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231"/>
  <workbookPr filterPrivacy="1"/>
  <xr:revisionPtr revIDLastSave="0" documentId="13_ncr:1_{3FEFDF91-E756-448B-851D-E15DFF835635}" xr6:coauthVersionLast="45" xr6:coauthVersionMax="45" xr10:uidLastSave="{00000000-0000-0000-0000-000000000000}"/>
  <bookViews>
    <workbookView xWindow="-108" yWindow="-108" windowWidth="22320" windowHeight="13176" tabRatio="815" xr2:uid="{00000000-000D-0000-FFFF-FFFF00000000}"/>
  </bookViews>
  <sheets>
    <sheet name="1.B.2.A.i" sheetId="1" r:id="rId1"/>
    <sheet name="1.B.2.B" sheetId="22" r:id="rId2"/>
    <sheet name="1.B.2.A.5" sheetId="3" r:id="rId3"/>
    <sheet name="2.D.3.a" sheetId="7" r:id="rId4"/>
    <sheet name="2.D.3.D" sheetId="14" r:id="rId5"/>
    <sheet name="2.D.3.e" sheetId="23" r:id="rId6"/>
    <sheet name="2.D.3.f" sheetId="24" r:id="rId7"/>
    <sheet name="2.D.3.h" sheetId="12" r:id="rId8"/>
    <sheet name="2.D.3.g" sheetId="18" r:id="rId9"/>
    <sheet name="2.D.3.i ir 2.G" sheetId="26" r:id="rId10"/>
    <sheet name="2.H.2" sheetId="4" r:id="rId11"/>
    <sheet name="Report (importas)" sheetId="33" r:id="rId12"/>
    <sheet name="Report (eksportas)" sheetId="34" r:id="rId13"/>
    <sheet name="Importas-eksportas (Stat.dep.)" sheetId="28" r:id="rId14"/>
    <sheet name="Gamyba (Stat.dep.)" sheetId="27" r:id="rId15"/>
    <sheet name="Pardavimai (Stat.dep.)" sheetId="29" r:id="rId16"/>
    <sheet name="Pardavimai input" sheetId="30" r:id="rId17"/>
    <sheet name="Sektor. įmonių sąrašas (AIVIKS)" sheetId="25" r:id="rId18"/>
  </sheets>
  <externalReferences>
    <externalReference r:id="rId19"/>
  </externalReferences>
  <definedNames>
    <definedName name="_xlnm._FilterDatabase" localSheetId="8" hidden="1">'2.D.3.g'!#REF!</definedName>
    <definedName name="_xlnm._FilterDatabase" localSheetId="9" hidden="1">'2.D.3.i ir 2.G'!#REF!</definedName>
    <definedName name="_xlnm._FilterDatabase" localSheetId="14" hidden="1">'Gamyba (Stat.dep.)'!$A$2:$R$5392</definedName>
    <definedName name="_xlnm._FilterDatabase" localSheetId="13" hidden="1">'Importas-eksportas (Stat.dep.)'!$A$3:$J$5211</definedName>
    <definedName name="_xlnm._FilterDatabase" localSheetId="15" hidden="1">'Pardavimai (Stat.dep.)'!$A$2:$R$134</definedName>
    <definedName name="_xlnm._FilterDatabase" localSheetId="16" hidden="1">'Pardavimai input'!$A$4:$S$4</definedName>
    <definedName name="_xlnm._FilterDatabase" localSheetId="12" hidden="1">'Report (eksportas)'!$A$4:$R$459</definedName>
    <definedName name="_xlnm._FilterDatabase" localSheetId="11" hidden="1">'Report (importas)'!$A$4:$R$426</definedName>
    <definedName name="_Toc291678" localSheetId="8">'2.D.3.g'!$A$3</definedName>
    <definedName name="_Toc291678" localSheetId="9">'2.D.3.i ir 2.G'!#REF!</definedName>
    <definedName name="JR_PAGE_ANCHOR_0_1" localSheetId="4">'2.D.3.D'!#REF!</definedName>
    <definedName name="JR_PAGE_ANCHOR_0_1" localSheetId="6">'1.B.2.A.i'!#REF!</definedName>
    <definedName name="JR_PAGE_ANCHOR_0_1" localSheetId="8">'2.D.3.g'!#REF!</definedName>
    <definedName name="JR_PAGE_ANCHOR_0_1" localSheetId="9">'2.D.3.i ir 2.G'!#REF!</definedName>
    <definedName name="JR_PAGE_ANCHOR_0_1" localSheetId="13">'Importas-eksportas (Stat.dep.)'!$A$1</definedName>
    <definedName name="JR_PAGE_ANCHOR_0_1" localSheetId="16">'Pardavimai input'!$A$1</definedName>
    <definedName name="JR_PAGE_ANCHOR_0_1" localSheetId="12">'Report (eksportas)'!$A$1</definedName>
    <definedName name="JR_PAGE_ANCHOR_0_1" localSheetId="11">'Report (importas)'!$A$1</definedName>
    <definedName name="JR_PAGE_ANCHOR_0_1">'1.B.2.A.i'!#REF!</definedName>
  </definedNames>
  <calcPr calcId="181029"/>
</workbook>
</file>

<file path=xl/calcChain.xml><?xml version="1.0" encoding="utf-8"?>
<calcChain xmlns="http://schemas.openxmlformats.org/spreadsheetml/2006/main">
  <c r="AG18" i="26" l="1"/>
  <c r="AG12" i="26"/>
  <c r="AG11" i="26"/>
  <c r="AG13" i="26" s="1"/>
  <c r="AG14" i="26" s="1"/>
  <c r="AG9" i="26"/>
  <c r="AG8" i="26"/>
  <c r="W26" i="24"/>
  <c r="W25" i="24"/>
  <c r="W24" i="24"/>
  <c r="W23" i="24"/>
  <c r="W15" i="24"/>
  <c r="W8" i="24"/>
  <c r="W9" i="24" s="1"/>
  <c r="AE17" i="23"/>
  <c r="AE19" i="23" s="1"/>
  <c r="AE16" i="23"/>
  <c r="AE20" i="23" s="1"/>
  <c r="AE15" i="23"/>
  <c r="AE13" i="23"/>
  <c r="AE11" i="3"/>
  <c r="AD11" i="3"/>
  <c r="AC11" i="3"/>
  <c r="AE7" i="3"/>
  <c r="AE8" i="3" s="1"/>
  <c r="AD7" i="3"/>
  <c r="AD8" i="3" s="1"/>
  <c r="AC7" i="3"/>
  <c r="AC8" i="3" s="1"/>
  <c r="W12" i="24" l="1"/>
  <c r="W11" i="24"/>
  <c r="I28" i="24"/>
  <c r="A12" i="26" l="1"/>
  <c r="A11" i="26"/>
  <c r="A427" i="34" l="1"/>
  <c r="A428" i="34"/>
  <c r="A429" i="34"/>
  <c r="A430" i="34"/>
  <c r="A431" i="34"/>
  <c r="A432" i="34"/>
  <c r="A433" i="34"/>
  <c r="A434" i="34"/>
  <c r="A435" i="34"/>
  <c r="A436" i="34"/>
  <c r="A437" i="34"/>
  <c r="A438" i="34"/>
  <c r="A439" i="34"/>
  <c r="A440" i="34"/>
  <c r="A441" i="34"/>
  <c r="A442" i="34"/>
  <c r="A443" i="34"/>
  <c r="A444" i="34"/>
  <c r="A445" i="34"/>
  <c r="A446" i="34"/>
  <c r="A447" i="34"/>
  <c r="A448" i="34"/>
  <c r="A449" i="34"/>
  <c r="A450" i="34"/>
  <c r="A451" i="34"/>
  <c r="A452" i="34"/>
  <c r="A453" i="34"/>
  <c r="A454" i="34"/>
  <c r="A455" i="34"/>
  <c r="A456" i="34"/>
  <c r="A457" i="34"/>
  <c r="A458" i="34"/>
  <c r="A459" i="34"/>
  <c r="A426" i="34"/>
  <c r="A425" i="34"/>
  <c r="A424" i="34"/>
  <c r="A423" i="34"/>
  <c r="A422" i="34"/>
  <c r="A421" i="34"/>
  <c r="A420" i="34"/>
  <c r="A419" i="34"/>
  <c r="A418" i="34"/>
  <c r="A417" i="34"/>
  <c r="A416" i="34"/>
  <c r="A415" i="34"/>
  <c r="A414" i="34"/>
  <c r="A413" i="34"/>
  <c r="A412" i="34"/>
  <c r="A411" i="34"/>
  <c r="A410" i="34"/>
  <c r="A409" i="34"/>
  <c r="A408" i="34"/>
  <c r="A407" i="34"/>
  <c r="A406" i="34"/>
  <c r="A405" i="34"/>
  <c r="A404" i="34"/>
  <c r="A403" i="34"/>
  <c r="A402" i="34"/>
  <c r="A401" i="34"/>
  <c r="A400" i="34"/>
  <c r="A399" i="34"/>
  <c r="A398" i="34"/>
  <c r="A397" i="34"/>
  <c r="A396" i="34"/>
  <c r="A395" i="34"/>
  <c r="A394" i="34"/>
  <c r="A393" i="34"/>
  <c r="A392" i="34"/>
  <c r="A391" i="34"/>
  <c r="A390" i="34"/>
  <c r="A389" i="34"/>
  <c r="A388" i="34"/>
  <c r="A387" i="34"/>
  <c r="A386" i="34"/>
  <c r="A385" i="34"/>
  <c r="A384" i="34"/>
  <c r="A383" i="34"/>
  <c r="A382" i="34"/>
  <c r="A381" i="34"/>
  <c r="A380" i="34"/>
  <c r="A379" i="34"/>
  <c r="A378" i="34"/>
  <c r="A377" i="34"/>
  <c r="A376" i="34"/>
  <c r="A375" i="34"/>
  <c r="A374" i="34"/>
  <c r="A373" i="34"/>
  <c r="A372" i="34"/>
  <c r="A371" i="34"/>
  <c r="A370" i="34"/>
  <c r="A369" i="34"/>
  <c r="A368" i="34"/>
  <c r="A367" i="34"/>
  <c r="A366" i="34"/>
  <c r="A365" i="34"/>
  <c r="A364" i="34"/>
  <c r="A363" i="34"/>
  <c r="A362" i="34"/>
  <c r="A361" i="34"/>
  <c r="A360" i="34"/>
  <c r="A359" i="34"/>
  <c r="A358" i="34"/>
  <c r="A357" i="34"/>
  <c r="A356" i="34"/>
  <c r="A355" i="34"/>
  <c r="A354" i="34"/>
  <c r="A353" i="34"/>
  <c r="A352" i="34"/>
  <c r="A351" i="34"/>
  <c r="A350" i="34"/>
  <c r="A349" i="34"/>
  <c r="A348" i="34"/>
  <c r="A347" i="34"/>
  <c r="A346" i="34"/>
  <c r="A345" i="34"/>
  <c r="A344" i="34"/>
  <c r="A343" i="34"/>
  <c r="A342" i="34"/>
  <c r="A341" i="34"/>
  <c r="A340" i="34"/>
  <c r="A339" i="34"/>
  <c r="A338" i="34"/>
  <c r="A337" i="34"/>
  <c r="A336" i="34"/>
  <c r="A335" i="34"/>
  <c r="A334" i="34"/>
  <c r="A333" i="34"/>
  <c r="A332" i="34"/>
  <c r="A331" i="34"/>
  <c r="A330" i="34"/>
  <c r="A329" i="34"/>
  <c r="A328" i="34"/>
  <c r="A327" i="34"/>
  <c r="A326" i="34"/>
  <c r="A325" i="34"/>
  <c r="A324" i="34"/>
  <c r="A323" i="34"/>
  <c r="A322" i="34"/>
  <c r="A321" i="34"/>
  <c r="A320" i="34"/>
  <c r="A319" i="34"/>
  <c r="A318" i="34"/>
  <c r="A317" i="34"/>
  <c r="A316" i="34"/>
  <c r="A315" i="34"/>
  <c r="A314" i="34"/>
  <c r="A313" i="34"/>
  <c r="A312" i="34"/>
  <c r="A311" i="34"/>
  <c r="A310" i="34"/>
  <c r="A309" i="34"/>
  <c r="A308" i="34"/>
  <c r="A307" i="34"/>
  <c r="A306" i="34"/>
  <c r="A305" i="34"/>
  <c r="A304" i="34"/>
  <c r="A303" i="34"/>
  <c r="A302" i="34"/>
  <c r="A301" i="34"/>
  <c r="A300" i="34"/>
  <c r="A299" i="34"/>
  <c r="A298" i="34"/>
  <c r="A297" i="34"/>
  <c r="A296" i="34"/>
  <c r="A295" i="34"/>
  <c r="A294" i="34"/>
  <c r="A293" i="34"/>
  <c r="A292" i="34"/>
  <c r="A291" i="34"/>
  <c r="A290" i="34"/>
  <c r="A289" i="34"/>
  <c r="A288" i="34"/>
  <c r="A287" i="34"/>
  <c r="A286" i="34"/>
  <c r="A285" i="34"/>
  <c r="A284" i="34"/>
  <c r="A283" i="34"/>
  <c r="A282" i="34"/>
  <c r="A281" i="34"/>
  <c r="A280" i="34"/>
  <c r="A279" i="34"/>
  <c r="A278" i="34"/>
  <c r="A277" i="34"/>
  <c r="A276" i="34"/>
  <c r="A275" i="34"/>
  <c r="A274" i="34"/>
  <c r="A273" i="34"/>
  <c r="A272" i="34"/>
  <c r="A271" i="34"/>
  <c r="A270" i="34"/>
  <c r="A269" i="34"/>
  <c r="A268" i="34"/>
  <c r="A267" i="34"/>
  <c r="A266" i="34"/>
  <c r="A265" i="34"/>
  <c r="A264" i="34"/>
  <c r="A263" i="34"/>
  <c r="A262" i="34"/>
  <c r="A261" i="34"/>
  <c r="A260" i="34"/>
  <c r="A259" i="34"/>
  <c r="A258" i="34"/>
  <c r="A257" i="34"/>
  <c r="A256" i="34"/>
  <c r="A255" i="34"/>
  <c r="A254" i="34"/>
  <c r="A253" i="34"/>
  <c r="A252" i="34"/>
  <c r="A251" i="34"/>
  <c r="A250" i="34"/>
  <c r="A249" i="34"/>
  <c r="A248" i="34"/>
  <c r="A247" i="34"/>
  <c r="A246" i="34"/>
  <c r="A245" i="34"/>
  <c r="A244" i="34"/>
  <c r="A243" i="34"/>
  <c r="A242" i="34"/>
  <c r="A241" i="34"/>
  <c r="A240" i="34"/>
  <c r="A239" i="34"/>
  <c r="A238" i="34"/>
  <c r="A237" i="34"/>
  <c r="A236" i="34"/>
  <c r="A235" i="34"/>
  <c r="A234" i="34"/>
  <c r="A233" i="34"/>
  <c r="A232" i="34"/>
  <c r="A231" i="34"/>
  <c r="A230" i="34"/>
  <c r="A229" i="34"/>
  <c r="A228" i="34"/>
  <c r="A227" i="34"/>
  <c r="A226" i="34"/>
  <c r="A225" i="34"/>
  <c r="A224" i="34"/>
  <c r="A223" i="34"/>
  <c r="A222" i="34"/>
  <c r="A221" i="34"/>
  <c r="A220" i="34"/>
  <c r="A219" i="34"/>
  <c r="A218" i="34"/>
  <c r="A217" i="34"/>
  <c r="A216" i="34"/>
  <c r="A215" i="34"/>
  <c r="A214" i="34"/>
  <c r="A213" i="34"/>
  <c r="A212" i="34"/>
  <c r="A211" i="34"/>
  <c r="A210" i="34"/>
  <c r="A209" i="34"/>
  <c r="A208" i="34"/>
  <c r="A207" i="34"/>
  <c r="A206" i="34"/>
  <c r="A205" i="34"/>
  <c r="A204" i="34"/>
  <c r="A203" i="34"/>
  <c r="A202" i="34"/>
  <c r="A201" i="34"/>
  <c r="A200" i="34"/>
  <c r="A199" i="34"/>
  <c r="A198" i="34"/>
  <c r="A197" i="34"/>
  <c r="A196" i="34"/>
  <c r="A195" i="34"/>
  <c r="A194" i="34"/>
  <c r="A193" i="34"/>
  <c r="A192" i="34"/>
  <c r="A191" i="34"/>
  <c r="A190" i="34"/>
  <c r="A189" i="34"/>
  <c r="A188" i="34"/>
  <c r="A187" i="34"/>
  <c r="A186" i="34"/>
  <c r="A185" i="34"/>
  <c r="A184" i="34"/>
  <c r="A183" i="34"/>
  <c r="A182" i="34"/>
  <c r="A181" i="34"/>
  <c r="A180" i="34"/>
  <c r="A179" i="34"/>
  <c r="A178" i="34"/>
  <c r="A177" i="34"/>
  <c r="A176" i="34"/>
  <c r="A175" i="34"/>
  <c r="A174" i="34"/>
  <c r="A173" i="34"/>
  <c r="A172" i="34"/>
  <c r="A171" i="34"/>
  <c r="A170" i="34"/>
  <c r="A169" i="34"/>
  <c r="A168" i="34"/>
  <c r="A167" i="34"/>
  <c r="A166" i="34"/>
  <c r="A165" i="34"/>
  <c r="A164" i="34"/>
  <c r="A163" i="34"/>
  <c r="A162" i="34"/>
  <c r="A161" i="34"/>
  <c r="A160" i="34"/>
  <c r="A159" i="34"/>
  <c r="A158" i="34"/>
  <c r="A157" i="34"/>
  <c r="A156" i="34"/>
  <c r="A155" i="34"/>
  <c r="A154" i="34"/>
  <c r="A153" i="34"/>
  <c r="A152" i="34"/>
  <c r="A151" i="34"/>
  <c r="A150" i="34"/>
  <c r="A149" i="34"/>
  <c r="A148" i="34"/>
  <c r="A147" i="34"/>
  <c r="A146" i="34"/>
  <c r="A145" i="34"/>
  <c r="A144" i="34"/>
  <c r="A143" i="34"/>
  <c r="A142" i="34"/>
  <c r="A141" i="34"/>
  <c r="A140" i="34"/>
  <c r="A139" i="34"/>
  <c r="A138" i="34"/>
  <c r="A137" i="34"/>
  <c r="A136" i="34"/>
  <c r="A135" i="34"/>
  <c r="A134" i="34"/>
  <c r="A133" i="34"/>
  <c r="A132" i="34"/>
  <c r="A131" i="34"/>
  <c r="A130" i="34"/>
  <c r="A129" i="34"/>
  <c r="A128" i="34"/>
  <c r="A127" i="34"/>
  <c r="A126" i="34"/>
  <c r="A125" i="34"/>
  <c r="A124" i="34"/>
  <c r="A123" i="34"/>
  <c r="A122" i="34"/>
  <c r="A121" i="34"/>
  <c r="A120" i="34"/>
  <c r="A119" i="34"/>
  <c r="A118" i="34"/>
  <c r="A117" i="34"/>
  <c r="A116" i="34"/>
  <c r="A115" i="34"/>
  <c r="A114" i="34"/>
  <c r="A113" i="34"/>
  <c r="A112" i="34"/>
  <c r="A111" i="34"/>
  <c r="A110" i="34"/>
  <c r="A109" i="34"/>
  <c r="A108" i="34"/>
  <c r="A107" i="34"/>
  <c r="A106" i="34"/>
  <c r="A105" i="34"/>
  <c r="A104" i="34"/>
  <c r="A103" i="34"/>
  <c r="A102" i="34"/>
  <c r="A101" i="34"/>
  <c r="A100" i="34"/>
  <c r="A99" i="34"/>
  <c r="A98" i="34"/>
  <c r="A97" i="34"/>
  <c r="A96" i="34"/>
  <c r="A95" i="34"/>
  <c r="A94" i="34"/>
  <c r="A93" i="34"/>
  <c r="A92" i="34"/>
  <c r="A91" i="34"/>
  <c r="A90" i="34"/>
  <c r="A89" i="34"/>
  <c r="A88" i="34"/>
  <c r="A87" i="34"/>
  <c r="A86" i="34"/>
  <c r="A85" i="34"/>
  <c r="A84" i="34"/>
  <c r="A83" i="34"/>
  <c r="A82" i="34"/>
  <c r="A81" i="34"/>
  <c r="A80" i="34"/>
  <c r="A79" i="34"/>
  <c r="A78" i="34"/>
  <c r="A77" i="34"/>
  <c r="A76" i="34"/>
  <c r="A75" i="34"/>
  <c r="A74" i="34"/>
  <c r="A73" i="34"/>
  <c r="A72" i="34"/>
  <c r="A71" i="34"/>
  <c r="A70" i="34"/>
  <c r="A69" i="34"/>
  <c r="A68" i="34"/>
  <c r="A67" i="34"/>
  <c r="A66" i="34"/>
  <c r="A65" i="34"/>
  <c r="A64" i="34"/>
  <c r="A63" i="34"/>
  <c r="A62" i="34"/>
  <c r="A61" i="34"/>
  <c r="A60" i="34"/>
  <c r="A59" i="34"/>
  <c r="A58" i="34"/>
  <c r="A57" i="34"/>
  <c r="A56" i="34"/>
  <c r="A55" i="34"/>
  <c r="A54" i="34"/>
  <c r="A53" i="34"/>
  <c r="A52" i="34"/>
  <c r="A51" i="34"/>
  <c r="A50" i="34"/>
  <c r="A49" i="34"/>
  <c r="A48" i="34"/>
  <c r="A47" i="34"/>
  <c r="A46" i="34"/>
  <c r="A45" i="34"/>
  <c r="A44" i="34"/>
  <c r="A43" i="34"/>
  <c r="A42" i="34"/>
  <c r="A41" i="34"/>
  <c r="A40" i="34"/>
  <c r="A39" i="34"/>
  <c r="A38" i="34"/>
  <c r="A37" i="34"/>
  <c r="A36" i="34"/>
  <c r="A35" i="34"/>
  <c r="A34" i="34"/>
  <c r="A33" i="34"/>
  <c r="A32" i="34"/>
  <c r="A31" i="34"/>
  <c r="A30" i="34"/>
  <c r="A29" i="34"/>
  <c r="A28" i="34"/>
  <c r="A27" i="34"/>
  <c r="A26" i="34"/>
  <c r="A25" i="34"/>
  <c r="A24" i="34"/>
  <c r="A23" i="34"/>
  <c r="A22" i="34"/>
  <c r="A21" i="34"/>
  <c r="A20" i="34"/>
  <c r="A19" i="34"/>
  <c r="A18" i="34"/>
  <c r="A17" i="34"/>
  <c r="A16" i="34"/>
  <c r="A15" i="34"/>
  <c r="A14" i="34"/>
  <c r="A13" i="34"/>
  <c r="A12" i="34"/>
  <c r="A11" i="34"/>
  <c r="A10" i="34"/>
  <c r="A9" i="34"/>
  <c r="A8" i="34"/>
  <c r="A7" i="34"/>
  <c r="A6" i="34"/>
  <c r="A5" i="34"/>
  <c r="A6" i="33"/>
  <c r="A7" i="33"/>
  <c r="A8" i="33"/>
  <c r="A9" i="33"/>
  <c r="A10" i="33"/>
  <c r="A11" i="33"/>
  <c r="A12" i="33"/>
  <c r="A13" i="33"/>
  <c r="A14" i="33"/>
  <c r="A15" i="33"/>
  <c r="A16" i="33"/>
  <c r="A17" i="33"/>
  <c r="A18" i="33"/>
  <c r="A19" i="33"/>
  <c r="A20" i="33"/>
  <c r="A21" i="33"/>
  <c r="A22" i="33"/>
  <c r="A23" i="33"/>
  <c r="A24" i="33"/>
  <c r="A25" i="33"/>
  <c r="A26" i="33"/>
  <c r="A27" i="33"/>
  <c r="A28" i="33"/>
  <c r="A29" i="33"/>
  <c r="A30" i="33"/>
  <c r="A31" i="33"/>
  <c r="A32" i="33"/>
  <c r="A33" i="33"/>
  <c r="A34" i="33"/>
  <c r="A35" i="33"/>
  <c r="A36" i="33"/>
  <c r="A37" i="33"/>
  <c r="A38" i="33"/>
  <c r="A39" i="33"/>
  <c r="A40" i="33"/>
  <c r="A41" i="33"/>
  <c r="A42" i="33"/>
  <c r="A43" i="33"/>
  <c r="A44" i="33"/>
  <c r="A45" i="33"/>
  <c r="A46" i="33"/>
  <c r="A47" i="33"/>
  <c r="A48" i="33"/>
  <c r="A49" i="33"/>
  <c r="A50" i="33"/>
  <c r="A51" i="33"/>
  <c r="A52" i="33"/>
  <c r="A53" i="33"/>
  <c r="A54" i="33"/>
  <c r="A55" i="33"/>
  <c r="A56" i="33"/>
  <c r="A57" i="33"/>
  <c r="A58" i="33"/>
  <c r="A59" i="33"/>
  <c r="A60" i="33"/>
  <c r="A61" i="33"/>
  <c r="A62" i="33"/>
  <c r="A63" i="33"/>
  <c r="A64" i="33"/>
  <c r="A65" i="33"/>
  <c r="A66" i="33"/>
  <c r="A67" i="33"/>
  <c r="A68" i="33"/>
  <c r="A69" i="33"/>
  <c r="A70" i="33"/>
  <c r="A71" i="33"/>
  <c r="A72" i="33"/>
  <c r="A73" i="33"/>
  <c r="A74" i="33"/>
  <c r="A75" i="33"/>
  <c r="A76" i="33"/>
  <c r="A77" i="33"/>
  <c r="A78" i="33"/>
  <c r="A79" i="33"/>
  <c r="A80" i="33"/>
  <c r="A81" i="33"/>
  <c r="A82" i="33"/>
  <c r="A83" i="33"/>
  <c r="A84" i="33"/>
  <c r="A85" i="33"/>
  <c r="A86" i="33"/>
  <c r="A87" i="33"/>
  <c r="A88" i="33"/>
  <c r="A89" i="33"/>
  <c r="A90" i="33"/>
  <c r="A91" i="33"/>
  <c r="A92" i="33"/>
  <c r="A93" i="33"/>
  <c r="A94" i="33"/>
  <c r="A95" i="33"/>
  <c r="A96" i="33"/>
  <c r="A97" i="33"/>
  <c r="A98" i="33"/>
  <c r="A99" i="33"/>
  <c r="A100" i="33"/>
  <c r="A101" i="33"/>
  <c r="A102" i="33"/>
  <c r="A103" i="33"/>
  <c r="A104" i="33"/>
  <c r="A105" i="33"/>
  <c r="A106" i="33"/>
  <c r="A107" i="33"/>
  <c r="A108" i="33"/>
  <c r="A109" i="33"/>
  <c r="A110" i="33"/>
  <c r="A111" i="33"/>
  <c r="A112" i="33"/>
  <c r="A113" i="33"/>
  <c r="A114" i="33"/>
  <c r="A115" i="33"/>
  <c r="A116" i="33"/>
  <c r="A117" i="33"/>
  <c r="A118" i="33"/>
  <c r="A119" i="33"/>
  <c r="A120" i="33"/>
  <c r="A121" i="33"/>
  <c r="A122" i="33"/>
  <c r="A123" i="33"/>
  <c r="A124" i="33"/>
  <c r="A125" i="33"/>
  <c r="A126" i="33"/>
  <c r="A127" i="33"/>
  <c r="A128" i="33"/>
  <c r="A129" i="33"/>
  <c r="A130" i="33"/>
  <c r="A131" i="33"/>
  <c r="A132" i="33"/>
  <c r="A133" i="33"/>
  <c r="A134" i="33"/>
  <c r="A135" i="33"/>
  <c r="A136" i="33"/>
  <c r="A137" i="33"/>
  <c r="A138" i="33"/>
  <c r="A139" i="33"/>
  <c r="A140" i="33"/>
  <c r="A141" i="33"/>
  <c r="A142" i="33"/>
  <c r="A143" i="33"/>
  <c r="A144" i="33"/>
  <c r="A145" i="33"/>
  <c r="A146" i="33"/>
  <c r="A147" i="33"/>
  <c r="A148" i="33"/>
  <c r="A149" i="33"/>
  <c r="A150" i="33"/>
  <c r="A151" i="33"/>
  <c r="A152" i="33"/>
  <c r="A153" i="33"/>
  <c r="A154" i="33"/>
  <c r="A155" i="33"/>
  <c r="A156" i="33"/>
  <c r="A157" i="33"/>
  <c r="A158" i="33"/>
  <c r="A159" i="33"/>
  <c r="A160" i="33"/>
  <c r="A161" i="33"/>
  <c r="A162" i="33"/>
  <c r="A163" i="33"/>
  <c r="A164" i="33"/>
  <c r="A165" i="33"/>
  <c r="A166" i="33"/>
  <c r="A167" i="33"/>
  <c r="A168" i="33"/>
  <c r="A169" i="33"/>
  <c r="A170" i="33"/>
  <c r="A171" i="33"/>
  <c r="A172" i="33"/>
  <c r="A173" i="33"/>
  <c r="A174" i="33"/>
  <c r="A175" i="33"/>
  <c r="A176" i="33"/>
  <c r="A177" i="33"/>
  <c r="A178" i="33"/>
  <c r="A179" i="33"/>
  <c r="A180" i="33"/>
  <c r="A181" i="33"/>
  <c r="A182" i="33"/>
  <c r="A183" i="33"/>
  <c r="A184" i="33"/>
  <c r="A185" i="33"/>
  <c r="A186" i="33"/>
  <c r="A187" i="33"/>
  <c r="A188" i="33"/>
  <c r="A189" i="33"/>
  <c r="A190" i="33"/>
  <c r="A191" i="33"/>
  <c r="A192" i="33"/>
  <c r="A193" i="33"/>
  <c r="A194" i="33"/>
  <c r="A195" i="33"/>
  <c r="A196" i="33"/>
  <c r="A197" i="33"/>
  <c r="A198" i="33"/>
  <c r="A199" i="33"/>
  <c r="A200" i="33"/>
  <c r="A201" i="33"/>
  <c r="A202" i="33"/>
  <c r="A203" i="33"/>
  <c r="A204" i="33"/>
  <c r="A205" i="33"/>
  <c r="A206" i="33"/>
  <c r="A207" i="33"/>
  <c r="A208" i="33"/>
  <c r="A209" i="33"/>
  <c r="A210" i="33"/>
  <c r="A211" i="33"/>
  <c r="A212" i="33"/>
  <c r="A213" i="33"/>
  <c r="A214" i="33"/>
  <c r="A215" i="33"/>
  <c r="A216" i="33"/>
  <c r="A217" i="33"/>
  <c r="A218" i="33"/>
  <c r="A219" i="33"/>
  <c r="A220" i="33"/>
  <c r="A221" i="33"/>
  <c r="A222" i="33"/>
  <c r="A223" i="33"/>
  <c r="A224" i="33"/>
  <c r="A225" i="33"/>
  <c r="A226" i="33"/>
  <c r="A227" i="33"/>
  <c r="A228" i="33"/>
  <c r="A229" i="33"/>
  <c r="A230" i="33"/>
  <c r="A231" i="33"/>
  <c r="A232" i="33"/>
  <c r="A233" i="33"/>
  <c r="A234" i="33"/>
  <c r="A235" i="33"/>
  <c r="A236" i="33"/>
  <c r="A237" i="33"/>
  <c r="A238" i="33"/>
  <c r="A239" i="33"/>
  <c r="A240" i="33"/>
  <c r="A241" i="33"/>
  <c r="A242" i="33"/>
  <c r="A243" i="33"/>
  <c r="A244" i="33"/>
  <c r="A245" i="33"/>
  <c r="A246" i="33"/>
  <c r="A247" i="33"/>
  <c r="A248" i="33"/>
  <c r="A249" i="33"/>
  <c r="A250" i="33"/>
  <c r="A251" i="33"/>
  <c r="A252" i="33"/>
  <c r="A253" i="33"/>
  <c r="A254" i="33"/>
  <c r="A255" i="33"/>
  <c r="A256" i="33"/>
  <c r="A257" i="33"/>
  <c r="A258" i="33"/>
  <c r="A259" i="33"/>
  <c r="A260" i="33"/>
  <c r="A261" i="33"/>
  <c r="A262" i="33"/>
  <c r="A263" i="33"/>
  <c r="A264" i="33"/>
  <c r="A265" i="33"/>
  <c r="A266" i="33"/>
  <c r="A267" i="33"/>
  <c r="A268" i="33"/>
  <c r="A269" i="33"/>
  <c r="A270" i="33"/>
  <c r="A271" i="33"/>
  <c r="A272" i="33"/>
  <c r="A273" i="33"/>
  <c r="A274" i="33"/>
  <c r="A275" i="33"/>
  <c r="A276" i="33"/>
  <c r="A277" i="33"/>
  <c r="A278" i="33"/>
  <c r="A279" i="33"/>
  <c r="A280" i="33"/>
  <c r="A281" i="33"/>
  <c r="A282" i="33"/>
  <c r="A283" i="33"/>
  <c r="A284" i="33"/>
  <c r="A285" i="33"/>
  <c r="A286" i="33"/>
  <c r="A287" i="33"/>
  <c r="A288" i="33"/>
  <c r="A289" i="33"/>
  <c r="A290" i="33"/>
  <c r="A291" i="33"/>
  <c r="A292" i="33"/>
  <c r="A293" i="33"/>
  <c r="A294" i="33"/>
  <c r="A295" i="33"/>
  <c r="A296" i="33"/>
  <c r="A297" i="33"/>
  <c r="A298" i="33"/>
  <c r="A299" i="33"/>
  <c r="A300" i="33"/>
  <c r="A301" i="33"/>
  <c r="A302" i="33"/>
  <c r="A303" i="33"/>
  <c r="A304" i="33"/>
  <c r="A305" i="33"/>
  <c r="A306" i="33"/>
  <c r="A307" i="33"/>
  <c r="A308" i="33"/>
  <c r="A309" i="33"/>
  <c r="A310" i="33"/>
  <c r="A311" i="33"/>
  <c r="A312" i="33"/>
  <c r="A313" i="33"/>
  <c r="A314" i="33"/>
  <c r="A315" i="33"/>
  <c r="A316" i="33"/>
  <c r="A317" i="33"/>
  <c r="A318" i="33"/>
  <c r="A319" i="33"/>
  <c r="A320" i="33"/>
  <c r="A321" i="33"/>
  <c r="A322" i="33"/>
  <c r="A323" i="33"/>
  <c r="A324" i="33"/>
  <c r="A325" i="33"/>
  <c r="A326" i="33"/>
  <c r="A327" i="33"/>
  <c r="A328" i="33"/>
  <c r="A329" i="33"/>
  <c r="A330" i="33"/>
  <c r="A331" i="33"/>
  <c r="A332" i="33"/>
  <c r="A333" i="33"/>
  <c r="A334" i="33"/>
  <c r="A335" i="33"/>
  <c r="A336" i="33"/>
  <c r="A337" i="33"/>
  <c r="A338" i="33"/>
  <c r="A339" i="33"/>
  <c r="A340" i="33"/>
  <c r="A341" i="33"/>
  <c r="A342" i="33"/>
  <c r="A343" i="33"/>
  <c r="A344" i="33"/>
  <c r="A345" i="33"/>
  <c r="A346" i="33"/>
  <c r="A347" i="33"/>
  <c r="A348" i="33"/>
  <c r="A349" i="33"/>
  <c r="A350" i="33"/>
  <c r="A351" i="33"/>
  <c r="A352" i="33"/>
  <c r="A353" i="33"/>
  <c r="A354" i="33"/>
  <c r="A355" i="33"/>
  <c r="A356" i="33"/>
  <c r="A357" i="33"/>
  <c r="A358" i="33"/>
  <c r="A359" i="33"/>
  <c r="A360" i="33"/>
  <c r="A361" i="33"/>
  <c r="A362" i="33"/>
  <c r="A363" i="33"/>
  <c r="A364" i="33"/>
  <c r="A365" i="33"/>
  <c r="A366" i="33"/>
  <c r="A367" i="33"/>
  <c r="A368" i="33"/>
  <c r="A369" i="33"/>
  <c r="A370" i="33"/>
  <c r="A371" i="33"/>
  <c r="A372" i="33"/>
  <c r="A373" i="33"/>
  <c r="A374" i="33"/>
  <c r="A375" i="33"/>
  <c r="A376" i="33"/>
  <c r="A377" i="33"/>
  <c r="A378" i="33"/>
  <c r="A379" i="33"/>
  <c r="A380" i="33"/>
  <c r="A381" i="33"/>
  <c r="A382" i="33"/>
  <c r="A383" i="33"/>
  <c r="A384" i="33"/>
  <c r="A385" i="33"/>
  <c r="A386" i="33"/>
  <c r="A387" i="33"/>
  <c r="A388" i="33"/>
  <c r="A389" i="33"/>
  <c r="A390" i="33"/>
  <c r="A391" i="33"/>
  <c r="A392" i="33"/>
  <c r="A393" i="33"/>
  <c r="A394" i="33"/>
  <c r="A395" i="33"/>
  <c r="A396" i="33"/>
  <c r="A397" i="33"/>
  <c r="A398" i="33"/>
  <c r="A399" i="33"/>
  <c r="A400" i="33"/>
  <c r="A401" i="33"/>
  <c r="A402" i="33"/>
  <c r="A403" i="33"/>
  <c r="A404" i="33"/>
  <c r="A405" i="33"/>
  <c r="A406" i="33"/>
  <c r="A407" i="33"/>
  <c r="A408" i="33"/>
  <c r="A409" i="33"/>
  <c r="A410" i="33"/>
  <c r="A411" i="33"/>
  <c r="A412" i="33"/>
  <c r="A413" i="33"/>
  <c r="A414" i="33"/>
  <c r="A415" i="33"/>
  <c r="A416" i="33"/>
  <c r="A417" i="33"/>
  <c r="A418" i="33"/>
  <c r="A419" i="33"/>
  <c r="A420" i="33"/>
  <c r="A421" i="33"/>
  <c r="A422" i="33"/>
  <c r="A423" i="33"/>
  <c r="A424" i="33"/>
  <c r="A425" i="33"/>
  <c r="A426" i="33"/>
  <c r="A5" i="33"/>
  <c r="AD16" i="23" l="1"/>
  <c r="V23" i="24"/>
  <c r="AD13" i="23" l="1"/>
  <c r="C7" i="3" l="1"/>
  <c r="D7" i="3"/>
  <c r="D8" i="3" s="1"/>
  <c r="E7" i="3"/>
  <c r="E8" i="3" s="1"/>
  <c r="F7" i="3"/>
  <c r="G7" i="3"/>
  <c r="G8" i="3" s="1"/>
  <c r="H7" i="3"/>
  <c r="H8" i="3" s="1"/>
  <c r="I7" i="3"/>
  <c r="J7" i="3"/>
  <c r="J8" i="3" s="1"/>
  <c r="K7" i="3"/>
  <c r="L7" i="3"/>
  <c r="M7" i="3"/>
  <c r="M8" i="3" s="1"/>
  <c r="N7" i="3"/>
  <c r="N8" i="3" s="1"/>
  <c r="O7" i="3"/>
  <c r="O8" i="3" s="1"/>
  <c r="P7" i="3"/>
  <c r="P8" i="3" s="1"/>
  <c r="Q7" i="3"/>
  <c r="Q8" i="3" s="1"/>
  <c r="R7" i="3"/>
  <c r="R8" i="3" s="1"/>
  <c r="S7" i="3"/>
  <c r="T7" i="3"/>
  <c r="U7" i="3"/>
  <c r="U8" i="3" s="1"/>
  <c r="V7" i="3"/>
  <c r="W7" i="3"/>
  <c r="W8" i="3" s="1"/>
  <c r="X7" i="3"/>
  <c r="X8" i="3" s="1"/>
  <c r="Y7" i="3"/>
  <c r="Y8" i="3" s="1"/>
  <c r="Z7" i="3"/>
  <c r="Z8" i="3" s="1"/>
  <c r="AA7" i="3"/>
  <c r="AB7" i="3"/>
  <c r="C8" i="3"/>
  <c r="F8" i="3"/>
  <c r="I8" i="3"/>
  <c r="K8" i="3"/>
  <c r="L8" i="3"/>
  <c r="S8" i="3"/>
  <c r="T8" i="3"/>
  <c r="V8" i="3"/>
  <c r="AA8" i="3"/>
  <c r="AB8" i="3"/>
  <c r="B7" i="3"/>
  <c r="B8" i="3" s="1"/>
  <c r="C68" i="12" l="1"/>
  <c r="C67" i="12"/>
  <c r="C66" i="12"/>
  <c r="G66" i="12"/>
  <c r="C65" i="12"/>
  <c r="F67" i="12"/>
  <c r="N17" i="23"/>
  <c r="N15" i="23" s="1"/>
  <c r="O17" i="23"/>
  <c r="O15" i="23" s="1"/>
  <c r="P17" i="23"/>
  <c r="Q17" i="23"/>
  <c r="Q15" i="23" s="1"/>
  <c r="R17" i="23"/>
  <c r="S17" i="23"/>
  <c r="S15" i="23" s="1"/>
  <c r="T17" i="23"/>
  <c r="T15" i="23" s="1"/>
  <c r="U17" i="23"/>
  <c r="U15" i="23" s="1"/>
  <c r="V17" i="23"/>
  <c r="V15" i="23" s="1"/>
  <c r="W17" i="23"/>
  <c r="W15" i="23" s="1"/>
  <c r="X17" i="23"/>
  <c r="Y17" i="23"/>
  <c r="Z17" i="23"/>
  <c r="AA17" i="23"/>
  <c r="AA19" i="23" s="1"/>
  <c r="AC17" i="23"/>
  <c r="AC15" i="23" s="1"/>
  <c r="AD17" i="23"/>
  <c r="AD19" i="23" s="1"/>
  <c r="AB17" i="23"/>
  <c r="AB15" i="23" s="1"/>
  <c r="P15" i="23"/>
  <c r="R15" i="23"/>
  <c r="X15" i="23"/>
  <c r="Y15" i="23"/>
  <c r="Z15" i="23"/>
  <c r="AB19" i="23" l="1"/>
  <c r="AD15" i="23"/>
  <c r="C71" i="12"/>
  <c r="C72" i="12"/>
  <c r="AA15" i="23"/>
  <c r="AC19" i="23"/>
  <c r="K537" i="28"/>
  <c r="B42" i="12" l="1"/>
  <c r="E3" i="29" l="1"/>
  <c r="F3" i="29"/>
  <c r="G3" i="29"/>
  <c r="H3" i="29"/>
  <c r="I3" i="29"/>
  <c r="J3" i="29"/>
  <c r="K3" i="29"/>
  <c r="L3" i="29"/>
  <c r="M3" i="29"/>
  <c r="E4" i="29"/>
  <c r="F4" i="29"/>
  <c r="G4" i="29"/>
  <c r="H4" i="29"/>
  <c r="I4" i="29"/>
  <c r="J4" i="29"/>
  <c r="K4" i="29"/>
  <c r="L4" i="29"/>
  <c r="M4" i="29"/>
  <c r="E5" i="29"/>
  <c r="F5" i="29"/>
  <c r="G5" i="29"/>
  <c r="H5" i="29"/>
  <c r="I5" i="29"/>
  <c r="J5" i="29"/>
  <c r="K5" i="29"/>
  <c r="L5" i="29"/>
  <c r="M5" i="29"/>
  <c r="E6" i="29"/>
  <c r="F6" i="29"/>
  <c r="G6" i="29"/>
  <c r="H6" i="29"/>
  <c r="I6" i="29"/>
  <c r="J6" i="29"/>
  <c r="K6" i="29"/>
  <c r="L6" i="29"/>
  <c r="M6" i="29"/>
  <c r="E7" i="29"/>
  <c r="F7" i="29"/>
  <c r="G7" i="29"/>
  <c r="H7" i="29"/>
  <c r="I7" i="29"/>
  <c r="J7" i="29"/>
  <c r="K7" i="29"/>
  <c r="L7" i="29"/>
  <c r="M7" i="29"/>
  <c r="E8" i="29"/>
  <c r="F8" i="29"/>
  <c r="G8" i="29"/>
  <c r="H8" i="29"/>
  <c r="I8" i="29"/>
  <c r="J8" i="29"/>
  <c r="K8" i="29"/>
  <c r="L8" i="29"/>
  <c r="M8" i="29"/>
  <c r="E9" i="29"/>
  <c r="F9" i="29"/>
  <c r="G9" i="29"/>
  <c r="H9" i="29"/>
  <c r="I9" i="29"/>
  <c r="J9" i="29"/>
  <c r="K9" i="29"/>
  <c r="L9" i="29"/>
  <c r="M9" i="29"/>
  <c r="E10" i="29"/>
  <c r="F10" i="29"/>
  <c r="G10" i="29"/>
  <c r="H10" i="29"/>
  <c r="I10" i="29"/>
  <c r="J10" i="29"/>
  <c r="K10" i="29"/>
  <c r="L10" i="29"/>
  <c r="M10" i="29"/>
  <c r="E11" i="29"/>
  <c r="F11" i="29"/>
  <c r="G11" i="29"/>
  <c r="H11" i="29"/>
  <c r="I11" i="29"/>
  <c r="J11" i="29"/>
  <c r="K11" i="29"/>
  <c r="L11" i="29"/>
  <c r="M11" i="29"/>
  <c r="E12" i="29"/>
  <c r="F12" i="29"/>
  <c r="G12" i="29"/>
  <c r="H12" i="29"/>
  <c r="I12" i="29"/>
  <c r="J12" i="29"/>
  <c r="K12" i="29"/>
  <c r="L12" i="29"/>
  <c r="M12" i="29"/>
  <c r="E13" i="29"/>
  <c r="F13" i="29"/>
  <c r="G13" i="29"/>
  <c r="H13" i="29"/>
  <c r="I13" i="29"/>
  <c r="J13" i="29"/>
  <c r="K13" i="29"/>
  <c r="L13" i="29"/>
  <c r="M13" i="29"/>
  <c r="E14" i="29"/>
  <c r="F14" i="29"/>
  <c r="G14" i="29"/>
  <c r="H14" i="29"/>
  <c r="I14" i="29"/>
  <c r="J14" i="29"/>
  <c r="K14" i="29"/>
  <c r="L14" i="29"/>
  <c r="M14" i="29"/>
  <c r="E15" i="29"/>
  <c r="F15" i="29"/>
  <c r="G15" i="29"/>
  <c r="H15" i="29"/>
  <c r="I15" i="29"/>
  <c r="J15" i="29"/>
  <c r="K15" i="29"/>
  <c r="L15" i="29"/>
  <c r="M15" i="29"/>
  <c r="E16" i="29"/>
  <c r="F16" i="29"/>
  <c r="G16" i="29"/>
  <c r="H16" i="29"/>
  <c r="I16" i="29"/>
  <c r="J16" i="29"/>
  <c r="K16" i="29"/>
  <c r="L16" i="29"/>
  <c r="M16" i="29"/>
  <c r="E17" i="29"/>
  <c r="F17" i="29"/>
  <c r="G17" i="29"/>
  <c r="H17" i="29"/>
  <c r="I17" i="29"/>
  <c r="J17" i="29"/>
  <c r="K17" i="29"/>
  <c r="L17" i="29"/>
  <c r="M17" i="29"/>
  <c r="E18" i="29"/>
  <c r="F18" i="29"/>
  <c r="G18" i="29"/>
  <c r="H18" i="29"/>
  <c r="I18" i="29"/>
  <c r="J18" i="29"/>
  <c r="K18" i="29"/>
  <c r="L18" i="29"/>
  <c r="M18" i="29"/>
  <c r="E19" i="29"/>
  <c r="F19" i="29"/>
  <c r="G19" i="29"/>
  <c r="H19" i="29"/>
  <c r="I19" i="29"/>
  <c r="J19" i="29"/>
  <c r="K19" i="29"/>
  <c r="L19" i="29"/>
  <c r="M19" i="29"/>
  <c r="E20" i="29"/>
  <c r="F20" i="29"/>
  <c r="G20" i="29"/>
  <c r="H20" i="29"/>
  <c r="I20" i="29"/>
  <c r="J20" i="29"/>
  <c r="K20" i="29"/>
  <c r="L20" i="29"/>
  <c r="M20" i="29"/>
  <c r="E21" i="29"/>
  <c r="F21" i="29"/>
  <c r="G21" i="29"/>
  <c r="H21" i="29"/>
  <c r="I21" i="29"/>
  <c r="J21" i="29"/>
  <c r="K21" i="29"/>
  <c r="L21" i="29"/>
  <c r="M21" i="29"/>
  <c r="E22" i="29"/>
  <c r="F22" i="29"/>
  <c r="G22" i="29"/>
  <c r="H22" i="29"/>
  <c r="I22" i="29"/>
  <c r="J22" i="29"/>
  <c r="K22" i="29"/>
  <c r="L22" i="29"/>
  <c r="M22" i="29"/>
  <c r="E23" i="29"/>
  <c r="F23" i="29"/>
  <c r="G23" i="29"/>
  <c r="H23" i="29"/>
  <c r="I23" i="29"/>
  <c r="J23" i="29"/>
  <c r="K23" i="29"/>
  <c r="L23" i="29"/>
  <c r="M23" i="29"/>
  <c r="E24" i="29"/>
  <c r="F24" i="29"/>
  <c r="G24" i="29"/>
  <c r="H24" i="29"/>
  <c r="I24" i="29"/>
  <c r="J24" i="29"/>
  <c r="K24" i="29"/>
  <c r="L24" i="29"/>
  <c r="M24" i="29"/>
  <c r="E25" i="29"/>
  <c r="F25" i="29"/>
  <c r="G25" i="29"/>
  <c r="H25" i="29"/>
  <c r="I25" i="29"/>
  <c r="J25" i="29"/>
  <c r="K25" i="29"/>
  <c r="L25" i="29"/>
  <c r="M25" i="29"/>
  <c r="E26" i="29"/>
  <c r="F26" i="29"/>
  <c r="G26" i="29"/>
  <c r="H26" i="29"/>
  <c r="I26" i="29"/>
  <c r="J26" i="29"/>
  <c r="K26" i="29"/>
  <c r="L26" i="29"/>
  <c r="M26" i="29"/>
  <c r="E27" i="29"/>
  <c r="F27" i="29"/>
  <c r="G27" i="29"/>
  <c r="H27" i="29"/>
  <c r="I27" i="29"/>
  <c r="J27" i="29"/>
  <c r="K27" i="29"/>
  <c r="L27" i="29"/>
  <c r="M27" i="29"/>
  <c r="E28" i="29"/>
  <c r="F28" i="29"/>
  <c r="G28" i="29"/>
  <c r="H28" i="29"/>
  <c r="I28" i="29"/>
  <c r="J28" i="29"/>
  <c r="K28" i="29"/>
  <c r="L28" i="29"/>
  <c r="M28" i="29"/>
  <c r="E29" i="29"/>
  <c r="F29" i="29"/>
  <c r="G29" i="29"/>
  <c r="H29" i="29"/>
  <c r="I29" i="29"/>
  <c r="J29" i="29"/>
  <c r="K29" i="29"/>
  <c r="L29" i="29"/>
  <c r="M29" i="29"/>
  <c r="E30" i="29"/>
  <c r="F30" i="29"/>
  <c r="G30" i="29"/>
  <c r="H30" i="29"/>
  <c r="I30" i="29"/>
  <c r="J30" i="29"/>
  <c r="K30" i="29"/>
  <c r="L30" i="29"/>
  <c r="M30" i="29"/>
  <c r="E31" i="29"/>
  <c r="F31" i="29"/>
  <c r="G31" i="29"/>
  <c r="H31" i="29"/>
  <c r="I31" i="29"/>
  <c r="J31" i="29"/>
  <c r="K31" i="29"/>
  <c r="L31" i="29"/>
  <c r="M31" i="29"/>
  <c r="E32" i="29"/>
  <c r="F32" i="29"/>
  <c r="G32" i="29"/>
  <c r="H32" i="29"/>
  <c r="I32" i="29"/>
  <c r="J32" i="29"/>
  <c r="K32" i="29"/>
  <c r="L32" i="29"/>
  <c r="M32" i="29"/>
  <c r="E33" i="29"/>
  <c r="F33" i="29"/>
  <c r="G33" i="29"/>
  <c r="H33" i="29"/>
  <c r="I33" i="29"/>
  <c r="J33" i="29"/>
  <c r="K33" i="29"/>
  <c r="L33" i="29"/>
  <c r="M33" i="29"/>
  <c r="E34" i="29"/>
  <c r="F34" i="29"/>
  <c r="G34" i="29"/>
  <c r="H34" i="29"/>
  <c r="I34" i="29"/>
  <c r="J34" i="29"/>
  <c r="K34" i="29"/>
  <c r="L34" i="29"/>
  <c r="M34" i="29"/>
  <c r="E35" i="29"/>
  <c r="F35" i="29"/>
  <c r="G35" i="29"/>
  <c r="H35" i="29"/>
  <c r="I35" i="29"/>
  <c r="J35" i="29"/>
  <c r="K35" i="29"/>
  <c r="L35" i="29"/>
  <c r="M35" i="29"/>
  <c r="E36" i="29"/>
  <c r="F36" i="29"/>
  <c r="G36" i="29"/>
  <c r="H36" i="29"/>
  <c r="I36" i="29"/>
  <c r="J36" i="29"/>
  <c r="K36" i="29"/>
  <c r="L36" i="29"/>
  <c r="M36" i="29"/>
  <c r="E37" i="29"/>
  <c r="F37" i="29"/>
  <c r="G37" i="29"/>
  <c r="H37" i="29"/>
  <c r="I37" i="29"/>
  <c r="J37" i="29"/>
  <c r="K37" i="29"/>
  <c r="L37" i="29"/>
  <c r="M37" i="29"/>
  <c r="E38" i="29"/>
  <c r="F38" i="29"/>
  <c r="G38" i="29"/>
  <c r="H38" i="29"/>
  <c r="I38" i="29"/>
  <c r="J38" i="29"/>
  <c r="K38" i="29"/>
  <c r="L38" i="29"/>
  <c r="M38" i="29"/>
  <c r="E39" i="29"/>
  <c r="F39" i="29"/>
  <c r="G39" i="29"/>
  <c r="H39" i="29"/>
  <c r="I39" i="29"/>
  <c r="J39" i="29"/>
  <c r="K39" i="29"/>
  <c r="L39" i="29"/>
  <c r="M39" i="29"/>
  <c r="E40" i="29"/>
  <c r="F40" i="29"/>
  <c r="G40" i="29"/>
  <c r="H40" i="29"/>
  <c r="I40" i="29"/>
  <c r="J40" i="29"/>
  <c r="K40" i="29"/>
  <c r="L40" i="29"/>
  <c r="M40" i="29"/>
  <c r="E41" i="29"/>
  <c r="F41" i="29"/>
  <c r="G41" i="29"/>
  <c r="H41" i="29"/>
  <c r="I41" i="29"/>
  <c r="J41" i="29"/>
  <c r="K41" i="29"/>
  <c r="L41" i="29"/>
  <c r="M41" i="29"/>
  <c r="E42" i="29"/>
  <c r="F42" i="29"/>
  <c r="G42" i="29"/>
  <c r="H42" i="29"/>
  <c r="I42" i="29"/>
  <c r="J42" i="29"/>
  <c r="K42" i="29"/>
  <c r="L42" i="29"/>
  <c r="M42" i="29"/>
  <c r="E43" i="29"/>
  <c r="F43" i="29"/>
  <c r="G43" i="29"/>
  <c r="H43" i="29"/>
  <c r="I43" i="29"/>
  <c r="J43" i="29"/>
  <c r="K43" i="29"/>
  <c r="L43" i="29"/>
  <c r="M43" i="29"/>
  <c r="E44" i="29"/>
  <c r="F44" i="29"/>
  <c r="G44" i="29"/>
  <c r="H44" i="29"/>
  <c r="I44" i="29"/>
  <c r="J44" i="29"/>
  <c r="K44" i="29"/>
  <c r="L44" i="29"/>
  <c r="M44" i="29"/>
  <c r="E45" i="29"/>
  <c r="F45" i="29"/>
  <c r="G45" i="29"/>
  <c r="H45" i="29"/>
  <c r="I45" i="29"/>
  <c r="J45" i="29"/>
  <c r="K45" i="29"/>
  <c r="L45" i="29"/>
  <c r="M45" i="29"/>
  <c r="E46" i="29"/>
  <c r="F46" i="29"/>
  <c r="G46" i="29"/>
  <c r="H46" i="29"/>
  <c r="I46" i="29"/>
  <c r="J46" i="29"/>
  <c r="K46" i="29"/>
  <c r="L46" i="29"/>
  <c r="M46" i="29"/>
  <c r="E47" i="29"/>
  <c r="F47" i="29"/>
  <c r="G47" i="29"/>
  <c r="H47" i="29"/>
  <c r="I47" i="29"/>
  <c r="J47" i="29"/>
  <c r="K47" i="29"/>
  <c r="L47" i="29"/>
  <c r="M47" i="29"/>
  <c r="E48" i="29"/>
  <c r="F48" i="29"/>
  <c r="G48" i="29"/>
  <c r="H48" i="29"/>
  <c r="I48" i="29"/>
  <c r="J48" i="29"/>
  <c r="K48" i="29"/>
  <c r="L48" i="29"/>
  <c r="M48" i="29"/>
  <c r="E49" i="29"/>
  <c r="F49" i="29"/>
  <c r="G49" i="29"/>
  <c r="H49" i="29"/>
  <c r="I49" i="29"/>
  <c r="J49" i="29"/>
  <c r="K49" i="29"/>
  <c r="L49" i="29"/>
  <c r="M49" i="29"/>
  <c r="E50" i="29"/>
  <c r="F50" i="29"/>
  <c r="G50" i="29"/>
  <c r="H50" i="29"/>
  <c r="I50" i="29"/>
  <c r="J50" i="29"/>
  <c r="K50" i="29"/>
  <c r="L50" i="29"/>
  <c r="M50" i="29"/>
  <c r="E51" i="29"/>
  <c r="F51" i="29"/>
  <c r="G51" i="29"/>
  <c r="H51" i="29"/>
  <c r="I51" i="29"/>
  <c r="J51" i="29"/>
  <c r="K51" i="29"/>
  <c r="L51" i="29"/>
  <c r="M51" i="29"/>
  <c r="E52" i="29"/>
  <c r="F52" i="29"/>
  <c r="G52" i="29"/>
  <c r="H52" i="29"/>
  <c r="I52" i="29"/>
  <c r="J52" i="29"/>
  <c r="K52" i="29"/>
  <c r="L52" i="29"/>
  <c r="M52" i="29"/>
  <c r="E53" i="29"/>
  <c r="F53" i="29"/>
  <c r="G53" i="29"/>
  <c r="H53" i="29"/>
  <c r="I53" i="29"/>
  <c r="J53" i="29"/>
  <c r="K53" i="29"/>
  <c r="L53" i="29"/>
  <c r="M53" i="29"/>
  <c r="E54" i="29"/>
  <c r="F54" i="29"/>
  <c r="G54" i="29"/>
  <c r="H54" i="29"/>
  <c r="I54" i="29"/>
  <c r="J54" i="29"/>
  <c r="K54" i="29"/>
  <c r="L54" i="29"/>
  <c r="M54" i="29"/>
  <c r="E55" i="29"/>
  <c r="F55" i="29"/>
  <c r="G55" i="29"/>
  <c r="H55" i="29"/>
  <c r="I55" i="29"/>
  <c r="J55" i="29"/>
  <c r="K55" i="29"/>
  <c r="L55" i="29"/>
  <c r="M55" i="29"/>
  <c r="E56" i="29"/>
  <c r="F56" i="29"/>
  <c r="G56" i="29"/>
  <c r="H56" i="29"/>
  <c r="I56" i="29"/>
  <c r="J56" i="29"/>
  <c r="K56" i="29"/>
  <c r="L56" i="29"/>
  <c r="M56" i="29"/>
  <c r="E57" i="29"/>
  <c r="F57" i="29"/>
  <c r="G57" i="29"/>
  <c r="H57" i="29"/>
  <c r="I57" i="29"/>
  <c r="J57" i="29"/>
  <c r="K57" i="29"/>
  <c r="L57" i="29"/>
  <c r="M57" i="29"/>
  <c r="E58" i="29"/>
  <c r="F58" i="29"/>
  <c r="G58" i="29"/>
  <c r="H58" i="29"/>
  <c r="I58" i="29"/>
  <c r="J58" i="29"/>
  <c r="K58" i="29"/>
  <c r="L58" i="29"/>
  <c r="M58" i="29"/>
  <c r="E59" i="29"/>
  <c r="F59" i="29"/>
  <c r="G59" i="29"/>
  <c r="H59" i="29"/>
  <c r="I59" i="29"/>
  <c r="J59" i="29"/>
  <c r="K59" i="29"/>
  <c r="L59" i="29"/>
  <c r="M59" i="29"/>
  <c r="E60" i="29"/>
  <c r="F60" i="29"/>
  <c r="G60" i="29"/>
  <c r="H60" i="29"/>
  <c r="I60" i="29"/>
  <c r="J60" i="29"/>
  <c r="K60" i="29"/>
  <c r="L60" i="29"/>
  <c r="M60" i="29"/>
  <c r="E61" i="29"/>
  <c r="F61" i="29"/>
  <c r="G61" i="29"/>
  <c r="H61" i="29"/>
  <c r="I61" i="29"/>
  <c r="J61" i="29"/>
  <c r="K61" i="29"/>
  <c r="L61" i="29"/>
  <c r="M61" i="29"/>
  <c r="E62" i="29"/>
  <c r="F62" i="29"/>
  <c r="G62" i="29"/>
  <c r="H62" i="29"/>
  <c r="I62" i="29"/>
  <c r="J62" i="29"/>
  <c r="K62" i="29"/>
  <c r="L62" i="29"/>
  <c r="M62" i="29"/>
  <c r="E63" i="29"/>
  <c r="F63" i="29"/>
  <c r="G63" i="29"/>
  <c r="H63" i="29"/>
  <c r="I63" i="29"/>
  <c r="J63" i="29"/>
  <c r="K63" i="29"/>
  <c r="L63" i="29"/>
  <c r="M63" i="29"/>
  <c r="E64" i="29"/>
  <c r="F64" i="29"/>
  <c r="G64" i="29"/>
  <c r="H64" i="29"/>
  <c r="I64" i="29"/>
  <c r="J64" i="29"/>
  <c r="K64" i="29"/>
  <c r="L64" i="29"/>
  <c r="M64" i="29"/>
  <c r="E65" i="29"/>
  <c r="F65" i="29"/>
  <c r="G65" i="29"/>
  <c r="H65" i="29"/>
  <c r="I65" i="29"/>
  <c r="J65" i="29"/>
  <c r="K65" i="29"/>
  <c r="L65" i="29"/>
  <c r="M65" i="29"/>
  <c r="E66" i="29"/>
  <c r="F66" i="29"/>
  <c r="G66" i="29"/>
  <c r="H66" i="29"/>
  <c r="I66" i="29"/>
  <c r="J66" i="29"/>
  <c r="K66" i="29"/>
  <c r="L66" i="29"/>
  <c r="M66" i="29"/>
  <c r="E67" i="29"/>
  <c r="F67" i="29"/>
  <c r="G67" i="29"/>
  <c r="H67" i="29"/>
  <c r="I67" i="29"/>
  <c r="J67" i="29"/>
  <c r="K67" i="29"/>
  <c r="L67" i="29"/>
  <c r="M67" i="29"/>
  <c r="E68" i="29"/>
  <c r="F68" i="29"/>
  <c r="G68" i="29"/>
  <c r="H68" i="29"/>
  <c r="I68" i="29"/>
  <c r="J68" i="29"/>
  <c r="K68" i="29"/>
  <c r="L68" i="29"/>
  <c r="M68" i="29"/>
  <c r="E69" i="29"/>
  <c r="F69" i="29"/>
  <c r="G69" i="29"/>
  <c r="H69" i="29"/>
  <c r="I69" i="29"/>
  <c r="J69" i="29"/>
  <c r="K69" i="29"/>
  <c r="L69" i="29"/>
  <c r="M69" i="29"/>
  <c r="E70" i="29"/>
  <c r="F70" i="29"/>
  <c r="G70" i="29"/>
  <c r="H70" i="29"/>
  <c r="I70" i="29"/>
  <c r="J70" i="29"/>
  <c r="K70" i="29"/>
  <c r="L70" i="29"/>
  <c r="M70" i="29"/>
  <c r="E71" i="29"/>
  <c r="F71" i="29"/>
  <c r="G71" i="29"/>
  <c r="H71" i="29"/>
  <c r="I71" i="29"/>
  <c r="J71" i="29"/>
  <c r="K71" i="29"/>
  <c r="L71" i="29"/>
  <c r="M71" i="29"/>
  <c r="E72" i="29"/>
  <c r="F72" i="29"/>
  <c r="G72" i="29"/>
  <c r="H72" i="29"/>
  <c r="I72" i="29"/>
  <c r="J72" i="29"/>
  <c r="K72" i="29"/>
  <c r="L72" i="29"/>
  <c r="M72" i="29"/>
  <c r="E73" i="29"/>
  <c r="F73" i="29"/>
  <c r="G73" i="29"/>
  <c r="H73" i="29"/>
  <c r="I73" i="29"/>
  <c r="J73" i="29"/>
  <c r="K73" i="29"/>
  <c r="L73" i="29"/>
  <c r="M73" i="29"/>
  <c r="E74" i="29"/>
  <c r="F74" i="29"/>
  <c r="G74" i="29"/>
  <c r="H74" i="29"/>
  <c r="I74" i="29"/>
  <c r="J74" i="29"/>
  <c r="K74" i="29"/>
  <c r="L74" i="29"/>
  <c r="M74" i="29"/>
  <c r="E75" i="29"/>
  <c r="F75" i="29"/>
  <c r="G75" i="29"/>
  <c r="H75" i="29"/>
  <c r="I75" i="29"/>
  <c r="J75" i="29"/>
  <c r="K75" i="29"/>
  <c r="L75" i="29"/>
  <c r="M75" i="29"/>
  <c r="E76" i="29"/>
  <c r="F76" i="29"/>
  <c r="G76" i="29"/>
  <c r="H76" i="29"/>
  <c r="I76" i="29"/>
  <c r="J76" i="29"/>
  <c r="K76" i="29"/>
  <c r="L76" i="29"/>
  <c r="M76" i="29"/>
  <c r="E77" i="29"/>
  <c r="F77" i="29"/>
  <c r="G77" i="29"/>
  <c r="H77" i="29"/>
  <c r="I77" i="29"/>
  <c r="J77" i="29"/>
  <c r="K77" i="29"/>
  <c r="L77" i="29"/>
  <c r="M77" i="29"/>
  <c r="E78" i="29"/>
  <c r="F78" i="29"/>
  <c r="G78" i="29"/>
  <c r="H78" i="29"/>
  <c r="I78" i="29"/>
  <c r="J78" i="29"/>
  <c r="K78" i="29"/>
  <c r="L78" i="29"/>
  <c r="M78" i="29"/>
  <c r="E79" i="29"/>
  <c r="F79" i="29"/>
  <c r="G79" i="29"/>
  <c r="H79" i="29"/>
  <c r="I79" i="29"/>
  <c r="J79" i="29"/>
  <c r="K79" i="29"/>
  <c r="L79" i="29"/>
  <c r="M79" i="29"/>
  <c r="E80" i="29"/>
  <c r="F80" i="29"/>
  <c r="G80" i="29"/>
  <c r="H80" i="29"/>
  <c r="I80" i="29"/>
  <c r="J80" i="29"/>
  <c r="K80" i="29"/>
  <c r="L80" i="29"/>
  <c r="M80" i="29"/>
  <c r="E81" i="29"/>
  <c r="F81" i="29"/>
  <c r="G81" i="29"/>
  <c r="H81" i="29"/>
  <c r="I81" i="29"/>
  <c r="J81" i="29"/>
  <c r="K81" i="29"/>
  <c r="L81" i="29"/>
  <c r="M81" i="29"/>
  <c r="E82" i="29"/>
  <c r="F82" i="29"/>
  <c r="G82" i="29"/>
  <c r="H82" i="29"/>
  <c r="I82" i="29"/>
  <c r="J82" i="29"/>
  <c r="K82" i="29"/>
  <c r="L82" i="29"/>
  <c r="M82" i="29"/>
  <c r="E83" i="29"/>
  <c r="F83" i="29"/>
  <c r="G83" i="29"/>
  <c r="H83" i="29"/>
  <c r="I83" i="29"/>
  <c r="J83" i="29"/>
  <c r="K83" i="29"/>
  <c r="L83" i="29"/>
  <c r="M83" i="29"/>
  <c r="E84" i="29"/>
  <c r="F84" i="29"/>
  <c r="G84" i="29"/>
  <c r="H84" i="29"/>
  <c r="I84" i="29"/>
  <c r="J84" i="29"/>
  <c r="K84" i="29"/>
  <c r="L84" i="29"/>
  <c r="M84" i="29"/>
  <c r="E85" i="29"/>
  <c r="F85" i="29"/>
  <c r="G85" i="29"/>
  <c r="H85" i="29"/>
  <c r="I85" i="29"/>
  <c r="J85" i="29"/>
  <c r="K85" i="29"/>
  <c r="L85" i="29"/>
  <c r="M85" i="29"/>
  <c r="E86" i="29"/>
  <c r="F86" i="29"/>
  <c r="G86" i="29"/>
  <c r="H86" i="29"/>
  <c r="I86" i="29"/>
  <c r="J86" i="29"/>
  <c r="K86" i="29"/>
  <c r="L86" i="29"/>
  <c r="M86" i="29"/>
  <c r="E87" i="29"/>
  <c r="F87" i="29"/>
  <c r="G87" i="29"/>
  <c r="H87" i="29"/>
  <c r="I87" i="29"/>
  <c r="J87" i="29"/>
  <c r="K87" i="29"/>
  <c r="L87" i="29"/>
  <c r="M87" i="29"/>
  <c r="E88" i="29"/>
  <c r="F88" i="29"/>
  <c r="G88" i="29"/>
  <c r="H88" i="29"/>
  <c r="I88" i="29"/>
  <c r="J88" i="29"/>
  <c r="K88" i="29"/>
  <c r="L88" i="29"/>
  <c r="M88" i="29"/>
  <c r="E89" i="29"/>
  <c r="F89" i="29"/>
  <c r="G89" i="29"/>
  <c r="H89" i="29"/>
  <c r="I89" i="29"/>
  <c r="J89" i="29"/>
  <c r="K89" i="29"/>
  <c r="L89" i="29"/>
  <c r="M89" i="29"/>
  <c r="E90" i="29"/>
  <c r="F90" i="29"/>
  <c r="G90" i="29"/>
  <c r="H90" i="29"/>
  <c r="I90" i="29"/>
  <c r="J90" i="29"/>
  <c r="K90" i="29"/>
  <c r="L90" i="29"/>
  <c r="M90" i="29"/>
  <c r="E91" i="29"/>
  <c r="F91" i="29"/>
  <c r="G91" i="29"/>
  <c r="H91" i="29"/>
  <c r="I91" i="29"/>
  <c r="J91" i="29"/>
  <c r="K91" i="29"/>
  <c r="L91" i="29"/>
  <c r="M91" i="29"/>
  <c r="E92" i="29"/>
  <c r="F92" i="29"/>
  <c r="G92" i="29"/>
  <c r="H92" i="29"/>
  <c r="I92" i="29"/>
  <c r="J92" i="29"/>
  <c r="K92" i="29"/>
  <c r="L92" i="29"/>
  <c r="M92" i="29"/>
  <c r="E93" i="29"/>
  <c r="F93" i="29"/>
  <c r="G93" i="29"/>
  <c r="H93" i="29"/>
  <c r="I93" i="29"/>
  <c r="J93" i="29"/>
  <c r="K93" i="29"/>
  <c r="L93" i="29"/>
  <c r="M93" i="29"/>
  <c r="E94" i="29"/>
  <c r="F94" i="29"/>
  <c r="G94" i="29"/>
  <c r="H94" i="29"/>
  <c r="I94" i="29"/>
  <c r="J94" i="29"/>
  <c r="K94" i="29"/>
  <c r="L94" i="29"/>
  <c r="M94" i="29"/>
  <c r="E95" i="29"/>
  <c r="F95" i="29"/>
  <c r="G95" i="29"/>
  <c r="H95" i="29"/>
  <c r="I95" i="29"/>
  <c r="J95" i="29"/>
  <c r="K95" i="29"/>
  <c r="L95" i="29"/>
  <c r="M95" i="29"/>
  <c r="E96" i="29"/>
  <c r="F96" i="29"/>
  <c r="G96" i="29"/>
  <c r="H96" i="29"/>
  <c r="I96" i="29"/>
  <c r="J96" i="29"/>
  <c r="K96" i="29"/>
  <c r="L96" i="29"/>
  <c r="M96" i="29"/>
  <c r="E97" i="29"/>
  <c r="F97" i="29"/>
  <c r="G97" i="29"/>
  <c r="H97" i="29"/>
  <c r="I97" i="29"/>
  <c r="J97" i="29"/>
  <c r="K97" i="29"/>
  <c r="L97" i="29"/>
  <c r="M97" i="29"/>
  <c r="E98" i="29"/>
  <c r="F98" i="29"/>
  <c r="G98" i="29"/>
  <c r="H98" i="29"/>
  <c r="I98" i="29"/>
  <c r="J98" i="29"/>
  <c r="K98" i="29"/>
  <c r="L98" i="29"/>
  <c r="M98" i="29"/>
  <c r="E99" i="29"/>
  <c r="F99" i="29"/>
  <c r="G99" i="29"/>
  <c r="H99" i="29"/>
  <c r="I99" i="29"/>
  <c r="J99" i="29"/>
  <c r="K99" i="29"/>
  <c r="L99" i="29"/>
  <c r="M99" i="29"/>
  <c r="E100" i="29"/>
  <c r="F100" i="29"/>
  <c r="G100" i="29"/>
  <c r="H100" i="29"/>
  <c r="I100" i="29"/>
  <c r="J100" i="29"/>
  <c r="K100" i="29"/>
  <c r="L100" i="29"/>
  <c r="M100" i="29"/>
  <c r="E101" i="29"/>
  <c r="F101" i="29"/>
  <c r="G101" i="29"/>
  <c r="H101" i="29"/>
  <c r="I101" i="29"/>
  <c r="J101" i="29"/>
  <c r="K101" i="29"/>
  <c r="L101" i="29"/>
  <c r="M101" i="29"/>
  <c r="E102" i="29"/>
  <c r="F102" i="29"/>
  <c r="G102" i="29"/>
  <c r="H102" i="29"/>
  <c r="I102" i="29"/>
  <c r="J102" i="29"/>
  <c r="K102" i="29"/>
  <c r="L102" i="29"/>
  <c r="M102" i="29"/>
  <c r="E103" i="29"/>
  <c r="F103" i="29"/>
  <c r="G103" i="29"/>
  <c r="H103" i="29"/>
  <c r="I103" i="29"/>
  <c r="J103" i="29"/>
  <c r="K103" i="29"/>
  <c r="L103" i="29"/>
  <c r="M103" i="29"/>
  <c r="E104" i="29"/>
  <c r="F104" i="29"/>
  <c r="G104" i="29"/>
  <c r="H104" i="29"/>
  <c r="I104" i="29"/>
  <c r="J104" i="29"/>
  <c r="K104" i="29"/>
  <c r="L104" i="29"/>
  <c r="M104" i="29"/>
  <c r="E105" i="29"/>
  <c r="F105" i="29"/>
  <c r="G105" i="29"/>
  <c r="H105" i="29"/>
  <c r="I105" i="29"/>
  <c r="J105" i="29"/>
  <c r="K105" i="29"/>
  <c r="L105" i="29"/>
  <c r="M105" i="29"/>
  <c r="E106" i="29"/>
  <c r="F106" i="29"/>
  <c r="G106" i="29"/>
  <c r="H106" i="29"/>
  <c r="I106" i="29"/>
  <c r="J106" i="29"/>
  <c r="K106" i="29"/>
  <c r="L106" i="29"/>
  <c r="M106" i="29"/>
  <c r="E107" i="29"/>
  <c r="F107" i="29"/>
  <c r="G107" i="29"/>
  <c r="H107" i="29"/>
  <c r="I107" i="29"/>
  <c r="J107" i="29"/>
  <c r="K107" i="29"/>
  <c r="L107" i="29"/>
  <c r="M107" i="29"/>
  <c r="E108" i="29"/>
  <c r="F108" i="29"/>
  <c r="G108" i="29"/>
  <c r="H108" i="29"/>
  <c r="I108" i="29"/>
  <c r="J108" i="29"/>
  <c r="K108" i="29"/>
  <c r="L108" i="29"/>
  <c r="M108" i="29"/>
  <c r="E109" i="29"/>
  <c r="F109" i="29"/>
  <c r="G109" i="29"/>
  <c r="H109" i="29"/>
  <c r="I109" i="29"/>
  <c r="J109" i="29"/>
  <c r="K109" i="29"/>
  <c r="L109" i="29"/>
  <c r="M109" i="29"/>
  <c r="E110" i="29"/>
  <c r="F110" i="29"/>
  <c r="G110" i="29"/>
  <c r="H110" i="29"/>
  <c r="I110" i="29"/>
  <c r="J110" i="29"/>
  <c r="K110" i="29"/>
  <c r="L110" i="29"/>
  <c r="M110" i="29"/>
  <c r="E111" i="29"/>
  <c r="F111" i="29"/>
  <c r="G111" i="29"/>
  <c r="H111" i="29"/>
  <c r="I111" i="29"/>
  <c r="J111" i="29"/>
  <c r="K111" i="29"/>
  <c r="L111" i="29"/>
  <c r="M111" i="29"/>
  <c r="E112" i="29"/>
  <c r="F112" i="29"/>
  <c r="G112" i="29"/>
  <c r="H112" i="29"/>
  <c r="I112" i="29"/>
  <c r="J112" i="29"/>
  <c r="K112" i="29"/>
  <c r="L112" i="29"/>
  <c r="M112" i="29"/>
  <c r="E113" i="29"/>
  <c r="F113" i="29"/>
  <c r="G113" i="29"/>
  <c r="H113" i="29"/>
  <c r="I113" i="29"/>
  <c r="J113" i="29"/>
  <c r="K113" i="29"/>
  <c r="L113" i="29"/>
  <c r="M113" i="29"/>
  <c r="E114" i="29"/>
  <c r="F114" i="29"/>
  <c r="G114" i="29"/>
  <c r="H114" i="29"/>
  <c r="I114" i="29"/>
  <c r="J114" i="29"/>
  <c r="K114" i="29"/>
  <c r="L114" i="29"/>
  <c r="M114" i="29"/>
  <c r="E115" i="29"/>
  <c r="F115" i="29"/>
  <c r="G115" i="29"/>
  <c r="H115" i="29"/>
  <c r="I115" i="29"/>
  <c r="J115" i="29"/>
  <c r="K115" i="29"/>
  <c r="L115" i="29"/>
  <c r="M115" i="29"/>
  <c r="E116" i="29"/>
  <c r="F116" i="29"/>
  <c r="G116" i="29"/>
  <c r="H116" i="29"/>
  <c r="I116" i="29"/>
  <c r="J116" i="29"/>
  <c r="K116" i="29"/>
  <c r="L116" i="29"/>
  <c r="M116" i="29"/>
  <c r="E117" i="29"/>
  <c r="F117" i="29"/>
  <c r="G117" i="29"/>
  <c r="H117" i="29"/>
  <c r="I117" i="29"/>
  <c r="J117" i="29"/>
  <c r="K117" i="29"/>
  <c r="L117" i="29"/>
  <c r="M117" i="29"/>
  <c r="E118" i="29"/>
  <c r="F118" i="29"/>
  <c r="G118" i="29"/>
  <c r="H118" i="29"/>
  <c r="I118" i="29"/>
  <c r="J118" i="29"/>
  <c r="K118" i="29"/>
  <c r="L118" i="29"/>
  <c r="M118" i="29"/>
  <c r="E119" i="29"/>
  <c r="F119" i="29"/>
  <c r="G119" i="29"/>
  <c r="H119" i="29"/>
  <c r="I119" i="29"/>
  <c r="J119" i="29"/>
  <c r="K119" i="29"/>
  <c r="L119" i="29"/>
  <c r="M119" i="29"/>
  <c r="E120" i="29"/>
  <c r="F120" i="29"/>
  <c r="G120" i="29"/>
  <c r="H120" i="29"/>
  <c r="I120" i="29"/>
  <c r="J120" i="29"/>
  <c r="K120" i="29"/>
  <c r="L120" i="29"/>
  <c r="M120" i="29"/>
  <c r="E121" i="29"/>
  <c r="F121" i="29"/>
  <c r="G121" i="29"/>
  <c r="H121" i="29"/>
  <c r="I121" i="29"/>
  <c r="J121" i="29"/>
  <c r="K121" i="29"/>
  <c r="L121" i="29"/>
  <c r="M121" i="29"/>
  <c r="E122" i="29"/>
  <c r="F122" i="29"/>
  <c r="G122" i="29"/>
  <c r="H122" i="29"/>
  <c r="I122" i="29"/>
  <c r="J122" i="29"/>
  <c r="K122" i="29"/>
  <c r="L122" i="29"/>
  <c r="M122" i="29"/>
  <c r="E123" i="29"/>
  <c r="F123" i="29"/>
  <c r="G123" i="29"/>
  <c r="H123" i="29"/>
  <c r="I123" i="29"/>
  <c r="J123" i="29"/>
  <c r="K123" i="29"/>
  <c r="L123" i="29"/>
  <c r="M123" i="29"/>
  <c r="E124" i="29"/>
  <c r="F124" i="29"/>
  <c r="G124" i="29"/>
  <c r="H124" i="29"/>
  <c r="I124" i="29"/>
  <c r="J124" i="29"/>
  <c r="K124" i="29"/>
  <c r="L124" i="29"/>
  <c r="M124" i="29"/>
  <c r="E125" i="29"/>
  <c r="F125" i="29"/>
  <c r="G125" i="29"/>
  <c r="H125" i="29"/>
  <c r="I125" i="29"/>
  <c r="J125" i="29"/>
  <c r="K125" i="29"/>
  <c r="L125" i="29"/>
  <c r="M125" i="29"/>
  <c r="E126" i="29"/>
  <c r="F126" i="29"/>
  <c r="G126" i="29"/>
  <c r="H126" i="29"/>
  <c r="I126" i="29"/>
  <c r="J126" i="29"/>
  <c r="K126" i="29"/>
  <c r="L126" i="29"/>
  <c r="M126" i="29"/>
  <c r="E127" i="29"/>
  <c r="F127" i="29"/>
  <c r="G127" i="29"/>
  <c r="H127" i="29"/>
  <c r="I127" i="29"/>
  <c r="J127" i="29"/>
  <c r="K127" i="29"/>
  <c r="L127" i="29"/>
  <c r="M127" i="29"/>
  <c r="E128" i="29"/>
  <c r="F128" i="29"/>
  <c r="G128" i="29"/>
  <c r="H128" i="29"/>
  <c r="I128" i="29"/>
  <c r="J128" i="29"/>
  <c r="K128" i="29"/>
  <c r="L128" i="29"/>
  <c r="M128" i="29"/>
  <c r="E129" i="29"/>
  <c r="F129" i="29"/>
  <c r="G129" i="29"/>
  <c r="H129" i="29"/>
  <c r="I129" i="29"/>
  <c r="J129" i="29"/>
  <c r="K129" i="29"/>
  <c r="L129" i="29"/>
  <c r="M129" i="29"/>
  <c r="E130" i="29"/>
  <c r="F130" i="29"/>
  <c r="G130" i="29"/>
  <c r="H130" i="29"/>
  <c r="I130" i="29"/>
  <c r="J130" i="29"/>
  <c r="K130" i="29"/>
  <c r="L130" i="29"/>
  <c r="M130" i="29"/>
  <c r="E131" i="29"/>
  <c r="F131" i="29"/>
  <c r="G131" i="29"/>
  <c r="H131" i="29"/>
  <c r="I131" i="29"/>
  <c r="J131" i="29"/>
  <c r="K131" i="29"/>
  <c r="L131" i="29"/>
  <c r="M131" i="29"/>
  <c r="E132" i="29"/>
  <c r="F132" i="29"/>
  <c r="G132" i="29"/>
  <c r="H132" i="29"/>
  <c r="I132" i="29"/>
  <c r="J132" i="29"/>
  <c r="K132" i="29"/>
  <c r="L132" i="29"/>
  <c r="M132" i="29"/>
  <c r="E133" i="29"/>
  <c r="F133" i="29"/>
  <c r="G133" i="29"/>
  <c r="H133" i="29"/>
  <c r="I133" i="29"/>
  <c r="J133" i="29"/>
  <c r="K133" i="29"/>
  <c r="L133" i="29"/>
  <c r="M133" i="29"/>
  <c r="E134" i="29"/>
  <c r="F134" i="29"/>
  <c r="G134" i="29"/>
  <c r="H134" i="29"/>
  <c r="I134" i="29"/>
  <c r="J134" i="29"/>
  <c r="K134" i="29"/>
  <c r="L134" i="29"/>
  <c r="M134" i="29"/>
  <c r="N12" i="29"/>
  <c r="O12" i="29"/>
  <c r="P12" i="29"/>
  <c r="Q12" i="29"/>
  <c r="R12" i="29"/>
  <c r="N13" i="29"/>
  <c r="O13" i="29"/>
  <c r="P13" i="29"/>
  <c r="Q13" i="29"/>
  <c r="R13" i="29"/>
  <c r="N14" i="29"/>
  <c r="O14" i="29"/>
  <c r="P14" i="29"/>
  <c r="Q14" i="29"/>
  <c r="R14" i="29"/>
  <c r="N15" i="29"/>
  <c r="O15" i="29"/>
  <c r="P15" i="29"/>
  <c r="Q15" i="29"/>
  <c r="R15" i="29"/>
  <c r="N16" i="29"/>
  <c r="O16" i="29"/>
  <c r="P16" i="29"/>
  <c r="Q16" i="29"/>
  <c r="R16" i="29"/>
  <c r="N17" i="29"/>
  <c r="O17" i="29"/>
  <c r="P17" i="29"/>
  <c r="Q17" i="29"/>
  <c r="R17" i="29"/>
  <c r="N18" i="29"/>
  <c r="O18" i="29"/>
  <c r="P18" i="29"/>
  <c r="Q18" i="29"/>
  <c r="R18" i="29"/>
  <c r="N19" i="29"/>
  <c r="O19" i="29"/>
  <c r="P19" i="29"/>
  <c r="Q19" i="29"/>
  <c r="R19" i="29"/>
  <c r="N20" i="29"/>
  <c r="O20" i="29"/>
  <c r="P20" i="29"/>
  <c r="Q20" i="29"/>
  <c r="R20" i="29"/>
  <c r="N21" i="29"/>
  <c r="O21" i="29"/>
  <c r="P21" i="29"/>
  <c r="Q21" i="29"/>
  <c r="R21" i="29"/>
  <c r="N22" i="29"/>
  <c r="O22" i="29"/>
  <c r="P22" i="29"/>
  <c r="Q22" i="29"/>
  <c r="R22" i="29"/>
  <c r="N23" i="29"/>
  <c r="O23" i="29"/>
  <c r="P23" i="29"/>
  <c r="Q23" i="29"/>
  <c r="R23" i="29"/>
  <c r="N24" i="29"/>
  <c r="O24" i="29"/>
  <c r="P24" i="29"/>
  <c r="Q24" i="29"/>
  <c r="R24" i="29"/>
  <c r="N25" i="29"/>
  <c r="O25" i="29"/>
  <c r="P25" i="29"/>
  <c r="Q25" i="29"/>
  <c r="R25" i="29"/>
  <c r="N26" i="29"/>
  <c r="O26" i="29"/>
  <c r="P26" i="29"/>
  <c r="Q26" i="29"/>
  <c r="R26" i="29"/>
  <c r="N27" i="29"/>
  <c r="O27" i="29"/>
  <c r="P27" i="29"/>
  <c r="Q27" i="29"/>
  <c r="R27" i="29"/>
  <c r="N28" i="29"/>
  <c r="O28" i="29"/>
  <c r="P28" i="29"/>
  <c r="Q28" i="29"/>
  <c r="R28" i="29"/>
  <c r="N29" i="29"/>
  <c r="O29" i="29"/>
  <c r="P29" i="29"/>
  <c r="Q29" i="29"/>
  <c r="R29" i="29"/>
  <c r="N30" i="29"/>
  <c r="O30" i="29"/>
  <c r="P30" i="29"/>
  <c r="Q30" i="29"/>
  <c r="R30" i="29"/>
  <c r="N31" i="29"/>
  <c r="O31" i="29"/>
  <c r="P31" i="29"/>
  <c r="Q31" i="29"/>
  <c r="R31" i="29"/>
  <c r="N32" i="29"/>
  <c r="O32" i="29"/>
  <c r="P32" i="29"/>
  <c r="Q32" i="29"/>
  <c r="R32" i="29"/>
  <c r="N33" i="29"/>
  <c r="O33" i="29"/>
  <c r="P33" i="29"/>
  <c r="Q33" i="29"/>
  <c r="R33" i="29"/>
  <c r="N34" i="29"/>
  <c r="O34" i="29"/>
  <c r="P34" i="29"/>
  <c r="Q34" i="29"/>
  <c r="R34" i="29"/>
  <c r="N35" i="29"/>
  <c r="O35" i="29"/>
  <c r="P35" i="29"/>
  <c r="Q35" i="29"/>
  <c r="R35" i="29"/>
  <c r="N36" i="29"/>
  <c r="O36" i="29"/>
  <c r="P36" i="29"/>
  <c r="Q36" i="29"/>
  <c r="R36" i="29"/>
  <c r="N37" i="29"/>
  <c r="O37" i="29"/>
  <c r="P37" i="29"/>
  <c r="Q37" i="29"/>
  <c r="R37" i="29"/>
  <c r="N38" i="29"/>
  <c r="O38" i="29"/>
  <c r="P38" i="29"/>
  <c r="Q38" i="29"/>
  <c r="R38" i="29"/>
  <c r="N39" i="29"/>
  <c r="O39" i="29"/>
  <c r="P39" i="29"/>
  <c r="Q39" i="29"/>
  <c r="R39" i="29"/>
  <c r="N40" i="29"/>
  <c r="O40" i="29"/>
  <c r="P40" i="29"/>
  <c r="Q40" i="29"/>
  <c r="R40" i="29"/>
  <c r="N41" i="29"/>
  <c r="O41" i="29"/>
  <c r="P41" i="29"/>
  <c r="Q41" i="29"/>
  <c r="R41" i="29"/>
  <c r="N42" i="29"/>
  <c r="O42" i="29"/>
  <c r="P42" i="29"/>
  <c r="Q42" i="29"/>
  <c r="R42" i="29"/>
  <c r="N43" i="29"/>
  <c r="O43" i="29"/>
  <c r="P43" i="29"/>
  <c r="Q43" i="29"/>
  <c r="R43" i="29"/>
  <c r="N44" i="29"/>
  <c r="O44" i="29"/>
  <c r="P44" i="29"/>
  <c r="Q44" i="29"/>
  <c r="R44" i="29"/>
  <c r="N45" i="29"/>
  <c r="O45" i="29"/>
  <c r="P45" i="29"/>
  <c r="Q45" i="29"/>
  <c r="R45" i="29"/>
  <c r="N46" i="29"/>
  <c r="O46" i="29"/>
  <c r="P46" i="29"/>
  <c r="Q46" i="29"/>
  <c r="R46" i="29"/>
  <c r="N47" i="29"/>
  <c r="O47" i="29"/>
  <c r="P47" i="29"/>
  <c r="Q47" i="29"/>
  <c r="R47" i="29"/>
  <c r="N48" i="29"/>
  <c r="O48" i="29"/>
  <c r="P48" i="29"/>
  <c r="Q48" i="29"/>
  <c r="R48" i="29"/>
  <c r="N49" i="29"/>
  <c r="O49" i="29"/>
  <c r="P49" i="29"/>
  <c r="Q49" i="29"/>
  <c r="R49" i="29"/>
  <c r="N50" i="29"/>
  <c r="O50" i="29"/>
  <c r="P50" i="29"/>
  <c r="Q50" i="29"/>
  <c r="R50" i="29"/>
  <c r="N51" i="29"/>
  <c r="O51" i="29"/>
  <c r="P51" i="29"/>
  <c r="Q51" i="29"/>
  <c r="R51" i="29"/>
  <c r="N52" i="29"/>
  <c r="O52" i="29"/>
  <c r="P52" i="29"/>
  <c r="Q52" i="29"/>
  <c r="R52" i="29"/>
  <c r="N53" i="29"/>
  <c r="O53" i="29"/>
  <c r="P53" i="29"/>
  <c r="Q53" i="29"/>
  <c r="R53" i="29"/>
  <c r="N54" i="29"/>
  <c r="O54" i="29"/>
  <c r="P54" i="29"/>
  <c r="Q54" i="29"/>
  <c r="R54" i="29"/>
  <c r="N55" i="29"/>
  <c r="O55" i="29"/>
  <c r="P55" i="29"/>
  <c r="Q55" i="29"/>
  <c r="R55" i="29"/>
  <c r="N56" i="29"/>
  <c r="O56" i="29"/>
  <c r="P56" i="29"/>
  <c r="Q56" i="29"/>
  <c r="R56" i="29"/>
  <c r="N57" i="29"/>
  <c r="O57" i="29"/>
  <c r="P57" i="29"/>
  <c r="Q57" i="29"/>
  <c r="R57" i="29"/>
  <c r="N58" i="29"/>
  <c r="O58" i="29"/>
  <c r="P58" i="29"/>
  <c r="Q58" i="29"/>
  <c r="R58" i="29"/>
  <c r="N59" i="29"/>
  <c r="O59" i="29"/>
  <c r="P59" i="29"/>
  <c r="Q59" i="29"/>
  <c r="R59" i="29"/>
  <c r="N60" i="29"/>
  <c r="O60" i="29"/>
  <c r="P60" i="29"/>
  <c r="Q60" i="29"/>
  <c r="R60" i="29"/>
  <c r="N61" i="29"/>
  <c r="O61" i="29"/>
  <c r="P61" i="29"/>
  <c r="Q61" i="29"/>
  <c r="R61" i="29"/>
  <c r="N62" i="29"/>
  <c r="O62" i="29"/>
  <c r="P62" i="29"/>
  <c r="Q62" i="29"/>
  <c r="R62" i="29"/>
  <c r="N63" i="29"/>
  <c r="O63" i="29"/>
  <c r="P63" i="29"/>
  <c r="Q63" i="29"/>
  <c r="R63" i="29"/>
  <c r="N64" i="29"/>
  <c r="O64" i="29"/>
  <c r="P64" i="29"/>
  <c r="Q64" i="29"/>
  <c r="R64" i="29"/>
  <c r="N65" i="29"/>
  <c r="O65" i="29"/>
  <c r="P65" i="29"/>
  <c r="Q65" i="29"/>
  <c r="R65" i="29"/>
  <c r="N66" i="29"/>
  <c r="O66" i="29"/>
  <c r="P66" i="29"/>
  <c r="Q66" i="29"/>
  <c r="R66" i="29"/>
  <c r="N67" i="29"/>
  <c r="O67" i="29"/>
  <c r="P67" i="29"/>
  <c r="Q67" i="29"/>
  <c r="R67" i="29"/>
  <c r="N68" i="29"/>
  <c r="O68" i="29"/>
  <c r="P68" i="29"/>
  <c r="Q68" i="29"/>
  <c r="R68" i="29"/>
  <c r="N69" i="29"/>
  <c r="O69" i="29"/>
  <c r="P69" i="29"/>
  <c r="Q69" i="29"/>
  <c r="R69" i="29"/>
  <c r="N70" i="29"/>
  <c r="O70" i="29"/>
  <c r="P70" i="29"/>
  <c r="Q70" i="29"/>
  <c r="R70" i="29"/>
  <c r="N71" i="29"/>
  <c r="O71" i="29"/>
  <c r="P71" i="29"/>
  <c r="Q71" i="29"/>
  <c r="R71" i="29"/>
  <c r="N72" i="29"/>
  <c r="O72" i="29"/>
  <c r="P72" i="29"/>
  <c r="Q72" i="29"/>
  <c r="R72" i="29"/>
  <c r="N73" i="29"/>
  <c r="O73" i="29"/>
  <c r="P73" i="29"/>
  <c r="Q73" i="29"/>
  <c r="R73" i="29"/>
  <c r="N74" i="29"/>
  <c r="O74" i="29"/>
  <c r="P74" i="29"/>
  <c r="Q74" i="29"/>
  <c r="R74" i="29"/>
  <c r="N75" i="29"/>
  <c r="O75" i="29"/>
  <c r="P75" i="29"/>
  <c r="Q75" i="29"/>
  <c r="R75" i="29"/>
  <c r="N76" i="29"/>
  <c r="O76" i="29"/>
  <c r="P76" i="29"/>
  <c r="Q76" i="29"/>
  <c r="R76" i="29"/>
  <c r="N77" i="29"/>
  <c r="O77" i="29"/>
  <c r="P77" i="29"/>
  <c r="Q77" i="29"/>
  <c r="R77" i="29"/>
  <c r="N78" i="29"/>
  <c r="O78" i="29"/>
  <c r="P78" i="29"/>
  <c r="Q78" i="29"/>
  <c r="R78" i="29"/>
  <c r="N79" i="29"/>
  <c r="O79" i="29"/>
  <c r="P79" i="29"/>
  <c r="Q79" i="29"/>
  <c r="R79" i="29"/>
  <c r="N80" i="29"/>
  <c r="O80" i="29"/>
  <c r="P80" i="29"/>
  <c r="Q80" i="29"/>
  <c r="R80" i="29"/>
  <c r="N81" i="29"/>
  <c r="O81" i="29"/>
  <c r="P81" i="29"/>
  <c r="Q81" i="29"/>
  <c r="R81" i="29"/>
  <c r="N82" i="29"/>
  <c r="O82" i="29"/>
  <c r="P82" i="29"/>
  <c r="Q82" i="29"/>
  <c r="R82" i="29"/>
  <c r="N83" i="29"/>
  <c r="O83" i="29"/>
  <c r="P83" i="29"/>
  <c r="Q83" i="29"/>
  <c r="R83" i="29"/>
  <c r="N84" i="29"/>
  <c r="O84" i="29"/>
  <c r="P84" i="29"/>
  <c r="Q84" i="29"/>
  <c r="R84" i="29"/>
  <c r="N85" i="29"/>
  <c r="O85" i="29"/>
  <c r="P85" i="29"/>
  <c r="Q85" i="29"/>
  <c r="R85" i="29"/>
  <c r="N86" i="29"/>
  <c r="O86" i="29"/>
  <c r="P86" i="29"/>
  <c r="Q86" i="29"/>
  <c r="R86" i="29"/>
  <c r="N87" i="29"/>
  <c r="O87" i="29"/>
  <c r="P87" i="29"/>
  <c r="Q87" i="29"/>
  <c r="R87" i="29"/>
  <c r="N88" i="29"/>
  <c r="O88" i="29"/>
  <c r="P88" i="29"/>
  <c r="Q88" i="29"/>
  <c r="R88" i="29"/>
  <c r="N89" i="29"/>
  <c r="O89" i="29"/>
  <c r="P89" i="29"/>
  <c r="Q89" i="29"/>
  <c r="R89" i="29"/>
  <c r="N90" i="29"/>
  <c r="O90" i="29"/>
  <c r="P90" i="29"/>
  <c r="Q90" i="29"/>
  <c r="R90" i="29"/>
  <c r="N91" i="29"/>
  <c r="O91" i="29"/>
  <c r="P91" i="29"/>
  <c r="Q91" i="29"/>
  <c r="R91" i="29"/>
  <c r="N92" i="29"/>
  <c r="O92" i="29"/>
  <c r="P92" i="29"/>
  <c r="Q92" i="29"/>
  <c r="R92" i="29"/>
  <c r="N93" i="29"/>
  <c r="O93" i="29"/>
  <c r="P93" i="29"/>
  <c r="Q93" i="29"/>
  <c r="R93" i="29"/>
  <c r="N94" i="29"/>
  <c r="O94" i="29"/>
  <c r="P94" i="29"/>
  <c r="Q94" i="29"/>
  <c r="R94" i="29"/>
  <c r="N95" i="29"/>
  <c r="O95" i="29"/>
  <c r="P95" i="29"/>
  <c r="Q95" i="29"/>
  <c r="R95" i="29"/>
  <c r="N96" i="29"/>
  <c r="O96" i="29"/>
  <c r="P96" i="29"/>
  <c r="Q96" i="29"/>
  <c r="R96" i="29"/>
  <c r="N97" i="29"/>
  <c r="O97" i="29"/>
  <c r="P97" i="29"/>
  <c r="Q97" i="29"/>
  <c r="R97" i="29"/>
  <c r="N98" i="29"/>
  <c r="O98" i="29"/>
  <c r="P98" i="29"/>
  <c r="Q98" i="29"/>
  <c r="R98" i="29"/>
  <c r="N99" i="29"/>
  <c r="O99" i="29"/>
  <c r="P99" i="29"/>
  <c r="Q99" i="29"/>
  <c r="R99" i="29"/>
  <c r="N100" i="29"/>
  <c r="O100" i="29"/>
  <c r="P100" i="29"/>
  <c r="Q100" i="29"/>
  <c r="R100" i="29"/>
  <c r="N101" i="29"/>
  <c r="O101" i="29"/>
  <c r="P101" i="29"/>
  <c r="Q101" i="29"/>
  <c r="R101" i="29"/>
  <c r="N102" i="29"/>
  <c r="O102" i="29"/>
  <c r="P102" i="29"/>
  <c r="Q102" i="29"/>
  <c r="R102" i="29"/>
  <c r="N103" i="29"/>
  <c r="O103" i="29"/>
  <c r="P103" i="29"/>
  <c r="Q103" i="29"/>
  <c r="R103" i="29"/>
  <c r="N104" i="29"/>
  <c r="O104" i="29"/>
  <c r="P104" i="29"/>
  <c r="Q104" i="29"/>
  <c r="R104" i="29"/>
  <c r="N105" i="29"/>
  <c r="O105" i="29"/>
  <c r="P105" i="29"/>
  <c r="Q105" i="29"/>
  <c r="R105" i="29"/>
  <c r="N106" i="29"/>
  <c r="O106" i="29"/>
  <c r="P106" i="29"/>
  <c r="Q106" i="29"/>
  <c r="R106" i="29"/>
  <c r="N107" i="29"/>
  <c r="O107" i="29"/>
  <c r="P107" i="29"/>
  <c r="Q107" i="29"/>
  <c r="R107" i="29"/>
  <c r="N108" i="29"/>
  <c r="O108" i="29"/>
  <c r="P108" i="29"/>
  <c r="Q108" i="29"/>
  <c r="R108" i="29"/>
  <c r="N109" i="29"/>
  <c r="O109" i="29"/>
  <c r="P109" i="29"/>
  <c r="Q109" i="29"/>
  <c r="R109" i="29"/>
  <c r="N110" i="29"/>
  <c r="O110" i="29"/>
  <c r="P110" i="29"/>
  <c r="Q110" i="29"/>
  <c r="R110" i="29"/>
  <c r="N111" i="29"/>
  <c r="O111" i="29"/>
  <c r="P111" i="29"/>
  <c r="Q111" i="29"/>
  <c r="R111" i="29"/>
  <c r="N112" i="29"/>
  <c r="O112" i="29"/>
  <c r="P112" i="29"/>
  <c r="Q112" i="29"/>
  <c r="R112" i="29"/>
  <c r="N113" i="29"/>
  <c r="O113" i="29"/>
  <c r="P113" i="29"/>
  <c r="Q113" i="29"/>
  <c r="R113" i="29"/>
  <c r="N114" i="29"/>
  <c r="O114" i="29"/>
  <c r="P114" i="29"/>
  <c r="Q114" i="29"/>
  <c r="R114" i="29"/>
  <c r="N115" i="29"/>
  <c r="O115" i="29"/>
  <c r="P115" i="29"/>
  <c r="Q115" i="29"/>
  <c r="R115" i="29"/>
  <c r="N116" i="29"/>
  <c r="O116" i="29"/>
  <c r="P116" i="29"/>
  <c r="Q116" i="29"/>
  <c r="R116" i="29"/>
  <c r="N117" i="29"/>
  <c r="O117" i="29"/>
  <c r="P117" i="29"/>
  <c r="Q117" i="29"/>
  <c r="R117" i="29"/>
  <c r="N118" i="29"/>
  <c r="O118" i="29"/>
  <c r="P118" i="29"/>
  <c r="Q118" i="29"/>
  <c r="R118" i="29"/>
  <c r="N119" i="29"/>
  <c r="O119" i="29"/>
  <c r="P119" i="29"/>
  <c r="Q119" i="29"/>
  <c r="R119" i="29"/>
  <c r="N120" i="29"/>
  <c r="O120" i="29"/>
  <c r="P120" i="29"/>
  <c r="Q120" i="29"/>
  <c r="R120" i="29"/>
  <c r="N121" i="29"/>
  <c r="O121" i="29"/>
  <c r="P121" i="29"/>
  <c r="Q121" i="29"/>
  <c r="R121" i="29"/>
  <c r="N122" i="29"/>
  <c r="O122" i="29"/>
  <c r="P122" i="29"/>
  <c r="Q122" i="29"/>
  <c r="R122" i="29"/>
  <c r="N123" i="29"/>
  <c r="O123" i="29"/>
  <c r="P123" i="29"/>
  <c r="Q123" i="29"/>
  <c r="R123" i="29"/>
  <c r="N124" i="29"/>
  <c r="O124" i="29"/>
  <c r="P124" i="29"/>
  <c r="Q124" i="29"/>
  <c r="R124" i="29"/>
  <c r="N125" i="29"/>
  <c r="O125" i="29"/>
  <c r="P125" i="29"/>
  <c r="Q125" i="29"/>
  <c r="R125" i="29"/>
  <c r="N126" i="29"/>
  <c r="O126" i="29"/>
  <c r="P126" i="29"/>
  <c r="Q126" i="29"/>
  <c r="R126" i="29"/>
  <c r="N127" i="29"/>
  <c r="O127" i="29"/>
  <c r="P127" i="29"/>
  <c r="Q127" i="29"/>
  <c r="R127" i="29"/>
  <c r="N128" i="29"/>
  <c r="O128" i="29"/>
  <c r="P128" i="29"/>
  <c r="Q128" i="29"/>
  <c r="R128" i="29"/>
  <c r="N129" i="29"/>
  <c r="O129" i="29"/>
  <c r="P129" i="29"/>
  <c r="Q129" i="29"/>
  <c r="R129" i="29"/>
  <c r="N130" i="29"/>
  <c r="O130" i="29"/>
  <c r="P130" i="29"/>
  <c r="Q130" i="29"/>
  <c r="R130" i="29"/>
  <c r="N131" i="29"/>
  <c r="O131" i="29"/>
  <c r="P131" i="29"/>
  <c r="Q131" i="29"/>
  <c r="R131" i="29"/>
  <c r="N132" i="29"/>
  <c r="O132" i="29"/>
  <c r="P132" i="29"/>
  <c r="Q132" i="29"/>
  <c r="R132" i="29"/>
  <c r="N133" i="29"/>
  <c r="O133" i="29"/>
  <c r="P133" i="29"/>
  <c r="Q133" i="29"/>
  <c r="R133" i="29"/>
  <c r="N134" i="29"/>
  <c r="O134" i="29"/>
  <c r="P134" i="29"/>
  <c r="Q134" i="29"/>
  <c r="R134" i="29"/>
  <c r="N5" i="29"/>
  <c r="O5" i="29"/>
  <c r="P5" i="29"/>
  <c r="Q5" i="29"/>
  <c r="R5" i="29"/>
  <c r="N6" i="29"/>
  <c r="O6" i="29"/>
  <c r="P6" i="29"/>
  <c r="Q6" i="29"/>
  <c r="R6" i="29"/>
  <c r="N7" i="29"/>
  <c r="O7" i="29"/>
  <c r="P7" i="29"/>
  <c r="Q7" i="29"/>
  <c r="R7" i="29"/>
  <c r="N8" i="29"/>
  <c r="O8" i="29"/>
  <c r="P8" i="29"/>
  <c r="Q8" i="29"/>
  <c r="R8" i="29"/>
  <c r="N9" i="29"/>
  <c r="O9" i="29"/>
  <c r="P9" i="29"/>
  <c r="Q9" i="29"/>
  <c r="R9" i="29"/>
  <c r="N10" i="29"/>
  <c r="O10" i="29"/>
  <c r="P10" i="29"/>
  <c r="Q10" i="29"/>
  <c r="R10" i="29"/>
  <c r="N11" i="29"/>
  <c r="O11" i="29"/>
  <c r="P11" i="29"/>
  <c r="Q11" i="29"/>
  <c r="R11" i="29"/>
  <c r="N3" i="29"/>
  <c r="O3" i="29"/>
  <c r="P3" i="29"/>
  <c r="Q3" i="29"/>
  <c r="R3" i="29"/>
  <c r="O4" i="29"/>
  <c r="P4" i="29"/>
  <c r="Q4" i="29"/>
  <c r="R4" i="29"/>
  <c r="N4" i="29"/>
  <c r="AB11" i="3" l="1"/>
  <c r="J5198" i="28" l="1"/>
  <c r="J5199" i="28" s="1"/>
  <c r="J5200" i="28" s="1"/>
  <c r="J5201" i="28" s="1"/>
  <c r="J5202" i="28" s="1"/>
  <c r="J5203" i="28" s="1"/>
  <c r="J5204" i="28" s="1"/>
  <c r="J5205" i="28" s="1"/>
  <c r="J5206" i="28" s="1"/>
  <c r="J5207" i="28" s="1"/>
  <c r="J5208" i="28" s="1"/>
  <c r="J5209" i="28" s="1"/>
  <c r="J5210" i="28" s="1"/>
  <c r="J5211" i="28" s="1"/>
  <c r="I5198" i="28"/>
  <c r="I5199" i="28" s="1"/>
  <c r="I5200" i="28" s="1"/>
  <c r="I5201" i="28" s="1"/>
  <c r="I5202" i="28" s="1"/>
  <c r="I5203" i="28" s="1"/>
  <c r="I5204" i="28" s="1"/>
  <c r="I5205" i="28" s="1"/>
  <c r="I5206" i="28" s="1"/>
  <c r="I5207" i="28" s="1"/>
  <c r="I5208" i="28" s="1"/>
  <c r="I5209" i="28" s="1"/>
  <c r="I5210" i="28" s="1"/>
  <c r="I5211" i="28" s="1"/>
  <c r="H5198" i="28"/>
  <c r="H5199" i="28" s="1"/>
  <c r="H5200" i="28" s="1"/>
  <c r="H5201" i="28" s="1"/>
  <c r="H5202" i="28" s="1"/>
  <c r="H5203" i="28" s="1"/>
  <c r="H5204" i="28" s="1"/>
  <c r="H5205" i="28" s="1"/>
  <c r="H5206" i="28" s="1"/>
  <c r="H5207" i="28" s="1"/>
  <c r="H5208" i="28" s="1"/>
  <c r="H5209" i="28" s="1"/>
  <c r="H5210" i="28" s="1"/>
  <c r="H5211" i="28" s="1"/>
  <c r="J5184" i="28"/>
  <c r="J5185" i="28" s="1"/>
  <c r="J5186" i="28" s="1"/>
  <c r="J5187" i="28" s="1"/>
  <c r="J5188" i="28" s="1"/>
  <c r="J5189" i="28" s="1"/>
  <c r="J5190" i="28" s="1"/>
  <c r="J5191" i="28" s="1"/>
  <c r="J5192" i="28" s="1"/>
  <c r="J5193" i="28" s="1"/>
  <c r="J5194" i="28" s="1"/>
  <c r="J5195" i="28" s="1"/>
  <c r="J5196" i="28" s="1"/>
  <c r="J5197" i="28" s="1"/>
  <c r="I5184" i="28"/>
  <c r="I5185" i="28" s="1"/>
  <c r="I5186" i="28" s="1"/>
  <c r="I5187" i="28" s="1"/>
  <c r="I5188" i="28" s="1"/>
  <c r="I5189" i="28" s="1"/>
  <c r="I5190" i="28" s="1"/>
  <c r="I5191" i="28" s="1"/>
  <c r="I5192" i="28" s="1"/>
  <c r="I5193" i="28" s="1"/>
  <c r="I5194" i="28" s="1"/>
  <c r="I5195" i="28" s="1"/>
  <c r="I5196" i="28" s="1"/>
  <c r="I5197" i="28" s="1"/>
  <c r="H5184" i="28"/>
  <c r="H5185" i="28" s="1"/>
  <c r="H5186" i="28" s="1"/>
  <c r="H5187" i="28" s="1"/>
  <c r="H5188" i="28" s="1"/>
  <c r="H5189" i="28" s="1"/>
  <c r="H5190" i="28" s="1"/>
  <c r="H5191" i="28" s="1"/>
  <c r="H5192" i="28" s="1"/>
  <c r="H5193" i="28" s="1"/>
  <c r="H5194" i="28" s="1"/>
  <c r="H5195" i="28" s="1"/>
  <c r="H5196" i="28" s="1"/>
  <c r="H5197" i="28" s="1"/>
  <c r="J5170" i="28"/>
  <c r="J5171" i="28" s="1"/>
  <c r="J5172" i="28" s="1"/>
  <c r="J5173" i="28" s="1"/>
  <c r="J5174" i="28" s="1"/>
  <c r="J5175" i="28" s="1"/>
  <c r="J5176" i="28" s="1"/>
  <c r="J5177" i="28" s="1"/>
  <c r="J5178" i="28" s="1"/>
  <c r="J5179" i="28" s="1"/>
  <c r="J5180" i="28" s="1"/>
  <c r="J5181" i="28" s="1"/>
  <c r="J5182" i="28" s="1"/>
  <c r="J5183" i="28" s="1"/>
  <c r="I5170" i="28"/>
  <c r="I5171" i="28" s="1"/>
  <c r="I5172" i="28" s="1"/>
  <c r="I5173" i="28" s="1"/>
  <c r="I5174" i="28" s="1"/>
  <c r="I5175" i="28" s="1"/>
  <c r="I5176" i="28" s="1"/>
  <c r="I5177" i="28" s="1"/>
  <c r="I5178" i="28" s="1"/>
  <c r="I5179" i="28" s="1"/>
  <c r="I5180" i="28" s="1"/>
  <c r="I5181" i="28" s="1"/>
  <c r="I5182" i="28" s="1"/>
  <c r="I5183" i="28" s="1"/>
  <c r="H5170" i="28"/>
  <c r="H5171" i="28" s="1"/>
  <c r="H5172" i="28" s="1"/>
  <c r="H5173" i="28" s="1"/>
  <c r="H5174" i="28" s="1"/>
  <c r="H5175" i="28" s="1"/>
  <c r="H5176" i="28" s="1"/>
  <c r="H5177" i="28" s="1"/>
  <c r="H5178" i="28" s="1"/>
  <c r="H5179" i="28" s="1"/>
  <c r="H5180" i="28" s="1"/>
  <c r="H5181" i="28" s="1"/>
  <c r="H5182" i="28" s="1"/>
  <c r="H5183" i="28" s="1"/>
  <c r="J5156" i="28"/>
  <c r="J5157" i="28" s="1"/>
  <c r="J5158" i="28" s="1"/>
  <c r="J5159" i="28" s="1"/>
  <c r="J5160" i="28" s="1"/>
  <c r="J5161" i="28" s="1"/>
  <c r="J5162" i="28" s="1"/>
  <c r="J5163" i="28" s="1"/>
  <c r="J5164" i="28" s="1"/>
  <c r="J5165" i="28" s="1"/>
  <c r="J5166" i="28" s="1"/>
  <c r="J5167" i="28" s="1"/>
  <c r="J5168" i="28" s="1"/>
  <c r="J5169" i="28" s="1"/>
  <c r="I5156" i="28"/>
  <c r="I5157" i="28" s="1"/>
  <c r="I5158" i="28" s="1"/>
  <c r="I5159" i="28" s="1"/>
  <c r="I5160" i="28" s="1"/>
  <c r="I5161" i="28" s="1"/>
  <c r="I5162" i="28" s="1"/>
  <c r="I5163" i="28" s="1"/>
  <c r="I5164" i="28" s="1"/>
  <c r="I5165" i="28" s="1"/>
  <c r="I5166" i="28" s="1"/>
  <c r="I5167" i="28" s="1"/>
  <c r="I5168" i="28" s="1"/>
  <c r="I5169" i="28" s="1"/>
  <c r="H5156" i="28"/>
  <c r="H5157" i="28" s="1"/>
  <c r="H5158" i="28" s="1"/>
  <c r="H5159" i="28" s="1"/>
  <c r="H5160" i="28" s="1"/>
  <c r="H5161" i="28" s="1"/>
  <c r="H5162" i="28" s="1"/>
  <c r="H5163" i="28" s="1"/>
  <c r="H5164" i="28" s="1"/>
  <c r="H5165" i="28" s="1"/>
  <c r="H5166" i="28" s="1"/>
  <c r="H5167" i="28" s="1"/>
  <c r="H5168" i="28" s="1"/>
  <c r="H5169" i="28" s="1"/>
  <c r="J5142" i="28"/>
  <c r="J5143" i="28" s="1"/>
  <c r="J5144" i="28" s="1"/>
  <c r="J5145" i="28" s="1"/>
  <c r="J5146" i="28" s="1"/>
  <c r="J5147" i="28" s="1"/>
  <c r="J5148" i="28" s="1"/>
  <c r="J5149" i="28" s="1"/>
  <c r="J5150" i="28" s="1"/>
  <c r="J5151" i="28" s="1"/>
  <c r="J5152" i="28" s="1"/>
  <c r="J5153" i="28" s="1"/>
  <c r="J5154" i="28" s="1"/>
  <c r="J5155" i="28" s="1"/>
  <c r="I5142" i="28"/>
  <c r="I5143" i="28" s="1"/>
  <c r="I5144" i="28" s="1"/>
  <c r="I5145" i="28" s="1"/>
  <c r="I5146" i="28" s="1"/>
  <c r="I5147" i="28" s="1"/>
  <c r="I5148" i="28" s="1"/>
  <c r="I5149" i="28" s="1"/>
  <c r="I5150" i="28" s="1"/>
  <c r="I5151" i="28" s="1"/>
  <c r="I5152" i="28" s="1"/>
  <c r="I5153" i="28" s="1"/>
  <c r="I5154" i="28" s="1"/>
  <c r="I5155" i="28" s="1"/>
  <c r="H5142" i="28"/>
  <c r="H5143" i="28" s="1"/>
  <c r="H5144" i="28" s="1"/>
  <c r="H5145" i="28" s="1"/>
  <c r="H5146" i="28" s="1"/>
  <c r="H5147" i="28" s="1"/>
  <c r="H5148" i="28" s="1"/>
  <c r="H5149" i="28" s="1"/>
  <c r="H5150" i="28" s="1"/>
  <c r="H5151" i="28" s="1"/>
  <c r="H5152" i="28" s="1"/>
  <c r="H5153" i="28" s="1"/>
  <c r="H5154" i="28" s="1"/>
  <c r="H5155" i="28" s="1"/>
  <c r="J5128" i="28"/>
  <c r="J5129" i="28" s="1"/>
  <c r="J5130" i="28" s="1"/>
  <c r="J5131" i="28" s="1"/>
  <c r="J5132" i="28" s="1"/>
  <c r="J5133" i="28" s="1"/>
  <c r="J5134" i="28" s="1"/>
  <c r="J5135" i="28" s="1"/>
  <c r="J5136" i="28" s="1"/>
  <c r="J5137" i="28" s="1"/>
  <c r="J5138" i="28" s="1"/>
  <c r="J5139" i="28" s="1"/>
  <c r="J5140" i="28" s="1"/>
  <c r="J5141" i="28" s="1"/>
  <c r="I5128" i="28"/>
  <c r="I5129" i="28" s="1"/>
  <c r="I5130" i="28" s="1"/>
  <c r="I5131" i="28" s="1"/>
  <c r="I5132" i="28" s="1"/>
  <c r="I5133" i="28" s="1"/>
  <c r="I5134" i="28" s="1"/>
  <c r="I5135" i="28" s="1"/>
  <c r="I5136" i="28" s="1"/>
  <c r="I5137" i="28" s="1"/>
  <c r="I5138" i="28" s="1"/>
  <c r="I5139" i="28" s="1"/>
  <c r="I5140" i="28" s="1"/>
  <c r="I5141" i="28" s="1"/>
  <c r="H5128" i="28"/>
  <c r="H5129" i="28" s="1"/>
  <c r="H5130" i="28" s="1"/>
  <c r="H5131" i="28" s="1"/>
  <c r="H5132" i="28" s="1"/>
  <c r="H5133" i="28" s="1"/>
  <c r="H5134" i="28" s="1"/>
  <c r="H5135" i="28" s="1"/>
  <c r="H5136" i="28" s="1"/>
  <c r="H5137" i="28" s="1"/>
  <c r="H5138" i="28" s="1"/>
  <c r="H5139" i="28" s="1"/>
  <c r="H5140" i="28" s="1"/>
  <c r="H5141" i="28" s="1"/>
  <c r="J5114" i="28"/>
  <c r="J5115" i="28" s="1"/>
  <c r="J5116" i="28" s="1"/>
  <c r="J5117" i="28" s="1"/>
  <c r="J5118" i="28" s="1"/>
  <c r="J5119" i="28" s="1"/>
  <c r="J5120" i="28" s="1"/>
  <c r="J5121" i="28" s="1"/>
  <c r="J5122" i="28" s="1"/>
  <c r="J5123" i="28" s="1"/>
  <c r="J5124" i="28" s="1"/>
  <c r="J5125" i="28" s="1"/>
  <c r="J5126" i="28" s="1"/>
  <c r="J5127" i="28" s="1"/>
  <c r="I5114" i="28"/>
  <c r="I5115" i="28" s="1"/>
  <c r="I5116" i="28" s="1"/>
  <c r="I5117" i="28" s="1"/>
  <c r="I5118" i="28" s="1"/>
  <c r="I5119" i="28" s="1"/>
  <c r="I5120" i="28" s="1"/>
  <c r="I5121" i="28" s="1"/>
  <c r="I5122" i="28" s="1"/>
  <c r="I5123" i="28" s="1"/>
  <c r="I5124" i="28" s="1"/>
  <c r="I5125" i="28" s="1"/>
  <c r="I5126" i="28" s="1"/>
  <c r="I5127" i="28" s="1"/>
  <c r="H5114" i="28"/>
  <c r="H5115" i="28" s="1"/>
  <c r="H5116" i="28" s="1"/>
  <c r="H5117" i="28" s="1"/>
  <c r="H5118" i="28" s="1"/>
  <c r="H5119" i="28" s="1"/>
  <c r="H5120" i="28" s="1"/>
  <c r="H5121" i="28" s="1"/>
  <c r="H5122" i="28" s="1"/>
  <c r="H5123" i="28" s="1"/>
  <c r="H5124" i="28" s="1"/>
  <c r="H5125" i="28" s="1"/>
  <c r="H5126" i="28" s="1"/>
  <c r="H5127" i="28" s="1"/>
  <c r="J5100" i="28"/>
  <c r="J5101" i="28" s="1"/>
  <c r="J5102" i="28" s="1"/>
  <c r="J5103" i="28" s="1"/>
  <c r="J5104" i="28" s="1"/>
  <c r="J5105" i="28" s="1"/>
  <c r="J5106" i="28" s="1"/>
  <c r="J5107" i="28" s="1"/>
  <c r="J5108" i="28" s="1"/>
  <c r="J5109" i="28" s="1"/>
  <c r="J5110" i="28" s="1"/>
  <c r="J5111" i="28" s="1"/>
  <c r="J5112" i="28" s="1"/>
  <c r="J5113" i="28" s="1"/>
  <c r="I5100" i="28"/>
  <c r="I5101" i="28" s="1"/>
  <c r="I5102" i="28" s="1"/>
  <c r="I5103" i="28" s="1"/>
  <c r="I5104" i="28" s="1"/>
  <c r="I5105" i="28" s="1"/>
  <c r="I5106" i="28" s="1"/>
  <c r="I5107" i="28" s="1"/>
  <c r="I5108" i="28" s="1"/>
  <c r="I5109" i="28" s="1"/>
  <c r="I5110" i="28" s="1"/>
  <c r="I5111" i="28" s="1"/>
  <c r="I5112" i="28" s="1"/>
  <c r="I5113" i="28" s="1"/>
  <c r="H5100" i="28"/>
  <c r="H5101" i="28" s="1"/>
  <c r="H5102" i="28" s="1"/>
  <c r="H5103" i="28" s="1"/>
  <c r="H5104" i="28" s="1"/>
  <c r="H5105" i="28" s="1"/>
  <c r="H5106" i="28" s="1"/>
  <c r="H5107" i="28" s="1"/>
  <c r="H5108" i="28" s="1"/>
  <c r="H5109" i="28" s="1"/>
  <c r="H5110" i="28" s="1"/>
  <c r="H5111" i="28" s="1"/>
  <c r="H5112" i="28" s="1"/>
  <c r="H5113" i="28" s="1"/>
  <c r="J5086" i="28"/>
  <c r="J5087" i="28" s="1"/>
  <c r="J5088" i="28" s="1"/>
  <c r="J5089" i="28" s="1"/>
  <c r="J5090" i="28" s="1"/>
  <c r="J5091" i="28" s="1"/>
  <c r="J5092" i="28" s="1"/>
  <c r="J5093" i="28" s="1"/>
  <c r="J5094" i="28" s="1"/>
  <c r="J5095" i="28" s="1"/>
  <c r="J5096" i="28" s="1"/>
  <c r="J5097" i="28" s="1"/>
  <c r="J5098" i="28" s="1"/>
  <c r="J5099" i="28" s="1"/>
  <c r="I5086" i="28"/>
  <c r="I5087" i="28" s="1"/>
  <c r="I5088" i="28" s="1"/>
  <c r="I5089" i="28" s="1"/>
  <c r="I5090" i="28" s="1"/>
  <c r="I5091" i="28" s="1"/>
  <c r="I5092" i="28" s="1"/>
  <c r="I5093" i="28" s="1"/>
  <c r="I5094" i="28" s="1"/>
  <c r="I5095" i="28" s="1"/>
  <c r="I5096" i="28" s="1"/>
  <c r="I5097" i="28" s="1"/>
  <c r="I5098" i="28" s="1"/>
  <c r="I5099" i="28" s="1"/>
  <c r="H5086" i="28"/>
  <c r="H5087" i="28" s="1"/>
  <c r="H5088" i="28" s="1"/>
  <c r="H5089" i="28" s="1"/>
  <c r="H5090" i="28" s="1"/>
  <c r="H5091" i="28" s="1"/>
  <c r="H5092" i="28" s="1"/>
  <c r="H5093" i="28" s="1"/>
  <c r="H5094" i="28" s="1"/>
  <c r="H5095" i="28" s="1"/>
  <c r="H5096" i="28" s="1"/>
  <c r="H5097" i="28" s="1"/>
  <c r="H5098" i="28" s="1"/>
  <c r="H5099" i="28" s="1"/>
  <c r="J5072" i="28"/>
  <c r="J5073" i="28" s="1"/>
  <c r="J5074" i="28" s="1"/>
  <c r="J5075" i="28" s="1"/>
  <c r="J5076" i="28" s="1"/>
  <c r="J5077" i="28" s="1"/>
  <c r="J5078" i="28" s="1"/>
  <c r="J5079" i="28" s="1"/>
  <c r="J5080" i="28" s="1"/>
  <c r="J5081" i="28" s="1"/>
  <c r="J5082" i="28" s="1"/>
  <c r="J5083" i="28" s="1"/>
  <c r="J5084" i="28" s="1"/>
  <c r="J5085" i="28" s="1"/>
  <c r="I5072" i="28"/>
  <c r="I5073" i="28" s="1"/>
  <c r="I5074" i="28" s="1"/>
  <c r="I5075" i="28" s="1"/>
  <c r="I5076" i="28" s="1"/>
  <c r="I5077" i="28" s="1"/>
  <c r="I5078" i="28" s="1"/>
  <c r="I5079" i="28" s="1"/>
  <c r="I5080" i="28" s="1"/>
  <c r="I5081" i="28" s="1"/>
  <c r="I5082" i="28" s="1"/>
  <c r="I5083" i="28" s="1"/>
  <c r="I5084" i="28" s="1"/>
  <c r="I5085" i="28" s="1"/>
  <c r="H5072" i="28"/>
  <c r="H5073" i="28" s="1"/>
  <c r="H5074" i="28" s="1"/>
  <c r="H5075" i="28" s="1"/>
  <c r="H5076" i="28" s="1"/>
  <c r="H5077" i="28" s="1"/>
  <c r="H5078" i="28" s="1"/>
  <c r="H5079" i="28" s="1"/>
  <c r="H5080" i="28" s="1"/>
  <c r="H5081" i="28" s="1"/>
  <c r="H5082" i="28" s="1"/>
  <c r="H5083" i="28" s="1"/>
  <c r="H5084" i="28" s="1"/>
  <c r="H5085" i="28" s="1"/>
  <c r="J5058" i="28"/>
  <c r="J5059" i="28" s="1"/>
  <c r="J5060" i="28" s="1"/>
  <c r="J5061" i="28" s="1"/>
  <c r="J5062" i="28" s="1"/>
  <c r="J5063" i="28" s="1"/>
  <c r="J5064" i="28" s="1"/>
  <c r="J5065" i="28" s="1"/>
  <c r="J5066" i="28" s="1"/>
  <c r="J5067" i="28" s="1"/>
  <c r="J5068" i="28" s="1"/>
  <c r="J5069" i="28" s="1"/>
  <c r="J5070" i="28" s="1"/>
  <c r="J5071" i="28" s="1"/>
  <c r="I5058" i="28"/>
  <c r="I5059" i="28" s="1"/>
  <c r="I5060" i="28" s="1"/>
  <c r="I5061" i="28" s="1"/>
  <c r="I5062" i="28" s="1"/>
  <c r="I5063" i="28" s="1"/>
  <c r="I5064" i="28" s="1"/>
  <c r="I5065" i="28" s="1"/>
  <c r="I5066" i="28" s="1"/>
  <c r="I5067" i="28" s="1"/>
  <c r="I5068" i="28" s="1"/>
  <c r="I5069" i="28" s="1"/>
  <c r="I5070" i="28" s="1"/>
  <c r="I5071" i="28" s="1"/>
  <c r="H5058" i="28"/>
  <c r="H5059" i="28" s="1"/>
  <c r="H5060" i="28" s="1"/>
  <c r="H5061" i="28" s="1"/>
  <c r="H5062" i="28" s="1"/>
  <c r="H5063" i="28" s="1"/>
  <c r="H5064" i="28" s="1"/>
  <c r="H5065" i="28" s="1"/>
  <c r="H5066" i="28" s="1"/>
  <c r="H5067" i="28" s="1"/>
  <c r="H5068" i="28" s="1"/>
  <c r="H5069" i="28" s="1"/>
  <c r="H5070" i="28" s="1"/>
  <c r="H5071" i="28" s="1"/>
  <c r="J5044" i="28"/>
  <c r="J5045" i="28" s="1"/>
  <c r="J5046" i="28" s="1"/>
  <c r="J5047" i="28" s="1"/>
  <c r="J5048" i="28" s="1"/>
  <c r="J5049" i="28" s="1"/>
  <c r="J5050" i="28" s="1"/>
  <c r="J5051" i="28" s="1"/>
  <c r="J5052" i="28" s="1"/>
  <c r="J5053" i="28" s="1"/>
  <c r="J5054" i="28" s="1"/>
  <c r="J5055" i="28" s="1"/>
  <c r="J5056" i="28" s="1"/>
  <c r="J5057" i="28" s="1"/>
  <c r="I5044" i="28"/>
  <c r="I5045" i="28" s="1"/>
  <c r="I5046" i="28" s="1"/>
  <c r="I5047" i="28" s="1"/>
  <c r="I5048" i="28" s="1"/>
  <c r="I5049" i="28" s="1"/>
  <c r="I5050" i="28" s="1"/>
  <c r="I5051" i="28" s="1"/>
  <c r="I5052" i="28" s="1"/>
  <c r="I5053" i="28" s="1"/>
  <c r="I5054" i="28" s="1"/>
  <c r="I5055" i="28" s="1"/>
  <c r="I5056" i="28" s="1"/>
  <c r="I5057" i="28" s="1"/>
  <c r="H5044" i="28"/>
  <c r="H5045" i="28" s="1"/>
  <c r="H5046" i="28" s="1"/>
  <c r="H5047" i="28" s="1"/>
  <c r="H5048" i="28" s="1"/>
  <c r="H5049" i="28" s="1"/>
  <c r="H5050" i="28" s="1"/>
  <c r="H5051" i="28" s="1"/>
  <c r="H5052" i="28" s="1"/>
  <c r="H5053" i="28" s="1"/>
  <c r="H5054" i="28" s="1"/>
  <c r="H5055" i="28" s="1"/>
  <c r="H5056" i="28" s="1"/>
  <c r="H5057" i="28" s="1"/>
  <c r="J5030" i="28"/>
  <c r="J5031" i="28" s="1"/>
  <c r="J5032" i="28" s="1"/>
  <c r="J5033" i="28" s="1"/>
  <c r="J5034" i="28" s="1"/>
  <c r="J5035" i="28" s="1"/>
  <c r="J5036" i="28" s="1"/>
  <c r="J5037" i="28" s="1"/>
  <c r="J5038" i="28" s="1"/>
  <c r="J5039" i="28" s="1"/>
  <c r="J5040" i="28" s="1"/>
  <c r="J5041" i="28" s="1"/>
  <c r="J5042" i="28" s="1"/>
  <c r="J5043" i="28" s="1"/>
  <c r="I5030" i="28"/>
  <c r="I5031" i="28" s="1"/>
  <c r="I5032" i="28" s="1"/>
  <c r="I5033" i="28" s="1"/>
  <c r="I5034" i="28" s="1"/>
  <c r="I5035" i="28" s="1"/>
  <c r="I5036" i="28" s="1"/>
  <c r="I5037" i="28" s="1"/>
  <c r="I5038" i="28" s="1"/>
  <c r="I5039" i="28" s="1"/>
  <c r="I5040" i="28" s="1"/>
  <c r="I5041" i="28" s="1"/>
  <c r="I5042" i="28" s="1"/>
  <c r="I5043" i="28" s="1"/>
  <c r="H5030" i="28"/>
  <c r="H5031" i="28" s="1"/>
  <c r="H5032" i="28" s="1"/>
  <c r="H5033" i="28" s="1"/>
  <c r="H5034" i="28" s="1"/>
  <c r="H5035" i="28" s="1"/>
  <c r="H5036" i="28" s="1"/>
  <c r="H5037" i="28" s="1"/>
  <c r="H5038" i="28" s="1"/>
  <c r="H5039" i="28" s="1"/>
  <c r="H5040" i="28" s="1"/>
  <c r="H5041" i="28" s="1"/>
  <c r="H5042" i="28" s="1"/>
  <c r="H5043" i="28" s="1"/>
  <c r="J5016" i="28"/>
  <c r="J5017" i="28" s="1"/>
  <c r="J5018" i="28" s="1"/>
  <c r="J5019" i="28" s="1"/>
  <c r="J5020" i="28" s="1"/>
  <c r="J5021" i="28" s="1"/>
  <c r="J5022" i="28" s="1"/>
  <c r="J5023" i="28" s="1"/>
  <c r="J5024" i="28" s="1"/>
  <c r="J5025" i="28" s="1"/>
  <c r="J5026" i="28" s="1"/>
  <c r="J5027" i="28" s="1"/>
  <c r="J5028" i="28" s="1"/>
  <c r="J5029" i="28" s="1"/>
  <c r="I5016" i="28"/>
  <c r="I5017" i="28" s="1"/>
  <c r="I5018" i="28" s="1"/>
  <c r="I5019" i="28" s="1"/>
  <c r="I5020" i="28" s="1"/>
  <c r="I5021" i="28" s="1"/>
  <c r="I5022" i="28" s="1"/>
  <c r="I5023" i="28" s="1"/>
  <c r="I5024" i="28" s="1"/>
  <c r="I5025" i="28" s="1"/>
  <c r="I5026" i="28" s="1"/>
  <c r="I5027" i="28" s="1"/>
  <c r="I5028" i="28" s="1"/>
  <c r="I5029" i="28" s="1"/>
  <c r="H5016" i="28"/>
  <c r="H5017" i="28" s="1"/>
  <c r="H5018" i="28" s="1"/>
  <c r="H5019" i="28" s="1"/>
  <c r="H5020" i="28" s="1"/>
  <c r="H5021" i="28" s="1"/>
  <c r="H5022" i="28" s="1"/>
  <c r="H5023" i="28" s="1"/>
  <c r="H5024" i="28" s="1"/>
  <c r="H5025" i="28" s="1"/>
  <c r="H5026" i="28" s="1"/>
  <c r="H5027" i="28" s="1"/>
  <c r="H5028" i="28" s="1"/>
  <c r="H5029" i="28" s="1"/>
  <c r="J5002" i="28"/>
  <c r="J5003" i="28" s="1"/>
  <c r="J5004" i="28" s="1"/>
  <c r="J5005" i="28" s="1"/>
  <c r="J5006" i="28" s="1"/>
  <c r="J5007" i="28" s="1"/>
  <c r="J5008" i="28" s="1"/>
  <c r="J5009" i="28" s="1"/>
  <c r="J5010" i="28" s="1"/>
  <c r="J5011" i="28" s="1"/>
  <c r="J5012" i="28" s="1"/>
  <c r="J5013" i="28" s="1"/>
  <c r="J5014" i="28" s="1"/>
  <c r="J5015" i="28" s="1"/>
  <c r="I5002" i="28"/>
  <c r="I5003" i="28" s="1"/>
  <c r="I5004" i="28" s="1"/>
  <c r="I5005" i="28" s="1"/>
  <c r="I5006" i="28" s="1"/>
  <c r="I5007" i="28" s="1"/>
  <c r="I5008" i="28" s="1"/>
  <c r="I5009" i="28" s="1"/>
  <c r="I5010" i="28" s="1"/>
  <c r="I5011" i="28" s="1"/>
  <c r="I5012" i="28" s="1"/>
  <c r="I5013" i="28" s="1"/>
  <c r="I5014" i="28" s="1"/>
  <c r="I5015" i="28" s="1"/>
  <c r="H5002" i="28"/>
  <c r="H5003" i="28" s="1"/>
  <c r="H5004" i="28" s="1"/>
  <c r="H5005" i="28" s="1"/>
  <c r="H5006" i="28" s="1"/>
  <c r="H5007" i="28" s="1"/>
  <c r="H5008" i="28" s="1"/>
  <c r="H5009" i="28" s="1"/>
  <c r="H5010" i="28" s="1"/>
  <c r="H5011" i="28" s="1"/>
  <c r="H5012" i="28" s="1"/>
  <c r="H5013" i="28" s="1"/>
  <c r="H5014" i="28" s="1"/>
  <c r="H5015" i="28" s="1"/>
  <c r="J4988" i="28"/>
  <c r="J4989" i="28" s="1"/>
  <c r="J4990" i="28" s="1"/>
  <c r="J4991" i="28" s="1"/>
  <c r="J4992" i="28" s="1"/>
  <c r="J4993" i="28" s="1"/>
  <c r="J4994" i="28" s="1"/>
  <c r="J4995" i="28" s="1"/>
  <c r="J4996" i="28" s="1"/>
  <c r="J4997" i="28" s="1"/>
  <c r="J4998" i="28" s="1"/>
  <c r="J4999" i="28" s="1"/>
  <c r="J5000" i="28" s="1"/>
  <c r="J5001" i="28" s="1"/>
  <c r="I4988" i="28"/>
  <c r="I4989" i="28" s="1"/>
  <c r="I4990" i="28" s="1"/>
  <c r="I4991" i="28" s="1"/>
  <c r="I4992" i="28" s="1"/>
  <c r="I4993" i="28" s="1"/>
  <c r="I4994" i="28" s="1"/>
  <c r="I4995" i="28" s="1"/>
  <c r="I4996" i="28" s="1"/>
  <c r="I4997" i="28" s="1"/>
  <c r="I4998" i="28" s="1"/>
  <c r="I4999" i="28" s="1"/>
  <c r="I5000" i="28" s="1"/>
  <c r="I5001" i="28" s="1"/>
  <c r="H4988" i="28"/>
  <c r="H4989" i="28" s="1"/>
  <c r="H4990" i="28" s="1"/>
  <c r="H4991" i="28" s="1"/>
  <c r="H4992" i="28" s="1"/>
  <c r="H4993" i="28" s="1"/>
  <c r="H4994" i="28" s="1"/>
  <c r="H4995" i="28" s="1"/>
  <c r="H4996" i="28" s="1"/>
  <c r="H4997" i="28" s="1"/>
  <c r="H4998" i="28" s="1"/>
  <c r="H4999" i="28" s="1"/>
  <c r="H5000" i="28" s="1"/>
  <c r="H5001" i="28" s="1"/>
  <c r="J4974" i="28"/>
  <c r="J4975" i="28" s="1"/>
  <c r="J4976" i="28" s="1"/>
  <c r="J4977" i="28" s="1"/>
  <c r="J4978" i="28" s="1"/>
  <c r="J4979" i="28" s="1"/>
  <c r="J4980" i="28" s="1"/>
  <c r="J4981" i="28" s="1"/>
  <c r="J4982" i="28" s="1"/>
  <c r="J4983" i="28" s="1"/>
  <c r="J4984" i="28" s="1"/>
  <c r="J4985" i="28" s="1"/>
  <c r="J4986" i="28" s="1"/>
  <c r="J4987" i="28" s="1"/>
  <c r="I4974" i="28"/>
  <c r="I4975" i="28" s="1"/>
  <c r="I4976" i="28" s="1"/>
  <c r="I4977" i="28" s="1"/>
  <c r="I4978" i="28" s="1"/>
  <c r="I4979" i="28" s="1"/>
  <c r="I4980" i="28" s="1"/>
  <c r="I4981" i="28" s="1"/>
  <c r="I4982" i="28" s="1"/>
  <c r="I4983" i="28" s="1"/>
  <c r="I4984" i="28" s="1"/>
  <c r="I4985" i="28" s="1"/>
  <c r="I4986" i="28" s="1"/>
  <c r="I4987" i="28" s="1"/>
  <c r="H4974" i="28"/>
  <c r="H4975" i="28" s="1"/>
  <c r="H4976" i="28" s="1"/>
  <c r="H4977" i="28" s="1"/>
  <c r="H4978" i="28" s="1"/>
  <c r="H4979" i="28" s="1"/>
  <c r="H4980" i="28" s="1"/>
  <c r="H4981" i="28" s="1"/>
  <c r="H4982" i="28" s="1"/>
  <c r="H4983" i="28" s="1"/>
  <c r="H4984" i="28" s="1"/>
  <c r="H4985" i="28" s="1"/>
  <c r="H4986" i="28" s="1"/>
  <c r="H4987" i="28" s="1"/>
  <c r="J4960" i="28"/>
  <c r="J4961" i="28" s="1"/>
  <c r="J4962" i="28" s="1"/>
  <c r="J4963" i="28" s="1"/>
  <c r="J4964" i="28" s="1"/>
  <c r="J4965" i="28" s="1"/>
  <c r="J4966" i="28" s="1"/>
  <c r="J4967" i="28" s="1"/>
  <c r="J4968" i="28" s="1"/>
  <c r="J4969" i="28" s="1"/>
  <c r="J4970" i="28" s="1"/>
  <c r="J4971" i="28" s="1"/>
  <c r="J4972" i="28" s="1"/>
  <c r="J4973" i="28" s="1"/>
  <c r="I4960" i="28"/>
  <c r="I4961" i="28" s="1"/>
  <c r="I4962" i="28" s="1"/>
  <c r="I4963" i="28" s="1"/>
  <c r="I4964" i="28" s="1"/>
  <c r="I4965" i="28" s="1"/>
  <c r="I4966" i="28" s="1"/>
  <c r="I4967" i="28" s="1"/>
  <c r="I4968" i="28" s="1"/>
  <c r="I4969" i="28" s="1"/>
  <c r="I4970" i="28" s="1"/>
  <c r="I4971" i="28" s="1"/>
  <c r="I4972" i="28" s="1"/>
  <c r="I4973" i="28" s="1"/>
  <c r="H4960" i="28"/>
  <c r="H4961" i="28" s="1"/>
  <c r="H4962" i="28" s="1"/>
  <c r="H4963" i="28" s="1"/>
  <c r="H4964" i="28" s="1"/>
  <c r="H4965" i="28" s="1"/>
  <c r="H4966" i="28" s="1"/>
  <c r="H4967" i="28" s="1"/>
  <c r="H4968" i="28" s="1"/>
  <c r="H4969" i="28" s="1"/>
  <c r="H4970" i="28" s="1"/>
  <c r="H4971" i="28" s="1"/>
  <c r="H4972" i="28" s="1"/>
  <c r="H4973" i="28" s="1"/>
  <c r="J4946" i="28"/>
  <c r="J4947" i="28" s="1"/>
  <c r="J4948" i="28" s="1"/>
  <c r="J4949" i="28" s="1"/>
  <c r="J4950" i="28" s="1"/>
  <c r="J4951" i="28" s="1"/>
  <c r="J4952" i="28" s="1"/>
  <c r="J4953" i="28" s="1"/>
  <c r="J4954" i="28" s="1"/>
  <c r="J4955" i="28" s="1"/>
  <c r="J4956" i="28" s="1"/>
  <c r="J4957" i="28" s="1"/>
  <c r="J4958" i="28" s="1"/>
  <c r="J4959" i="28" s="1"/>
  <c r="I4946" i="28"/>
  <c r="I4947" i="28" s="1"/>
  <c r="I4948" i="28" s="1"/>
  <c r="I4949" i="28" s="1"/>
  <c r="I4950" i="28" s="1"/>
  <c r="I4951" i="28" s="1"/>
  <c r="I4952" i="28" s="1"/>
  <c r="I4953" i="28" s="1"/>
  <c r="I4954" i="28" s="1"/>
  <c r="I4955" i="28" s="1"/>
  <c r="I4956" i="28" s="1"/>
  <c r="I4957" i="28" s="1"/>
  <c r="I4958" i="28" s="1"/>
  <c r="I4959" i="28" s="1"/>
  <c r="H4946" i="28"/>
  <c r="H4947" i="28" s="1"/>
  <c r="H4948" i="28" s="1"/>
  <c r="H4949" i="28" s="1"/>
  <c r="H4950" i="28" s="1"/>
  <c r="H4951" i="28" s="1"/>
  <c r="H4952" i="28" s="1"/>
  <c r="H4953" i="28" s="1"/>
  <c r="H4954" i="28" s="1"/>
  <c r="H4955" i="28" s="1"/>
  <c r="H4956" i="28" s="1"/>
  <c r="H4957" i="28" s="1"/>
  <c r="H4958" i="28" s="1"/>
  <c r="H4959" i="28" s="1"/>
  <c r="J4932" i="28"/>
  <c r="J4933" i="28" s="1"/>
  <c r="J4934" i="28" s="1"/>
  <c r="J4935" i="28" s="1"/>
  <c r="J4936" i="28" s="1"/>
  <c r="J4937" i="28" s="1"/>
  <c r="J4938" i="28" s="1"/>
  <c r="J4939" i="28" s="1"/>
  <c r="J4940" i="28" s="1"/>
  <c r="J4941" i="28" s="1"/>
  <c r="J4942" i="28" s="1"/>
  <c r="J4943" i="28" s="1"/>
  <c r="J4944" i="28" s="1"/>
  <c r="J4945" i="28" s="1"/>
  <c r="I4932" i="28"/>
  <c r="I4933" i="28" s="1"/>
  <c r="I4934" i="28" s="1"/>
  <c r="I4935" i="28" s="1"/>
  <c r="I4936" i="28" s="1"/>
  <c r="I4937" i="28" s="1"/>
  <c r="I4938" i="28" s="1"/>
  <c r="I4939" i="28" s="1"/>
  <c r="I4940" i="28" s="1"/>
  <c r="I4941" i="28" s="1"/>
  <c r="I4942" i="28" s="1"/>
  <c r="I4943" i="28" s="1"/>
  <c r="I4944" i="28" s="1"/>
  <c r="I4945" i="28" s="1"/>
  <c r="H4932" i="28"/>
  <c r="H4933" i="28" s="1"/>
  <c r="H4934" i="28" s="1"/>
  <c r="H4935" i="28" s="1"/>
  <c r="H4936" i="28" s="1"/>
  <c r="H4937" i="28" s="1"/>
  <c r="H4938" i="28" s="1"/>
  <c r="H4939" i="28" s="1"/>
  <c r="H4940" i="28" s="1"/>
  <c r="H4941" i="28" s="1"/>
  <c r="H4942" i="28" s="1"/>
  <c r="H4943" i="28" s="1"/>
  <c r="H4944" i="28" s="1"/>
  <c r="H4945" i="28" s="1"/>
  <c r="J4918" i="28"/>
  <c r="J4919" i="28" s="1"/>
  <c r="J4920" i="28" s="1"/>
  <c r="J4921" i="28" s="1"/>
  <c r="J4922" i="28" s="1"/>
  <c r="J4923" i="28" s="1"/>
  <c r="J4924" i="28" s="1"/>
  <c r="J4925" i="28" s="1"/>
  <c r="J4926" i="28" s="1"/>
  <c r="J4927" i="28" s="1"/>
  <c r="J4928" i="28" s="1"/>
  <c r="J4929" i="28" s="1"/>
  <c r="J4930" i="28" s="1"/>
  <c r="J4931" i="28" s="1"/>
  <c r="I4918" i="28"/>
  <c r="I4919" i="28" s="1"/>
  <c r="I4920" i="28" s="1"/>
  <c r="I4921" i="28" s="1"/>
  <c r="I4922" i="28" s="1"/>
  <c r="I4923" i="28" s="1"/>
  <c r="I4924" i="28" s="1"/>
  <c r="I4925" i="28" s="1"/>
  <c r="I4926" i="28" s="1"/>
  <c r="I4927" i="28" s="1"/>
  <c r="I4928" i="28" s="1"/>
  <c r="I4929" i="28" s="1"/>
  <c r="I4930" i="28" s="1"/>
  <c r="I4931" i="28" s="1"/>
  <c r="H4918" i="28"/>
  <c r="H4919" i="28" s="1"/>
  <c r="H4920" i="28" s="1"/>
  <c r="H4921" i="28" s="1"/>
  <c r="H4922" i="28" s="1"/>
  <c r="H4923" i="28" s="1"/>
  <c r="H4924" i="28" s="1"/>
  <c r="H4925" i="28" s="1"/>
  <c r="H4926" i="28" s="1"/>
  <c r="H4927" i="28" s="1"/>
  <c r="H4928" i="28" s="1"/>
  <c r="H4929" i="28" s="1"/>
  <c r="H4930" i="28" s="1"/>
  <c r="H4931" i="28" s="1"/>
  <c r="J4904" i="28"/>
  <c r="J4905" i="28" s="1"/>
  <c r="J4906" i="28" s="1"/>
  <c r="J4907" i="28" s="1"/>
  <c r="J4908" i="28" s="1"/>
  <c r="J4909" i="28" s="1"/>
  <c r="J4910" i="28" s="1"/>
  <c r="J4911" i="28" s="1"/>
  <c r="J4912" i="28" s="1"/>
  <c r="J4913" i="28" s="1"/>
  <c r="J4914" i="28" s="1"/>
  <c r="J4915" i="28" s="1"/>
  <c r="J4916" i="28" s="1"/>
  <c r="J4917" i="28" s="1"/>
  <c r="I4904" i="28"/>
  <c r="I4905" i="28" s="1"/>
  <c r="I4906" i="28" s="1"/>
  <c r="I4907" i="28" s="1"/>
  <c r="I4908" i="28" s="1"/>
  <c r="I4909" i="28" s="1"/>
  <c r="I4910" i="28" s="1"/>
  <c r="I4911" i="28" s="1"/>
  <c r="I4912" i="28" s="1"/>
  <c r="I4913" i="28" s="1"/>
  <c r="I4914" i="28" s="1"/>
  <c r="I4915" i="28" s="1"/>
  <c r="I4916" i="28" s="1"/>
  <c r="I4917" i="28" s="1"/>
  <c r="H4904" i="28"/>
  <c r="H4905" i="28" s="1"/>
  <c r="H4906" i="28" s="1"/>
  <c r="H4907" i="28" s="1"/>
  <c r="H4908" i="28" s="1"/>
  <c r="H4909" i="28" s="1"/>
  <c r="H4910" i="28" s="1"/>
  <c r="H4911" i="28" s="1"/>
  <c r="H4912" i="28" s="1"/>
  <c r="H4913" i="28" s="1"/>
  <c r="H4914" i="28" s="1"/>
  <c r="H4915" i="28" s="1"/>
  <c r="H4916" i="28" s="1"/>
  <c r="H4917" i="28" s="1"/>
  <c r="J4890" i="28"/>
  <c r="J4891" i="28" s="1"/>
  <c r="J4892" i="28" s="1"/>
  <c r="J4893" i="28" s="1"/>
  <c r="J4894" i="28" s="1"/>
  <c r="J4895" i="28" s="1"/>
  <c r="J4896" i="28" s="1"/>
  <c r="J4897" i="28" s="1"/>
  <c r="J4898" i="28" s="1"/>
  <c r="J4899" i="28" s="1"/>
  <c r="J4900" i="28" s="1"/>
  <c r="J4901" i="28" s="1"/>
  <c r="J4902" i="28" s="1"/>
  <c r="J4903" i="28" s="1"/>
  <c r="I4890" i="28"/>
  <c r="I4891" i="28" s="1"/>
  <c r="I4892" i="28" s="1"/>
  <c r="I4893" i="28" s="1"/>
  <c r="I4894" i="28" s="1"/>
  <c r="I4895" i="28" s="1"/>
  <c r="I4896" i="28" s="1"/>
  <c r="I4897" i="28" s="1"/>
  <c r="I4898" i="28" s="1"/>
  <c r="I4899" i="28" s="1"/>
  <c r="I4900" i="28" s="1"/>
  <c r="I4901" i="28" s="1"/>
  <c r="I4902" i="28" s="1"/>
  <c r="I4903" i="28" s="1"/>
  <c r="H4890" i="28"/>
  <c r="H4891" i="28" s="1"/>
  <c r="H4892" i="28" s="1"/>
  <c r="H4893" i="28" s="1"/>
  <c r="H4894" i="28" s="1"/>
  <c r="H4895" i="28" s="1"/>
  <c r="H4896" i="28" s="1"/>
  <c r="H4897" i="28" s="1"/>
  <c r="H4898" i="28" s="1"/>
  <c r="H4899" i="28" s="1"/>
  <c r="H4900" i="28" s="1"/>
  <c r="H4901" i="28" s="1"/>
  <c r="H4902" i="28" s="1"/>
  <c r="H4903" i="28" s="1"/>
  <c r="J4876" i="28"/>
  <c r="J4877" i="28" s="1"/>
  <c r="J4878" i="28" s="1"/>
  <c r="J4879" i="28" s="1"/>
  <c r="J4880" i="28" s="1"/>
  <c r="J4881" i="28" s="1"/>
  <c r="J4882" i="28" s="1"/>
  <c r="J4883" i="28" s="1"/>
  <c r="J4884" i="28" s="1"/>
  <c r="J4885" i="28" s="1"/>
  <c r="J4886" i="28" s="1"/>
  <c r="J4887" i="28" s="1"/>
  <c r="J4888" i="28" s="1"/>
  <c r="J4889" i="28" s="1"/>
  <c r="I4876" i="28"/>
  <c r="I4877" i="28" s="1"/>
  <c r="I4878" i="28" s="1"/>
  <c r="I4879" i="28" s="1"/>
  <c r="I4880" i="28" s="1"/>
  <c r="I4881" i="28" s="1"/>
  <c r="I4882" i="28" s="1"/>
  <c r="I4883" i="28" s="1"/>
  <c r="I4884" i="28" s="1"/>
  <c r="I4885" i="28" s="1"/>
  <c r="I4886" i="28" s="1"/>
  <c r="I4887" i="28" s="1"/>
  <c r="I4888" i="28" s="1"/>
  <c r="I4889" i="28" s="1"/>
  <c r="H4876" i="28"/>
  <c r="H4877" i="28" s="1"/>
  <c r="H4878" i="28" s="1"/>
  <c r="H4879" i="28" s="1"/>
  <c r="H4880" i="28" s="1"/>
  <c r="H4881" i="28" s="1"/>
  <c r="H4882" i="28" s="1"/>
  <c r="H4883" i="28" s="1"/>
  <c r="H4884" i="28" s="1"/>
  <c r="H4885" i="28" s="1"/>
  <c r="H4886" i="28" s="1"/>
  <c r="H4887" i="28" s="1"/>
  <c r="H4888" i="28" s="1"/>
  <c r="H4889" i="28" s="1"/>
  <c r="J4862" i="28"/>
  <c r="J4863" i="28" s="1"/>
  <c r="J4864" i="28" s="1"/>
  <c r="J4865" i="28" s="1"/>
  <c r="J4866" i="28" s="1"/>
  <c r="J4867" i="28" s="1"/>
  <c r="J4868" i="28" s="1"/>
  <c r="J4869" i="28" s="1"/>
  <c r="J4870" i="28" s="1"/>
  <c r="J4871" i="28" s="1"/>
  <c r="J4872" i="28" s="1"/>
  <c r="J4873" i="28" s="1"/>
  <c r="J4874" i="28" s="1"/>
  <c r="J4875" i="28" s="1"/>
  <c r="I4862" i="28"/>
  <c r="I4863" i="28" s="1"/>
  <c r="I4864" i="28" s="1"/>
  <c r="I4865" i="28" s="1"/>
  <c r="I4866" i="28" s="1"/>
  <c r="I4867" i="28" s="1"/>
  <c r="I4868" i="28" s="1"/>
  <c r="I4869" i="28" s="1"/>
  <c r="I4870" i="28" s="1"/>
  <c r="I4871" i="28" s="1"/>
  <c r="I4872" i="28" s="1"/>
  <c r="I4873" i="28" s="1"/>
  <c r="I4874" i="28" s="1"/>
  <c r="I4875" i="28" s="1"/>
  <c r="H4862" i="28"/>
  <c r="H4863" i="28" s="1"/>
  <c r="H4864" i="28" s="1"/>
  <c r="H4865" i="28" s="1"/>
  <c r="H4866" i="28" s="1"/>
  <c r="H4867" i="28" s="1"/>
  <c r="H4868" i="28" s="1"/>
  <c r="H4869" i="28" s="1"/>
  <c r="H4870" i="28" s="1"/>
  <c r="H4871" i="28" s="1"/>
  <c r="H4872" i="28" s="1"/>
  <c r="H4873" i="28" s="1"/>
  <c r="H4874" i="28" s="1"/>
  <c r="H4875" i="28" s="1"/>
  <c r="J4848" i="28"/>
  <c r="J4849" i="28" s="1"/>
  <c r="J4850" i="28" s="1"/>
  <c r="J4851" i="28" s="1"/>
  <c r="J4852" i="28" s="1"/>
  <c r="J4853" i="28" s="1"/>
  <c r="J4854" i="28" s="1"/>
  <c r="J4855" i="28" s="1"/>
  <c r="J4856" i="28" s="1"/>
  <c r="J4857" i="28" s="1"/>
  <c r="J4858" i="28" s="1"/>
  <c r="J4859" i="28" s="1"/>
  <c r="J4860" i="28" s="1"/>
  <c r="J4861" i="28" s="1"/>
  <c r="I4848" i="28"/>
  <c r="I4849" i="28" s="1"/>
  <c r="I4850" i="28" s="1"/>
  <c r="I4851" i="28" s="1"/>
  <c r="I4852" i="28" s="1"/>
  <c r="I4853" i="28" s="1"/>
  <c r="I4854" i="28" s="1"/>
  <c r="I4855" i="28" s="1"/>
  <c r="I4856" i="28" s="1"/>
  <c r="I4857" i="28" s="1"/>
  <c r="I4858" i="28" s="1"/>
  <c r="I4859" i="28" s="1"/>
  <c r="I4860" i="28" s="1"/>
  <c r="I4861" i="28" s="1"/>
  <c r="H4848" i="28"/>
  <c r="H4849" i="28" s="1"/>
  <c r="H4850" i="28" s="1"/>
  <c r="H4851" i="28" s="1"/>
  <c r="H4852" i="28" s="1"/>
  <c r="H4853" i="28" s="1"/>
  <c r="H4854" i="28" s="1"/>
  <c r="H4855" i="28" s="1"/>
  <c r="H4856" i="28" s="1"/>
  <c r="H4857" i="28" s="1"/>
  <c r="H4858" i="28" s="1"/>
  <c r="H4859" i="28" s="1"/>
  <c r="H4860" i="28" s="1"/>
  <c r="H4861" i="28" s="1"/>
  <c r="J4834" i="28"/>
  <c r="J4835" i="28" s="1"/>
  <c r="J4836" i="28" s="1"/>
  <c r="J4837" i="28" s="1"/>
  <c r="J4838" i="28" s="1"/>
  <c r="J4839" i="28" s="1"/>
  <c r="J4840" i="28" s="1"/>
  <c r="J4841" i="28" s="1"/>
  <c r="J4842" i="28" s="1"/>
  <c r="J4843" i="28" s="1"/>
  <c r="J4844" i="28" s="1"/>
  <c r="J4845" i="28" s="1"/>
  <c r="J4846" i="28" s="1"/>
  <c r="J4847" i="28" s="1"/>
  <c r="I4834" i="28"/>
  <c r="I4835" i="28" s="1"/>
  <c r="I4836" i="28" s="1"/>
  <c r="I4837" i="28" s="1"/>
  <c r="I4838" i="28" s="1"/>
  <c r="I4839" i="28" s="1"/>
  <c r="I4840" i="28" s="1"/>
  <c r="I4841" i="28" s="1"/>
  <c r="I4842" i="28" s="1"/>
  <c r="I4843" i="28" s="1"/>
  <c r="I4844" i="28" s="1"/>
  <c r="I4845" i="28" s="1"/>
  <c r="I4846" i="28" s="1"/>
  <c r="I4847" i="28" s="1"/>
  <c r="H4834" i="28"/>
  <c r="H4835" i="28" s="1"/>
  <c r="H4836" i="28" s="1"/>
  <c r="H4837" i="28" s="1"/>
  <c r="H4838" i="28" s="1"/>
  <c r="H4839" i="28" s="1"/>
  <c r="H4840" i="28" s="1"/>
  <c r="H4841" i="28" s="1"/>
  <c r="H4842" i="28" s="1"/>
  <c r="H4843" i="28" s="1"/>
  <c r="H4844" i="28" s="1"/>
  <c r="H4845" i="28" s="1"/>
  <c r="H4846" i="28" s="1"/>
  <c r="H4847" i="28" s="1"/>
  <c r="J4820" i="28"/>
  <c r="J4821" i="28" s="1"/>
  <c r="J4822" i="28" s="1"/>
  <c r="J4823" i="28" s="1"/>
  <c r="J4824" i="28" s="1"/>
  <c r="J4825" i="28" s="1"/>
  <c r="J4826" i="28" s="1"/>
  <c r="J4827" i="28" s="1"/>
  <c r="J4828" i="28" s="1"/>
  <c r="J4829" i="28" s="1"/>
  <c r="J4830" i="28" s="1"/>
  <c r="J4831" i="28" s="1"/>
  <c r="J4832" i="28" s="1"/>
  <c r="J4833" i="28" s="1"/>
  <c r="I4820" i="28"/>
  <c r="I4821" i="28" s="1"/>
  <c r="I4822" i="28" s="1"/>
  <c r="I4823" i="28" s="1"/>
  <c r="I4824" i="28" s="1"/>
  <c r="I4825" i="28" s="1"/>
  <c r="I4826" i="28" s="1"/>
  <c r="I4827" i="28" s="1"/>
  <c r="I4828" i="28" s="1"/>
  <c r="I4829" i="28" s="1"/>
  <c r="I4830" i="28" s="1"/>
  <c r="I4831" i="28" s="1"/>
  <c r="I4832" i="28" s="1"/>
  <c r="I4833" i="28" s="1"/>
  <c r="H4820" i="28"/>
  <c r="H4821" i="28" s="1"/>
  <c r="H4822" i="28" s="1"/>
  <c r="H4823" i="28" s="1"/>
  <c r="H4824" i="28" s="1"/>
  <c r="H4825" i="28" s="1"/>
  <c r="H4826" i="28" s="1"/>
  <c r="H4827" i="28" s="1"/>
  <c r="H4828" i="28" s="1"/>
  <c r="H4829" i="28" s="1"/>
  <c r="H4830" i="28" s="1"/>
  <c r="H4831" i="28" s="1"/>
  <c r="H4832" i="28" s="1"/>
  <c r="H4833" i="28" s="1"/>
  <c r="J4806" i="28"/>
  <c r="J4807" i="28" s="1"/>
  <c r="J4808" i="28" s="1"/>
  <c r="J4809" i="28" s="1"/>
  <c r="J4810" i="28" s="1"/>
  <c r="J4811" i="28" s="1"/>
  <c r="J4812" i="28" s="1"/>
  <c r="J4813" i="28" s="1"/>
  <c r="J4814" i="28" s="1"/>
  <c r="J4815" i="28" s="1"/>
  <c r="J4816" i="28" s="1"/>
  <c r="J4817" i="28" s="1"/>
  <c r="J4818" i="28" s="1"/>
  <c r="J4819" i="28" s="1"/>
  <c r="I4806" i="28"/>
  <c r="I4807" i="28" s="1"/>
  <c r="I4808" i="28" s="1"/>
  <c r="I4809" i="28" s="1"/>
  <c r="I4810" i="28" s="1"/>
  <c r="I4811" i="28" s="1"/>
  <c r="I4812" i="28" s="1"/>
  <c r="I4813" i="28" s="1"/>
  <c r="I4814" i="28" s="1"/>
  <c r="I4815" i="28" s="1"/>
  <c r="I4816" i="28" s="1"/>
  <c r="I4817" i="28" s="1"/>
  <c r="I4818" i="28" s="1"/>
  <c r="I4819" i="28" s="1"/>
  <c r="H4806" i="28"/>
  <c r="H4807" i="28" s="1"/>
  <c r="H4808" i="28" s="1"/>
  <c r="H4809" i="28" s="1"/>
  <c r="H4810" i="28" s="1"/>
  <c r="H4811" i="28" s="1"/>
  <c r="H4812" i="28" s="1"/>
  <c r="H4813" i="28" s="1"/>
  <c r="H4814" i="28" s="1"/>
  <c r="H4815" i="28" s="1"/>
  <c r="H4816" i="28" s="1"/>
  <c r="H4817" i="28" s="1"/>
  <c r="H4818" i="28" s="1"/>
  <c r="H4819" i="28" s="1"/>
  <c r="J4792" i="28"/>
  <c r="J4793" i="28" s="1"/>
  <c r="J4794" i="28" s="1"/>
  <c r="J4795" i="28" s="1"/>
  <c r="J4796" i="28" s="1"/>
  <c r="J4797" i="28" s="1"/>
  <c r="J4798" i="28" s="1"/>
  <c r="J4799" i="28" s="1"/>
  <c r="J4800" i="28" s="1"/>
  <c r="J4801" i="28" s="1"/>
  <c r="J4802" i="28" s="1"/>
  <c r="J4803" i="28" s="1"/>
  <c r="J4804" i="28" s="1"/>
  <c r="J4805" i="28" s="1"/>
  <c r="I4792" i="28"/>
  <c r="I4793" i="28" s="1"/>
  <c r="I4794" i="28" s="1"/>
  <c r="I4795" i="28" s="1"/>
  <c r="I4796" i="28" s="1"/>
  <c r="I4797" i="28" s="1"/>
  <c r="I4798" i="28" s="1"/>
  <c r="I4799" i="28" s="1"/>
  <c r="I4800" i="28" s="1"/>
  <c r="I4801" i="28" s="1"/>
  <c r="I4802" i="28" s="1"/>
  <c r="I4803" i="28" s="1"/>
  <c r="I4804" i="28" s="1"/>
  <c r="I4805" i="28" s="1"/>
  <c r="H4792" i="28"/>
  <c r="H4793" i="28" s="1"/>
  <c r="H4794" i="28" s="1"/>
  <c r="H4795" i="28" s="1"/>
  <c r="H4796" i="28" s="1"/>
  <c r="H4797" i="28" s="1"/>
  <c r="H4798" i="28" s="1"/>
  <c r="H4799" i="28" s="1"/>
  <c r="H4800" i="28" s="1"/>
  <c r="H4801" i="28" s="1"/>
  <c r="H4802" i="28" s="1"/>
  <c r="H4803" i="28" s="1"/>
  <c r="H4804" i="28" s="1"/>
  <c r="H4805" i="28" s="1"/>
  <c r="J4778" i="28"/>
  <c r="J4779" i="28" s="1"/>
  <c r="J4780" i="28" s="1"/>
  <c r="J4781" i="28" s="1"/>
  <c r="J4782" i="28" s="1"/>
  <c r="J4783" i="28" s="1"/>
  <c r="J4784" i="28" s="1"/>
  <c r="J4785" i="28" s="1"/>
  <c r="J4786" i="28" s="1"/>
  <c r="J4787" i="28" s="1"/>
  <c r="J4788" i="28" s="1"/>
  <c r="J4789" i="28" s="1"/>
  <c r="J4790" i="28" s="1"/>
  <c r="J4791" i="28" s="1"/>
  <c r="I4778" i="28"/>
  <c r="I4779" i="28" s="1"/>
  <c r="I4780" i="28" s="1"/>
  <c r="I4781" i="28" s="1"/>
  <c r="I4782" i="28" s="1"/>
  <c r="I4783" i="28" s="1"/>
  <c r="I4784" i="28" s="1"/>
  <c r="I4785" i="28" s="1"/>
  <c r="I4786" i="28" s="1"/>
  <c r="I4787" i="28" s="1"/>
  <c r="I4788" i="28" s="1"/>
  <c r="I4789" i="28" s="1"/>
  <c r="I4790" i="28" s="1"/>
  <c r="I4791" i="28" s="1"/>
  <c r="H4778" i="28"/>
  <c r="H4779" i="28" s="1"/>
  <c r="H4780" i="28" s="1"/>
  <c r="H4781" i="28" s="1"/>
  <c r="H4782" i="28" s="1"/>
  <c r="H4783" i="28" s="1"/>
  <c r="H4784" i="28" s="1"/>
  <c r="H4785" i="28" s="1"/>
  <c r="H4786" i="28" s="1"/>
  <c r="H4787" i="28" s="1"/>
  <c r="H4788" i="28" s="1"/>
  <c r="H4789" i="28" s="1"/>
  <c r="H4790" i="28" s="1"/>
  <c r="H4791" i="28" s="1"/>
  <c r="J4764" i="28"/>
  <c r="J4765" i="28" s="1"/>
  <c r="J4766" i="28" s="1"/>
  <c r="J4767" i="28" s="1"/>
  <c r="J4768" i="28" s="1"/>
  <c r="J4769" i="28" s="1"/>
  <c r="J4770" i="28" s="1"/>
  <c r="J4771" i="28" s="1"/>
  <c r="J4772" i="28" s="1"/>
  <c r="J4773" i="28" s="1"/>
  <c r="J4774" i="28" s="1"/>
  <c r="J4775" i="28" s="1"/>
  <c r="J4776" i="28" s="1"/>
  <c r="J4777" i="28" s="1"/>
  <c r="I4764" i="28"/>
  <c r="I4765" i="28" s="1"/>
  <c r="I4766" i="28" s="1"/>
  <c r="I4767" i="28" s="1"/>
  <c r="I4768" i="28" s="1"/>
  <c r="I4769" i="28" s="1"/>
  <c r="I4770" i="28" s="1"/>
  <c r="I4771" i="28" s="1"/>
  <c r="I4772" i="28" s="1"/>
  <c r="I4773" i="28" s="1"/>
  <c r="I4774" i="28" s="1"/>
  <c r="I4775" i="28" s="1"/>
  <c r="I4776" i="28" s="1"/>
  <c r="I4777" i="28" s="1"/>
  <c r="H4764" i="28"/>
  <c r="H4765" i="28" s="1"/>
  <c r="H4766" i="28" s="1"/>
  <c r="H4767" i="28" s="1"/>
  <c r="H4768" i="28" s="1"/>
  <c r="H4769" i="28" s="1"/>
  <c r="H4770" i="28" s="1"/>
  <c r="H4771" i="28" s="1"/>
  <c r="H4772" i="28" s="1"/>
  <c r="H4773" i="28" s="1"/>
  <c r="H4774" i="28" s="1"/>
  <c r="H4775" i="28" s="1"/>
  <c r="H4776" i="28" s="1"/>
  <c r="H4777" i="28" s="1"/>
  <c r="J4750" i="28"/>
  <c r="J4751" i="28" s="1"/>
  <c r="J4752" i="28" s="1"/>
  <c r="J4753" i="28" s="1"/>
  <c r="J4754" i="28" s="1"/>
  <c r="J4755" i="28" s="1"/>
  <c r="J4756" i="28" s="1"/>
  <c r="J4757" i="28" s="1"/>
  <c r="J4758" i="28" s="1"/>
  <c r="J4759" i="28" s="1"/>
  <c r="J4760" i="28" s="1"/>
  <c r="J4761" i="28" s="1"/>
  <c r="J4762" i="28" s="1"/>
  <c r="J4763" i="28" s="1"/>
  <c r="I4750" i="28"/>
  <c r="I4751" i="28" s="1"/>
  <c r="I4752" i="28" s="1"/>
  <c r="I4753" i="28" s="1"/>
  <c r="I4754" i="28" s="1"/>
  <c r="I4755" i="28" s="1"/>
  <c r="I4756" i="28" s="1"/>
  <c r="I4757" i="28" s="1"/>
  <c r="I4758" i="28" s="1"/>
  <c r="I4759" i="28" s="1"/>
  <c r="I4760" i="28" s="1"/>
  <c r="I4761" i="28" s="1"/>
  <c r="I4762" i="28" s="1"/>
  <c r="I4763" i="28" s="1"/>
  <c r="H4750" i="28"/>
  <c r="H4751" i="28" s="1"/>
  <c r="H4752" i="28" s="1"/>
  <c r="H4753" i="28" s="1"/>
  <c r="H4754" i="28" s="1"/>
  <c r="H4755" i="28" s="1"/>
  <c r="H4756" i="28" s="1"/>
  <c r="H4757" i="28" s="1"/>
  <c r="H4758" i="28" s="1"/>
  <c r="H4759" i="28" s="1"/>
  <c r="H4760" i="28" s="1"/>
  <c r="H4761" i="28" s="1"/>
  <c r="H4762" i="28" s="1"/>
  <c r="H4763" i="28" s="1"/>
  <c r="J4736" i="28"/>
  <c r="J4737" i="28" s="1"/>
  <c r="J4738" i="28" s="1"/>
  <c r="J4739" i="28" s="1"/>
  <c r="J4740" i="28" s="1"/>
  <c r="J4741" i="28" s="1"/>
  <c r="J4742" i="28" s="1"/>
  <c r="J4743" i="28" s="1"/>
  <c r="J4744" i="28" s="1"/>
  <c r="J4745" i="28" s="1"/>
  <c r="J4746" i="28" s="1"/>
  <c r="J4747" i="28" s="1"/>
  <c r="J4748" i="28" s="1"/>
  <c r="J4749" i="28" s="1"/>
  <c r="I4736" i="28"/>
  <c r="I4737" i="28" s="1"/>
  <c r="I4738" i="28" s="1"/>
  <c r="I4739" i="28" s="1"/>
  <c r="I4740" i="28" s="1"/>
  <c r="I4741" i="28" s="1"/>
  <c r="I4742" i="28" s="1"/>
  <c r="I4743" i="28" s="1"/>
  <c r="I4744" i="28" s="1"/>
  <c r="I4745" i="28" s="1"/>
  <c r="I4746" i="28" s="1"/>
  <c r="I4747" i="28" s="1"/>
  <c r="I4748" i="28" s="1"/>
  <c r="I4749" i="28" s="1"/>
  <c r="H4736" i="28"/>
  <c r="H4737" i="28" s="1"/>
  <c r="H4738" i="28" s="1"/>
  <c r="H4739" i="28" s="1"/>
  <c r="H4740" i="28" s="1"/>
  <c r="H4741" i="28" s="1"/>
  <c r="H4742" i="28" s="1"/>
  <c r="H4743" i="28" s="1"/>
  <c r="H4744" i="28" s="1"/>
  <c r="H4745" i="28" s="1"/>
  <c r="H4746" i="28" s="1"/>
  <c r="H4747" i="28" s="1"/>
  <c r="H4748" i="28" s="1"/>
  <c r="H4749" i="28" s="1"/>
  <c r="J4722" i="28"/>
  <c r="J4723" i="28" s="1"/>
  <c r="J4724" i="28" s="1"/>
  <c r="J4725" i="28" s="1"/>
  <c r="J4726" i="28" s="1"/>
  <c r="J4727" i="28" s="1"/>
  <c r="J4728" i="28" s="1"/>
  <c r="J4729" i="28" s="1"/>
  <c r="J4730" i="28" s="1"/>
  <c r="J4731" i="28" s="1"/>
  <c r="J4732" i="28" s="1"/>
  <c r="J4733" i="28" s="1"/>
  <c r="J4734" i="28" s="1"/>
  <c r="J4735" i="28" s="1"/>
  <c r="I4722" i="28"/>
  <c r="I4723" i="28" s="1"/>
  <c r="I4724" i="28" s="1"/>
  <c r="I4725" i="28" s="1"/>
  <c r="I4726" i="28" s="1"/>
  <c r="I4727" i="28" s="1"/>
  <c r="I4728" i="28" s="1"/>
  <c r="I4729" i="28" s="1"/>
  <c r="I4730" i="28" s="1"/>
  <c r="I4731" i="28" s="1"/>
  <c r="I4732" i="28" s="1"/>
  <c r="I4733" i="28" s="1"/>
  <c r="I4734" i="28" s="1"/>
  <c r="I4735" i="28" s="1"/>
  <c r="H4722" i="28"/>
  <c r="H4723" i="28" s="1"/>
  <c r="H4724" i="28" s="1"/>
  <c r="H4725" i="28" s="1"/>
  <c r="H4726" i="28" s="1"/>
  <c r="H4727" i="28" s="1"/>
  <c r="H4728" i="28" s="1"/>
  <c r="H4729" i="28" s="1"/>
  <c r="H4730" i="28" s="1"/>
  <c r="H4731" i="28" s="1"/>
  <c r="H4732" i="28" s="1"/>
  <c r="H4733" i="28" s="1"/>
  <c r="H4734" i="28" s="1"/>
  <c r="H4735" i="28" s="1"/>
  <c r="J4708" i="28"/>
  <c r="J4709" i="28" s="1"/>
  <c r="J4710" i="28" s="1"/>
  <c r="J4711" i="28" s="1"/>
  <c r="J4712" i="28" s="1"/>
  <c r="J4713" i="28" s="1"/>
  <c r="J4714" i="28" s="1"/>
  <c r="J4715" i="28" s="1"/>
  <c r="J4716" i="28" s="1"/>
  <c r="J4717" i="28" s="1"/>
  <c r="J4718" i="28" s="1"/>
  <c r="J4719" i="28" s="1"/>
  <c r="J4720" i="28" s="1"/>
  <c r="J4721" i="28" s="1"/>
  <c r="I4708" i="28"/>
  <c r="I4709" i="28" s="1"/>
  <c r="I4710" i="28" s="1"/>
  <c r="I4711" i="28" s="1"/>
  <c r="I4712" i="28" s="1"/>
  <c r="I4713" i="28" s="1"/>
  <c r="I4714" i="28" s="1"/>
  <c r="I4715" i="28" s="1"/>
  <c r="I4716" i="28" s="1"/>
  <c r="I4717" i="28" s="1"/>
  <c r="I4718" i="28" s="1"/>
  <c r="I4719" i="28" s="1"/>
  <c r="I4720" i="28" s="1"/>
  <c r="I4721" i="28" s="1"/>
  <c r="H4708" i="28"/>
  <c r="H4709" i="28" s="1"/>
  <c r="H4710" i="28" s="1"/>
  <c r="H4711" i="28" s="1"/>
  <c r="H4712" i="28" s="1"/>
  <c r="H4713" i="28" s="1"/>
  <c r="H4714" i="28" s="1"/>
  <c r="H4715" i="28" s="1"/>
  <c r="H4716" i="28" s="1"/>
  <c r="H4717" i="28" s="1"/>
  <c r="H4718" i="28" s="1"/>
  <c r="H4719" i="28" s="1"/>
  <c r="H4720" i="28" s="1"/>
  <c r="H4721" i="28" s="1"/>
  <c r="J4694" i="28"/>
  <c r="J4695" i="28" s="1"/>
  <c r="J4696" i="28" s="1"/>
  <c r="J4697" i="28" s="1"/>
  <c r="J4698" i="28" s="1"/>
  <c r="J4699" i="28" s="1"/>
  <c r="J4700" i="28" s="1"/>
  <c r="J4701" i="28" s="1"/>
  <c r="J4702" i="28" s="1"/>
  <c r="J4703" i="28" s="1"/>
  <c r="J4704" i="28" s="1"/>
  <c r="J4705" i="28" s="1"/>
  <c r="J4706" i="28" s="1"/>
  <c r="J4707" i="28" s="1"/>
  <c r="I4694" i="28"/>
  <c r="I4695" i="28" s="1"/>
  <c r="I4696" i="28" s="1"/>
  <c r="I4697" i="28" s="1"/>
  <c r="I4698" i="28" s="1"/>
  <c r="I4699" i="28" s="1"/>
  <c r="I4700" i="28" s="1"/>
  <c r="I4701" i="28" s="1"/>
  <c r="I4702" i="28" s="1"/>
  <c r="I4703" i="28" s="1"/>
  <c r="I4704" i="28" s="1"/>
  <c r="I4705" i="28" s="1"/>
  <c r="I4706" i="28" s="1"/>
  <c r="I4707" i="28" s="1"/>
  <c r="H4694" i="28"/>
  <c r="H4695" i="28" s="1"/>
  <c r="H4696" i="28" s="1"/>
  <c r="H4697" i="28" s="1"/>
  <c r="H4698" i="28" s="1"/>
  <c r="H4699" i="28" s="1"/>
  <c r="H4700" i="28" s="1"/>
  <c r="H4701" i="28" s="1"/>
  <c r="H4702" i="28" s="1"/>
  <c r="H4703" i="28" s="1"/>
  <c r="H4704" i="28" s="1"/>
  <c r="H4705" i="28" s="1"/>
  <c r="H4706" i="28" s="1"/>
  <c r="H4707" i="28" s="1"/>
  <c r="J4680" i="28"/>
  <c r="J4681" i="28" s="1"/>
  <c r="J4682" i="28" s="1"/>
  <c r="J4683" i="28" s="1"/>
  <c r="J4684" i="28" s="1"/>
  <c r="J4685" i="28" s="1"/>
  <c r="J4686" i="28" s="1"/>
  <c r="J4687" i="28" s="1"/>
  <c r="J4688" i="28" s="1"/>
  <c r="J4689" i="28" s="1"/>
  <c r="J4690" i="28" s="1"/>
  <c r="J4691" i="28" s="1"/>
  <c r="J4692" i="28" s="1"/>
  <c r="J4693" i="28" s="1"/>
  <c r="I4680" i="28"/>
  <c r="I4681" i="28" s="1"/>
  <c r="I4682" i="28" s="1"/>
  <c r="I4683" i="28" s="1"/>
  <c r="I4684" i="28" s="1"/>
  <c r="I4685" i="28" s="1"/>
  <c r="I4686" i="28" s="1"/>
  <c r="I4687" i="28" s="1"/>
  <c r="I4688" i="28" s="1"/>
  <c r="I4689" i="28" s="1"/>
  <c r="I4690" i="28" s="1"/>
  <c r="I4691" i="28" s="1"/>
  <c r="I4692" i="28" s="1"/>
  <c r="I4693" i="28" s="1"/>
  <c r="H4680" i="28"/>
  <c r="H4681" i="28" s="1"/>
  <c r="H4682" i="28" s="1"/>
  <c r="H4683" i="28" s="1"/>
  <c r="H4684" i="28" s="1"/>
  <c r="H4685" i="28" s="1"/>
  <c r="H4686" i="28" s="1"/>
  <c r="H4687" i="28" s="1"/>
  <c r="H4688" i="28" s="1"/>
  <c r="H4689" i="28" s="1"/>
  <c r="H4690" i="28" s="1"/>
  <c r="H4691" i="28" s="1"/>
  <c r="H4692" i="28" s="1"/>
  <c r="H4693" i="28" s="1"/>
  <c r="J4666" i="28"/>
  <c r="J4667" i="28" s="1"/>
  <c r="J4668" i="28" s="1"/>
  <c r="J4669" i="28" s="1"/>
  <c r="J4670" i="28" s="1"/>
  <c r="J4671" i="28" s="1"/>
  <c r="J4672" i="28" s="1"/>
  <c r="J4673" i="28" s="1"/>
  <c r="J4674" i="28" s="1"/>
  <c r="J4675" i="28" s="1"/>
  <c r="J4676" i="28" s="1"/>
  <c r="J4677" i="28" s="1"/>
  <c r="J4678" i="28" s="1"/>
  <c r="J4679" i="28" s="1"/>
  <c r="I4666" i="28"/>
  <c r="I4667" i="28" s="1"/>
  <c r="I4668" i="28" s="1"/>
  <c r="I4669" i="28" s="1"/>
  <c r="I4670" i="28" s="1"/>
  <c r="I4671" i="28" s="1"/>
  <c r="I4672" i="28" s="1"/>
  <c r="I4673" i="28" s="1"/>
  <c r="I4674" i="28" s="1"/>
  <c r="I4675" i="28" s="1"/>
  <c r="I4676" i="28" s="1"/>
  <c r="I4677" i="28" s="1"/>
  <c r="I4678" i="28" s="1"/>
  <c r="I4679" i="28" s="1"/>
  <c r="H4666" i="28"/>
  <c r="H4667" i="28" s="1"/>
  <c r="H4668" i="28" s="1"/>
  <c r="H4669" i="28" s="1"/>
  <c r="H4670" i="28" s="1"/>
  <c r="H4671" i="28" s="1"/>
  <c r="H4672" i="28" s="1"/>
  <c r="H4673" i="28" s="1"/>
  <c r="H4674" i="28" s="1"/>
  <c r="H4675" i="28" s="1"/>
  <c r="H4676" i="28" s="1"/>
  <c r="H4677" i="28" s="1"/>
  <c r="H4678" i="28" s="1"/>
  <c r="H4679" i="28" s="1"/>
  <c r="J4652" i="28"/>
  <c r="J4653" i="28" s="1"/>
  <c r="J4654" i="28" s="1"/>
  <c r="J4655" i="28" s="1"/>
  <c r="J4656" i="28" s="1"/>
  <c r="J4657" i="28" s="1"/>
  <c r="J4658" i="28" s="1"/>
  <c r="J4659" i="28" s="1"/>
  <c r="J4660" i="28" s="1"/>
  <c r="J4661" i="28" s="1"/>
  <c r="J4662" i="28" s="1"/>
  <c r="J4663" i="28" s="1"/>
  <c r="J4664" i="28" s="1"/>
  <c r="J4665" i="28" s="1"/>
  <c r="I4652" i="28"/>
  <c r="I4653" i="28" s="1"/>
  <c r="I4654" i="28" s="1"/>
  <c r="I4655" i="28" s="1"/>
  <c r="I4656" i="28" s="1"/>
  <c r="I4657" i="28" s="1"/>
  <c r="I4658" i="28" s="1"/>
  <c r="I4659" i="28" s="1"/>
  <c r="I4660" i="28" s="1"/>
  <c r="I4661" i="28" s="1"/>
  <c r="I4662" i="28" s="1"/>
  <c r="I4663" i="28" s="1"/>
  <c r="I4664" i="28" s="1"/>
  <c r="I4665" i="28" s="1"/>
  <c r="H4652" i="28"/>
  <c r="H4653" i="28" s="1"/>
  <c r="H4654" i="28" s="1"/>
  <c r="H4655" i="28" s="1"/>
  <c r="H4656" i="28" s="1"/>
  <c r="H4657" i="28" s="1"/>
  <c r="H4658" i="28" s="1"/>
  <c r="H4659" i="28" s="1"/>
  <c r="H4660" i="28" s="1"/>
  <c r="H4661" i="28" s="1"/>
  <c r="H4662" i="28" s="1"/>
  <c r="H4663" i="28" s="1"/>
  <c r="H4664" i="28" s="1"/>
  <c r="H4665" i="28" s="1"/>
  <c r="J4638" i="28"/>
  <c r="J4639" i="28" s="1"/>
  <c r="J4640" i="28" s="1"/>
  <c r="J4641" i="28" s="1"/>
  <c r="J4642" i="28" s="1"/>
  <c r="J4643" i="28" s="1"/>
  <c r="J4644" i="28" s="1"/>
  <c r="J4645" i="28" s="1"/>
  <c r="J4646" i="28" s="1"/>
  <c r="J4647" i="28" s="1"/>
  <c r="J4648" i="28" s="1"/>
  <c r="J4649" i="28" s="1"/>
  <c r="J4650" i="28" s="1"/>
  <c r="J4651" i="28" s="1"/>
  <c r="I4638" i="28"/>
  <c r="I4639" i="28" s="1"/>
  <c r="I4640" i="28" s="1"/>
  <c r="I4641" i="28" s="1"/>
  <c r="I4642" i="28" s="1"/>
  <c r="I4643" i="28" s="1"/>
  <c r="I4644" i="28" s="1"/>
  <c r="I4645" i="28" s="1"/>
  <c r="I4646" i="28" s="1"/>
  <c r="I4647" i="28" s="1"/>
  <c r="I4648" i="28" s="1"/>
  <c r="I4649" i="28" s="1"/>
  <c r="I4650" i="28" s="1"/>
  <c r="I4651" i="28" s="1"/>
  <c r="H4638" i="28"/>
  <c r="H4639" i="28" s="1"/>
  <c r="H4640" i="28" s="1"/>
  <c r="H4641" i="28" s="1"/>
  <c r="H4642" i="28" s="1"/>
  <c r="H4643" i="28" s="1"/>
  <c r="H4644" i="28" s="1"/>
  <c r="H4645" i="28" s="1"/>
  <c r="H4646" i="28" s="1"/>
  <c r="H4647" i="28" s="1"/>
  <c r="H4648" i="28" s="1"/>
  <c r="H4649" i="28" s="1"/>
  <c r="H4650" i="28" s="1"/>
  <c r="H4651" i="28" s="1"/>
  <c r="J4624" i="28"/>
  <c r="J4625" i="28" s="1"/>
  <c r="J4626" i="28" s="1"/>
  <c r="J4627" i="28" s="1"/>
  <c r="J4628" i="28" s="1"/>
  <c r="J4629" i="28" s="1"/>
  <c r="J4630" i="28" s="1"/>
  <c r="J4631" i="28" s="1"/>
  <c r="J4632" i="28" s="1"/>
  <c r="J4633" i="28" s="1"/>
  <c r="J4634" i="28" s="1"/>
  <c r="J4635" i="28" s="1"/>
  <c r="J4636" i="28" s="1"/>
  <c r="J4637" i="28" s="1"/>
  <c r="I4624" i="28"/>
  <c r="I4625" i="28" s="1"/>
  <c r="I4626" i="28" s="1"/>
  <c r="I4627" i="28" s="1"/>
  <c r="I4628" i="28" s="1"/>
  <c r="I4629" i="28" s="1"/>
  <c r="I4630" i="28" s="1"/>
  <c r="I4631" i="28" s="1"/>
  <c r="I4632" i="28" s="1"/>
  <c r="I4633" i="28" s="1"/>
  <c r="I4634" i="28" s="1"/>
  <c r="I4635" i="28" s="1"/>
  <c r="I4636" i="28" s="1"/>
  <c r="I4637" i="28" s="1"/>
  <c r="H4624" i="28"/>
  <c r="H4625" i="28" s="1"/>
  <c r="H4626" i="28" s="1"/>
  <c r="H4627" i="28" s="1"/>
  <c r="H4628" i="28" s="1"/>
  <c r="H4629" i="28" s="1"/>
  <c r="H4630" i="28" s="1"/>
  <c r="H4631" i="28" s="1"/>
  <c r="H4632" i="28" s="1"/>
  <c r="H4633" i="28" s="1"/>
  <c r="H4634" i="28" s="1"/>
  <c r="H4635" i="28" s="1"/>
  <c r="H4636" i="28" s="1"/>
  <c r="H4637" i="28" s="1"/>
  <c r="J4610" i="28"/>
  <c r="J4611" i="28" s="1"/>
  <c r="J4612" i="28" s="1"/>
  <c r="J4613" i="28" s="1"/>
  <c r="J4614" i="28" s="1"/>
  <c r="J4615" i="28" s="1"/>
  <c r="J4616" i="28" s="1"/>
  <c r="J4617" i="28" s="1"/>
  <c r="J4618" i="28" s="1"/>
  <c r="J4619" i="28" s="1"/>
  <c r="J4620" i="28" s="1"/>
  <c r="J4621" i="28" s="1"/>
  <c r="J4622" i="28" s="1"/>
  <c r="J4623" i="28" s="1"/>
  <c r="I4610" i="28"/>
  <c r="I4611" i="28" s="1"/>
  <c r="I4612" i="28" s="1"/>
  <c r="I4613" i="28" s="1"/>
  <c r="I4614" i="28" s="1"/>
  <c r="I4615" i="28" s="1"/>
  <c r="I4616" i="28" s="1"/>
  <c r="I4617" i="28" s="1"/>
  <c r="I4618" i="28" s="1"/>
  <c r="I4619" i="28" s="1"/>
  <c r="I4620" i="28" s="1"/>
  <c r="I4621" i="28" s="1"/>
  <c r="I4622" i="28" s="1"/>
  <c r="I4623" i="28" s="1"/>
  <c r="H4610" i="28"/>
  <c r="H4611" i="28" s="1"/>
  <c r="H4612" i="28" s="1"/>
  <c r="H4613" i="28" s="1"/>
  <c r="H4614" i="28" s="1"/>
  <c r="H4615" i="28" s="1"/>
  <c r="H4616" i="28" s="1"/>
  <c r="H4617" i="28" s="1"/>
  <c r="H4618" i="28" s="1"/>
  <c r="H4619" i="28" s="1"/>
  <c r="H4620" i="28" s="1"/>
  <c r="H4621" i="28" s="1"/>
  <c r="H4622" i="28" s="1"/>
  <c r="H4623" i="28" s="1"/>
  <c r="J4596" i="28"/>
  <c r="J4597" i="28" s="1"/>
  <c r="J4598" i="28" s="1"/>
  <c r="J4599" i="28" s="1"/>
  <c r="J4600" i="28" s="1"/>
  <c r="J4601" i="28" s="1"/>
  <c r="J4602" i="28" s="1"/>
  <c r="J4603" i="28" s="1"/>
  <c r="J4604" i="28" s="1"/>
  <c r="J4605" i="28" s="1"/>
  <c r="J4606" i="28" s="1"/>
  <c r="J4607" i="28" s="1"/>
  <c r="J4608" i="28" s="1"/>
  <c r="J4609" i="28" s="1"/>
  <c r="I4596" i="28"/>
  <c r="I4597" i="28" s="1"/>
  <c r="I4598" i="28" s="1"/>
  <c r="I4599" i="28" s="1"/>
  <c r="I4600" i="28" s="1"/>
  <c r="I4601" i="28" s="1"/>
  <c r="I4602" i="28" s="1"/>
  <c r="I4603" i="28" s="1"/>
  <c r="I4604" i="28" s="1"/>
  <c r="I4605" i="28" s="1"/>
  <c r="I4606" i="28" s="1"/>
  <c r="I4607" i="28" s="1"/>
  <c r="I4608" i="28" s="1"/>
  <c r="I4609" i="28" s="1"/>
  <c r="H4596" i="28"/>
  <c r="H4597" i="28" s="1"/>
  <c r="H4598" i="28" s="1"/>
  <c r="H4599" i="28" s="1"/>
  <c r="H4600" i="28" s="1"/>
  <c r="H4601" i="28" s="1"/>
  <c r="H4602" i="28" s="1"/>
  <c r="H4603" i="28" s="1"/>
  <c r="H4604" i="28" s="1"/>
  <c r="H4605" i="28" s="1"/>
  <c r="H4606" i="28" s="1"/>
  <c r="H4607" i="28" s="1"/>
  <c r="H4608" i="28" s="1"/>
  <c r="H4609" i="28" s="1"/>
  <c r="J4582" i="28"/>
  <c r="J4583" i="28" s="1"/>
  <c r="J4584" i="28" s="1"/>
  <c r="J4585" i="28" s="1"/>
  <c r="J4586" i="28" s="1"/>
  <c r="J4587" i="28" s="1"/>
  <c r="J4588" i="28" s="1"/>
  <c r="J4589" i="28" s="1"/>
  <c r="J4590" i="28" s="1"/>
  <c r="J4591" i="28" s="1"/>
  <c r="J4592" i="28" s="1"/>
  <c r="J4593" i="28" s="1"/>
  <c r="J4594" i="28" s="1"/>
  <c r="J4595" i="28" s="1"/>
  <c r="I4582" i="28"/>
  <c r="I4583" i="28" s="1"/>
  <c r="I4584" i="28" s="1"/>
  <c r="I4585" i="28" s="1"/>
  <c r="I4586" i="28" s="1"/>
  <c r="I4587" i="28" s="1"/>
  <c r="I4588" i="28" s="1"/>
  <c r="I4589" i="28" s="1"/>
  <c r="I4590" i="28" s="1"/>
  <c r="I4591" i="28" s="1"/>
  <c r="I4592" i="28" s="1"/>
  <c r="I4593" i="28" s="1"/>
  <c r="I4594" i="28" s="1"/>
  <c r="I4595" i="28" s="1"/>
  <c r="H4582" i="28"/>
  <c r="H4583" i="28" s="1"/>
  <c r="H4584" i="28" s="1"/>
  <c r="H4585" i="28" s="1"/>
  <c r="H4586" i="28" s="1"/>
  <c r="H4587" i="28" s="1"/>
  <c r="H4588" i="28" s="1"/>
  <c r="H4589" i="28" s="1"/>
  <c r="H4590" i="28" s="1"/>
  <c r="H4591" i="28" s="1"/>
  <c r="H4592" i="28" s="1"/>
  <c r="H4593" i="28" s="1"/>
  <c r="H4594" i="28" s="1"/>
  <c r="H4595" i="28" s="1"/>
  <c r="J4568" i="28"/>
  <c r="J4569" i="28" s="1"/>
  <c r="J4570" i="28" s="1"/>
  <c r="J4571" i="28" s="1"/>
  <c r="J4572" i="28" s="1"/>
  <c r="J4573" i="28" s="1"/>
  <c r="J4574" i="28" s="1"/>
  <c r="J4575" i="28" s="1"/>
  <c r="J4576" i="28" s="1"/>
  <c r="J4577" i="28" s="1"/>
  <c r="J4578" i="28" s="1"/>
  <c r="J4579" i="28" s="1"/>
  <c r="J4580" i="28" s="1"/>
  <c r="J4581" i="28" s="1"/>
  <c r="I4568" i="28"/>
  <c r="I4569" i="28" s="1"/>
  <c r="I4570" i="28" s="1"/>
  <c r="I4571" i="28" s="1"/>
  <c r="I4572" i="28" s="1"/>
  <c r="I4573" i="28" s="1"/>
  <c r="I4574" i="28" s="1"/>
  <c r="I4575" i="28" s="1"/>
  <c r="I4576" i="28" s="1"/>
  <c r="I4577" i="28" s="1"/>
  <c r="I4578" i="28" s="1"/>
  <c r="I4579" i="28" s="1"/>
  <c r="I4580" i="28" s="1"/>
  <c r="I4581" i="28" s="1"/>
  <c r="H4568" i="28"/>
  <c r="H4569" i="28" s="1"/>
  <c r="H4570" i="28" s="1"/>
  <c r="H4571" i="28" s="1"/>
  <c r="H4572" i="28" s="1"/>
  <c r="H4573" i="28" s="1"/>
  <c r="H4574" i="28" s="1"/>
  <c r="H4575" i="28" s="1"/>
  <c r="H4576" i="28" s="1"/>
  <c r="H4577" i="28" s="1"/>
  <c r="H4578" i="28" s="1"/>
  <c r="H4579" i="28" s="1"/>
  <c r="H4580" i="28" s="1"/>
  <c r="H4581" i="28" s="1"/>
  <c r="J4554" i="28"/>
  <c r="J4555" i="28" s="1"/>
  <c r="J4556" i="28" s="1"/>
  <c r="J4557" i="28" s="1"/>
  <c r="J4558" i="28" s="1"/>
  <c r="J4559" i="28" s="1"/>
  <c r="J4560" i="28" s="1"/>
  <c r="J4561" i="28" s="1"/>
  <c r="J4562" i="28" s="1"/>
  <c r="J4563" i="28" s="1"/>
  <c r="J4564" i="28" s="1"/>
  <c r="J4565" i="28" s="1"/>
  <c r="J4566" i="28" s="1"/>
  <c r="J4567" i="28" s="1"/>
  <c r="I4554" i="28"/>
  <c r="I4555" i="28" s="1"/>
  <c r="I4556" i="28" s="1"/>
  <c r="I4557" i="28" s="1"/>
  <c r="I4558" i="28" s="1"/>
  <c r="I4559" i="28" s="1"/>
  <c r="I4560" i="28" s="1"/>
  <c r="I4561" i="28" s="1"/>
  <c r="I4562" i="28" s="1"/>
  <c r="I4563" i="28" s="1"/>
  <c r="I4564" i="28" s="1"/>
  <c r="I4565" i="28" s="1"/>
  <c r="I4566" i="28" s="1"/>
  <c r="I4567" i="28" s="1"/>
  <c r="H4554" i="28"/>
  <c r="H4555" i="28" s="1"/>
  <c r="H4556" i="28" s="1"/>
  <c r="H4557" i="28" s="1"/>
  <c r="H4558" i="28" s="1"/>
  <c r="H4559" i="28" s="1"/>
  <c r="H4560" i="28" s="1"/>
  <c r="H4561" i="28" s="1"/>
  <c r="H4562" i="28" s="1"/>
  <c r="H4563" i="28" s="1"/>
  <c r="H4564" i="28" s="1"/>
  <c r="H4565" i="28" s="1"/>
  <c r="H4566" i="28" s="1"/>
  <c r="H4567" i="28" s="1"/>
  <c r="J4540" i="28"/>
  <c r="J4541" i="28" s="1"/>
  <c r="J4542" i="28" s="1"/>
  <c r="J4543" i="28" s="1"/>
  <c r="J4544" i="28" s="1"/>
  <c r="J4545" i="28" s="1"/>
  <c r="J4546" i="28" s="1"/>
  <c r="J4547" i="28" s="1"/>
  <c r="J4548" i="28" s="1"/>
  <c r="J4549" i="28" s="1"/>
  <c r="J4550" i="28" s="1"/>
  <c r="J4551" i="28" s="1"/>
  <c r="J4552" i="28" s="1"/>
  <c r="J4553" i="28" s="1"/>
  <c r="I4540" i="28"/>
  <c r="I4541" i="28" s="1"/>
  <c r="I4542" i="28" s="1"/>
  <c r="I4543" i="28" s="1"/>
  <c r="I4544" i="28" s="1"/>
  <c r="I4545" i="28" s="1"/>
  <c r="I4546" i="28" s="1"/>
  <c r="I4547" i="28" s="1"/>
  <c r="I4548" i="28" s="1"/>
  <c r="I4549" i="28" s="1"/>
  <c r="I4550" i="28" s="1"/>
  <c r="I4551" i="28" s="1"/>
  <c r="I4552" i="28" s="1"/>
  <c r="I4553" i="28" s="1"/>
  <c r="H4540" i="28"/>
  <c r="H4541" i="28" s="1"/>
  <c r="H4542" i="28" s="1"/>
  <c r="H4543" i="28" s="1"/>
  <c r="H4544" i="28" s="1"/>
  <c r="H4545" i="28" s="1"/>
  <c r="H4546" i="28" s="1"/>
  <c r="H4547" i="28" s="1"/>
  <c r="H4548" i="28" s="1"/>
  <c r="H4549" i="28" s="1"/>
  <c r="H4550" i="28" s="1"/>
  <c r="H4551" i="28" s="1"/>
  <c r="H4552" i="28" s="1"/>
  <c r="H4553" i="28" s="1"/>
  <c r="J4526" i="28"/>
  <c r="J4527" i="28" s="1"/>
  <c r="J4528" i="28" s="1"/>
  <c r="J4529" i="28" s="1"/>
  <c r="J4530" i="28" s="1"/>
  <c r="J4531" i="28" s="1"/>
  <c r="J4532" i="28" s="1"/>
  <c r="J4533" i="28" s="1"/>
  <c r="J4534" i="28" s="1"/>
  <c r="J4535" i="28" s="1"/>
  <c r="J4536" i="28" s="1"/>
  <c r="J4537" i="28" s="1"/>
  <c r="J4538" i="28" s="1"/>
  <c r="J4539" i="28" s="1"/>
  <c r="I4526" i="28"/>
  <c r="I4527" i="28" s="1"/>
  <c r="I4528" i="28" s="1"/>
  <c r="I4529" i="28" s="1"/>
  <c r="I4530" i="28" s="1"/>
  <c r="I4531" i="28" s="1"/>
  <c r="I4532" i="28" s="1"/>
  <c r="I4533" i="28" s="1"/>
  <c r="I4534" i="28" s="1"/>
  <c r="I4535" i="28" s="1"/>
  <c r="I4536" i="28" s="1"/>
  <c r="I4537" i="28" s="1"/>
  <c r="I4538" i="28" s="1"/>
  <c r="I4539" i="28" s="1"/>
  <c r="H4526" i="28"/>
  <c r="H4527" i="28" s="1"/>
  <c r="H4528" i="28" s="1"/>
  <c r="H4529" i="28" s="1"/>
  <c r="H4530" i="28" s="1"/>
  <c r="H4531" i="28" s="1"/>
  <c r="H4532" i="28" s="1"/>
  <c r="H4533" i="28" s="1"/>
  <c r="H4534" i="28" s="1"/>
  <c r="H4535" i="28" s="1"/>
  <c r="H4536" i="28" s="1"/>
  <c r="H4537" i="28" s="1"/>
  <c r="H4538" i="28" s="1"/>
  <c r="H4539" i="28" s="1"/>
  <c r="J4512" i="28"/>
  <c r="J4513" i="28" s="1"/>
  <c r="J4514" i="28" s="1"/>
  <c r="J4515" i="28" s="1"/>
  <c r="J4516" i="28" s="1"/>
  <c r="J4517" i="28" s="1"/>
  <c r="J4518" i="28" s="1"/>
  <c r="J4519" i="28" s="1"/>
  <c r="J4520" i="28" s="1"/>
  <c r="J4521" i="28" s="1"/>
  <c r="J4522" i="28" s="1"/>
  <c r="J4523" i="28" s="1"/>
  <c r="J4524" i="28" s="1"/>
  <c r="J4525" i="28" s="1"/>
  <c r="I4512" i="28"/>
  <c r="I4513" i="28" s="1"/>
  <c r="I4514" i="28" s="1"/>
  <c r="I4515" i="28" s="1"/>
  <c r="I4516" i="28" s="1"/>
  <c r="I4517" i="28" s="1"/>
  <c r="I4518" i="28" s="1"/>
  <c r="I4519" i="28" s="1"/>
  <c r="I4520" i="28" s="1"/>
  <c r="I4521" i="28" s="1"/>
  <c r="I4522" i="28" s="1"/>
  <c r="I4523" i="28" s="1"/>
  <c r="I4524" i="28" s="1"/>
  <c r="I4525" i="28" s="1"/>
  <c r="H4512" i="28"/>
  <c r="H4513" i="28" s="1"/>
  <c r="H4514" i="28" s="1"/>
  <c r="H4515" i="28" s="1"/>
  <c r="H4516" i="28" s="1"/>
  <c r="H4517" i="28" s="1"/>
  <c r="H4518" i="28" s="1"/>
  <c r="H4519" i="28" s="1"/>
  <c r="H4520" i="28" s="1"/>
  <c r="H4521" i="28" s="1"/>
  <c r="H4522" i="28" s="1"/>
  <c r="H4523" i="28" s="1"/>
  <c r="H4524" i="28" s="1"/>
  <c r="H4525" i="28" s="1"/>
  <c r="J4498" i="28"/>
  <c r="J4499" i="28" s="1"/>
  <c r="J4500" i="28" s="1"/>
  <c r="J4501" i="28" s="1"/>
  <c r="J4502" i="28" s="1"/>
  <c r="J4503" i="28" s="1"/>
  <c r="J4504" i="28" s="1"/>
  <c r="J4505" i="28" s="1"/>
  <c r="J4506" i="28" s="1"/>
  <c r="J4507" i="28" s="1"/>
  <c r="J4508" i="28" s="1"/>
  <c r="J4509" i="28" s="1"/>
  <c r="J4510" i="28" s="1"/>
  <c r="J4511" i="28" s="1"/>
  <c r="I4498" i="28"/>
  <c r="I4499" i="28" s="1"/>
  <c r="I4500" i="28" s="1"/>
  <c r="I4501" i="28" s="1"/>
  <c r="I4502" i="28" s="1"/>
  <c r="I4503" i="28" s="1"/>
  <c r="I4504" i="28" s="1"/>
  <c r="I4505" i="28" s="1"/>
  <c r="I4506" i="28" s="1"/>
  <c r="I4507" i="28" s="1"/>
  <c r="I4508" i="28" s="1"/>
  <c r="I4509" i="28" s="1"/>
  <c r="I4510" i="28" s="1"/>
  <c r="I4511" i="28" s="1"/>
  <c r="H4498" i="28"/>
  <c r="H4499" i="28" s="1"/>
  <c r="H4500" i="28" s="1"/>
  <c r="H4501" i="28" s="1"/>
  <c r="H4502" i="28" s="1"/>
  <c r="H4503" i="28" s="1"/>
  <c r="H4504" i="28" s="1"/>
  <c r="H4505" i="28" s="1"/>
  <c r="H4506" i="28" s="1"/>
  <c r="H4507" i="28" s="1"/>
  <c r="H4508" i="28" s="1"/>
  <c r="H4509" i="28" s="1"/>
  <c r="H4510" i="28" s="1"/>
  <c r="H4511" i="28" s="1"/>
  <c r="J4484" i="28"/>
  <c r="J4485" i="28" s="1"/>
  <c r="J4486" i="28" s="1"/>
  <c r="J4487" i="28" s="1"/>
  <c r="J4488" i="28" s="1"/>
  <c r="J4489" i="28" s="1"/>
  <c r="J4490" i="28" s="1"/>
  <c r="J4491" i="28" s="1"/>
  <c r="J4492" i="28" s="1"/>
  <c r="J4493" i="28" s="1"/>
  <c r="J4494" i="28" s="1"/>
  <c r="J4495" i="28" s="1"/>
  <c r="J4496" i="28" s="1"/>
  <c r="J4497" i="28" s="1"/>
  <c r="I4484" i="28"/>
  <c r="I4485" i="28" s="1"/>
  <c r="I4486" i="28" s="1"/>
  <c r="I4487" i="28" s="1"/>
  <c r="I4488" i="28" s="1"/>
  <c r="I4489" i="28" s="1"/>
  <c r="I4490" i="28" s="1"/>
  <c r="I4491" i="28" s="1"/>
  <c r="I4492" i="28" s="1"/>
  <c r="I4493" i="28" s="1"/>
  <c r="I4494" i="28" s="1"/>
  <c r="I4495" i="28" s="1"/>
  <c r="I4496" i="28" s="1"/>
  <c r="I4497" i="28" s="1"/>
  <c r="H4484" i="28"/>
  <c r="H4485" i="28" s="1"/>
  <c r="H4486" i="28" s="1"/>
  <c r="H4487" i="28" s="1"/>
  <c r="H4488" i="28" s="1"/>
  <c r="H4489" i="28" s="1"/>
  <c r="H4490" i="28" s="1"/>
  <c r="H4491" i="28" s="1"/>
  <c r="H4492" i="28" s="1"/>
  <c r="H4493" i="28" s="1"/>
  <c r="H4494" i="28" s="1"/>
  <c r="H4495" i="28" s="1"/>
  <c r="H4496" i="28" s="1"/>
  <c r="H4497" i="28" s="1"/>
  <c r="J4470" i="28"/>
  <c r="J4471" i="28" s="1"/>
  <c r="J4472" i="28" s="1"/>
  <c r="J4473" i="28" s="1"/>
  <c r="J4474" i="28" s="1"/>
  <c r="J4475" i="28" s="1"/>
  <c r="J4476" i="28" s="1"/>
  <c r="J4477" i="28" s="1"/>
  <c r="J4478" i="28" s="1"/>
  <c r="J4479" i="28" s="1"/>
  <c r="J4480" i="28" s="1"/>
  <c r="J4481" i="28" s="1"/>
  <c r="J4482" i="28" s="1"/>
  <c r="J4483" i="28" s="1"/>
  <c r="I4470" i="28"/>
  <c r="I4471" i="28" s="1"/>
  <c r="I4472" i="28" s="1"/>
  <c r="I4473" i="28" s="1"/>
  <c r="I4474" i="28" s="1"/>
  <c r="I4475" i="28" s="1"/>
  <c r="I4476" i="28" s="1"/>
  <c r="I4477" i="28" s="1"/>
  <c r="I4478" i="28" s="1"/>
  <c r="I4479" i="28" s="1"/>
  <c r="I4480" i="28" s="1"/>
  <c r="I4481" i="28" s="1"/>
  <c r="I4482" i="28" s="1"/>
  <c r="I4483" i="28" s="1"/>
  <c r="H4470" i="28"/>
  <c r="H4471" i="28" s="1"/>
  <c r="H4472" i="28" s="1"/>
  <c r="H4473" i="28" s="1"/>
  <c r="H4474" i="28" s="1"/>
  <c r="H4475" i="28" s="1"/>
  <c r="H4476" i="28" s="1"/>
  <c r="H4477" i="28" s="1"/>
  <c r="H4478" i="28" s="1"/>
  <c r="H4479" i="28" s="1"/>
  <c r="H4480" i="28" s="1"/>
  <c r="H4481" i="28" s="1"/>
  <c r="H4482" i="28" s="1"/>
  <c r="H4483" i="28" s="1"/>
  <c r="J4456" i="28"/>
  <c r="J4457" i="28" s="1"/>
  <c r="J4458" i="28" s="1"/>
  <c r="J4459" i="28" s="1"/>
  <c r="J4460" i="28" s="1"/>
  <c r="J4461" i="28" s="1"/>
  <c r="J4462" i="28" s="1"/>
  <c r="J4463" i="28" s="1"/>
  <c r="J4464" i="28" s="1"/>
  <c r="J4465" i="28" s="1"/>
  <c r="J4466" i="28" s="1"/>
  <c r="J4467" i="28" s="1"/>
  <c r="J4468" i="28" s="1"/>
  <c r="J4469" i="28" s="1"/>
  <c r="I4456" i="28"/>
  <c r="I4457" i="28" s="1"/>
  <c r="I4458" i="28" s="1"/>
  <c r="I4459" i="28" s="1"/>
  <c r="I4460" i="28" s="1"/>
  <c r="I4461" i="28" s="1"/>
  <c r="I4462" i="28" s="1"/>
  <c r="I4463" i="28" s="1"/>
  <c r="I4464" i="28" s="1"/>
  <c r="I4465" i="28" s="1"/>
  <c r="I4466" i="28" s="1"/>
  <c r="I4467" i="28" s="1"/>
  <c r="I4468" i="28" s="1"/>
  <c r="I4469" i="28" s="1"/>
  <c r="H4456" i="28"/>
  <c r="H4457" i="28" s="1"/>
  <c r="H4458" i="28" s="1"/>
  <c r="H4459" i="28" s="1"/>
  <c r="H4460" i="28" s="1"/>
  <c r="H4461" i="28" s="1"/>
  <c r="H4462" i="28" s="1"/>
  <c r="H4463" i="28" s="1"/>
  <c r="H4464" i="28" s="1"/>
  <c r="H4465" i="28" s="1"/>
  <c r="H4466" i="28" s="1"/>
  <c r="H4467" i="28" s="1"/>
  <c r="H4468" i="28" s="1"/>
  <c r="H4469" i="28" s="1"/>
  <c r="J4442" i="28"/>
  <c r="J4443" i="28" s="1"/>
  <c r="J4444" i="28" s="1"/>
  <c r="J4445" i="28" s="1"/>
  <c r="J4446" i="28" s="1"/>
  <c r="J4447" i="28" s="1"/>
  <c r="J4448" i="28" s="1"/>
  <c r="J4449" i="28" s="1"/>
  <c r="J4450" i="28" s="1"/>
  <c r="J4451" i="28" s="1"/>
  <c r="J4452" i="28" s="1"/>
  <c r="J4453" i="28" s="1"/>
  <c r="J4454" i="28" s="1"/>
  <c r="J4455" i="28" s="1"/>
  <c r="I4442" i="28"/>
  <c r="I4443" i="28" s="1"/>
  <c r="I4444" i="28" s="1"/>
  <c r="I4445" i="28" s="1"/>
  <c r="I4446" i="28" s="1"/>
  <c r="I4447" i="28" s="1"/>
  <c r="I4448" i="28" s="1"/>
  <c r="I4449" i="28" s="1"/>
  <c r="I4450" i="28" s="1"/>
  <c r="I4451" i="28" s="1"/>
  <c r="I4452" i="28" s="1"/>
  <c r="I4453" i="28" s="1"/>
  <c r="I4454" i="28" s="1"/>
  <c r="I4455" i="28" s="1"/>
  <c r="H4442" i="28"/>
  <c r="H4443" i="28" s="1"/>
  <c r="H4444" i="28" s="1"/>
  <c r="H4445" i="28" s="1"/>
  <c r="H4446" i="28" s="1"/>
  <c r="H4447" i="28" s="1"/>
  <c r="H4448" i="28" s="1"/>
  <c r="H4449" i="28" s="1"/>
  <c r="H4450" i="28" s="1"/>
  <c r="H4451" i="28" s="1"/>
  <c r="H4452" i="28" s="1"/>
  <c r="H4453" i="28" s="1"/>
  <c r="H4454" i="28" s="1"/>
  <c r="H4455" i="28" s="1"/>
  <c r="J4428" i="28"/>
  <c r="J4429" i="28" s="1"/>
  <c r="J4430" i="28" s="1"/>
  <c r="J4431" i="28" s="1"/>
  <c r="J4432" i="28" s="1"/>
  <c r="J4433" i="28" s="1"/>
  <c r="J4434" i="28" s="1"/>
  <c r="J4435" i="28" s="1"/>
  <c r="J4436" i="28" s="1"/>
  <c r="J4437" i="28" s="1"/>
  <c r="J4438" i="28" s="1"/>
  <c r="J4439" i="28" s="1"/>
  <c r="J4440" i="28" s="1"/>
  <c r="J4441" i="28" s="1"/>
  <c r="I4428" i="28"/>
  <c r="I4429" i="28" s="1"/>
  <c r="I4430" i="28" s="1"/>
  <c r="I4431" i="28" s="1"/>
  <c r="I4432" i="28" s="1"/>
  <c r="I4433" i="28" s="1"/>
  <c r="I4434" i="28" s="1"/>
  <c r="I4435" i="28" s="1"/>
  <c r="I4436" i="28" s="1"/>
  <c r="I4437" i="28" s="1"/>
  <c r="I4438" i="28" s="1"/>
  <c r="I4439" i="28" s="1"/>
  <c r="I4440" i="28" s="1"/>
  <c r="I4441" i="28" s="1"/>
  <c r="H4428" i="28"/>
  <c r="H4429" i="28" s="1"/>
  <c r="H4430" i="28" s="1"/>
  <c r="H4431" i="28" s="1"/>
  <c r="H4432" i="28" s="1"/>
  <c r="H4433" i="28" s="1"/>
  <c r="H4434" i="28" s="1"/>
  <c r="H4435" i="28" s="1"/>
  <c r="H4436" i="28" s="1"/>
  <c r="H4437" i="28" s="1"/>
  <c r="H4438" i="28" s="1"/>
  <c r="H4439" i="28" s="1"/>
  <c r="H4440" i="28" s="1"/>
  <c r="H4441" i="28" s="1"/>
  <c r="J4414" i="28"/>
  <c r="J4415" i="28" s="1"/>
  <c r="J4416" i="28" s="1"/>
  <c r="J4417" i="28" s="1"/>
  <c r="J4418" i="28" s="1"/>
  <c r="J4419" i="28" s="1"/>
  <c r="J4420" i="28" s="1"/>
  <c r="J4421" i="28" s="1"/>
  <c r="J4422" i="28" s="1"/>
  <c r="J4423" i="28" s="1"/>
  <c r="J4424" i="28" s="1"/>
  <c r="J4425" i="28" s="1"/>
  <c r="J4426" i="28" s="1"/>
  <c r="J4427" i="28" s="1"/>
  <c r="I4414" i="28"/>
  <c r="I4415" i="28" s="1"/>
  <c r="I4416" i="28" s="1"/>
  <c r="I4417" i="28" s="1"/>
  <c r="I4418" i="28" s="1"/>
  <c r="I4419" i="28" s="1"/>
  <c r="I4420" i="28" s="1"/>
  <c r="I4421" i="28" s="1"/>
  <c r="I4422" i="28" s="1"/>
  <c r="I4423" i="28" s="1"/>
  <c r="I4424" i="28" s="1"/>
  <c r="I4425" i="28" s="1"/>
  <c r="I4426" i="28" s="1"/>
  <c r="I4427" i="28" s="1"/>
  <c r="H4414" i="28"/>
  <c r="H4415" i="28" s="1"/>
  <c r="H4416" i="28" s="1"/>
  <c r="H4417" i="28" s="1"/>
  <c r="H4418" i="28" s="1"/>
  <c r="H4419" i="28" s="1"/>
  <c r="H4420" i="28" s="1"/>
  <c r="H4421" i="28" s="1"/>
  <c r="H4422" i="28" s="1"/>
  <c r="H4423" i="28" s="1"/>
  <c r="H4424" i="28" s="1"/>
  <c r="H4425" i="28" s="1"/>
  <c r="H4426" i="28" s="1"/>
  <c r="H4427" i="28" s="1"/>
  <c r="J4400" i="28"/>
  <c r="J4401" i="28" s="1"/>
  <c r="J4402" i="28" s="1"/>
  <c r="J4403" i="28" s="1"/>
  <c r="J4404" i="28" s="1"/>
  <c r="J4405" i="28" s="1"/>
  <c r="J4406" i="28" s="1"/>
  <c r="J4407" i="28" s="1"/>
  <c r="J4408" i="28" s="1"/>
  <c r="J4409" i="28" s="1"/>
  <c r="J4410" i="28" s="1"/>
  <c r="J4411" i="28" s="1"/>
  <c r="J4412" i="28" s="1"/>
  <c r="J4413" i="28" s="1"/>
  <c r="I4400" i="28"/>
  <c r="I4401" i="28" s="1"/>
  <c r="I4402" i="28" s="1"/>
  <c r="I4403" i="28" s="1"/>
  <c r="I4404" i="28" s="1"/>
  <c r="I4405" i="28" s="1"/>
  <c r="I4406" i="28" s="1"/>
  <c r="I4407" i="28" s="1"/>
  <c r="I4408" i="28" s="1"/>
  <c r="I4409" i="28" s="1"/>
  <c r="I4410" i="28" s="1"/>
  <c r="I4411" i="28" s="1"/>
  <c r="I4412" i="28" s="1"/>
  <c r="I4413" i="28" s="1"/>
  <c r="H4400" i="28"/>
  <c r="H4401" i="28" s="1"/>
  <c r="H4402" i="28" s="1"/>
  <c r="H4403" i="28" s="1"/>
  <c r="H4404" i="28" s="1"/>
  <c r="H4405" i="28" s="1"/>
  <c r="H4406" i="28" s="1"/>
  <c r="H4407" i="28" s="1"/>
  <c r="H4408" i="28" s="1"/>
  <c r="H4409" i="28" s="1"/>
  <c r="H4410" i="28" s="1"/>
  <c r="H4411" i="28" s="1"/>
  <c r="H4412" i="28" s="1"/>
  <c r="H4413" i="28" s="1"/>
  <c r="J4386" i="28"/>
  <c r="J4387" i="28" s="1"/>
  <c r="J4388" i="28" s="1"/>
  <c r="J4389" i="28" s="1"/>
  <c r="J4390" i="28" s="1"/>
  <c r="J4391" i="28" s="1"/>
  <c r="J4392" i="28" s="1"/>
  <c r="J4393" i="28" s="1"/>
  <c r="J4394" i="28" s="1"/>
  <c r="J4395" i="28" s="1"/>
  <c r="J4396" i="28" s="1"/>
  <c r="J4397" i="28" s="1"/>
  <c r="J4398" i="28" s="1"/>
  <c r="J4399" i="28" s="1"/>
  <c r="I4386" i="28"/>
  <c r="I4387" i="28" s="1"/>
  <c r="I4388" i="28" s="1"/>
  <c r="I4389" i="28" s="1"/>
  <c r="I4390" i="28" s="1"/>
  <c r="I4391" i="28" s="1"/>
  <c r="I4392" i="28" s="1"/>
  <c r="I4393" i="28" s="1"/>
  <c r="I4394" i="28" s="1"/>
  <c r="I4395" i="28" s="1"/>
  <c r="I4396" i="28" s="1"/>
  <c r="I4397" i="28" s="1"/>
  <c r="I4398" i="28" s="1"/>
  <c r="I4399" i="28" s="1"/>
  <c r="H4386" i="28"/>
  <c r="H4387" i="28" s="1"/>
  <c r="H4388" i="28" s="1"/>
  <c r="H4389" i="28" s="1"/>
  <c r="H4390" i="28" s="1"/>
  <c r="H4391" i="28" s="1"/>
  <c r="H4392" i="28" s="1"/>
  <c r="H4393" i="28" s="1"/>
  <c r="H4394" i="28" s="1"/>
  <c r="H4395" i="28" s="1"/>
  <c r="H4396" i="28" s="1"/>
  <c r="H4397" i="28" s="1"/>
  <c r="H4398" i="28" s="1"/>
  <c r="H4399" i="28" s="1"/>
  <c r="J4372" i="28"/>
  <c r="J4373" i="28" s="1"/>
  <c r="J4374" i="28" s="1"/>
  <c r="J4375" i="28" s="1"/>
  <c r="J4376" i="28" s="1"/>
  <c r="J4377" i="28" s="1"/>
  <c r="J4378" i="28" s="1"/>
  <c r="J4379" i="28" s="1"/>
  <c r="J4380" i="28" s="1"/>
  <c r="J4381" i="28" s="1"/>
  <c r="J4382" i="28" s="1"/>
  <c r="J4383" i="28" s="1"/>
  <c r="J4384" i="28" s="1"/>
  <c r="J4385" i="28" s="1"/>
  <c r="I4372" i="28"/>
  <c r="I4373" i="28" s="1"/>
  <c r="I4374" i="28" s="1"/>
  <c r="I4375" i="28" s="1"/>
  <c r="I4376" i="28" s="1"/>
  <c r="I4377" i="28" s="1"/>
  <c r="I4378" i="28" s="1"/>
  <c r="I4379" i="28" s="1"/>
  <c r="I4380" i="28" s="1"/>
  <c r="I4381" i="28" s="1"/>
  <c r="I4382" i="28" s="1"/>
  <c r="I4383" i="28" s="1"/>
  <c r="I4384" i="28" s="1"/>
  <c r="I4385" i="28" s="1"/>
  <c r="H4372" i="28"/>
  <c r="H4373" i="28" s="1"/>
  <c r="H4374" i="28" s="1"/>
  <c r="H4375" i="28" s="1"/>
  <c r="H4376" i="28" s="1"/>
  <c r="H4377" i="28" s="1"/>
  <c r="H4378" i="28" s="1"/>
  <c r="H4379" i="28" s="1"/>
  <c r="H4380" i="28" s="1"/>
  <c r="H4381" i="28" s="1"/>
  <c r="H4382" i="28" s="1"/>
  <c r="H4383" i="28" s="1"/>
  <c r="H4384" i="28" s="1"/>
  <c r="H4385" i="28" s="1"/>
  <c r="J4358" i="28"/>
  <c r="J4359" i="28" s="1"/>
  <c r="J4360" i="28" s="1"/>
  <c r="J4361" i="28" s="1"/>
  <c r="J4362" i="28" s="1"/>
  <c r="J4363" i="28" s="1"/>
  <c r="J4364" i="28" s="1"/>
  <c r="J4365" i="28" s="1"/>
  <c r="J4366" i="28" s="1"/>
  <c r="J4367" i="28" s="1"/>
  <c r="J4368" i="28" s="1"/>
  <c r="J4369" i="28" s="1"/>
  <c r="J4370" i="28" s="1"/>
  <c r="J4371" i="28" s="1"/>
  <c r="I4358" i="28"/>
  <c r="I4359" i="28" s="1"/>
  <c r="I4360" i="28" s="1"/>
  <c r="I4361" i="28" s="1"/>
  <c r="I4362" i="28" s="1"/>
  <c r="I4363" i="28" s="1"/>
  <c r="I4364" i="28" s="1"/>
  <c r="I4365" i="28" s="1"/>
  <c r="I4366" i="28" s="1"/>
  <c r="I4367" i="28" s="1"/>
  <c r="I4368" i="28" s="1"/>
  <c r="I4369" i="28" s="1"/>
  <c r="I4370" i="28" s="1"/>
  <c r="I4371" i="28" s="1"/>
  <c r="H4358" i="28"/>
  <c r="H4359" i="28" s="1"/>
  <c r="H4360" i="28" s="1"/>
  <c r="H4361" i="28" s="1"/>
  <c r="H4362" i="28" s="1"/>
  <c r="H4363" i="28" s="1"/>
  <c r="H4364" i="28" s="1"/>
  <c r="H4365" i="28" s="1"/>
  <c r="H4366" i="28" s="1"/>
  <c r="H4367" i="28" s="1"/>
  <c r="H4368" i="28" s="1"/>
  <c r="H4369" i="28" s="1"/>
  <c r="H4370" i="28" s="1"/>
  <c r="H4371" i="28" s="1"/>
  <c r="J4344" i="28"/>
  <c r="J4345" i="28" s="1"/>
  <c r="J4346" i="28" s="1"/>
  <c r="J4347" i="28" s="1"/>
  <c r="J4348" i="28" s="1"/>
  <c r="J4349" i="28" s="1"/>
  <c r="J4350" i="28" s="1"/>
  <c r="J4351" i="28" s="1"/>
  <c r="J4352" i="28" s="1"/>
  <c r="J4353" i="28" s="1"/>
  <c r="J4354" i="28" s="1"/>
  <c r="J4355" i="28" s="1"/>
  <c r="J4356" i="28" s="1"/>
  <c r="J4357" i="28" s="1"/>
  <c r="I4344" i="28"/>
  <c r="I4345" i="28" s="1"/>
  <c r="I4346" i="28" s="1"/>
  <c r="I4347" i="28" s="1"/>
  <c r="I4348" i="28" s="1"/>
  <c r="I4349" i="28" s="1"/>
  <c r="I4350" i="28" s="1"/>
  <c r="I4351" i="28" s="1"/>
  <c r="I4352" i="28" s="1"/>
  <c r="I4353" i="28" s="1"/>
  <c r="I4354" i="28" s="1"/>
  <c r="I4355" i="28" s="1"/>
  <c r="I4356" i="28" s="1"/>
  <c r="I4357" i="28" s="1"/>
  <c r="H4344" i="28"/>
  <c r="H4345" i="28" s="1"/>
  <c r="H4346" i="28" s="1"/>
  <c r="H4347" i="28" s="1"/>
  <c r="H4348" i="28" s="1"/>
  <c r="H4349" i="28" s="1"/>
  <c r="H4350" i="28" s="1"/>
  <c r="H4351" i="28" s="1"/>
  <c r="H4352" i="28" s="1"/>
  <c r="H4353" i="28" s="1"/>
  <c r="H4354" i="28" s="1"/>
  <c r="H4355" i="28" s="1"/>
  <c r="H4356" i="28" s="1"/>
  <c r="H4357" i="28" s="1"/>
  <c r="J4330" i="28"/>
  <c r="J4331" i="28" s="1"/>
  <c r="J4332" i="28" s="1"/>
  <c r="J4333" i="28" s="1"/>
  <c r="J4334" i="28" s="1"/>
  <c r="J4335" i="28" s="1"/>
  <c r="J4336" i="28" s="1"/>
  <c r="J4337" i="28" s="1"/>
  <c r="J4338" i="28" s="1"/>
  <c r="J4339" i="28" s="1"/>
  <c r="J4340" i="28" s="1"/>
  <c r="J4341" i="28" s="1"/>
  <c r="J4342" i="28" s="1"/>
  <c r="J4343" i="28" s="1"/>
  <c r="I4330" i="28"/>
  <c r="I4331" i="28" s="1"/>
  <c r="I4332" i="28" s="1"/>
  <c r="I4333" i="28" s="1"/>
  <c r="I4334" i="28" s="1"/>
  <c r="I4335" i="28" s="1"/>
  <c r="I4336" i="28" s="1"/>
  <c r="I4337" i="28" s="1"/>
  <c r="I4338" i="28" s="1"/>
  <c r="I4339" i="28" s="1"/>
  <c r="I4340" i="28" s="1"/>
  <c r="I4341" i="28" s="1"/>
  <c r="I4342" i="28" s="1"/>
  <c r="I4343" i="28" s="1"/>
  <c r="H4330" i="28"/>
  <c r="H4331" i="28" s="1"/>
  <c r="H4332" i="28" s="1"/>
  <c r="H4333" i="28" s="1"/>
  <c r="H4334" i="28" s="1"/>
  <c r="H4335" i="28" s="1"/>
  <c r="H4336" i="28" s="1"/>
  <c r="H4337" i="28" s="1"/>
  <c r="H4338" i="28" s="1"/>
  <c r="H4339" i="28" s="1"/>
  <c r="H4340" i="28" s="1"/>
  <c r="H4341" i="28" s="1"/>
  <c r="H4342" i="28" s="1"/>
  <c r="H4343" i="28" s="1"/>
  <c r="J4316" i="28"/>
  <c r="J4317" i="28" s="1"/>
  <c r="J4318" i="28" s="1"/>
  <c r="J4319" i="28" s="1"/>
  <c r="J4320" i="28" s="1"/>
  <c r="J4321" i="28" s="1"/>
  <c r="J4322" i="28" s="1"/>
  <c r="J4323" i="28" s="1"/>
  <c r="J4324" i="28" s="1"/>
  <c r="J4325" i="28" s="1"/>
  <c r="J4326" i="28" s="1"/>
  <c r="J4327" i="28" s="1"/>
  <c r="J4328" i="28" s="1"/>
  <c r="J4329" i="28" s="1"/>
  <c r="I4316" i="28"/>
  <c r="I4317" i="28" s="1"/>
  <c r="I4318" i="28" s="1"/>
  <c r="I4319" i="28" s="1"/>
  <c r="I4320" i="28" s="1"/>
  <c r="I4321" i="28" s="1"/>
  <c r="I4322" i="28" s="1"/>
  <c r="I4323" i="28" s="1"/>
  <c r="I4324" i="28" s="1"/>
  <c r="I4325" i="28" s="1"/>
  <c r="I4326" i="28" s="1"/>
  <c r="I4327" i="28" s="1"/>
  <c r="I4328" i="28" s="1"/>
  <c r="I4329" i="28" s="1"/>
  <c r="H4316" i="28"/>
  <c r="H4317" i="28" s="1"/>
  <c r="H4318" i="28" s="1"/>
  <c r="H4319" i="28" s="1"/>
  <c r="H4320" i="28" s="1"/>
  <c r="H4321" i="28" s="1"/>
  <c r="H4322" i="28" s="1"/>
  <c r="H4323" i="28" s="1"/>
  <c r="H4324" i="28" s="1"/>
  <c r="H4325" i="28" s="1"/>
  <c r="H4326" i="28" s="1"/>
  <c r="H4327" i="28" s="1"/>
  <c r="H4328" i="28" s="1"/>
  <c r="H4329" i="28" s="1"/>
  <c r="J4302" i="28"/>
  <c r="J4303" i="28" s="1"/>
  <c r="J4304" i="28" s="1"/>
  <c r="J4305" i="28" s="1"/>
  <c r="J4306" i="28" s="1"/>
  <c r="J4307" i="28" s="1"/>
  <c r="J4308" i="28" s="1"/>
  <c r="J4309" i="28" s="1"/>
  <c r="J4310" i="28" s="1"/>
  <c r="J4311" i="28" s="1"/>
  <c r="J4312" i="28" s="1"/>
  <c r="J4313" i="28" s="1"/>
  <c r="J4314" i="28" s="1"/>
  <c r="J4315" i="28" s="1"/>
  <c r="I4302" i="28"/>
  <c r="I4303" i="28" s="1"/>
  <c r="I4304" i="28" s="1"/>
  <c r="I4305" i="28" s="1"/>
  <c r="I4306" i="28" s="1"/>
  <c r="I4307" i="28" s="1"/>
  <c r="I4308" i="28" s="1"/>
  <c r="I4309" i="28" s="1"/>
  <c r="I4310" i="28" s="1"/>
  <c r="I4311" i="28" s="1"/>
  <c r="I4312" i="28" s="1"/>
  <c r="I4313" i="28" s="1"/>
  <c r="I4314" i="28" s="1"/>
  <c r="I4315" i="28" s="1"/>
  <c r="H4302" i="28"/>
  <c r="H4303" i="28" s="1"/>
  <c r="H4304" i="28" s="1"/>
  <c r="H4305" i="28" s="1"/>
  <c r="H4306" i="28" s="1"/>
  <c r="H4307" i="28" s="1"/>
  <c r="H4308" i="28" s="1"/>
  <c r="H4309" i="28" s="1"/>
  <c r="H4310" i="28" s="1"/>
  <c r="H4311" i="28" s="1"/>
  <c r="H4312" i="28" s="1"/>
  <c r="H4313" i="28" s="1"/>
  <c r="H4314" i="28" s="1"/>
  <c r="H4315" i="28" s="1"/>
  <c r="J4288" i="28"/>
  <c r="J4289" i="28" s="1"/>
  <c r="J4290" i="28" s="1"/>
  <c r="J4291" i="28" s="1"/>
  <c r="J4292" i="28" s="1"/>
  <c r="J4293" i="28" s="1"/>
  <c r="J4294" i="28" s="1"/>
  <c r="J4295" i="28" s="1"/>
  <c r="J4296" i="28" s="1"/>
  <c r="J4297" i="28" s="1"/>
  <c r="J4298" i="28" s="1"/>
  <c r="J4299" i="28" s="1"/>
  <c r="J4300" i="28" s="1"/>
  <c r="J4301" i="28" s="1"/>
  <c r="I4288" i="28"/>
  <c r="I4289" i="28" s="1"/>
  <c r="I4290" i="28" s="1"/>
  <c r="I4291" i="28" s="1"/>
  <c r="I4292" i="28" s="1"/>
  <c r="I4293" i="28" s="1"/>
  <c r="I4294" i="28" s="1"/>
  <c r="I4295" i="28" s="1"/>
  <c r="I4296" i="28" s="1"/>
  <c r="I4297" i="28" s="1"/>
  <c r="I4298" i="28" s="1"/>
  <c r="I4299" i="28" s="1"/>
  <c r="I4300" i="28" s="1"/>
  <c r="I4301" i="28" s="1"/>
  <c r="H4288" i="28"/>
  <c r="H4289" i="28" s="1"/>
  <c r="H4290" i="28" s="1"/>
  <c r="H4291" i="28" s="1"/>
  <c r="H4292" i="28" s="1"/>
  <c r="H4293" i="28" s="1"/>
  <c r="H4294" i="28" s="1"/>
  <c r="H4295" i="28" s="1"/>
  <c r="H4296" i="28" s="1"/>
  <c r="H4297" i="28" s="1"/>
  <c r="H4298" i="28" s="1"/>
  <c r="H4299" i="28" s="1"/>
  <c r="H4300" i="28" s="1"/>
  <c r="H4301" i="28" s="1"/>
  <c r="J4274" i="28"/>
  <c r="J4275" i="28" s="1"/>
  <c r="J4276" i="28" s="1"/>
  <c r="J4277" i="28" s="1"/>
  <c r="J4278" i="28" s="1"/>
  <c r="J4279" i="28" s="1"/>
  <c r="J4280" i="28" s="1"/>
  <c r="J4281" i="28" s="1"/>
  <c r="J4282" i="28" s="1"/>
  <c r="J4283" i="28" s="1"/>
  <c r="J4284" i="28" s="1"/>
  <c r="J4285" i="28" s="1"/>
  <c r="J4286" i="28" s="1"/>
  <c r="J4287" i="28" s="1"/>
  <c r="I4274" i="28"/>
  <c r="I4275" i="28" s="1"/>
  <c r="I4276" i="28" s="1"/>
  <c r="I4277" i="28" s="1"/>
  <c r="I4278" i="28" s="1"/>
  <c r="I4279" i="28" s="1"/>
  <c r="I4280" i="28" s="1"/>
  <c r="I4281" i="28" s="1"/>
  <c r="I4282" i="28" s="1"/>
  <c r="I4283" i="28" s="1"/>
  <c r="I4284" i="28" s="1"/>
  <c r="I4285" i="28" s="1"/>
  <c r="I4286" i="28" s="1"/>
  <c r="I4287" i="28" s="1"/>
  <c r="H4274" i="28"/>
  <c r="H4275" i="28" s="1"/>
  <c r="H4276" i="28" s="1"/>
  <c r="H4277" i="28" s="1"/>
  <c r="H4278" i="28" s="1"/>
  <c r="H4279" i="28" s="1"/>
  <c r="H4280" i="28" s="1"/>
  <c r="H4281" i="28" s="1"/>
  <c r="H4282" i="28" s="1"/>
  <c r="H4283" i="28" s="1"/>
  <c r="H4284" i="28" s="1"/>
  <c r="H4285" i="28" s="1"/>
  <c r="H4286" i="28" s="1"/>
  <c r="H4287" i="28" s="1"/>
  <c r="J4260" i="28"/>
  <c r="J4261" i="28" s="1"/>
  <c r="J4262" i="28" s="1"/>
  <c r="J4263" i="28" s="1"/>
  <c r="J4264" i="28" s="1"/>
  <c r="J4265" i="28" s="1"/>
  <c r="J4266" i="28" s="1"/>
  <c r="J4267" i="28" s="1"/>
  <c r="J4268" i="28" s="1"/>
  <c r="J4269" i="28" s="1"/>
  <c r="J4270" i="28" s="1"/>
  <c r="J4271" i="28" s="1"/>
  <c r="J4272" i="28" s="1"/>
  <c r="J4273" i="28" s="1"/>
  <c r="I4260" i="28"/>
  <c r="I4261" i="28" s="1"/>
  <c r="I4262" i="28" s="1"/>
  <c r="I4263" i="28" s="1"/>
  <c r="I4264" i="28" s="1"/>
  <c r="I4265" i="28" s="1"/>
  <c r="I4266" i="28" s="1"/>
  <c r="I4267" i="28" s="1"/>
  <c r="I4268" i="28" s="1"/>
  <c r="I4269" i="28" s="1"/>
  <c r="I4270" i="28" s="1"/>
  <c r="I4271" i="28" s="1"/>
  <c r="I4272" i="28" s="1"/>
  <c r="I4273" i="28" s="1"/>
  <c r="H4260" i="28"/>
  <c r="H4261" i="28" s="1"/>
  <c r="H4262" i="28" s="1"/>
  <c r="H4263" i="28" s="1"/>
  <c r="H4264" i="28" s="1"/>
  <c r="H4265" i="28" s="1"/>
  <c r="H4266" i="28" s="1"/>
  <c r="H4267" i="28" s="1"/>
  <c r="H4268" i="28" s="1"/>
  <c r="H4269" i="28" s="1"/>
  <c r="H4270" i="28" s="1"/>
  <c r="H4271" i="28" s="1"/>
  <c r="H4272" i="28" s="1"/>
  <c r="H4273" i="28" s="1"/>
  <c r="J4246" i="28"/>
  <c r="J4247" i="28" s="1"/>
  <c r="J4248" i="28" s="1"/>
  <c r="J4249" i="28" s="1"/>
  <c r="J4250" i="28" s="1"/>
  <c r="J4251" i="28" s="1"/>
  <c r="J4252" i="28" s="1"/>
  <c r="J4253" i="28" s="1"/>
  <c r="J4254" i="28" s="1"/>
  <c r="J4255" i="28" s="1"/>
  <c r="J4256" i="28" s="1"/>
  <c r="J4257" i="28" s="1"/>
  <c r="J4258" i="28" s="1"/>
  <c r="J4259" i="28" s="1"/>
  <c r="I4246" i="28"/>
  <c r="I4247" i="28" s="1"/>
  <c r="I4248" i="28" s="1"/>
  <c r="I4249" i="28" s="1"/>
  <c r="I4250" i="28" s="1"/>
  <c r="I4251" i="28" s="1"/>
  <c r="I4252" i="28" s="1"/>
  <c r="I4253" i="28" s="1"/>
  <c r="I4254" i="28" s="1"/>
  <c r="I4255" i="28" s="1"/>
  <c r="I4256" i="28" s="1"/>
  <c r="I4257" i="28" s="1"/>
  <c r="I4258" i="28" s="1"/>
  <c r="I4259" i="28" s="1"/>
  <c r="H4246" i="28"/>
  <c r="H4247" i="28" s="1"/>
  <c r="H4248" i="28" s="1"/>
  <c r="H4249" i="28" s="1"/>
  <c r="H4250" i="28" s="1"/>
  <c r="H4251" i="28" s="1"/>
  <c r="H4252" i="28" s="1"/>
  <c r="H4253" i="28" s="1"/>
  <c r="H4254" i="28" s="1"/>
  <c r="H4255" i="28" s="1"/>
  <c r="H4256" i="28" s="1"/>
  <c r="H4257" i="28" s="1"/>
  <c r="H4258" i="28" s="1"/>
  <c r="H4259" i="28" s="1"/>
  <c r="J4232" i="28"/>
  <c r="J4233" i="28" s="1"/>
  <c r="J4234" i="28" s="1"/>
  <c r="J4235" i="28" s="1"/>
  <c r="J4236" i="28" s="1"/>
  <c r="J4237" i="28" s="1"/>
  <c r="J4238" i="28" s="1"/>
  <c r="J4239" i="28" s="1"/>
  <c r="J4240" i="28" s="1"/>
  <c r="J4241" i="28" s="1"/>
  <c r="J4242" i="28" s="1"/>
  <c r="J4243" i="28" s="1"/>
  <c r="J4244" i="28" s="1"/>
  <c r="J4245" i="28" s="1"/>
  <c r="I4232" i="28"/>
  <c r="I4233" i="28" s="1"/>
  <c r="I4234" i="28" s="1"/>
  <c r="I4235" i="28" s="1"/>
  <c r="I4236" i="28" s="1"/>
  <c r="I4237" i="28" s="1"/>
  <c r="I4238" i="28" s="1"/>
  <c r="I4239" i="28" s="1"/>
  <c r="I4240" i="28" s="1"/>
  <c r="I4241" i="28" s="1"/>
  <c r="I4242" i="28" s="1"/>
  <c r="I4243" i="28" s="1"/>
  <c r="I4244" i="28" s="1"/>
  <c r="I4245" i="28" s="1"/>
  <c r="H4232" i="28"/>
  <c r="H4233" i="28" s="1"/>
  <c r="H4234" i="28" s="1"/>
  <c r="H4235" i="28" s="1"/>
  <c r="H4236" i="28" s="1"/>
  <c r="H4237" i="28" s="1"/>
  <c r="H4238" i="28" s="1"/>
  <c r="H4239" i="28" s="1"/>
  <c r="H4240" i="28" s="1"/>
  <c r="H4241" i="28" s="1"/>
  <c r="H4242" i="28" s="1"/>
  <c r="H4243" i="28" s="1"/>
  <c r="H4244" i="28" s="1"/>
  <c r="H4245" i="28" s="1"/>
  <c r="J4218" i="28"/>
  <c r="J4219" i="28" s="1"/>
  <c r="J4220" i="28" s="1"/>
  <c r="J4221" i="28" s="1"/>
  <c r="J4222" i="28" s="1"/>
  <c r="J4223" i="28" s="1"/>
  <c r="J4224" i="28" s="1"/>
  <c r="J4225" i="28" s="1"/>
  <c r="J4226" i="28" s="1"/>
  <c r="J4227" i="28" s="1"/>
  <c r="J4228" i="28" s="1"/>
  <c r="J4229" i="28" s="1"/>
  <c r="J4230" i="28" s="1"/>
  <c r="J4231" i="28" s="1"/>
  <c r="I4218" i="28"/>
  <c r="I4219" i="28" s="1"/>
  <c r="I4220" i="28" s="1"/>
  <c r="I4221" i="28" s="1"/>
  <c r="I4222" i="28" s="1"/>
  <c r="I4223" i="28" s="1"/>
  <c r="I4224" i="28" s="1"/>
  <c r="I4225" i="28" s="1"/>
  <c r="I4226" i="28" s="1"/>
  <c r="I4227" i="28" s="1"/>
  <c r="I4228" i="28" s="1"/>
  <c r="I4229" i="28" s="1"/>
  <c r="I4230" i="28" s="1"/>
  <c r="I4231" i="28" s="1"/>
  <c r="H4218" i="28"/>
  <c r="H4219" i="28" s="1"/>
  <c r="H4220" i="28" s="1"/>
  <c r="H4221" i="28" s="1"/>
  <c r="H4222" i="28" s="1"/>
  <c r="H4223" i="28" s="1"/>
  <c r="H4224" i="28" s="1"/>
  <c r="H4225" i="28" s="1"/>
  <c r="H4226" i="28" s="1"/>
  <c r="H4227" i="28" s="1"/>
  <c r="H4228" i="28" s="1"/>
  <c r="H4229" i="28" s="1"/>
  <c r="H4230" i="28" s="1"/>
  <c r="H4231" i="28" s="1"/>
  <c r="J4204" i="28"/>
  <c r="J4205" i="28" s="1"/>
  <c r="J4206" i="28" s="1"/>
  <c r="J4207" i="28" s="1"/>
  <c r="J4208" i="28" s="1"/>
  <c r="J4209" i="28" s="1"/>
  <c r="J4210" i="28" s="1"/>
  <c r="J4211" i="28" s="1"/>
  <c r="J4212" i="28" s="1"/>
  <c r="J4213" i="28" s="1"/>
  <c r="J4214" i="28" s="1"/>
  <c r="J4215" i="28" s="1"/>
  <c r="J4216" i="28" s="1"/>
  <c r="J4217" i="28" s="1"/>
  <c r="I4204" i="28"/>
  <c r="I4205" i="28" s="1"/>
  <c r="I4206" i="28" s="1"/>
  <c r="I4207" i="28" s="1"/>
  <c r="I4208" i="28" s="1"/>
  <c r="I4209" i="28" s="1"/>
  <c r="I4210" i="28" s="1"/>
  <c r="I4211" i="28" s="1"/>
  <c r="I4212" i="28" s="1"/>
  <c r="I4213" i="28" s="1"/>
  <c r="I4214" i="28" s="1"/>
  <c r="I4215" i="28" s="1"/>
  <c r="I4216" i="28" s="1"/>
  <c r="I4217" i="28" s="1"/>
  <c r="H4204" i="28"/>
  <c r="H4205" i="28" s="1"/>
  <c r="H4206" i="28" s="1"/>
  <c r="H4207" i="28" s="1"/>
  <c r="H4208" i="28" s="1"/>
  <c r="H4209" i="28" s="1"/>
  <c r="H4210" i="28" s="1"/>
  <c r="H4211" i="28" s="1"/>
  <c r="H4212" i="28" s="1"/>
  <c r="H4213" i="28" s="1"/>
  <c r="H4214" i="28" s="1"/>
  <c r="H4215" i="28" s="1"/>
  <c r="H4216" i="28" s="1"/>
  <c r="H4217" i="28" s="1"/>
  <c r="J4190" i="28"/>
  <c r="J4191" i="28" s="1"/>
  <c r="J4192" i="28" s="1"/>
  <c r="J4193" i="28" s="1"/>
  <c r="J4194" i="28" s="1"/>
  <c r="J4195" i="28" s="1"/>
  <c r="J4196" i="28" s="1"/>
  <c r="J4197" i="28" s="1"/>
  <c r="J4198" i="28" s="1"/>
  <c r="J4199" i="28" s="1"/>
  <c r="J4200" i="28" s="1"/>
  <c r="J4201" i="28" s="1"/>
  <c r="J4202" i="28" s="1"/>
  <c r="J4203" i="28" s="1"/>
  <c r="I4190" i="28"/>
  <c r="I4191" i="28" s="1"/>
  <c r="I4192" i="28" s="1"/>
  <c r="I4193" i="28" s="1"/>
  <c r="I4194" i="28" s="1"/>
  <c r="I4195" i="28" s="1"/>
  <c r="I4196" i="28" s="1"/>
  <c r="I4197" i="28" s="1"/>
  <c r="I4198" i="28" s="1"/>
  <c r="I4199" i="28" s="1"/>
  <c r="I4200" i="28" s="1"/>
  <c r="I4201" i="28" s="1"/>
  <c r="I4202" i="28" s="1"/>
  <c r="I4203" i="28" s="1"/>
  <c r="H4190" i="28"/>
  <c r="H4191" i="28" s="1"/>
  <c r="H4192" i="28" s="1"/>
  <c r="H4193" i="28" s="1"/>
  <c r="H4194" i="28" s="1"/>
  <c r="H4195" i="28" s="1"/>
  <c r="H4196" i="28" s="1"/>
  <c r="H4197" i="28" s="1"/>
  <c r="H4198" i="28" s="1"/>
  <c r="H4199" i="28" s="1"/>
  <c r="H4200" i="28" s="1"/>
  <c r="H4201" i="28" s="1"/>
  <c r="H4202" i="28" s="1"/>
  <c r="H4203" i="28" s="1"/>
  <c r="J4176" i="28"/>
  <c r="J4177" i="28" s="1"/>
  <c r="J4178" i="28" s="1"/>
  <c r="J4179" i="28" s="1"/>
  <c r="J4180" i="28" s="1"/>
  <c r="J4181" i="28" s="1"/>
  <c r="J4182" i="28" s="1"/>
  <c r="J4183" i="28" s="1"/>
  <c r="J4184" i="28" s="1"/>
  <c r="J4185" i="28" s="1"/>
  <c r="J4186" i="28" s="1"/>
  <c r="J4187" i="28" s="1"/>
  <c r="J4188" i="28" s="1"/>
  <c r="J4189" i="28" s="1"/>
  <c r="I4176" i="28"/>
  <c r="I4177" i="28" s="1"/>
  <c r="I4178" i="28" s="1"/>
  <c r="I4179" i="28" s="1"/>
  <c r="I4180" i="28" s="1"/>
  <c r="I4181" i="28" s="1"/>
  <c r="I4182" i="28" s="1"/>
  <c r="I4183" i="28" s="1"/>
  <c r="I4184" i="28" s="1"/>
  <c r="I4185" i="28" s="1"/>
  <c r="I4186" i="28" s="1"/>
  <c r="I4187" i="28" s="1"/>
  <c r="I4188" i="28" s="1"/>
  <c r="I4189" i="28" s="1"/>
  <c r="H4176" i="28"/>
  <c r="H4177" i="28" s="1"/>
  <c r="H4178" i="28" s="1"/>
  <c r="H4179" i="28" s="1"/>
  <c r="H4180" i="28" s="1"/>
  <c r="H4181" i="28" s="1"/>
  <c r="H4182" i="28" s="1"/>
  <c r="H4183" i="28" s="1"/>
  <c r="H4184" i="28" s="1"/>
  <c r="H4185" i="28" s="1"/>
  <c r="H4186" i="28" s="1"/>
  <c r="H4187" i="28" s="1"/>
  <c r="H4188" i="28" s="1"/>
  <c r="H4189" i="28" s="1"/>
  <c r="J4162" i="28"/>
  <c r="J4163" i="28" s="1"/>
  <c r="J4164" i="28" s="1"/>
  <c r="J4165" i="28" s="1"/>
  <c r="J4166" i="28" s="1"/>
  <c r="J4167" i="28" s="1"/>
  <c r="J4168" i="28" s="1"/>
  <c r="J4169" i="28" s="1"/>
  <c r="J4170" i="28" s="1"/>
  <c r="J4171" i="28" s="1"/>
  <c r="J4172" i="28" s="1"/>
  <c r="J4173" i="28" s="1"/>
  <c r="J4174" i="28" s="1"/>
  <c r="J4175" i="28" s="1"/>
  <c r="I4162" i="28"/>
  <c r="I4163" i="28" s="1"/>
  <c r="I4164" i="28" s="1"/>
  <c r="I4165" i="28" s="1"/>
  <c r="I4166" i="28" s="1"/>
  <c r="I4167" i="28" s="1"/>
  <c r="I4168" i="28" s="1"/>
  <c r="I4169" i="28" s="1"/>
  <c r="I4170" i="28" s="1"/>
  <c r="I4171" i="28" s="1"/>
  <c r="I4172" i="28" s="1"/>
  <c r="I4173" i="28" s="1"/>
  <c r="I4174" i="28" s="1"/>
  <c r="I4175" i="28" s="1"/>
  <c r="H4162" i="28"/>
  <c r="H4163" i="28" s="1"/>
  <c r="H4164" i="28" s="1"/>
  <c r="H4165" i="28" s="1"/>
  <c r="H4166" i="28" s="1"/>
  <c r="H4167" i="28" s="1"/>
  <c r="H4168" i="28" s="1"/>
  <c r="H4169" i="28" s="1"/>
  <c r="H4170" i="28" s="1"/>
  <c r="H4171" i="28" s="1"/>
  <c r="H4172" i="28" s="1"/>
  <c r="H4173" i="28" s="1"/>
  <c r="H4174" i="28" s="1"/>
  <c r="H4175" i="28" s="1"/>
  <c r="J4148" i="28"/>
  <c r="J4149" i="28" s="1"/>
  <c r="J4150" i="28" s="1"/>
  <c r="J4151" i="28" s="1"/>
  <c r="J4152" i="28" s="1"/>
  <c r="J4153" i="28" s="1"/>
  <c r="J4154" i="28" s="1"/>
  <c r="J4155" i="28" s="1"/>
  <c r="J4156" i="28" s="1"/>
  <c r="J4157" i="28" s="1"/>
  <c r="J4158" i="28" s="1"/>
  <c r="J4159" i="28" s="1"/>
  <c r="J4160" i="28" s="1"/>
  <c r="J4161" i="28" s="1"/>
  <c r="I4148" i="28"/>
  <c r="I4149" i="28" s="1"/>
  <c r="I4150" i="28" s="1"/>
  <c r="I4151" i="28" s="1"/>
  <c r="I4152" i="28" s="1"/>
  <c r="I4153" i="28" s="1"/>
  <c r="I4154" i="28" s="1"/>
  <c r="I4155" i="28" s="1"/>
  <c r="I4156" i="28" s="1"/>
  <c r="I4157" i="28" s="1"/>
  <c r="I4158" i="28" s="1"/>
  <c r="I4159" i="28" s="1"/>
  <c r="I4160" i="28" s="1"/>
  <c r="I4161" i="28" s="1"/>
  <c r="H4148" i="28"/>
  <c r="H4149" i="28" s="1"/>
  <c r="H4150" i="28" s="1"/>
  <c r="H4151" i="28" s="1"/>
  <c r="H4152" i="28" s="1"/>
  <c r="H4153" i="28" s="1"/>
  <c r="H4154" i="28" s="1"/>
  <c r="H4155" i="28" s="1"/>
  <c r="H4156" i="28" s="1"/>
  <c r="H4157" i="28" s="1"/>
  <c r="H4158" i="28" s="1"/>
  <c r="H4159" i="28" s="1"/>
  <c r="H4160" i="28" s="1"/>
  <c r="H4161" i="28" s="1"/>
  <c r="J4134" i="28"/>
  <c r="J4135" i="28" s="1"/>
  <c r="J4136" i="28" s="1"/>
  <c r="J4137" i="28" s="1"/>
  <c r="J4138" i="28" s="1"/>
  <c r="J4139" i="28" s="1"/>
  <c r="J4140" i="28" s="1"/>
  <c r="J4141" i="28" s="1"/>
  <c r="J4142" i="28" s="1"/>
  <c r="J4143" i="28" s="1"/>
  <c r="J4144" i="28" s="1"/>
  <c r="J4145" i="28" s="1"/>
  <c r="J4146" i="28" s="1"/>
  <c r="J4147" i="28" s="1"/>
  <c r="I4134" i="28"/>
  <c r="I4135" i="28" s="1"/>
  <c r="I4136" i="28" s="1"/>
  <c r="I4137" i="28" s="1"/>
  <c r="I4138" i="28" s="1"/>
  <c r="I4139" i="28" s="1"/>
  <c r="I4140" i="28" s="1"/>
  <c r="I4141" i="28" s="1"/>
  <c r="I4142" i="28" s="1"/>
  <c r="I4143" i="28" s="1"/>
  <c r="I4144" i="28" s="1"/>
  <c r="I4145" i="28" s="1"/>
  <c r="I4146" i="28" s="1"/>
  <c r="I4147" i="28" s="1"/>
  <c r="H4134" i="28"/>
  <c r="H4135" i="28" s="1"/>
  <c r="H4136" i="28" s="1"/>
  <c r="H4137" i="28" s="1"/>
  <c r="H4138" i="28" s="1"/>
  <c r="H4139" i="28" s="1"/>
  <c r="H4140" i="28" s="1"/>
  <c r="H4141" i="28" s="1"/>
  <c r="H4142" i="28" s="1"/>
  <c r="H4143" i="28" s="1"/>
  <c r="H4144" i="28" s="1"/>
  <c r="H4145" i="28" s="1"/>
  <c r="H4146" i="28" s="1"/>
  <c r="H4147" i="28" s="1"/>
  <c r="J4120" i="28"/>
  <c r="J4121" i="28" s="1"/>
  <c r="J4122" i="28" s="1"/>
  <c r="J4123" i="28" s="1"/>
  <c r="J4124" i="28" s="1"/>
  <c r="J4125" i="28" s="1"/>
  <c r="J4126" i="28" s="1"/>
  <c r="J4127" i="28" s="1"/>
  <c r="J4128" i="28" s="1"/>
  <c r="J4129" i="28" s="1"/>
  <c r="J4130" i="28" s="1"/>
  <c r="J4131" i="28" s="1"/>
  <c r="J4132" i="28" s="1"/>
  <c r="J4133" i="28" s="1"/>
  <c r="I4120" i="28"/>
  <c r="I4121" i="28" s="1"/>
  <c r="I4122" i="28" s="1"/>
  <c r="I4123" i="28" s="1"/>
  <c r="I4124" i="28" s="1"/>
  <c r="I4125" i="28" s="1"/>
  <c r="I4126" i="28" s="1"/>
  <c r="I4127" i="28" s="1"/>
  <c r="I4128" i="28" s="1"/>
  <c r="I4129" i="28" s="1"/>
  <c r="I4130" i="28" s="1"/>
  <c r="I4131" i="28" s="1"/>
  <c r="I4132" i="28" s="1"/>
  <c r="I4133" i="28" s="1"/>
  <c r="H4120" i="28"/>
  <c r="H4121" i="28" s="1"/>
  <c r="H4122" i="28" s="1"/>
  <c r="H4123" i="28" s="1"/>
  <c r="H4124" i="28" s="1"/>
  <c r="H4125" i="28" s="1"/>
  <c r="H4126" i="28" s="1"/>
  <c r="H4127" i="28" s="1"/>
  <c r="H4128" i="28" s="1"/>
  <c r="H4129" i="28" s="1"/>
  <c r="H4130" i="28" s="1"/>
  <c r="H4131" i="28" s="1"/>
  <c r="H4132" i="28" s="1"/>
  <c r="H4133" i="28" s="1"/>
  <c r="J4106" i="28"/>
  <c r="J4107" i="28" s="1"/>
  <c r="J4108" i="28" s="1"/>
  <c r="J4109" i="28" s="1"/>
  <c r="J4110" i="28" s="1"/>
  <c r="J4111" i="28" s="1"/>
  <c r="J4112" i="28" s="1"/>
  <c r="J4113" i="28" s="1"/>
  <c r="J4114" i="28" s="1"/>
  <c r="J4115" i="28" s="1"/>
  <c r="J4116" i="28" s="1"/>
  <c r="J4117" i="28" s="1"/>
  <c r="J4118" i="28" s="1"/>
  <c r="J4119" i="28" s="1"/>
  <c r="I4106" i="28"/>
  <c r="I4107" i="28" s="1"/>
  <c r="I4108" i="28" s="1"/>
  <c r="I4109" i="28" s="1"/>
  <c r="I4110" i="28" s="1"/>
  <c r="I4111" i="28" s="1"/>
  <c r="I4112" i="28" s="1"/>
  <c r="I4113" i="28" s="1"/>
  <c r="I4114" i="28" s="1"/>
  <c r="I4115" i="28" s="1"/>
  <c r="I4116" i="28" s="1"/>
  <c r="I4117" i="28" s="1"/>
  <c r="I4118" i="28" s="1"/>
  <c r="I4119" i="28" s="1"/>
  <c r="H4106" i="28"/>
  <c r="H4107" i="28" s="1"/>
  <c r="H4108" i="28" s="1"/>
  <c r="H4109" i="28" s="1"/>
  <c r="H4110" i="28" s="1"/>
  <c r="H4111" i="28" s="1"/>
  <c r="H4112" i="28" s="1"/>
  <c r="H4113" i="28" s="1"/>
  <c r="H4114" i="28" s="1"/>
  <c r="H4115" i="28" s="1"/>
  <c r="H4116" i="28" s="1"/>
  <c r="H4117" i="28" s="1"/>
  <c r="H4118" i="28" s="1"/>
  <c r="H4119" i="28" s="1"/>
  <c r="J4092" i="28"/>
  <c r="J4093" i="28" s="1"/>
  <c r="J4094" i="28" s="1"/>
  <c r="J4095" i="28" s="1"/>
  <c r="J4096" i="28" s="1"/>
  <c r="J4097" i="28" s="1"/>
  <c r="J4098" i="28" s="1"/>
  <c r="J4099" i="28" s="1"/>
  <c r="J4100" i="28" s="1"/>
  <c r="J4101" i="28" s="1"/>
  <c r="J4102" i="28" s="1"/>
  <c r="J4103" i="28" s="1"/>
  <c r="J4104" i="28" s="1"/>
  <c r="J4105" i="28" s="1"/>
  <c r="I4092" i="28"/>
  <c r="I4093" i="28" s="1"/>
  <c r="I4094" i="28" s="1"/>
  <c r="I4095" i="28" s="1"/>
  <c r="I4096" i="28" s="1"/>
  <c r="I4097" i="28" s="1"/>
  <c r="I4098" i="28" s="1"/>
  <c r="I4099" i="28" s="1"/>
  <c r="I4100" i="28" s="1"/>
  <c r="I4101" i="28" s="1"/>
  <c r="I4102" i="28" s="1"/>
  <c r="I4103" i="28" s="1"/>
  <c r="I4104" i="28" s="1"/>
  <c r="I4105" i="28" s="1"/>
  <c r="H4092" i="28"/>
  <c r="H4093" i="28" s="1"/>
  <c r="H4094" i="28" s="1"/>
  <c r="H4095" i="28" s="1"/>
  <c r="H4096" i="28" s="1"/>
  <c r="H4097" i="28" s="1"/>
  <c r="H4098" i="28" s="1"/>
  <c r="H4099" i="28" s="1"/>
  <c r="H4100" i="28" s="1"/>
  <c r="H4101" i="28" s="1"/>
  <c r="H4102" i="28" s="1"/>
  <c r="H4103" i="28" s="1"/>
  <c r="H4104" i="28" s="1"/>
  <c r="H4105" i="28" s="1"/>
  <c r="J4078" i="28"/>
  <c r="J4079" i="28" s="1"/>
  <c r="J4080" i="28" s="1"/>
  <c r="J4081" i="28" s="1"/>
  <c r="J4082" i="28" s="1"/>
  <c r="J4083" i="28" s="1"/>
  <c r="J4084" i="28" s="1"/>
  <c r="J4085" i="28" s="1"/>
  <c r="J4086" i="28" s="1"/>
  <c r="J4087" i="28" s="1"/>
  <c r="J4088" i="28" s="1"/>
  <c r="J4089" i="28" s="1"/>
  <c r="J4090" i="28" s="1"/>
  <c r="J4091" i="28" s="1"/>
  <c r="I4078" i="28"/>
  <c r="I4079" i="28" s="1"/>
  <c r="I4080" i="28" s="1"/>
  <c r="I4081" i="28" s="1"/>
  <c r="I4082" i="28" s="1"/>
  <c r="I4083" i="28" s="1"/>
  <c r="I4084" i="28" s="1"/>
  <c r="I4085" i="28" s="1"/>
  <c r="I4086" i="28" s="1"/>
  <c r="I4087" i="28" s="1"/>
  <c r="I4088" i="28" s="1"/>
  <c r="I4089" i="28" s="1"/>
  <c r="I4090" i="28" s="1"/>
  <c r="I4091" i="28" s="1"/>
  <c r="H4078" i="28"/>
  <c r="H4079" i="28" s="1"/>
  <c r="H4080" i="28" s="1"/>
  <c r="H4081" i="28" s="1"/>
  <c r="H4082" i="28" s="1"/>
  <c r="H4083" i="28" s="1"/>
  <c r="H4084" i="28" s="1"/>
  <c r="H4085" i="28" s="1"/>
  <c r="H4086" i="28" s="1"/>
  <c r="H4087" i="28" s="1"/>
  <c r="H4088" i="28" s="1"/>
  <c r="H4089" i="28" s="1"/>
  <c r="H4090" i="28" s="1"/>
  <c r="H4091" i="28" s="1"/>
  <c r="J4064" i="28"/>
  <c r="J4065" i="28" s="1"/>
  <c r="J4066" i="28" s="1"/>
  <c r="J4067" i="28" s="1"/>
  <c r="J4068" i="28" s="1"/>
  <c r="J4069" i="28" s="1"/>
  <c r="J4070" i="28" s="1"/>
  <c r="J4071" i="28" s="1"/>
  <c r="J4072" i="28" s="1"/>
  <c r="J4073" i="28" s="1"/>
  <c r="J4074" i="28" s="1"/>
  <c r="J4075" i="28" s="1"/>
  <c r="J4076" i="28" s="1"/>
  <c r="J4077" i="28" s="1"/>
  <c r="I4064" i="28"/>
  <c r="I4065" i="28" s="1"/>
  <c r="I4066" i="28" s="1"/>
  <c r="I4067" i="28" s="1"/>
  <c r="I4068" i="28" s="1"/>
  <c r="I4069" i="28" s="1"/>
  <c r="I4070" i="28" s="1"/>
  <c r="I4071" i="28" s="1"/>
  <c r="I4072" i="28" s="1"/>
  <c r="I4073" i="28" s="1"/>
  <c r="I4074" i="28" s="1"/>
  <c r="I4075" i="28" s="1"/>
  <c r="I4076" i="28" s="1"/>
  <c r="I4077" i="28" s="1"/>
  <c r="H4064" i="28"/>
  <c r="H4065" i="28" s="1"/>
  <c r="H4066" i="28" s="1"/>
  <c r="H4067" i="28" s="1"/>
  <c r="H4068" i="28" s="1"/>
  <c r="H4069" i="28" s="1"/>
  <c r="H4070" i="28" s="1"/>
  <c r="H4071" i="28" s="1"/>
  <c r="H4072" i="28" s="1"/>
  <c r="H4073" i="28" s="1"/>
  <c r="H4074" i="28" s="1"/>
  <c r="H4075" i="28" s="1"/>
  <c r="H4076" i="28" s="1"/>
  <c r="H4077" i="28" s="1"/>
  <c r="J4050" i="28"/>
  <c r="J4051" i="28" s="1"/>
  <c r="J4052" i="28" s="1"/>
  <c r="J4053" i="28" s="1"/>
  <c r="J4054" i="28" s="1"/>
  <c r="J4055" i="28" s="1"/>
  <c r="J4056" i="28" s="1"/>
  <c r="J4057" i="28" s="1"/>
  <c r="J4058" i="28" s="1"/>
  <c r="J4059" i="28" s="1"/>
  <c r="J4060" i="28" s="1"/>
  <c r="J4061" i="28" s="1"/>
  <c r="J4062" i="28" s="1"/>
  <c r="J4063" i="28" s="1"/>
  <c r="I4050" i="28"/>
  <c r="I4051" i="28" s="1"/>
  <c r="I4052" i="28" s="1"/>
  <c r="I4053" i="28" s="1"/>
  <c r="I4054" i="28" s="1"/>
  <c r="I4055" i="28" s="1"/>
  <c r="I4056" i="28" s="1"/>
  <c r="I4057" i="28" s="1"/>
  <c r="I4058" i="28" s="1"/>
  <c r="I4059" i="28" s="1"/>
  <c r="I4060" i="28" s="1"/>
  <c r="I4061" i="28" s="1"/>
  <c r="I4062" i="28" s="1"/>
  <c r="I4063" i="28" s="1"/>
  <c r="H4050" i="28"/>
  <c r="H4051" i="28" s="1"/>
  <c r="H4052" i="28" s="1"/>
  <c r="H4053" i="28" s="1"/>
  <c r="H4054" i="28" s="1"/>
  <c r="H4055" i="28" s="1"/>
  <c r="H4056" i="28" s="1"/>
  <c r="H4057" i="28" s="1"/>
  <c r="H4058" i="28" s="1"/>
  <c r="H4059" i="28" s="1"/>
  <c r="H4060" i="28" s="1"/>
  <c r="H4061" i="28" s="1"/>
  <c r="H4062" i="28" s="1"/>
  <c r="H4063" i="28" s="1"/>
  <c r="J4036" i="28"/>
  <c r="J4037" i="28" s="1"/>
  <c r="J4038" i="28" s="1"/>
  <c r="J4039" i="28" s="1"/>
  <c r="J4040" i="28" s="1"/>
  <c r="J4041" i="28" s="1"/>
  <c r="J4042" i="28" s="1"/>
  <c r="J4043" i="28" s="1"/>
  <c r="J4044" i="28" s="1"/>
  <c r="J4045" i="28" s="1"/>
  <c r="J4046" i="28" s="1"/>
  <c r="J4047" i="28" s="1"/>
  <c r="J4048" i="28" s="1"/>
  <c r="J4049" i="28" s="1"/>
  <c r="I4036" i="28"/>
  <c r="I4037" i="28" s="1"/>
  <c r="I4038" i="28" s="1"/>
  <c r="I4039" i="28" s="1"/>
  <c r="I4040" i="28" s="1"/>
  <c r="I4041" i="28" s="1"/>
  <c r="I4042" i="28" s="1"/>
  <c r="I4043" i="28" s="1"/>
  <c r="I4044" i="28" s="1"/>
  <c r="I4045" i="28" s="1"/>
  <c r="I4046" i="28" s="1"/>
  <c r="I4047" i="28" s="1"/>
  <c r="I4048" i="28" s="1"/>
  <c r="I4049" i="28" s="1"/>
  <c r="H4036" i="28"/>
  <c r="H4037" i="28" s="1"/>
  <c r="H4038" i="28" s="1"/>
  <c r="H4039" i="28" s="1"/>
  <c r="H4040" i="28" s="1"/>
  <c r="H4041" i="28" s="1"/>
  <c r="H4042" i="28" s="1"/>
  <c r="H4043" i="28" s="1"/>
  <c r="H4044" i="28" s="1"/>
  <c r="H4045" i="28" s="1"/>
  <c r="H4046" i="28" s="1"/>
  <c r="H4047" i="28" s="1"/>
  <c r="H4048" i="28" s="1"/>
  <c r="H4049" i="28" s="1"/>
  <c r="J4022" i="28"/>
  <c r="J4023" i="28" s="1"/>
  <c r="J4024" i="28" s="1"/>
  <c r="J4025" i="28" s="1"/>
  <c r="J4026" i="28" s="1"/>
  <c r="J4027" i="28" s="1"/>
  <c r="J4028" i="28" s="1"/>
  <c r="J4029" i="28" s="1"/>
  <c r="J4030" i="28" s="1"/>
  <c r="J4031" i="28" s="1"/>
  <c r="J4032" i="28" s="1"/>
  <c r="J4033" i="28" s="1"/>
  <c r="J4034" i="28" s="1"/>
  <c r="J4035" i="28" s="1"/>
  <c r="I4022" i="28"/>
  <c r="I4023" i="28" s="1"/>
  <c r="I4024" i="28" s="1"/>
  <c r="I4025" i="28" s="1"/>
  <c r="I4026" i="28" s="1"/>
  <c r="I4027" i="28" s="1"/>
  <c r="I4028" i="28" s="1"/>
  <c r="I4029" i="28" s="1"/>
  <c r="I4030" i="28" s="1"/>
  <c r="I4031" i="28" s="1"/>
  <c r="I4032" i="28" s="1"/>
  <c r="I4033" i="28" s="1"/>
  <c r="I4034" i="28" s="1"/>
  <c r="I4035" i="28" s="1"/>
  <c r="H4022" i="28"/>
  <c r="H4023" i="28" s="1"/>
  <c r="H4024" i="28" s="1"/>
  <c r="H4025" i="28" s="1"/>
  <c r="H4026" i="28" s="1"/>
  <c r="H4027" i="28" s="1"/>
  <c r="H4028" i="28" s="1"/>
  <c r="H4029" i="28" s="1"/>
  <c r="H4030" i="28" s="1"/>
  <c r="H4031" i="28" s="1"/>
  <c r="H4032" i="28" s="1"/>
  <c r="H4033" i="28" s="1"/>
  <c r="H4034" i="28" s="1"/>
  <c r="H4035" i="28" s="1"/>
  <c r="J4008" i="28"/>
  <c r="J4009" i="28" s="1"/>
  <c r="J4010" i="28" s="1"/>
  <c r="J4011" i="28" s="1"/>
  <c r="J4012" i="28" s="1"/>
  <c r="J4013" i="28" s="1"/>
  <c r="J4014" i="28" s="1"/>
  <c r="J4015" i="28" s="1"/>
  <c r="J4016" i="28" s="1"/>
  <c r="J4017" i="28" s="1"/>
  <c r="J4018" i="28" s="1"/>
  <c r="J4019" i="28" s="1"/>
  <c r="J4020" i="28" s="1"/>
  <c r="J4021" i="28" s="1"/>
  <c r="I4008" i="28"/>
  <c r="I4009" i="28" s="1"/>
  <c r="I4010" i="28" s="1"/>
  <c r="I4011" i="28" s="1"/>
  <c r="I4012" i="28" s="1"/>
  <c r="I4013" i="28" s="1"/>
  <c r="I4014" i="28" s="1"/>
  <c r="I4015" i="28" s="1"/>
  <c r="I4016" i="28" s="1"/>
  <c r="I4017" i="28" s="1"/>
  <c r="I4018" i="28" s="1"/>
  <c r="I4019" i="28" s="1"/>
  <c r="I4020" i="28" s="1"/>
  <c r="I4021" i="28" s="1"/>
  <c r="H4008" i="28"/>
  <c r="H4009" i="28" s="1"/>
  <c r="H4010" i="28" s="1"/>
  <c r="H4011" i="28" s="1"/>
  <c r="H4012" i="28" s="1"/>
  <c r="H4013" i="28" s="1"/>
  <c r="H4014" i="28" s="1"/>
  <c r="H4015" i="28" s="1"/>
  <c r="H4016" i="28" s="1"/>
  <c r="H4017" i="28" s="1"/>
  <c r="H4018" i="28" s="1"/>
  <c r="H4019" i="28" s="1"/>
  <c r="H4020" i="28" s="1"/>
  <c r="H4021" i="28" s="1"/>
  <c r="J3994" i="28"/>
  <c r="J3995" i="28" s="1"/>
  <c r="J3996" i="28" s="1"/>
  <c r="J3997" i="28" s="1"/>
  <c r="J3998" i="28" s="1"/>
  <c r="J3999" i="28" s="1"/>
  <c r="J4000" i="28" s="1"/>
  <c r="J4001" i="28" s="1"/>
  <c r="J4002" i="28" s="1"/>
  <c r="J4003" i="28" s="1"/>
  <c r="J4004" i="28" s="1"/>
  <c r="J4005" i="28" s="1"/>
  <c r="J4006" i="28" s="1"/>
  <c r="J4007" i="28" s="1"/>
  <c r="I3994" i="28"/>
  <c r="I3995" i="28" s="1"/>
  <c r="I3996" i="28" s="1"/>
  <c r="I3997" i="28" s="1"/>
  <c r="I3998" i="28" s="1"/>
  <c r="I3999" i="28" s="1"/>
  <c r="I4000" i="28" s="1"/>
  <c r="I4001" i="28" s="1"/>
  <c r="I4002" i="28" s="1"/>
  <c r="I4003" i="28" s="1"/>
  <c r="I4004" i="28" s="1"/>
  <c r="I4005" i="28" s="1"/>
  <c r="I4006" i="28" s="1"/>
  <c r="I4007" i="28" s="1"/>
  <c r="H3994" i="28"/>
  <c r="H3995" i="28" s="1"/>
  <c r="H3996" i="28" s="1"/>
  <c r="H3997" i="28" s="1"/>
  <c r="H3998" i="28" s="1"/>
  <c r="H3999" i="28" s="1"/>
  <c r="H4000" i="28" s="1"/>
  <c r="H4001" i="28" s="1"/>
  <c r="H4002" i="28" s="1"/>
  <c r="H4003" i="28" s="1"/>
  <c r="H4004" i="28" s="1"/>
  <c r="H4005" i="28" s="1"/>
  <c r="H4006" i="28" s="1"/>
  <c r="H4007" i="28" s="1"/>
  <c r="J3980" i="28"/>
  <c r="J3981" i="28" s="1"/>
  <c r="J3982" i="28" s="1"/>
  <c r="J3983" i="28" s="1"/>
  <c r="J3984" i="28" s="1"/>
  <c r="J3985" i="28" s="1"/>
  <c r="J3986" i="28" s="1"/>
  <c r="J3987" i="28" s="1"/>
  <c r="J3988" i="28" s="1"/>
  <c r="J3989" i="28" s="1"/>
  <c r="J3990" i="28" s="1"/>
  <c r="J3991" i="28" s="1"/>
  <c r="J3992" i="28" s="1"/>
  <c r="J3993" i="28" s="1"/>
  <c r="I3980" i="28"/>
  <c r="I3981" i="28" s="1"/>
  <c r="I3982" i="28" s="1"/>
  <c r="I3983" i="28" s="1"/>
  <c r="I3984" i="28" s="1"/>
  <c r="I3985" i="28" s="1"/>
  <c r="I3986" i="28" s="1"/>
  <c r="I3987" i="28" s="1"/>
  <c r="I3988" i="28" s="1"/>
  <c r="I3989" i="28" s="1"/>
  <c r="I3990" i="28" s="1"/>
  <c r="I3991" i="28" s="1"/>
  <c r="I3992" i="28" s="1"/>
  <c r="I3993" i="28" s="1"/>
  <c r="H3980" i="28"/>
  <c r="H3981" i="28" s="1"/>
  <c r="H3982" i="28" s="1"/>
  <c r="H3983" i="28" s="1"/>
  <c r="H3984" i="28" s="1"/>
  <c r="H3985" i="28" s="1"/>
  <c r="H3986" i="28" s="1"/>
  <c r="H3987" i="28" s="1"/>
  <c r="H3988" i="28" s="1"/>
  <c r="H3989" i="28" s="1"/>
  <c r="H3990" i="28" s="1"/>
  <c r="H3991" i="28" s="1"/>
  <c r="H3992" i="28" s="1"/>
  <c r="H3993" i="28" s="1"/>
  <c r="J3966" i="28"/>
  <c r="J3967" i="28" s="1"/>
  <c r="J3968" i="28" s="1"/>
  <c r="J3969" i="28" s="1"/>
  <c r="J3970" i="28" s="1"/>
  <c r="J3971" i="28" s="1"/>
  <c r="J3972" i="28" s="1"/>
  <c r="J3973" i="28" s="1"/>
  <c r="J3974" i="28" s="1"/>
  <c r="J3975" i="28" s="1"/>
  <c r="J3976" i="28" s="1"/>
  <c r="J3977" i="28" s="1"/>
  <c r="J3978" i="28" s="1"/>
  <c r="J3979" i="28" s="1"/>
  <c r="I3966" i="28"/>
  <c r="I3967" i="28" s="1"/>
  <c r="I3968" i="28" s="1"/>
  <c r="I3969" i="28" s="1"/>
  <c r="I3970" i="28" s="1"/>
  <c r="I3971" i="28" s="1"/>
  <c r="I3972" i="28" s="1"/>
  <c r="I3973" i="28" s="1"/>
  <c r="I3974" i="28" s="1"/>
  <c r="I3975" i="28" s="1"/>
  <c r="I3976" i="28" s="1"/>
  <c r="I3977" i="28" s="1"/>
  <c r="I3978" i="28" s="1"/>
  <c r="I3979" i="28" s="1"/>
  <c r="H3966" i="28"/>
  <c r="H3967" i="28" s="1"/>
  <c r="H3968" i="28" s="1"/>
  <c r="H3969" i="28" s="1"/>
  <c r="H3970" i="28" s="1"/>
  <c r="H3971" i="28" s="1"/>
  <c r="H3972" i="28" s="1"/>
  <c r="H3973" i="28" s="1"/>
  <c r="H3974" i="28" s="1"/>
  <c r="H3975" i="28" s="1"/>
  <c r="H3976" i="28" s="1"/>
  <c r="H3977" i="28" s="1"/>
  <c r="H3978" i="28" s="1"/>
  <c r="H3979" i="28" s="1"/>
  <c r="J3952" i="28"/>
  <c r="J3953" i="28" s="1"/>
  <c r="J3954" i="28" s="1"/>
  <c r="J3955" i="28" s="1"/>
  <c r="J3956" i="28" s="1"/>
  <c r="J3957" i="28" s="1"/>
  <c r="J3958" i="28" s="1"/>
  <c r="J3959" i="28" s="1"/>
  <c r="J3960" i="28" s="1"/>
  <c r="J3961" i="28" s="1"/>
  <c r="J3962" i="28" s="1"/>
  <c r="J3963" i="28" s="1"/>
  <c r="J3964" i="28" s="1"/>
  <c r="J3965" i="28" s="1"/>
  <c r="I3952" i="28"/>
  <c r="I3953" i="28" s="1"/>
  <c r="I3954" i="28" s="1"/>
  <c r="I3955" i="28" s="1"/>
  <c r="I3956" i="28" s="1"/>
  <c r="I3957" i="28" s="1"/>
  <c r="I3958" i="28" s="1"/>
  <c r="I3959" i="28" s="1"/>
  <c r="I3960" i="28" s="1"/>
  <c r="I3961" i="28" s="1"/>
  <c r="I3962" i="28" s="1"/>
  <c r="I3963" i="28" s="1"/>
  <c r="I3964" i="28" s="1"/>
  <c r="I3965" i="28" s="1"/>
  <c r="H3952" i="28"/>
  <c r="H3953" i="28" s="1"/>
  <c r="H3954" i="28" s="1"/>
  <c r="H3955" i="28" s="1"/>
  <c r="H3956" i="28" s="1"/>
  <c r="H3957" i="28" s="1"/>
  <c r="H3958" i="28" s="1"/>
  <c r="H3959" i="28" s="1"/>
  <c r="H3960" i="28" s="1"/>
  <c r="H3961" i="28" s="1"/>
  <c r="H3962" i="28" s="1"/>
  <c r="H3963" i="28" s="1"/>
  <c r="H3964" i="28" s="1"/>
  <c r="H3965" i="28" s="1"/>
  <c r="J3938" i="28"/>
  <c r="J3939" i="28" s="1"/>
  <c r="J3940" i="28" s="1"/>
  <c r="J3941" i="28" s="1"/>
  <c r="J3942" i="28" s="1"/>
  <c r="J3943" i="28" s="1"/>
  <c r="J3944" i="28" s="1"/>
  <c r="J3945" i="28" s="1"/>
  <c r="J3946" i="28" s="1"/>
  <c r="J3947" i="28" s="1"/>
  <c r="J3948" i="28" s="1"/>
  <c r="J3949" i="28" s="1"/>
  <c r="J3950" i="28" s="1"/>
  <c r="J3951" i="28" s="1"/>
  <c r="I3938" i="28"/>
  <c r="I3939" i="28" s="1"/>
  <c r="I3940" i="28" s="1"/>
  <c r="I3941" i="28" s="1"/>
  <c r="I3942" i="28" s="1"/>
  <c r="I3943" i="28" s="1"/>
  <c r="I3944" i="28" s="1"/>
  <c r="I3945" i="28" s="1"/>
  <c r="I3946" i="28" s="1"/>
  <c r="I3947" i="28" s="1"/>
  <c r="I3948" i="28" s="1"/>
  <c r="I3949" i="28" s="1"/>
  <c r="I3950" i="28" s="1"/>
  <c r="I3951" i="28" s="1"/>
  <c r="H3938" i="28"/>
  <c r="H3939" i="28" s="1"/>
  <c r="H3940" i="28" s="1"/>
  <c r="H3941" i="28" s="1"/>
  <c r="H3942" i="28" s="1"/>
  <c r="H3943" i="28" s="1"/>
  <c r="H3944" i="28" s="1"/>
  <c r="H3945" i="28" s="1"/>
  <c r="H3946" i="28" s="1"/>
  <c r="H3947" i="28" s="1"/>
  <c r="H3948" i="28" s="1"/>
  <c r="H3949" i="28" s="1"/>
  <c r="H3950" i="28" s="1"/>
  <c r="H3951" i="28" s="1"/>
  <c r="J3924" i="28"/>
  <c r="J3925" i="28" s="1"/>
  <c r="J3926" i="28" s="1"/>
  <c r="J3927" i="28" s="1"/>
  <c r="J3928" i="28" s="1"/>
  <c r="J3929" i="28" s="1"/>
  <c r="J3930" i="28" s="1"/>
  <c r="J3931" i="28" s="1"/>
  <c r="J3932" i="28" s="1"/>
  <c r="J3933" i="28" s="1"/>
  <c r="J3934" i="28" s="1"/>
  <c r="J3935" i="28" s="1"/>
  <c r="J3936" i="28" s="1"/>
  <c r="J3937" i="28" s="1"/>
  <c r="I3924" i="28"/>
  <c r="I3925" i="28" s="1"/>
  <c r="I3926" i="28" s="1"/>
  <c r="I3927" i="28" s="1"/>
  <c r="I3928" i="28" s="1"/>
  <c r="I3929" i="28" s="1"/>
  <c r="I3930" i="28" s="1"/>
  <c r="I3931" i="28" s="1"/>
  <c r="I3932" i="28" s="1"/>
  <c r="I3933" i="28" s="1"/>
  <c r="I3934" i="28" s="1"/>
  <c r="I3935" i="28" s="1"/>
  <c r="I3936" i="28" s="1"/>
  <c r="I3937" i="28" s="1"/>
  <c r="H3924" i="28"/>
  <c r="H3925" i="28" s="1"/>
  <c r="H3926" i="28" s="1"/>
  <c r="H3927" i="28" s="1"/>
  <c r="H3928" i="28" s="1"/>
  <c r="H3929" i="28" s="1"/>
  <c r="H3930" i="28" s="1"/>
  <c r="H3931" i="28" s="1"/>
  <c r="H3932" i="28" s="1"/>
  <c r="H3933" i="28" s="1"/>
  <c r="H3934" i="28" s="1"/>
  <c r="H3935" i="28" s="1"/>
  <c r="H3936" i="28" s="1"/>
  <c r="H3937" i="28" s="1"/>
  <c r="J3910" i="28"/>
  <c r="J3911" i="28" s="1"/>
  <c r="J3912" i="28" s="1"/>
  <c r="J3913" i="28" s="1"/>
  <c r="J3914" i="28" s="1"/>
  <c r="J3915" i="28" s="1"/>
  <c r="J3916" i="28" s="1"/>
  <c r="J3917" i="28" s="1"/>
  <c r="J3918" i="28" s="1"/>
  <c r="J3919" i="28" s="1"/>
  <c r="J3920" i="28" s="1"/>
  <c r="J3921" i="28" s="1"/>
  <c r="J3922" i="28" s="1"/>
  <c r="J3923" i="28" s="1"/>
  <c r="I3910" i="28"/>
  <c r="I3911" i="28" s="1"/>
  <c r="I3912" i="28" s="1"/>
  <c r="I3913" i="28" s="1"/>
  <c r="I3914" i="28" s="1"/>
  <c r="I3915" i="28" s="1"/>
  <c r="I3916" i="28" s="1"/>
  <c r="I3917" i="28" s="1"/>
  <c r="I3918" i="28" s="1"/>
  <c r="I3919" i="28" s="1"/>
  <c r="I3920" i="28" s="1"/>
  <c r="I3921" i="28" s="1"/>
  <c r="I3922" i="28" s="1"/>
  <c r="I3923" i="28" s="1"/>
  <c r="H3910" i="28"/>
  <c r="H3911" i="28" s="1"/>
  <c r="H3912" i="28" s="1"/>
  <c r="H3913" i="28" s="1"/>
  <c r="H3914" i="28" s="1"/>
  <c r="H3915" i="28" s="1"/>
  <c r="H3916" i="28" s="1"/>
  <c r="H3917" i="28" s="1"/>
  <c r="H3918" i="28" s="1"/>
  <c r="H3919" i="28" s="1"/>
  <c r="H3920" i="28" s="1"/>
  <c r="H3921" i="28" s="1"/>
  <c r="H3922" i="28" s="1"/>
  <c r="H3923" i="28" s="1"/>
  <c r="J3896" i="28"/>
  <c r="J3897" i="28" s="1"/>
  <c r="J3898" i="28" s="1"/>
  <c r="J3899" i="28" s="1"/>
  <c r="J3900" i="28" s="1"/>
  <c r="J3901" i="28" s="1"/>
  <c r="J3902" i="28" s="1"/>
  <c r="J3903" i="28" s="1"/>
  <c r="J3904" i="28" s="1"/>
  <c r="J3905" i="28" s="1"/>
  <c r="J3906" i="28" s="1"/>
  <c r="J3907" i="28" s="1"/>
  <c r="J3908" i="28" s="1"/>
  <c r="J3909" i="28" s="1"/>
  <c r="I3896" i="28"/>
  <c r="I3897" i="28" s="1"/>
  <c r="I3898" i="28" s="1"/>
  <c r="I3899" i="28" s="1"/>
  <c r="I3900" i="28" s="1"/>
  <c r="I3901" i="28" s="1"/>
  <c r="I3902" i="28" s="1"/>
  <c r="I3903" i="28" s="1"/>
  <c r="I3904" i="28" s="1"/>
  <c r="I3905" i="28" s="1"/>
  <c r="I3906" i="28" s="1"/>
  <c r="I3907" i="28" s="1"/>
  <c r="I3908" i="28" s="1"/>
  <c r="I3909" i="28" s="1"/>
  <c r="H3896" i="28"/>
  <c r="H3897" i="28" s="1"/>
  <c r="H3898" i="28" s="1"/>
  <c r="H3899" i="28" s="1"/>
  <c r="H3900" i="28" s="1"/>
  <c r="H3901" i="28" s="1"/>
  <c r="H3902" i="28" s="1"/>
  <c r="H3903" i="28" s="1"/>
  <c r="H3904" i="28" s="1"/>
  <c r="H3905" i="28" s="1"/>
  <c r="H3906" i="28" s="1"/>
  <c r="H3907" i="28" s="1"/>
  <c r="H3908" i="28" s="1"/>
  <c r="H3909" i="28" s="1"/>
  <c r="J3882" i="28"/>
  <c r="J3883" i="28" s="1"/>
  <c r="J3884" i="28" s="1"/>
  <c r="J3885" i="28" s="1"/>
  <c r="J3886" i="28" s="1"/>
  <c r="J3887" i="28" s="1"/>
  <c r="J3888" i="28" s="1"/>
  <c r="J3889" i="28" s="1"/>
  <c r="J3890" i="28" s="1"/>
  <c r="J3891" i="28" s="1"/>
  <c r="J3892" i="28" s="1"/>
  <c r="J3893" i="28" s="1"/>
  <c r="J3894" i="28" s="1"/>
  <c r="J3895" i="28" s="1"/>
  <c r="I3882" i="28"/>
  <c r="I3883" i="28" s="1"/>
  <c r="I3884" i="28" s="1"/>
  <c r="I3885" i="28" s="1"/>
  <c r="I3886" i="28" s="1"/>
  <c r="I3887" i="28" s="1"/>
  <c r="I3888" i="28" s="1"/>
  <c r="I3889" i="28" s="1"/>
  <c r="I3890" i="28" s="1"/>
  <c r="I3891" i="28" s="1"/>
  <c r="I3892" i="28" s="1"/>
  <c r="I3893" i="28" s="1"/>
  <c r="I3894" i="28" s="1"/>
  <c r="I3895" i="28" s="1"/>
  <c r="H3882" i="28"/>
  <c r="H3883" i="28" s="1"/>
  <c r="H3884" i="28" s="1"/>
  <c r="H3885" i="28" s="1"/>
  <c r="H3886" i="28" s="1"/>
  <c r="H3887" i="28" s="1"/>
  <c r="H3888" i="28" s="1"/>
  <c r="H3889" i="28" s="1"/>
  <c r="H3890" i="28" s="1"/>
  <c r="H3891" i="28" s="1"/>
  <c r="H3892" i="28" s="1"/>
  <c r="H3893" i="28" s="1"/>
  <c r="H3894" i="28" s="1"/>
  <c r="H3895" i="28" s="1"/>
  <c r="J3868" i="28"/>
  <c r="J3869" i="28" s="1"/>
  <c r="J3870" i="28" s="1"/>
  <c r="J3871" i="28" s="1"/>
  <c r="J3872" i="28" s="1"/>
  <c r="J3873" i="28" s="1"/>
  <c r="J3874" i="28" s="1"/>
  <c r="J3875" i="28" s="1"/>
  <c r="J3876" i="28" s="1"/>
  <c r="J3877" i="28" s="1"/>
  <c r="J3878" i="28" s="1"/>
  <c r="J3879" i="28" s="1"/>
  <c r="J3880" i="28" s="1"/>
  <c r="J3881" i="28" s="1"/>
  <c r="I3868" i="28"/>
  <c r="I3869" i="28" s="1"/>
  <c r="I3870" i="28" s="1"/>
  <c r="I3871" i="28" s="1"/>
  <c r="I3872" i="28" s="1"/>
  <c r="I3873" i="28" s="1"/>
  <c r="I3874" i="28" s="1"/>
  <c r="I3875" i="28" s="1"/>
  <c r="I3876" i="28" s="1"/>
  <c r="I3877" i="28" s="1"/>
  <c r="I3878" i="28" s="1"/>
  <c r="I3879" i="28" s="1"/>
  <c r="I3880" i="28" s="1"/>
  <c r="I3881" i="28" s="1"/>
  <c r="H3868" i="28"/>
  <c r="H3869" i="28" s="1"/>
  <c r="H3870" i="28" s="1"/>
  <c r="H3871" i="28" s="1"/>
  <c r="H3872" i="28" s="1"/>
  <c r="H3873" i="28" s="1"/>
  <c r="H3874" i="28" s="1"/>
  <c r="H3875" i="28" s="1"/>
  <c r="H3876" i="28" s="1"/>
  <c r="H3877" i="28" s="1"/>
  <c r="H3878" i="28" s="1"/>
  <c r="H3879" i="28" s="1"/>
  <c r="H3880" i="28" s="1"/>
  <c r="H3881" i="28" s="1"/>
  <c r="J3854" i="28"/>
  <c r="J3855" i="28" s="1"/>
  <c r="J3856" i="28" s="1"/>
  <c r="J3857" i="28" s="1"/>
  <c r="J3858" i="28" s="1"/>
  <c r="J3859" i="28" s="1"/>
  <c r="J3860" i="28" s="1"/>
  <c r="J3861" i="28" s="1"/>
  <c r="J3862" i="28" s="1"/>
  <c r="J3863" i="28" s="1"/>
  <c r="J3864" i="28" s="1"/>
  <c r="J3865" i="28" s="1"/>
  <c r="J3866" i="28" s="1"/>
  <c r="J3867" i="28" s="1"/>
  <c r="I3854" i="28"/>
  <c r="I3855" i="28" s="1"/>
  <c r="I3856" i="28" s="1"/>
  <c r="I3857" i="28" s="1"/>
  <c r="I3858" i="28" s="1"/>
  <c r="I3859" i="28" s="1"/>
  <c r="I3860" i="28" s="1"/>
  <c r="I3861" i="28" s="1"/>
  <c r="I3862" i="28" s="1"/>
  <c r="I3863" i="28" s="1"/>
  <c r="I3864" i="28" s="1"/>
  <c r="I3865" i="28" s="1"/>
  <c r="I3866" i="28" s="1"/>
  <c r="I3867" i="28" s="1"/>
  <c r="H3854" i="28"/>
  <c r="H3855" i="28" s="1"/>
  <c r="H3856" i="28" s="1"/>
  <c r="H3857" i="28" s="1"/>
  <c r="H3858" i="28" s="1"/>
  <c r="H3859" i="28" s="1"/>
  <c r="H3860" i="28" s="1"/>
  <c r="H3861" i="28" s="1"/>
  <c r="H3862" i="28" s="1"/>
  <c r="H3863" i="28" s="1"/>
  <c r="H3864" i="28" s="1"/>
  <c r="H3865" i="28" s="1"/>
  <c r="H3866" i="28" s="1"/>
  <c r="H3867" i="28" s="1"/>
  <c r="J3840" i="28"/>
  <c r="J3841" i="28" s="1"/>
  <c r="J3842" i="28" s="1"/>
  <c r="J3843" i="28" s="1"/>
  <c r="J3844" i="28" s="1"/>
  <c r="J3845" i="28" s="1"/>
  <c r="J3846" i="28" s="1"/>
  <c r="J3847" i="28" s="1"/>
  <c r="J3848" i="28" s="1"/>
  <c r="J3849" i="28" s="1"/>
  <c r="J3850" i="28" s="1"/>
  <c r="J3851" i="28" s="1"/>
  <c r="J3852" i="28" s="1"/>
  <c r="J3853" i="28" s="1"/>
  <c r="I3840" i="28"/>
  <c r="I3841" i="28" s="1"/>
  <c r="I3842" i="28" s="1"/>
  <c r="I3843" i="28" s="1"/>
  <c r="I3844" i="28" s="1"/>
  <c r="I3845" i="28" s="1"/>
  <c r="I3846" i="28" s="1"/>
  <c r="I3847" i="28" s="1"/>
  <c r="I3848" i="28" s="1"/>
  <c r="I3849" i="28" s="1"/>
  <c r="I3850" i="28" s="1"/>
  <c r="I3851" i="28" s="1"/>
  <c r="I3852" i="28" s="1"/>
  <c r="I3853" i="28" s="1"/>
  <c r="H3840" i="28"/>
  <c r="H3841" i="28" s="1"/>
  <c r="H3842" i="28" s="1"/>
  <c r="H3843" i="28" s="1"/>
  <c r="H3844" i="28" s="1"/>
  <c r="H3845" i="28" s="1"/>
  <c r="H3846" i="28" s="1"/>
  <c r="H3847" i="28" s="1"/>
  <c r="H3848" i="28" s="1"/>
  <c r="H3849" i="28" s="1"/>
  <c r="H3850" i="28" s="1"/>
  <c r="H3851" i="28" s="1"/>
  <c r="H3852" i="28" s="1"/>
  <c r="H3853" i="28" s="1"/>
  <c r="J3826" i="28"/>
  <c r="J3827" i="28" s="1"/>
  <c r="J3828" i="28" s="1"/>
  <c r="J3829" i="28" s="1"/>
  <c r="J3830" i="28" s="1"/>
  <c r="J3831" i="28" s="1"/>
  <c r="J3832" i="28" s="1"/>
  <c r="J3833" i="28" s="1"/>
  <c r="J3834" i="28" s="1"/>
  <c r="J3835" i="28" s="1"/>
  <c r="J3836" i="28" s="1"/>
  <c r="J3837" i="28" s="1"/>
  <c r="J3838" i="28" s="1"/>
  <c r="J3839" i="28" s="1"/>
  <c r="I3826" i="28"/>
  <c r="I3827" i="28" s="1"/>
  <c r="I3828" i="28" s="1"/>
  <c r="I3829" i="28" s="1"/>
  <c r="I3830" i="28" s="1"/>
  <c r="I3831" i="28" s="1"/>
  <c r="I3832" i="28" s="1"/>
  <c r="I3833" i="28" s="1"/>
  <c r="I3834" i="28" s="1"/>
  <c r="I3835" i="28" s="1"/>
  <c r="I3836" i="28" s="1"/>
  <c r="I3837" i="28" s="1"/>
  <c r="I3838" i="28" s="1"/>
  <c r="I3839" i="28" s="1"/>
  <c r="H3826" i="28"/>
  <c r="H3827" i="28" s="1"/>
  <c r="H3828" i="28" s="1"/>
  <c r="H3829" i="28" s="1"/>
  <c r="H3830" i="28" s="1"/>
  <c r="H3831" i="28" s="1"/>
  <c r="H3832" i="28" s="1"/>
  <c r="H3833" i="28" s="1"/>
  <c r="H3834" i="28" s="1"/>
  <c r="H3835" i="28" s="1"/>
  <c r="H3836" i="28" s="1"/>
  <c r="H3837" i="28" s="1"/>
  <c r="H3838" i="28" s="1"/>
  <c r="H3839" i="28" s="1"/>
  <c r="J3812" i="28"/>
  <c r="J3813" i="28" s="1"/>
  <c r="J3814" i="28" s="1"/>
  <c r="J3815" i="28" s="1"/>
  <c r="J3816" i="28" s="1"/>
  <c r="J3817" i="28" s="1"/>
  <c r="J3818" i="28" s="1"/>
  <c r="J3819" i="28" s="1"/>
  <c r="J3820" i="28" s="1"/>
  <c r="J3821" i="28" s="1"/>
  <c r="J3822" i="28" s="1"/>
  <c r="J3823" i="28" s="1"/>
  <c r="J3824" i="28" s="1"/>
  <c r="J3825" i="28" s="1"/>
  <c r="I3812" i="28"/>
  <c r="I3813" i="28" s="1"/>
  <c r="I3814" i="28" s="1"/>
  <c r="I3815" i="28" s="1"/>
  <c r="I3816" i="28" s="1"/>
  <c r="I3817" i="28" s="1"/>
  <c r="I3818" i="28" s="1"/>
  <c r="I3819" i="28" s="1"/>
  <c r="I3820" i="28" s="1"/>
  <c r="I3821" i="28" s="1"/>
  <c r="I3822" i="28" s="1"/>
  <c r="I3823" i="28" s="1"/>
  <c r="I3824" i="28" s="1"/>
  <c r="I3825" i="28" s="1"/>
  <c r="H3812" i="28"/>
  <c r="H3813" i="28" s="1"/>
  <c r="H3814" i="28" s="1"/>
  <c r="H3815" i="28" s="1"/>
  <c r="H3816" i="28" s="1"/>
  <c r="H3817" i="28" s="1"/>
  <c r="H3818" i="28" s="1"/>
  <c r="H3819" i="28" s="1"/>
  <c r="H3820" i="28" s="1"/>
  <c r="H3821" i="28" s="1"/>
  <c r="H3822" i="28" s="1"/>
  <c r="H3823" i="28" s="1"/>
  <c r="H3824" i="28" s="1"/>
  <c r="H3825" i="28" s="1"/>
  <c r="J3798" i="28"/>
  <c r="J3799" i="28" s="1"/>
  <c r="J3800" i="28" s="1"/>
  <c r="J3801" i="28" s="1"/>
  <c r="J3802" i="28" s="1"/>
  <c r="J3803" i="28" s="1"/>
  <c r="J3804" i="28" s="1"/>
  <c r="J3805" i="28" s="1"/>
  <c r="J3806" i="28" s="1"/>
  <c r="J3807" i="28" s="1"/>
  <c r="J3808" i="28" s="1"/>
  <c r="J3809" i="28" s="1"/>
  <c r="J3810" i="28" s="1"/>
  <c r="J3811" i="28" s="1"/>
  <c r="I3798" i="28"/>
  <c r="I3799" i="28" s="1"/>
  <c r="I3800" i="28" s="1"/>
  <c r="I3801" i="28" s="1"/>
  <c r="I3802" i="28" s="1"/>
  <c r="I3803" i="28" s="1"/>
  <c r="I3804" i="28" s="1"/>
  <c r="I3805" i="28" s="1"/>
  <c r="I3806" i="28" s="1"/>
  <c r="I3807" i="28" s="1"/>
  <c r="I3808" i="28" s="1"/>
  <c r="I3809" i="28" s="1"/>
  <c r="I3810" i="28" s="1"/>
  <c r="I3811" i="28" s="1"/>
  <c r="H3798" i="28"/>
  <c r="H3799" i="28" s="1"/>
  <c r="H3800" i="28" s="1"/>
  <c r="H3801" i="28" s="1"/>
  <c r="H3802" i="28" s="1"/>
  <c r="H3803" i="28" s="1"/>
  <c r="H3804" i="28" s="1"/>
  <c r="H3805" i="28" s="1"/>
  <c r="H3806" i="28" s="1"/>
  <c r="H3807" i="28" s="1"/>
  <c r="H3808" i="28" s="1"/>
  <c r="H3809" i="28" s="1"/>
  <c r="H3810" i="28" s="1"/>
  <c r="H3811" i="28" s="1"/>
  <c r="J3784" i="28"/>
  <c r="J3785" i="28" s="1"/>
  <c r="J3786" i="28" s="1"/>
  <c r="J3787" i="28" s="1"/>
  <c r="J3788" i="28" s="1"/>
  <c r="J3789" i="28" s="1"/>
  <c r="J3790" i="28" s="1"/>
  <c r="J3791" i="28" s="1"/>
  <c r="J3792" i="28" s="1"/>
  <c r="J3793" i="28" s="1"/>
  <c r="J3794" i="28" s="1"/>
  <c r="J3795" i="28" s="1"/>
  <c r="J3796" i="28" s="1"/>
  <c r="J3797" i="28" s="1"/>
  <c r="I3784" i="28"/>
  <c r="I3785" i="28" s="1"/>
  <c r="I3786" i="28" s="1"/>
  <c r="I3787" i="28" s="1"/>
  <c r="I3788" i="28" s="1"/>
  <c r="I3789" i="28" s="1"/>
  <c r="I3790" i="28" s="1"/>
  <c r="I3791" i="28" s="1"/>
  <c r="I3792" i="28" s="1"/>
  <c r="I3793" i="28" s="1"/>
  <c r="I3794" i="28" s="1"/>
  <c r="I3795" i="28" s="1"/>
  <c r="I3796" i="28" s="1"/>
  <c r="I3797" i="28" s="1"/>
  <c r="H3784" i="28"/>
  <c r="H3785" i="28" s="1"/>
  <c r="H3786" i="28" s="1"/>
  <c r="H3787" i="28" s="1"/>
  <c r="H3788" i="28" s="1"/>
  <c r="H3789" i="28" s="1"/>
  <c r="H3790" i="28" s="1"/>
  <c r="H3791" i="28" s="1"/>
  <c r="H3792" i="28" s="1"/>
  <c r="H3793" i="28" s="1"/>
  <c r="H3794" i="28" s="1"/>
  <c r="H3795" i="28" s="1"/>
  <c r="H3796" i="28" s="1"/>
  <c r="H3797" i="28" s="1"/>
  <c r="J3770" i="28"/>
  <c r="J3771" i="28" s="1"/>
  <c r="J3772" i="28" s="1"/>
  <c r="J3773" i="28" s="1"/>
  <c r="J3774" i="28" s="1"/>
  <c r="J3775" i="28" s="1"/>
  <c r="J3776" i="28" s="1"/>
  <c r="J3777" i="28" s="1"/>
  <c r="J3778" i="28" s="1"/>
  <c r="J3779" i="28" s="1"/>
  <c r="J3780" i="28" s="1"/>
  <c r="J3781" i="28" s="1"/>
  <c r="J3782" i="28" s="1"/>
  <c r="J3783" i="28" s="1"/>
  <c r="I3770" i="28"/>
  <c r="I3771" i="28" s="1"/>
  <c r="I3772" i="28" s="1"/>
  <c r="I3773" i="28" s="1"/>
  <c r="I3774" i="28" s="1"/>
  <c r="I3775" i="28" s="1"/>
  <c r="I3776" i="28" s="1"/>
  <c r="I3777" i="28" s="1"/>
  <c r="I3778" i="28" s="1"/>
  <c r="I3779" i="28" s="1"/>
  <c r="I3780" i="28" s="1"/>
  <c r="I3781" i="28" s="1"/>
  <c r="I3782" i="28" s="1"/>
  <c r="I3783" i="28" s="1"/>
  <c r="H3770" i="28"/>
  <c r="H3771" i="28" s="1"/>
  <c r="H3772" i="28" s="1"/>
  <c r="H3773" i="28" s="1"/>
  <c r="H3774" i="28" s="1"/>
  <c r="H3775" i="28" s="1"/>
  <c r="H3776" i="28" s="1"/>
  <c r="H3777" i="28" s="1"/>
  <c r="H3778" i="28" s="1"/>
  <c r="H3779" i="28" s="1"/>
  <c r="H3780" i="28" s="1"/>
  <c r="H3781" i="28" s="1"/>
  <c r="H3782" i="28" s="1"/>
  <c r="H3783" i="28" s="1"/>
  <c r="J3756" i="28"/>
  <c r="J3757" i="28" s="1"/>
  <c r="J3758" i="28" s="1"/>
  <c r="J3759" i="28" s="1"/>
  <c r="J3760" i="28" s="1"/>
  <c r="J3761" i="28" s="1"/>
  <c r="J3762" i="28" s="1"/>
  <c r="J3763" i="28" s="1"/>
  <c r="J3764" i="28" s="1"/>
  <c r="J3765" i="28" s="1"/>
  <c r="J3766" i="28" s="1"/>
  <c r="J3767" i="28" s="1"/>
  <c r="J3768" i="28" s="1"/>
  <c r="J3769" i="28" s="1"/>
  <c r="I3756" i="28"/>
  <c r="I3757" i="28" s="1"/>
  <c r="I3758" i="28" s="1"/>
  <c r="I3759" i="28" s="1"/>
  <c r="I3760" i="28" s="1"/>
  <c r="I3761" i="28" s="1"/>
  <c r="I3762" i="28" s="1"/>
  <c r="I3763" i="28" s="1"/>
  <c r="I3764" i="28" s="1"/>
  <c r="I3765" i="28" s="1"/>
  <c r="I3766" i="28" s="1"/>
  <c r="I3767" i="28" s="1"/>
  <c r="I3768" i="28" s="1"/>
  <c r="I3769" i="28" s="1"/>
  <c r="H3756" i="28"/>
  <c r="H3757" i="28" s="1"/>
  <c r="H3758" i="28" s="1"/>
  <c r="H3759" i="28" s="1"/>
  <c r="H3760" i="28" s="1"/>
  <c r="H3761" i="28" s="1"/>
  <c r="H3762" i="28" s="1"/>
  <c r="H3763" i="28" s="1"/>
  <c r="H3764" i="28" s="1"/>
  <c r="H3765" i="28" s="1"/>
  <c r="H3766" i="28" s="1"/>
  <c r="H3767" i="28" s="1"/>
  <c r="H3768" i="28" s="1"/>
  <c r="H3769" i="28" s="1"/>
  <c r="J3742" i="28"/>
  <c r="J3743" i="28" s="1"/>
  <c r="J3744" i="28" s="1"/>
  <c r="J3745" i="28" s="1"/>
  <c r="J3746" i="28" s="1"/>
  <c r="J3747" i="28" s="1"/>
  <c r="J3748" i="28" s="1"/>
  <c r="J3749" i="28" s="1"/>
  <c r="J3750" i="28" s="1"/>
  <c r="J3751" i="28" s="1"/>
  <c r="J3752" i="28" s="1"/>
  <c r="J3753" i="28" s="1"/>
  <c r="J3754" i="28" s="1"/>
  <c r="J3755" i="28" s="1"/>
  <c r="I3742" i="28"/>
  <c r="I3743" i="28" s="1"/>
  <c r="I3744" i="28" s="1"/>
  <c r="I3745" i="28" s="1"/>
  <c r="I3746" i="28" s="1"/>
  <c r="I3747" i="28" s="1"/>
  <c r="I3748" i="28" s="1"/>
  <c r="I3749" i="28" s="1"/>
  <c r="I3750" i="28" s="1"/>
  <c r="I3751" i="28" s="1"/>
  <c r="I3752" i="28" s="1"/>
  <c r="I3753" i="28" s="1"/>
  <c r="I3754" i="28" s="1"/>
  <c r="I3755" i="28" s="1"/>
  <c r="H3742" i="28"/>
  <c r="H3743" i="28" s="1"/>
  <c r="H3744" i="28" s="1"/>
  <c r="H3745" i="28" s="1"/>
  <c r="H3746" i="28" s="1"/>
  <c r="H3747" i="28" s="1"/>
  <c r="H3748" i="28" s="1"/>
  <c r="H3749" i="28" s="1"/>
  <c r="H3750" i="28" s="1"/>
  <c r="H3751" i="28" s="1"/>
  <c r="H3752" i="28" s="1"/>
  <c r="H3753" i="28" s="1"/>
  <c r="H3754" i="28" s="1"/>
  <c r="H3755" i="28" s="1"/>
  <c r="J3728" i="28"/>
  <c r="J3729" i="28" s="1"/>
  <c r="J3730" i="28" s="1"/>
  <c r="J3731" i="28" s="1"/>
  <c r="J3732" i="28" s="1"/>
  <c r="J3733" i="28" s="1"/>
  <c r="J3734" i="28" s="1"/>
  <c r="J3735" i="28" s="1"/>
  <c r="J3736" i="28" s="1"/>
  <c r="J3737" i="28" s="1"/>
  <c r="J3738" i="28" s="1"/>
  <c r="J3739" i="28" s="1"/>
  <c r="J3740" i="28" s="1"/>
  <c r="J3741" i="28" s="1"/>
  <c r="I3728" i="28"/>
  <c r="I3729" i="28" s="1"/>
  <c r="I3730" i="28" s="1"/>
  <c r="I3731" i="28" s="1"/>
  <c r="I3732" i="28" s="1"/>
  <c r="I3733" i="28" s="1"/>
  <c r="I3734" i="28" s="1"/>
  <c r="I3735" i="28" s="1"/>
  <c r="I3736" i="28" s="1"/>
  <c r="I3737" i="28" s="1"/>
  <c r="I3738" i="28" s="1"/>
  <c r="I3739" i="28" s="1"/>
  <c r="I3740" i="28" s="1"/>
  <c r="I3741" i="28" s="1"/>
  <c r="H3728" i="28"/>
  <c r="H3729" i="28" s="1"/>
  <c r="H3730" i="28" s="1"/>
  <c r="H3731" i="28" s="1"/>
  <c r="H3732" i="28" s="1"/>
  <c r="H3733" i="28" s="1"/>
  <c r="H3734" i="28" s="1"/>
  <c r="H3735" i="28" s="1"/>
  <c r="H3736" i="28" s="1"/>
  <c r="H3737" i="28" s="1"/>
  <c r="H3738" i="28" s="1"/>
  <c r="H3739" i="28" s="1"/>
  <c r="H3740" i="28" s="1"/>
  <c r="H3741" i="28" s="1"/>
  <c r="J3714" i="28"/>
  <c r="J3715" i="28" s="1"/>
  <c r="J3716" i="28" s="1"/>
  <c r="J3717" i="28" s="1"/>
  <c r="J3718" i="28" s="1"/>
  <c r="J3719" i="28" s="1"/>
  <c r="J3720" i="28" s="1"/>
  <c r="J3721" i="28" s="1"/>
  <c r="J3722" i="28" s="1"/>
  <c r="J3723" i="28" s="1"/>
  <c r="J3724" i="28" s="1"/>
  <c r="J3725" i="28" s="1"/>
  <c r="J3726" i="28" s="1"/>
  <c r="J3727" i="28" s="1"/>
  <c r="I3714" i="28"/>
  <c r="I3715" i="28" s="1"/>
  <c r="I3716" i="28" s="1"/>
  <c r="I3717" i="28" s="1"/>
  <c r="I3718" i="28" s="1"/>
  <c r="I3719" i="28" s="1"/>
  <c r="I3720" i="28" s="1"/>
  <c r="I3721" i="28" s="1"/>
  <c r="I3722" i="28" s="1"/>
  <c r="I3723" i="28" s="1"/>
  <c r="I3724" i="28" s="1"/>
  <c r="I3725" i="28" s="1"/>
  <c r="I3726" i="28" s="1"/>
  <c r="I3727" i="28" s="1"/>
  <c r="H3714" i="28"/>
  <c r="H3715" i="28" s="1"/>
  <c r="H3716" i="28" s="1"/>
  <c r="H3717" i="28" s="1"/>
  <c r="H3718" i="28" s="1"/>
  <c r="H3719" i="28" s="1"/>
  <c r="H3720" i="28" s="1"/>
  <c r="H3721" i="28" s="1"/>
  <c r="H3722" i="28" s="1"/>
  <c r="H3723" i="28" s="1"/>
  <c r="H3724" i="28" s="1"/>
  <c r="H3725" i="28" s="1"/>
  <c r="H3726" i="28" s="1"/>
  <c r="H3727" i="28" s="1"/>
  <c r="J3700" i="28"/>
  <c r="J3701" i="28" s="1"/>
  <c r="J3702" i="28" s="1"/>
  <c r="J3703" i="28" s="1"/>
  <c r="J3704" i="28" s="1"/>
  <c r="J3705" i="28" s="1"/>
  <c r="J3706" i="28" s="1"/>
  <c r="J3707" i="28" s="1"/>
  <c r="J3708" i="28" s="1"/>
  <c r="J3709" i="28" s="1"/>
  <c r="J3710" i="28" s="1"/>
  <c r="J3711" i="28" s="1"/>
  <c r="J3712" i="28" s="1"/>
  <c r="J3713" i="28" s="1"/>
  <c r="I3700" i="28"/>
  <c r="I3701" i="28" s="1"/>
  <c r="I3702" i="28" s="1"/>
  <c r="I3703" i="28" s="1"/>
  <c r="I3704" i="28" s="1"/>
  <c r="I3705" i="28" s="1"/>
  <c r="I3706" i="28" s="1"/>
  <c r="I3707" i="28" s="1"/>
  <c r="I3708" i="28" s="1"/>
  <c r="I3709" i="28" s="1"/>
  <c r="I3710" i="28" s="1"/>
  <c r="I3711" i="28" s="1"/>
  <c r="I3712" i="28" s="1"/>
  <c r="I3713" i="28" s="1"/>
  <c r="H3700" i="28"/>
  <c r="H3701" i="28" s="1"/>
  <c r="H3702" i="28" s="1"/>
  <c r="H3703" i="28" s="1"/>
  <c r="H3704" i="28" s="1"/>
  <c r="H3705" i="28" s="1"/>
  <c r="H3706" i="28" s="1"/>
  <c r="H3707" i="28" s="1"/>
  <c r="H3708" i="28" s="1"/>
  <c r="H3709" i="28" s="1"/>
  <c r="H3710" i="28" s="1"/>
  <c r="H3711" i="28" s="1"/>
  <c r="H3712" i="28" s="1"/>
  <c r="H3713" i="28" s="1"/>
  <c r="J3686" i="28"/>
  <c r="J3687" i="28" s="1"/>
  <c r="J3688" i="28" s="1"/>
  <c r="J3689" i="28" s="1"/>
  <c r="J3690" i="28" s="1"/>
  <c r="J3691" i="28" s="1"/>
  <c r="J3692" i="28" s="1"/>
  <c r="J3693" i="28" s="1"/>
  <c r="J3694" i="28" s="1"/>
  <c r="J3695" i="28" s="1"/>
  <c r="J3696" i="28" s="1"/>
  <c r="J3697" i="28" s="1"/>
  <c r="J3698" i="28" s="1"/>
  <c r="J3699" i="28" s="1"/>
  <c r="I3686" i="28"/>
  <c r="I3687" i="28" s="1"/>
  <c r="I3688" i="28" s="1"/>
  <c r="I3689" i="28" s="1"/>
  <c r="I3690" i="28" s="1"/>
  <c r="I3691" i="28" s="1"/>
  <c r="I3692" i="28" s="1"/>
  <c r="I3693" i="28" s="1"/>
  <c r="I3694" i="28" s="1"/>
  <c r="I3695" i="28" s="1"/>
  <c r="I3696" i="28" s="1"/>
  <c r="I3697" i="28" s="1"/>
  <c r="I3698" i="28" s="1"/>
  <c r="I3699" i="28" s="1"/>
  <c r="H3686" i="28"/>
  <c r="H3687" i="28" s="1"/>
  <c r="H3688" i="28" s="1"/>
  <c r="H3689" i="28" s="1"/>
  <c r="H3690" i="28" s="1"/>
  <c r="H3691" i="28" s="1"/>
  <c r="H3692" i="28" s="1"/>
  <c r="H3693" i="28" s="1"/>
  <c r="H3694" i="28" s="1"/>
  <c r="H3695" i="28" s="1"/>
  <c r="H3696" i="28" s="1"/>
  <c r="H3697" i="28" s="1"/>
  <c r="H3698" i="28" s="1"/>
  <c r="H3699" i="28" s="1"/>
  <c r="J3672" i="28"/>
  <c r="J3673" i="28" s="1"/>
  <c r="J3674" i="28" s="1"/>
  <c r="J3675" i="28" s="1"/>
  <c r="J3676" i="28" s="1"/>
  <c r="J3677" i="28" s="1"/>
  <c r="J3678" i="28" s="1"/>
  <c r="J3679" i="28" s="1"/>
  <c r="J3680" i="28" s="1"/>
  <c r="J3681" i="28" s="1"/>
  <c r="J3682" i="28" s="1"/>
  <c r="J3683" i="28" s="1"/>
  <c r="J3684" i="28" s="1"/>
  <c r="J3685" i="28" s="1"/>
  <c r="I3672" i="28"/>
  <c r="I3673" i="28" s="1"/>
  <c r="I3674" i="28" s="1"/>
  <c r="I3675" i="28" s="1"/>
  <c r="I3676" i="28" s="1"/>
  <c r="I3677" i="28" s="1"/>
  <c r="I3678" i="28" s="1"/>
  <c r="I3679" i="28" s="1"/>
  <c r="I3680" i="28" s="1"/>
  <c r="I3681" i="28" s="1"/>
  <c r="I3682" i="28" s="1"/>
  <c r="I3683" i="28" s="1"/>
  <c r="I3684" i="28" s="1"/>
  <c r="I3685" i="28" s="1"/>
  <c r="H3672" i="28"/>
  <c r="H3673" i="28" s="1"/>
  <c r="H3674" i="28" s="1"/>
  <c r="H3675" i="28" s="1"/>
  <c r="H3676" i="28" s="1"/>
  <c r="H3677" i="28" s="1"/>
  <c r="H3678" i="28" s="1"/>
  <c r="H3679" i="28" s="1"/>
  <c r="H3680" i="28" s="1"/>
  <c r="H3681" i="28" s="1"/>
  <c r="H3682" i="28" s="1"/>
  <c r="H3683" i="28" s="1"/>
  <c r="H3684" i="28" s="1"/>
  <c r="H3685" i="28" s="1"/>
  <c r="J3658" i="28"/>
  <c r="J3659" i="28" s="1"/>
  <c r="J3660" i="28" s="1"/>
  <c r="J3661" i="28" s="1"/>
  <c r="J3662" i="28" s="1"/>
  <c r="J3663" i="28" s="1"/>
  <c r="J3664" i="28" s="1"/>
  <c r="J3665" i="28" s="1"/>
  <c r="J3666" i="28" s="1"/>
  <c r="J3667" i="28" s="1"/>
  <c r="J3668" i="28" s="1"/>
  <c r="J3669" i="28" s="1"/>
  <c r="J3670" i="28" s="1"/>
  <c r="J3671" i="28" s="1"/>
  <c r="I3658" i="28"/>
  <c r="I3659" i="28" s="1"/>
  <c r="I3660" i="28" s="1"/>
  <c r="I3661" i="28" s="1"/>
  <c r="I3662" i="28" s="1"/>
  <c r="I3663" i="28" s="1"/>
  <c r="I3664" i="28" s="1"/>
  <c r="I3665" i="28" s="1"/>
  <c r="I3666" i="28" s="1"/>
  <c r="I3667" i="28" s="1"/>
  <c r="I3668" i="28" s="1"/>
  <c r="I3669" i="28" s="1"/>
  <c r="I3670" i="28" s="1"/>
  <c r="I3671" i="28" s="1"/>
  <c r="H3658" i="28"/>
  <c r="H3659" i="28" s="1"/>
  <c r="H3660" i="28" s="1"/>
  <c r="H3661" i="28" s="1"/>
  <c r="H3662" i="28" s="1"/>
  <c r="H3663" i="28" s="1"/>
  <c r="H3664" i="28" s="1"/>
  <c r="H3665" i="28" s="1"/>
  <c r="H3666" i="28" s="1"/>
  <c r="H3667" i="28" s="1"/>
  <c r="H3668" i="28" s="1"/>
  <c r="H3669" i="28" s="1"/>
  <c r="H3670" i="28" s="1"/>
  <c r="H3671" i="28" s="1"/>
  <c r="J3644" i="28"/>
  <c r="J3645" i="28" s="1"/>
  <c r="J3646" i="28" s="1"/>
  <c r="J3647" i="28" s="1"/>
  <c r="J3648" i="28" s="1"/>
  <c r="J3649" i="28" s="1"/>
  <c r="J3650" i="28" s="1"/>
  <c r="J3651" i="28" s="1"/>
  <c r="J3652" i="28" s="1"/>
  <c r="J3653" i="28" s="1"/>
  <c r="J3654" i="28" s="1"/>
  <c r="J3655" i="28" s="1"/>
  <c r="J3656" i="28" s="1"/>
  <c r="J3657" i="28" s="1"/>
  <c r="I3644" i="28"/>
  <c r="I3645" i="28" s="1"/>
  <c r="I3646" i="28" s="1"/>
  <c r="I3647" i="28" s="1"/>
  <c r="I3648" i="28" s="1"/>
  <c r="I3649" i="28" s="1"/>
  <c r="I3650" i="28" s="1"/>
  <c r="I3651" i="28" s="1"/>
  <c r="I3652" i="28" s="1"/>
  <c r="I3653" i="28" s="1"/>
  <c r="I3654" i="28" s="1"/>
  <c r="I3655" i="28" s="1"/>
  <c r="I3656" i="28" s="1"/>
  <c r="I3657" i="28" s="1"/>
  <c r="H3644" i="28"/>
  <c r="H3645" i="28" s="1"/>
  <c r="H3646" i="28" s="1"/>
  <c r="H3647" i="28" s="1"/>
  <c r="H3648" i="28" s="1"/>
  <c r="H3649" i="28" s="1"/>
  <c r="H3650" i="28" s="1"/>
  <c r="H3651" i="28" s="1"/>
  <c r="H3652" i="28" s="1"/>
  <c r="H3653" i="28" s="1"/>
  <c r="H3654" i="28" s="1"/>
  <c r="H3655" i="28" s="1"/>
  <c r="H3656" i="28" s="1"/>
  <c r="H3657" i="28" s="1"/>
  <c r="J3630" i="28"/>
  <c r="J3631" i="28" s="1"/>
  <c r="J3632" i="28" s="1"/>
  <c r="J3633" i="28" s="1"/>
  <c r="J3634" i="28" s="1"/>
  <c r="J3635" i="28" s="1"/>
  <c r="J3636" i="28" s="1"/>
  <c r="J3637" i="28" s="1"/>
  <c r="J3638" i="28" s="1"/>
  <c r="J3639" i="28" s="1"/>
  <c r="J3640" i="28" s="1"/>
  <c r="J3641" i="28" s="1"/>
  <c r="J3642" i="28" s="1"/>
  <c r="J3643" i="28" s="1"/>
  <c r="I3630" i="28"/>
  <c r="I3631" i="28" s="1"/>
  <c r="I3632" i="28" s="1"/>
  <c r="I3633" i="28" s="1"/>
  <c r="I3634" i="28" s="1"/>
  <c r="I3635" i="28" s="1"/>
  <c r="I3636" i="28" s="1"/>
  <c r="I3637" i="28" s="1"/>
  <c r="I3638" i="28" s="1"/>
  <c r="I3639" i="28" s="1"/>
  <c r="I3640" i="28" s="1"/>
  <c r="I3641" i="28" s="1"/>
  <c r="I3642" i="28" s="1"/>
  <c r="I3643" i="28" s="1"/>
  <c r="H3630" i="28"/>
  <c r="H3631" i="28" s="1"/>
  <c r="H3632" i="28" s="1"/>
  <c r="H3633" i="28" s="1"/>
  <c r="H3634" i="28" s="1"/>
  <c r="H3635" i="28" s="1"/>
  <c r="H3636" i="28" s="1"/>
  <c r="H3637" i="28" s="1"/>
  <c r="H3638" i="28" s="1"/>
  <c r="H3639" i="28" s="1"/>
  <c r="H3640" i="28" s="1"/>
  <c r="H3641" i="28" s="1"/>
  <c r="H3642" i="28" s="1"/>
  <c r="H3643" i="28" s="1"/>
  <c r="J3616" i="28"/>
  <c r="J3617" i="28" s="1"/>
  <c r="J3618" i="28" s="1"/>
  <c r="J3619" i="28" s="1"/>
  <c r="J3620" i="28" s="1"/>
  <c r="J3621" i="28" s="1"/>
  <c r="J3622" i="28" s="1"/>
  <c r="J3623" i="28" s="1"/>
  <c r="J3624" i="28" s="1"/>
  <c r="J3625" i="28" s="1"/>
  <c r="J3626" i="28" s="1"/>
  <c r="J3627" i="28" s="1"/>
  <c r="J3628" i="28" s="1"/>
  <c r="J3629" i="28" s="1"/>
  <c r="I3616" i="28"/>
  <c r="I3617" i="28" s="1"/>
  <c r="I3618" i="28" s="1"/>
  <c r="I3619" i="28" s="1"/>
  <c r="I3620" i="28" s="1"/>
  <c r="I3621" i="28" s="1"/>
  <c r="I3622" i="28" s="1"/>
  <c r="I3623" i="28" s="1"/>
  <c r="I3624" i="28" s="1"/>
  <c r="I3625" i="28" s="1"/>
  <c r="I3626" i="28" s="1"/>
  <c r="I3627" i="28" s="1"/>
  <c r="I3628" i="28" s="1"/>
  <c r="I3629" i="28" s="1"/>
  <c r="H3616" i="28"/>
  <c r="H3617" i="28" s="1"/>
  <c r="H3618" i="28" s="1"/>
  <c r="H3619" i="28" s="1"/>
  <c r="H3620" i="28" s="1"/>
  <c r="H3621" i="28" s="1"/>
  <c r="H3622" i="28" s="1"/>
  <c r="H3623" i="28" s="1"/>
  <c r="H3624" i="28" s="1"/>
  <c r="H3625" i="28" s="1"/>
  <c r="H3626" i="28" s="1"/>
  <c r="H3627" i="28" s="1"/>
  <c r="H3628" i="28" s="1"/>
  <c r="H3629" i="28" s="1"/>
  <c r="J3602" i="28"/>
  <c r="J3603" i="28" s="1"/>
  <c r="J3604" i="28" s="1"/>
  <c r="J3605" i="28" s="1"/>
  <c r="J3606" i="28" s="1"/>
  <c r="J3607" i="28" s="1"/>
  <c r="J3608" i="28" s="1"/>
  <c r="J3609" i="28" s="1"/>
  <c r="J3610" i="28" s="1"/>
  <c r="J3611" i="28" s="1"/>
  <c r="J3612" i="28" s="1"/>
  <c r="J3613" i="28" s="1"/>
  <c r="J3614" i="28" s="1"/>
  <c r="J3615" i="28" s="1"/>
  <c r="I3602" i="28"/>
  <c r="I3603" i="28" s="1"/>
  <c r="I3604" i="28" s="1"/>
  <c r="I3605" i="28" s="1"/>
  <c r="I3606" i="28" s="1"/>
  <c r="I3607" i="28" s="1"/>
  <c r="I3608" i="28" s="1"/>
  <c r="I3609" i="28" s="1"/>
  <c r="I3610" i="28" s="1"/>
  <c r="I3611" i="28" s="1"/>
  <c r="I3612" i="28" s="1"/>
  <c r="I3613" i="28" s="1"/>
  <c r="I3614" i="28" s="1"/>
  <c r="I3615" i="28" s="1"/>
  <c r="H3602" i="28"/>
  <c r="H3603" i="28" s="1"/>
  <c r="H3604" i="28" s="1"/>
  <c r="H3605" i="28" s="1"/>
  <c r="H3606" i="28" s="1"/>
  <c r="H3607" i="28" s="1"/>
  <c r="H3608" i="28" s="1"/>
  <c r="H3609" i="28" s="1"/>
  <c r="H3610" i="28" s="1"/>
  <c r="H3611" i="28" s="1"/>
  <c r="H3612" i="28" s="1"/>
  <c r="H3613" i="28" s="1"/>
  <c r="H3614" i="28" s="1"/>
  <c r="H3615" i="28" s="1"/>
  <c r="J3588" i="28"/>
  <c r="J3589" i="28" s="1"/>
  <c r="J3590" i="28" s="1"/>
  <c r="J3591" i="28" s="1"/>
  <c r="J3592" i="28" s="1"/>
  <c r="J3593" i="28" s="1"/>
  <c r="J3594" i="28" s="1"/>
  <c r="J3595" i="28" s="1"/>
  <c r="J3596" i="28" s="1"/>
  <c r="J3597" i="28" s="1"/>
  <c r="J3598" i="28" s="1"/>
  <c r="J3599" i="28" s="1"/>
  <c r="J3600" i="28" s="1"/>
  <c r="J3601" i="28" s="1"/>
  <c r="I3588" i="28"/>
  <c r="I3589" i="28" s="1"/>
  <c r="I3590" i="28" s="1"/>
  <c r="I3591" i="28" s="1"/>
  <c r="I3592" i="28" s="1"/>
  <c r="I3593" i="28" s="1"/>
  <c r="I3594" i="28" s="1"/>
  <c r="I3595" i="28" s="1"/>
  <c r="I3596" i="28" s="1"/>
  <c r="I3597" i="28" s="1"/>
  <c r="I3598" i="28" s="1"/>
  <c r="I3599" i="28" s="1"/>
  <c r="I3600" i="28" s="1"/>
  <c r="I3601" i="28" s="1"/>
  <c r="H3588" i="28"/>
  <c r="H3589" i="28" s="1"/>
  <c r="H3590" i="28" s="1"/>
  <c r="H3591" i="28" s="1"/>
  <c r="H3592" i="28" s="1"/>
  <c r="H3593" i="28" s="1"/>
  <c r="H3594" i="28" s="1"/>
  <c r="H3595" i="28" s="1"/>
  <c r="H3596" i="28" s="1"/>
  <c r="H3597" i="28" s="1"/>
  <c r="H3598" i="28" s="1"/>
  <c r="H3599" i="28" s="1"/>
  <c r="H3600" i="28" s="1"/>
  <c r="H3601" i="28" s="1"/>
  <c r="J3574" i="28"/>
  <c r="J3575" i="28" s="1"/>
  <c r="J3576" i="28" s="1"/>
  <c r="J3577" i="28" s="1"/>
  <c r="J3578" i="28" s="1"/>
  <c r="J3579" i="28" s="1"/>
  <c r="J3580" i="28" s="1"/>
  <c r="J3581" i="28" s="1"/>
  <c r="J3582" i="28" s="1"/>
  <c r="J3583" i="28" s="1"/>
  <c r="J3584" i="28" s="1"/>
  <c r="J3585" i="28" s="1"/>
  <c r="J3586" i="28" s="1"/>
  <c r="J3587" i="28" s="1"/>
  <c r="I3574" i="28"/>
  <c r="I3575" i="28" s="1"/>
  <c r="I3576" i="28" s="1"/>
  <c r="I3577" i="28" s="1"/>
  <c r="I3578" i="28" s="1"/>
  <c r="I3579" i="28" s="1"/>
  <c r="I3580" i="28" s="1"/>
  <c r="I3581" i="28" s="1"/>
  <c r="I3582" i="28" s="1"/>
  <c r="I3583" i="28" s="1"/>
  <c r="I3584" i="28" s="1"/>
  <c r="I3585" i="28" s="1"/>
  <c r="I3586" i="28" s="1"/>
  <c r="I3587" i="28" s="1"/>
  <c r="H3574" i="28"/>
  <c r="H3575" i="28" s="1"/>
  <c r="H3576" i="28" s="1"/>
  <c r="H3577" i="28" s="1"/>
  <c r="H3578" i="28" s="1"/>
  <c r="H3579" i="28" s="1"/>
  <c r="H3580" i="28" s="1"/>
  <c r="H3581" i="28" s="1"/>
  <c r="H3582" i="28" s="1"/>
  <c r="H3583" i="28" s="1"/>
  <c r="H3584" i="28" s="1"/>
  <c r="H3585" i="28" s="1"/>
  <c r="H3586" i="28" s="1"/>
  <c r="H3587" i="28" s="1"/>
  <c r="J3560" i="28"/>
  <c r="J3561" i="28" s="1"/>
  <c r="J3562" i="28" s="1"/>
  <c r="J3563" i="28" s="1"/>
  <c r="J3564" i="28" s="1"/>
  <c r="J3565" i="28" s="1"/>
  <c r="J3566" i="28" s="1"/>
  <c r="J3567" i="28" s="1"/>
  <c r="J3568" i="28" s="1"/>
  <c r="J3569" i="28" s="1"/>
  <c r="J3570" i="28" s="1"/>
  <c r="J3571" i="28" s="1"/>
  <c r="J3572" i="28" s="1"/>
  <c r="J3573" i="28" s="1"/>
  <c r="I3560" i="28"/>
  <c r="I3561" i="28" s="1"/>
  <c r="I3562" i="28" s="1"/>
  <c r="I3563" i="28" s="1"/>
  <c r="I3564" i="28" s="1"/>
  <c r="I3565" i="28" s="1"/>
  <c r="I3566" i="28" s="1"/>
  <c r="I3567" i="28" s="1"/>
  <c r="I3568" i="28" s="1"/>
  <c r="I3569" i="28" s="1"/>
  <c r="I3570" i="28" s="1"/>
  <c r="I3571" i="28" s="1"/>
  <c r="I3572" i="28" s="1"/>
  <c r="I3573" i="28" s="1"/>
  <c r="H3560" i="28"/>
  <c r="H3561" i="28" s="1"/>
  <c r="H3562" i="28" s="1"/>
  <c r="H3563" i="28" s="1"/>
  <c r="H3564" i="28" s="1"/>
  <c r="H3565" i="28" s="1"/>
  <c r="H3566" i="28" s="1"/>
  <c r="H3567" i="28" s="1"/>
  <c r="H3568" i="28" s="1"/>
  <c r="H3569" i="28" s="1"/>
  <c r="H3570" i="28" s="1"/>
  <c r="H3571" i="28" s="1"/>
  <c r="H3572" i="28" s="1"/>
  <c r="H3573" i="28" s="1"/>
  <c r="J3546" i="28"/>
  <c r="J3547" i="28" s="1"/>
  <c r="J3548" i="28" s="1"/>
  <c r="J3549" i="28" s="1"/>
  <c r="J3550" i="28" s="1"/>
  <c r="J3551" i="28" s="1"/>
  <c r="J3552" i="28" s="1"/>
  <c r="J3553" i="28" s="1"/>
  <c r="J3554" i="28" s="1"/>
  <c r="J3555" i="28" s="1"/>
  <c r="J3556" i="28" s="1"/>
  <c r="J3557" i="28" s="1"/>
  <c r="J3558" i="28" s="1"/>
  <c r="J3559" i="28" s="1"/>
  <c r="I3546" i="28"/>
  <c r="I3547" i="28" s="1"/>
  <c r="I3548" i="28" s="1"/>
  <c r="I3549" i="28" s="1"/>
  <c r="I3550" i="28" s="1"/>
  <c r="I3551" i="28" s="1"/>
  <c r="I3552" i="28" s="1"/>
  <c r="I3553" i="28" s="1"/>
  <c r="I3554" i="28" s="1"/>
  <c r="I3555" i="28" s="1"/>
  <c r="I3556" i="28" s="1"/>
  <c r="I3557" i="28" s="1"/>
  <c r="I3558" i="28" s="1"/>
  <c r="I3559" i="28" s="1"/>
  <c r="H3546" i="28"/>
  <c r="H3547" i="28" s="1"/>
  <c r="H3548" i="28" s="1"/>
  <c r="H3549" i="28" s="1"/>
  <c r="H3550" i="28" s="1"/>
  <c r="H3551" i="28" s="1"/>
  <c r="H3552" i="28" s="1"/>
  <c r="H3553" i="28" s="1"/>
  <c r="H3554" i="28" s="1"/>
  <c r="H3555" i="28" s="1"/>
  <c r="H3556" i="28" s="1"/>
  <c r="H3557" i="28" s="1"/>
  <c r="H3558" i="28" s="1"/>
  <c r="H3559" i="28" s="1"/>
  <c r="J3532" i="28"/>
  <c r="J3533" i="28" s="1"/>
  <c r="J3534" i="28" s="1"/>
  <c r="J3535" i="28" s="1"/>
  <c r="J3536" i="28" s="1"/>
  <c r="J3537" i="28" s="1"/>
  <c r="J3538" i="28" s="1"/>
  <c r="J3539" i="28" s="1"/>
  <c r="J3540" i="28" s="1"/>
  <c r="J3541" i="28" s="1"/>
  <c r="J3542" i="28" s="1"/>
  <c r="J3543" i="28" s="1"/>
  <c r="J3544" i="28" s="1"/>
  <c r="J3545" i="28" s="1"/>
  <c r="I3532" i="28"/>
  <c r="I3533" i="28" s="1"/>
  <c r="I3534" i="28" s="1"/>
  <c r="I3535" i="28" s="1"/>
  <c r="I3536" i="28" s="1"/>
  <c r="I3537" i="28" s="1"/>
  <c r="I3538" i="28" s="1"/>
  <c r="I3539" i="28" s="1"/>
  <c r="I3540" i="28" s="1"/>
  <c r="I3541" i="28" s="1"/>
  <c r="I3542" i="28" s="1"/>
  <c r="I3543" i="28" s="1"/>
  <c r="I3544" i="28" s="1"/>
  <c r="I3545" i="28" s="1"/>
  <c r="H3532" i="28"/>
  <c r="H3533" i="28" s="1"/>
  <c r="H3534" i="28" s="1"/>
  <c r="H3535" i="28" s="1"/>
  <c r="H3536" i="28" s="1"/>
  <c r="H3537" i="28" s="1"/>
  <c r="H3538" i="28" s="1"/>
  <c r="H3539" i="28" s="1"/>
  <c r="H3540" i="28" s="1"/>
  <c r="H3541" i="28" s="1"/>
  <c r="H3542" i="28" s="1"/>
  <c r="H3543" i="28" s="1"/>
  <c r="H3544" i="28" s="1"/>
  <c r="H3545" i="28" s="1"/>
  <c r="J3518" i="28"/>
  <c r="J3519" i="28" s="1"/>
  <c r="J3520" i="28" s="1"/>
  <c r="J3521" i="28" s="1"/>
  <c r="J3522" i="28" s="1"/>
  <c r="J3523" i="28" s="1"/>
  <c r="J3524" i="28" s="1"/>
  <c r="J3525" i="28" s="1"/>
  <c r="J3526" i="28" s="1"/>
  <c r="J3527" i="28" s="1"/>
  <c r="J3528" i="28" s="1"/>
  <c r="J3529" i="28" s="1"/>
  <c r="J3530" i="28" s="1"/>
  <c r="J3531" i="28" s="1"/>
  <c r="I3518" i="28"/>
  <c r="I3519" i="28" s="1"/>
  <c r="I3520" i="28" s="1"/>
  <c r="I3521" i="28" s="1"/>
  <c r="I3522" i="28" s="1"/>
  <c r="I3523" i="28" s="1"/>
  <c r="I3524" i="28" s="1"/>
  <c r="I3525" i="28" s="1"/>
  <c r="I3526" i="28" s="1"/>
  <c r="I3527" i="28" s="1"/>
  <c r="I3528" i="28" s="1"/>
  <c r="I3529" i="28" s="1"/>
  <c r="I3530" i="28" s="1"/>
  <c r="I3531" i="28" s="1"/>
  <c r="H3518" i="28"/>
  <c r="H3519" i="28" s="1"/>
  <c r="H3520" i="28" s="1"/>
  <c r="H3521" i="28" s="1"/>
  <c r="H3522" i="28" s="1"/>
  <c r="H3523" i="28" s="1"/>
  <c r="H3524" i="28" s="1"/>
  <c r="H3525" i="28" s="1"/>
  <c r="H3526" i="28" s="1"/>
  <c r="H3527" i="28" s="1"/>
  <c r="H3528" i="28" s="1"/>
  <c r="H3529" i="28" s="1"/>
  <c r="H3530" i="28" s="1"/>
  <c r="H3531" i="28" s="1"/>
  <c r="J3504" i="28"/>
  <c r="J3505" i="28" s="1"/>
  <c r="J3506" i="28" s="1"/>
  <c r="J3507" i="28" s="1"/>
  <c r="J3508" i="28" s="1"/>
  <c r="J3509" i="28" s="1"/>
  <c r="J3510" i="28" s="1"/>
  <c r="J3511" i="28" s="1"/>
  <c r="J3512" i="28" s="1"/>
  <c r="J3513" i="28" s="1"/>
  <c r="J3514" i="28" s="1"/>
  <c r="J3515" i="28" s="1"/>
  <c r="J3516" i="28" s="1"/>
  <c r="J3517" i="28" s="1"/>
  <c r="I3504" i="28"/>
  <c r="I3505" i="28" s="1"/>
  <c r="I3506" i="28" s="1"/>
  <c r="I3507" i="28" s="1"/>
  <c r="I3508" i="28" s="1"/>
  <c r="I3509" i="28" s="1"/>
  <c r="I3510" i="28" s="1"/>
  <c r="I3511" i="28" s="1"/>
  <c r="I3512" i="28" s="1"/>
  <c r="I3513" i="28" s="1"/>
  <c r="I3514" i="28" s="1"/>
  <c r="I3515" i="28" s="1"/>
  <c r="I3516" i="28" s="1"/>
  <c r="I3517" i="28" s="1"/>
  <c r="H3504" i="28"/>
  <c r="H3505" i="28" s="1"/>
  <c r="H3506" i="28" s="1"/>
  <c r="H3507" i="28" s="1"/>
  <c r="H3508" i="28" s="1"/>
  <c r="H3509" i="28" s="1"/>
  <c r="H3510" i="28" s="1"/>
  <c r="H3511" i="28" s="1"/>
  <c r="H3512" i="28" s="1"/>
  <c r="H3513" i="28" s="1"/>
  <c r="H3514" i="28" s="1"/>
  <c r="H3515" i="28" s="1"/>
  <c r="H3516" i="28" s="1"/>
  <c r="H3517" i="28" s="1"/>
  <c r="J3490" i="28"/>
  <c r="J3491" i="28" s="1"/>
  <c r="J3492" i="28" s="1"/>
  <c r="J3493" i="28" s="1"/>
  <c r="J3494" i="28" s="1"/>
  <c r="J3495" i="28" s="1"/>
  <c r="J3496" i="28" s="1"/>
  <c r="J3497" i="28" s="1"/>
  <c r="J3498" i="28" s="1"/>
  <c r="J3499" i="28" s="1"/>
  <c r="J3500" i="28" s="1"/>
  <c r="J3501" i="28" s="1"/>
  <c r="J3502" i="28" s="1"/>
  <c r="J3503" i="28" s="1"/>
  <c r="I3490" i="28"/>
  <c r="I3491" i="28" s="1"/>
  <c r="I3492" i="28" s="1"/>
  <c r="I3493" i="28" s="1"/>
  <c r="I3494" i="28" s="1"/>
  <c r="I3495" i="28" s="1"/>
  <c r="I3496" i="28" s="1"/>
  <c r="I3497" i="28" s="1"/>
  <c r="I3498" i="28" s="1"/>
  <c r="I3499" i="28" s="1"/>
  <c r="I3500" i="28" s="1"/>
  <c r="I3501" i="28" s="1"/>
  <c r="I3502" i="28" s="1"/>
  <c r="I3503" i="28" s="1"/>
  <c r="H3490" i="28"/>
  <c r="H3491" i="28" s="1"/>
  <c r="H3492" i="28" s="1"/>
  <c r="H3493" i="28" s="1"/>
  <c r="H3494" i="28" s="1"/>
  <c r="H3495" i="28" s="1"/>
  <c r="H3496" i="28" s="1"/>
  <c r="H3497" i="28" s="1"/>
  <c r="H3498" i="28" s="1"/>
  <c r="H3499" i="28" s="1"/>
  <c r="H3500" i="28" s="1"/>
  <c r="H3501" i="28" s="1"/>
  <c r="H3502" i="28" s="1"/>
  <c r="H3503" i="28" s="1"/>
  <c r="J3476" i="28"/>
  <c r="J3477" i="28" s="1"/>
  <c r="J3478" i="28" s="1"/>
  <c r="J3479" i="28" s="1"/>
  <c r="J3480" i="28" s="1"/>
  <c r="J3481" i="28" s="1"/>
  <c r="J3482" i="28" s="1"/>
  <c r="J3483" i="28" s="1"/>
  <c r="J3484" i="28" s="1"/>
  <c r="J3485" i="28" s="1"/>
  <c r="J3486" i="28" s="1"/>
  <c r="J3487" i="28" s="1"/>
  <c r="J3488" i="28" s="1"/>
  <c r="J3489" i="28" s="1"/>
  <c r="I3476" i="28"/>
  <c r="I3477" i="28" s="1"/>
  <c r="I3478" i="28" s="1"/>
  <c r="I3479" i="28" s="1"/>
  <c r="I3480" i="28" s="1"/>
  <c r="I3481" i="28" s="1"/>
  <c r="I3482" i="28" s="1"/>
  <c r="I3483" i="28" s="1"/>
  <c r="I3484" i="28" s="1"/>
  <c r="I3485" i="28" s="1"/>
  <c r="I3486" i="28" s="1"/>
  <c r="I3487" i="28" s="1"/>
  <c r="I3488" i="28" s="1"/>
  <c r="I3489" i="28" s="1"/>
  <c r="H3476" i="28"/>
  <c r="H3477" i="28" s="1"/>
  <c r="H3478" i="28" s="1"/>
  <c r="H3479" i="28" s="1"/>
  <c r="H3480" i="28" s="1"/>
  <c r="H3481" i="28" s="1"/>
  <c r="H3482" i="28" s="1"/>
  <c r="H3483" i="28" s="1"/>
  <c r="H3484" i="28" s="1"/>
  <c r="H3485" i="28" s="1"/>
  <c r="H3486" i="28" s="1"/>
  <c r="H3487" i="28" s="1"/>
  <c r="H3488" i="28" s="1"/>
  <c r="H3489" i="28" s="1"/>
  <c r="J3462" i="28"/>
  <c r="J3463" i="28" s="1"/>
  <c r="J3464" i="28" s="1"/>
  <c r="J3465" i="28" s="1"/>
  <c r="J3466" i="28" s="1"/>
  <c r="J3467" i="28" s="1"/>
  <c r="J3468" i="28" s="1"/>
  <c r="J3469" i="28" s="1"/>
  <c r="J3470" i="28" s="1"/>
  <c r="J3471" i="28" s="1"/>
  <c r="J3472" i="28" s="1"/>
  <c r="J3473" i="28" s="1"/>
  <c r="J3474" i="28" s="1"/>
  <c r="J3475" i="28" s="1"/>
  <c r="I3462" i="28"/>
  <c r="I3463" i="28" s="1"/>
  <c r="I3464" i="28" s="1"/>
  <c r="I3465" i="28" s="1"/>
  <c r="I3466" i="28" s="1"/>
  <c r="I3467" i="28" s="1"/>
  <c r="I3468" i="28" s="1"/>
  <c r="I3469" i="28" s="1"/>
  <c r="I3470" i="28" s="1"/>
  <c r="I3471" i="28" s="1"/>
  <c r="I3472" i="28" s="1"/>
  <c r="I3473" i="28" s="1"/>
  <c r="I3474" i="28" s="1"/>
  <c r="I3475" i="28" s="1"/>
  <c r="H3462" i="28"/>
  <c r="H3463" i="28" s="1"/>
  <c r="H3464" i="28" s="1"/>
  <c r="H3465" i="28" s="1"/>
  <c r="H3466" i="28" s="1"/>
  <c r="H3467" i="28" s="1"/>
  <c r="H3468" i="28" s="1"/>
  <c r="H3469" i="28" s="1"/>
  <c r="H3470" i="28" s="1"/>
  <c r="H3471" i="28" s="1"/>
  <c r="H3472" i="28" s="1"/>
  <c r="H3473" i="28" s="1"/>
  <c r="H3474" i="28" s="1"/>
  <c r="H3475" i="28" s="1"/>
  <c r="J3448" i="28"/>
  <c r="J3449" i="28" s="1"/>
  <c r="J3450" i="28" s="1"/>
  <c r="J3451" i="28" s="1"/>
  <c r="J3452" i="28" s="1"/>
  <c r="J3453" i="28" s="1"/>
  <c r="J3454" i="28" s="1"/>
  <c r="J3455" i="28" s="1"/>
  <c r="J3456" i="28" s="1"/>
  <c r="J3457" i="28" s="1"/>
  <c r="J3458" i="28" s="1"/>
  <c r="J3459" i="28" s="1"/>
  <c r="J3460" i="28" s="1"/>
  <c r="J3461" i="28" s="1"/>
  <c r="I3448" i="28"/>
  <c r="I3449" i="28" s="1"/>
  <c r="I3450" i="28" s="1"/>
  <c r="I3451" i="28" s="1"/>
  <c r="I3452" i="28" s="1"/>
  <c r="I3453" i="28" s="1"/>
  <c r="I3454" i="28" s="1"/>
  <c r="I3455" i="28" s="1"/>
  <c r="I3456" i="28" s="1"/>
  <c r="I3457" i="28" s="1"/>
  <c r="I3458" i="28" s="1"/>
  <c r="I3459" i="28" s="1"/>
  <c r="I3460" i="28" s="1"/>
  <c r="I3461" i="28" s="1"/>
  <c r="H3448" i="28"/>
  <c r="H3449" i="28" s="1"/>
  <c r="H3450" i="28" s="1"/>
  <c r="H3451" i="28" s="1"/>
  <c r="H3452" i="28" s="1"/>
  <c r="H3453" i="28" s="1"/>
  <c r="H3454" i="28" s="1"/>
  <c r="H3455" i="28" s="1"/>
  <c r="H3456" i="28" s="1"/>
  <c r="H3457" i="28" s="1"/>
  <c r="H3458" i="28" s="1"/>
  <c r="H3459" i="28" s="1"/>
  <c r="H3460" i="28" s="1"/>
  <c r="H3461" i="28" s="1"/>
  <c r="J3434" i="28"/>
  <c r="J3435" i="28" s="1"/>
  <c r="J3436" i="28" s="1"/>
  <c r="J3437" i="28" s="1"/>
  <c r="J3438" i="28" s="1"/>
  <c r="J3439" i="28" s="1"/>
  <c r="J3440" i="28" s="1"/>
  <c r="J3441" i="28" s="1"/>
  <c r="J3442" i="28" s="1"/>
  <c r="J3443" i="28" s="1"/>
  <c r="J3444" i="28" s="1"/>
  <c r="J3445" i="28" s="1"/>
  <c r="J3446" i="28" s="1"/>
  <c r="J3447" i="28" s="1"/>
  <c r="I3434" i="28"/>
  <c r="I3435" i="28" s="1"/>
  <c r="I3436" i="28" s="1"/>
  <c r="I3437" i="28" s="1"/>
  <c r="I3438" i="28" s="1"/>
  <c r="I3439" i="28" s="1"/>
  <c r="I3440" i="28" s="1"/>
  <c r="I3441" i="28" s="1"/>
  <c r="I3442" i="28" s="1"/>
  <c r="I3443" i="28" s="1"/>
  <c r="I3444" i="28" s="1"/>
  <c r="I3445" i="28" s="1"/>
  <c r="I3446" i="28" s="1"/>
  <c r="I3447" i="28" s="1"/>
  <c r="H3434" i="28"/>
  <c r="H3435" i="28" s="1"/>
  <c r="H3436" i="28" s="1"/>
  <c r="H3437" i="28" s="1"/>
  <c r="H3438" i="28" s="1"/>
  <c r="H3439" i="28" s="1"/>
  <c r="H3440" i="28" s="1"/>
  <c r="H3441" i="28" s="1"/>
  <c r="H3442" i="28" s="1"/>
  <c r="H3443" i="28" s="1"/>
  <c r="H3444" i="28" s="1"/>
  <c r="H3445" i="28" s="1"/>
  <c r="H3446" i="28" s="1"/>
  <c r="H3447" i="28" s="1"/>
  <c r="J3420" i="28"/>
  <c r="J3421" i="28" s="1"/>
  <c r="J3422" i="28" s="1"/>
  <c r="J3423" i="28" s="1"/>
  <c r="J3424" i="28" s="1"/>
  <c r="J3425" i="28" s="1"/>
  <c r="J3426" i="28" s="1"/>
  <c r="J3427" i="28" s="1"/>
  <c r="J3428" i="28" s="1"/>
  <c r="J3429" i="28" s="1"/>
  <c r="J3430" i="28" s="1"/>
  <c r="J3431" i="28" s="1"/>
  <c r="J3432" i="28" s="1"/>
  <c r="J3433" i="28" s="1"/>
  <c r="I3420" i="28"/>
  <c r="I3421" i="28" s="1"/>
  <c r="I3422" i="28" s="1"/>
  <c r="I3423" i="28" s="1"/>
  <c r="I3424" i="28" s="1"/>
  <c r="I3425" i="28" s="1"/>
  <c r="I3426" i="28" s="1"/>
  <c r="I3427" i="28" s="1"/>
  <c r="I3428" i="28" s="1"/>
  <c r="I3429" i="28" s="1"/>
  <c r="I3430" i="28" s="1"/>
  <c r="I3431" i="28" s="1"/>
  <c r="I3432" i="28" s="1"/>
  <c r="I3433" i="28" s="1"/>
  <c r="H3420" i="28"/>
  <c r="H3421" i="28" s="1"/>
  <c r="H3422" i="28" s="1"/>
  <c r="H3423" i="28" s="1"/>
  <c r="H3424" i="28" s="1"/>
  <c r="H3425" i="28" s="1"/>
  <c r="H3426" i="28" s="1"/>
  <c r="H3427" i="28" s="1"/>
  <c r="H3428" i="28" s="1"/>
  <c r="H3429" i="28" s="1"/>
  <c r="H3430" i="28" s="1"/>
  <c r="H3431" i="28" s="1"/>
  <c r="H3432" i="28" s="1"/>
  <c r="H3433" i="28" s="1"/>
  <c r="J3406" i="28"/>
  <c r="J3407" i="28" s="1"/>
  <c r="J3408" i="28" s="1"/>
  <c r="J3409" i="28" s="1"/>
  <c r="J3410" i="28" s="1"/>
  <c r="J3411" i="28" s="1"/>
  <c r="J3412" i="28" s="1"/>
  <c r="J3413" i="28" s="1"/>
  <c r="J3414" i="28" s="1"/>
  <c r="J3415" i="28" s="1"/>
  <c r="J3416" i="28" s="1"/>
  <c r="J3417" i="28" s="1"/>
  <c r="J3418" i="28" s="1"/>
  <c r="J3419" i="28" s="1"/>
  <c r="I3406" i="28"/>
  <c r="I3407" i="28" s="1"/>
  <c r="I3408" i="28" s="1"/>
  <c r="I3409" i="28" s="1"/>
  <c r="I3410" i="28" s="1"/>
  <c r="I3411" i="28" s="1"/>
  <c r="I3412" i="28" s="1"/>
  <c r="I3413" i="28" s="1"/>
  <c r="I3414" i="28" s="1"/>
  <c r="I3415" i="28" s="1"/>
  <c r="I3416" i="28" s="1"/>
  <c r="I3417" i="28" s="1"/>
  <c r="I3418" i="28" s="1"/>
  <c r="I3419" i="28" s="1"/>
  <c r="H3406" i="28"/>
  <c r="H3407" i="28" s="1"/>
  <c r="H3408" i="28" s="1"/>
  <c r="H3409" i="28" s="1"/>
  <c r="H3410" i="28" s="1"/>
  <c r="H3411" i="28" s="1"/>
  <c r="H3412" i="28" s="1"/>
  <c r="H3413" i="28" s="1"/>
  <c r="H3414" i="28" s="1"/>
  <c r="H3415" i="28" s="1"/>
  <c r="H3416" i="28" s="1"/>
  <c r="H3417" i="28" s="1"/>
  <c r="H3418" i="28" s="1"/>
  <c r="H3419" i="28" s="1"/>
  <c r="J3392" i="28"/>
  <c r="J3393" i="28" s="1"/>
  <c r="J3394" i="28" s="1"/>
  <c r="J3395" i="28" s="1"/>
  <c r="J3396" i="28" s="1"/>
  <c r="J3397" i="28" s="1"/>
  <c r="J3398" i="28" s="1"/>
  <c r="J3399" i="28" s="1"/>
  <c r="J3400" i="28" s="1"/>
  <c r="J3401" i="28" s="1"/>
  <c r="J3402" i="28" s="1"/>
  <c r="J3403" i="28" s="1"/>
  <c r="J3404" i="28" s="1"/>
  <c r="J3405" i="28" s="1"/>
  <c r="I3392" i="28"/>
  <c r="I3393" i="28" s="1"/>
  <c r="I3394" i="28" s="1"/>
  <c r="I3395" i="28" s="1"/>
  <c r="I3396" i="28" s="1"/>
  <c r="I3397" i="28" s="1"/>
  <c r="I3398" i="28" s="1"/>
  <c r="I3399" i="28" s="1"/>
  <c r="I3400" i="28" s="1"/>
  <c r="I3401" i="28" s="1"/>
  <c r="I3402" i="28" s="1"/>
  <c r="I3403" i="28" s="1"/>
  <c r="I3404" i="28" s="1"/>
  <c r="I3405" i="28" s="1"/>
  <c r="H3392" i="28"/>
  <c r="H3393" i="28" s="1"/>
  <c r="H3394" i="28" s="1"/>
  <c r="H3395" i="28" s="1"/>
  <c r="H3396" i="28" s="1"/>
  <c r="H3397" i="28" s="1"/>
  <c r="H3398" i="28" s="1"/>
  <c r="H3399" i="28" s="1"/>
  <c r="H3400" i="28" s="1"/>
  <c r="H3401" i="28" s="1"/>
  <c r="H3402" i="28" s="1"/>
  <c r="H3403" i="28" s="1"/>
  <c r="H3404" i="28" s="1"/>
  <c r="H3405" i="28" s="1"/>
  <c r="J3378" i="28"/>
  <c r="J3379" i="28" s="1"/>
  <c r="J3380" i="28" s="1"/>
  <c r="J3381" i="28" s="1"/>
  <c r="J3382" i="28" s="1"/>
  <c r="J3383" i="28" s="1"/>
  <c r="J3384" i="28" s="1"/>
  <c r="J3385" i="28" s="1"/>
  <c r="J3386" i="28" s="1"/>
  <c r="J3387" i="28" s="1"/>
  <c r="J3388" i="28" s="1"/>
  <c r="J3389" i="28" s="1"/>
  <c r="J3390" i="28" s="1"/>
  <c r="J3391" i="28" s="1"/>
  <c r="I3378" i="28"/>
  <c r="I3379" i="28" s="1"/>
  <c r="I3380" i="28" s="1"/>
  <c r="I3381" i="28" s="1"/>
  <c r="I3382" i="28" s="1"/>
  <c r="I3383" i="28" s="1"/>
  <c r="I3384" i="28" s="1"/>
  <c r="I3385" i="28" s="1"/>
  <c r="I3386" i="28" s="1"/>
  <c r="I3387" i="28" s="1"/>
  <c r="I3388" i="28" s="1"/>
  <c r="I3389" i="28" s="1"/>
  <c r="I3390" i="28" s="1"/>
  <c r="I3391" i="28" s="1"/>
  <c r="H3378" i="28"/>
  <c r="H3379" i="28" s="1"/>
  <c r="H3380" i="28" s="1"/>
  <c r="H3381" i="28" s="1"/>
  <c r="H3382" i="28" s="1"/>
  <c r="H3383" i="28" s="1"/>
  <c r="H3384" i="28" s="1"/>
  <c r="H3385" i="28" s="1"/>
  <c r="H3386" i="28" s="1"/>
  <c r="H3387" i="28" s="1"/>
  <c r="H3388" i="28" s="1"/>
  <c r="H3389" i="28" s="1"/>
  <c r="H3390" i="28" s="1"/>
  <c r="H3391" i="28" s="1"/>
  <c r="J3364" i="28"/>
  <c r="J3365" i="28" s="1"/>
  <c r="J3366" i="28" s="1"/>
  <c r="J3367" i="28" s="1"/>
  <c r="J3368" i="28" s="1"/>
  <c r="J3369" i="28" s="1"/>
  <c r="J3370" i="28" s="1"/>
  <c r="J3371" i="28" s="1"/>
  <c r="J3372" i="28" s="1"/>
  <c r="J3373" i="28" s="1"/>
  <c r="J3374" i="28" s="1"/>
  <c r="J3375" i="28" s="1"/>
  <c r="J3376" i="28" s="1"/>
  <c r="J3377" i="28" s="1"/>
  <c r="I3364" i="28"/>
  <c r="I3365" i="28" s="1"/>
  <c r="I3366" i="28" s="1"/>
  <c r="I3367" i="28" s="1"/>
  <c r="I3368" i="28" s="1"/>
  <c r="I3369" i="28" s="1"/>
  <c r="I3370" i="28" s="1"/>
  <c r="I3371" i="28" s="1"/>
  <c r="I3372" i="28" s="1"/>
  <c r="I3373" i="28" s="1"/>
  <c r="I3374" i="28" s="1"/>
  <c r="I3375" i="28" s="1"/>
  <c r="I3376" i="28" s="1"/>
  <c r="I3377" i="28" s="1"/>
  <c r="H3364" i="28"/>
  <c r="H3365" i="28" s="1"/>
  <c r="H3366" i="28" s="1"/>
  <c r="H3367" i="28" s="1"/>
  <c r="H3368" i="28" s="1"/>
  <c r="H3369" i="28" s="1"/>
  <c r="H3370" i="28" s="1"/>
  <c r="H3371" i="28" s="1"/>
  <c r="H3372" i="28" s="1"/>
  <c r="H3373" i="28" s="1"/>
  <c r="H3374" i="28" s="1"/>
  <c r="H3375" i="28" s="1"/>
  <c r="H3376" i="28" s="1"/>
  <c r="H3377" i="28" s="1"/>
  <c r="J3350" i="28"/>
  <c r="J3351" i="28" s="1"/>
  <c r="J3352" i="28" s="1"/>
  <c r="J3353" i="28" s="1"/>
  <c r="J3354" i="28" s="1"/>
  <c r="J3355" i="28" s="1"/>
  <c r="J3356" i="28" s="1"/>
  <c r="J3357" i="28" s="1"/>
  <c r="J3358" i="28" s="1"/>
  <c r="J3359" i="28" s="1"/>
  <c r="J3360" i="28" s="1"/>
  <c r="J3361" i="28" s="1"/>
  <c r="J3362" i="28" s="1"/>
  <c r="J3363" i="28" s="1"/>
  <c r="I3350" i="28"/>
  <c r="I3351" i="28" s="1"/>
  <c r="I3352" i="28" s="1"/>
  <c r="I3353" i="28" s="1"/>
  <c r="I3354" i="28" s="1"/>
  <c r="I3355" i="28" s="1"/>
  <c r="I3356" i="28" s="1"/>
  <c r="I3357" i="28" s="1"/>
  <c r="I3358" i="28" s="1"/>
  <c r="I3359" i="28" s="1"/>
  <c r="I3360" i="28" s="1"/>
  <c r="I3361" i="28" s="1"/>
  <c r="I3362" i="28" s="1"/>
  <c r="I3363" i="28" s="1"/>
  <c r="H3350" i="28"/>
  <c r="H3351" i="28" s="1"/>
  <c r="H3352" i="28" s="1"/>
  <c r="H3353" i="28" s="1"/>
  <c r="H3354" i="28" s="1"/>
  <c r="H3355" i="28" s="1"/>
  <c r="H3356" i="28" s="1"/>
  <c r="H3357" i="28" s="1"/>
  <c r="H3358" i="28" s="1"/>
  <c r="H3359" i="28" s="1"/>
  <c r="H3360" i="28" s="1"/>
  <c r="H3361" i="28" s="1"/>
  <c r="H3362" i="28" s="1"/>
  <c r="H3363" i="28" s="1"/>
  <c r="J3336" i="28"/>
  <c r="J3337" i="28" s="1"/>
  <c r="J3338" i="28" s="1"/>
  <c r="J3339" i="28" s="1"/>
  <c r="J3340" i="28" s="1"/>
  <c r="J3341" i="28" s="1"/>
  <c r="J3342" i="28" s="1"/>
  <c r="J3343" i="28" s="1"/>
  <c r="J3344" i="28" s="1"/>
  <c r="J3345" i="28" s="1"/>
  <c r="J3346" i="28" s="1"/>
  <c r="J3347" i="28" s="1"/>
  <c r="J3348" i="28" s="1"/>
  <c r="J3349" i="28" s="1"/>
  <c r="I3336" i="28"/>
  <c r="I3337" i="28" s="1"/>
  <c r="I3338" i="28" s="1"/>
  <c r="I3339" i="28" s="1"/>
  <c r="I3340" i="28" s="1"/>
  <c r="I3341" i="28" s="1"/>
  <c r="I3342" i="28" s="1"/>
  <c r="I3343" i="28" s="1"/>
  <c r="I3344" i="28" s="1"/>
  <c r="I3345" i="28" s="1"/>
  <c r="I3346" i="28" s="1"/>
  <c r="I3347" i="28" s="1"/>
  <c r="I3348" i="28" s="1"/>
  <c r="I3349" i="28" s="1"/>
  <c r="H3336" i="28"/>
  <c r="H3337" i="28" s="1"/>
  <c r="H3338" i="28" s="1"/>
  <c r="H3339" i="28" s="1"/>
  <c r="H3340" i="28" s="1"/>
  <c r="H3341" i="28" s="1"/>
  <c r="H3342" i="28" s="1"/>
  <c r="H3343" i="28" s="1"/>
  <c r="H3344" i="28" s="1"/>
  <c r="H3345" i="28" s="1"/>
  <c r="H3346" i="28" s="1"/>
  <c r="H3347" i="28" s="1"/>
  <c r="H3348" i="28" s="1"/>
  <c r="H3349" i="28" s="1"/>
  <c r="J3322" i="28"/>
  <c r="J3323" i="28" s="1"/>
  <c r="J3324" i="28" s="1"/>
  <c r="J3325" i="28" s="1"/>
  <c r="J3326" i="28" s="1"/>
  <c r="J3327" i="28" s="1"/>
  <c r="J3328" i="28" s="1"/>
  <c r="J3329" i="28" s="1"/>
  <c r="J3330" i="28" s="1"/>
  <c r="J3331" i="28" s="1"/>
  <c r="J3332" i="28" s="1"/>
  <c r="J3333" i="28" s="1"/>
  <c r="J3334" i="28" s="1"/>
  <c r="J3335" i="28" s="1"/>
  <c r="I3322" i="28"/>
  <c r="I3323" i="28" s="1"/>
  <c r="I3324" i="28" s="1"/>
  <c r="I3325" i="28" s="1"/>
  <c r="I3326" i="28" s="1"/>
  <c r="I3327" i="28" s="1"/>
  <c r="I3328" i="28" s="1"/>
  <c r="I3329" i="28" s="1"/>
  <c r="I3330" i="28" s="1"/>
  <c r="I3331" i="28" s="1"/>
  <c r="I3332" i="28" s="1"/>
  <c r="I3333" i="28" s="1"/>
  <c r="I3334" i="28" s="1"/>
  <c r="I3335" i="28" s="1"/>
  <c r="H3322" i="28"/>
  <c r="H3323" i="28" s="1"/>
  <c r="H3324" i="28" s="1"/>
  <c r="H3325" i="28" s="1"/>
  <c r="H3326" i="28" s="1"/>
  <c r="H3327" i="28" s="1"/>
  <c r="H3328" i="28" s="1"/>
  <c r="H3329" i="28" s="1"/>
  <c r="H3330" i="28" s="1"/>
  <c r="H3331" i="28" s="1"/>
  <c r="H3332" i="28" s="1"/>
  <c r="H3333" i="28" s="1"/>
  <c r="H3334" i="28" s="1"/>
  <c r="H3335" i="28" s="1"/>
  <c r="J3308" i="28"/>
  <c r="J3309" i="28" s="1"/>
  <c r="J3310" i="28" s="1"/>
  <c r="J3311" i="28" s="1"/>
  <c r="J3312" i="28" s="1"/>
  <c r="J3313" i="28" s="1"/>
  <c r="J3314" i="28" s="1"/>
  <c r="J3315" i="28" s="1"/>
  <c r="J3316" i="28" s="1"/>
  <c r="J3317" i="28" s="1"/>
  <c r="J3318" i="28" s="1"/>
  <c r="J3319" i="28" s="1"/>
  <c r="J3320" i="28" s="1"/>
  <c r="J3321" i="28" s="1"/>
  <c r="I3308" i="28"/>
  <c r="I3309" i="28" s="1"/>
  <c r="I3310" i="28" s="1"/>
  <c r="I3311" i="28" s="1"/>
  <c r="I3312" i="28" s="1"/>
  <c r="I3313" i="28" s="1"/>
  <c r="I3314" i="28" s="1"/>
  <c r="I3315" i="28" s="1"/>
  <c r="I3316" i="28" s="1"/>
  <c r="I3317" i="28" s="1"/>
  <c r="I3318" i="28" s="1"/>
  <c r="I3319" i="28" s="1"/>
  <c r="I3320" i="28" s="1"/>
  <c r="I3321" i="28" s="1"/>
  <c r="H3308" i="28"/>
  <c r="H3309" i="28" s="1"/>
  <c r="H3310" i="28" s="1"/>
  <c r="H3311" i="28" s="1"/>
  <c r="H3312" i="28" s="1"/>
  <c r="H3313" i="28" s="1"/>
  <c r="H3314" i="28" s="1"/>
  <c r="H3315" i="28" s="1"/>
  <c r="H3316" i="28" s="1"/>
  <c r="H3317" i="28" s="1"/>
  <c r="H3318" i="28" s="1"/>
  <c r="H3319" i="28" s="1"/>
  <c r="H3320" i="28" s="1"/>
  <c r="H3321" i="28" s="1"/>
  <c r="J3294" i="28"/>
  <c r="J3295" i="28" s="1"/>
  <c r="J3296" i="28" s="1"/>
  <c r="J3297" i="28" s="1"/>
  <c r="J3298" i="28" s="1"/>
  <c r="J3299" i="28" s="1"/>
  <c r="J3300" i="28" s="1"/>
  <c r="J3301" i="28" s="1"/>
  <c r="J3302" i="28" s="1"/>
  <c r="J3303" i="28" s="1"/>
  <c r="J3304" i="28" s="1"/>
  <c r="J3305" i="28" s="1"/>
  <c r="J3306" i="28" s="1"/>
  <c r="J3307" i="28" s="1"/>
  <c r="I3294" i="28"/>
  <c r="I3295" i="28" s="1"/>
  <c r="I3296" i="28" s="1"/>
  <c r="I3297" i="28" s="1"/>
  <c r="I3298" i="28" s="1"/>
  <c r="I3299" i="28" s="1"/>
  <c r="I3300" i="28" s="1"/>
  <c r="I3301" i="28" s="1"/>
  <c r="I3302" i="28" s="1"/>
  <c r="I3303" i="28" s="1"/>
  <c r="I3304" i="28" s="1"/>
  <c r="I3305" i="28" s="1"/>
  <c r="I3306" i="28" s="1"/>
  <c r="I3307" i="28" s="1"/>
  <c r="H3294" i="28"/>
  <c r="H3295" i="28" s="1"/>
  <c r="H3296" i="28" s="1"/>
  <c r="H3297" i="28" s="1"/>
  <c r="H3298" i="28" s="1"/>
  <c r="H3299" i="28" s="1"/>
  <c r="H3300" i="28" s="1"/>
  <c r="H3301" i="28" s="1"/>
  <c r="H3302" i="28" s="1"/>
  <c r="H3303" i="28" s="1"/>
  <c r="H3304" i="28" s="1"/>
  <c r="H3305" i="28" s="1"/>
  <c r="H3306" i="28" s="1"/>
  <c r="H3307" i="28" s="1"/>
  <c r="J3280" i="28"/>
  <c r="J3281" i="28" s="1"/>
  <c r="J3282" i="28" s="1"/>
  <c r="J3283" i="28" s="1"/>
  <c r="J3284" i="28" s="1"/>
  <c r="J3285" i="28" s="1"/>
  <c r="J3286" i="28" s="1"/>
  <c r="J3287" i="28" s="1"/>
  <c r="J3288" i="28" s="1"/>
  <c r="J3289" i="28" s="1"/>
  <c r="J3290" i="28" s="1"/>
  <c r="J3291" i="28" s="1"/>
  <c r="J3292" i="28" s="1"/>
  <c r="J3293" i="28" s="1"/>
  <c r="I3280" i="28"/>
  <c r="I3281" i="28" s="1"/>
  <c r="I3282" i="28" s="1"/>
  <c r="I3283" i="28" s="1"/>
  <c r="I3284" i="28" s="1"/>
  <c r="I3285" i="28" s="1"/>
  <c r="I3286" i="28" s="1"/>
  <c r="I3287" i="28" s="1"/>
  <c r="I3288" i="28" s="1"/>
  <c r="I3289" i="28" s="1"/>
  <c r="I3290" i="28" s="1"/>
  <c r="I3291" i="28" s="1"/>
  <c r="I3292" i="28" s="1"/>
  <c r="I3293" i="28" s="1"/>
  <c r="H3280" i="28"/>
  <c r="H3281" i="28" s="1"/>
  <c r="H3282" i="28" s="1"/>
  <c r="H3283" i="28" s="1"/>
  <c r="H3284" i="28" s="1"/>
  <c r="H3285" i="28" s="1"/>
  <c r="H3286" i="28" s="1"/>
  <c r="H3287" i="28" s="1"/>
  <c r="H3288" i="28" s="1"/>
  <c r="H3289" i="28" s="1"/>
  <c r="H3290" i="28" s="1"/>
  <c r="H3291" i="28" s="1"/>
  <c r="H3292" i="28" s="1"/>
  <c r="H3293" i="28" s="1"/>
  <c r="J3266" i="28"/>
  <c r="J3267" i="28" s="1"/>
  <c r="J3268" i="28" s="1"/>
  <c r="J3269" i="28" s="1"/>
  <c r="J3270" i="28" s="1"/>
  <c r="J3271" i="28" s="1"/>
  <c r="J3272" i="28" s="1"/>
  <c r="J3273" i="28" s="1"/>
  <c r="J3274" i="28" s="1"/>
  <c r="J3275" i="28" s="1"/>
  <c r="J3276" i="28" s="1"/>
  <c r="J3277" i="28" s="1"/>
  <c r="J3278" i="28" s="1"/>
  <c r="J3279" i="28" s="1"/>
  <c r="I3266" i="28"/>
  <c r="I3267" i="28" s="1"/>
  <c r="I3268" i="28" s="1"/>
  <c r="I3269" i="28" s="1"/>
  <c r="I3270" i="28" s="1"/>
  <c r="I3271" i="28" s="1"/>
  <c r="I3272" i="28" s="1"/>
  <c r="I3273" i="28" s="1"/>
  <c r="I3274" i="28" s="1"/>
  <c r="I3275" i="28" s="1"/>
  <c r="I3276" i="28" s="1"/>
  <c r="I3277" i="28" s="1"/>
  <c r="I3278" i="28" s="1"/>
  <c r="I3279" i="28" s="1"/>
  <c r="H3266" i="28"/>
  <c r="H3267" i="28" s="1"/>
  <c r="H3268" i="28" s="1"/>
  <c r="H3269" i="28" s="1"/>
  <c r="H3270" i="28" s="1"/>
  <c r="H3271" i="28" s="1"/>
  <c r="H3272" i="28" s="1"/>
  <c r="H3273" i="28" s="1"/>
  <c r="H3274" i="28" s="1"/>
  <c r="H3275" i="28" s="1"/>
  <c r="H3276" i="28" s="1"/>
  <c r="H3277" i="28" s="1"/>
  <c r="H3278" i="28" s="1"/>
  <c r="H3279" i="28" s="1"/>
  <c r="J3252" i="28"/>
  <c r="J3253" i="28" s="1"/>
  <c r="J3254" i="28" s="1"/>
  <c r="J3255" i="28" s="1"/>
  <c r="J3256" i="28" s="1"/>
  <c r="J3257" i="28" s="1"/>
  <c r="J3258" i="28" s="1"/>
  <c r="J3259" i="28" s="1"/>
  <c r="J3260" i="28" s="1"/>
  <c r="J3261" i="28" s="1"/>
  <c r="J3262" i="28" s="1"/>
  <c r="J3263" i="28" s="1"/>
  <c r="J3264" i="28" s="1"/>
  <c r="J3265" i="28" s="1"/>
  <c r="I3252" i="28"/>
  <c r="I3253" i="28" s="1"/>
  <c r="I3254" i="28" s="1"/>
  <c r="I3255" i="28" s="1"/>
  <c r="I3256" i="28" s="1"/>
  <c r="I3257" i="28" s="1"/>
  <c r="I3258" i="28" s="1"/>
  <c r="I3259" i="28" s="1"/>
  <c r="I3260" i="28" s="1"/>
  <c r="I3261" i="28" s="1"/>
  <c r="I3262" i="28" s="1"/>
  <c r="I3263" i="28" s="1"/>
  <c r="I3264" i="28" s="1"/>
  <c r="I3265" i="28" s="1"/>
  <c r="H3252" i="28"/>
  <c r="H3253" i="28" s="1"/>
  <c r="H3254" i="28" s="1"/>
  <c r="H3255" i="28" s="1"/>
  <c r="H3256" i="28" s="1"/>
  <c r="H3257" i="28" s="1"/>
  <c r="H3258" i="28" s="1"/>
  <c r="H3259" i="28" s="1"/>
  <c r="H3260" i="28" s="1"/>
  <c r="H3261" i="28" s="1"/>
  <c r="H3262" i="28" s="1"/>
  <c r="H3263" i="28" s="1"/>
  <c r="H3264" i="28" s="1"/>
  <c r="H3265" i="28" s="1"/>
  <c r="J3238" i="28"/>
  <c r="J3239" i="28" s="1"/>
  <c r="J3240" i="28" s="1"/>
  <c r="J3241" i="28" s="1"/>
  <c r="J3242" i="28" s="1"/>
  <c r="J3243" i="28" s="1"/>
  <c r="J3244" i="28" s="1"/>
  <c r="J3245" i="28" s="1"/>
  <c r="J3246" i="28" s="1"/>
  <c r="J3247" i="28" s="1"/>
  <c r="J3248" i="28" s="1"/>
  <c r="J3249" i="28" s="1"/>
  <c r="J3250" i="28" s="1"/>
  <c r="J3251" i="28" s="1"/>
  <c r="I3238" i="28"/>
  <c r="I3239" i="28" s="1"/>
  <c r="I3240" i="28" s="1"/>
  <c r="I3241" i="28" s="1"/>
  <c r="I3242" i="28" s="1"/>
  <c r="I3243" i="28" s="1"/>
  <c r="I3244" i="28" s="1"/>
  <c r="I3245" i="28" s="1"/>
  <c r="I3246" i="28" s="1"/>
  <c r="I3247" i="28" s="1"/>
  <c r="I3248" i="28" s="1"/>
  <c r="I3249" i="28" s="1"/>
  <c r="I3250" i="28" s="1"/>
  <c r="I3251" i="28" s="1"/>
  <c r="H3238" i="28"/>
  <c r="H3239" i="28" s="1"/>
  <c r="H3240" i="28" s="1"/>
  <c r="H3241" i="28" s="1"/>
  <c r="H3242" i="28" s="1"/>
  <c r="H3243" i="28" s="1"/>
  <c r="H3244" i="28" s="1"/>
  <c r="H3245" i="28" s="1"/>
  <c r="H3246" i="28" s="1"/>
  <c r="H3247" i="28" s="1"/>
  <c r="H3248" i="28" s="1"/>
  <c r="H3249" i="28" s="1"/>
  <c r="H3250" i="28" s="1"/>
  <c r="H3251" i="28" s="1"/>
  <c r="J3224" i="28"/>
  <c r="J3225" i="28" s="1"/>
  <c r="J3226" i="28" s="1"/>
  <c r="J3227" i="28" s="1"/>
  <c r="J3228" i="28" s="1"/>
  <c r="J3229" i="28" s="1"/>
  <c r="J3230" i="28" s="1"/>
  <c r="J3231" i="28" s="1"/>
  <c r="J3232" i="28" s="1"/>
  <c r="J3233" i="28" s="1"/>
  <c r="J3234" i="28" s="1"/>
  <c r="J3235" i="28" s="1"/>
  <c r="J3236" i="28" s="1"/>
  <c r="J3237" i="28" s="1"/>
  <c r="I3224" i="28"/>
  <c r="I3225" i="28" s="1"/>
  <c r="I3226" i="28" s="1"/>
  <c r="I3227" i="28" s="1"/>
  <c r="I3228" i="28" s="1"/>
  <c r="I3229" i="28" s="1"/>
  <c r="I3230" i="28" s="1"/>
  <c r="I3231" i="28" s="1"/>
  <c r="I3232" i="28" s="1"/>
  <c r="I3233" i="28" s="1"/>
  <c r="I3234" i="28" s="1"/>
  <c r="I3235" i="28" s="1"/>
  <c r="I3236" i="28" s="1"/>
  <c r="I3237" i="28" s="1"/>
  <c r="H3224" i="28"/>
  <c r="H3225" i="28" s="1"/>
  <c r="H3226" i="28" s="1"/>
  <c r="H3227" i="28" s="1"/>
  <c r="H3228" i="28" s="1"/>
  <c r="H3229" i="28" s="1"/>
  <c r="H3230" i="28" s="1"/>
  <c r="H3231" i="28" s="1"/>
  <c r="H3232" i="28" s="1"/>
  <c r="H3233" i="28" s="1"/>
  <c r="H3234" i="28" s="1"/>
  <c r="H3235" i="28" s="1"/>
  <c r="H3236" i="28" s="1"/>
  <c r="H3237" i="28" s="1"/>
  <c r="J3210" i="28"/>
  <c r="J3211" i="28" s="1"/>
  <c r="J3212" i="28" s="1"/>
  <c r="J3213" i="28" s="1"/>
  <c r="J3214" i="28" s="1"/>
  <c r="J3215" i="28" s="1"/>
  <c r="J3216" i="28" s="1"/>
  <c r="J3217" i="28" s="1"/>
  <c r="J3218" i="28" s="1"/>
  <c r="J3219" i="28" s="1"/>
  <c r="J3220" i="28" s="1"/>
  <c r="J3221" i="28" s="1"/>
  <c r="J3222" i="28" s="1"/>
  <c r="J3223" i="28" s="1"/>
  <c r="I3210" i="28"/>
  <c r="I3211" i="28" s="1"/>
  <c r="I3212" i="28" s="1"/>
  <c r="I3213" i="28" s="1"/>
  <c r="I3214" i="28" s="1"/>
  <c r="I3215" i="28" s="1"/>
  <c r="I3216" i="28" s="1"/>
  <c r="I3217" i="28" s="1"/>
  <c r="I3218" i="28" s="1"/>
  <c r="I3219" i="28" s="1"/>
  <c r="I3220" i="28" s="1"/>
  <c r="I3221" i="28" s="1"/>
  <c r="I3222" i="28" s="1"/>
  <c r="I3223" i="28" s="1"/>
  <c r="H3210" i="28"/>
  <c r="H3211" i="28" s="1"/>
  <c r="H3212" i="28" s="1"/>
  <c r="H3213" i="28" s="1"/>
  <c r="H3214" i="28" s="1"/>
  <c r="H3215" i="28" s="1"/>
  <c r="H3216" i="28" s="1"/>
  <c r="H3217" i="28" s="1"/>
  <c r="H3218" i="28" s="1"/>
  <c r="H3219" i="28" s="1"/>
  <c r="H3220" i="28" s="1"/>
  <c r="H3221" i="28" s="1"/>
  <c r="H3222" i="28" s="1"/>
  <c r="H3223" i="28" s="1"/>
  <c r="J3196" i="28"/>
  <c r="J3197" i="28" s="1"/>
  <c r="J3198" i="28" s="1"/>
  <c r="J3199" i="28" s="1"/>
  <c r="J3200" i="28" s="1"/>
  <c r="J3201" i="28" s="1"/>
  <c r="J3202" i="28" s="1"/>
  <c r="J3203" i="28" s="1"/>
  <c r="J3204" i="28" s="1"/>
  <c r="J3205" i="28" s="1"/>
  <c r="J3206" i="28" s="1"/>
  <c r="J3207" i="28" s="1"/>
  <c r="J3208" i="28" s="1"/>
  <c r="J3209" i="28" s="1"/>
  <c r="I3196" i="28"/>
  <c r="I3197" i="28" s="1"/>
  <c r="I3198" i="28" s="1"/>
  <c r="I3199" i="28" s="1"/>
  <c r="I3200" i="28" s="1"/>
  <c r="I3201" i="28" s="1"/>
  <c r="I3202" i="28" s="1"/>
  <c r="I3203" i="28" s="1"/>
  <c r="I3204" i="28" s="1"/>
  <c r="I3205" i="28" s="1"/>
  <c r="I3206" i="28" s="1"/>
  <c r="I3207" i="28" s="1"/>
  <c r="I3208" i="28" s="1"/>
  <c r="I3209" i="28" s="1"/>
  <c r="H3196" i="28"/>
  <c r="H3197" i="28" s="1"/>
  <c r="H3198" i="28" s="1"/>
  <c r="H3199" i="28" s="1"/>
  <c r="H3200" i="28" s="1"/>
  <c r="H3201" i="28" s="1"/>
  <c r="H3202" i="28" s="1"/>
  <c r="H3203" i="28" s="1"/>
  <c r="H3204" i="28" s="1"/>
  <c r="H3205" i="28" s="1"/>
  <c r="H3206" i="28" s="1"/>
  <c r="H3207" i="28" s="1"/>
  <c r="H3208" i="28" s="1"/>
  <c r="H3209" i="28" s="1"/>
  <c r="J3182" i="28"/>
  <c r="J3183" i="28" s="1"/>
  <c r="J3184" i="28" s="1"/>
  <c r="J3185" i="28" s="1"/>
  <c r="J3186" i="28" s="1"/>
  <c r="J3187" i="28" s="1"/>
  <c r="J3188" i="28" s="1"/>
  <c r="J3189" i="28" s="1"/>
  <c r="J3190" i="28" s="1"/>
  <c r="J3191" i="28" s="1"/>
  <c r="J3192" i="28" s="1"/>
  <c r="J3193" i="28" s="1"/>
  <c r="J3194" i="28" s="1"/>
  <c r="J3195" i="28" s="1"/>
  <c r="I3182" i="28"/>
  <c r="I3183" i="28" s="1"/>
  <c r="I3184" i="28" s="1"/>
  <c r="I3185" i="28" s="1"/>
  <c r="I3186" i="28" s="1"/>
  <c r="I3187" i="28" s="1"/>
  <c r="I3188" i="28" s="1"/>
  <c r="I3189" i="28" s="1"/>
  <c r="I3190" i="28" s="1"/>
  <c r="I3191" i="28" s="1"/>
  <c r="I3192" i="28" s="1"/>
  <c r="I3193" i="28" s="1"/>
  <c r="I3194" i="28" s="1"/>
  <c r="I3195" i="28" s="1"/>
  <c r="H3182" i="28"/>
  <c r="H3183" i="28" s="1"/>
  <c r="H3184" i="28" s="1"/>
  <c r="H3185" i="28" s="1"/>
  <c r="H3186" i="28" s="1"/>
  <c r="H3187" i="28" s="1"/>
  <c r="H3188" i="28" s="1"/>
  <c r="H3189" i="28" s="1"/>
  <c r="H3190" i="28" s="1"/>
  <c r="H3191" i="28" s="1"/>
  <c r="H3192" i="28" s="1"/>
  <c r="H3193" i="28" s="1"/>
  <c r="H3194" i="28" s="1"/>
  <c r="H3195" i="28" s="1"/>
  <c r="J3168" i="28"/>
  <c r="J3169" i="28" s="1"/>
  <c r="J3170" i="28" s="1"/>
  <c r="J3171" i="28" s="1"/>
  <c r="J3172" i="28" s="1"/>
  <c r="J3173" i="28" s="1"/>
  <c r="J3174" i="28" s="1"/>
  <c r="J3175" i="28" s="1"/>
  <c r="J3176" i="28" s="1"/>
  <c r="J3177" i="28" s="1"/>
  <c r="J3178" i="28" s="1"/>
  <c r="J3179" i="28" s="1"/>
  <c r="J3180" i="28" s="1"/>
  <c r="J3181" i="28" s="1"/>
  <c r="I3168" i="28"/>
  <c r="I3169" i="28" s="1"/>
  <c r="I3170" i="28" s="1"/>
  <c r="I3171" i="28" s="1"/>
  <c r="I3172" i="28" s="1"/>
  <c r="I3173" i="28" s="1"/>
  <c r="I3174" i="28" s="1"/>
  <c r="I3175" i="28" s="1"/>
  <c r="I3176" i="28" s="1"/>
  <c r="I3177" i="28" s="1"/>
  <c r="I3178" i="28" s="1"/>
  <c r="I3179" i="28" s="1"/>
  <c r="I3180" i="28" s="1"/>
  <c r="I3181" i="28" s="1"/>
  <c r="H3168" i="28"/>
  <c r="H3169" i="28" s="1"/>
  <c r="H3170" i="28" s="1"/>
  <c r="H3171" i="28" s="1"/>
  <c r="H3172" i="28" s="1"/>
  <c r="H3173" i="28" s="1"/>
  <c r="H3174" i="28" s="1"/>
  <c r="H3175" i="28" s="1"/>
  <c r="H3176" i="28" s="1"/>
  <c r="H3177" i="28" s="1"/>
  <c r="H3178" i="28" s="1"/>
  <c r="H3179" i="28" s="1"/>
  <c r="H3180" i="28" s="1"/>
  <c r="H3181" i="28" s="1"/>
  <c r="J3154" i="28"/>
  <c r="J3155" i="28" s="1"/>
  <c r="J3156" i="28" s="1"/>
  <c r="J3157" i="28" s="1"/>
  <c r="J3158" i="28" s="1"/>
  <c r="J3159" i="28" s="1"/>
  <c r="J3160" i="28" s="1"/>
  <c r="J3161" i="28" s="1"/>
  <c r="J3162" i="28" s="1"/>
  <c r="J3163" i="28" s="1"/>
  <c r="J3164" i="28" s="1"/>
  <c r="J3165" i="28" s="1"/>
  <c r="J3166" i="28" s="1"/>
  <c r="J3167" i="28" s="1"/>
  <c r="I3154" i="28"/>
  <c r="I3155" i="28" s="1"/>
  <c r="I3156" i="28" s="1"/>
  <c r="I3157" i="28" s="1"/>
  <c r="I3158" i="28" s="1"/>
  <c r="I3159" i="28" s="1"/>
  <c r="I3160" i="28" s="1"/>
  <c r="I3161" i="28" s="1"/>
  <c r="I3162" i="28" s="1"/>
  <c r="I3163" i="28" s="1"/>
  <c r="I3164" i="28" s="1"/>
  <c r="I3165" i="28" s="1"/>
  <c r="I3166" i="28" s="1"/>
  <c r="I3167" i="28" s="1"/>
  <c r="H3154" i="28"/>
  <c r="H3155" i="28" s="1"/>
  <c r="H3156" i="28" s="1"/>
  <c r="H3157" i="28" s="1"/>
  <c r="H3158" i="28" s="1"/>
  <c r="H3159" i="28" s="1"/>
  <c r="H3160" i="28" s="1"/>
  <c r="H3161" i="28" s="1"/>
  <c r="H3162" i="28" s="1"/>
  <c r="H3163" i="28" s="1"/>
  <c r="H3164" i="28" s="1"/>
  <c r="H3165" i="28" s="1"/>
  <c r="H3166" i="28" s="1"/>
  <c r="H3167" i="28" s="1"/>
  <c r="J3140" i="28"/>
  <c r="J3141" i="28" s="1"/>
  <c r="J3142" i="28" s="1"/>
  <c r="J3143" i="28" s="1"/>
  <c r="J3144" i="28" s="1"/>
  <c r="J3145" i="28" s="1"/>
  <c r="J3146" i="28" s="1"/>
  <c r="J3147" i="28" s="1"/>
  <c r="J3148" i="28" s="1"/>
  <c r="J3149" i="28" s="1"/>
  <c r="J3150" i="28" s="1"/>
  <c r="J3151" i="28" s="1"/>
  <c r="J3152" i="28" s="1"/>
  <c r="J3153" i="28" s="1"/>
  <c r="I3140" i="28"/>
  <c r="I3141" i="28" s="1"/>
  <c r="I3142" i="28" s="1"/>
  <c r="I3143" i="28" s="1"/>
  <c r="I3144" i="28" s="1"/>
  <c r="I3145" i="28" s="1"/>
  <c r="I3146" i="28" s="1"/>
  <c r="I3147" i="28" s="1"/>
  <c r="I3148" i="28" s="1"/>
  <c r="I3149" i="28" s="1"/>
  <c r="I3150" i="28" s="1"/>
  <c r="I3151" i="28" s="1"/>
  <c r="I3152" i="28" s="1"/>
  <c r="I3153" i="28" s="1"/>
  <c r="H3140" i="28"/>
  <c r="H3141" i="28" s="1"/>
  <c r="H3142" i="28" s="1"/>
  <c r="H3143" i="28" s="1"/>
  <c r="H3144" i="28" s="1"/>
  <c r="H3145" i="28" s="1"/>
  <c r="H3146" i="28" s="1"/>
  <c r="H3147" i="28" s="1"/>
  <c r="H3148" i="28" s="1"/>
  <c r="H3149" i="28" s="1"/>
  <c r="H3150" i="28" s="1"/>
  <c r="H3151" i="28" s="1"/>
  <c r="H3152" i="28" s="1"/>
  <c r="H3153" i="28" s="1"/>
  <c r="J3126" i="28"/>
  <c r="J3127" i="28" s="1"/>
  <c r="J3128" i="28" s="1"/>
  <c r="J3129" i="28" s="1"/>
  <c r="J3130" i="28" s="1"/>
  <c r="J3131" i="28" s="1"/>
  <c r="J3132" i="28" s="1"/>
  <c r="J3133" i="28" s="1"/>
  <c r="J3134" i="28" s="1"/>
  <c r="J3135" i="28" s="1"/>
  <c r="J3136" i="28" s="1"/>
  <c r="J3137" i="28" s="1"/>
  <c r="J3138" i="28" s="1"/>
  <c r="J3139" i="28" s="1"/>
  <c r="I3126" i="28"/>
  <c r="I3127" i="28" s="1"/>
  <c r="I3128" i="28" s="1"/>
  <c r="I3129" i="28" s="1"/>
  <c r="I3130" i="28" s="1"/>
  <c r="I3131" i="28" s="1"/>
  <c r="I3132" i="28" s="1"/>
  <c r="I3133" i="28" s="1"/>
  <c r="I3134" i="28" s="1"/>
  <c r="I3135" i="28" s="1"/>
  <c r="I3136" i="28" s="1"/>
  <c r="I3137" i="28" s="1"/>
  <c r="I3138" i="28" s="1"/>
  <c r="I3139" i="28" s="1"/>
  <c r="H3126" i="28"/>
  <c r="H3127" i="28" s="1"/>
  <c r="H3128" i="28" s="1"/>
  <c r="H3129" i="28" s="1"/>
  <c r="H3130" i="28" s="1"/>
  <c r="H3131" i="28" s="1"/>
  <c r="H3132" i="28" s="1"/>
  <c r="H3133" i="28" s="1"/>
  <c r="H3134" i="28" s="1"/>
  <c r="H3135" i="28" s="1"/>
  <c r="H3136" i="28" s="1"/>
  <c r="H3137" i="28" s="1"/>
  <c r="H3138" i="28" s="1"/>
  <c r="H3139" i="28" s="1"/>
  <c r="J3112" i="28"/>
  <c r="J3113" i="28" s="1"/>
  <c r="J3114" i="28" s="1"/>
  <c r="J3115" i="28" s="1"/>
  <c r="J3116" i="28" s="1"/>
  <c r="J3117" i="28" s="1"/>
  <c r="J3118" i="28" s="1"/>
  <c r="J3119" i="28" s="1"/>
  <c r="J3120" i="28" s="1"/>
  <c r="J3121" i="28" s="1"/>
  <c r="J3122" i="28" s="1"/>
  <c r="J3123" i="28" s="1"/>
  <c r="J3124" i="28" s="1"/>
  <c r="J3125" i="28" s="1"/>
  <c r="I3112" i="28"/>
  <c r="I3113" i="28" s="1"/>
  <c r="I3114" i="28" s="1"/>
  <c r="I3115" i="28" s="1"/>
  <c r="I3116" i="28" s="1"/>
  <c r="I3117" i="28" s="1"/>
  <c r="I3118" i="28" s="1"/>
  <c r="I3119" i="28" s="1"/>
  <c r="I3120" i="28" s="1"/>
  <c r="I3121" i="28" s="1"/>
  <c r="I3122" i="28" s="1"/>
  <c r="I3123" i="28" s="1"/>
  <c r="I3124" i="28" s="1"/>
  <c r="I3125" i="28" s="1"/>
  <c r="H3112" i="28"/>
  <c r="H3113" i="28" s="1"/>
  <c r="H3114" i="28" s="1"/>
  <c r="H3115" i="28" s="1"/>
  <c r="H3116" i="28" s="1"/>
  <c r="H3117" i="28" s="1"/>
  <c r="H3118" i="28" s="1"/>
  <c r="H3119" i="28" s="1"/>
  <c r="H3120" i="28" s="1"/>
  <c r="H3121" i="28" s="1"/>
  <c r="H3122" i="28" s="1"/>
  <c r="H3123" i="28" s="1"/>
  <c r="H3124" i="28" s="1"/>
  <c r="H3125" i="28" s="1"/>
  <c r="J3098" i="28"/>
  <c r="J3099" i="28" s="1"/>
  <c r="J3100" i="28" s="1"/>
  <c r="J3101" i="28" s="1"/>
  <c r="J3102" i="28" s="1"/>
  <c r="J3103" i="28" s="1"/>
  <c r="J3104" i="28" s="1"/>
  <c r="J3105" i="28" s="1"/>
  <c r="J3106" i="28" s="1"/>
  <c r="J3107" i="28" s="1"/>
  <c r="J3108" i="28" s="1"/>
  <c r="J3109" i="28" s="1"/>
  <c r="J3110" i="28" s="1"/>
  <c r="J3111" i="28" s="1"/>
  <c r="I3098" i="28"/>
  <c r="I3099" i="28" s="1"/>
  <c r="I3100" i="28" s="1"/>
  <c r="I3101" i="28" s="1"/>
  <c r="I3102" i="28" s="1"/>
  <c r="I3103" i="28" s="1"/>
  <c r="I3104" i="28" s="1"/>
  <c r="I3105" i="28" s="1"/>
  <c r="I3106" i="28" s="1"/>
  <c r="I3107" i="28" s="1"/>
  <c r="I3108" i="28" s="1"/>
  <c r="I3109" i="28" s="1"/>
  <c r="I3110" i="28" s="1"/>
  <c r="I3111" i="28" s="1"/>
  <c r="H3098" i="28"/>
  <c r="H3099" i="28" s="1"/>
  <c r="H3100" i="28" s="1"/>
  <c r="H3101" i="28" s="1"/>
  <c r="H3102" i="28" s="1"/>
  <c r="H3103" i="28" s="1"/>
  <c r="H3104" i="28" s="1"/>
  <c r="H3105" i="28" s="1"/>
  <c r="H3106" i="28" s="1"/>
  <c r="H3107" i="28" s="1"/>
  <c r="H3108" i="28" s="1"/>
  <c r="H3109" i="28" s="1"/>
  <c r="H3110" i="28" s="1"/>
  <c r="H3111" i="28" s="1"/>
  <c r="J3084" i="28"/>
  <c r="J3085" i="28" s="1"/>
  <c r="J3086" i="28" s="1"/>
  <c r="J3087" i="28" s="1"/>
  <c r="J3088" i="28" s="1"/>
  <c r="J3089" i="28" s="1"/>
  <c r="J3090" i="28" s="1"/>
  <c r="J3091" i="28" s="1"/>
  <c r="J3092" i="28" s="1"/>
  <c r="J3093" i="28" s="1"/>
  <c r="J3094" i="28" s="1"/>
  <c r="J3095" i="28" s="1"/>
  <c r="J3096" i="28" s="1"/>
  <c r="J3097" i="28" s="1"/>
  <c r="I3084" i="28"/>
  <c r="I3085" i="28" s="1"/>
  <c r="I3086" i="28" s="1"/>
  <c r="I3087" i="28" s="1"/>
  <c r="I3088" i="28" s="1"/>
  <c r="I3089" i="28" s="1"/>
  <c r="I3090" i="28" s="1"/>
  <c r="I3091" i="28" s="1"/>
  <c r="I3092" i="28" s="1"/>
  <c r="I3093" i="28" s="1"/>
  <c r="I3094" i="28" s="1"/>
  <c r="I3095" i="28" s="1"/>
  <c r="I3096" i="28" s="1"/>
  <c r="I3097" i="28" s="1"/>
  <c r="H3084" i="28"/>
  <c r="H3085" i="28" s="1"/>
  <c r="H3086" i="28" s="1"/>
  <c r="H3087" i="28" s="1"/>
  <c r="H3088" i="28" s="1"/>
  <c r="H3089" i="28" s="1"/>
  <c r="H3090" i="28" s="1"/>
  <c r="H3091" i="28" s="1"/>
  <c r="H3092" i="28" s="1"/>
  <c r="H3093" i="28" s="1"/>
  <c r="H3094" i="28" s="1"/>
  <c r="H3095" i="28" s="1"/>
  <c r="H3096" i="28" s="1"/>
  <c r="H3097" i="28" s="1"/>
  <c r="J3070" i="28"/>
  <c r="J3071" i="28" s="1"/>
  <c r="J3072" i="28" s="1"/>
  <c r="J3073" i="28" s="1"/>
  <c r="J3074" i="28" s="1"/>
  <c r="J3075" i="28" s="1"/>
  <c r="J3076" i="28" s="1"/>
  <c r="J3077" i="28" s="1"/>
  <c r="J3078" i="28" s="1"/>
  <c r="J3079" i="28" s="1"/>
  <c r="J3080" i="28" s="1"/>
  <c r="J3081" i="28" s="1"/>
  <c r="J3082" i="28" s="1"/>
  <c r="J3083" i="28" s="1"/>
  <c r="I3070" i="28"/>
  <c r="I3071" i="28" s="1"/>
  <c r="I3072" i="28" s="1"/>
  <c r="I3073" i="28" s="1"/>
  <c r="I3074" i="28" s="1"/>
  <c r="I3075" i="28" s="1"/>
  <c r="I3076" i="28" s="1"/>
  <c r="I3077" i="28" s="1"/>
  <c r="I3078" i="28" s="1"/>
  <c r="I3079" i="28" s="1"/>
  <c r="I3080" i="28" s="1"/>
  <c r="I3081" i="28" s="1"/>
  <c r="I3082" i="28" s="1"/>
  <c r="I3083" i="28" s="1"/>
  <c r="H3070" i="28"/>
  <c r="H3071" i="28" s="1"/>
  <c r="H3072" i="28" s="1"/>
  <c r="H3073" i="28" s="1"/>
  <c r="H3074" i="28" s="1"/>
  <c r="H3075" i="28" s="1"/>
  <c r="H3076" i="28" s="1"/>
  <c r="H3077" i="28" s="1"/>
  <c r="H3078" i="28" s="1"/>
  <c r="H3079" i="28" s="1"/>
  <c r="H3080" i="28" s="1"/>
  <c r="H3081" i="28" s="1"/>
  <c r="H3082" i="28" s="1"/>
  <c r="H3083" i="28" s="1"/>
  <c r="J3056" i="28"/>
  <c r="J3057" i="28" s="1"/>
  <c r="J3058" i="28" s="1"/>
  <c r="J3059" i="28" s="1"/>
  <c r="J3060" i="28" s="1"/>
  <c r="J3061" i="28" s="1"/>
  <c r="J3062" i="28" s="1"/>
  <c r="J3063" i="28" s="1"/>
  <c r="J3064" i="28" s="1"/>
  <c r="J3065" i="28" s="1"/>
  <c r="J3066" i="28" s="1"/>
  <c r="J3067" i="28" s="1"/>
  <c r="J3068" i="28" s="1"/>
  <c r="J3069" i="28" s="1"/>
  <c r="I3056" i="28"/>
  <c r="I3057" i="28" s="1"/>
  <c r="I3058" i="28" s="1"/>
  <c r="I3059" i="28" s="1"/>
  <c r="I3060" i="28" s="1"/>
  <c r="I3061" i="28" s="1"/>
  <c r="I3062" i="28" s="1"/>
  <c r="I3063" i="28" s="1"/>
  <c r="I3064" i="28" s="1"/>
  <c r="I3065" i="28" s="1"/>
  <c r="I3066" i="28" s="1"/>
  <c r="I3067" i="28" s="1"/>
  <c r="I3068" i="28" s="1"/>
  <c r="I3069" i="28" s="1"/>
  <c r="H3056" i="28"/>
  <c r="H3057" i="28" s="1"/>
  <c r="H3058" i="28" s="1"/>
  <c r="H3059" i="28" s="1"/>
  <c r="H3060" i="28" s="1"/>
  <c r="H3061" i="28" s="1"/>
  <c r="H3062" i="28" s="1"/>
  <c r="H3063" i="28" s="1"/>
  <c r="H3064" i="28" s="1"/>
  <c r="H3065" i="28" s="1"/>
  <c r="H3066" i="28" s="1"/>
  <c r="H3067" i="28" s="1"/>
  <c r="H3068" i="28" s="1"/>
  <c r="H3069" i="28" s="1"/>
  <c r="J3042" i="28"/>
  <c r="J3043" i="28" s="1"/>
  <c r="J3044" i="28" s="1"/>
  <c r="J3045" i="28" s="1"/>
  <c r="J3046" i="28" s="1"/>
  <c r="J3047" i="28" s="1"/>
  <c r="J3048" i="28" s="1"/>
  <c r="J3049" i="28" s="1"/>
  <c r="J3050" i="28" s="1"/>
  <c r="J3051" i="28" s="1"/>
  <c r="J3052" i="28" s="1"/>
  <c r="J3053" i="28" s="1"/>
  <c r="J3054" i="28" s="1"/>
  <c r="J3055" i="28" s="1"/>
  <c r="I3042" i="28"/>
  <c r="I3043" i="28" s="1"/>
  <c r="I3044" i="28" s="1"/>
  <c r="I3045" i="28" s="1"/>
  <c r="I3046" i="28" s="1"/>
  <c r="I3047" i="28" s="1"/>
  <c r="I3048" i="28" s="1"/>
  <c r="I3049" i="28" s="1"/>
  <c r="I3050" i="28" s="1"/>
  <c r="I3051" i="28" s="1"/>
  <c r="I3052" i="28" s="1"/>
  <c r="I3053" i="28" s="1"/>
  <c r="I3054" i="28" s="1"/>
  <c r="I3055" i="28" s="1"/>
  <c r="H3042" i="28"/>
  <c r="H3043" i="28" s="1"/>
  <c r="H3044" i="28" s="1"/>
  <c r="H3045" i="28" s="1"/>
  <c r="H3046" i="28" s="1"/>
  <c r="H3047" i="28" s="1"/>
  <c r="H3048" i="28" s="1"/>
  <c r="H3049" i="28" s="1"/>
  <c r="H3050" i="28" s="1"/>
  <c r="H3051" i="28" s="1"/>
  <c r="H3052" i="28" s="1"/>
  <c r="H3053" i="28" s="1"/>
  <c r="H3054" i="28" s="1"/>
  <c r="H3055" i="28" s="1"/>
  <c r="J3028" i="28"/>
  <c r="J3029" i="28" s="1"/>
  <c r="J3030" i="28" s="1"/>
  <c r="J3031" i="28" s="1"/>
  <c r="J3032" i="28" s="1"/>
  <c r="J3033" i="28" s="1"/>
  <c r="J3034" i="28" s="1"/>
  <c r="J3035" i="28" s="1"/>
  <c r="J3036" i="28" s="1"/>
  <c r="J3037" i="28" s="1"/>
  <c r="J3038" i="28" s="1"/>
  <c r="J3039" i="28" s="1"/>
  <c r="J3040" i="28" s="1"/>
  <c r="J3041" i="28" s="1"/>
  <c r="I3028" i="28"/>
  <c r="I3029" i="28" s="1"/>
  <c r="I3030" i="28" s="1"/>
  <c r="I3031" i="28" s="1"/>
  <c r="I3032" i="28" s="1"/>
  <c r="I3033" i="28" s="1"/>
  <c r="I3034" i="28" s="1"/>
  <c r="I3035" i="28" s="1"/>
  <c r="I3036" i="28" s="1"/>
  <c r="I3037" i="28" s="1"/>
  <c r="I3038" i="28" s="1"/>
  <c r="I3039" i="28" s="1"/>
  <c r="I3040" i="28" s="1"/>
  <c r="I3041" i="28" s="1"/>
  <c r="H3028" i="28"/>
  <c r="H3029" i="28" s="1"/>
  <c r="H3030" i="28" s="1"/>
  <c r="H3031" i="28" s="1"/>
  <c r="H3032" i="28" s="1"/>
  <c r="H3033" i="28" s="1"/>
  <c r="H3034" i="28" s="1"/>
  <c r="H3035" i="28" s="1"/>
  <c r="H3036" i="28" s="1"/>
  <c r="H3037" i="28" s="1"/>
  <c r="H3038" i="28" s="1"/>
  <c r="H3039" i="28" s="1"/>
  <c r="H3040" i="28" s="1"/>
  <c r="H3041" i="28" s="1"/>
  <c r="J3014" i="28"/>
  <c r="J3015" i="28" s="1"/>
  <c r="J3016" i="28" s="1"/>
  <c r="J3017" i="28" s="1"/>
  <c r="J3018" i="28" s="1"/>
  <c r="J3019" i="28" s="1"/>
  <c r="J3020" i="28" s="1"/>
  <c r="J3021" i="28" s="1"/>
  <c r="J3022" i="28" s="1"/>
  <c r="J3023" i="28" s="1"/>
  <c r="J3024" i="28" s="1"/>
  <c r="J3025" i="28" s="1"/>
  <c r="J3026" i="28" s="1"/>
  <c r="J3027" i="28" s="1"/>
  <c r="I3014" i="28"/>
  <c r="I3015" i="28" s="1"/>
  <c r="I3016" i="28" s="1"/>
  <c r="I3017" i="28" s="1"/>
  <c r="I3018" i="28" s="1"/>
  <c r="I3019" i="28" s="1"/>
  <c r="I3020" i="28" s="1"/>
  <c r="I3021" i="28" s="1"/>
  <c r="I3022" i="28" s="1"/>
  <c r="I3023" i="28" s="1"/>
  <c r="I3024" i="28" s="1"/>
  <c r="I3025" i="28" s="1"/>
  <c r="I3026" i="28" s="1"/>
  <c r="I3027" i="28" s="1"/>
  <c r="H3014" i="28"/>
  <c r="H3015" i="28" s="1"/>
  <c r="H3016" i="28" s="1"/>
  <c r="H3017" i="28" s="1"/>
  <c r="H3018" i="28" s="1"/>
  <c r="H3019" i="28" s="1"/>
  <c r="H3020" i="28" s="1"/>
  <c r="H3021" i="28" s="1"/>
  <c r="H3022" i="28" s="1"/>
  <c r="H3023" i="28" s="1"/>
  <c r="H3024" i="28" s="1"/>
  <c r="H3025" i="28" s="1"/>
  <c r="H3026" i="28" s="1"/>
  <c r="H3027" i="28" s="1"/>
  <c r="J3000" i="28"/>
  <c r="J3001" i="28" s="1"/>
  <c r="J3002" i="28" s="1"/>
  <c r="J3003" i="28" s="1"/>
  <c r="J3004" i="28" s="1"/>
  <c r="J3005" i="28" s="1"/>
  <c r="J3006" i="28" s="1"/>
  <c r="J3007" i="28" s="1"/>
  <c r="J3008" i="28" s="1"/>
  <c r="J3009" i="28" s="1"/>
  <c r="J3010" i="28" s="1"/>
  <c r="J3011" i="28" s="1"/>
  <c r="J3012" i="28" s="1"/>
  <c r="J3013" i="28" s="1"/>
  <c r="I3000" i="28"/>
  <c r="I3001" i="28" s="1"/>
  <c r="I3002" i="28" s="1"/>
  <c r="I3003" i="28" s="1"/>
  <c r="I3004" i="28" s="1"/>
  <c r="I3005" i="28" s="1"/>
  <c r="I3006" i="28" s="1"/>
  <c r="I3007" i="28" s="1"/>
  <c r="I3008" i="28" s="1"/>
  <c r="I3009" i="28" s="1"/>
  <c r="I3010" i="28" s="1"/>
  <c r="I3011" i="28" s="1"/>
  <c r="I3012" i="28" s="1"/>
  <c r="I3013" i="28" s="1"/>
  <c r="H3000" i="28"/>
  <c r="H3001" i="28" s="1"/>
  <c r="H3002" i="28" s="1"/>
  <c r="H3003" i="28" s="1"/>
  <c r="H3004" i="28" s="1"/>
  <c r="H3005" i="28" s="1"/>
  <c r="H3006" i="28" s="1"/>
  <c r="H3007" i="28" s="1"/>
  <c r="H3008" i="28" s="1"/>
  <c r="H3009" i="28" s="1"/>
  <c r="H3010" i="28" s="1"/>
  <c r="H3011" i="28" s="1"/>
  <c r="H3012" i="28" s="1"/>
  <c r="H3013" i="28" s="1"/>
  <c r="J2986" i="28"/>
  <c r="J2987" i="28" s="1"/>
  <c r="J2988" i="28" s="1"/>
  <c r="J2989" i="28" s="1"/>
  <c r="J2990" i="28" s="1"/>
  <c r="J2991" i="28" s="1"/>
  <c r="J2992" i="28" s="1"/>
  <c r="J2993" i="28" s="1"/>
  <c r="J2994" i="28" s="1"/>
  <c r="J2995" i="28" s="1"/>
  <c r="J2996" i="28" s="1"/>
  <c r="J2997" i="28" s="1"/>
  <c r="J2998" i="28" s="1"/>
  <c r="J2999" i="28" s="1"/>
  <c r="I2986" i="28"/>
  <c r="I2987" i="28" s="1"/>
  <c r="I2988" i="28" s="1"/>
  <c r="I2989" i="28" s="1"/>
  <c r="I2990" i="28" s="1"/>
  <c r="I2991" i="28" s="1"/>
  <c r="I2992" i="28" s="1"/>
  <c r="I2993" i="28" s="1"/>
  <c r="I2994" i="28" s="1"/>
  <c r="I2995" i="28" s="1"/>
  <c r="I2996" i="28" s="1"/>
  <c r="I2997" i="28" s="1"/>
  <c r="I2998" i="28" s="1"/>
  <c r="I2999" i="28" s="1"/>
  <c r="H2986" i="28"/>
  <c r="H2987" i="28" s="1"/>
  <c r="H2988" i="28" s="1"/>
  <c r="H2989" i="28" s="1"/>
  <c r="H2990" i="28" s="1"/>
  <c r="H2991" i="28" s="1"/>
  <c r="H2992" i="28" s="1"/>
  <c r="H2993" i="28" s="1"/>
  <c r="H2994" i="28" s="1"/>
  <c r="H2995" i="28" s="1"/>
  <c r="H2996" i="28" s="1"/>
  <c r="H2997" i="28" s="1"/>
  <c r="H2998" i="28" s="1"/>
  <c r="H2999" i="28" s="1"/>
  <c r="J2972" i="28"/>
  <c r="J2973" i="28" s="1"/>
  <c r="J2974" i="28" s="1"/>
  <c r="J2975" i="28" s="1"/>
  <c r="J2976" i="28" s="1"/>
  <c r="J2977" i="28" s="1"/>
  <c r="J2978" i="28" s="1"/>
  <c r="J2979" i="28" s="1"/>
  <c r="J2980" i="28" s="1"/>
  <c r="J2981" i="28" s="1"/>
  <c r="J2982" i="28" s="1"/>
  <c r="J2983" i="28" s="1"/>
  <c r="J2984" i="28" s="1"/>
  <c r="J2985" i="28" s="1"/>
  <c r="I2972" i="28"/>
  <c r="I2973" i="28" s="1"/>
  <c r="I2974" i="28" s="1"/>
  <c r="I2975" i="28" s="1"/>
  <c r="I2976" i="28" s="1"/>
  <c r="I2977" i="28" s="1"/>
  <c r="I2978" i="28" s="1"/>
  <c r="I2979" i="28" s="1"/>
  <c r="I2980" i="28" s="1"/>
  <c r="I2981" i="28" s="1"/>
  <c r="I2982" i="28" s="1"/>
  <c r="I2983" i="28" s="1"/>
  <c r="I2984" i="28" s="1"/>
  <c r="I2985" i="28" s="1"/>
  <c r="H2972" i="28"/>
  <c r="H2973" i="28" s="1"/>
  <c r="H2974" i="28" s="1"/>
  <c r="H2975" i="28" s="1"/>
  <c r="H2976" i="28" s="1"/>
  <c r="H2977" i="28" s="1"/>
  <c r="H2978" i="28" s="1"/>
  <c r="H2979" i="28" s="1"/>
  <c r="H2980" i="28" s="1"/>
  <c r="H2981" i="28" s="1"/>
  <c r="H2982" i="28" s="1"/>
  <c r="H2983" i="28" s="1"/>
  <c r="H2984" i="28" s="1"/>
  <c r="H2985" i="28" s="1"/>
  <c r="J2958" i="28"/>
  <c r="J2959" i="28" s="1"/>
  <c r="J2960" i="28" s="1"/>
  <c r="J2961" i="28" s="1"/>
  <c r="J2962" i="28" s="1"/>
  <c r="J2963" i="28" s="1"/>
  <c r="J2964" i="28" s="1"/>
  <c r="J2965" i="28" s="1"/>
  <c r="J2966" i="28" s="1"/>
  <c r="J2967" i="28" s="1"/>
  <c r="J2968" i="28" s="1"/>
  <c r="J2969" i="28" s="1"/>
  <c r="J2970" i="28" s="1"/>
  <c r="J2971" i="28" s="1"/>
  <c r="I2958" i="28"/>
  <c r="I2959" i="28" s="1"/>
  <c r="I2960" i="28" s="1"/>
  <c r="I2961" i="28" s="1"/>
  <c r="I2962" i="28" s="1"/>
  <c r="I2963" i="28" s="1"/>
  <c r="I2964" i="28" s="1"/>
  <c r="I2965" i="28" s="1"/>
  <c r="I2966" i="28" s="1"/>
  <c r="I2967" i="28" s="1"/>
  <c r="I2968" i="28" s="1"/>
  <c r="I2969" i="28" s="1"/>
  <c r="I2970" i="28" s="1"/>
  <c r="I2971" i="28" s="1"/>
  <c r="H2958" i="28"/>
  <c r="H2959" i="28" s="1"/>
  <c r="H2960" i="28" s="1"/>
  <c r="H2961" i="28" s="1"/>
  <c r="H2962" i="28" s="1"/>
  <c r="H2963" i="28" s="1"/>
  <c r="H2964" i="28" s="1"/>
  <c r="H2965" i="28" s="1"/>
  <c r="H2966" i="28" s="1"/>
  <c r="H2967" i="28" s="1"/>
  <c r="H2968" i="28" s="1"/>
  <c r="H2969" i="28" s="1"/>
  <c r="H2970" i="28" s="1"/>
  <c r="H2971" i="28" s="1"/>
  <c r="J2944" i="28"/>
  <c r="J2945" i="28" s="1"/>
  <c r="J2946" i="28" s="1"/>
  <c r="J2947" i="28" s="1"/>
  <c r="J2948" i="28" s="1"/>
  <c r="J2949" i="28" s="1"/>
  <c r="J2950" i="28" s="1"/>
  <c r="J2951" i="28" s="1"/>
  <c r="J2952" i="28" s="1"/>
  <c r="J2953" i="28" s="1"/>
  <c r="J2954" i="28" s="1"/>
  <c r="J2955" i="28" s="1"/>
  <c r="J2956" i="28" s="1"/>
  <c r="J2957" i="28" s="1"/>
  <c r="I2944" i="28"/>
  <c r="I2945" i="28" s="1"/>
  <c r="I2946" i="28" s="1"/>
  <c r="I2947" i="28" s="1"/>
  <c r="I2948" i="28" s="1"/>
  <c r="I2949" i="28" s="1"/>
  <c r="I2950" i="28" s="1"/>
  <c r="I2951" i="28" s="1"/>
  <c r="I2952" i="28" s="1"/>
  <c r="I2953" i="28" s="1"/>
  <c r="I2954" i="28" s="1"/>
  <c r="I2955" i="28" s="1"/>
  <c r="I2956" i="28" s="1"/>
  <c r="I2957" i="28" s="1"/>
  <c r="H2944" i="28"/>
  <c r="H2945" i="28" s="1"/>
  <c r="H2946" i="28" s="1"/>
  <c r="H2947" i="28" s="1"/>
  <c r="H2948" i="28" s="1"/>
  <c r="H2949" i="28" s="1"/>
  <c r="H2950" i="28" s="1"/>
  <c r="H2951" i="28" s="1"/>
  <c r="H2952" i="28" s="1"/>
  <c r="H2953" i="28" s="1"/>
  <c r="H2954" i="28" s="1"/>
  <c r="H2955" i="28" s="1"/>
  <c r="H2956" i="28" s="1"/>
  <c r="H2957" i="28" s="1"/>
  <c r="J2930" i="28"/>
  <c r="J2931" i="28" s="1"/>
  <c r="J2932" i="28" s="1"/>
  <c r="J2933" i="28" s="1"/>
  <c r="J2934" i="28" s="1"/>
  <c r="J2935" i="28" s="1"/>
  <c r="J2936" i="28" s="1"/>
  <c r="J2937" i="28" s="1"/>
  <c r="J2938" i="28" s="1"/>
  <c r="J2939" i="28" s="1"/>
  <c r="J2940" i="28" s="1"/>
  <c r="J2941" i="28" s="1"/>
  <c r="J2942" i="28" s="1"/>
  <c r="J2943" i="28" s="1"/>
  <c r="I2930" i="28"/>
  <c r="I2931" i="28" s="1"/>
  <c r="I2932" i="28" s="1"/>
  <c r="I2933" i="28" s="1"/>
  <c r="I2934" i="28" s="1"/>
  <c r="I2935" i="28" s="1"/>
  <c r="I2936" i="28" s="1"/>
  <c r="I2937" i="28" s="1"/>
  <c r="I2938" i="28" s="1"/>
  <c r="I2939" i="28" s="1"/>
  <c r="I2940" i="28" s="1"/>
  <c r="I2941" i="28" s="1"/>
  <c r="I2942" i="28" s="1"/>
  <c r="I2943" i="28" s="1"/>
  <c r="H2930" i="28"/>
  <c r="H2931" i="28" s="1"/>
  <c r="H2932" i="28" s="1"/>
  <c r="H2933" i="28" s="1"/>
  <c r="H2934" i="28" s="1"/>
  <c r="H2935" i="28" s="1"/>
  <c r="H2936" i="28" s="1"/>
  <c r="H2937" i="28" s="1"/>
  <c r="H2938" i="28" s="1"/>
  <c r="H2939" i="28" s="1"/>
  <c r="H2940" i="28" s="1"/>
  <c r="H2941" i="28" s="1"/>
  <c r="H2942" i="28" s="1"/>
  <c r="H2943" i="28" s="1"/>
  <c r="J2916" i="28"/>
  <c r="J2917" i="28" s="1"/>
  <c r="J2918" i="28" s="1"/>
  <c r="J2919" i="28" s="1"/>
  <c r="J2920" i="28" s="1"/>
  <c r="J2921" i="28" s="1"/>
  <c r="J2922" i="28" s="1"/>
  <c r="J2923" i="28" s="1"/>
  <c r="J2924" i="28" s="1"/>
  <c r="J2925" i="28" s="1"/>
  <c r="J2926" i="28" s="1"/>
  <c r="J2927" i="28" s="1"/>
  <c r="J2928" i="28" s="1"/>
  <c r="J2929" i="28" s="1"/>
  <c r="I2916" i="28"/>
  <c r="I2917" i="28" s="1"/>
  <c r="I2918" i="28" s="1"/>
  <c r="I2919" i="28" s="1"/>
  <c r="I2920" i="28" s="1"/>
  <c r="I2921" i="28" s="1"/>
  <c r="I2922" i="28" s="1"/>
  <c r="I2923" i="28" s="1"/>
  <c r="I2924" i="28" s="1"/>
  <c r="I2925" i="28" s="1"/>
  <c r="I2926" i="28" s="1"/>
  <c r="I2927" i="28" s="1"/>
  <c r="I2928" i="28" s="1"/>
  <c r="I2929" i="28" s="1"/>
  <c r="H2916" i="28"/>
  <c r="H2917" i="28" s="1"/>
  <c r="H2918" i="28" s="1"/>
  <c r="H2919" i="28" s="1"/>
  <c r="H2920" i="28" s="1"/>
  <c r="H2921" i="28" s="1"/>
  <c r="H2922" i="28" s="1"/>
  <c r="H2923" i="28" s="1"/>
  <c r="H2924" i="28" s="1"/>
  <c r="H2925" i="28" s="1"/>
  <c r="H2926" i="28" s="1"/>
  <c r="H2927" i="28" s="1"/>
  <c r="H2928" i="28" s="1"/>
  <c r="H2929" i="28" s="1"/>
  <c r="J2902" i="28"/>
  <c r="J2903" i="28" s="1"/>
  <c r="J2904" i="28" s="1"/>
  <c r="J2905" i="28" s="1"/>
  <c r="J2906" i="28" s="1"/>
  <c r="J2907" i="28" s="1"/>
  <c r="J2908" i="28" s="1"/>
  <c r="J2909" i="28" s="1"/>
  <c r="J2910" i="28" s="1"/>
  <c r="J2911" i="28" s="1"/>
  <c r="J2912" i="28" s="1"/>
  <c r="J2913" i="28" s="1"/>
  <c r="J2914" i="28" s="1"/>
  <c r="J2915" i="28" s="1"/>
  <c r="I2902" i="28"/>
  <c r="I2903" i="28" s="1"/>
  <c r="I2904" i="28" s="1"/>
  <c r="I2905" i="28" s="1"/>
  <c r="I2906" i="28" s="1"/>
  <c r="I2907" i="28" s="1"/>
  <c r="I2908" i="28" s="1"/>
  <c r="I2909" i="28" s="1"/>
  <c r="I2910" i="28" s="1"/>
  <c r="I2911" i="28" s="1"/>
  <c r="I2912" i="28" s="1"/>
  <c r="I2913" i="28" s="1"/>
  <c r="I2914" i="28" s="1"/>
  <c r="I2915" i="28" s="1"/>
  <c r="H2902" i="28"/>
  <c r="H2903" i="28" s="1"/>
  <c r="H2904" i="28" s="1"/>
  <c r="H2905" i="28" s="1"/>
  <c r="H2906" i="28" s="1"/>
  <c r="H2907" i="28" s="1"/>
  <c r="H2908" i="28" s="1"/>
  <c r="H2909" i="28" s="1"/>
  <c r="H2910" i="28" s="1"/>
  <c r="H2911" i="28" s="1"/>
  <c r="H2912" i="28" s="1"/>
  <c r="H2913" i="28" s="1"/>
  <c r="H2914" i="28" s="1"/>
  <c r="H2915" i="28" s="1"/>
  <c r="J2888" i="28"/>
  <c r="J2889" i="28" s="1"/>
  <c r="J2890" i="28" s="1"/>
  <c r="J2891" i="28" s="1"/>
  <c r="J2892" i="28" s="1"/>
  <c r="J2893" i="28" s="1"/>
  <c r="J2894" i="28" s="1"/>
  <c r="J2895" i="28" s="1"/>
  <c r="J2896" i="28" s="1"/>
  <c r="J2897" i="28" s="1"/>
  <c r="J2898" i="28" s="1"/>
  <c r="J2899" i="28" s="1"/>
  <c r="J2900" i="28" s="1"/>
  <c r="J2901" i="28" s="1"/>
  <c r="I2888" i="28"/>
  <c r="I2889" i="28" s="1"/>
  <c r="I2890" i="28" s="1"/>
  <c r="I2891" i="28" s="1"/>
  <c r="I2892" i="28" s="1"/>
  <c r="I2893" i="28" s="1"/>
  <c r="I2894" i="28" s="1"/>
  <c r="I2895" i="28" s="1"/>
  <c r="I2896" i="28" s="1"/>
  <c r="I2897" i="28" s="1"/>
  <c r="I2898" i="28" s="1"/>
  <c r="I2899" i="28" s="1"/>
  <c r="I2900" i="28" s="1"/>
  <c r="I2901" i="28" s="1"/>
  <c r="H2888" i="28"/>
  <c r="H2889" i="28" s="1"/>
  <c r="H2890" i="28" s="1"/>
  <c r="H2891" i="28" s="1"/>
  <c r="H2892" i="28" s="1"/>
  <c r="H2893" i="28" s="1"/>
  <c r="H2894" i="28" s="1"/>
  <c r="H2895" i="28" s="1"/>
  <c r="H2896" i="28" s="1"/>
  <c r="H2897" i="28" s="1"/>
  <c r="H2898" i="28" s="1"/>
  <c r="H2899" i="28" s="1"/>
  <c r="H2900" i="28" s="1"/>
  <c r="H2901" i="28" s="1"/>
  <c r="J2874" i="28"/>
  <c r="J2875" i="28" s="1"/>
  <c r="J2876" i="28" s="1"/>
  <c r="J2877" i="28" s="1"/>
  <c r="J2878" i="28" s="1"/>
  <c r="J2879" i="28" s="1"/>
  <c r="J2880" i="28" s="1"/>
  <c r="J2881" i="28" s="1"/>
  <c r="J2882" i="28" s="1"/>
  <c r="J2883" i="28" s="1"/>
  <c r="J2884" i="28" s="1"/>
  <c r="J2885" i="28" s="1"/>
  <c r="J2886" i="28" s="1"/>
  <c r="J2887" i="28" s="1"/>
  <c r="I2874" i="28"/>
  <c r="I2875" i="28" s="1"/>
  <c r="I2876" i="28" s="1"/>
  <c r="I2877" i="28" s="1"/>
  <c r="I2878" i="28" s="1"/>
  <c r="I2879" i="28" s="1"/>
  <c r="I2880" i="28" s="1"/>
  <c r="I2881" i="28" s="1"/>
  <c r="I2882" i="28" s="1"/>
  <c r="I2883" i="28" s="1"/>
  <c r="I2884" i="28" s="1"/>
  <c r="I2885" i="28" s="1"/>
  <c r="I2886" i="28" s="1"/>
  <c r="I2887" i="28" s="1"/>
  <c r="H2874" i="28"/>
  <c r="H2875" i="28" s="1"/>
  <c r="H2876" i="28" s="1"/>
  <c r="H2877" i="28" s="1"/>
  <c r="H2878" i="28" s="1"/>
  <c r="H2879" i="28" s="1"/>
  <c r="H2880" i="28" s="1"/>
  <c r="H2881" i="28" s="1"/>
  <c r="H2882" i="28" s="1"/>
  <c r="H2883" i="28" s="1"/>
  <c r="H2884" i="28" s="1"/>
  <c r="H2885" i="28" s="1"/>
  <c r="H2886" i="28" s="1"/>
  <c r="H2887" i="28" s="1"/>
  <c r="J2860" i="28"/>
  <c r="J2861" i="28" s="1"/>
  <c r="J2862" i="28" s="1"/>
  <c r="J2863" i="28" s="1"/>
  <c r="J2864" i="28" s="1"/>
  <c r="J2865" i="28" s="1"/>
  <c r="J2866" i="28" s="1"/>
  <c r="J2867" i="28" s="1"/>
  <c r="J2868" i="28" s="1"/>
  <c r="J2869" i="28" s="1"/>
  <c r="J2870" i="28" s="1"/>
  <c r="J2871" i="28" s="1"/>
  <c r="J2872" i="28" s="1"/>
  <c r="J2873" i="28" s="1"/>
  <c r="I2860" i="28"/>
  <c r="I2861" i="28" s="1"/>
  <c r="I2862" i="28" s="1"/>
  <c r="I2863" i="28" s="1"/>
  <c r="I2864" i="28" s="1"/>
  <c r="I2865" i="28" s="1"/>
  <c r="I2866" i="28" s="1"/>
  <c r="I2867" i="28" s="1"/>
  <c r="I2868" i="28" s="1"/>
  <c r="I2869" i="28" s="1"/>
  <c r="I2870" i="28" s="1"/>
  <c r="I2871" i="28" s="1"/>
  <c r="I2872" i="28" s="1"/>
  <c r="I2873" i="28" s="1"/>
  <c r="H2860" i="28"/>
  <c r="H2861" i="28" s="1"/>
  <c r="H2862" i="28" s="1"/>
  <c r="H2863" i="28" s="1"/>
  <c r="H2864" i="28" s="1"/>
  <c r="H2865" i="28" s="1"/>
  <c r="H2866" i="28" s="1"/>
  <c r="H2867" i="28" s="1"/>
  <c r="H2868" i="28" s="1"/>
  <c r="H2869" i="28" s="1"/>
  <c r="H2870" i="28" s="1"/>
  <c r="H2871" i="28" s="1"/>
  <c r="H2872" i="28" s="1"/>
  <c r="H2873" i="28" s="1"/>
  <c r="J2846" i="28"/>
  <c r="J2847" i="28" s="1"/>
  <c r="J2848" i="28" s="1"/>
  <c r="J2849" i="28" s="1"/>
  <c r="J2850" i="28" s="1"/>
  <c r="J2851" i="28" s="1"/>
  <c r="J2852" i="28" s="1"/>
  <c r="J2853" i="28" s="1"/>
  <c r="J2854" i="28" s="1"/>
  <c r="J2855" i="28" s="1"/>
  <c r="J2856" i="28" s="1"/>
  <c r="J2857" i="28" s="1"/>
  <c r="J2858" i="28" s="1"/>
  <c r="J2859" i="28" s="1"/>
  <c r="I2846" i="28"/>
  <c r="I2847" i="28" s="1"/>
  <c r="I2848" i="28" s="1"/>
  <c r="I2849" i="28" s="1"/>
  <c r="I2850" i="28" s="1"/>
  <c r="I2851" i="28" s="1"/>
  <c r="I2852" i="28" s="1"/>
  <c r="I2853" i="28" s="1"/>
  <c r="I2854" i="28" s="1"/>
  <c r="I2855" i="28" s="1"/>
  <c r="I2856" i="28" s="1"/>
  <c r="I2857" i="28" s="1"/>
  <c r="I2858" i="28" s="1"/>
  <c r="I2859" i="28" s="1"/>
  <c r="H2846" i="28"/>
  <c r="H2847" i="28" s="1"/>
  <c r="H2848" i="28" s="1"/>
  <c r="H2849" i="28" s="1"/>
  <c r="H2850" i="28" s="1"/>
  <c r="H2851" i="28" s="1"/>
  <c r="H2852" i="28" s="1"/>
  <c r="H2853" i="28" s="1"/>
  <c r="H2854" i="28" s="1"/>
  <c r="H2855" i="28" s="1"/>
  <c r="H2856" i="28" s="1"/>
  <c r="H2857" i="28" s="1"/>
  <c r="H2858" i="28" s="1"/>
  <c r="H2859" i="28" s="1"/>
  <c r="J2832" i="28"/>
  <c r="J2833" i="28" s="1"/>
  <c r="J2834" i="28" s="1"/>
  <c r="J2835" i="28" s="1"/>
  <c r="J2836" i="28" s="1"/>
  <c r="J2837" i="28" s="1"/>
  <c r="J2838" i="28" s="1"/>
  <c r="J2839" i="28" s="1"/>
  <c r="J2840" i="28" s="1"/>
  <c r="J2841" i="28" s="1"/>
  <c r="J2842" i="28" s="1"/>
  <c r="J2843" i="28" s="1"/>
  <c r="J2844" i="28" s="1"/>
  <c r="J2845" i="28" s="1"/>
  <c r="I2832" i="28"/>
  <c r="I2833" i="28" s="1"/>
  <c r="I2834" i="28" s="1"/>
  <c r="I2835" i="28" s="1"/>
  <c r="I2836" i="28" s="1"/>
  <c r="I2837" i="28" s="1"/>
  <c r="I2838" i="28" s="1"/>
  <c r="I2839" i="28" s="1"/>
  <c r="I2840" i="28" s="1"/>
  <c r="I2841" i="28" s="1"/>
  <c r="I2842" i="28" s="1"/>
  <c r="I2843" i="28" s="1"/>
  <c r="I2844" i="28" s="1"/>
  <c r="I2845" i="28" s="1"/>
  <c r="H2832" i="28"/>
  <c r="H2833" i="28" s="1"/>
  <c r="H2834" i="28" s="1"/>
  <c r="H2835" i="28" s="1"/>
  <c r="H2836" i="28" s="1"/>
  <c r="H2837" i="28" s="1"/>
  <c r="H2838" i="28" s="1"/>
  <c r="H2839" i="28" s="1"/>
  <c r="H2840" i="28" s="1"/>
  <c r="H2841" i="28" s="1"/>
  <c r="H2842" i="28" s="1"/>
  <c r="H2843" i="28" s="1"/>
  <c r="H2844" i="28" s="1"/>
  <c r="H2845" i="28" s="1"/>
  <c r="J2818" i="28"/>
  <c r="J2819" i="28" s="1"/>
  <c r="J2820" i="28" s="1"/>
  <c r="J2821" i="28" s="1"/>
  <c r="J2822" i="28" s="1"/>
  <c r="J2823" i="28" s="1"/>
  <c r="J2824" i="28" s="1"/>
  <c r="J2825" i="28" s="1"/>
  <c r="J2826" i="28" s="1"/>
  <c r="J2827" i="28" s="1"/>
  <c r="J2828" i="28" s="1"/>
  <c r="J2829" i="28" s="1"/>
  <c r="J2830" i="28" s="1"/>
  <c r="J2831" i="28" s="1"/>
  <c r="I2818" i="28"/>
  <c r="I2819" i="28" s="1"/>
  <c r="I2820" i="28" s="1"/>
  <c r="I2821" i="28" s="1"/>
  <c r="I2822" i="28" s="1"/>
  <c r="I2823" i="28" s="1"/>
  <c r="I2824" i="28" s="1"/>
  <c r="I2825" i="28" s="1"/>
  <c r="I2826" i="28" s="1"/>
  <c r="I2827" i="28" s="1"/>
  <c r="I2828" i="28" s="1"/>
  <c r="I2829" i="28" s="1"/>
  <c r="I2830" i="28" s="1"/>
  <c r="I2831" i="28" s="1"/>
  <c r="H2818" i="28"/>
  <c r="H2819" i="28" s="1"/>
  <c r="H2820" i="28" s="1"/>
  <c r="H2821" i="28" s="1"/>
  <c r="H2822" i="28" s="1"/>
  <c r="H2823" i="28" s="1"/>
  <c r="H2824" i="28" s="1"/>
  <c r="H2825" i="28" s="1"/>
  <c r="H2826" i="28" s="1"/>
  <c r="H2827" i="28" s="1"/>
  <c r="H2828" i="28" s="1"/>
  <c r="H2829" i="28" s="1"/>
  <c r="H2830" i="28" s="1"/>
  <c r="H2831" i="28" s="1"/>
  <c r="J2804" i="28"/>
  <c r="J2805" i="28" s="1"/>
  <c r="J2806" i="28" s="1"/>
  <c r="J2807" i="28" s="1"/>
  <c r="J2808" i="28" s="1"/>
  <c r="J2809" i="28" s="1"/>
  <c r="J2810" i="28" s="1"/>
  <c r="J2811" i="28" s="1"/>
  <c r="J2812" i="28" s="1"/>
  <c r="J2813" i="28" s="1"/>
  <c r="J2814" i="28" s="1"/>
  <c r="J2815" i="28" s="1"/>
  <c r="J2816" i="28" s="1"/>
  <c r="J2817" i="28" s="1"/>
  <c r="I2804" i="28"/>
  <c r="I2805" i="28" s="1"/>
  <c r="I2806" i="28" s="1"/>
  <c r="I2807" i="28" s="1"/>
  <c r="I2808" i="28" s="1"/>
  <c r="I2809" i="28" s="1"/>
  <c r="I2810" i="28" s="1"/>
  <c r="I2811" i="28" s="1"/>
  <c r="I2812" i="28" s="1"/>
  <c r="I2813" i="28" s="1"/>
  <c r="I2814" i="28" s="1"/>
  <c r="I2815" i="28" s="1"/>
  <c r="I2816" i="28" s="1"/>
  <c r="I2817" i="28" s="1"/>
  <c r="H2804" i="28"/>
  <c r="H2805" i="28" s="1"/>
  <c r="H2806" i="28" s="1"/>
  <c r="H2807" i="28" s="1"/>
  <c r="H2808" i="28" s="1"/>
  <c r="H2809" i="28" s="1"/>
  <c r="H2810" i="28" s="1"/>
  <c r="H2811" i="28" s="1"/>
  <c r="H2812" i="28" s="1"/>
  <c r="H2813" i="28" s="1"/>
  <c r="H2814" i="28" s="1"/>
  <c r="H2815" i="28" s="1"/>
  <c r="H2816" i="28" s="1"/>
  <c r="H2817" i="28" s="1"/>
  <c r="J2790" i="28"/>
  <c r="J2791" i="28" s="1"/>
  <c r="J2792" i="28" s="1"/>
  <c r="J2793" i="28" s="1"/>
  <c r="J2794" i="28" s="1"/>
  <c r="J2795" i="28" s="1"/>
  <c r="J2796" i="28" s="1"/>
  <c r="J2797" i="28" s="1"/>
  <c r="J2798" i="28" s="1"/>
  <c r="J2799" i="28" s="1"/>
  <c r="J2800" i="28" s="1"/>
  <c r="J2801" i="28" s="1"/>
  <c r="J2802" i="28" s="1"/>
  <c r="J2803" i="28" s="1"/>
  <c r="I2790" i="28"/>
  <c r="I2791" i="28" s="1"/>
  <c r="I2792" i="28" s="1"/>
  <c r="I2793" i="28" s="1"/>
  <c r="I2794" i="28" s="1"/>
  <c r="I2795" i="28" s="1"/>
  <c r="I2796" i="28" s="1"/>
  <c r="I2797" i="28" s="1"/>
  <c r="I2798" i="28" s="1"/>
  <c r="I2799" i="28" s="1"/>
  <c r="I2800" i="28" s="1"/>
  <c r="I2801" i="28" s="1"/>
  <c r="I2802" i="28" s="1"/>
  <c r="I2803" i="28" s="1"/>
  <c r="H2790" i="28"/>
  <c r="H2791" i="28" s="1"/>
  <c r="H2792" i="28" s="1"/>
  <c r="H2793" i="28" s="1"/>
  <c r="H2794" i="28" s="1"/>
  <c r="H2795" i="28" s="1"/>
  <c r="H2796" i="28" s="1"/>
  <c r="H2797" i="28" s="1"/>
  <c r="H2798" i="28" s="1"/>
  <c r="H2799" i="28" s="1"/>
  <c r="H2800" i="28" s="1"/>
  <c r="H2801" i="28" s="1"/>
  <c r="H2802" i="28" s="1"/>
  <c r="H2803" i="28" s="1"/>
  <c r="J2776" i="28"/>
  <c r="J2777" i="28" s="1"/>
  <c r="J2778" i="28" s="1"/>
  <c r="J2779" i="28" s="1"/>
  <c r="J2780" i="28" s="1"/>
  <c r="J2781" i="28" s="1"/>
  <c r="J2782" i="28" s="1"/>
  <c r="J2783" i="28" s="1"/>
  <c r="J2784" i="28" s="1"/>
  <c r="J2785" i="28" s="1"/>
  <c r="J2786" i="28" s="1"/>
  <c r="J2787" i="28" s="1"/>
  <c r="J2788" i="28" s="1"/>
  <c r="J2789" i="28" s="1"/>
  <c r="I2776" i="28"/>
  <c r="I2777" i="28" s="1"/>
  <c r="I2778" i="28" s="1"/>
  <c r="I2779" i="28" s="1"/>
  <c r="I2780" i="28" s="1"/>
  <c r="I2781" i="28" s="1"/>
  <c r="I2782" i="28" s="1"/>
  <c r="I2783" i="28" s="1"/>
  <c r="I2784" i="28" s="1"/>
  <c r="I2785" i="28" s="1"/>
  <c r="I2786" i="28" s="1"/>
  <c r="I2787" i="28" s="1"/>
  <c r="I2788" i="28" s="1"/>
  <c r="I2789" i="28" s="1"/>
  <c r="H2776" i="28"/>
  <c r="H2777" i="28" s="1"/>
  <c r="H2778" i="28" s="1"/>
  <c r="H2779" i="28" s="1"/>
  <c r="H2780" i="28" s="1"/>
  <c r="H2781" i="28" s="1"/>
  <c r="H2782" i="28" s="1"/>
  <c r="H2783" i="28" s="1"/>
  <c r="H2784" i="28" s="1"/>
  <c r="H2785" i="28" s="1"/>
  <c r="H2786" i="28" s="1"/>
  <c r="H2787" i="28" s="1"/>
  <c r="H2788" i="28" s="1"/>
  <c r="H2789" i="28" s="1"/>
  <c r="J2762" i="28"/>
  <c r="J2763" i="28" s="1"/>
  <c r="J2764" i="28" s="1"/>
  <c r="J2765" i="28" s="1"/>
  <c r="J2766" i="28" s="1"/>
  <c r="J2767" i="28" s="1"/>
  <c r="J2768" i="28" s="1"/>
  <c r="J2769" i="28" s="1"/>
  <c r="J2770" i="28" s="1"/>
  <c r="J2771" i="28" s="1"/>
  <c r="J2772" i="28" s="1"/>
  <c r="J2773" i="28" s="1"/>
  <c r="J2774" i="28" s="1"/>
  <c r="J2775" i="28" s="1"/>
  <c r="I2762" i="28"/>
  <c r="I2763" i="28" s="1"/>
  <c r="I2764" i="28" s="1"/>
  <c r="I2765" i="28" s="1"/>
  <c r="I2766" i="28" s="1"/>
  <c r="I2767" i="28" s="1"/>
  <c r="I2768" i="28" s="1"/>
  <c r="I2769" i="28" s="1"/>
  <c r="I2770" i="28" s="1"/>
  <c r="I2771" i="28" s="1"/>
  <c r="I2772" i="28" s="1"/>
  <c r="I2773" i="28" s="1"/>
  <c r="I2774" i="28" s="1"/>
  <c r="I2775" i="28" s="1"/>
  <c r="H2762" i="28"/>
  <c r="H2763" i="28" s="1"/>
  <c r="H2764" i="28" s="1"/>
  <c r="H2765" i="28" s="1"/>
  <c r="H2766" i="28" s="1"/>
  <c r="H2767" i="28" s="1"/>
  <c r="H2768" i="28" s="1"/>
  <c r="H2769" i="28" s="1"/>
  <c r="H2770" i="28" s="1"/>
  <c r="H2771" i="28" s="1"/>
  <c r="H2772" i="28" s="1"/>
  <c r="H2773" i="28" s="1"/>
  <c r="H2774" i="28" s="1"/>
  <c r="H2775" i="28" s="1"/>
  <c r="J2748" i="28"/>
  <c r="J2749" i="28" s="1"/>
  <c r="J2750" i="28" s="1"/>
  <c r="J2751" i="28" s="1"/>
  <c r="J2752" i="28" s="1"/>
  <c r="J2753" i="28" s="1"/>
  <c r="J2754" i="28" s="1"/>
  <c r="J2755" i="28" s="1"/>
  <c r="J2756" i="28" s="1"/>
  <c r="J2757" i="28" s="1"/>
  <c r="J2758" i="28" s="1"/>
  <c r="J2759" i="28" s="1"/>
  <c r="J2760" i="28" s="1"/>
  <c r="J2761" i="28" s="1"/>
  <c r="I2748" i="28"/>
  <c r="I2749" i="28" s="1"/>
  <c r="I2750" i="28" s="1"/>
  <c r="I2751" i="28" s="1"/>
  <c r="I2752" i="28" s="1"/>
  <c r="I2753" i="28" s="1"/>
  <c r="I2754" i="28" s="1"/>
  <c r="I2755" i="28" s="1"/>
  <c r="I2756" i="28" s="1"/>
  <c r="I2757" i="28" s="1"/>
  <c r="I2758" i="28" s="1"/>
  <c r="I2759" i="28" s="1"/>
  <c r="I2760" i="28" s="1"/>
  <c r="I2761" i="28" s="1"/>
  <c r="H2748" i="28"/>
  <c r="H2749" i="28" s="1"/>
  <c r="H2750" i="28" s="1"/>
  <c r="H2751" i="28" s="1"/>
  <c r="H2752" i="28" s="1"/>
  <c r="H2753" i="28" s="1"/>
  <c r="H2754" i="28" s="1"/>
  <c r="H2755" i="28" s="1"/>
  <c r="H2756" i="28" s="1"/>
  <c r="H2757" i="28" s="1"/>
  <c r="H2758" i="28" s="1"/>
  <c r="H2759" i="28" s="1"/>
  <c r="H2760" i="28" s="1"/>
  <c r="H2761" i="28" s="1"/>
  <c r="J2734" i="28"/>
  <c r="J2735" i="28" s="1"/>
  <c r="J2736" i="28" s="1"/>
  <c r="J2737" i="28" s="1"/>
  <c r="J2738" i="28" s="1"/>
  <c r="J2739" i="28" s="1"/>
  <c r="J2740" i="28" s="1"/>
  <c r="J2741" i="28" s="1"/>
  <c r="J2742" i="28" s="1"/>
  <c r="J2743" i="28" s="1"/>
  <c r="J2744" i="28" s="1"/>
  <c r="J2745" i="28" s="1"/>
  <c r="J2746" i="28" s="1"/>
  <c r="J2747" i="28" s="1"/>
  <c r="I2734" i="28"/>
  <c r="I2735" i="28" s="1"/>
  <c r="I2736" i="28" s="1"/>
  <c r="I2737" i="28" s="1"/>
  <c r="I2738" i="28" s="1"/>
  <c r="I2739" i="28" s="1"/>
  <c r="I2740" i="28" s="1"/>
  <c r="I2741" i="28" s="1"/>
  <c r="I2742" i="28" s="1"/>
  <c r="I2743" i="28" s="1"/>
  <c r="I2744" i="28" s="1"/>
  <c r="I2745" i="28" s="1"/>
  <c r="I2746" i="28" s="1"/>
  <c r="I2747" i="28" s="1"/>
  <c r="H2734" i="28"/>
  <c r="H2735" i="28" s="1"/>
  <c r="H2736" i="28" s="1"/>
  <c r="H2737" i="28" s="1"/>
  <c r="H2738" i="28" s="1"/>
  <c r="H2739" i="28" s="1"/>
  <c r="H2740" i="28" s="1"/>
  <c r="H2741" i="28" s="1"/>
  <c r="H2742" i="28" s="1"/>
  <c r="H2743" i="28" s="1"/>
  <c r="H2744" i="28" s="1"/>
  <c r="H2745" i="28" s="1"/>
  <c r="H2746" i="28" s="1"/>
  <c r="H2747" i="28" s="1"/>
  <c r="J2720" i="28"/>
  <c r="J2721" i="28" s="1"/>
  <c r="J2722" i="28" s="1"/>
  <c r="J2723" i="28" s="1"/>
  <c r="J2724" i="28" s="1"/>
  <c r="J2725" i="28" s="1"/>
  <c r="J2726" i="28" s="1"/>
  <c r="J2727" i="28" s="1"/>
  <c r="J2728" i="28" s="1"/>
  <c r="J2729" i="28" s="1"/>
  <c r="J2730" i="28" s="1"/>
  <c r="J2731" i="28" s="1"/>
  <c r="J2732" i="28" s="1"/>
  <c r="J2733" i="28" s="1"/>
  <c r="I2720" i="28"/>
  <c r="I2721" i="28" s="1"/>
  <c r="I2722" i="28" s="1"/>
  <c r="I2723" i="28" s="1"/>
  <c r="I2724" i="28" s="1"/>
  <c r="I2725" i="28" s="1"/>
  <c r="I2726" i="28" s="1"/>
  <c r="I2727" i="28" s="1"/>
  <c r="I2728" i="28" s="1"/>
  <c r="I2729" i="28" s="1"/>
  <c r="I2730" i="28" s="1"/>
  <c r="I2731" i="28" s="1"/>
  <c r="I2732" i="28" s="1"/>
  <c r="I2733" i="28" s="1"/>
  <c r="H2720" i="28"/>
  <c r="H2721" i="28" s="1"/>
  <c r="H2722" i="28" s="1"/>
  <c r="H2723" i="28" s="1"/>
  <c r="H2724" i="28" s="1"/>
  <c r="H2725" i="28" s="1"/>
  <c r="H2726" i="28" s="1"/>
  <c r="H2727" i="28" s="1"/>
  <c r="H2728" i="28" s="1"/>
  <c r="H2729" i="28" s="1"/>
  <c r="H2730" i="28" s="1"/>
  <c r="H2731" i="28" s="1"/>
  <c r="H2732" i="28" s="1"/>
  <c r="H2733" i="28" s="1"/>
  <c r="J2706" i="28"/>
  <c r="J2707" i="28" s="1"/>
  <c r="J2708" i="28" s="1"/>
  <c r="J2709" i="28" s="1"/>
  <c r="J2710" i="28" s="1"/>
  <c r="J2711" i="28" s="1"/>
  <c r="J2712" i="28" s="1"/>
  <c r="J2713" i="28" s="1"/>
  <c r="J2714" i="28" s="1"/>
  <c r="J2715" i="28" s="1"/>
  <c r="J2716" i="28" s="1"/>
  <c r="J2717" i="28" s="1"/>
  <c r="J2718" i="28" s="1"/>
  <c r="J2719" i="28" s="1"/>
  <c r="I2706" i="28"/>
  <c r="I2707" i="28" s="1"/>
  <c r="I2708" i="28" s="1"/>
  <c r="I2709" i="28" s="1"/>
  <c r="I2710" i="28" s="1"/>
  <c r="I2711" i="28" s="1"/>
  <c r="I2712" i="28" s="1"/>
  <c r="I2713" i="28" s="1"/>
  <c r="I2714" i="28" s="1"/>
  <c r="I2715" i="28" s="1"/>
  <c r="I2716" i="28" s="1"/>
  <c r="I2717" i="28" s="1"/>
  <c r="I2718" i="28" s="1"/>
  <c r="I2719" i="28" s="1"/>
  <c r="H2706" i="28"/>
  <c r="H2707" i="28" s="1"/>
  <c r="H2708" i="28" s="1"/>
  <c r="H2709" i="28" s="1"/>
  <c r="H2710" i="28" s="1"/>
  <c r="H2711" i="28" s="1"/>
  <c r="H2712" i="28" s="1"/>
  <c r="H2713" i="28" s="1"/>
  <c r="H2714" i="28" s="1"/>
  <c r="H2715" i="28" s="1"/>
  <c r="H2716" i="28" s="1"/>
  <c r="H2717" i="28" s="1"/>
  <c r="H2718" i="28" s="1"/>
  <c r="H2719" i="28" s="1"/>
  <c r="J2692" i="28"/>
  <c r="J2693" i="28" s="1"/>
  <c r="J2694" i="28" s="1"/>
  <c r="J2695" i="28" s="1"/>
  <c r="J2696" i="28" s="1"/>
  <c r="J2697" i="28" s="1"/>
  <c r="J2698" i="28" s="1"/>
  <c r="J2699" i="28" s="1"/>
  <c r="J2700" i="28" s="1"/>
  <c r="J2701" i="28" s="1"/>
  <c r="J2702" i="28" s="1"/>
  <c r="J2703" i="28" s="1"/>
  <c r="J2704" i="28" s="1"/>
  <c r="J2705" i="28" s="1"/>
  <c r="I2692" i="28"/>
  <c r="I2693" i="28" s="1"/>
  <c r="I2694" i="28" s="1"/>
  <c r="I2695" i="28" s="1"/>
  <c r="I2696" i="28" s="1"/>
  <c r="I2697" i="28" s="1"/>
  <c r="I2698" i="28" s="1"/>
  <c r="I2699" i="28" s="1"/>
  <c r="I2700" i="28" s="1"/>
  <c r="I2701" i="28" s="1"/>
  <c r="I2702" i="28" s="1"/>
  <c r="I2703" i="28" s="1"/>
  <c r="I2704" i="28" s="1"/>
  <c r="I2705" i="28" s="1"/>
  <c r="H2692" i="28"/>
  <c r="H2693" i="28" s="1"/>
  <c r="H2694" i="28" s="1"/>
  <c r="H2695" i="28" s="1"/>
  <c r="H2696" i="28" s="1"/>
  <c r="H2697" i="28" s="1"/>
  <c r="H2698" i="28" s="1"/>
  <c r="H2699" i="28" s="1"/>
  <c r="H2700" i="28" s="1"/>
  <c r="H2701" i="28" s="1"/>
  <c r="H2702" i="28" s="1"/>
  <c r="H2703" i="28" s="1"/>
  <c r="H2704" i="28" s="1"/>
  <c r="H2705" i="28" s="1"/>
  <c r="J2678" i="28"/>
  <c r="J2679" i="28" s="1"/>
  <c r="J2680" i="28" s="1"/>
  <c r="J2681" i="28" s="1"/>
  <c r="J2682" i="28" s="1"/>
  <c r="J2683" i="28" s="1"/>
  <c r="J2684" i="28" s="1"/>
  <c r="J2685" i="28" s="1"/>
  <c r="J2686" i="28" s="1"/>
  <c r="J2687" i="28" s="1"/>
  <c r="J2688" i="28" s="1"/>
  <c r="J2689" i="28" s="1"/>
  <c r="J2690" i="28" s="1"/>
  <c r="J2691" i="28" s="1"/>
  <c r="I2678" i="28"/>
  <c r="I2679" i="28" s="1"/>
  <c r="I2680" i="28" s="1"/>
  <c r="I2681" i="28" s="1"/>
  <c r="I2682" i="28" s="1"/>
  <c r="I2683" i="28" s="1"/>
  <c r="I2684" i="28" s="1"/>
  <c r="I2685" i="28" s="1"/>
  <c r="I2686" i="28" s="1"/>
  <c r="I2687" i="28" s="1"/>
  <c r="I2688" i="28" s="1"/>
  <c r="I2689" i="28" s="1"/>
  <c r="I2690" i="28" s="1"/>
  <c r="I2691" i="28" s="1"/>
  <c r="H2678" i="28"/>
  <c r="H2679" i="28" s="1"/>
  <c r="H2680" i="28" s="1"/>
  <c r="H2681" i="28" s="1"/>
  <c r="H2682" i="28" s="1"/>
  <c r="H2683" i="28" s="1"/>
  <c r="H2684" i="28" s="1"/>
  <c r="H2685" i="28" s="1"/>
  <c r="H2686" i="28" s="1"/>
  <c r="H2687" i="28" s="1"/>
  <c r="H2688" i="28" s="1"/>
  <c r="H2689" i="28" s="1"/>
  <c r="H2690" i="28" s="1"/>
  <c r="H2691" i="28" s="1"/>
  <c r="J2664" i="28"/>
  <c r="J2665" i="28" s="1"/>
  <c r="J2666" i="28" s="1"/>
  <c r="J2667" i="28" s="1"/>
  <c r="J2668" i="28" s="1"/>
  <c r="J2669" i="28" s="1"/>
  <c r="J2670" i="28" s="1"/>
  <c r="J2671" i="28" s="1"/>
  <c r="J2672" i="28" s="1"/>
  <c r="J2673" i="28" s="1"/>
  <c r="J2674" i="28" s="1"/>
  <c r="J2675" i="28" s="1"/>
  <c r="J2676" i="28" s="1"/>
  <c r="J2677" i="28" s="1"/>
  <c r="I2664" i="28"/>
  <c r="I2665" i="28" s="1"/>
  <c r="I2666" i="28" s="1"/>
  <c r="I2667" i="28" s="1"/>
  <c r="I2668" i="28" s="1"/>
  <c r="I2669" i="28" s="1"/>
  <c r="I2670" i="28" s="1"/>
  <c r="I2671" i="28" s="1"/>
  <c r="I2672" i="28" s="1"/>
  <c r="I2673" i="28" s="1"/>
  <c r="I2674" i="28" s="1"/>
  <c r="I2675" i="28" s="1"/>
  <c r="I2676" i="28" s="1"/>
  <c r="I2677" i="28" s="1"/>
  <c r="H2664" i="28"/>
  <c r="H2665" i="28" s="1"/>
  <c r="H2666" i="28" s="1"/>
  <c r="H2667" i="28" s="1"/>
  <c r="H2668" i="28" s="1"/>
  <c r="H2669" i="28" s="1"/>
  <c r="H2670" i="28" s="1"/>
  <c r="H2671" i="28" s="1"/>
  <c r="H2672" i="28" s="1"/>
  <c r="H2673" i="28" s="1"/>
  <c r="H2674" i="28" s="1"/>
  <c r="H2675" i="28" s="1"/>
  <c r="H2676" i="28" s="1"/>
  <c r="H2677" i="28" s="1"/>
  <c r="J2650" i="28"/>
  <c r="J2651" i="28" s="1"/>
  <c r="J2652" i="28" s="1"/>
  <c r="J2653" i="28" s="1"/>
  <c r="J2654" i="28" s="1"/>
  <c r="J2655" i="28" s="1"/>
  <c r="J2656" i="28" s="1"/>
  <c r="J2657" i="28" s="1"/>
  <c r="J2658" i="28" s="1"/>
  <c r="J2659" i="28" s="1"/>
  <c r="J2660" i="28" s="1"/>
  <c r="J2661" i="28" s="1"/>
  <c r="J2662" i="28" s="1"/>
  <c r="J2663" i="28" s="1"/>
  <c r="I2650" i="28"/>
  <c r="I2651" i="28" s="1"/>
  <c r="I2652" i="28" s="1"/>
  <c r="I2653" i="28" s="1"/>
  <c r="I2654" i="28" s="1"/>
  <c r="I2655" i="28" s="1"/>
  <c r="I2656" i="28" s="1"/>
  <c r="I2657" i="28" s="1"/>
  <c r="I2658" i="28" s="1"/>
  <c r="I2659" i="28" s="1"/>
  <c r="I2660" i="28" s="1"/>
  <c r="I2661" i="28" s="1"/>
  <c r="I2662" i="28" s="1"/>
  <c r="I2663" i="28" s="1"/>
  <c r="H2650" i="28"/>
  <c r="H2651" i="28" s="1"/>
  <c r="H2652" i="28" s="1"/>
  <c r="H2653" i="28" s="1"/>
  <c r="H2654" i="28" s="1"/>
  <c r="H2655" i="28" s="1"/>
  <c r="H2656" i="28" s="1"/>
  <c r="H2657" i="28" s="1"/>
  <c r="H2658" i="28" s="1"/>
  <c r="H2659" i="28" s="1"/>
  <c r="H2660" i="28" s="1"/>
  <c r="H2661" i="28" s="1"/>
  <c r="H2662" i="28" s="1"/>
  <c r="H2663" i="28" s="1"/>
  <c r="J2636" i="28"/>
  <c r="J2637" i="28" s="1"/>
  <c r="J2638" i="28" s="1"/>
  <c r="J2639" i="28" s="1"/>
  <c r="J2640" i="28" s="1"/>
  <c r="J2641" i="28" s="1"/>
  <c r="J2642" i="28" s="1"/>
  <c r="J2643" i="28" s="1"/>
  <c r="J2644" i="28" s="1"/>
  <c r="J2645" i="28" s="1"/>
  <c r="J2646" i="28" s="1"/>
  <c r="J2647" i="28" s="1"/>
  <c r="J2648" i="28" s="1"/>
  <c r="J2649" i="28" s="1"/>
  <c r="I2636" i="28"/>
  <c r="I2637" i="28" s="1"/>
  <c r="I2638" i="28" s="1"/>
  <c r="I2639" i="28" s="1"/>
  <c r="I2640" i="28" s="1"/>
  <c r="I2641" i="28" s="1"/>
  <c r="I2642" i="28" s="1"/>
  <c r="I2643" i="28" s="1"/>
  <c r="I2644" i="28" s="1"/>
  <c r="I2645" i="28" s="1"/>
  <c r="I2646" i="28" s="1"/>
  <c r="I2647" i="28" s="1"/>
  <c r="I2648" i="28" s="1"/>
  <c r="I2649" i="28" s="1"/>
  <c r="H2636" i="28"/>
  <c r="H2637" i="28" s="1"/>
  <c r="H2638" i="28" s="1"/>
  <c r="H2639" i="28" s="1"/>
  <c r="H2640" i="28" s="1"/>
  <c r="H2641" i="28" s="1"/>
  <c r="H2642" i="28" s="1"/>
  <c r="H2643" i="28" s="1"/>
  <c r="H2644" i="28" s="1"/>
  <c r="H2645" i="28" s="1"/>
  <c r="H2646" i="28" s="1"/>
  <c r="H2647" i="28" s="1"/>
  <c r="H2648" i="28" s="1"/>
  <c r="H2649" i="28" s="1"/>
  <c r="J2622" i="28"/>
  <c r="J2623" i="28" s="1"/>
  <c r="J2624" i="28" s="1"/>
  <c r="J2625" i="28" s="1"/>
  <c r="J2626" i="28" s="1"/>
  <c r="J2627" i="28" s="1"/>
  <c r="J2628" i="28" s="1"/>
  <c r="J2629" i="28" s="1"/>
  <c r="J2630" i="28" s="1"/>
  <c r="J2631" i="28" s="1"/>
  <c r="J2632" i="28" s="1"/>
  <c r="J2633" i="28" s="1"/>
  <c r="J2634" i="28" s="1"/>
  <c r="J2635" i="28" s="1"/>
  <c r="I2622" i="28"/>
  <c r="I2623" i="28" s="1"/>
  <c r="I2624" i="28" s="1"/>
  <c r="I2625" i="28" s="1"/>
  <c r="I2626" i="28" s="1"/>
  <c r="I2627" i="28" s="1"/>
  <c r="I2628" i="28" s="1"/>
  <c r="I2629" i="28" s="1"/>
  <c r="I2630" i="28" s="1"/>
  <c r="I2631" i="28" s="1"/>
  <c r="I2632" i="28" s="1"/>
  <c r="I2633" i="28" s="1"/>
  <c r="I2634" i="28" s="1"/>
  <c r="I2635" i="28" s="1"/>
  <c r="H2622" i="28"/>
  <c r="H2623" i="28" s="1"/>
  <c r="H2624" i="28" s="1"/>
  <c r="H2625" i="28" s="1"/>
  <c r="H2626" i="28" s="1"/>
  <c r="H2627" i="28" s="1"/>
  <c r="H2628" i="28" s="1"/>
  <c r="H2629" i="28" s="1"/>
  <c r="H2630" i="28" s="1"/>
  <c r="H2631" i="28" s="1"/>
  <c r="H2632" i="28" s="1"/>
  <c r="H2633" i="28" s="1"/>
  <c r="H2634" i="28" s="1"/>
  <c r="H2635" i="28" s="1"/>
  <c r="J2608" i="28"/>
  <c r="J2609" i="28" s="1"/>
  <c r="J2610" i="28" s="1"/>
  <c r="J2611" i="28" s="1"/>
  <c r="J2612" i="28" s="1"/>
  <c r="J2613" i="28" s="1"/>
  <c r="J2614" i="28" s="1"/>
  <c r="J2615" i="28" s="1"/>
  <c r="J2616" i="28" s="1"/>
  <c r="J2617" i="28" s="1"/>
  <c r="J2618" i="28" s="1"/>
  <c r="J2619" i="28" s="1"/>
  <c r="J2620" i="28" s="1"/>
  <c r="J2621" i="28" s="1"/>
  <c r="I2608" i="28"/>
  <c r="I2609" i="28" s="1"/>
  <c r="I2610" i="28" s="1"/>
  <c r="I2611" i="28" s="1"/>
  <c r="I2612" i="28" s="1"/>
  <c r="I2613" i="28" s="1"/>
  <c r="I2614" i="28" s="1"/>
  <c r="I2615" i="28" s="1"/>
  <c r="I2616" i="28" s="1"/>
  <c r="I2617" i="28" s="1"/>
  <c r="I2618" i="28" s="1"/>
  <c r="I2619" i="28" s="1"/>
  <c r="I2620" i="28" s="1"/>
  <c r="I2621" i="28" s="1"/>
  <c r="H2608" i="28"/>
  <c r="H2609" i="28" s="1"/>
  <c r="H2610" i="28" s="1"/>
  <c r="H2611" i="28" s="1"/>
  <c r="H2612" i="28" s="1"/>
  <c r="H2613" i="28" s="1"/>
  <c r="H2614" i="28" s="1"/>
  <c r="H2615" i="28" s="1"/>
  <c r="H2616" i="28" s="1"/>
  <c r="H2617" i="28" s="1"/>
  <c r="H2618" i="28" s="1"/>
  <c r="H2619" i="28" s="1"/>
  <c r="H2620" i="28" s="1"/>
  <c r="H2621" i="28" s="1"/>
  <c r="J2594" i="28"/>
  <c r="J2595" i="28" s="1"/>
  <c r="J2596" i="28" s="1"/>
  <c r="J2597" i="28" s="1"/>
  <c r="J2598" i="28" s="1"/>
  <c r="J2599" i="28" s="1"/>
  <c r="J2600" i="28" s="1"/>
  <c r="J2601" i="28" s="1"/>
  <c r="J2602" i="28" s="1"/>
  <c r="J2603" i="28" s="1"/>
  <c r="J2604" i="28" s="1"/>
  <c r="J2605" i="28" s="1"/>
  <c r="J2606" i="28" s="1"/>
  <c r="J2607" i="28" s="1"/>
  <c r="I2594" i="28"/>
  <c r="I2595" i="28" s="1"/>
  <c r="I2596" i="28" s="1"/>
  <c r="I2597" i="28" s="1"/>
  <c r="I2598" i="28" s="1"/>
  <c r="I2599" i="28" s="1"/>
  <c r="I2600" i="28" s="1"/>
  <c r="I2601" i="28" s="1"/>
  <c r="I2602" i="28" s="1"/>
  <c r="I2603" i="28" s="1"/>
  <c r="I2604" i="28" s="1"/>
  <c r="I2605" i="28" s="1"/>
  <c r="I2606" i="28" s="1"/>
  <c r="I2607" i="28" s="1"/>
  <c r="H2594" i="28"/>
  <c r="H2595" i="28" s="1"/>
  <c r="H2596" i="28" s="1"/>
  <c r="H2597" i="28" s="1"/>
  <c r="H2598" i="28" s="1"/>
  <c r="H2599" i="28" s="1"/>
  <c r="H2600" i="28" s="1"/>
  <c r="H2601" i="28" s="1"/>
  <c r="H2602" i="28" s="1"/>
  <c r="H2603" i="28" s="1"/>
  <c r="H2604" i="28" s="1"/>
  <c r="H2605" i="28" s="1"/>
  <c r="H2606" i="28" s="1"/>
  <c r="H2607" i="28" s="1"/>
  <c r="J2580" i="28"/>
  <c r="J2581" i="28" s="1"/>
  <c r="J2582" i="28" s="1"/>
  <c r="J2583" i="28" s="1"/>
  <c r="J2584" i="28" s="1"/>
  <c r="J2585" i="28" s="1"/>
  <c r="J2586" i="28" s="1"/>
  <c r="J2587" i="28" s="1"/>
  <c r="J2588" i="28" s="1"/>
  <c r="J2589" i="28" s="1"/>
  <c r="J2590" i="28" s="1"/>
  <c r="J2591" i="28" s="1"/>
  <c r="J2592" i="28" s="1"/>
  <c r="J2593" i="28" s="1"/>
  <c r="I2580" i="28"/>
  <c r="I2581" i="28" s="1"/>
  <c r="I2582" i="28" s="1"/>
  <c r="I2583" i="28" s="1"/>
  <c r="I2584" i="28" s="1"/>
  <c r="I2585" i="28" s="1"/>
  <c r="I2586" i="28" s="1"/>
  <c r="I2587" i="28" s="1"/>
  <c r="I2588" i="28" s="1"/>
  <c r="I2589" i="28" s="1"/>
  <c r="I2590" i="28" s="1"/>
  <c r="I2591" i="28" s="1"/>
  <c r="I2592" i="28" s="1"/>
  <c r="I2593" i="28" s="1"/>
  <c r="H2580" i="28"/>
  <c r="H2581" i="28" s="1"/>
  <c r="H2582" i="28" s="1"/>
  <c r="H2583" i="28" s="1"/>
  <c r="H2584" i="28" s="1"/>
  <c r="H2585" i="28" s="1"/>
  <c r="H2586" i="28" s="1"/>
  <c r="H2587" i="28" s="1"/>
  <c r="H2588" i="28" s="1"/>
  <c r="H2589" i="28" s="1"/>
  <c r="H2590" i="28" s="1"/>
  <c r="H2591" i="28" s="1"/>
  <c r="H2592" i="28" s="1"/>
  <c r="H2593" i="28" s="1"/>
  <c r="J2566" i="28"/>
  <c r="J2567" i="28" s="1"/>
  <c r="J2568" i="28" s="1"/>
  <c r="J2569" i="28" s="1"/>
  <c r="J2570" i="28" s="1"/>
  <c r="J2571" i="28" s="1"/>
  <c r="J2572" i="28" s="1"/>
  <c r="J2573" i="28" s="1"/>
  <c r="J2574" i="28" s="1"/>
  <c r="J2575" i="28" s="1"/>
  <c r="J2576" i="28" s="1"/>
  <c r="J2577" i="28" s="1"/>
  <c r="J2578" i="28" s="1"/>
  <c r="J2579" i="28" s="1"/>
  <c r="I2566" i="28"/>
  <c r="I2567" i="28" s="1"/>
  <c r="I2568" i="28" s="1"/>
  <c r="I2569" i="28" s="1"/>
  <c r="I2570" i="28" s="1"/>
  <c r="I2571" i="28" s="1"/>
  <c r="I2572" i="28" s="1"/>
  <c r="I2573" i="28" s="1"/>
  <c r="I2574" i="28" s="1"/>
  <c r="I2575" i="28" s="1"/>
  <c r="I2576" i="28" s="1"/>
  <c r="I2577" i="28" s="1"/>
  <c r="I2578" i="28" s="1"/>
  <c r="I2579" i="28" s="1"/>
  <c r="H2566" i="28"/>
  <c r="H2567" i="28" s="1"/>
  <c r="H2568" i="28" s="1"/>
  <c r="H2569" i="28" s="1"/>
  <c r="H2570" i="28" s="1"/>
  <c r="H2571" i="28" s="1"/>
  <c r="H2572" i="28" s="1"/>
  <c r="H2573" i="28" s="1"/>
  <c r="H2574" i="28" s="1"/>
  <c r="H2575" i="28" s="1"/>
  <c r="H2576" i="28" s="1"/>
  <c r="H2577" i="28" s="1"/>
  <c r="H2578" i="28" s="1"/>
  <c r="H2579" i="28" s="1"/>
  <c r="J2552" i="28"/>
  <c r="J2553" i="28" s="1"/>
  <c r="J2554" i="28" s="1"/>
  <c r="J2555" i="28" s="1"/>
  <c r="J2556" i="28" s="1"/>
  <c r="J2557" i="28" s="1"/>
  <c r="J2558" i="28" s="1"/>
  <c r="J2559" i="28" s="1"/>
  <c r="J2560" i="28" s="1"/>
  <c r="J2561" i="28" s="1"/>
  <c r="J2562" i="28" s="1"/>
  <c r="J2563" i="28" s="1"/>
  <c r="J2564" i="28" s="1"/>
  <c r="J2565" i="28" s="1"/>
  <c r="I2552" i="28"/>
  <c r="I2553" i="28" s="1"/>
  <c r="I2554" i="28" s="1"/>
  <c r="I2555" i="28" s="1"/>
  <c r="I2556" i="28" s="1"/>
  <c r="I2557" i="28" s="1"/>
  <c r="I2558" i="28" s="1"/>
  <c r="I2559" i="28" s="1"/>
  <c r="I2560" i="28" s="1"/>
  <c r="I2561" i="28" s="1"/>
  <c r="I2562" i="28" s="1"/>
  <c r="I2563" i="28" s="1"/>
  <c r="I2564" i="28" s="1"/>
  <c r="I2565" i="28" s="1"/>
  <c r="H2552" i="28"/>
  <c r="H2553" i="28" s="1"/>
  <c r="H2554" i="28" s="1"/>
  <c r="H2555" i="28" s="1"/>
  <c r="H2556" i="28" s="1"/>
  <c r="H2557" i="28" s="1"/>
  <c r="H2558" i="28" s="1"/>
  <c r="H2559" i="28" s="1"/>
  <c r="H2560" i="28" s="1"/>
  <c r="H2561" i="28" s="1"/>
  <c r="H2562" i="28" s="1"/>
  <c r="H2563" i="28" s="1"/>
  <c r="H2564" i="28" s="1"/>
  <c r="H2565" i="28" s="1"/>
  <c r="J2538" i="28"/>
  <c r="J2539" i="28" s="1"/>
  <c r="J2540" i="28" s="1"/>
  <c r="J2541" i="28" s="1"/>
  <c r="J2542" i="28" s="1"/>
  <c r="J2543" i="28" s="1"/>
  <c r="J2544" i="28" s="1"/>
  <c r="J2545" i="28" s="1"/>
  <c r="J2546" i="28" s="1"/>
  <c r="J2547" i="28" s="1"/>
  <c r="J2548" i="28" s="1"/>
  <c r="J2549" i="28" s="1"/>
  <c r="J2550" i="28" s="1"/>
  <c r="J2551" i="28" s="1"/>
  <c r="I2538" i="28"/>
  <c r="I2539" i="28" s="1"/>
  <c r="I2540" i="28" s="1"/>
  <c r="I2541" i="28" s="1"/>
  <c r="I2542" i="28" s="1"/>
  <c r="I2543" i="28" s="1"/>
  <c r="I2544" i="28" s="1"/>
  <c r="I2545" i="28" s="1"/>
  <c r="I2546" i="28" s="1"/>
  <c r="I2547" i="28" s="1"/>
  <c r="I2548" i="28" s="1"/>
  <c r="I2549" i="28" s="1"/>
  <c r="I2550" i="28" s="1"/>
  <c r="I2551" i="28" s="1"/>
  <c r="H2538" i="28"/>
  <c r="H2539" i="28" s="1"/>
  <c r="H2540" i="28" s="1"/>
  <c r="H2541" i="28" s="1"/>
  <c r="H2542" i="28" s="1"/>
  <c r="H2543" i="28" s="1"/>
  <c r="H2544" i="28" s="1"/>
  <c r="H2545" i="28" s="1"/>
  <c r="H2546" i="28" s="1"/>
  <c r="H2547" i="28" s="1"/>
  <c r="H2548" i="28" s="1"/>
  <c r="H2549" i="28" s="1"/>
  <c r="H2550" i="28" s="1"/>
  <c r="H2551" i="28" s="1"/>
  <c r="J2524" i="28"/>
  <c r="J2525" i="28" s="1"/>
  <c r="J2526" i="28" s="1"/>
  <c r="J2527" i="28" s="1"/>
  <c r="J2528" i="28" s="1"/>
  <c r="J2529" i="28" s="1"/>
  <c r="J2530" i="28" s="1"/>
  <c r="J2531" i="28" s="1"/>
  <c r="J2532" i="28" s="1"/>
  <c r="J2533" i="28" s="1"/>
  <c r="J2534" i="28" s="1"/>
  <c r="J2535" i="28" s="1"/>
  <c r="J2536" i="28" s="1"/>
  <c r="J2537" i="28" s="1"/>
  <c r="I2524" i="28"/>
  <c r="I2525" i="28" s="1"/>
  <c r="I2526" i="28" s="1"/>
  <c r="I2527" i="28" s="1"/>
  <c r="I2528" i="28" s="1"/>
  <c r="I2529" i="28" s="1"/>
  <c r="I2530" i="28" s="1"/>
  <c r="I2531" i="28" s="1"/>
  <c r="I2532" i="28" s="1"/>
  <c r="I2533" i="28" s="1"/>
  <c r="I2534" i="28" s="1"/>
  <c r="I2535" i="28" s="1"/>
  <c r="I2536" i="28" s="1"/>
  <c r="I2537" i="28" s="1"/>
  <c r="H2524" i="28"/>
  <c r="H2525" i="28" s="1"/>
  <c r="H2526" i="28" s="1"/>
  <c r="H2527" i="28" s="1"/>
  <c r="H2528" i="28" s="1"/>
  <c r="H2529" i="28" s="1"/>
  <c r="H2530" i="28" s="1"/>
  <c r="H2531" i="28" s="1"/>
  <c r="H2532" i="28" s="1"/>
  <c r="H2533" i="28" s="1"/>
  <c r="H2534" i="28" s="1"/>
  <c r="H2535" i="28" s="1"/>
  <c r="H2536" i="28" s="1"/>
  <c r="H2537" i="28" s="1"/>
  <c r="J2510" i="28"/>
  <c r="J2511" i="28" s="1"/>
  <c r="J2512" i="28" s="1"/>
  <c r="J2513" i="28" s="1"/>
  <c r="J2514" i="28" s="1"/>
  <c r="J2515" i="28" s="1"/>
  <c r="J2516" i="28" s="1"/>
  <c r="J2517" i="28" s="1"/>
  <c r="J2518" i="28" s="1"/>
  <c r="J2519" i="28" s="1"/>
  <c r="J2520" i="28" s="1"/>
  <c r="J2521" i="28" s="1"/>
  <c r="J2522" i="28" s="1"/>
  <c r="J2523" i="28" s="1"/>
  <c r="I2510" i="28"/>
  <c r="I2511" i="28" s="1"/>
  <c r="I2512" i="28" s="1"/>
  <c r="I2513" i="28" s="1"/>
  <c r="I2514" i="28" s="1"/>
  <c r="I2515" i="28" s="1"/>
  <c r="I2516" i="28" s="1"/>
  <c r="I2517" i="28" s="1"/>
  <c r="I2518" i="28" s="1"/>
  <c r="I2519" i="28" s="1"/>
  <c r="I2520" i="28" s="1"/>
  <c r="I2521" i="28" s="1"/>
  <c r="I2522" i="28" s="1"/>
  <c r="I2523" i="28" s="1"/>
  <c r="H2510" i="28"/>
  <c r="H2511" i="28" s="1"/>
  <c r="H2512" i="28" s="1"/>
  <c r="H2513" i="28" s="1"/>
  <c r="H2514" i="28" s="1"/>
  <c r="H2515" i="28" s="1"/>
  <c r="H2516" i="28" s="1"/>
  <c r="H2517" i="28" s="1"/>
  <c r="H2518" i="28" s="1"/>
  <c r="H2519" i="28" s="1"/>
  <c r="H2520" i="28" s="1"/>
  <c r="H2521" i="28" s="1"/>
  <c r="H2522" i="28" s="1"/>
  <c r="H2523" i="28" s="1"/>
  <c r="J2496" i="28"/>
  <c r="J2497" i="28" s="1"/>
  <c r="J2498" i="28" s="1"/>
  <c r="J2499" i="28" s="1"/>
  <c r="J2500" i="28" s="1"/>
  <c r="J2501" i="28" s="1"/>
  <c r="J2502" i="28" s="1"/>
  <c r="J2503" i="28" s="1"/>
  <c r="J2504" i="28" s="1"/>
  <c r="J2505" i="28" s="1"/>
  <c r="J2506" i="28" s="1"/>
  <c r="J2507" i="28" s="1"/>
  <c r="J2508" i="28" s="1"/>
  <c r="J2509" i="28" s="1"/>
  <c r="I2496" i="28"/>
  <c r="I2497" i="28" s="1"/>
  <c r="I2498" i="28" s="1"/>
  <c r="I2499" i="28" s="1"/>
  <c r="I2500" i="28" s="1"/>
  <c r="I2501" i="28" s="1"/>
  <c r="I2502" i="28" s="1"/>
  <c r="I2503" i="28" s="1"/>
  <c r="I2504" i="28" s="1"/>
  <c r="I2505" i="28" s="1"/>
  <c r="I2506" i="28" s="1"/>
  <c r="I2507" i="28" s="1"/>
  <c r="I2508" i="28" s="1"/>
  <c r="I2509" i="28" s="1"/>
  <c r="H2496" i="28"/>
  <c r="H2497" i="28" s="1"/>
  <c r="H2498" i="28" s="1"/>
  <c r="H2499" i="28" s="1"/>
  <c r="H2500" i="28" s="1"/>
  <c r="H2501" i="28" s="1"/>
  <c r="H2502" i="28" s="1"/>
  <c r="H2503" i="28" s="1"/>
  <c r="H2504" i="28" s="1"/>
  <c r="H2505" i="28" s="1"/>
  <c r="H2506" i="28" s="1"/>
  <c r="H2507" i="28" s="1"/>
  <c r="H2508" i="28" s="1"/>
  <c r="H2509" i="28" s="1"/>
  <c r="J2482" i="28"/>
  <c r="J2483" i="28" s="1"/>
  <c r="J2484" i="28" s="1"/>
  <c r="J2485" i="28" s="1"/>
  <c r="J2486" i="28" s="1"/>
  <c r="J2487" i="28" s="1"/>
  <c r="J2488" i="28" s="1"/>
  <c r="J2489" i="28" s="1"/>
  <c r="J2490" i="28" s="1"/>
  <c r="J2491" i="28" s="1"/>
  <c r="J2492" i="28" s="1"/>
  <c r="J2493" i="28" s="1"/>
  <c r="J2494" i="28" s="1"/>
  <c r="J2495" i="28" s="1"/>
  <c r="I2482" i="28"/>
  <c r="I2483" i="28" s="1"/>
  <c r="I2484" i="28" s="1"/>
  <c r="I2485" i="28" s="1"/>
  <c r="I2486" i="28" s="1"/>
  <c r="I2487" i="28" s="1"/>
  <c r="I2488" i="28" s="1"/>
  <c r="I2489" i="28" s="1"/>
  <c r="I2490" i="28" s="1"/>
  <c r="I2491" i="28" s="1"/>
  <c r="I2492" i="28" s="1"/>
  <c r="I2493" i="28" s="1"/>
  <c r="I2494" i="28" s="1"/>
  <c r="I2495" i="28" s="1"/>
  <c r="H2482" i="28"/>
  <c r="H2483" i="28" s="1"/>
  <c r="H2484" i="28" s="1"/>
  <c r="H2485" i="28" s="1"/>
  <c r="H2486" i="28" s="1"/>
  <c r="H2487" i="28" s="1"/>
  <c r="H2488" i="28" s="1"/>
  <c r="H2489" i="28" s="1"/>
  <c r="H2490" i="28" s="1"/>
  <c r="H2491" i="28" s="1"/>
  <c r="H2492" i="28" s="1"/>
  <c r="H2493" i="28" s="1"/>
  <c r="H2494" i="28" s="1"/>
  <c r="H2495" i="28" s="1"/>
  <c r="J2468" i="28"/>
  <c r="J2469" i="28" s="1"/>
  <c r="J2470" i="28" s="1"/>
  <c r="J2471" i="28" s="1"/>
  <c r="J2472" i="28" s="1"/>
  <c r="J2473" i="28" s="1"/>
  <c r="J2474" i="28" s="1"/>
  <c r="J2475" i="28" s="1"/>
  <c r="J2476" i="28" s="1"/>
  <c r="J2477" i="28" s="1"/>
  <c r="J2478" i="28" s="1"/>
  <c r="J2479" i="28" s="1"/>
  <c r="J2480" i="28" s="1"/>
  <c r="J2481" i="28" s="1"/>
  <c r="I2468" i="28"/>
  <c r="I2469" i="28" s="1"/>
  <c r="I2470" i="28" s="1"/>
  <c r="I2471" i="28" s="1"/>
  <c r="I2472" i="28" s="1"/>
  <c r="I2473" i="28" s="1"/>
  <c r="I2474" i="28" s="1"/>
  <c r="I2475" i="28" s="1"/>
  <c r="I2476" i="28" s="1"/>
  <c r="I2477" i="28" s="1"/>
  <c r="I2478" i="28" s="1"/>
  <c r="I2479" i="28" s="1"/>
  <c r="I2480" i="28" s="1"/>
  <c r="I2481" i="28" s="1"/>
  <c r="H2468" i="28"/>
  <c r="H2469" i="28" s="1"/>
  <c r="H2470" i="28" s="1"/>
  <c r="H2471" i="28" s="1"/>
  <c r="H2472" i="28" s="1"/>
  <c r="H2473" i="28" s="1"/>
  <c r="H2474" i="28" s="1"/>
  <c r="H2475" i="28" s="1"/>
  <c r="H2476" i="28" s="1"/>
  <c r="H2477" i="28" s="1"/>
  <c r="H2478" i="28" s="1"/>
  <c r="H2479" i="28" s="1"/>
  <c r="H2480" i="28" s="1"/>
  <c r="H2481" i="28" s="1"/>
  <c r="J2454" i="28"/>
  <c r="J2455" i="28" s="1"/>
  <c r="J2456" i="28" s="1"/>
  <c r="J2457" i="28" s="1"/>
  <c r="J2458" i="28" s="1"/>
  <c r="J2459" i="28" s="1"/>
  <c r="J2460" i="28" s="1"/>
  <c r="J2461" i="28" s="1"/>
  <c r="J2462" i="28" s="1"/>
  <c r="J2463" i="28" s="1"/>
  <c r="J2464" i="28" s="1"/>
  <c r="J2465" i="28" s="1"/>
  <c r="J2466" i="28" s="1"/>
  <c r="J2467" i="28" s="1"/>
  <c r="I2454" i="28"/>
  <c r="I2455" i="28" s="1"/>
  <c r="I2456" i="28" s="1"/>
  <c r="I2457" i="28" s="1"/>
  <c r="I2458" i="28" s="1"/>
  <c r="I2459" i="28" s="1"/>
  <c r="I2460" i="28" s="1"/>
  <c r="I2461" i="28" s="1"/>
  <c r="I2462" i="28" s="1"/>
  <c r="I2463" i="28" s="1"/>
  <c r="I2464" i="28" s="1"/>
  <c r="I2465" i="28" s="1"/>
  <c r="I2466" i="28" s="1"/>
  <c r="I2467" i="28" s="1"/>
  <c r="H2454" i="28"/>
  <c r="H2455" i="28" s="1"/>
  <c r="H2456" i="28" s="1"/>
  <c r="H2457" i="28" s="1"/>
  <c r="H2458" i="28" s="1"/>
  <c r="H2459" i="28" s="1"/>
  <c r="H2460" i="28" s="1"/>
  <c r="H2461" i="28" s="1"/>
  <c r="H2462" i="28" s="1"/>
  <c r="H2463" i="28" s="1"/>
  <c r="H2464" i="28" s="1"/>
  <c r="H2465" i="28" s="1"/>
  <c r="H2466" i="28" s="1"/>
  <c r="H2467" i="28" s="1"/>
  <c r="J2440" i="28"/>
  <c r="J2441" i="28" s="1"/>
  <c r="J2442" i="28" s="1"/>
  <c r="J2443" i="28" s="1"/>
  <c r="J2444" i="28" s="1"/>
  <c r="J2445" i="28" s="1"/>
  <c r="J2446" i="28" s="1"/>
  <c r="J2447" i="28" s="1"/>
  <c r="J2448" i="28" s="1"/>
  <c r="J2449" i="28" s="1"/>
  <c r="J2450" i="28" s="1"/>
  <c r="J2451" i="28" s="1"/>
  <c r="J2452" i="28" s="1"/>
  <c r="J2453" i="28" s="1"/>
  <c r="I2440" i="28"/>
  <c r="I2441" i="28" s="1"/>
  <c r="I2442" i="28" s="1"/>
  <c r="I2443" i="28" s="1"/>
  <c r="I2444" i="28" s="1"/>
  <c r="I2445" i="28" s="1"/>
  <c r="I2446" i="28" s="1"/>
  <c r="I2447" i="28" s="1"/>
  <c r="I2448" i="28" s="1"/>
  <c r="I2449" i="28" s="1"/>
  <c r="I2450" i="28" s="1"/>
  <c r="I2451" i="28" s="1"/>
  <c r="I2452" i="28" s="1"/>
  <c r="I2453" i="28" s="1"/>
  <c r="H2440" i="28"/>
  <c r="H2441" i="28" s="1"/>
  <c r="H2442" i="28" s="1"/>
  <c r="H2443" i="28" s="1"/>
  <c r="H2444" i="28" s="1"/>
  <c r="H2445" i="28" s="1"/>
  <c r="H2446" i="28" s="1"/>
  <c r="H2447" i="28" s="1"/>
  <c r="H2448" i="28" s="1"/>
  <c r="H2449" i="28" s="1"/>
  <c r="H2450" i="28" s="1"/>
  <c r="H2451" i="28" s="1"/>
  <c r="H2452" i="28" s="1"/>
  <c r="H2453" i="28" s="1"/>
  <c r="J2426" i="28"/>
  <c r="J2427" i="28" s="1"/>
  <c r="J2428" i="28" s="1"/>
  <c r="J2429" i="28" s="1"/>
  <c r="J2430" i="28" s="1"/>
  <c r="J2431" i="28" s="1"/>
  <c r="J2432" i="28" s="1"/>
  <c r="J2433" i="28" s="1"/>
  <c r="J2434" i="28" s="1"/>
  <c r="J2435" i="28" s="1"/>
  <c r="J2436" i="28" s="1"/>
  <c r="J2437" i="28" s="1"/>
  <c r="J2438" i="28" s="1"/>
  <c r="J2439" i="28" s="1"/>
  <c r="I2426" i="28"/>
  <c r="I2427" i="28" s="1"/>
  <c r="I2428" i="28" s="1"/>
  <c r="I2429" i="28" s="1"/>
  <c r="I2430" i="28" s="1"/>
  <c r="I2431" i="28" s="1"/>
  <c r="I2432" i="28" s="1"/>
  <c r="I2433" i="28" s="1"/>
  <c r="I2434" i="28" s="1"/>
  <c r="I2435" i="28" s="1"/>
  <c r="I2436" i="28" s="1"/>
  <c r="I2437" i="28" s="1"/>
  <c r="I2438" i="28" s="1"/>
  <c r="I2439" i="28" s="1"/>
  <c r="H2426" i="28"/>
  <c r="H2427" i="28" s="1"/>
  <c r="H2428" i="28" s="1"/>
  <c r="H2429" i="28" s="1"/>
  <c r="H2430" i="28" s="1"/>
  <c r="H2431" i="28" s="1"/>
  <c r="H2432" i="28" s="1"/>
  <c r="H2433" i="28" s="1"/>
  <c r="H2434" i="28" s="1"/>
  <c r="H2435" i="28" s="1"/>
  <c r="H2436" i="28" s="1"/>
  <c r="H2437" i="28" s="1"/>
  <c r="H2438" i="28" s="1"/>
  <c r="H2439" i="28" s="1"/>
  <c r="J2412" i="28"/>
  <c r="J2413" i="28" s="1"/>
  <c r="J2414" i="28" s="1"/>
  <c r="J2415" i="28" s="1"/>
  <c r="J2416" i="28" s="1"/>
  <c r="J2417" i="28" s="1"/>
  <c r="J2418" i="28" s="1"/>
  <c r="J2419" i="28" s="1"/>
  <c r="J2420" i="28" s="1"/>
  <c r="J2421" i="28" s="1"/>
  <c r="J2422" i="28" s="1"/>
  <c r="J2423" i="28" s="1"/>
  <c r="J2424" i="28" s="1"/>
  <c r="J2425" i="28" s="1"/>
  <c r="I2412" i="28"/>
  <c r="I2413" i="28" s="1"/>
  <c r="I2414" i="28" s="1"/>
  <c r="I2415" i="28" s="1"/>
  <c r="I2416" i="28" s="1"/>
  <c r="I2417" i="28" s="1"/>
  <c r="I2418" i="28" s="1"/>
  <c r="I2419" i="28" s="1"/>
  <c r="I2420" i="28" s="1"/>
  <c r="I2421" i="28" s="1"/>
  <c r="I2422" i="28" s="1"/>
  <c r="I2423" i="28" s="1"/>
  <c r="I2424" i="28" s="1"/>
  <c r="I2425" i="28" s="1"/>
  <c r="H2412" i="28"/>
  <c r="H2413" i="28" s="1"/>
  <c r="H2414" i="28" s="1"/>
  <c r="H2415" i="28" s="1"/>
  <c r="H2416" i="28" s="1"/>
  <c r="H2417" i="28" s="1"/>
  <c r="H2418" i="28" s="1"/>
  <c r="H2419" i="28" s="1"/>
  <c r="H2420" i="28" s="1"/>
  <c r="H2421" i="28" s="1"/>
  <c r="H2422" i="28" s="1"/>
  <c r="H2423" i="28" s="1"/>
  <c r="H2424" i="28" s="1"/>
  <c r="H2425" i="28" s="1"/>
  <c r="J2398" i="28"/>
  <c r="J2399" i="28" s="1"/>
  <c r="J2400" i="28" s="1"/>
  <c r="J2401" i="28" s="1"/>
  <c r="J2402" i="28" s="1"/>
  <c r="J2403" i="28" s="1"/>
  <c r="J2404" i="28" s="1"/>
  <c r="J2405" i="28" s="1"/>
  <c r="J2406" i="28" s="1"/>
  <c r="J2407" i="28" s="1"/>
  <c r="J2408" i="28" s="1"/>
  <c r="J2409" i="28" s="1"/>
  <c r="J2410" i="28" s="1"/>
  <c r="J2411" i="28" s="1"/>
  <c r="I2398" i="28"/>
  <c r="I2399" i="28" s="1"/>
  <c r="I2400" i="28" s="1"/>
  <c r="I2401" i="28" s="1"/>
  <c r="I2402" i="28" s="1"/>
  <c r="I2403" i="28" s="1"/>
  <c r="I2404" i="28" s="1"/>
  <c r="I2405" i="28" s="1"/>
  <c r="I2406" i="28" s="1"/>
  <c r="I2407" i="28" s="1"/>
  <c r="I2408" i="28" s="1"/>
  <c r="I2409" i="28" s="1"/>
  <c r="I2410" i="28" s="1"/>
  <c r="I2411" i="28" s="1"/>
  <c r="H2398" i="28"/>
  <c r="H2399" i="28" s="1"/>
  <c r="H2400" i="28" s="1"/>
  <c r="H2401" i="28" s="1"/>
  <c r="H2402" i="28" s="1"/>
  <c r="H2403" i="28" s="1"/>
  <c r="H2404" i="28" s="1"/>
  <c r="H2405" i="28" s="1"/>
  <c r="H2406" i="28" s="1"/>
  <c r="H2407" i="28" s="1"/>
  <c r="H2408" i="28" s="1"/>
  <c r="H2409" i="28" s="1"/>
  <c r="H2410" i="28" s="1"/>
  <c r="H2411" i="28" s="1"/>
  <c r="J2384" i="28"/>
  <c r="J2385" i="28" s="1"/>
  <c r="J2386" i="28" s="1"/>
  <c r="J2387" i="28" s="1"/>
  <c r="J2388" i="28" s="1"/>
  <c r="J2389" i="28" s="1"/>
  <c r="J2390" i="28" s="1"/>
  <c r="J2391" i="28" s="1"/>
  <c r="J2392" i="28" s="1"/>
  <c r="J2393" i="28" s="1"/>
  <c r="J2394" i="28" s="1"/>
  <c r="J2395" i="28" s="1"/>
  <c r="J2396" i="28" s="1"/>
  <c r="J2397" i="28" s="1"/>
  <c r="I2384" i="28"/>
  <c r="I2385" i="28" s="1"/>
  <c r="I2386" i="28" s="1"/>
  <c r="I2387" i="28" s="1"/>
  <c r="I2388" i="28" s="1"/>
  <c r="I2389" i="28" s="1"/>
  <c r="I2390" i="28" s="1"/>
  <c r="I2391" i="28" s="1"/>
  <c r="I2392" i="28" s="1"/>
  <c r="I2393" i="28" s="1"/>
  <c r="I2394" i="28" s="1"/>
  <c r="I2395" i="28" s="1"/>
  <c r="I2396" i="28" s="1"/>
  <c r="I2397" i="28" s="1"/>
  <c r="H2384" i="28"/>
  <c r="H2385" i="28" s="1"/>
  <c r="H2386" i="28" s="1"/>
  <c r="H2387" i="28" s="1"/>
  <c r="H2388" i="28" s="1"/>
  <c r="H2389" i="28" s="1"/>
  <c r="H2390" i="28" s="1"/>
  <c r="H2391" i="28" s="1"/>
  <c r="H2392" i="28" s="1"/>
  <c r="H2393" i="28" s="1"/>
  <c r="H2394" i="28" s="1"/>
  <c r="H2395" i="28" s="1"/>
  <c r="H2396" i="28" s="1"/>
  <c r="H2397" i="28" s="1"/>
  <c r="J2370" i="28"/>
  <c r="J2371" i="28" s="1"/>
  <c r="J2372" i="28" s="1"/>
  <c r="J2373" i="28" s="1"/>
  <c r="J2374" i="28" s="1"/>
  <c r="J2375" i="28" s="1"/>
  <c r="J2376" i="28" s="1"/>
  <c r="J2377" i="28" s="1"/>
  <c r="J2378" i="28" s="1"/>
  <c r="J2379" i="28" s="1"/>
  <c r="J2380" i="28" s="1"/>
  <c r="J2381" i="28" s="1"/>
  <c r="J2382" i="28" s="1"/>
  <c r="J2383" i="28" s="1"/>
  <c r="I2370" i="28"/>
  <c r="I2371" i="28" s="1"/>
  <c r="I2372" i="28" s="1"/>
  <c r="I2373" i="28" s="1"/>
  <c r="I2374" i="28" s="1"/>
  <c r="I2375" i="28" s="1"/>
  <c r="I2376" i="28" s="1"/>
  <c r="I2377" i="28" s="1"/>
  <c r="I2378" i="28" s="1"/>
  <c r="I2379" i="28" s="1"/>
  <c r="I2380" i="28" s="1"/>
  <c r="I2381" i="28" s="1"/>
  <c r="I2382" i="28" s="1"/>
  <c r="I2383" i="28" s="1"/>
  <c r="H2370" i="28"/>
  <c r="H2371" i="28" s="1"/>
  <c r="H2372" i="28" s="1"/>
  <c r="H2373" i="28" s="1"/>
  <c r="H2374" i="28" s="1"/>
  <c r="H2375" i="28" s="1"/>
  <c r="H2376" i="28" s="1"/>
  <c r="H2377" i="28" s="1"/>
  <c r="H2378" i="28" s="1"/>
  <c r="H2379" i="28" s="1"/>
  <c r="H2380" i="28" s="1"/>
  <c r="H2381" i="28" s="1"/>
  <c r="H2382" i="28" s="1"/>
  <c r="H2383" i="28" s="1"/>
  <c r="J2356" i="28"/>
  <c r="J2357" i="28" s="1"/>
  <c r="J2358" i="28" s="1"/>
  <c r="J2359" i="28" s="1"/>
  <c r="J2360" i="28" s="1"/>
  <c r="J2361" i="28" s="1"/>
  <c r="J2362" i="28" s="1"/>
  <c r="J2363" i="28" s="1"/>
  <c r="J2364" i="28" s="1"/>
  <c r="J2365" i="28" s="1"/>
  <c r="J2366" i="28" s="1"/>
  <c r="J2367" i="28" s="1"/>
  <c r="J2368" i="28" s="1"/>
  <c r="J2369" i="28" s="1"/>
  <c r="I2356" i="28"/>
  <c r="I2357" i="28" s="1"/>
  <c r="I2358" i="28" s="1"/>
  <c r="I2359" i="28" s="1"/>
  <c r="I2360" i="28" s="1"/>
  <c r="I2361" i="28" s="1"/>
  <c r="I2362" i="28" s="1"/>
  <c r="I2363" i="28" s="1"/>
  <c r="I2364" i="28" s="1"/>
  <c r="I2365" i="28" s="1"/>
  <c r="I2366" i="28" s="1"/>
  <c r="I2367" i="28" s="1"/>
  <c r="I2368" i="28" s="1"/>
  <c r="I2369" i="28" s="1"/>
  <c r="H2356" i="28"/>
  <c r="H2357" i="28" s="1"/>
  <c r="H2358" i="28" s="1"/>
  <c r="H2359" i="28" s="1"/>
  <c r="H2360" i="28" s="1"/>
  <c r="H2361" i="28" s="1"/>
  <c r="H2362" i="28" s="1"/>
  <c r="H2363" i="28" s="1"/>
  <c r="H2364" i="28" s="1"/>
  <c r="H2365" i="28" s="1"/>
  <c r="H2366" i="28" s="1"/>
  <c r="H2367" i="28" s="1"/>
  <c r="H2368" i="28" s="1"/>
  <c r="H2369" i="28" s="1"/>
  <c r="J2342" i="28"/>
  <c r="J2343" i="28" s="1"/>
  <c r="J2344" i="28" s="1"/>
  <c r="J2345" i="28" s="1"/>
  <c r="J2346" i="28" s="1"/>
  <c r="J2347" i="28" s="1"/>
  <c r="J2348" i="28" s="1"/>
  <c r="J2349" i="28" s="1"/>
  <c r="J2350" i="28" s="1"/>
  <c r="J2351" i="28" s="1"/>
  <c r="J2352" i="28" s="1"/>
  <c r="J2353" i="28" s="1"/>
  <c r="J2354" i="28" s="1"/>
  <c r="J2355" i="28" s="1"/>
  <c r="I2342" i="28"/>
  <c r="I2343" i="28" s="1"/>
  <c r="I2344" i="28" s="1"/>
  <c r="I2345" i="28" s="1"/>
  <c r="I2346" i="28" s="1"/>
  <c r="I2347" i="28" s="1"/>
  <c r="I2348" i="28" s="1"/>
  <c r="I2349" i="28" s="1"/>
  <c r="I2350" i="28" s="1"/>
  <c r="I2351" i="28" s="1"/>
  <c r="I2352" i="28" s="1"/>
  <c r="I2353" i="28" s="1"/>
  <c r="I2354" i="28" s="1"/>
  <c r="I2355" i="28" s="1"/>
  <c r="H2342" i="28"/>
  <c r="H2343" i="28" s="1"/>
  <c r="H2344" i="28" s="1"/>
  <c r="H2345" i="28" s="1"/>
  <c r="H2346" i="28" s="1"/>
  <c r="H2347" i="28" s="1"/>
  <c r="H2348" i="28" s="1"/>
  <c r="H2349" i="28" s="1"/>
  <c r="H2350" i="28" s="1"/>
  <c r="H2351" i="28" s="1"/>
  <c r="H2352" i="28" s="1"/>
  <c r="H2353" i="28" s="1"/>
  <c r="H2354" i="28" s="1"/>
  <c r="H2355" i="28" s="1"/>
  <c r="J2328" i="28"/>
  <c r="J2329" i="28" s="1"/>
  <c r="J2330" i="28" s="1"/>
  <c r="J2331" i="28" s="1"/>
  <c r="J2332" i="28" s="1"/>
  <c r="J2333" i="28" s="1"/>
  <c r="J2334" i="28" s="1"/>
  <c r="J2335" i="28" s="1"/>
  <c r="J2336" i="28" s="1"/>
  <c r="J2337" i="28" s="1"/>
  <c r="J2338" i="28" s="1"/>
  <c r="J2339" i="28" s="1"/>
  <c r="J2340" i="28" s="1"/>
  <c r="J2341" i="28" s="1"/>
  <c r="I2328" i="28"/>
  <c r="I2329" i="28" s="1"/>
  <c r="I2330" i="28" s="1"/>
  <c r="I2331" i="28" s="1"/>
  <c r="I2332" i="28" s="1"/>
  <c r="I2333" i="28" s="1"/>
  <c r="I2334" i="28" s="1"/>
  <c r="I2335" i="28" s="1"/>
  <c r="I2336" i="28" s="1"/>
  <c r="I2337" i="28" s="1"/>
  <c r="I2338" i="28" s="1"/>
  <c r="I2339" i="28" s="1"/>
  <c r="I2340" i="28" s="1"/>
  <c r="I2341" i="28" s="1"/>
  <c r="H2328" i="28"/>
  <c r="H2329" i="28" s="1"/>
  <c r="H2330" i="28" s="1"/>
  <c r="H2331" i="28" s="1"/>
  <c r="H2332" i="28" s="1"/>
  <c r="H2333" i="28" s="1"/>
  <c r="H2334" i="28" s="1"/>
  <c r="H2335" i="28" s="1"/>
  <c r="H2336" i="28" s="1"/>
  <c r="H2337" i="28" s="1"/>
  <c r="H2338" i="28" s="1"/>
  <c r="H2339" i="28" s="1"/>
  <c r="H2340" i="28" s="1"/>
  <c r="H2341" i="28" s="1"/>
  <c r="J2314" i="28"/>
  <c r="J2315" i="28" s="1"/>
  <c r="J2316" i="28" s="1"/>
  <c r="J2317" i="28" s="1"/>
  <c r="J2318" i="28" s="1"/>
  <c r="J2319" i="28" s="1"/>
  <c r="J2320" i="28" s="1"/>
  <c r="J2321" i="28" s="1"/>
  <c r="J2322" i="28" s="1"/>
  <c r="J2323" i="28" s="1"/>
  <c r="J2324" i="28" s="1"/>
  <c r="J2325" i="28" s="1"/>
  <c r="J2326" i="28" s="1"/>
  <c r="J2327" i="28" s="1"/>
  <c r="I2314" i="28"/>
  <c r="I2315" i="28" s="1"/>
  <c r="I2316" i="28" s="1"/>
  <c r="I2317" i="28" s="1"/>
  <c r="I2318" i="28" s="1"/>
  <c r="I2319" i="28" s="1"/>
  <c r="I2320" i="28" s="1"/>
  <c r="I2321" i="28" s="1"/>
  <c r="I2322" i="28" s="1"/>
  <c r="I2323" i="28" s="1"/>
  <c r="I2324" i="28" s="1"/>
  <c r="I2325" i="28" s="1"/>
  <c r="I2326" i="28" s="1"/>
  <c r="I2327" i="28" s="1"/>
  <c r="H2314" i="28"/>
  <c r="H2315" i="28" s="1"/>
  <c r="H2316" i="28" s="1"/>
  <c r="H2317" i="28" s="1"/>
  <c r="H2318" i="28" s="1"/>
  <c r="H2319" i="28" s="1"/>
  <c r="H2320" i="28" s="1"/>
  <c r="H2321" i="28" s="1"/>
  <c r="H2322" i="28" s="1"/>
  <c r="H2323" i="28" s="1"/>
  <c r="H2324" i="28" s="1"/>
  <c r="H2325" i="28" s="1"/>
  <c r="H2326" i="28" s="1"/>
  <c r="H2327" i="28" s="1"/>
  <c r="J2300" i="28"/>
  <c r="J2301" i="28" s="1"/>
  <c r="J2302" i="28" s="1"/>
  <c r="J2303" i="28" s="1"/>
  <c r="J2304" i="28" s="1"/>
  <c r="J2305" i="28" s="1"/>
  <c r="J2306" i="28" s="1"/>
  <c r="J2307" i="28" s="1"/>
  <c r="J2308" i="28" s="1"/>
  <c r="J2309" i="28" s="1"/>
  <c r="J2310" i="28" s="1"/>
  <c r="J2311" i="28" s="1"/>
  <c r="J2312" i="28" s="1"/>
  <c r="J2313" i="28" s="1"/>
  <c r="I2300" i="28"/>
  <c r="I2301" i="28" s="1"/>
  <c r="I2302" i="28" s="1"/>
  <c r="I2303" i="28" s="1"/>
  <c r="I2304" i="28" s="1"/>
  <c r="I2305" i="28" s="1"/>
  <c r="I2306" i="28" s="1"/>
  <c r="I2307" i="28" s="1"/>
  <c r="I2308" i="28" s="1"/>
  <c r="I2309" i="28" s="1"/>
  <c r="I2310" i="28" s="1"/>
  <c r="I2311" i="28" s="1"/>
  <c r="I2312" i="28" s="1"/>
  <c r="I2313" i="28" s="1"/>
  <c r="H2300" i="28"/>
  <c r="H2301" i="28" s="1"/>
  <c r="H2302" i="28" s="1"/>
  <c r="H2303" i="28" s="1"/>
  <c r="H2304" i="28" s="1"/>
  <c r="H2305" i="28" s="1"/>
  <c r="H2306" i="28" s="1"/>
  <c r="H2307" i="28" s="1"/>
  <c r="H2308" i="28" s="1"/>
  <c r="H2309" i="28" s="1"/>
  <c r="H2310" i="28" s="1"/>
  <c r="H2311" i="28" s="1"/>
  <c r="H2312" i="28" s="1"/>
  <c r="H2313" i="28" s="1"/>
  <c r="J2286" i="28"/>
  <c r="J2287" i="28" s="1"/>
  <c r="J2288" i="28" s="1"/>
  <c r="J2289" i="28" s="1"/>
  <c r="J2290" i="28" s="1"/>
  <c r="J2291" i="28" s="1"/>
  <c r="J2292" i="28" s="1"/>
  <c r="J2293" i="28" s="1"/>
  <c r="J2294" i="28" s="1"/>
  <c r="J2295" i="28" s="1"/>
  <c r="J2296" i="28" s="1"/>
  <c r="J2297" i="28" s="1"/>
  <c r="J2298" i="28" s="1"/>
  <c r="J2299" i="28" s="1"/>
  <c r="I2286" i="28"/>
  <c r="I2287" i="28" s="1"/>
  <c r="I2288" i="28" s="1"/>
  <c r="I2289" i="28" s="1"/>
  <c r="I2290" i="28" s="1"/>
  <c r="I2291" i="28" s="1"/>
  <c r="I2292" i="28" s="1"/>
  <c r="I2293" i="28" s="1"/>
  <c r="I2294" i="28" s="1"/>
  <c r="I2295" i="28" s="1"/>
  <c r="I2296" i="28" s="1"/>
  <c r="I2297" i="28" s="1"/>
  <c r="I2298" i="28" s="1"/>
  <c r="I2299" i="28" s="1"/>
  <c r="H2286" i="28"/>
  <c r="H2287" i="28" s="1"/>
  <c r="H2288" i="28" s="1"/>
  <c r="H2289" i="28" s="1"/>
  <c r="H2290" i="28" s="1"/>
  <c r="H2291" i="28" s="1"/>
  <c r="H2292" i="28" s="1"/>
  <c r="H2293" i="28" s="1"/>
  <c r="H2294" i="28" s="1"/>
  <c r="H2295" i="28" s="1"/>
  <c r="H2296" i="28" s="1"/>
  <c r="H2297" i="28" s="1"/>
  <c r="H2298" i="28" s="1"/>
  <c r="H2299" i="28" s="1"/>
  <c r="J2272" i="28"/>
  <c r="J2273" i="28" s="1"/>
  <c r="J2274" i="28" s="1"/>
  <c r="J2275" i="28" s="1"/>
  <c r="J2276" i="28" s="1"/>
  <c r="J2277" i="28" s="1"/>
  <c r="J2278" i="28" s="1"/>
  <c r="J2279" i="28" s="1"/>
  <c r="J2280" i="28" s="1"/>
  <c r="J2281" i="28" s="1"/>
  <c r="J2282" i="28" s="1"/>
  <c r="J2283" i="28" s="1"/>
  <c r="J2284" i="28" s="1"/>
  <c r="J2285" i="28" s="1"/>
  <c r="I2272" i="28"/>
  <c r="I2273" i="28" s="1"/>
  <c r="I2274" i="28" s="1"/>
  <c r="I2275" i="28" s="1"/>
  <c r="I2276" i="28" s="1"/>
  <c r="I2277" i="28" s="1"/>
  <c r="I2278" i="28" s="1"/>
  <c r="I2279" i="28" s="1"/>
  <c r="I2280" i="28" s="1"/>
  <c r="I2281" i="28" s="1"/>
  <c r="I2282" i="28" s="1"/>
  <c r="I2283" i="28" s="1"/>
  <c r="I2284" i="28" s="1"/>
  <c r="I2285" i="28" s="1"/>
  <c r="H2272" i="28"/>
  <c r="H2273" i="28" s="1"/>
  <c r="H2274" i="28" s="1"/>
  <c r="H2275" i="28" s="1"/>
  <c r="H2276" i="28" s="1"/>
  <c r="H2277" i="28" s="1"/>
  <c r="H2278" i="28" s="1"/>
  <c r="H2279" i="28" s="1"/>
  <c r="H2280" i="28" s="1"/>
  <c r="H2281" i="28" s="1"/>
  <c r="H2282" i="28" s="1"/>
  <c r="H2283" i="28" s="1"/>
  <c r="H2284" i="28" s="1"/>
  <c r="H2285" i="28" s="1"/>
  <c r="J2258" i="28"/>
  <c r="J2259" i="28" s="1"/>
  <c r="J2260" i="28" s="1"/>
  <c r="J2261" i="28" s="1"/>
  <c r="J2262" i="28" s="1"/>
  <c r="J2263" i="28" s="1"/>
  <c r="J2264" i="28" s="1"/>
  <c r="J2265" i="28" s="1"/>
  <c r="J2266" i="28" s="1"/>
  <c r="J2267" i="28" s="1"/>
  <c r="J2268" i="28" s="1"/>
  <c r="J2269" i="28" s="1"/>
  <c r="J2270" i="28" s="1"/>
  <c r="J2271" i="28" s="1"/>
  <c r="I2258" i="28"/>
  <c r="I2259" i="28" s="1"/>
  <c r="I2260" i="28" s="1"/>
  <c r="I2261" i="28" s="1"/>
  <c r="I2262" i="28" s="1"/>
  <c r="I2263" i="28" s="1"/>
  <c r="I2264" i="28" s="1"/>
  <c r="I2265" i="28" s="1"/>
  <c r="I2266" i="28" s="1"/>
  <c r="I2267" i="28" s="1"/>
  <c r="I2268" i="28" s="1"/>
  <c r="I2269" i="28" s="1"/>
  <c r="I2270" i="28" s="1"/>
  <c r="I2271" i="28" s="1"/>
  <c r="H2258" i="28"/>
  <c r="H2259" i="28" s="1"/>
  <c r="H2260" i="28" s="1"/>
  <c r="H2261" i="28" s="1"/>
  <c r="H2262" i="28" s="1"/>
  <c r="H2263" i="28" s="1"/>
  <c r="H2264" i="28" s="1"/>
  <c r="H2265" i="28" s="1"/>
  <c r="H2266" i="28" s="1"/>
  <c r="H2267" i="28" s="1"/>
  <c r="H2268" i="28" s="1"/>
  <c r="H2269" i="28" s="1"/>
  <c r="H2270" i="28" s="1"/>
  <c r="H2271" i="28" s="1"/>
  <c r="J2244" i="28"/>
  <c r="J2245" i="28" s="1"/>
  <c r="J2246" i="28" s="1"/>
  <c r="J2247" i="28" s="1"/>
  <c r="J2248" i="28" s="1"/>
  <c r="J2249" i="28" s="1"/>
  <c r="J2250" i="28" s="1"/>
  <c r="J2251" i="28" s="1"/>
  <c r="J2252" i="28" s="1"/>
  <c r="J2253" i="28" s="1"/>
  <c r="J2254" i="28" s="1"/>
  <c r="J2255" i="28" s="1"/>
  <c r="J2256" i="28" s="1"/>
  <c r="J2257" i="28" s="1"/>
  <c r="I2244" i="28"/>
  <c r="I2245" i="28" s="1"/>
  <c r="I2246" i="28" s="1"/>
  <c r="I2247" i="28" s="1"/>
  <c r="I2248" i="28" s="1"/>
  <c r="I2249" i="28" s="1"/>
  <c r="I2250" i="28" s="1"/>
  <c r="I2251" i="28" s="1"/>
  <c r="I2252" i="28" s="1"/>
  <c r="I2253" i="28" s="1"/>
  <c r="I2254" i="28" s="1"/>
  <c r="I2255" i="28" s="1"/>
  <c r="I2256" i="28" s="1"/>
  <c r="I2257" i="28" s="1"/>
  <c r="H2244" i="28"/>
  <c r="H2245" i="28" s="1"/>
  <c r="H2246" i="28" s="1"/>
  <c r="H2247" i="28" s="1"/>
  <c r="H2248" i="28" s="1"/>
  <c r="H2249" i="28" s="1"/>
  <c r="H2250" i="28" s="1"/>
  <c r="H2251" i="28" s="1"/>
  <c r="H2252" i="28" s="1"/>
  <c r="H2253" i="28" s="1"/>
  <c r="H2254" i="28" s="1"/>
  <c r="H2255" i="28" s="1"/>
  <c r="H2256" i="28" s="1"/>
  <c r="H2257" i="28" s="1"/>
  <c r="J2230" i="28"/>
  <c r="J2231" i="28" s="1"/>
  <c r="J2232" i="28" s="1"/>
  <c r="J2233" i="28" s="1"/>
  <c r="J2234" i="28" s="1"/>
  <c r="J2235" i="28" s="1"/>
  <c r="J2236" i="28" s="1"/>
  <c r="J2237" i="28" s="1"/>
  <c r="J2238" i="28" s="1"/>
  <c r="J2239" i="28" s="1"/>
  <c r="J2240" i="28" s="1"/>
  <c r="J2241" i="28" s="1"/>
  <c r="J2242" i="28" s="1"/>
  <c r="J2243" i="28" s="1"/>
  <c r="I2230" i="28"/>
  <c r="I2231" i="28" s="1"/>
  <c r="I2232" i="28" s="1"/>
  <c r="I2233" i="28" s="1"/>
  <c r="I2234" i="28" s="1"/>
  <c r="I2235" i="28" s="1"/>
  <c r="I2236" i="28" s="1"/>
  <c r="I2237" i="28" s="1"/>
  <c r="I2238" i="28" s="1"/>
  <c r="I2239" i="28" s="1"/>
  <c r="I2240" i="28" s="1"/>
  <c r="I2241" i="28" s="1"/>
  <c r="I2242" i="28" s="1"/>
  <c r="I2243" i="28" s="1"/>
  <c r="H2230" i="28"/>
  <c r="H2231" i="28" s="1"/>
  <c r="H2232" i="28" s="1"/>
  <c r="H2233" i="28" s="1"/>
  <c r="H2234" i="28" s="1"/>
  <c r="H2235" i="28" s="1"/>
  <c r="H2236" i="28" s="1"/>
  <c r="H2237" i="28" s="1"/>
  <c r="H2238" i="28" s="1"/>
  <c r="H2239" i="28" s="1"/>
  <c r="H2240" i="28" s="1"/>
  <c r="H2241" i="28" s="1"/>
  <c r="H2242" i="28" s="1"/>
  <c r="H2243" i="28" s="1"/>
  <c r="J2216" i="28"/>
  <c r="J2217" i="28" s="1"/>
  <c r="J2218" i="28" s="1"/>
  <c r="J2219" i="28" s="1"/>
  <c r="J2220" i="28" s="1"/>
  <c r="J2221" i="28" s="1"/>
  <c r="J2222" i="28" s="1"/>
  <c r="J2223" i="28" s="1"/>
  <c r="J2224" i="28" s="1"/>
  <c r="J2225" i="28" s="1"/>
  <c r="J2226" i="28" s="1"/>
  <c r="J2227" i="28" s="1"/>
  <c r="J2228" i="28" s="1"/>
  <c r="J2229" i="28" s="1"/>
  <c r="I2216" i="28"/>
  <c r="I2217" i="28" s="1"/>
  <c r="I2218" i="28" s="1"/>
  <c r="I2219" i="28" s="1"/>
  <c r="I2220" i="28" s="1"/>
  <c r="I2221" i="28" s="1"/>
  <c r="I2222" i="28" s="1"/>
  <c r="I2223" i="28" s="1"/>
  <c r="I2224" i="28" s="1"/>
  <c r="I2225" i="28" s="1"/>
  <c r="I2226" i="28" s="1"/>
  <c r="I2227" i="28" s="1"/>
  <c r="I2228" i="28" s="1"/>
  <c r="I2229" i="28" s="1"/>
  <c r="H2216" i="28"/>
  <c r="H2217" i="28" s="1"/>
  <c r="H2218" i="28" s="1"/>
  <c r="H2219" i="28" s="1"/>
  <c r="H2220" i="28" s="1"/>
  <c r="H2221" i="28" s="1"/>
  <c r="H2222" i="28" s="1"/>
  <c r="H2223" i="28" s="1"/>
  <c r="H2224" i="28" s="1"/>
  <c r="H2225" i="28" s="1"/>
  <c r="H2226" i="28" s="1"/>
  <c r="H2227" i="28" s="1"/>
  <c r="H2228" i="28" s="1"/>
  <c r="H2229" i="28" s="1"/>
  <c r="J2202" i="28"/>
  <c r="J2203" i="28" s="1"/>
  <c r="J2204" i="28" s="1"/>
  <c r="J2205" i="28" s="1"/>
  <c r="J2206" i="28" s="1"/>
  <c r="J2207" i="28" s="1"/>
  <c r="J2208" i="28" s="1"/>
  <c r="J2209" i="28" s="1"/>
  <c r="J2210" i="28" s="1"/>
  <c r="J2211" i="28" s="1"/>
  <c r="J2212" i="28" s="1"/>
  <c r="J2213" i="28" s="1"/>
  <c r="J2214" i="28" s="1"/>
  <c r="J2215" i="28" s="1"/>
  <c r="I2202" i="28"/>
  <c r="I2203" i="28" s="1"/>
  <c r="I2204" i="28" s="1"/>
  <c r="I2205" i="28" s="1"/>
  <c r="I2206" i="28" s="1"/>
  <c r="I2207" i="28" s="1"/>
  <c r="I2208" i="28" s="1"/>
  <c r="I2209" i="28" s="1"/>
  <c r="I2210" i="28" s="1"/>
  <c r="I2211" i="28" s="1"/>
  <c r="I2212" i="28" s="1"/>
  <c r="I2213" i="28" s="1"/>
  <c r="I2214" i="28" s="1"/>
  <c r="I2215" i="28" s="1"/>
  <c r="H2202" i="28"/>
  <c r="H2203" i="28" s="1"/>
  <c r="H2204" i="28" s="1"/>
  <c r="H2205" i="28" s="1"/>
  <c r="H2206" i="28" s="1"/>
  <c r="H2207" i="28" s="1"/>
  <c r="H2208" i="28" s="1"/>
  <c r="H2209" i="28" s="1"/>
  <c r="H2210" i="28" s="1"/>
  <c r="H2211" i="28" s="1"/>
  <c r="H2212" i="28" s="1"/>
  <c r="H2213" i="28" s="1"/>
  <c r="H2214" i="28" s="1"/>
  <c r="H2215" i="28" s="1"/>
  <c r="J2188" i="28"/>
  <c r="J2189" i="28" s="1"/>
  <c r="J2190" i="28" s="1"/>
  <c r="J2191" i="28" s="1"/>
  <c r="J2192" i="28" s="1"/>
  <c r="J2193" i="28" s="1"/>
  <c r="J2194" i="28" s="1"/>
  <c r="J2195" i="28" s="1"/>
  <c r="J2196" i="28" s="1"/>
  <c r="J2197" i="28" s="1"/>
  <c r="J2198" i="28" s="1"/>
  <c r="J2199" i="28" s="1"/>
  <c r="J2200" i="28" s="1"/>
  <c r="J2201" i="28" s="1"/>
  <c r="I2188" i="28"/>
  <c r="I2189" i="28" s="1"/>
  <c r="I2190" i="28" s="1"/>
  <c r="I2191" i="28" s="1"/>
  <c r="I2192" i="28" s="1"/>
  <c r="I2193" i="28" s="1"/>
  <c r="I2194" i="28" s="1"/>
  <c r="I2195" i="28" s="1"/>
  <c r="I2196" i="28" s="1"/>
  <c r="I2197" i="28" s="1"/>
  <c r="I2198" i="28" s="1"/>
  <c r="I2199" i="28" s="1"/>
  <c r="I2200" i="28" s="1"/>
  <c r="I2201" i="28" s="1"/>
  <c r="H2188" i="28"/>
  <c r="H2189" i="28" s="1"/>
  <c r="H2190" i="28" s="1"/>
  <c r="H2191" i="28" s="1"/>
  <c r="H2192" i="28" s="1"/>
  <c r="H2193" i="28" s="1"/>
  <c r="H2194" i="28" s="1"/>
  <c r="H2195" i="28" s="1"/>
  <c r="H2196" i="28" s="1"/>
  <c r="H2197" i="28" s="1"/>
  <c r="H2198" i="28" s="1"/>
  <c r="H2199" i="28" s="1"/>
  <c r="H2200" i="28" s="1"/>
  <c r="H2201" i="28" s="1"/>
  <c r="J2174" i="28"/>
  <c r="J2175" i="28" s="1"/>
  <c r="J2176" i="28" s="1"/>
  <c r="J2177" i="28" s="1"/>
  <c r="J2178" i="28" s="1"/>
  <c r="J2179" i="28" s="1"/>
  <c r="J2180" i="28" s="1"/>
  <c r="J2181" i="28" s="1"/>
  <c r="J2182" i="28" s="1"/>
  <c r="J2183" i="28" s="1"/>
  <c r="J2184" i="28" s="1"/>
  <c r="J2185" i="28" s="1"/>
  <c r="J2186" i="28" s="1"/>
  <c r="J2187" i="28" s="1"/>
  <c r="I2174" i="28"/>
  <c r="I2175" i="28" s="1"/>
  <c r="I2176" i="28" s="1"/>
  <c r="I2177" i="28" s="1"/>
  <c r="I2178" i="28" s="1"/>
  <c r="I2179" i="28" s="1"/>
  <c r="I2180" i="28" s="1"/>
  <c r="I2181" i="28" s="1"/>
  <c r="I2182" i="28" s="1"/>
  <c r="I2183" i="28" s="1"/>
  <c r="I2184" i="28" s="1"/>
  <c r="I2185" i="28" s="1"/>
  <c r="I2186" i="28" s="1"/>
  <c r="I2187" i="28" s="1"/>
  <c r="H2174" i="28"/>
  <c r="H2175" i="28" s="1"/>
  <c r="H2176" i="28" s="1"/>
  <c r="H2177" i="28" s="1"/>
  <c r="H2178" i="28" s="1"/>
  <c r="H2179" i="28" s="1"/>
  <c r="H2180" i="28" s="1"/>
  <c r="H2181" i="28" s="1"/>
  <c r="H2182" i="28" s="1"/>
  <c r="H2183" i="28" s="1"/>
  <c r="H2184" i="28" s="1"/>
  <c r="H2185" i="28" s="1"/>
  <c r="H2186" i="28" s="1"/>
  <c r="H2187" i="28" s="1"/>
  <c r="J2160" i="28"/>
  <c r="J2161" i="28" s="1"/>
  <c r="J2162" i="28" s="1"/>
  <c r="J2163" i="28" s="1"/>
  <c r="J2164" i="28" s="1"/>
  <c r="J2165" i="28" s="1"/>
  <c r="J2166" i="28" s="1"/>
  <c r="J2167" i="28" s="1"/>
  <c r="J2168" i="28" s="1"/>
  <c r="J2169" i="28" s="1"/>
  <c r="J2170" i="28" s="1"/>
  <c r="J2171" i="28" s="1"/>
  <c r="J2172" i="28" s="1"/>
  <c r="J2173" i="28" s="1"/>
  <c r="I2160" i="28"/>
  <c r="I2161" i="28" s="1"/>
  <c r="I2162" i="28" s="1"/>
  <c r="I2163" i="28" s="1"/>
  <c r="I2164" i="28" s="1"/>
  <c r="I2165" i="28" s="1"/>
  <c r="I2166" i="28" s="1"/>
  <c r="I2167" i="28" s="1"/>
  <c r="I2168" i="28" s="1"/>
  <c r="I2169" i="28" s="1"/>
  <c r="I2170" i="28" s="1"/>
  <c r="I2171" i="28" s="1"/>
  <c r="I2172" i="28" s="1"/>
  <c r="I2173" i="28" s="1"/>
  <c r="H2160" i="28"/>
  <c r="H2161" i="28" s="1"/>
  <c r="H2162" i="28" s="1"/>
  <c r="H2163" i="28" s="1"/>
  <c r="H2164" i="28" s="1"/>
  <c r="H2165" i="28" s="1"/>
  <c r="H2166" i="28" s="1"/>
  <c r="H2167" i="28" s="1"/>
  <c r="H2168" i="28" s="1"/>
  <c r="H2169" i="28" s="1"/>
  <c r="H2170" i="28" s="1"/>
  <c r="H2171" i="28" s="1"/>
  <c r="H2172" i="28" s="1"/>
  <c r="H2173" i="28" s="1"/>
  <c r="J2146" i="28"/>
  <c r="J2147" i="28" s="1"/>
  <c r="J2148" i="28" s="1"/>
  <c r="J2149" i="28" s="1"/>
  <c r="J2150" i="28" s="1"/>
  <c r="J2151" i="28" s="1"/>
  <c r="J2152" i="28" s="1"/>
  <c r="J2153" i="28" s="1"/>
  <c r="J2154" i="28" s="1"/>
  <c r="J2155" i="28" s="1"/>
  <c r="J2156" i="28" s="1"/>
  <c r="J2157" i="28" s="1"/>
  <c r="J2158" i="28" s="1"/>
  <c r="J2159" i="28" s="1"/>
  <c r="I2146" i="28"/>
  <c r="I2147" i="28" s="1"/>
  <c r="I2148" i="28" s="1"/>
  <c r="I2149" i="28" s="1"/>
  <c r="I2150" i="28" s="1"/>
  <c r="I2151" i="28" s="1"/>
  <c r="I2152" i="28" s="1"/>
  <c r="I2153" i="28" s="1"/>
  <c r="I2154" i="28" s="1"/>
  <c r="I2155" i="28" s="1"/>
  <c r="I2156" i="28" s="1"/>
  <c r="I2157" i="28" s="1"/>
  <c r="I2158" i="28" s="1"/>
  <c r="I2159" i="28" s="1"/>
  <c r="H2146" i="28"/>
  <c r="H2147" i="28" s="1"/>
  <c r="H2148" i="28" s="1"/>
  <c r="H2149" i="28" s="1"/>
  <c r="H2150" i="28" s="1"/>
  <c r="H2151" i="28" s="1"/>
  <c r="H2152" i="28" s="1"/>
  <c r="H2153" i="28" s="1"/>
  <c r="H2154" i="28" s="1"/>
  <c r="H2155" i="28" s="1"/>
  <c r="H2156" i="28" s="1"/>
  <c r="H2157" i="28" s="1"/>
  <c r="H2158" i="28" s="1"/>
  <c r="H2159" i="28" s="1"/>
  <c r="J2132" i="28"/>
  <c r="J2133" i="28" s="1"/>
  <c r="J2134" i="28" s="1"/>
  <c r="J2135" i="28" s="1"/>
  <c r="J2136" i="28" s="1"/>
  <c r="J2137" i="28" s="1"/>
  <c r="J2138" i="28" s="1"/>
  <c r="J2139" i="28" s="1"/>
  <c r="J2140" i="28" s="1"/>
  <c r="J2141" i="28" s="1"/>
  <c r="J2142" i="28" s="1"/>
  <c r="J2143" i="28" s="1"/>
  <c r="J2144" i="28" s="1"/>
  <c r="J2145" i="28" s="1"/>
  <c r="I2132" i="28"/>
  <c r="I2133" i="28" s="1"/>
  <c r="I2134" i="28" s="1"/>
  <c r="I2135" i="28" s="1"/>
  <c r="I2136" i="28" s="1"/>
  <c r="I2137" i="28" s="1"/>
  <c r="I2138" i="28" s="1"/>
  <c r="I2139" i="28" s="1"/>
  <c r="I2140" i="28" s="1"/>
  <c r="I2141" i="28" s="1"/>
  <c r="I2142" i="28" s="1"/>
  <c r="I2143" i="28" s="1"/>
  <c r="I2144" i="28" s="1"/>
  <c r="I2145" i="28" s="1"/>
  <c r="H2132" i="28"/>
  <c r="H2133" i="28" s="1"/>
  <c r="H2134" i="28" s="1"/>
  <c r="H2135" i="28" s="1"/>
  <c r="H2136" i="28" s="1"/>
  <c r="H2137" i="28" s="1"/>
  <c r="H2138" i="28" s="1"/>
  <c r="H2139" i="28" s="1"/>
  <c r="H2140" i="28" s="1"/>
  <c r="H2141" i="28" s="1"/>
  <c r="H2142" i="28" s="1"/>
  <c r="H2143" i="28" s="1"/>
  <c r="H2144" i="28" s="1"/>
  <c r="H2145" i="28" s="1"/>
  <c r="J2118" i="28"/>
  <c r="J2119" i="28" s="1"/>
  <c r="J2120" i="28" s="1"/>
  <c r="J2121" i="28" s="1"/>
  <c r="J2122" i="28" s="1"/>
  <c r="J2123" i="28" s="1"/>
  <c r="J2124" i="28" s="1"/>
  <c r="J2125" i="28" s="1"/>
  <c r="J2126" i="28" s="1"/>
  <c r="J2127" i="28" s="1"/>
  <c r="J2128" i="28" s="1"/>
  <c r="J2129" i="28" s="1"/>
  <c r="J2130" i="28" s="1"/>
  <c r="J2131" i="28" s="1"/>
  <c r="I2118" i="28"/>
  <c r="I2119" i="28" s="1"/>
  <c r="I2120" i="28" s="1"/>
  <c r="I2121" i="28" s="1"/>
  <c r="I2122" i="28" s="1"/>
  <c r="I2123" i="28" s="1"/>
  <c r="I2124" i="28" s="1"/>
  <c r="I2125" i="28" s="1"/>
  <c r="I2126" i="28" s="1"/>
  <c r="I2127" i="28" s="1"/>
  <c r="I2128" i="28" s="1"/>
  <c r="I2129" i="28" s="1"/>
  <c r="I2130" i="28" s="1"/>
  <c r="I2131" i="28" s="1"/>
  <c r="H2118" i="28"/>
  <c r="H2119" i="28" s="1"/>
  <c r="H2120" i="28" s="1"/>
  <c r="H2121" i="28" s="1"/>
  <c r="H2122" i="28" s="1"/>
  <c r="H2123" i="28" s="1"/>
  <c r="H2124" i="28" s="1"/>
  <c r="H2125" i="28" s="1"/>
  <c r="H2126" i="28" s="1"/>
  <c r="H2127" i="28" s="1"/>
  <c r="H2128" i="28" s="1"/>
  <c r="H2129" i="28" s="1"/>
  <c r="H2130" i="28" s="1"/>
  <c r="H2131" i="28" s="1"/>
  <c r="J2104" i="28"/>
  <c r="J2105" i="28" s="1"/>
  <c r="J2106" i="28" s="1"/>
  <c r="J2107" i="28" s="1"/>
  <c r="J2108" i="28" s="1"/>
  <c r="J2109" i="28" s="1"/>
  <c r="J2110" i="28" s="1"/>
  <c r="J2111" i="28" s="1"/>
  <c r="J2112" i="28" s="1"/>
  <c r="J2113" i="28" s="1"/>
  <c r="J2114" i="28" s="1"/>
  <c r="J2115" i="28" s="1"/>
  <c r="J2116" i="28" s="1"/>
  <c r="J2117" i="28" s="1"/>
  <c r="I2104" i="28"/>
  <c r="I2105" i="28" s="1"/>
  <c r="I2106" i="28" s="1"/>
  <c r="I2107" i="28" s="1"/>
  <c r="I2108" i="28" s="1"/>
  <c r="I2109" i="28" s="1"/>
  <c r="I2110" i="28" s="1"/>
  <c r="I2111" i="28" s="1"/>
  <c r="I2112" i="28" s="1"/>
  <c r="I2113" i="28" s="1"/>
  <c r="I2114" i="28" s="1"/>
  <c r="I2115" i="28" s="1"/>
  <c r="I2116" i="28" s="1"/>
  <c r="I2117" i="28" s="1"/>
  <c r="H2104" i="28"/>
  <c r="H2105" i="28" s="1"/>
  <c r="H2106" i="28" s="1"/>
  <c r="H2107" i="28" s="1"/>
  <c r="H2108" i="28" s="1"/>
  <c r="H2109" i="28" s="1"/>
  <c r="H2110" i="28" s="1"/>
  <c r="H2111" i="28" s="1"/>
  <c r="H2112" i="28" s="1"/>
  <c r="H2113" i="28" s="1"/>
  <c r="H2114" i="28" s="1"/>
  <c r="H2115" i="28" s="1"/>
  <c r="H2116" i="28" s="1"/>
  <c r="H2117" i="28" s="1"/>
  <c r="J2090" i="28"/>
  <c r="J2091" i="28" s="1"/>
  <c r="J2092" i="28" s="1"/>
  <c r="J2093" i="28" s="1"/>
  <c r="J2094" i="28" s="1"/>
  <c r="J2095" i="28" s="1"/>
  <c r="J2096" i="28" s="1"/>
  <c r="J2097" i="28" s="1"/>
  <c r="J2098" i="28" s="1"/>
  <c r="J2099" i="28" s="1"/>
  <c r="J2100" i="28" s="1"/>
  <c r="J2101" i="28" s="1"/>
  <c r="J2102" i="28" s="1"/>
  <c r="J2103" i="28" s="1"/>
  <c r="I2090" i="28"/>
  <c r="I2091" i="28" s="1"/>
  <c r="I2092" i="28" s="1"/>
  <c r="I2093" i="28" s="1"/>
  <c r="I2094" i="28" s="1"/>
  <c r="I2095" i="28" s="1"/>
  <c r="I2096" i="28" s="1"/>
  <c r="I2097" i="28" s="1"/>
  <c r="I2098" i="28" s="1"/>
  <c r="I2099" i="28" s="1"/>
  <c r="I2100" i="28" s="1"/>
  <c r="I2101" i="28" s="1"/>
  <c r="I2102" i="28" s="1"/>
  <c r="I2103" i="28" s="1"/>
  <c r="H2090" i="28"/>
  <c r="H2091" i="28" s="1"/>
  <c r="H2092" i="28" s="1"/>
  <c r="H2093" i="28" s="1"/>
  <c r="H2094" i="28" s="1"/>
  <c r="H2095" i="28" s="1"/>
  <c r="H2096" i="28" s="1"/>
  <c r="H2097" i="28" s="1"/>
  <c r="H2098" i="28" s="1"/>
  <c r="H2099" i="28" s="1"/>
  <c r="H2100" i="28" s="1"/>
  <c r="H2101" i="28" s="1"/>
  <c r="H2102" i="28" s="1"/>
  <c r="H2103" i="28" s="1"/>
  <c r="J2076" i="28"/>
  <c r="J2077" i="28" s="1"/>
  <c r="J2078" i="28" s="1"/>
  <c r="J2079" i="28" s="1"/>
  <c r="J2080" i="28" s="1"/>
  <c r="J2081" i="28" s="1"/>
  <c r="J2082" i="28" s="1"/>
  <c r="J2083" i="28" s="1"/>
  <c r="J2084" i="28" s="1"/>
  <c r="J2085" i="28" s="1"/>
  <c r="J2086" i="28" s="1"/>
  <c r="J2087" i="28" s="1"/>
  <c r="J2088" i="28" s="1"/>
  <c r="J2089" i="28" s="1"/>
  <c r="I2076" i="28"/>
  <c r="I2077" i="28" s="1"/>
  <c r="I2078" i="28" s="1"/>
  <c r="I2079" i="28" s="1"/>
  <c r="I2080" i="28" s="1"/>
  <c r="I2081" i="28" s="1"/>
  <c r="I2082" i="28" s="1"/>
  <c r="I2083" i="28" s="1"/>
  <c r="I2084" i="28" s="1"/>
  <c r="I2085" i="28" s="1"/>
  <c r="I2086" i="28" s="1"/>
  <c r="I2087" i="28" s="1"/>
  <c r="I2088" i="28" s="1"/>
  <c r="I2089" i="28" s="1"/>
  <c r="H2076" i="28"/>
  <c r="H2077" i="28" s="1"/>
  <c r="H2078" i="28" s="1"/>
  <c r="H2079" i="28" s="1"/>
  <c r="H2080" i="28" s="1"/>
  <c r="H2081" i="28" s="1"/>
  <c r="H2082" i="28" s="1"/>
  <c r="H2083" i="28" s="1"/>
  <c r="H2084" i="28" s="1"/>
  <c r="H2085" i="28" s="1"/>
  <c r="H2086" i="28" s="1"/>
  <c r="H2087" i="28" s="1"/>
  <c r="H2088" i="28" s="1"/>
  <c r="H2089" i="28" s="1"/>
  <c r="J2062" i="28"/>
  <c r="J2063" i="28" s="1"/>
  <c r="J2064" i="28" s="1"/>
  <c r="J2065" i="28" s="1"/>
  <c r="J2066" i="28" s="1"/>
  <c r="J2067" i="28" s="1"/>
  <c r="J2068" i="28" s="1"/>
  <c r="J2069" i="28" s="1"/>
  <c r="J2070" i="28" s="1"/>
  <c r="J2071" i="28" s="1"/>
  <c r="J2072" i="28" s="1"/>
  <c r="J2073" i="28" s="1"/>
  <c r="J2074" i="28" s="1"/>
  <c r="J2075" i="28" s="1"/>
  <c r="I2062" i="28"/>
  <c r="I2063" i="28" s="1"/>
  <c r="I2064" i="28" s="1"/>
  <c r="I2065" i="28" s="1"/>
  <c r="I2066" i="28" s="1"/>
  <c r="I2067" i="28" s="1"/>
  <c r="I2068" i="28" s="1"/>
  <c r="I2069" i="28" s="1"/>
  <c r="I2070" i="28" s="1"/>
  <c r="I2071" i="28" s="1"/>
  <c r="I2072" i="28" s="1"/>
  <c r="I2073" i="28" s="1"/>
  <c r="I2074" i="28" s="1"/>
  <c r="I2075" i="28" s="1"/>
  <c r="H2062" i="28"/>
  <c r="H2063" i="28" s="1"/>
  <c r="H2064" i="28" s="1"/>
  <c r="H2065" i="28" s="1"/>
  <c r="H2066" i="28" s="1"/>
  <c r="H2067" i="28" s="1"/>
  <c r="H2068" i="28" s="1"/>
  <c r="H2069" i="28" s="1"/>
  <c r="H2070" i="28" s="1"/>
  <c r="H2071" i="28" s="1"/>
  <c r="H2072" i="28" s="1"/>
  <c r="H2073" i="28" s="1"/>
  <c r="H2074" i="28" s="1"/>
  <c r="H2075" i="28" s="1"/>
  <c r="J2048" i="28"/>
  <c r="J2049" i="28" s="1"/>
  <c r="J2050" i="28" s="1"/>
  <c r="J2051" i="28" s="1"/>
  <c r="J2052" i="28" s="1"/>
  <c r="J2053" i="28" s="1"/>
  <c r="J2054" i="28" s="1"/>
  <c r="J2055" i="28" s="1"/>
  <c r="J2056" i="28" s="1"/>
  <c r="J2057" i="28" s="1"/>
  <c r="J2058" i="28" s="1"/>
  <c r="J2059" i="28" s="1"/>
  <c r="J2060" i="28" s="1"/>
  <c r="J2061" i="28" s="1"/>
  <c r="I2048" i="28"/>
  <c r="I2049" i="28" s="1"/>
  <c r="I2050" i="28" s="1"/>
  <c r="I2051" i="28" s="1"/>
  <c r="I2052" i="28" s="1"/>
  <c r="I2053" i="28" s="1"/>
  <c r="I2054" i="28" s="1"/>
  <c r="I2055" i="28" s="1"/>
  <c r="I2056" i="28" s="1"/>
  <c r="I2057" i="28" s="1"/>
  <c r="I2058" i="28" s="1"/>
  <c r="I2059" i="28" s="1"/>
  <c r="I2060" i="28" s="1"/>
  <c r="I2061" i="28" s="1"/>
  <c r="H2048" i="28"/>
  <c r="H2049" i="28" s="1"/>
  <c r="H2050" i="28" s="1"/>
  <c r="H2051" i="28" s="1"/>
  <c r="H2052" i="28" s="1"/>
  <c r="H2053" i="28" s="1"/>
  <c r="H2054" i="28" s="1"/>
  <c r="H2055" i="28" s="1"/>
  <c r="H2056" i="28" s="1"/>
  <c r="H2057" i="28" s="1"/>
  <c r="H2058" i="28" s="1"/>
  <c r="H2059" i="28" s="1"/>
  <c r="H2060" i="28" s="1"/>
  <c r="H2061" i="28" s="1"/>
  <c r="J2034" i="28"/>
  <c r="J2035" i="28" s="1"/>
  <c r="J2036" i="28" s="1"/>
  <c r="J2037" i="28" s="1"/>
  <c r="J2038" i="28" s="1"/>
  <c r="J2039" i="28" s="1"/>
  <c r="J2040" i="28" s="1"/>
  <c r="J2041" i="28" s="1"/>
  <c r="J2042" i="28" s="1"/>
  <c r="J2043" i="28" s="1"/>
  <c r="J2044" i="28" s="1"/>
  <c r="J2045" i="28" s="1"/>
  <c r="J2046" i="28" s="1"/>
  <c r="J2047" i="28" s="1"/>
  <c r="I2034" i="28"/>
  <c r="I2035" i="28" s="1"/>
  <c r="I2036" i="28" s="1"/>
  <c r="I2037" i="28" s="1"/>
  <c r="I2038" i="28" s="1"/>
  <c r="I2039" i="28" s="1"/>
  <c r="I2040" i="28" s="1"/>
  <c r="I2041" i="28" s="1"/>
  <c r="I2042" i="28" s="1"/>
  <c r="I2043" i="28" s="1"/>
  <c r="I2044" i="28" s="1"/>
  <c r="I2045" i="28" s="1"/>
  <c r="I2046" i="28" s="1"/>
  <c r="I2047" i="28" s="1"/>
  <c r="H2034" i="28"/>
  <c r="H2035" i="28" s="1"/>
  <c r="H2036" i="28" s="1"/>
  <c r="H2037" i="28" s="1"/>
  <c r="H2038" i="28" s="1"/>
  <c r="H2039" i="28" s="1"/>
  <c r="H2040" i="28" s="1"/>
  <c r="H2041" i="28" s="1"/>
  <c r="H2042" i="28" s="1"/>
  <c r="H2043" i="28" s="1"/>
  <c r="H2044" i="28" s="1"/>
  <c r="H2045" i="28" s="1"/>
  <c r="H2046" i="28" s="1"/>
  <c r="H2047" i="28" s="1"/>
  <c r="J2020" i="28"/>
  <c r="J2021" i="28" s="1"/>
  <c r="J2022" i="28" s="1"/>
  <c r="J2023" i="28" s="1"/>
  <c r="J2024" i="28" s="1"/>
  <c r="J2025" i="28" s="1"/>
  <c r="J2026" i="28" s="1"/>
  <c r="J2027" i="28" s="1"/>
  <c r="J2028" i="28" s="1"/>
  <c r="J2029" i="28" s="1"/>
  <c r="J2030" i="28" s="1"/>
  <c r="J2031" i="28" s="1"/>
  <c r="J2032" i="28" s="1"/>
  <c r="J2033" i="28" s="1"/>
  <c r="I2020" i="28"/>
  <c r="I2021" i="28" s="1"/>
  <c r="I2022" i="28" s="1"/>
  <c r="I2023" i="28" s="1"/>
  <c r="I2024" i="28" s="1"/>
  <c r="I2025" i="28" s="1"/>
  <c r="I2026" i="28" s="1"/>
  <c r="I2027" i="28" s="1"/>
  <c r="I2028" i="28" s="1"/>
  <c r="I2029" i="28" s="1"/>
  <c r="I2030" i="28" s="1"/>
  <c r="I2031" i="28" s="1"/>
  <c r="I2032" i="28" s="1"/>
  <c r="I2033" i="28" s="1"/>
  <c r="H2020" i="28"/>
  <c r="H2021" i="28" s="1"/>
  <c r="H2022" i="28" s="1"/>
  <c r="H2023" i="28" s="1"/>
  <c r="H2024" i="28" s="1"/>
  <c r="H2025" i="28" s="1"/>
  <c r="H2026" i="28" s="1"/>
  <c r="H2027" i="28" s="1"/>
  <c r="H2028" i="28" s="1"/>
  <c r="H2029" i="28" s="1"/>
  <c r="H2030" i="28" s="1"/>
  <c r="H2031" i="28" s="1"/>
  <c r="H2032" i="28" s="1"/>
  <c r="H2033" i="28" s="1"/>
  <c r="J2019" i="28"/>
  <c r="J2018" i="28"/>
  <c r="J2017" i="28"/>
  <c r="J2016" i="28"/>
  <c r="J2015" i="28"/>
  <c r="J2014" i="28"/>
  <c r="J2013" i="28"/>
  <c r="J2012" i="28"/>
  <c r="J2011" i="28"/>
  <c r="J2010" i="28"/>
  <c r="J2009" i="28"/>
  <c r="J2008" i="28"/>
  <c r="J2007" i="28"/>
  <c r="J2006" i="28"/>
  <c r="I2006" i="28"/>
  <c r="I2007" i="28" s="1"/>
  <c r="I2008" i="28" s="1"/>
  <c r="I2009" i="28" s="1"/>
  <c r="I2010" i="28" s="1"/>
  <c r="I2011" i="28" s="1"/>
  <c r="I2012" i="28" s="1"/>
  <c r="I2013" i="28" s="1"/>
  <c r="I2014" i="28" s="1"/>
  <c r="I2015" i="28" s="1"/>
  <c r="I2016" i="28" s="1"/>
  <c r="I2017" i="28" s="1"/>
  <c r="I2018" i="28" s="1"/>
  <c r="I2019" i="28" s="1"/>
  <c r="H2006" i="28"/>
  <c r="H2007" i="28" s="1"/>
  <c r="H2008" i="28" s="1"/>
  <c r="H2009" i="28" s="1"/>
  <c r="H2010" i="28" s="1"/>
  <c r="H2011" i="28" s="1"/>
  <c r="H2012" i="28" s="1"/>
  <c r="H2013" i="28" s="1"/>
  <c r="H2014" i="28" s="1"/>
  <c r="H2015" i="28" s="1"/>
  <c r="H2016" i="28" s="1"/>
  <c r="H2017" i="28" s="1"/>
  <c r="H2018" i="28" s="1"/>
  <c r="H2019" i="28" s="1"/>
  <c r="J1992" i="28"/>
  <c r="J1993" i="28" s="1"/>
  <c r="J1994" i="28" s="1"/>
  <c r="J1995" i="28" s="1"/>
  <c r="J1996" i="28" s="1"/>
  <c r="J1997" i="28" s="1"/>
  <c r="J1998" i="28" s="1"/>
  <c r="J1999" i="28" s="1"/>
  <c r="J2000" i="28" s="1"/>
  <c r="J2001" i="28" s="1"/>
  <c r="J2002" i="28" s="1"/>
  <c r="J2003" i="28" s="1"/>
  <c r="J2004" i="28" s="1"/>
  <c r="J2005" i="28" s="1"/>
  <c r="I1992" i="28"/>
  <c r="I1993" i="28" s="1"/>
  <c r="I1994" i="28" s="1"/>
  <c r="I1995" i="28" s="1"/>
  <c r="I1996" i="28" s="1"/>
  <c r="I1997" i="28" s="1"/>
  <c r="I1998" i="28" s="1"/>
  <c r="I1999" i="28" s="1"/>
  <c r="I2000" i="28" s="1"/>
  <c r="I2001" i="28" s="1"/>
  <c r="I2002" i="28" s="1"/>
  <c r="I2003" i="28" s="1"/>
  <c r="I2004" i="28" s="1"/>
  <c r="I2005" i="28" s="1"/>
  <c r="H1992" i="28"/>
  <c r="H1993" i="28" s="1"/>
  <c r="H1994" i="28" s="1"/>
  <c r="H1995" i="28" s="1"/>
  <c r="H1996" i="28" s="1"/>
  <c r="H1997" i="28" s="1"/>
  <c r="H1998" i="28" s="1"/>
  <c r="H1999" i="28" s="1"/>
  <c r="H2000" i="28" s="1"/>
  <c r="H2001" i="28" s="1"/>
  <c r="H2002" i="28" s="1"/>
  <c r="H2003" i="28" s="1"/>
  <c r="H2004" i="28" s="1"/>
  <c r="H2005" i="28" s="1"/>
  <c r="J1978" i="28"/>
  <c r="J1979" i="28" s="1"/>
  <c r="J1980" i="28" s="1"/>
  <c r="J1981" i="28" s="1"/>
  <c r="J1982" i="28" s="1"/>
  <c r="J1983" i="28" s="1"/>
  <c r="J1984" i="28" s="1"/>
  <c r="J1985" i="28" s="1"/>
  <c r="J1986" i="28" s="1"/>
  <c r="J1987" i="28" s="1"/>
  <c r="J1988" i="28" s="1"/>
  <c r="J1989" i="28" s="1"/>
  <c r="J1990" i="28" s="1"/>
  <c r="J1991" i="28" s="1"/>
  <c r="I1978" i="28"/>
  <c r="I1979" i="28" s="1"/>
  <c r="I1980" i="28" s="1"/>
  <c r="I1981" i="28" s="1"/>
  <c r="I1982" i="28" s="1"/>
  <c r="I1983" i="28" s="1"/>
  <c r="I1984" i="28" s="1"/>
  <c r="I1985" i="28" s="1"/>
  <c r="I1986" i="28" s="1"/>
  <c r="I1987" i="28" s="1"/>
  <c r="I1988" i="28" s="1"/>
  <c r="I1989" i="28" s="1"/>
  <c r="I1990" i="28" s="1"/>
  <c r="I1991" i="28" s="1"/>
  <c r="H1978" i="28"/>
  <c r="H1979" i="28" s="1"/>
  <c r="H1980" i="28" s="1"/>
  <c r="H1981" i="28" s="1"/>
  <c r="H1982" i="28" s="1"/>
  <c r="H1983" i="28" s="1"/>
  <c r="H1984" i="28" s="1"/>
  <c r="H1985" i="28" s="1"/>
  <c r="H1986" i="28" s="1"/>
  <c r="H1987" i="28" s="1"/>
  <c r="H1988" i="28" s="1"/>
  <c r="H1989" i="28" s="1"/>
  <c r="H1990" i="28" s="1"/>
  <c r="H1991" i="28" s="1"/>
  <c r="J1964" i="28"/>
  <c r="J1965" i="28" s="1"/>
  <c r="J1966" i="28" s="1"/>
  <c r="J1967" i="28" s="1"/>
  <c r="J1968" i="28" s="1"/>
  <c r="J1969" i="28" s="1"/>
  <c r="J1970" i="28" s="1"/>
  <c r="J1971" i="28" s="1"/>
  <c r="J1972" i="28" s="1"/>
  <c r="J1973" i="28" s="1"/>
  <c r="J1974" i="28" s="1"/>
  <c r="J1975" i="28" s="1"/>
  <c r="J1976" i="28" s="1"/>
  <c r="J1977" i="28" s="1"/>
  <c r="I1964" i="28"/>
  <c r="I1965" i="28" s="1"/>
  <c r="I1966" i="28" s="1"/>
  <c r="I1967" i="28" s="1"/>
  <c r="I1968" i="28" s="1"/>
  <c r="I1969" i="28" s="1"/>
  <c r="I1970" i="28" s="1"/>
  <c r="I1971" i="28" s="1"/>
  <c r="I1972" i="28" s="1"/>
  <c r="I1973" i="28" s="1"/>
  <c r="I1974" i="28" s="1"/>
  <c r="I1975" i="28" s="1"/>
  <c r="I1976" i="28" s="1"/>
  <c r="I1977" i="28" s="1"/>
  <c r="H1964" i="28"/>
  <c r="H1965" i="28" s="1"/>
  <c r="H1966" i="28" s="1"/>
  <c r="H1967" i="28" s="1"/>
  <c r="H1968" i="28" s="1"/>
  <c r="H1969" i="28" s="1"/>
  <c r="H1970" i="28" s="1"/>
  <c r="H1971" i="28" s="1"/>
  <c r="H1972" i="28" s="1"/>
  <c r="H1973" i="28" s="1"/>
  <c r="H1974" i="28" s="1"/>
  <c r="H1975" i="28" s="1"/>
  <c r="H1976" i="28" s="1"/>
  <c r="H1977" i="28" s="1"/>
  <c r="J1950" i="28"/>
  <c r="J1951" i="28" s="1"/>
  <c r="J1952" i="28" s="1"/>
  <c r="J1953" i="28" s="1"/>
  <c r="J1954" i="28" s="1"/>
  <c r="J1955" i="28" s="1"/>
  <c r="J1956" i="28" s="1"/>
  <c r="J1957" i="28" s="1"/>
  <c r="J1958" i="28" s="1"/>
  <c r="J1959" i="28" s="1"/>
  <c r="J1960" i="28" s="1"/>
  <c r="J1961" i="28" s="1"/>
  <c r="J1962" i="28" s="1"/>
  <c r="J1963" i="28" s="1"/>
  <c r="I1950" i="28"/>
  <c r="I1951" i="28" s="1"/>
  <c r="I1952" i="28" s="1"/>
  <c r="I1953" i="28" s="1"/>
  <c r="I1954" i="28" s="1"/>
  <c r="I1955" i="28" s="1"/>
  <c r="I1956" i="28" s="1"/>
  <c r="I1957" i="28" s="1"/>
  <c r="I1958" i="28" s="1"/>
  <c r="I1959" i="28" s="1"/>
  <c r="I1960" i="28" s="1"/>
  <c r="I1961" i="28" s="1"/>
  <c r="I1962" i="28" s="1"/>
  <c r="I1963" i="28" s="1"/>
  <c r="H1950" i="28"/>
  <c r="H1951" i="28" s="1"/>
  <c r="H1952" i="28" s="1"/>
  <c r="H1953" i="28" s="1"/>
  <c r="H1954" i="28" s="1"/>
  <c r="H1955" i="28" s="1"/>
  <c r="H1956" i="28" s="1"/>
  <c r="H1957" i="28" s="1"/>
  <c r="H1958" i="28" s="1"/>
  <c r="H1959" i="28" s="1"/>
  <c r="H1960" i="28" s="1"/>
  <c r="H1961" i="28" s="1"/>
  <c r="H1962" i="28" s="1"/>
  <c r="H1963" i="28" s="1"/>
  <c r="J1936" i="28"/>
  <c r="J1937" i="28" s="1"/>
  <c r="J1938" i="28" s="1"/>
  <c r="J1939" i="28" s="1"/>
  <c r="J1940" i="28" s="1"/>
  <c r="J1941" i="28" s="1"/>
  <c r="J1942" i="28" s="1"/>
  <c r="J1943" i="28" s="1"/>
  <c r="J1944" i="28" s="1"/>
  <c r="J1945" i="28" s="1"/>
  <c r="J1946" i="28" s="1"/>
  <c r="J1947" i="28" s="1"/>
  <c r="J1948" i="28" s="1"/>
  <c r="J1949" i="28" s="1"/>
  <c r="I1936" i="28"/>
  <c r="I1937" i="28" s="1"/>
  <c r="I1938" i="28" s="1"/>
  <c r="I1939" i="28" s="1"/>
  <c r="I1940" i="28" s="1"/>
  <c r="I1941" i="28" s="1"/>
  <c r="I1942" i="28" s="1"/>
  <c r="I1943" i="28" s="1"/>
  <c r="I1944" i="28" s="1"/>
  <c r="I1945" i="28" s="1"/>
  <c r="I1946" i="28" s="1"/>
  <c r="I1947" i="28" s="1"/>
  <c r="I1948" i="28" s="1"/>
  <c r="I1949" i="28" s="1"/>
  <c r="H1936" i="28"/>
  <c r="H1937" i="28" s="1"/>
  <c r="H1938" i="28" s="1"/>
  <c r="H1939" i="28" s="1"/>
  <c r="H1940" i="28" s="1"/>
  <c r="H1941" i="28" s="1"/>
  <c r="H1942" i="28" s="1"/>
  <c r="H1943" i="28" s="1"/>
  <c r="H1944" i="28" s="1"/>
  <c r="H1945" i="28" s="1"/>
  <c r="H1946" i="28" s="1"/>
  <c r="H1947" i="28" s="1"/>
  <c r="H1948" i="28" s="1"/>
  <c r="H1949" i="28" s="1"/>
  <c r="J1922" i="28"/>
  <c r="J1923" i="28" s="1"/>
  <c r="J1924" i="28" s="1"/>
  <c r="J1925" i="28" s="1"/>
  <c r="J1926" i="28" s="1"/>
  <c r="J1927" i="28" s="1"/>
  <c r="J1928" i="28" s="1"/>
  <c r="J1929" i="28" s="1"/>
  <c r="J1930" i="28" s="1"/>
  <c r="J1931" i="28" s="1"/>
  <c r="J1932" i="28" s="1"/>
  <c r="J1933" i="28" s="1"/>
  <c r="J1934" i="28" s="1"/>
  <c r="J1935" i="28" s="1"/>
  <c r="I1922" i="28"/>
  <c r="I1923" i="28" s="1"/>
  <c r="I1924" i="28" s="1"/>
  <c r="I1925" i="28" s="1"/>
  <c r="I1926" i="28" s="1"/>
  <c r="I1927" i="28" s="1"/>
  <c r="I1928" i="28" s="1"/>
  <c r="I1929" i="28" s="1"/>
  <c r="I1930" i="28" s="1"/>
  <c r="I1931" i="28" s="1"/>
  <c r="I1932" i="28" s="1"/>
  <c r="I1933" i="28" s="1"/>
  <c r="I1934" i="28" s="1"/>
  <c r="I1935" i="28" s="1"/>
  <c r="H1922" i="28"/>
  <c r="H1923" i="28" s="1"/>
  <c r="H1924" i="28" s="1"/>
  <c r="H1925" i="28" s="1"/>
  <c r="H1926" i="28" s="1"/>
  <c r="H1927" i="28" s="1"/>
  <c r="H1928" i="28" s="1"/>
  <c r="H1929" i="28" s="1"/>
  <c r="H1930" i="28" s="1"/>
  <c r="H1931" i="28" s="1"/>
  <c r="H1932" i="28" s="1"/>
  <c r="H1933" i="28" s="1"/>
  <c r="H1934" i="28" s="1"/>
  <c r="H1935" i="28" s="1"/>
  <c r="J1908" i="28"/>
  <c r="J1909" i="28" s="1"/>
  <c r="J1910" i="28" s="1"/>
  <c r="J1911" i="28" s="1"/>
  <c r="J1912" i="28" s="1"/>
  <c r="J1913" i="28" s="1"/>
  <c r="J1914" i="28" s="1"/>
  <c r="J1915" i="28" s="1"/>
  <c r="J1916" i="28" s="1"/>
  <c r="J1917" i="28" s="1"/>
  <c r="J1918" i="28" s="1"/>
  <c r="J1919" i="28" s="1"/>
  <c r="J1920" i="28" s="1"/>
  <c r="J1921" i="28" s="1"/>
  <c r="I1908" i="28"/>
  <c r="I1909" i="28" s="1"/>
  <c r="I1910" i="28" s="1"/>
  <c r="I1911" i="28" s="1"/>
  <c r="I1912" i="28" s="1"/>
  <c r="I1913" i="28" s="1"/>
  <c r="I1914" i="28" s="1"/>
  <c r="I1915" i="28" s="1"/>
  <c r="I1916" i="28" s="1"/>
  <c r="I1917" i="28" s="1"/>
  <c r="I1918" i="28" s="1"/>
  <c r="I1919" i="28" s="1"/>
  <c r="I1920" i="28" s="1"/>
  <c r="I1921" i="28" s="1"/>
  <c r="H1908" i="28"/>
  <c r="H1909" i="28" s="1"/>
  <c r="H1910" i="28" s="1"/>
  <c r="H1911" i="28" s="1"/>
  <c r="H1912" i="28" s="1"/>
  <c r="H1913" i="28" s="1"/>
  <c r="H1914" i="28" s="1"/>
  <c r="H1915" i="28" s="1"/>
  <c r="H1916" i="28" s="1"/>
  <c r="H1917" i="28" s="1"/>
  <c r="H1918" i="28" s="1"/>
  <c r="H1919" i="28" s="1"/>
  <c r="H1920" i="28" s="1"/>
  <c r="H1921" i="28" s="1"/>
  <c r="J1894" i="28"/>
  <c r="J1895" i="28" s="1"/>
  <c r="J1896" i="28" s="1"/>
  <c r="J1897" i="28" s="1"/>
  <c r="J1898" i="28" s="1"/>
  <c r="J1899" i="28" s="1"/>
  <c r="J1900" i="28" s="1"/>
  <c r="J1901" i="28" s="1"/>
  <c r="J1902" i="28" s="1"/>
  <c r="J1903" i="28" s="1"/>
  <c r="J1904" i="28" s="1"/>
  <c r="J1905" i="28" s="1"/>
  <c r="J1906" i="28" s="1"/>
  <c r="J1907" i="28" s="1"/>
  <c r="I1894" i="28"/>
  <c r="I1895" i="28" s="1"/>
  <c r="I1896" i="28" s="1"/>
  <c r="I1897" i="28" s="1"/>
  <c r="I1898" i="28" s="1"/>
  <c r="I1899" i="28" s="1"/>
  <c r="I1900" i="28" s="1"/>
  <c r="I1901" i="28" s="1"/>
  <c r="I1902" i="28" s="1"/>
  <c r="I1903" i="28" s="1"/>
  <c r="I1904" i="28" s="1"/>
  <c r="I1905" i="28" s="1"/>
  <c r="I1906" i="28" s="1"/>
  <c r="I1907" i="28" s="1"/>
  <c r="H1894" i="28"/>
  <c r="H1895" i="28" s="1"/>
  <c r="H1896" i="28" s="1"/>
  <c r="H1897" i="28" s="1"/>
  <c r="H1898" i="28" s="1"/>
  <c r="H1899" i="28" s="1"/>
  <c r="H1900" i="28" s="1"/>
  <c r="H1901" i="28" s="1"/>
  <c r="H1902" i="28" s="1"/>
  <c r="H1903" i="28" s="1"/>
  <c r="H1904" i="28" s="1"/>
  <c r="H1905" i="28" s="1"/>
  <c r="H1906" i="28" s="1"/>
  <c r="H1907" i="28" s="1"/>
  <c r="J1880" i="28"/>
  <c r="J1881" i="28" s="1"/>
  <c r="J1882" i="28" s="1"/>
  <c r="J1883" i="28" s="1"/>
  <c r="J1884" i="28" s="1"/>
  <c r="J1885" i="28" s="1"/>
  <c r="J1886" i="28" s="1"/>
  <c r="J1887" i="28" s="1"/>
  <c r="J1888" i="28" s="1"/>
  <c r="J1889" i="28" s="1"/>
  <c r="J1890" i="28" s="1"/>
  <c r="J1891" i="28" s="1"/>
  <c r="J1892" i="28" s="1"/>
  <c r="J1893" i="28" s="1"/>
  <c r="I1880" i="28"/>
  <c r="I1881" i="28" s="1"/>
  <c r="I1882" i="28" s="1"/>
  <c r="I1883" i="28" s="1"/>
  <c r="I1884" i="28" s="1"/>
  <c r="I1885" i="28" s="1"/>
  <c r="I1886" i="28" s="1"/>
  <c r="I1887" i="28" s="1"/>
  <c r="I1888" i="28" s="1"/>
  <c r="I1889" i="28" s="1"/>
  <c r="I1890" i="28" s="1"/>
  <c r="I1891" i="28" s="1"/>
  <c r="I1892" i="28" s="1"/>
  <c r="I1893" i="28" s="1"/>
  <c r="H1880" i="28"/>
  <c r="H1881" i="28" s="1"/>
  <c r="H1882" i="28" s="1"/>
  <c r="H1883" i="28" s="1"/>
  <c r="H1884" i="28" s="1"/>
  <c r="H1885" i="28" s="1"/>
  <c r="H1886" i="28" s="1"/>
  <c r="H1887" i="28" s="1"/>
  <c r="H1888" i="28" s="1"/>
  <c r="H1889" i="28" s="1"/>
  <c r="H1890" i="28" s="1"/>
  <c r="H1891" i="28" s="1"/>
  <c r="H1892" i="28" s="1"/>
  <c r="H1893" i="28" s="1"/>
  <c r="J1866" i="28"/>
  <c r="J1867" i="28" s="1"/>
  <c r="J1868" i="28" s="1"/>
  <c r="J1869" i="28" s="1"/>
  <c r="J1870" i="28" s="1"/>
  <c r="J1871" i="28" s="1"/>
  <c r="J1872" i="28" s="1"/>
  <c r="J1873" i="28" s="1"/>
  <c r="J1874" i="28" s="1"/>
  <c r="J1875" i="28" s="1"/>
  <c r="J1876" i="28" s="1"/>
  <c r="J1877" i="28" s="1"/>
  <c r="J1878" i="28" s="1"/>
  <c r="J1879" i="28" s="1"/>
  <c r="I1866" i="28"/>
  <c r="I1867" i="28" s="1"/>
  <c r="I1868" i="28" s="1"/>
  <c r="I1869" i="28" s="1"/>
  <c r="I1870" i="28" s="1"/>
  <c r="I1871" i="28" s="1"/>
  <c r="I1872" i="28" s="1"/>
  <c r="I1873" i="28" s="1"/>
  <c r="I1874" i="28" s="1"/>
  <c r="I1875" i="28" s="1"/>
  <c r="I1876" i="28" s="1"/>
  <c r="I1877" i="28" s="1"/>
  <c r="I1878" i="28" s="1"/>
  <c r="I1879" i="28" s="1"/>
  <c r="H1866" i="28"/>
  <c r="H1867" i="28" s="1"/>
  <c r="H1868" i="28" s="1"/>
  <c r="H1869" i="28" s="1"/>
  <c r="H1870" i="28" s="1"/>
  <c r="H1871" i="28" s="1"/>
  <c r="H1872" i="28" s="1"/>
  <c r="H1873" i="28" s="1"/>
  <c r="H1874" i="28" s="1"/>
  <c r="H1875" i="28" s="1"/>
  <c r="H1876" i="28" s="1"/>
  <c r="H1877" i="28" s="1"/>
  <c r="H1878" i="28" s="1"/>
  <c r="H1879" i="28" s="1"/>
  <c r="J1852" i="28"/>
  <c r="J1853" i="28" s="1"/>
  <c r="J1854" i="28" s="1"/>
  <c r="J1855" i="28" s="1"/>
  <c r="J1856" i="28" s="1"/>
  <c r="J1857" i="28" s="1"/>
  <c r="J1858" i="28" s="1"/>
  <c r="J1859" i="28" s="1"/>
  <c r="J1860" i="28" s="1"/>
  <c r="J1861" i="28" s="1"/>
  <c r="J1862" i="28" s="1"/>
  <c r="J1863" i="28" s="1"/>
  <c r="J1864" i="28" s="1"/>
  <c r="J1865" i="28" s="1"/>
  <c r="I1852" i="28"/>
  <c r="I1853" i="28" s="1"/>
  <c r="I1854" i="28" s="1"/>
  <c r="I1855" i="28" s="1"/>
  <c r="I1856" i="28" s="1"/>
  <c r="I1857" i="28" s="1"/>
  <c r="I1858" i="28" s="1"/>
  <c r="I1859" i="28" s="1"/>
  <c r="I1860" i="28" s="1"/>
  <c r="I1861" i="28" s="1"/>
  <c r="I1862" i="28" s="1"/>
  <c r="I1863" i="28" s="1"/>
  <c r="I1864" i="28" s="1"/>
  <c r="I1865" i="28" s="1"/>
  <c r="H1852" i="28"/>
  <c r="H1853" i="28" s="1"/>
  <c r="H1854" i="28" s="1"/>
  <c r="H1855" i="28" s="1"/>
  <c r="H1856" i="28" s="1"/>
  <c r="H1857" i="28" s="1"/>
  <c r="H1858" i="28" s="1"/>
  <c r="H1859" i="28" s="1"/>
  <c r="H1860" i="28" s="1"/>
  <c r="H1861" i="28" s="1"/>
  <c r="H1862" i="28" s="1"/>
  <c r="H1863" i="28" s="1"/>
  <c r="H1864" i="28" s="1"/>
  <c r="H1865" i="28" s="1"/>
  <c r="J1838" i="28"/>
  <c r="J1839" i="28" s="1"/>
  <c r="J1840" i="28" s="1"/>
  <c r="J1841" i="28" s="1"/>
  <c r="J1842" i="28" s="1"/>
  <c r="J1843" i="28" s="1"/>
  <c r="J1844" i="28" s="1"/>
  <c r="J1845" i="28" s="1"/>
  <c r="J1846" i="28" s="1"/>
  <c r="J1847" i="28" s="1"/>
  <c r="J1848" i="28" s="1"/>
  <c r="J1849" i="28" s="1"/>
  <c r="J1850" i="28" s="1"/>
  <c r="J1851" i="28" s="1"/>
  <c r="I1838" i="28"/>
  <c r="I1839" i="28" s="1"/>
  <c r="I1840" i="28" s="1"/>
  <c r="I1841" i="28" s="1"/>
  <c r="I1842" i="28" s="1"/>
  <c r="I1843" i="28" s="1"/>
  <c r="I1844" i="28" s="1"/>
  <c r="I1845" i="28" s="1"/>
  <c r="I1846" i="28" s="1"/>
  <c r="I1847" i="28" s="1"/>
  <c r="I1848" i="28" s="1"/>
  <c r="I1849" i="28" s="1"/>
  <c r="I1850" i="28" s="1"/>
  <c r="I1851" i="28" s="1"/>
  <c r="H1838" i="28"/>
  <c r="H1839" i="28" s="1"/>
  <c r="H1840" i="28" s="1"/>
  <c r="H1841" i="28" s="1"/>
  <c r="H1842" i="28" s="1"/>
  <c r="H1843" i="28" s="1"/>
  <c r="H1844" i="28" s="1"/>
  <c r="H1845" i="28" s="1"/>
  <c r="H1846" i="28" s="1"/>
  <c r="H1847" i="28" s="1"/>
  <c r="H1848" i="28" s="1"/>
  <c r="H1849" i="28" s="1"/>
  <c r="H1850" i="28" s="1"/>
  <c r="H1851" i="28" s="1"/>
  <c r="J1824" i="28"/>
  <c r="J1825" i="28" s="1"/>
  <c r="J1826" i="28" s="1"/>
  <c r="J1827" i="28" s="1"/>
  <c r="J1828" i="28" s="1"/>
  <c r="J1829" i="28" s="1"/>
  <c r="J1830" i="28" s="1"/>
  <c r="J1831" i="28" s="1"/>
  <c r="J1832" i="28" s="1"/>
  <c r="J1833" i="28" s="1"/>
  <c r="J1834" i="28" s="1"/>
  <c r="J1835" i="28" s="1"/>
  <c r="J1836" i="28" s="1"/>
  <c r="J1837" i="28" s="1"/>
  <c r="I1824" i="28"/>
  <c r="I1825" i="28" s="1"/>
  <c r="I1826" i="28" s="1"/>
  <c r="I1827" i="28" s="1"/>
  <c r="I1828" i="28" s="1"/>
  <c r="I1829" i="28" s="1"/>
  <c r="I1830" i="28" s="1"/>
  <c r="I1831" i="28" s="1"/>
  <c r="I1832" i="28" s="1"/>
  <c r="I1833" i="28" s="1"/>
  <c r="I1834" i="28" s="1"/>
  <c r="I1835" i="28" s="1"/>
  <c r="I1836" i="28" s="1"/>
  <c r="I1837" i="28" s="1"/>
  <c r="H1824" i="28"/>
  <c r="H1825" i="28" s="1"/>
  <c r="H1826" i="28" s="1"/>
  <c r="H1827" i="28" s="1"/>
  <c r="H1828" i="28" s="1"/>
  <c r="H1829" i="28" s="1"/>
  <c r="H1830" i="28" s="1"/>
  <c r="H1831" i="28" s="1"/>
  <c r="H1832" i="28" s="1"/>
  <c r="H1833" i="28" s="1"/>
  <c r="H1834" i="28" s="1"/>
  <c r="H1835" i="28" s="1"/>
  <c r="H1836" i="28" s="1"/>
  <c r="H1837" i="28" s="1"/>
  <c r="J1810" i="28"/>
  <c r="J1811" i="28" s="1"/>
  <c r="J1812" i="28" s="1"/>
  <c r="J1813" i="28" s="1"/>
  <c r="J1814" i="28" s="1"/>
  <c r="J1815" i="28" s="1"/>
  <c r="J1816" i="28" s="1"/>
  <c r="J1817" i="28" s="1"/>
  <c r="J1818" i="28" s="1"/>
  <c r="J1819" i="28" s="1"/>
  <c r="J1820" i="28" s="1"/>
  <c r="J1821" i="28" s="1"/>
  <c r="J1822" i="28" s="1"/>
  <c r="J1823" i="28" s="1"/>
  <c r="I1810" i="28"/>
  <c r="I1811" i="28" s="1"/>
  <c r="I1812" i="28" s="1"/>
  <c r="I1813" i="28" s="1"/>
  <c r="I1814" i="28" s="1"/>
  <c r="I1815" i="28" s="1"/>
  <c r="I1816" i="28" s="1"/>
  <c r="I1817" i="28" s="1"/>
  <c r="I1818" i="28" s="1"/>
  <c r="I1819" i="28" s="1"/>
  <c r="I1820" i="28" s="1"/>
  <c r="I1821" i="28" s="1"/>
  <c r="I1822" i="28" s="1"/>
  <c r="I1823" i="28" s="1"/>
  <c r="H1810" i="28"/>
  <c r="H1811" i="28" s="1"/>
  <c r="H1812" i="28" s="1"/>
  <c r="H1813" i="28" s="1"/>
  <c r="H1814" i="28" s="1"/>
  <c r="H1815" i="28" s="1"/>
  <c r="H1816" i="28" s="1"/>
  <c r="H1817" i="28" s="1"/>
  <c r="H1818" i="28" s="1"/>
  <c r="H1819" i="28" s="1"/>
  <c r="H1820" i="28" s="1"/>
  <c r="H1821" i="28" s="1"/>
  <c r="H1822" i="28" s="1"/>
  <c r="H1823" i="28" s="1"/>
  <c r="J1796" i="28"/>
  <c r="J1797" i="28" s="1"/>
  <c r="J1798" i="28" s="1"/>
  <c r="J1799" i="28" s="1"/>
  <c r="J1800" i="28" s="1"/>
  <c r="J1801" i="28" s="1"/>
  <c r="J1802" i="28" s="1"/>
  <c r="J1803" i="28" s="1"/>
  <c r="J1804" i="28" s="1"/>
  <c r="J1805" i="28" s="1"/>
  <c r="J1806" i="28" s="1"/>
  <c r="J1807" i="28" s="1"/>
  <c r="J1808" i="28" s="1"/>
  <c r="J1809" i="28" s="1"/>
  <c r="I1796" i="28"/>
  <c r="I1797" i="28" s="1"/>
  <c r="I1798" i="28" s="1"/>
  <c r="I1799" i="28" s="1"/>
  <c r="I1800" i="28" s="1"/>
  <c r="I1801" i="28" s="1"/>
  <c r="I1802" i="28" s="1"/>
  <c r="I1803" i="28" s="1"/>
  <c r="I1804" i="28" s="1"/>
  <c r="I1805" i="28" s="1"/>
  <c r="I1806" i="28" s="1"/>
  <c r="I1807" i="28" s="1"/>
  <c r="I1808" i="28" s="1"/>
  <c r="I1809" i="28" s="1"/>
  <c r="H1796" i="28"/>
  <c r="H1797" i="28" s="1"/>
  <c r="H1798" i="28" s="1"/>
  <c r="H1799" i="28" s="1"/>
  <c r="H1800" i="28" s="1"/>
  <c r="H1801" i="28" s="1"/>
  <c r="H1802" i="28" s="1"/>
  <c r="H1803" i="28" s="1"/>
  <c r="H1804" i="28" s="1"/>
  <c r="H1805" i="28" s="1"/>
  <c r="H1806" i="28" s="1"/>
  <c r="H1807" i="28" s="1"/>
  <c r="H1808" i="28" s="1"/>
  <c r="H1809" i="28" s="1"/>
  <c r="J1782" i="28"/>
  <c r="J1783" i="28" s="1"/>
  <c r="J1784" i="28" s="1"/>
  <c r="J1785" i="28" s="1"/>
  <c r="J1786" i="28" s="1"/>
  <c r="J1787" i="28" s="1"/>
  <c r="J1788" i="28" s="1"/>
  <c r="J1789" i="28" s="1"/>
  <c r="J1790" i="28" s="1"/>
  <c r="J1791" i="28" s="1"/>
  <c r="J1792" i="28" s="1"/>
  <c r="J1793" i="28" s="1"/>
  <c r="J1794" i="28" s="1"/>
  <c r="J1795" i="28" s="1"/>
  <c r="I1782" i="28"/>
  <c r="I1783" i="28" s="1"/>
  <c r="I1784" i="28" s="1"/>
  <c r="I1785" i="28" s="1"/>
  <c r="I1786" i="28" s="1"/>
  <c r="I1787" i="28" s="1"/>
  <c r="I1788" i="28" s="1"/>
  <c r="I1789" i="28" s="1"/>
  <c r="I1790" i="28" s="1"/>
  <c r="I1791" i="28" s="1"/>
  <c r="I1792" i="28" s="1"/>
  <c r="I1793" i="28" s="1"/>
  <c r="I1794" i="28" s="1"/>
  <c r="I1795" i="28" s="1"/>
  <c r="H1782" i="28"/>
  <c r="H1783" i="28" s="1"/>
  <c r="H1784" i="28" s="1"/>
  <c r="H1785" i="28" s="1"/>
  <c r="H1786" i="28" s="1"/>
  <c r="H1787" i="28" s="1"/>
  <c r="H1788" i="28" s="1"/>
  <c r="H1789" i="28" s="1"/>
  <c r="H1790" i="28" s="1"/>
  <c r="H1791" i="28" s="1"/>
  <c r="H1792" i="28" s="1"/>
  <c r="H1793" i="28" s="1"/>
  <c r="H1794" i="28" s="1"/>
  <c r="H1795" i="28" s="1"/>
  <c r="J1768" i="28"/>
  <c r="J1769" i="28" s="1"/>
  <c r="J1770" i="28" s="1"/>
  <c r="J1771" i="28" s="1"/>
  <c r="J1772" i="28" s="1"/>
  <c r="J1773" i="28" s="1"/>
  <c r="J1774" i="28" s="1"/>
  <c r="J1775" i="28" s="1"/>
  <c r="J1776" i="28" s="1"/>
  <c r="J1777" i="28" s="1"/>
  <c r="J1778" i="28" s="1"/>
  <c r="J1779" i="28" s="1"/>
  <c r="J1780" i="28" s="1"/>
  <c r="J1781" i="28" s="1"/>
  <c r="I1768" i="28"/>
  <c r="I1769" i="28" s="1"/>
  <c r="I1770" i="28" s="1"/>
  <c r="I1771" i="28" s="1"/>
  <c r="I1772" i="28" s="1"/>
  <c r="I1773" i="28" s="1"/>
  <c r="I1774" i="28" s="1"/>
  <c r="I1775" i="28" s="1"/>
  <c r="I1776" i="28" s="1"/>
  <c r="I1777" i="28" s="1"/>
  <c r="I1778" i="28" s="1"/>
  <c r="I1779" i="28" s="1"/>
  <c r="I1780" i="28" s="1"/>
  <c r="I1781" i="28" s="1"/>
  <c r="H1768" i="28"/>
  <c r="H1769" i="28" s="1"/>
  <c r="H1770" i="28" s="1"/>
  <c r="H1771" i="28" s="1"/>
  <c r="H1772" i="28" s="1"/>
  <c r="H1773" i="28" s="1"/>
  <c r="H1774" i="28" s="1"/>
  <c r="H1775" i="28" s="1"/>
  <c r="H1776" i="28" s="1"/>
  <c r="H1777" i="28" s="1"/>
  <c r="H1778" i="28" s="1"/>
  <c r="H1779" i="28" s="1"/>
  <c r="H1780" i="28" s="1"/>
  <c r="H1781" i="28" s="1"/>
  <c r="J1754" i="28"/>
  <c r="J1755" i="28" s="1"/>
  <c r="J1756" i="28" s="1"/>
  <c r="J1757" i="28" s="1"/>
  <c r="J1758" i="28" s="1"/>
  <c r="J1759" i="28" s="1"/>
  <c r="J1760" i="28" s="1"/>
  <c r="J1761" i="28" s="1"/>
  <c r="J1762" i="28" s="1"/>
  <c r="J1763" i="28" s="1"/>
  <c r="J1764" i="28" s="1"/>
  <c r="J1765" i="28" s="1"/>
  <c r="J1766" i="28" s="1"/>
  <c r="J1767" i="28" s="1"/>
  <c r="I1754" i="28"/>
  <c r="I1755" i="28" s="1"/>
  <c r="I1756" i="28" s="1"/>
  <c r="I1757" i="28" s="1"/>
  <c r="I1758" i="28" s="1"/>
  <c r="I1759" i="28" s="1"/>
  <c r="I1760" i="28" s="1"/>
  <c r="I1761" i="28" s="1"/>
  <c r="I1762" i="28" s="1"/>
  <c r="I1763" i="28" s="1"/>
  <c r="I1764" i="28" s="1"/>
  <c r="I1765" i="28" s="1"/>
  <c r="I1766" i="28" s="1"/>
  <c r="I1767" i="28" s="1"/>
  <c r="H1754" i="28"/>
  <c r="H1755" i="28" s="1"/>
  <c r="H1756" i="28" s="1"/>
  <c r="H1757" i="28" s="1"/>
  <c r="H1758" i="28" s="1"/>
  <c r="H1759" i="28" s="1"/>
  <c r="H1760" i="28" s="1"/>
  <c r="H1761" i="28" s="1"/>
  <c r="H1762" i="28" s="1"/>
  <c r="H1763" i="28" s="1"/>
  <c r="H1764" i="28" s="1"/>
  <c r="H1765" i="28" s="1"/>
  <c r="H1766" i="28" s="1"/>
  <c r="H1767" i="28" s="1"/>
  <c r="J1740" i="28"/>
  <c r="J1741" i="28" s="1"/>
  <c r="J1742" i="28" s="1"/>
  <c r="J1743" i="28" s="1"/>
  <c r="J1744" i="28" s="1"/>
  <c r="J1745" i="28" s="1"/>
  <c r="J1746" i="28" s="1"/>
  <c r="J1747" i="28" s="1"/>
  <c r="J1748" i="28" s="1"/>
  <c r="J1749" i="28" s="1"/>
  <c r="J1750" i="28" s="1"/>
  <c r="J1751" i="28" s="1"/>
  <c r="J1752" i="28" s="1"/>
  <c r="J1753" i="28" s="1"/>
  <c r="I1740" i="28"/>
  <c r="I1741" i="28" s="1"/>
  <c r="I1742" i="28" s="1"/>
  <c r="I1743" i="28" s="1"/>
  <c r="I1744" i="28" s="1"/>
  <c r="I1745" i="28" s="1"/>
  <c r="I1746" i="28" s="1"/>
  <c r="I1747" i="28" s="1"/>
  <c r="I1748" i="28" s="1"/>
  <c r="I1749" i="28" s="1"/>
  <c r="I1750" i="28" s="1"/>
  <c r="I1751" i="28" s="1"/>
  <c r="I1752" i="28" s="1"/>
  <c r="I1753" i="28" s="1"/>
  <c r="H1740" i="28"/>
  <c r="H1741" i="28" s="1"/>
  <c r="H1742" i="28" s="1"/>
  <c r="H1743" i="28" s="1"/>
  <c r="H1744" i="28" s="1"/>
  <c r="H1745" i="28" s="1"/>
  <c r="H1746" i="28" s="1"/>
  <c r="H1747" i="28" s="1"/>
  <c r="H1748" i="28" s="1"/>
  <c r="H1749" i="28" s="1"/>
  <c r="H1750" i="28" s="1"/>
  <c r="H1751" i="28" s="1"/>
  <c r="H1752" i="28" s="1"/>
  <c r="H1753" i="28" s="1"/>
  <c r="J1726" i="28"/>
  <c r="J1727" i="28" s="1"/>
  <c r="J1728" i="28" s="1"/>
  <c r="J1729" i="28" s="1"/>
  <c r="J1730" i="28" s="1"/>
  <c r="J1731" i="28" s="1"/>
  <c r="J1732" i="28" s="1"/>
  <c r="J1733" i="28" s="1"/>
  <c r="J1734" i="28" s="1"/>
  <c r="J1735" i="28" s="1"/>
  <c r="J1736" i="28" s="1"/>
  <c r="J1737" i="28" s="1"/>
  <c r="J1738" i="28" s="1"/>
  <c r="J1739" i="28" s="1"/>
  <c r="I1726" i="28"/>
  <c r="I1727" i="28" s="1"/>
  <c r="I1728" i="28" s="1"/>
  <c r="I1729" i="28" s="1"/>
  <c r="I1730" i="28" s="1"/>
  <c r="I1731" i="28" s="1"/>
  <c r="I1732" i="28" s="1"/>
  <c r="I1733" i="28" s="1"/>
  <c r="I1734" i="28" s="1"/>
  <c r="I1735" i="28" s="1"/>
  <c r="I1736" i="28" s="1"/>
  <c r="I1737" i="28" s="1"/>
  <c r="I1738" i="28" s="1"/>
  <c r="I1739" i="28" s="1"/>
  <c r="H1726" i="28"/>
  <c r="H1727" i="28" s="1"/>
  <c r="H1728" i="28" s="1"/>
  <c r="H1729" i="28" s="1"/>
  <c r="H1730" i="28" s="1"/>
  <c r="H1731" i="28" s="1"/>
  <c r="H1732" i="28" s="1"/>
  <c r="H1733" i="28" s="1"/>
  <c r="H1734" i="28" s="1"/>
  <c r="H1735" i="28" s="1"/>
  <c r="H1736" i="28" s="1"/>
  <c r="H1737" i="28" s="1"/>
  <c r="H1738" i="28" s="1"/>
  <c r="H1739" i="28" s="1"/>
  <c r="J1712" i="28"/>
  <c r="J1713" i="28" s="1"/>
  <c r="J1714" i="28" s="1"/>
  <c r="J1715" i="28" s="1"/>
  <c r="J1716" i="28" s="1"/>
  <c r="J1717" i="28" s="1"/>
  <c r="J1718" i="28" s="1"/>
  <c r="J1719" i="28" s="1"/>
  <c r="J1720" i="28" s="1"/>
  <c r="J1721" i="28" s="1"/>
  <c r="J1722" i="28" s="1"/>
  <c r="J1723" i="28" s="1"/>
  <c r="J1724" i="28" s="1"/>
  <c r="J1725" i="28" s="1"/>
  <c r="I1712" i="28"/>
  <c r="I1713" i="28" s="1"/>
  <c r="I1714" i="28" s="1"/>
  <c r="I1715" i="28" s="1"/>
  <c r="I1716" i="28" s="1"/>
  <c r="I1717" i="28" s="1"/>
  <c r="I1718" i="28" s="1"/>
  <c r="I1719" i="28" s="1"/>
  <c r="I1720" i="28" s="1"/>
  <c r="I1721" i="28" s="1"/>
  <c r="I1722" i="28" s="1"/>
  <c r="I1723" i="28" s="1"/>
  <c r="I1724" i="28" s="1"/>
  <c r="I1725" i="28" s="1"/>
  <c r="H1712" i="28"/>
  <c r="H1713" i="28" s="1"/>
  <c r="H1714" i="28" s="1"/>
  <c r="H1715" i="28" s="1"/>
  <c r="H1716" i="28" s="1"/>
  <c r="H1717" i="28" s="1"/>
  <c r="H1718" i="28" s="1"/>
  <c r="H1719" i="28" s="1"/>
  <c r="H1720" i="28" s="1"/>
  <c r="H1721" i="28" s="1"/>
  <c r="H1722" i="28" s="1"/>
  <c r="H1723" i="28" s="1"/>
  <c r="H1724" i="28" s="1"/>
  <c r="H1725" i="28" s="1"/>
  <c r="J1698" i="28"/>
  <c r="J1699" i="28" s="1"/>
  <c r="J1700" i="28" s="1"/>
  <c r="J1701" i="28" s="1"/>
  <c r="J1702" i="28" s="1"/>
  <c r="J1703" i="28" s="1"/>
  <c r="J1704" i="28" s="1"/>
  <c r="J1705" i="28" s="1"/>
  <c r="J1706" i="28" s="1"/>
  <c r="J1707" i="28" s="1"/>
  <c r="J1708" i="28" s="1"/>
  <c r="J1709" i="28" s="1"/>
  <c r="J1710" i="28" s="1"/>
  <c r="J1711" i="28" s="1"/>
  <c r="I1698" i="28"/>
  <c r="I1699" i="28" s="1"/>
  <c r="I1700" i="28" s="1"/>
  <c r="I1701" i="28" s="1"/>
  <c r="I1702" i="28" s="1"/>
  <c r="I1703" i="28" s="1"/>
  <c r="I1704" i="28" s="1"/>
  <c r="I1705" i="28" s="1"/>
  <c r="I1706" i="28" s="1"/>
  <c r="I1707" i="28" s="1"/>
  <c r="I1708" i="28" s="1"/>
  <c r="I1709" i="28" s="1"/>
  <c r="I1710" i="28" s="1"/>
  <c r="I1711" i="28" s="1"/>
  <c r="H1698" i="28"/>
  <c r="H1699" i="28" s="1"/>
  <c r="H1700" i="28" s="1"/>
  <c r="H1701" i="28" s="1"/>
  <c r="H1702" i="28" s="1"/>
  <c r="H1703" i="28" s="1"/>
  <c r="H1704" i="28" s="1"/>
  <c r="H1705" i="28" s="1"/>
  <c r="H1706" i="28" s="1"/>
  <c r="H1707" i="28" s="1"/>
  <c r="H1708" i="28" s="1"/>
  <c r="H1709" i="28" s="1"/>
  <c r="H1710" i="28" s="1"/>
  <c r="H1711" i="28" s="1"/>
  <c r="J1684" i="28"/>
  <c r="J1685" i="28" s="1"/>
  <c r="J1686" i="28" s="1"/>
  <c r="J1687" i="28" s="1"/>
  <c r="J1688" i="28" s="1"/>
  <c r="J1689" i="28" s="1"/>
  <c r="J1690" i="28" s="1"/>
  <c r="J1691" i="28" s="1"/>
  <c r="J1692" i="28" s="1"/>
  <c r="J1693" i="28" s="1"/>
  <c r="J1694" i="28" s="1"/>
  <c r="J1695" i="28" s="1"/>
  <c r="J1696" i="28" s="1"/>
  <c r="J1697" i="28" s="1"/>
  <c r="I1684" i="28"/>
  <c r="I1685" i="28" s="1"/>
  <c r="I1686" i="28" s="1"/>
  <c r="I1687" i="28" s="1"/>
  <c r="I1688" i="28" s="1"/>
  <c r="I1689" i="28" s="1"/>
  <c r="I1690" i="28" s="1"/>
  <c r="I1691" i="28" s="1"/>
  <c r="I1692" i="28" s="1"/>
  <c r="I1693" i="28" s="1"/>
  <c r="I1694" i="28" s="1"/>
  <c r="I1695" i="28" s="1"/>
  <c r="I1696" i="28" s="1"/>
  <c r="I1697" i="28" s="1"/>
  <c r="H1684" i="28"/>
  <c r="H1685" i="28" s="1"/>
  <c r="H1686" i="28" s="1"/>
  <c r="H1687" i="28" s="1"/>
  <c r="H1688" i="28" s="1"/>
  <c r="H1689" i="28" s="1"/>
  <c r="H1690" i="28" s="1"/>
  <c r="H1691" i="28" s="1"/>
  <c r="H1692" i="28" s="1"/>
  <c r="H1693" i="28" s="1"/>
  <c r="H1694" i="28" s="1"/>
  <c r="H1695" i="28" s="1"/>
  <c r="H1696" i="28" s="1"/>
  <c r="H1697" i="28" s="1"/>
  <c r="J1670" i="28"/>
  <c r="J1671" i="28" s="1"/>
  <c r="J1672" i="28" s="1"/>
  <c r="J1673" i="28" s="1"/>
  <c r="J1674" i="28" s="1"/>
  <c r="J1675" i="28" s="1"/>
  <c r="J1676" i="28" s="1"/>
  <c r="J1677" i="28" s="1"/>
  <c r="J1678" i="28" s="1"/>
  <c r="J1679" i="28" s="1"/>
  <c r="J1680" i="28" s="1"/>
  <c r="J1681" i="28" s="1"/>
  <c r="J1682" i="28" s="1"/>
  <c r="J1683" i="28" s="1"/>
  <c r="I1670" i="28"/>
  <c r="I1671" i="28" s="1"/>
  <c r="I1672" i="28" s="1"/>
  <c r="I1673" i="28" s="1"/>
  <c r="I1674" i="28" s="1"/>
  <c r="I1675" i="28" s="1"/>
  <c r="I1676" i="28" s="1"/>
  <c r="I1677" i="28" s="1"/>
  <c r="I1678" i="28" s="1"/>
  <c r="I1679" i="28" s="1"/>
  <c r="I1680" i="28" s="1"/>
  <c r="I1681" i="28" s="1"/>
  <c r="I1682" i="28" s="1"/>
  <c r="I1683" i="28" s="1"/>
  <c r="H1670" i="28"/>
  <c r="H1671" i="28" s="1"/>
  <c r="H1672" i="28" s="1"/>
  <c r="H1673" i="28" s="1"/>
  <c r="H1674" i="28" s="1"/>
  <c r="H1675" i="28" s="1"/>
  <c r="H1676" i="28" s="1"/>
  <c r="H1677" i="28" s="1"/>
  <c r="H1678" i="28" s="1"/>
  <c r="H1679" i="28" s="1"/>
  <c r="H1680" i="28" s="1"/>
  <c r="H1681" i="28" s="1"/>
  <c r="H1682" i="28" s="1"/>
  <c r="H1683" i="28" s="1"/>
  <c r="J1656" i="28"/>
  <c r="J1657" i="28" s="1"/>
  <c r="J1658" i="28" s="1"/>
  <c r="J1659" i="28" s="1"/>
  <c r="J1660" i="28" s="1"/>
  <c r="J1661" i="28" s="1"/>
  <c r="J1662" i="28" s="1"/>
  <c r="J1663" i="28" s="1"/>
  <c r="J1664" i="28" s="1"/>
  <c r="J1665" i="28" s="1"/>
  <c r="J1666" i="28" s="1"/>
  <c r="J1667" i="28" s="1"/>
  <c r="J1668" i="28" s="1"/>
  <c r="J1669" i="28" s="1"/>
  <c r="I1656" i="28"/>
  <c r="I1657" i="28" s="1"/>
  <c r="I1658" i="28" s="1"/>
  <c r="I1659" i="28" s="1"/>
  <c r="I1660" i="28" s="1"/>
  <c r="I1661" i="28" s="1"/>
  <c r="I1662" i="28" s="1"/>
  <c r="I1663" i="28" s="1"/>
  <c r="I1664" i="28" s="1"/>
  <c r="I1665" i="28" s="1"/>
  <c r="I1666" i="28" s="1"/>
  <c r="I1667" i="28" s="1"/>
  <c r="I1668" i="28" s="1"/>
  <c r="I1669" i="28" s="1"/>
  <c r="H1656" i="28"/>
  <c r="H1657" i="28" s="1"/>
  <c r="H1658" i="28" s="1"/>
  <c r="H1659" i="28" s="1"/>
  <c r="H1660" i="28" s="1"/>
  <c r="H1661" i="28" s="1"/>
  <c r="H1662" i="28" s="1"/>
  <c r="H1663" i="28" s="1"/>
  <c r="H1664" i="28" s="1"/>
  <c r="H1665" i="28" s="1"/>
  <c r="H1666" i="28" s="1"/>
  <c r="H1667" i="28" s="1"/>
  <c r="H1668" i="28" s="1"/>
  <c r="H1669" i="28" s="1"/>
  <c r="J1642" i="28"/>
  <c r="J1643" i="28" s="1"/>
  <c r="J1644" i="28" s="1"/>
  <c r="J1645" i="28" s="1"/>
  <c r="J1646" i="28" s="1"/>
  <c r="J1647" i="28" s="1"/>
  <c r="J1648" i="28" s="1"/>
  <c r="J1649" i="28" s="1"/>
  <c r="J1650" i="28" s="1"/>
  <c r="J1651" i="28" s="1"/>
  <c r="J1652" i="28" s="1"/>
  <c r="J1653" i="28" s="1"/>
  <c r="J1654" i="28" s="1"/>
  <c r="J1655" i="28" s="1"/>
  <c r="I1642" i="28"/>
  <c r="I1643" i="28" s="1"/>
  <c r="I1644" i="28" s="1"/>
  <c r="I1645" i="28" s="1"/>
  <c r="I1646" i="28" s="1"/>
  <c r="I1647" i="28" s="1"/>
  <c r="I1648" i="28" s="1"/>
  <c r="I1649" i="28" s="1"/>
  <c r="I1650" i="28" s="1"/>
  <c r="I1651" i="28" s="1"/>
  <c r="I1652" i="28" s="1"/>
  <c r="I1653" i="28" s="1"/>
  <c r="I1654" i="28" s="1"/>
  <c r="I1655" i="28" s="1"/>
  <c r="H1642" i="28"/>
  <c r="H1643" i="28" s="1"/>
  <c r="H1644" i="28" s="1"/>
  <c r="H1645" i="28" s="1"/>
  <c r="H1646" i="28" s="1"/>
  <c r="H1647" i="28" s="1"/>
  <c r="H1648" i="28" s="1"/>
  <c r="H1649" i="28" s="1"/>
  <c r="H1650" i="28" s="1"/>
  <c r="H1651" i="28" s="1"/>
  <c r="H1652" i="28" s="1"/>
  <c r="H1653" i="28" s="1"/>
  <c r="H1654" i="28" s="1"/>
  <c r="H1655" i="28" s="1"/>
  <c r="J1628" i="28"/>
  <c r="J1629" i="28" s="1"/>
  <c r="J1630" i="28" s="1"/>
  <c r="J1631" i="28" s="1"/>
  <c r="J1632" i="28" s="1"/>
  <c r="J1633" i="28" s="1"/>
  <c r="J1634" i="28" s="1"/>
  <c r="J1635" i="28" s="1"/>
  <c r="J1636" i="28" s="1"/>
  <c r="J1637" i="28" s="1"/>
  <c r="J1638" i="28" s="1"/>
  <c r="J1639" i="28" s="1"/>
  <c r="J1640" i="28" s="1"/>
  <c r="J1641" i="28" s="1"/>
  <c r="I1628" i="28"/>
  <c r="I1629" i="28" s="1"/>
  <c r="I1630" i="28" s="1"/>
  <c r="I1631" i="28" s="1"/>
  <c r="I1632" i="28" s="1"/>
  <c r="I1633" i="28" s="1"/>
  <c r="I1634" i="28" s="1"/>
  <c r="I1635" i="28" s="1"/>
  <c r="I1636" i="28" s="1"/>
  <c r="I1637" i="28" s="1"/>
  <c r="I1638" i="28" s="1"/>
  <c r="I1639" i="28" s="1"/>
  <c r="I1640" i="28" s="1"/>
  <c r="I1641" i="28" s="1"/>
  <c r="H1628" i="28"/>
  <c r="H1629" i="28" s="1"/>
  <c r="H1630" i="28" s="1"/>
  <c r="H1631" i="28" s="1"/>
  <c r="H1632" i="28" s="1"/>
  <c r="H1633" i="28" s="1"/>
  <c r="H1634" i="28" s="1"/>
  <c r="H1635" i="28" s="1"/>
  <c r="H1636" i="28" s="1"/>
  <c r="H1637" i="28" s="1"/>
  <c r="H1638" i="28" s="1"/>
  <c r="H1639" i="28" s="1"/>
  <c r="H1640" i="28" s="1"/>
  <c r="H1641" i="28" s="1"/>
  <c r="J1614" i="28"/>
  <c r="J1615" i="28" s="1"/>
  <c r="J1616" i="28" s="1"/>
  <c r="J1617" i="28" s="1"/>
  <c r="J1618" i="28" s="1"/>
  <c r="J1619" i="28" s="1"/>
  <c r="J1620" i="28" s="1"/>
  <c r="J1621" i="28" s="1"/>
  <c r="J1622" i="28" s="1"/>
  <c r="J1623" i="28" s="1"/>
  <c r="J1624" i="28" s="1"/>
  <c r="J1625" i="28" s="1"/>
  <c r="J1626" i="28" s="1"/>
  <c r="J1627" i="28" s="1"/>
  <c r="I1614" i="28"/>
  <c r="I1615" i="28" s="1"/>
  <c r="I1616" i="28" s="1"/>
  <c r="I1617" i="28" s="1"/>
  <c r="I1618" i="28" s="1"/>
  <c r="I1619" i="28" s="1"/>
  <c r="I1620" i="28" s="1"/>
  <c r="I1621" i="28" s="1"/>
  <c r="I1622" i="28" s="1"/>
  <c r="I1623" i="28" s="1"/>
  <c r="I1624" i="28" s="1"/>
  <c r="I1625" i="28" s="1"/>
  <c r="I1626" i="28" s="1"/>
  <c r="I1627" i="28" s="1"/>
  <c r="H1614" i="28"/>
  <c r="H1615" i="28" s="1"/>
  <c r="H1616" i="28" s="1"/>
  <c r="H1617" i="28" s="1"/>
  <c r="H1618" i="28" s="1"/>
  <c r="H1619" i="28" s="1"/>
  <c r="H1620" i="28" s="1"/>
  <c r="H1621" i="28" s="1"/>
  <c r="H1622" i="28" s="1"/>
  <c r="H1623" i="28" s="1"/>
  <c r="H1624" i="28" s="1"/>
  <c r="H1625" i="28" s="1"/>
  <c r="H1626" i="28" s="1"/>
  <c r="H1627" i="28" s="1"/>
  <c r="J1600" i="28"/>
  <c r="J1601" i="28" s="1"/>
  <c r="J1602" i="28" s="1"/>
  <c r="J1603" i="28" s="1"/>
  <c r="J1604" i="28" s="1"/>
  <c r="J1605" i="28" s="1"/>
  <c r="J1606" i="28" s="1"/>
  <c r="J1607" i="28" s="1"/>
  <c r="J1608" i="28" s="1"/>
  <c r="J1609" i="28" s="1"/>
  <c r="J1610" i="28" s="1"/>
  <c r="J1611" i="28" s="1"/>
  <c r="J1612" i="28" s="1"/>
  <c r="J1613" i="28" s="1"/>
  <c r="I1600" i="28"/>
  <c r="I1601" i="28" s="1"/>
  <c r="I1602" i="28" s="1"/>
  <c r="I1603" i="28" s="1"/>
  <c r="I1604" i="28" s="1"/>
  <c r="I1605" i="28" s="1"/>
  <c r="I1606" i="28" s="1"/>
  <c r="I1607" i="28" s="1"/>
  <c r="I1608" i="28" s="1"/>
  <c r="I1609" i="28" s="1"/>
  <c r="I1610" i="28" s="1"/>
  <c r="I1611" i="28" s="1"/>
  <c r="I1612" i="28" s="1"/>
  <c r="I1613" i="28" s="1"/>
  <c r="H1600" i="28"/>
  <c r="H1601" i="28" s="1"/>
  <c r="H1602" i="28" s="1"/>
  <c r="H1603" i="28" s="1"/>
  <c r="H1604" i="28" s="1"/>
  <c r="H1605" i="28" s="1"/>
  <c r="H1606" i="28" s="1"/>
  <c r="H1607" i="28" s="1"/>
  <c r="H1608" i="28" s="1"/>
  <c r="H1609" i="28" s="1"/>
  <c r="H1610" i="28" s="1"/>
  <c r="H1611" i="28" s="1"/>
  <c r="H1612" i="28" s="1"/>
  <c r="H1613" i="28" s="1"/>
  <c r="J1586" i="28"/>
  <c r="J1587" i="28" s="1"/>
  <c r="J1588" i="28" s="1"/>
  <c r="J1589" i="28" s="1"/>
  <c r="J1590" i="28" s="1"/>
  <c r="J1591" i="28" s="1"/>
  <c r="J1592" i="28" s="1"/>
  <c r="J1593" i="28" s="1"/>
  <c r="J1594" i="28" s="1"/>
  <c r="J1595" i="28" s="1"/>
  <c r="J1596" i="28" s="1"/>
  <c r="J1597" i="28" s="1"/>
  <c r="J1598" i="28" s="1"/>
  <c r="J1599" i="28" s="1"/>
  <c r="I1586" i="28"/>
  <c r="I1587" i="28" s="1"/>
  <c r="I1588" i="28" s="1"/>
  <c r="I1589" i="28" s="1"/>
  <c r="I1590" i="28" s="1"/>
  <c r="I1591" i="28" s="1"/>
  <c r="I1592" i="28" s="1"/>
  <c r="I1593" i="28" s="1"/>
  <c r="I1594" i="28" s="1"/>
  <c r="I1595" i="28" s="1"/>
  <c r="I1596" i="28" s="1"/>
  <c r="I1597" i="28" s="1"/>
  <c r="I1598" i="28" s="1"/>
  <c r="I1599" i="28" s="1"/>
  <c r="H1586" i="28"/>
  <c r="H1587" i="28" s="1"/>
  <c r="H1588" i="28" s="1"/>
  <c r="H1589" i="28" s="1"/>
  <c r="H1590" i="28" s="1"/>
  <c r="H1591" i="28" s="1"/>
  <c r="H1592" i="28" s="1"/>
  <c r="H1593" i="28" s="1"/>
  <c r="H1594" i="28" s="1"/>
  <c r="H1595" i="28" s="1"/>
  <c r="H1596" i="28" s="1"/>
  <c r="H1597" i="28" s="1"/>
  <c r="H1598" i="28" s="1"/>
  <c r="H1599" i="28" s="1"/>
  <c r="J1572" i="28"/>
  <c r="J1573" i="28" s="1"/>
  <c r="J1574" i="28" s="1"/>
  <c r="J1575" i="28" s="1"/>
  <c r="J1576" i="28" s="1"/>
  <c r="J1577" i="28" s="1"/>
  <c r="J1578" i="28" s="1"/>
  <c r="J1579" i="28" s="1"/>
  <c r="J1580" i="28" s="1"/>
  <c r="J1581" i="28" s="1"/>
  <c r="J1582" i="28" s="1"/>
  <c r="J1583" i="28" s="1"/>
  <c r="J1584" i="28" s="1"/>
  <c r="J1585" i="28" s="1"/>
  <c r="I1572" i="28"/>
  <c r="I1573" i="28" s="1"/>
  <c r="I1574" i="28" s="1"/>
  <c r="I1575" i="28" s="1"/>
  <c r="I1576" i="28" s="1"/>
  <c r="I1577" i="28" s="1"/>
  <c r="I1578" i="28" s="1"/>
  <c r="I1579" i="28" s="1"/>
  <c r="I1580" i="28" s="1"/>
  <c r="I1581" i="28" s="1"/>
  <c r="I1582" i="28" s="1"/>
  <c r="I1583" i="28" s="1"/>
  <c r="I1584" i="28" s="1"/>
  <c r="I1585" i="28" s="1"/>
  <c r="H1572" i="28"/>
  <c r="H1573" i="28" s="1"/>
  <c r="H1574" i="28" s="1"/>
  <c r="H1575" i="28" s="1"/>
  <c r="H1576" i="28" s="1"/>
  <c r="H1577" i="28" s="1"/>
  <c r="H1578" i="28" s="1"/>
  <c r="H1579" i="28" s="1"/>
  <c r="H1580" i="28" s="1"/>
  <c r="H1581" i="28" s="1"/>
  <c r="H1582" i="28" s="1"/>
  <c r="H1583" i="28" s="1"/>
  <c r="H1584" i="28" s="1"/>
  <c r="H1585" i="28" s="1"/>
  <c r="J1558" i="28"/>
  <c r="J1559" i="28" s="1"/>
  <c r="J1560" i="28" s="1"/>
  <c r="J1561" i="28" s="1"/>
  <c r="J1562" i="28" s="1"/>
  <c r="J1563" i="28" s="1"/>
  <c r="J1564" i="28" s="1"/>
  <c r="J1565" i="28" s="1"/>
  <c r="J1566" i="28" s="1"/>
  <c r="J1567" i="28" s="1"/>
  <c r="J1568" i="28" s="1"/>
  <c r="J1569" i="28" s="1"/>
  <c r="J1570" i="28" s="1"/>
  <c r="J1571" i="28" s="1"/>
  <c r="I1558" i="28"/>
  <c r="I1559" i="28" s="1"/>
  <c r="I1560" i="28" s="1"/>
  <c r="I1561" i="28" s="1"/>
  <c r="I1562" i="28" s="1"/>
  <c r="I1563" i="28" s="1"/>
  <c r="I1564" i="28" s="1"/>
  <c r="I1565" i="28" s="1"/>
  <c r="I1566" i="28" s="1"/>
  <c r="I1567" i="28" s="1"/>
  <c r="I1568" i="28" s="1"/>
  <c r="I1569" i="28" s="1"/>
  <c r="I1570" i="28" s="1"/>
  <c r="I1571" i="28" s="1"/>
  <c r="H1558" i="28"/>
  <c r="H1559" i="28" s="1"/>
  <c r="H1560" i="28" s="1"/>
  <c r="H1561" i="28" s="1"/>
  <c r="H1562" i="28" s="1"/>
  <c r="H1563" i="28" s="1"/>
  <c r="H1564" i="28" s="1"/>
  <c r="H1565" i="28" s="1"/>
  <c r="H1566" i="28" s="1"/>
  <c r="H1567" i="28" s="1"/>
  <c r="H1568" i="28" s="1"/>
  <c r="H1569" i="28" s="1"/>
  <c r="H1570" i="28" s="1"/>
  <c r="H1571" i="28" s="1"/>
  <c r="J1544" i="28"/>
  <c r="J1545" i="28" s="1"/>
  <c r="J1546" i="28" s="1"/>
  <c r="J1547" i="28" s="1"/>
  <c r="J1548" i="28" s="1"/>
  <c r="J1549" i="28" s="1"/>
  <c r="J1550" i="28" s="1"/>
  <c r="J1551" i="28" s="1"/>
  <c r="J1552" i="28" s="1"/>
  <c r="J1553" i="28" s="1"/>
  <c r="J1554" i="28" s="1"/>
  <c r="J1555" i="28" s="1"/>
  <c r="J1556" i="28" s="1"/>
  <c r="J1557" i="28" s="1"/>
  <c r="I1544" i="28"/>
  <c r="I1545" i="28" s="1"/>
  <c r="I1546" i="28" s="1"/>
  <c r="I1547" i="28" s="1"/>
  <c r="I1548" i="28" s="1"/>
  <c r="I1549" i="28" s="1"/>
  <c r="I1550" i="28" s="1"/>
  <c r="I1551" i="28" s="1"/>
  <c r="I1552" i="28" s="1"/>
  <c r="I1553" i="28" s="1"/>
  <c r="I1554" i="28" s="1"/>
  <c r="I1555" i="28" s="1"/>
  <c r="I1556" i="28" s="1"/>
  <c r="I1557" i="28" s="1"/>
  <c r="H1544" i="28"/>
  <c r="H1545" i="28" s="1"/>
  <c r="H1546" i="28" s="1"/>
  <c r="H1547" i="28" s="1"/>
  <c r="H1548" i="28" s="1"/>
  <c r="H1549" i="28" s="1"/>
  <c r="H1550" i="28" s="1"/>
  <c r="H1551" i="28" s="1"/>
  <c r="H1552" i="28" s="1"/>
  <c r="H1553" i="28" s="1"/>
  <c r="H1554" i="28" s="1"/>
  <c r="H1555" i="28" s="1"/>
  <c r="H1556" i="28" s="1"/>
  <c r="H1557" i="28" s="1"/>
  <c r="J1530" i="28"/>
  <c r="J1531" i="28" s="1"/>
  <c r="J1532" i="28" s="1"/>
  <c r="J1533" i="28" s="1"/>
  <c r="J1534" i="28" s="1"/>
  <c r="J1535" i="28" s="1"/>
  <c r="J1536" i="28" s="1"/>
  <c r="J1537" i="28" s="1"/>
  <c r="J1538" i="28" s="1"/>
  <c r="J1539" i="28" s="1"/>
  <c r="J1540" i="28" s="1"/>
  <c r="J1541" i="28" s="1"/>
  <c r="J1542" i="28" s="1"/>
  <c r="J1543" i="28" s="1"/>
  <c r="I1530" i="28"/>
  <c r="I1531" i="28" s="1"/>
  <c r="I1532" i="28" s="1"/>
  <c r="I1533" i="28" s="1"/>
  <c r="I1534" i="28" s="1"/>
  <c r="I1535" i="28" s="1"/>
  <c r="I1536" i="28" s="1"/>
  <c r="I1537" i="28" s="1"/>
  <c r="I1538" i="28" s="1"/>
  <c r="I1539" i="28" s="1"/>
  <c r="I1540" i="28" s="1"/>
  <c r="I1541" i="28" s="1"/>
  <c r="I1542" i="28" s="1"/>
  <c r="I1543" i="28" s="1"/>
  <c r="H1530" i="28"/>
  <c r="H1531" i="28" s="1"/>
  <c r="H1532" i="28" s="1"/>
  <c r="H1533" i="28" s="1"/>
  <c r="H1534" i="28" s="1"/>
  <c r="H1535" i="28" s="1"/>
  <c r="H1536" i="28" s="1"/>
  <c r="H1537" i="28" s="1"/>
  <c r="H1538" i="28" s="1"/>
  <c r="H1539" i="28" s="1"/>
  <c r="H1540" i="28" s="1"/>
  <c r="H1541" i="28" s="1"/>
  <c r="H1542" i="28" s="1"/>
  <c r="H1543" i="28" s="1"/>
  <c r="J1516" i="28"/>
  <c r="J1517" i="28" s="1"/>
  <c r="J1518" i="28" s="1"/>
  <c r="J1519" i="28" s="1"/>
  <c r="J1520" i="28" s="1"/>
  <c r="J1521" i="28" s="1"/>
  <c r="J1522" i="28" s="1"/>
  <c r="J1523" i="28" s="1"/>
  <c r="J1524" i="28" s="1"/>
  <c r="J1525" i="28" s="1"/>
  <c r="J1526" i="28" s="1"/>
  <c r="J1527" i="28" s="1"/>
  <c r="J1528" i="28" s="1"/>
  <c r="J1529" i="28" s="1"/>
  <c r="I1516" i="28"/>
  <c r="I1517" i="28" s="1"/>
  <c r="I1518" i="28" s="1"/>
  <c r="I1519" i="28" s="1"/>
  <c r="I1520" i="28" s="1"/>
  <c r="I1521" i="28" s="1"/>
  <c r="I1522" i="28" s="1"/>
  <c r="I1523" i="28" s="1"/>
  <c r="I1524" i="28" s="1"/>
  <c r="I1525" i="28" s="1"/>
  <c r="I1526" i="28" s="1"/>
  <c r="I1527" i="28" s="1"/>
  <c r="I1528" i="28" s="1"/>
  <c r="I1529" i="28" s="1"/>
  <c r="H1516" i="28"/>
  <c r="H1517" i="28" s="1"/>
  <c r="H1518" i="28" s="1"/>
  <c r="H1519" i="28" s="1"/>
  <c r="H1520" i="28" s="1"/>
  <c r="H1521" i="28" s="1"/>
  <c r="H1522" i="28" s="1"/>
  <c r="H1523" i="28" s="1"/>
  <c r="H1524" i="28" s="1"/>
  <c r="H1525" i="28" s="1"/>
  <c r="H1526" i="28" s="1"/>
  <c r="H1527" i="28" s="1"/>
  <c r="H1528" i="28" s="1"/>
  <c r="H1529" i="28" s="1"/>
  <c r="J1502" i="28"/>
  <c r="J1503" i="28" s="1"/>
  <c r="J1504" i="28" s="1"/>
  <c r="J1505" i="28" s="1"/>
  <c r="J1506" i="28" s="1"/>
  <c r="J1507" i="28" s="1"/>
  <c r="J1508" i="28" s="1"/>
  <c r="J1509" i="28" s="1"/>
  <c r="J1510" i="28" s="1"/>
  <c r="J1511" i="28" s="1"/>
  <c r="J1512" i="28" s="1"/>
  <c r="J1513" i="28" s="1"/>
  <c r="J1514" i="28" s="1"/>
  <c r="J1515" i="28" s="1"/>
  <c r="I1502" i="28"/>
  <c r="I1503" i="28" s="1"/>
  <c r="I1504" i="28" s="1"/>
  <c r="I1505" i="28" s="1"/>
  <c r="I1506" i="28" s="1"/>
  <c r="I1507" i="28" s="1"/>
  <c r="I1508" i="28" s="1"/>
  <c r="I1509" i="28" s="1"/>
  <c r="I1510" i="28" s="1"/>
  <c r="I1511" i="28" s="1"/>
  <c r="I1512" i="28" s="1"/>
  <c r="I1513" i="28" s="1"/>
  <c r="I1514" i="28" s="1"/>
  <c r="I1515" i="28" s="1"/>
  <c r="H1502" i="28"/>
  <c r="H1503" i="28" s="1"/>
  <c r="H1504" i="28" s="1"/>
  <c r="H1505" i="28" s="1"/>
  <c r="H1506" i="28" s="1"/>
  <c r="H1507" i="28" s="1"/>
  <c r="H1508" i="28" s="1"/>
  <c r="H1509" i="28" s="1"/>
  <c r="H1510" i="28" s="1"/>
  <c r="H1511" i="28" s="1"/>
  <c r="H1512" i="28" s="1"/>
  <c r="H1513" i="28" s="1"/>
  <c r="H1514" i="28" s="1"/>
  <c r="H1515" i="28" s="1"/>
  <c r="J1488" i="28"/>
  <c r="J1489" i="28" s="1"/>
  <c r="J1490" i="28" s="1"/>
  <c r="J1491" i="28" s="1"/>
  <c r="J1492" i="28" s="1"/>
  <c r="J1493" i="28" s="1"/>
  <c r="J1494" i="28" s="1"/>
  <c r="J1495" i="28" s="1"/>
  <c r="J1496" i="28" s="1"/>
  <c r="J1497" i="28" s="1"/>
  <c r="J1498" i="28" s="1"/>
  <c r="J1499" i="28" s="1"/>
  <c r="J1500" i="28" s="1"/>
  <c r="J1501" i="28" s="1"/>
  <c r="I1488" i="28"/>
  <c r="I1489" i="28" s="1"/>
  <c r="I1490" i="28" s="1"/>
  <c r="I1491" i="28" s="1"/>
  <c r="I1492" i="28" s="1"/>
  <c r="I1493" i="28" s="1"/>
  <c r="I1494" i="28" s="1"/>
  <c r="I1495" i="28" s="1"/>
  <c r="I1496" i="28" s="1"/>
  <c r="I1497" i="28" s="1"/>
  <c r="I1498" i="28" s="1"/>
  <c r="I1499" i="28" s="1"/>
  <c r="I1500" i="28" s="1"/>
  <c r="I1501" i="28" s="1"/>
  <c r="H1488" i="28"/>
  <c r="H1489" i="28" s="1"/>
  <c r="H1490" i="28" s="1"/>
  <c r="H1491" i="28" s="1"/>
  <c r="H1492" i="28" s="1"/>
  <c r="H1493" i="28" s="1"/>
  <c r="H1494" i="28" s="1"/>
  <c r="H1495" i="28" s="1"/>
  <c r="H1496" i="28" s="1"/>
  <c r="H1497" i="28" s="1"/>
  <c r="H1498" i="28" s="1"/>
  <c r="H1499" i="28" s="1"/>
  <c r="H1500" i="28" s="1"/>
  <c r="H1501" i="28" s="1"/>
  <c r="J1474" i="28"/>
  <c r="J1475" i="28" s="1"/>
  <c r="J1476" i="28" s="1"/>
  <c r="J1477" i="28" s="1"/>
  <c r="J1478" i="28" s="1"/>
  <c r="J1479" i="28" s="1"/>
  <c r="J1480" i="28" s="1"/>
  <c r="J1481" i="28" s="1"/>
  <c r="J1482" i="28" s="1"/>
  <c r="J1483" i="28" s="1"/>
  <c r="J1484" i="28" s="1"/>
  <c r="J1485" i="28" s="1"/>
  <c r="J1486" i="28" s="1"/>
  <c r="J1487" i="28" s="1"/>
  <c r="I1474" i="28"/>
  <c r="I1475" i="28" s="1"/>
  <c r="I1476" i="28" s="1"/>
  <c r="I1477" i="28" s="1"/>
  <c r="I1478" i="28" s="1"/>
  <c r="I1479" i="28" s="1"/>
  <c r="I1480" i="28" s="1"/>
  <c r="I1481" i="28" s="1"/>
  <c r="I1482" i="28" s="1"/>
  <c r="I1483" i="28" s="1"/>
  <c r="I1484" i="28" s="1"/>
  <c r="I1485" i="28" s="1"/>
  <c r="I1486" i="28" s="1"/>
  <c r="I1487" i="28" s="1"/>
  <c r="H1474" i="28"/>
  <c r="H1475" i="28" s="1"/>
  <c r="H1476" i="28" s="1"/>
  <c r="H1477" i="28" s="1"/>
  <c r="H1478" i="28" s="1"/>
  <c r="H1479" i="28" s="1"/>
  <c r="H1480" i="28" s="1"/>
  <c r="H1481" i="28" s="1"/>
  <c r="H1482" i="28" s="1"/>
  <c r="H1483" i="28" s="1"/>
  <c r="H1484" i="28" s="1"/>
  <c r="H1485" i="28" s="1"/>
  <c r="H1486" i="28" s="1"/>
  <c r="H1487" i="28" s="1"/>
  <c r="J1460" i="28"/>
  <c r="J1461" i="28" s="1"/>
  <c r="J1462" i="28" s="1"/>
  <c r="J1463" i="28" s="1"/>
  <c r="J1464" i="28" s="1"/>
  <c r="J1465" i="28" s="1"/>
  <c r="J1466" i="28" s="1"/>
  <c r="J1467" i="28" s="1"/>
  <c r="J1468" i="28" s="1"/>
  <c r="J1469" i="28" s="1"/>
  <c r="J1470" i="28" s="1"/>
  <c r="J1471" i="28" s="1"/>
  <c r="J1472" i="28" s="1"/>
  <c r="J1473" i="28" s="1"/>
  <c r="I1460" i="28"/>
  <c r="I1461" i="28" s="1"/>
  <c r="I1462" i="28" s="1"/>
  <c r="I1463" i="28" s="1"/>
  <c r="I1464" i="28" s="1"/>
  <c r="I1465" i="28" s="1"/>
  <c r="I1466" i="28" s="1"/>
  <c r="I1467" i="28" s="1"/>
  <c r="I1468" i="28" s="1"/>
  <c r="I1469" i="28" s="1"/>
  <c r="I1470" i="28" s="1"/>
  <c r="I1471" i="28" s="1"/>
  <c r="I1472" i="28" s="1"/>
  <c r="I1473" i="28" s="1"/>
  <c r="H1460" i="28"/>
  <c r="H1461" i="28" s="1"/>
  <c r="H1462" i="28" s="1"/>
  <c r="H1463" i="28" s="1"/>
  <c r="H1464" i="28" s="1"/>
  <c r="H1465" i="28" s="1"/>
  <c r="H1466" i="28" s="1"/>
  <c r="H1467" i="28" s="1"/>
  <c r="H1468" i="28" s="1"/>
  <c r="H1469" i="28" s="1"/>
  <c r="H1470" i="28" s="1"/>
  <c r="H1471" i="28" s="1"/>
  <c r="H1472" i="28" s="1"/>
  <c r="H1473" i="28" s="1"/>
  <c r="J1446" i="28"/>
  <c r="J1447" i="28" s="1"/>
  <c r="J1448" i="28" s="1"/>
  <c r="J1449" i="28" s="1"/>
  <c r="J1450" i="28" s="1"/>
  <c r="J1451" i="28" s="1"/>
  <c r="J1452" i="28" s="1"/>
  <c r="J1453" i="28" s="1"/>
  <c r="J1454" i="28" s="1"/>
  <c r="J1455" i="28" s="1"/>
  <c r="J1456" i="28" s="1"/>
  <c r="J1457" i="28" s="1"/>
  <c r="J1458" i="28" s="1"/>
  <c r="J1459" i="28" s="1"/>
  <c r="I1446" i="28"/>
  <c r="I1447" i="28" s="1"/>
  <c r="I1448" i="28" s="1"/>
  <c r="I1449" i="28" s="1"/>
  <c r="I1450" i="28" s="1"/>
  <c r="I1451" i="28" s="1"/>
  <c r="I1452" i="28" s="1"/>
  <c r="I1453" i="28" s="1"/>
  <c r="I1454" i="28" s="1"/>
  <c r="I1455" i="28" s="1"/>
  <c r="I1456" i="28" s="1"/>
  <c r="I1457" i="28" s="1"/>
  <c r="I1458" i="28" s="1"/>
  <c r="I1459" i="28" s="1"/>
  <c r="H1446" i="28"/>
  <c r="H1447" i="28" s="1"/>
  <c r="H1448" i="28" s="1"/>
  <c r="H1449" i="28" s="1"/>
  <c r="H1450" i="28" s="1"/>
  <c r="H1451" i="28" s="1"/>
  <c r="H1452" i="28" s="1"/>
  <c r="H1453" i="28" s="1"/>
  <c r="H1454" i="28" s="1"/>
  <c r="H1455" i="28" s="1"/>
  <c r="H1456" i="28" s="1"/>
  <c r="H1457" i="28" s="1"/>
  <c r="H1458" i="28" s="1"/>
  <c r="H1459" i="28" s="1"/>
  <c r="J1432" i="28"/>
  <c r="J1433" i="28" s="1"/>
  <c r="J1434" i="28" s="1"/>
  <c r="J1435" i="28" s="1"/>
  <c r="J1436" i="28" s="1"/>
  <c r="J1437" i="28" s="1"/>
  <c r="J1438" i="28" s="1"/>
  <c r="J1439" i="28" s="1"/>
  <c r="J1440" i="28" s="1"/>
  <c r="J1441" i="28" s="1"/>
  <c r="J1442" i="28" s="1"/>
  <c r="J1443" i="28" s="1"/>
  <c r="J1444" i="28" s="1"/>
  <c r="J1445" i="28" s="1"/>
  <c r="I1432" i="28"/>
  <c r="I1433" i="28" s="1"/>
  <c r="I1434" i="28" s="1"/>
  <c r="I1435" i="28" s="1"/>
  <c r="I1436" i="28" s="1"/>
  <c r="I1437" i="28" s="1"/>
  <c r="I1438" i="28" s="1"/>
  <c r="I1439" i="28" s="1"/>
  <c r="I1440" i="28" s="1"/>
  <c r="I1441" i="28" s="1"/>
  <c r="I1442" i="28" s="1"/>
  <c r="I1443" i="28" s="1"/>
  <c r="I1444" i="28" s="1"/>
  <c r="I1445" i="28" s="1"/>
  <c r="H1432" i="28"/>
  <c r="H1433" i="28" s="1"/>
  <c r="H1434" i="28" s="1"/>
  <c r="H1435" i="28" s="1"/>
  <c r="H1436" i="28" s="1"/>
  <c r="H1437" i="28" s="1"/>
  <c r="H1438" i="28" s="1"/>
  <c r="H1439" i="28" s="1"/>
  <c r="H1440" i="28" s="1"/>
  <c r="H1441" i="28" s="1"/>
  <c r="H1442" i="28" s="1"/>
  <c r="H1443" i="28" s="1"/>
  <c r="H1444" i="28" s="1"/>
  <c r="H1445" i="28" s="1"/>
  <c r="J1418" i="28"/>
  <c r="J1419" i="28" s="1"/>
  <c r="J1420" i="28" s="1"/>
  <c r="J1421" i="28" s="1"/>
  <c r="J1422" i="28" s="1"/>
  <c r="J1423" i="28" s="1"/>
  <c r="J1424" i="28" s="1"/>
  <c r="J1425" i="28" s="1"/>
  <c r="J1426" i="28" s="1"/>
  <c r="J1427" i="28" s="1"/>
  <c r="J1428" i="28" s="1"/>
  <c r="J1429" i="28" s="1"/>
  <c r="J1430" i="28" s="1"/>
  <c r="J1431" i="28" s="1"/>
  <c r="I1418" i="28"/>
  <c r="I1419" i="28" s="1"/>
  <c r="I1420" i="28" s="1"/>
  <c r="I1421" i="28" s="1"/>
  <c r="I1422" i="28" s="1"/>
  <c r="I1423" i="28" s="1"/>
  <c r="I1424" i="28" s="1"/>
  <c r="I1425" i="28" s="1"/>
  <c r="I1426" i="28" s="1"/>
  <c r="I1427" i="28" s="1"/>
  <c r="I1428" i="28" s="1"/>
  <c r="I1429" i="28" s="1"/>
  <c r="I1430" i="28" s="1"/>
  <c r="I1431" i="28" s="1"/>
  <c r="H1418" i="28"/>
  <c r="H1419" i="28" s="1"/>
  <c r="H1420" i="28" s="1"/>
  <c r="H1421" i="28" s="1"/>
  <c r="H1422" i="28" s="1"/>
  <c r="H1423" i="28" s="1"/>
  <c r="H1424" i="28" s="1"/>
  <c r="H1425" i="28" s="1"/>
  <c r="H1426" i="28" s="1"/>
  <c r="H1427" i="28" s="1"/>
  <c r="H1428" i="28" s="1"/>
  <c r="H1429" i="28" s="1"/>
  <c r="H1430" i="28" s="1"/>
  <c r="H1431" i="28" s="1"/>
  <c r="J1404" i="28"/>
  <c r="J1405" i="28" s="1"/>
  <c r="J1406" i="28" s="1"/>
  <c r="J1407" i="28" s="1"/>
  <c r="J1408" i="28" s="1"/>
  <c r="J1409" i="28" s="1"/>
  <c r="J1410" i="28" s="1"/>
  <c r="J1411" i="28" s="1"/>
  <c r="J1412" i="28" s="1"/>
  <c r="J1413" i="28" s="1"/>
  <c r="J1414" i="28" s="1"/>
  <c r="J1415" i="28" s="1"/>
  <c r="J1416" i="28" s="1"/>
  <c r="J1417" i="28" s="1"/>
  <c r="I1404" i="28"/>
  <c r="I1405" i="28" s="1"/>
  <c r="I1406" i="28" s="1"/>
  <c r="I1407" i="28" s="1"/>
  <c r="I1408" i="28" s="1"/>
  <c r="I1409" i="28" s="1"/>
  <c r="I1410" i="28" s="1"/>
  <c r="I1411" i="28" s="1"/>
  <c r="I1412" i="28" s="1"/>
  <c r="I1413" i="28" s="1"/>
  <c r="I1414" i="28" s="1"/>
  <c r="I1415" i="28" s="1"/>
  <c r="I1416" i="28" s="1"/>
  <c r="I1417" i="28" s="1"/>
  <c r="H1404" i="28"/>
  <c r="H1405" i="28" s="1"/>
  <c r="H1406" i="28" s="1"/>
  <c r="H1407" i="28" s="1"/>
  <c r="H1408" i="28" s="1"/>
  <c r="H1409" i="28" s="1"/>
  <c r="H1410" i="28" s="1"/>
  <c r="H1411" i="28" s="1"/>
  <c r="H1412" i="28" s="1"/>
  <c r="H1413" i="28" s="1"/>
  <c r="H1414" i="28" s="1"/>
  <c r="H1415" i="28" s="1"/>
  <c r="H1416" i="28" s="1"/>
  <c r="H1417" i="28" s="1"/>
  <c r="J1390" i="28"/>
  <c r="J1391" i="28" s="1"/>
  <c r="J1392" i="28" s="1"/>
  <c r="J1393" i="28" s="1"/>
  <c r="J1394" i="28" s="1"/>
  <c r="J1395" i="28" s="1"/>
  <c r="J1396" i="28" s="1"/>
  <c r="J1397" i="28" s="1"/>
  <c r="J1398" i="28" s="1"/>
  <c r="J1399" i="28" s="1"/>
  <c r="J1400" i="28" s="1"/>
  <c r="J1401" i="28" s="1"/>
  <c r="J1402" i="28" s="1"/>
  <c r="J1403" i="28" s="1"/>
  <c r="I1390" i="28"/>
  <c r="I1391" i="28" s="1"/>
  <c r="I1392" i="28" s="1"/>
  <c r="I1393" i="28" s="1"/>
  <c r="I1394" i="28" s="1"/>
  <c r="I1395" i="28" s="1"/>
  <c r="I1396" i="28" s="1"/>
  <c r="I1397" i="28" s="1"/>
  <c r="I1398" i="28" s="1"/>
  <c r="I1399" i="28" s="1"/>
  <c r="I1400" i="28" s="1"/>
  <c r="I1401" i="28" s="1"/>
  <c r="I1402" i="28" s="1"/>
  <c r="I1403" i="28" s="1"/>
  <c r="H1390" i="28"/>
  <c r="H1391" i="28" s="1"/>
  <c r="H1392" i="28" s="1"/>
  <c r="H1393" i="28" s="1"/>
  <c r="H1394" i="28" s="1"/>
  <c r="H1395" i="28" s="1"/>
  <c r="H1396" i="28" s="1"/>
  <c r="H1397" i="28" s="1"/>
  <c r="H1398" i="28" s="1"/>
  <c r="H1399" i="28" s="1"/>
  <c r="H1400" i="28" s="1"/>
  <c r="H1401" i="28" s="1"/>
  <c r="H1402" i="28" s="1"/>
  <c r="H1403" i="28" s="1"/>
  <c r="J1376" i="28"/>
  <c r="J1377" i="28" s="1"/>
  <c r="J1378" i="28" s="1"/>
  <c r="J1379" i="28" s="1"/>
  <c r="J1380" i="28" s="1"/>
  <c r="J1381" i="28" s="1"/>
  <c r="J1382" i="28" s="1"/>
  <c r="J1383" i="28" s="1"/>
  <c r="J1384" i="28" s="1"/>
  <c r="J1385" i="28" s="1"/>
  <c r="J1386" i="28" s="1"/>
  <c r="J1387" i="28" s="1"/>
  <c r="J1388" i="28" s="1"/>
  <c r="J1389" i="28" s="1"/>
  <c r="I1376" i="28"/>
  <c r="I1377" i="28" s="1"/>
  <c r="I1378" i="28" s="1"/>
  <c r="I1379" i="28" s="1"/>
  <c r="I1380" i="28" s="1"/>
  <c r="I1381" i="28" s="1"/>
  <c r="I1382" i="28" s="1"/>
  <c r="I1383" i="28" s="1"/>
  <c r="I1384" i="28" s="1"/>
  <c r="I1385" i="28" s="1"/>
  <c r="I1386" i="28" s="1"/>
  <c r="I1387" i="28" s="1"/>
  <c r="I1388" i="28" s="1"/>
  <c r="I1389" i="28" s="1"/>
  <c r="H1376" i="28"/>
  <c r="H1377" i="28" s="1"/>
  <c r="H1378" i="28" s="1"/>
  <c r="H1379" i="28" s="1"/>
  <c r="H1380" i="28" s="1"/>
  <c r="H1381" i="28" s="1"/>
  <c r="H1382" i="28" s="1"/>
  <c r="H1383" i="28" s="1"/>
  <c r="H1384" i="28" s="1"/>
  <c r="H1385" i="28" s="1"/>
  <c r="H1386" i="28" s="1"/>
  <c r="H1387" i="28" s="1"/>
  <c r="H1388" i="28" s="1"/>
  <c r="H1389" i="28" s="1"/>
  <c r="J1362" i="28"/>
  <c r="J1363" i="28" s="1"/>
  <c r="J1364" i="28" s="1"/>
  <c r="J1365" i="28" s="1"/>
  <c r="J1366" i="28" s="1"/>
  <c r="J1367" i="28" s="1"/>
  <c r="J1368" i="28" s="1"/>
  <c r="J1369" i="28" s="1"/>
  <c r="J1370" i="28" s="1"/>
  <c r="J1371" i="28" s="1"/>
  <c r="J1372" i="28" s="1"/>
  <c r="J1373" i="28" s="1"/>
  <c r="J1374" i="28" s="1"/>
  <c r="J1375" i="28" s="1"/>
  <c r="I1362" i="28"/>
  <c r="I1363" i="28" s="1"/>
  <c r="I1364" i="28" s="1"/>
  <c r="I1365" i="28" s="1"/>
  <c r="I1366" i="28" s="1"/>
  <c r="I1367" i="28" s="1"/>
  <c r="I1368" i="28" s="1"/>
  <c r="I1369" i="28" s="1"/>
  <c r="I1370" i="28" s="1"/>
  <c r="I1371" i="28" s="1"/>
  <c r="I1372" i="28" s="1"/>
  <c r="I1373" i="28" s="1"/>
  <c r="I1374" i="28" s="1"/>
  <c r="I1375" i="28" s="1"/>
  <c r="H1362" i="28"/>
  <c r="H1363" i="28" s="1"/>
  <c r="H1364" i="28" s="1"/>
  <c r="H1365" i="28" s="1"/>
  <c r="H1366" i="28" s="1"/>
  <c r="H1367" i="28" s="1"/>
  <c r="H1368" i="28" s="1"/>
  <c r="H1369" i="28" s="1"/>
  <c r="H1370" i="28" s="1"/>
  <c r="H1371" i="28" s="1"/>
  <c r="H1372" i="28" s="1"/>
  <c r="H1373" i="28" s="1"/>
  <c r="H1374" i="28" s="1"/>
  <c r="H1375" i="28" s="1"/>
  <c r="J1348" i="28"/>
  <c r="J1349" i="28" s="1"/>
  <c r="J1350" i="28" s="1"/>
  <c r="J1351" i="28" s="1"/>
  <c r="J1352" i="28" s="1"/>
  <c r="J1353" i="28" s="1"/>
  <c r="J1354" i="28" s="1"/>
  <c r="J1355" i="28" s="1"/>
  <c r="J1356" i="28" s="1"/>
  <c r="J1357" i="28" s="1"/>
  <c r="J1358" i="28" s="1"/>
  <c r="J1359" i="28" s="1"/>
  <c r="J1360" i="28" s="1"/>
  <c r="J1361" i="28" s="1"/>
  <c r="I1348" i="28"/>
  <c r="I1349" i="28" s="1"/>
  <c r="I1350" i="28" s="1"/>
  <c r="I1351" i="28" s="1"/>
  <c r="I1352" i="28" s="1"/>
  <c r="I1353" i="28" s="1"/>
  <c r="I1354" i="28" s="1"/>
  <c r="I1355" i="28" s="1"/>
  <c r="I1356" i="28" s="1"/>
  <c r="I1357" i="28" s="1"/>
  <c r="I1358" i="28" s="1"/>
  <c r="I1359" i="28" s="1"/>
  <c r="I1360" i="28" s="1"/>
  <c r="I1361" i="28" s="1"/>
  <c r="H1348" i="28"/>
  <c r="H1349" i="28" s="1"/>
  <c r="H1350" i="28" s="1"/>
  <c r="H1351" i="28" s="1"/>
  <c r="H1352" i="28" s="1"/>
  <c r="H1353" i="28" s="1"/>
  <c r="H1354" i="28" s="1"/>
  <c r="H1355" i="28" s="1"/>
  <c r="H1356" i="28" s="1"/>
  <c r="H1357" i="28" s="1"/>
  <c r="H1358" i="28" s="1"/>
  <c r="H1359" i="28" s="1"/>
  <c r="H1360" i="28" s="1"/>
  <c r="H1361" i="28" s="1"/>
  <c r="J1334" i="28"/>
  <c r="J1335" i="28" s="1"/>
  <c r="J1336" i="28" s="1"/>
  <c r="J1337" i="28" s="1"/>
  <c r="J1338" i="28" s="1"/>
  <c r="J1339" i="28" s="1"/>
  <c r="J1340" i="28" s="1"/>
  <c r="J1341" i="28" s="1"/>
  <c r="J1342" i="28" s="1"/>
  <c r="J1343" i="28" s="1"/>
  <c r="J1344" i="28" s="1"/>
  <c r="J1345" i="28" s="1"/>
  <c r="J1346" i="28" s="1"/>
  <c r="J1347" i="28" s="1"/>
  <c r="I1334" i="28"/>
  <c r="I1335" i="28" s="1"/>
  <c r="I1336" i="28" s="1"/>
  <c r="I1337" i="28" s="1"/>
  <c r="I1338" i="28" s="1"/>
  <c r="I1339" i="28" s="1"/>
  <c r="I1340" i="28" s="1"/>
  <c r="I1341" i="28" s="1"/>
  <c r="I1342" i="28" s="1"/>
  <c r="I1343" i="28" s="1"/>
  <c r="I1344" i="28" s="1"/>
  <c r="I1345" i="28" s="1"/>
  <c r="I1346" i="28" s="1"/>
  <c r="I1347" i="28" s="1"/>
  <c r="H1334" i="28"/>
  <c r="H1335" i="28" s="1"/>
  <c r="H1336" i="28" s="1"/>
  <c r="H1337" i="28" s="1"/>
  <c r="H1338" i="28" s="1"/>
  <c r="H1339" i="28" s="1"/>
  <c r="H1340" i="28" s="1"/>
  <c r="H1341" i="28" s="1"/>
  <c r="H1342" i="28" s="1"/>
  <c r="H1343" i="28" s="1"/>
  <c r="H1344" i="28" s="1"/>
  <c r="H1345" i="28" s="1"/>
  <c r="H1346" i="28" s="1"/>
  <c r="H1347" i="28" s="1"/>
  <c r="J1320" i="28"/>
  <c r="J1321" i="28" s="1"/>
  <c r="J1322" i="28" s="1"/>
  <c r="J1323" i="28" s="1"/>
  <c r="J1324" i="28" s="1"/>
  <c r="J1325" i="28" s="1"/>
  <c r="J1326" i="28" s="1"/>
  <c r="J1327" i="28" s="1"/>
  <c r="J1328" i="28" s="1"/>
  <c r="J1329" i="28" s="1"/>
  <c r="J1330" i="28" s="1"/>
  <c r="J1331" i="28" s="1"/>
  <c r="J1332" i="28" s="1"/>
  <c r="J1333" i="28" s="1"/>
  <c r="I1320" i="28"/>
  <c r="I1321" i="28" s="1"/>
  <c r="I1322" i="28" s="1"/>
  <c r="I1323" i="28" s="1"/>
  <c r="I1324" i="28" s="1"/>
  <c r="I1325" i="28" s="1"/>
  <c r="I1326" i="28" s="1"/>
  <c r="I1327" i="28" s="1"/>
  <c r="I1328" i="28" s="1"/>
  <c r="I1329" i="28" s="1"/>
  <c r="I1330" i="28" s="1"/>
  <c r="I1331" i="28" s="1"/>
  <c r="I1332" i="28" s="1"/>
  <c r="I1333" i="28" s="1"/>
  <c r="H1320" i="28"/>
  <c r="H1321" i="28" s="1"/>
  <c r="H1322" i="28" s="1"/>
  <c r="H1323" i="28" s="1"/>
  <c r="H1324" i="28" s="1"/>
  <c r="H1325" i="28" s="1"/>
  <c r="H1326" i="28" s="1"/>
  <c r="H1327" i="28" s="1"/>
  <c r="H1328" i="28" s="1"/>
  <c r="H1329" i="28" s="1"/>
  <c r="H1330" i="28" s="1"/>
  <c r="H1331" i="28" s="1"/>
  <c r="H1332" i="28" s="1"/>
  <c r="H1333" i="28" s="1"/>
  <c r="J1306" i="28"/>
  <c r="J1307" i="28" s="1"/>
  <c r="J1308" i="28" s="1"/>
  <c r="J1309" i="28" s="1"/>
  <c r="J1310" i="28" s="1"/>
  <c r="J1311" i="28" s="1"/>
  <c r="J1312" i="28" s="1"/>
  <c r="J1313" i="28" s="1"/>
  <c r="J1314" i="28" s="1"/>
  <c r="J1315" i="28" s="1"/>
  <c r="J1316" i="28" s="1"/>
  <c r="J1317" i="28" s="1"/>
  <c r="J1318" i="28" s="1"/>
  <c r="J1319" i="28" s="1"/>
  <c r="I1306" i="28"/>
  <c r="I1307" i="28" s="1"/>
  <c r="I1308" i="28" s="1"/>
  <c r="I1309" i="28" s="1"/>
  <c r="I1310" i="28" s="1"/>
  <c r="I1311" i="28" s="1"/>
  <c r="I1312" i="28" s="1"/>
  <c r="I1313" i="28" s="1"/>
  <c r="I1314" i="28" s="1"/>
  <c r="I1315" i="28" s="1"/>
  <c r="I1316" i="28" s="1"/>
  <c r="I1317" i="28" s="1"/>
  <c r="I1318" i="28" s="1"/>
  <c r="I1319" i="28" s="1"/>
  <c r="H1306" i="28"/>
  <c r="H1307" i="28" s="1"/>
  <c r="H1308" i="28" s="1"/>
  <c r="H1309" i="28" s="1"/>
  <c r="H1310" i="28" s="1"/>
  <c r="H1311" i="28" s="1"/>
  <c r="H1312" i="28" s="1"/>
  <c r="H1313" i="28" s="1"/>
  <c r="H1314" i="28" s="1"/>
  <c r="H1315" i="28" s="1"/>
  <c r="H1316" i="28" s="1"/>
  <c r="H1317" i="28" s="1"/>
  <c r="H1318" i="28" s="1"/>
  <c r="H1319" i="28" s="1"/>
  <c r="J1292" i="28"/>
  <c r="J1293" i="28" s="1"/>
  <c r="J1294" i="28" s="1"/>
  <c r="J1295" i="28" s="1"/>
  <c r="J1296" i="28" s="1"/>
  <c r="J1297" i="28" s="1"/>
  <c r="J1298" i="28" s="1"/>
  <c r="J1299" i="28" s="1"/>
  <c r="J1300" i="28" s="1"/>
  <c r="J1301" i="28" s="1"/>
  <c r="J1302" i="28" s="1"/>
  <c r="J1303" i="28" s="1"/>
  <c r="J1304" i="28" s="1"/>
  <c r="J1305" i="28" s="1"/>
  <c r="I1292" i="28"/>
  <c r="I1293" i="28" s="1"/>
  <c r="I1294" i="28" s="1"/>
  <c r="I1295" i="28" s="1"/>
  <c r="I1296" i="28" s="1"/>
  <c r="I1297" i="28" s="1"/>
  <c r="I1298" i="28" s="1"/>
  <c r="I1299" i="28" s="1"/>
  <c r="I1300" i="28" s="1"/>
  <c r="I1301" i="28" s="1"/>
  <c r="I1302" i="28" s="1"/>
  <c r="I1303" i="28" s="1"/>
  <c r="I1304" i="28" s="1"/>
  <c r="I1305" i="28" s="1"/>
  <c r="H1292" i="28"/>
  <c r="H1293" i="28" s="1"/>
  <c r="H1294" i="28" s="1"/>
  <c r="H1295" i="28" s="1"/>
  <c r="H1296" i="28" s="1"/>
  <c r="H1297" i="28" s="1"/>
  <c r="H1298" i="28" s="1"/>
  <c r="H1299" i="28" s="1"/>
  <c r="H1300" i="28" s="1"/>
  <c r="H1301" i="28" s="1"/>
  <c r="H1302" i="28" s="1"/>
  <c r="H1303" i="28" s="1"/>
  <c r="H1304" i="28" s="1"/>
  <c r="H1305" i="28" s="1"/>
  <c r="J1278" i="28"/>
  <c r="J1279" i="28" s="1"/>
  <c r="J1280" i="28" s="1"/>
  <c r="J1281" i="28" s="1"/>
  <c r="J1282" i="28" s="1"/>
  <c r="J1283" i="28" s="1"/>
  <c r="J1284" i="28" s="1"/>
  <c r="J1285" i="28" s="1"/>
  <c r="J1286" i="28" s="1"/>
  <c r="J1287" i="28" s="1"/>
  <c r="J1288" i="28" s="1"/>
  <c r="J1289" i="28" s="1"/>
  <c r="J1290" i="28" s="1"/>
  <c r="J1291" i="28" s="1"/>
  <c r="I1278" i="28"/>
  <c r="I1279" i="28" s="1"/>
  <c r="I1280" i="28" s="1"/>
  <c r="I1281" i="28" s="1"/>
  <c r="I1282" i="28" s="1"/>
  <c r="I1283" i="28" s="1"/>
  <c r="I1284" i="28" s="1"/>
  <c r="I1285" i="28" s="1"/>
  <c r="I1286" i="28" s="1"/>
  <c r="I1287" i="28" s="1"/>
  <c r="I1288" i="28" s="1"/>
  <c r="I1289" i="28" s="1"/>
  <c r="I1290" i="28" s="1"/>
  <c r="I1291" i="28" s="1"/>
  <c r="H1278" i="28"/>
  <c r="H1279" i="28" s="1"/>
  <c r="H1280" i="28" s="1"/>
  <c r="H1281" i="28" s="1"/>
  <c r="H1282" i="28" s="1"/>
  <c r="H1283" i="28" s="1"/>
  <c r="H1284" i="28" s="1"/>
  <c r="H1285" i="28" s="1"/>
  <c r="H1286" i="28" s="1"/>
  <c r="H1287" i="28" s="1"/>
  <c r="H1288" i="28" s="1"/>
  <c r="H1289" i="28" s="1"/>
  <c r="H1290" i="28" s="1"/>
  <c r="H1291" i="28" s="1"/>
  <c r="J1264" i="28"/>
  <c r="J1265" i="28" s="1"/>
  <c r="J1266" i="28" s="1"/>
  <c r="J1267" i="28" s="1"/>
  <c r="J1268" i="28" s="1"/>
  <c r="J1269" i="28" s="1"/>
  <c r="J1270" i="28" s="1"/>
  <c r="J1271" i="28" s="1"/>
  <c r="J1272" i="28" s="1"/>
  <c r="J1273" i="28" s="1"/>
  <c r="J1274" i="28" s="1"/>
  <c r="J1275" i="28" s="1"/>
  <c r="J1276" i="28" s="1"/>
  <c r="J1277" i="28" s="1"/>
  <c r="I1264" i="28"/>
  <c r="I1265" i="28" s="1"/>
  <c r="I1266" i="28" s="1"/>
  <c r="I1267" i="28" s="1"/>
  <c r="I1268" i="28" s="1"/>
  <c r="I1269" i="28" s="1"/>
  <c r="I1270" i="28" s="1"/>
  <c r="I1271" i="28" s="1"/>
  <c r="I1272" i="28" s="1"/>
  <c r="I1273" i="28" s="1"/>
  <c r="I1274" i="28" s="1"/>
  <c r="I1275" i="28" s="1"/>
  <c r="I1276" i="28" s="1"/>
  <c r="I1277" i="28" s="1"/>
  <c r="H1264" i="28"/>
  <c r="H1265" i="28" s="1"/>
  <c r="H1266" i="28" s="1"/>
  <c r="H1267" i="28" s="1"/>
  <c r="H1268" i="28" s="1"/>
  <c r="H1269" i="28" s="1"/>
  <c r="H1270" i="28" s="1"/>
  <c r="H1271" i="28" s="1"/>
  <c r="H1272" i="28" s="1"/>
  <c r="H1273" i="28" s="1"/>
  <c r="H1274" i="28" s="1"/>
  <c r="H1275" i="28" s="1"/>
  <c r="H1276" i="28" s="1"/>
  <c r="H1277" i="28" s="1"/>
  <c r="J1250" i="28"/>
  <c r="J1251" i="28" s="1"/>
  <c r="J1252" i="28" s="1"/>
  <c r="J1253" i="28" s="1"/>
  <c r="J1254" i="28" s="1"/>
  <c r="J1255" i="28" s="1"/>
  <c r="J1256" i="28" s="1"/>
  <c r="J1257" i="28" s="1"/>
  <c r="J1258" i="28" s="1"/>
  <c r="J1259" i="28" s="1"/>
  <c r="J1260" i="28" s="1"/>
  <c r="J1261" i="28" s="1"/>
  <c r="J1262" i="28" s="1"/>
  <c r="J1263" i="28" s="1"/>
  <c r="I1250" i="28"/>
  <c r="I1251" i="28" s="1"/>
  <c r="I1252" i="28" s="1"/>
  <c r="I1253" i="28" s="1"/>
  <c r="I1254" i="28" s="1"/>
  <c r="I1255" i="28" s="1"/>
  <c r="I1256" i="28" s="1"/>
  <c r="I1257" i="28" s="1"/>
  <c r="I1258" i="28" s="1"/>
  <c r="I1259" i="28" s="1"/>
  <c r="I1260" i="28" s="1"/>
  <c r="I1261" i="28" s="1"/>
  <c r="I1262" i="28" s="1"/>
  <c r="I1263" i="28" s="1"/>
  <c r="H1250" i="28"/>
  <c r="H1251" i="28" s="1"/>
  <c r="H1252" i="28" s="1"/>
  <c r="H1253" i="28" s="1"/>
  <c r="H1254" i="28" s="1"/>
  <c r="H1255" i="28" s="1"/>
  <c r="H1256" i="28" s="1"/>
  <c r="H1257" i="28" s="1"/>
  <c r="H1258" i="28" s="1"/>
  <c r="H1259" i="28" s="1"/>
  <c r="H1260" i="28" s="1"/>
  <c r="H1261" i="28" s="1"/>
  <c r="H1262" i="28" s="1"/>
  <c r="H1263" i="28" s="1"/>
  <c r="J1236" i="28"/>
  <c r="J1237" i="28" s="1"/>
  <c r="J1238" i="28" s="1"/>
  <c r="J1239" i="28" s="1"/>
  <c r="J1240" i="28" s="1"/>
  <c r="J1241" i="28" s="1"/>
  <c r="J1242" i="28" s="1"/>
  <c r="J1243" i="28" s="1"/>
  <c r="J1244" i="28" s="1"/>
  <c r="J1245" i="28" s="1"/>
  <c r="J1246" i="28" s="1"/>
  <c r="J1247" i="28" s="1"/>
  <c r="J1248" i="28" s="1"/>
  <c r="J1249" i="28" s="1"/>
  <c r="I1236" i="28"/>
  <c r="I1237" i="28" s="1"/>
  <c r="I1238" i="28" s="1"/>
  <c r="I1239" i="28" s="1"/>
  <c r="I1240" i="28" s="1"/>
  <c r="I1241" i="28" s="1"/>
  <c r="I1242" i="28" s="1"/>
  <c r="I1243" i="28" s="1"/>
  <c r="I1244" i="28" s="1"/>
  <c r="I1245" i="28" s="1"/>
  <c r="I1246" i="28" s="1"/>
  <c r="I1247" i="28" s="1"/>
  <c r="I1248" i="28" s="1"/>
  <c r="I1249" i="28" s="1"/>
  <c r="H1236" i="28"/>
  <c r="H1237" i="28" s="1"/>
  <c r="H1238" i="28" s="1"/>
  <c r="H1239" i="28" s="1"/>
  <c r="H1240" i="28" s="1"/>
  <c r="H1241" i="28" s="1"/>
  <c r="H1242" i="28" s="1"/>
  <c r="H1243" i="28" s="1"/>
  <c r="H1244" i="28" s="1"/>
  <c r="H1245" i="28" s="1"/>
  <c r="H1246" i="28" s="1"/>
  <c r="H1247" i="28" s="1"/>
  <c r="H1248" i="28" s="1"/>
  <c r="H1249" i="28" s="1"/>
  <c r="J1222" i="28"/>
  <c r="J1223" i="28" s="1"/>
  <c r="J1224" i="28" s="1"/>
  <c r="J1225" i="28" s="1"/>
  <c r="J1226" i="28" s="1"/>
  <c r="J1227" i="28" s="1"/>
  <c r="J1228" i="28" s="1"/>
  <c r="J1229" i="28" s="1"/>
  <c r="J1230" i="28" s="1"/>
  <c r="J1231" i="28" s="1"/>
  <c r="J1232" i="28" s="1"/>
  <c r="J1233" i="28" s="1"/>
  <c r="J1234" i="28" s="1"/>
  <c r="J1235" i="28" s="1"/>
  <c r="I1222" i="28"/>
  <c r="I1223" i="28" s="1"/>
  <c r="I1224" i="28" s="1"/>
  <c r="I1225" i="28" s="1"/>
  <c r="I1226" i="28" s="1"/>
  <c r="I1227" i="28" s="1"/>
  <c r="I1228" i="28" s="1"/>
  <c r="I1229" i="28" s="1"/>
  <c r="I1230" i="28" s="1"/>
  <c r="I1231" i="28" s="1"/>
  <c r="I1232" i="28" s="1"/>
  <c r="I1233" i="28" s="1"/>
  <c r="I1234" i="28" s="1"/>
  <c r="I1235" i="28" s="1"/>
  <c r="H1222" i="28"/>
  <c r="H1223" i="28" s="1"/>
  <c r="H1224" i="28" s="1"/>
  <c r="H1225" i="28" s="1"/>
  <c r="H1226" i="28" s="1"/>
  <c r="H1227" i="28" s="1"/>
  <c r="H1228" i="28" s="1"/>
  <c r="H1229" i="28" s="1"/>
  <c r="H1230" i="28" s="1"/>
  <c r="H1231" i="28" s="1"/>
  <c r="H1232" i="28" s="1"/>
  <c r="H1233" i="28" s="1"/>
  <c r="H1234" i="28" s="1"/>
  <c r="H1235" i="28" s="1"/>
  <c r="J1208" i="28"/>
  <c r="J1209" i="28" s="1"/>
  <c r="J1210" i="28" s="1"/>
  <c r="J1211" i="28" s="1"/>
  <c r="J1212" i="28" s="1"/>
  <c r="J1213" i="28" s="1"/>
  <c r="J1214" i="28" s="1"/>
  <c r="J1215" i="28" s="1"/>
  <c r="J1216" i="28" s="1"/>
  <c r="J1217" i="28" s="1"/>
  <c r="J1218" i="28" s="1"/>
  <c r="J1219" i="28" s="1"/>
  <c r="J1220" i="28" s="1"/>
  <c r="J1221" i="28" s="1"/>
  <c r="I1208" i="28"/>
  <c r="I1209" i="28" s="1"/>
  <c r="I1210" i="28" s="1"/>
  <c r="I1211" i="28" s="1"/>
  <c r="I1212" i="28" s="1"/>
  <c r="I1213" i="28" s="1"/>
  <c r="I1214" i="28" s="1"/>
  <c r="I1215" i="28" s="1"/>
  <c r="I1216" i="28" s="1"/>
  <c r="I1217" i="28" s="1"/>
  <c r="I1218" i="28" s="1"/>
  <c r="I1219" i="28" s="1"/>
  <c r="I1220" i="28" s="1"/>
  <c r="I1221" i="28" s="1"/>
  <c r="H1208" i="28"/>
  <c r="H1209" i="28" s="1"/>
  <c r="H1210" i="28" s="1"/>
  <c r="H1211" i="28" s="1"/>
  <c r="H1212" i="28" s="1"/>
  <c r="H1213" i="28" s="1"/>
  <c r="H1214" i="28" s="1"/>
  <c r="H1215" i="28" s="1"/>
  <c r="H1216" i="28" s="1"/>
  <c r="H1217" i="28" s="1"/>
  <c r="H1218" i="28" s="1"/>
  <c r="H1219" i="28" s="1"/>
  <c r="H1220" i="28" s="1"/>
  <c r="H1221" i="28" s="1"/>
  <c r="J1194" i="28"/>
  <c r="J1195" i="28" s="1"/>
  <c r="J1196" i="28" s="1"/>
  <c r="J1197" i="28" s="1"/>
  <c r="J1198" i="28" s="1"/>
  <c r="J1199" i="28" s="1"/>
  <c r="J1200" i="28" s="1"/>
  <c r="J1201" i="28" s="1"/>
  <c r="J1202" i="28" s="1"/>
  <c r="J1203" i="28" s="1"/>
  <c r="J1204" i="28" s="1"/>
  <c r="J1205" i="28" s="1"/>
  <c r="J1206" i="28" s="1"/>
  <c r="J1207" i="28" s="1"/>
  <c r="I1194" i="28"/>
  <c r="I1195" i="28" s="1"/>
  <c r="I1196" i="28" s="1"/>
  <c r="I1197" i="28" s="1"/>
  <c r="I1198" i="28" s="1"/>
  <c r="I1199" i="28" s="1"/>
  <c r="I1200" i="28" s="1"/>
  <c r="I1201" i="28" s="1"/>
  <c r="I1202" i="28" s="1"/>
  <c r="I1203" i="28" s="1"/>
  <c r="I1204" i="28" s="1"/>
  <c r="I1205" i="28" s="1"/>
  <c r="I1206" i="28" s="1"/>
  <c r="I1207" i="28" s="1"/>
  <c r="H1194" i="28"/>
  <c r="H1195" i="28" s="1"/>
  <c r="H1196" i="28" s="1"/>
  <c r="H1197" i="28" s="1"/>
  <c r="H1198" i="28" s="1"/>
  <c r="H1199" i="28" s="1"/>
  <c r="H1200" i="28" s="1"/>
  <c r="H1201" i="28" s="1"/>
  <c r="H1202" i="28" s="1"/>
  <c r="H1203" i="28" s="1"/>
  <c r="H1204" i="28" s="1"/>
  <c r="H1205" i="28" s="1"/>
  <c r="H1206" i="28" s="1"/>
  <c r="H1207" i="28" s="1"/>
  <c r="J1180" i="28"/>
  <c r="J1181" i="28" s="1"/>
  <c r="J1182" i="28" s="1"/>
  <c r="J1183" i="28" s="1"/>
  <c r="J1184" i="28" s="1"/>
  <c r="J1185" i="28" s="1"/>
  <c r="J1186" i="28" s="1"/>
  <c r="J1187" i="28" s="1"/>
  <c r="J1188" i="28" s="1"/>
  <c r="J1189" i="28" s="1"/>
  <c r="J1190" i="28" s="1"/>
  <c r="J1191" i="28" s="1"/>
  <c r="J1192" i="28" s="1"/>
  <c r="J1193" i="28" s="1"/>
  <c r="I1180" i="28"/>
  <c r="I1181" i="28" s="1"/>
  <c r="I1182" i="28" s="1"/>
  <c r="I1183" i="28" s="1"/>
  <c r="I1184" i="28" s="1"/>
  <c r="I1185" i="28" s="1"/>
  <c r="I1186" i="28" s="1"/>
  <c r="I1187" i="28" s="1"/>
  <c r="I1188" i="28" s="1"/>
  <c r="I1189" i="28" s="1"/>
  <c r="I1190" i="28" s="1"/>
  <c r="I1191" i="28" s="1"/>
  <c r="I1192" i="28" s="1"/>
  <c r="I1193" i="28" s="1"/>
  <c r="H1180" i="28"/>
  <c r="H1181" i="28" s="1"/>
  <c r="H1182" i="28" s="1"/>
  <c r="H1183" i="28" s="1"/>
  <c r="H1184" i="28" s="1"/>
  <c r="H1185" i="28" s="1"/>
  <c r="H1186" i="28" s="1"/>
  <c r="H1187" i="28" s="1"/>
  <c r="H1188" i="28" s="1"/>
  <c r="H1189" i="28" s="1"/>
  <c r="H1190" i="28" s="1"/>
  <c r="H1191" i="28" s="1"/>
  <c r="H1192" i="28" s="1"/>
  <c r="H1193" i="28" s="1"/>
  <c r="J1166" i="28"/>
  <c r="J1167" i="28" s="1"/>
  <c r="J1168" i="28" s="1"/>
  <c r="J1169" i="28" s="1"/>
  <c r="J1170" i="28" s="1"/>
  <c r="J1171" i="28" s="1"/>
  <c r="J1172" i="28" s="1"/>
  <c r="J1173" i="28" s="1"/>
  <c r="J1174" i="28" s="1"/>
  <c r="J1175" i="28" s="1"/>
  <c r="J1176" i="28" s="1"/>
  <c r="J1177" i="28" s="1"/>
  <c r="J1178" i="28" s="1"/>
  <c r="J1179" i="28" s="1"/>
  <c r="I1166" i="28"/>
  <c r="I1167" i="28" s="1"/>
  <c r="I1168" i="28" s="1"/>
  <c r="I1169" i="28" s="1"/>
  <c r="I1170" i="28" s="1"/>
  <c r="I1171" i="28" s="1"/>
  <c r="I1172" i="28" s="1"/>
  <c r="I1173" i="28" s="1"/>
  <c r="I1174" i="28" s="1"/>
  <c r="I1175" i="28" s="1"/>
  <c r="I1176" i="28" s="1"/>
  <c r="I1177" i="28" s="1"/>
  <c r="I1178" i="28" s="1"/>
  <c r="I1179" i="28" s="1"/>
  <c r="H1166" i="28"/>
  <c r="H1167" i="28" s="1"/>
  <c r="H1168" i="28" s="1"/>
  <c r="H1169" i="28" s="1"/>
  <c r="H1170" i="28" s="1"/>
  <c r="H1171" i="28" s="1"/>
  <c r="H1172" i="28" s="1"/>
  <c r="H1173" i="28" s="1"/>
  <c r="H1174" i="28" s="1"/>
  <c r="H1175" i="28" s="1"/>
  <c r="H1176" i="28" s="1"/>
  <c r="H1177" i="28" s="1"/>
  <c r="H1178" i="28" s="1"/>
  <c r="H1179" i="28" s="1"/>
  <c r="J1152" i="28"/>
  <c r="J1153" i="28" s="1"/>
  <c r="J1154" i="28" s="1"/>
  <c r="J1155" i="28" s="1"/>
  <c r="J1156" i="28" s="1"/>
  <c r="J1157" i="28" s="1"/>
  <c r="J1158" i="28" s="1"/>
  <c r="J1159" i="28" s="1"/>
  <c r="J1160" i="28" s="1"/>
  <c r="J1161" i="28" s="1"/>
  <c r="J1162" i="28" s="1"/>
  <c r="J1163" i="28" s="1"/>
  <c r="J1164" i="28" s="1"/>
  <c r="J1165" i="28" s="1"/>
  <c r="I1152" i="28"/>
  <c r="I1153" i="28" s="1"/>
  <c r="I1154" i="28" s="1"/>
  <c r="I1155" i="28" s="1"/>
  <c r="I1156" i="28" s="1"/>
  <c r="I1157" i="28" s="1"/>
  <c r="I1158" i="28" s="1"/>
  <c r="I1159" i="28" s="1"/>
  <c r="I1160" i="28" s="1"/>
  <c r="I1161" i="28" s="1"/>
  <c r="I1162" i="28" s="1"/>
  <c r="I1163" i="28" s="1"/>
  <c r="I1164" i="28" s="1"/>
  <c r="I1165" i="28" s="1"/>
  <c r="H1152" i="28"/>
  <c r="H1153" i="28" s="1"/>
  <c r="H1154" i="28" s="1"/>
  <c r="H1155" i="28" s="1"/>
  <c r="H1156" i="28" s="1"/>
  <c r="H1157" i="28" s="1"/>
  <c r="H1158" i="28" s="1"/>
  <c r="H1159" i="28" s="1"/>
  <c r="H1160" i="28" s="1"/>
  <c r="H1161" i="28" s="1"/>
  <c r="H1162" i="28" s="1"/>
  <c r="H1163" i="28" s="1"/>
  <c r="H1164" i="28" s="1"/>
  <c r="H1165" i="28" s="1"/>
  <c r="J1138" i="28"/>
  <c r="J1139" i="28" s="1"/>
  <c r="J1140" i="28" s="1"/>
  <c r="J1141" i="28" s="1"/>
  <c r="J1142" i="28" s="1"/>
  <c r="J1143" i="28" s="1"/>
  <c r="J1144" i="28" s="1"/>
  <c r="J1145" i="28" s="1"/>
  <c r="J1146" i="28" s="1"/>
  <c r="J1147" i="28" s="1"/>
  <c r="J1148" i="28" s="1"/>
  <c r="J1149" i="28" s="1"/>
  <c r="J1150" i="28" s="1"/>
  <c r="J1151" i="28" s="1"/>
  <c r="I1138" i="28"/>
  <c r="I1139" i="28" s="1"/>
  <c r="I1140" i="28" s="1"/>
  <c r="I1141" i="28" s="1"/>
  <c r="I1142" i="28" s="1"/>
  <c r="I1143" i="28" s="1"/>
  <c r="I1144" i="28" s="1"/>
  <c r="I1145" i="28" s="1"/>
  <c r="I1146" i="28" s="1"/>
  <c r="I1147" i="28" s="1"/>
  <c r="I1148" i="28" s="1"/>
  <c r="I1149" i="28" s="1"/>
  <c r="I1150" i="28" s="1"/>
  <c r="I1151" i="28" s="1"/>
  <c r="H1138" i="28"/>
  <c r="H1139" i="28" s="1"/>
  <c r="H1140" i="28" s="1"/>
  <c r="H1141" i="28" s="1"/>
  <c r="H1142" i="28" s="1"/>
  <c r="H1143" i="28" s="1"/>
  <c r="H1144" i="28" s="1"/>
  <c r="H1145" i="28" s="1"/>
  <c r="H1146" i="28" s="1"/>
  <c r="H1147" i="28" s="1"/>
  <c r="H1148" i="28" s="1"/>
  <c r="H1149" i="28" s="1"/>
  <c r="H1150" i="28" s="1"/>
  <c r="H1151" i="28" s="1"/>
  <c r="J1124" i="28"/>
  <c r="J1125" i="28" s="1"/>
  <c r="J1126" i="28" s="1"/>
  <c r="J1127" i="28" s="1"/>
  <c r="J1128" i="28" s="1"/>
  <c r="J1129" i="28" s="1"/>
  <c r="J1130" i="28" s="1"/>
  <c r="J1131" i="28" s="1"/>
  <c r="J1132" i="28" s="1"/>
  <c r="J1133" i="28" s="1"/>
  <c r="J1134" i="28" s="1"/>
  <c r="J1135" i="28" s="1"/>
  <c r="J1136" i="28" s="1"/>
  <c r="J1137" i="28" s="1"/>
  <c r="I1124" i="28"/>
  <c r="I1125" i="28" s="1"/>
  <c r="I1126" i="28" s="1"/>
  <c r="I1127" i="28" s="1"/>
  <c r="I1128" i="28" s="1"/>
  <c r="I1129" i="28" s="1"/>
  <c r="I1130" i="28" s="1"/>
  <c r="I1131" i="28" s="1"/>
  <c r="I1132" i="28" s="1"/>
  <c r="I1133" i="28" s="1"/>
  <c r="I1134" i="28" s="1"/>
  <c r="I1135" i="28" s="1"/>
  <c r="I1136" i="28" s="1"/>
  <c r="I1137" i="28" s="1"/>
  <c r="H1124" i="28"/>
  <c r="H1125" i="28" s="1"/>
  <c r="H1126" i="28" s="1"/>
  <c r="H1127" i="28" s="1"/>
  <c r="H1128" i="28" s="1"/>
  <c r="H1129" i="28" s="1"/>
  <c r="H1130" i="28" s="1"/>
  <c r="H1131" i="28" s="1"/>
  <c r="H1132" i="28" s="1"/>
  <c r="H1133" i="28" s="1"/>
  <c r="H1134" i="28" s="1"/>
  <c r="H1135" i="28" s="1"/>
  <c r="H1136" i="28" s="1"/>
  <c r="H1137" i="28" s="1"/>
  <c r="J1110" i="28"/>
  <c r="J1111" i="28" s="1"/>
  <c r="J1112" i="28" s="1"/>
  <c r="J1113" i="28" s="1"/>
  <c r="J1114" i="28" s="1"/>
  <c r="J1115" i="28" s="1"/>
  <c r="J1116" i="28" s="1"/>
  <c r="J1117" i="28" s="1"/>
  <c r="J1118" i="28" s="1"/>
  <c r="J1119" i="28" s="1"/>
  <c r="J1120" i="28" s="1"/>
  <c r="J1121" i="28" s="1"/>
  <c r="J1122" i="28" s="1"/>
  <c r="J1123" i="28" s="1"/>
  <c r="I1110" i="28"/>
  <c r="I1111" i="28" s="1"/>
  <c r="I1112" i="28" s="1"/>
  <c r="I1113" i="28" s="1"/>
  <c r="I1114" i="28" s="1"/>
  <c r="I1115" i="28" s="1"/>
  <c r="I1116" i="28" s="1"/>
  <c r="I1117" i="28" s="1"/>
  <c r="I1118" i="28" s="1"/>
  <c r="I1119" i="28" s="1"/>
  <c r="I1120" i="28" s="1"/>
  <c r="I1121" i="28" s="1"/>
  <c r="I1122" i="28" s="1"/>
  <c r="I1123" i="28" s="1"/>
  <c r="H1110" i="28"/>
  <c r="H1111" i="28" s="1"/>
  <c r="H1112" i="28" s="1"/>
  <c r="H1113" i="28" s="1"/>
  <c r="H1114" i="28" s="1"/>
  <c r="H1115" i="28" s="1"/>
  <c r="H1116" i="28" s="1"/>
  <c r="H1117" i="28" s="1"/>
  <c r="H1118" i="28" s="1"/>
  <c r="H1119" i="28" s="1"/>
  <c r="H1120" i="28" s="1"/>
  <c r="H1121" i="28" s="1"/>
  <c r="H1122" i="28" s="1"/>
  <c r="H1123" i="28" s="1"/>
  <c r="J1096" i="28"/>
  <c r="J1097" i="28" s="1"/>
  <c r="J1098" i="28" s="1"/>
  <c r="J1099" i="28" s="1"/>
  <c r="J1100" i="28" s="1"/>
  <c r="J1101" i="28" s="1"/>
  <c r="J1102" i="28" s="1"/>
  <c r="J1103" i="28" s="1"/>
  <c r="J1104" i="28" s="1"/>
  <c r="J1105" i="28" s="1"/>
  <c r="J1106" i="28" s="1"/>
  <c r="J1107" i="28" s="1"/>
  <c r="J1108" i="28" s="1"/>
  <c r="J1109" i="28" s="1"/>
  <c r="I1096" i="28"/>
  <c r="I1097" i="28" s="1"/>
  <c r="I1098" i="28" s="1"/>
  <c r="I1099" i="28" s="1"/>
  <c r="I1100" i="28" s="1"/>
  <c r="I1101" i="28" s="1"/>
  <c r="I1102" i="28" s="1"/>
  <c r="I1103" i="28" s="1"/>
  <c r="I1104" i="28" s="1"/>
  <c r="I1105" i="28" s="1"/>
  <c r="I1106" i="28" s="1"/>
  <c r="I1107" i="28" s="1"/>
  <c r="I1108" i="28" s="1"/>
  <c r="I1109" i="28" s="1"/>
  <c r="H1096" i="28"/>
  <c r="H1097" i="28" s="1"/>
  <c r="H1098" i="28" s="1"/>
  <c r="H1099" i="28" s="1"/>
  <c r="H1100" i="28" s="1"/>
  <c r="H1101" i="28" s="1"/>
  <c r="H1102" i="28" s="1"/>
  <c r="H1103" i="28" s="1"/>
  <c r="H1104" i="28" s="1"/>
  <c r="H1105" i="28" s="1"/>
  <c r="H1106" i="28" s="1"/>
  <c r="H1107" i="28" s="1"/>
  <c r="H1108" i="28" s="1"/>
  <c r="H1109" i="28" s="1"/>
  <c r="J1082" i="28"/>
  <c r="J1083" i="28" s="1"/>
  <c r="J1084" i="28" s="1"/>
  <c r="J1085" i="28" s="1"/>
  <c r="J1086" i="28" s="1"/>
  <c r="J1087" i="28" s="1"/>
  <c r="J1088" i="28" s="1"/>
  <c r="J1089" i="28" s="1"/>
  <c r="J1090" i="28" s="1"/>
  <c r="J1091" i="28" s="1"/>
  <c r="J1092" i="28" s="1"/>
  <c r="J1093" i="28" s="1"/>
  <c r="J1094" i="28" s="1"/>
  <c r="J1095" i="28" s="1"/>
  <c r="I1082" i="28"/>
  <c r="I1083" i="28" s="1"/>
  <c r="I1084" i="28" s="1"/>
  <c r="I1085" i="28" s="1"/>
  <c r="I1086" i="28" s="1"/>
  <c r="I1087" i="28" s="1"/>
  <c r="I1088" i="28" s="1"/>
  <c r="I1089" i="28" s="1"/>
  <c r="I1090" i="28" s="1"/>
  <c r="I1091" i="28" s="1"/>
  <c r="I1092" i="28" s="1"/>
  <c r="I1093" i="28" s="1"/>
  <c r="I1094" i="28" s="1"/>
  <c r="I1095" i="28" s="1"/>
  <c r="H1082" i="28"/>
  <c r="H1083" i="28" s="1"/>
  <c r="H1084" i="28" s="1"/>
  <c r="H1085" i="28" s="1"/>
  <c r="H1086" i="28" s="1"/>
  <c r="H1087" i="28" s="1"/>
  <c r="H1088" i="28" s="1"/>
  <c r="H1089" i="28" s="1"/>
  <c r="H1090" i="28" s="1"/>
  <c r="H1091" i="28" s="1"/>
  <c r="H1092" i="28" s="1"/>
  <c r="H1093" i="28" s="1"/>
  <c r="H1094" i="28" s="1"/>
  <c r="H1095" i="28" s="1"/>
  <c r="J1068" i="28"/>
  <c r="J1069" i="28" s="1"/>
  <c r="J1070" i="28" s="1"/>
  <c r="J1071" i="28" s="1"/>
  <c r="J1072" i="28" s="1"/>
  <c r="J1073" i="28" s="1"/>
  <c r="J1074" i="28" s="1"/>
  <c r="J1075" i="28" s="1"/>
  <c r="J1076" i="28" s="1"/>
  <c r="J1077" i="28" s="1"/>
  <c r="J1078" i="28" s="1"/>
  <c r="J1079" i="28" s="1"/>
  <c r="J1080" i="28" s="1"/>
  <c r="J1081" i="28" s="1"/>
  <c r="I1068" i="28"/>
  <c r="I1069" i="28" s="1"/>
  <c r="I1070" i="28" s="1"/>
  <c r="I1071" i="28" s="1"/>
  <c r="I1072" i="28" s="1"/>
  <c r="I1073" i="28" s="1"/>
  <c r="I1074" i="28" s="1"/>
  <c r="I1075" i="28" s="1"/>
  <c r="I1076" i="28" s="1"/>
  <c r="I1077" i="28" s="1"/>
  <c r="I1078" i="28" s="1"/>
  <c r="I1079" i="28" s="1"/>
  <c r="I1080" i="28" s="1"/>
  <c r="I1081" i="28" s="1"/>
  <c r="H1068" i="28"/>
  <c r="H1069" i="28" s="1"/>
  <c r="H1070" i="28" s="1"/>
  <c r="H1071" i="28" s="1"/>
  <c r="H1072" i="28" s="1"/>
  <c r="H1073" i="28" s="1"/>
  <c r="H1074" i="28" s="1"/>
  <c r="H1075" i="28" s="1"/>
  <c r="H1076" i="28" s="1"/>
  <c r="H1077" i="28" s="1"/>
  <c r="H1078" i="28" s="1"/>
  <c r="H1079" i="28" s="1"/>
  <c r="H1080" i="28" s="1"/>
  <c r="H1081" i="28" s="1"/>
  <c r="J1054" i="28"/>
  <c r="J1055" i="28" s="1"/>
  <c r="J1056" i="28" s="1"/>
  <c r="J1057" i="28" s="1"/>
  <c r="J1058" i="28" s="1"/>
  <c r="J1059" i="28" s="1"/>
  <c r="J1060" i="28" s="1"/>
  <c r="J1061" i="28" s="1"/>
  <c r="J1062" i="28" s="1"/>
  <c r="J1063" i="28" s="1"/>
  <c r="J1064" i="28" s="1"/>
  <c r="J1065" i="28" s="1"/>
  <c r="J1066" i="28" s="1"/>
  <c r="J1067" i="28" s="1"/>
  <c r="I1054" i="28"/>
  <c r="I1055" i="28" s="1"/>
  <c r="I1056" i="28" s="1"/>
  <c r="I1057" i="28" s="1"/>
  <c r="I1058" i="28" s="1"/>
  <c r="I1059" i="28" s="1"/>
  <c r="I1060" i="28" s="1"/>
  <c r="I1061" i="28" s="1"/>
  <c r="I1062" i="28" s="1"/>
  <c r="I1063" i="28" s="1"/>
  <c r="I1064" i="28" s="1"/>
  <c r="I1065" i="28" s="1"/>
  <c r="I1066" i="28" s="1"/>
  <c r="I1067" i="28" s="1"/>
  <c r="H1054" i="28"/>
  <c r="H1055" i="28" s="1"/>
  <c r="H1056" i="28" s="1"/>
  <c r="H1057" i="28" s="1"/>
  <c r="H1058" i="28" s="1"/>
  <c r="H1059" i="28" s="1"/>
  <c r="H1060" i="28" s="1"/>
  <c r="H1061" i="28" s="1"/>
  <c r="H1062" i="28" s="1"/>
  <c r="H1063" i="28" s="1"/>
  <c r="H1064" i="28" s="1"/>
  <c r="H1065" i="28" s="1"/>
  <c r="H1066" i="28" s="1"/>
  <c r="H1067" i="28" s="1"/>
  <c r="J1040" i="28"/>
  <c r="J1041" i="28" s="1"/>
  <c r="J1042" i="28" s="1"/>
  <c r="J1043" i="28" s="1"/>
  <c r="J1044" i="28" s="1"/>
  <c r="J1045" i="28" s="1"/>
  <c r="J1046" i="28" s="1"/>
  <c r="J1047" i="28" s="1"/>
  <c r="J1048" i="28" s="1"/>
  <c r="J1049" i="28" s="1"/>
  <c r="J1050" i="28" s="1"/>
  <c r="J1051" i="28" s="1"/>
  <c r="J1052" i="28" s="1"/>
  <c r="J1053" i="28" s="1"/>
  <c r="I1040" i="28"/>
  <c r="I1041" i="28" s="1"/>
  <c r="I1042" i="28" s="1"/>
  <c r="I1043" i="28" s="1"/>
  <c r="I1044" i="28" s="1"/>
  <c r="I1045" i="28" s="1"/>
  <c r="I1046" i="28" s="1"/>
  <c r="I1047" i="28" s="1"/>
  <c r="I1048" i="28" s="1"/>
  <c r="I1049" i="28" s="1"/>
  <c r="I1050" i="28" s="1"/>
  <c r="I1051" i="28" s="1"/>
  <c r="I1052" i="28" s="1"/>
  <c r="I1053" i="28" s="1"/>
  <c r="H1040" i="28"/>
  <c r="H1041" i="28" s="1"/>
  <c r="H1042" i="28" s="1"/>
  <c r="H1043" i="28" s="1"/>
  <c r="H1044" i="28" s="1"/>
  <c r="H1045" i="28" s="1"/>
  <c r="H1046" i="28" s="1"/>
  <c r="H1047" i="28" s="1"/>
  <c r="H1048" i="28" s="1"/>
  <c r="H1049" i="28" s="1"/>
  <c r="H1050" i="28" s="1"/>
  <c r="H1051" i="28" s="1"/>
  <c r="H1052" i="28" s="1"/>
  <c r="H1053" i="28" s="1"/>
  <c r="J1026" i="28"/>
  <c r="J1027" i="28" s="1"/>
  <c r="J1028" i="28" s="1"/>
  <c r="J1029" i="28" s="1"/>
  <c r="J1030" i="28" s="1"/>
  <c r="J1031" i="28" s="1"/>
  <c r="J1032" i="28" s="1"/>
  <c r="J1033" i="28" s="1"/>
  <c r="J1034" i="28" s="1"/>
  <c r="J1035" i="28" s="1"/>
  <c r="J1036" i="28" s="1"/>
  <c r="J1037" i="28" s="1"/>
  <c r="J1038" i="28" s="1"/>
  <c r="J1039" i="28" s="1"/>
  <c r="I1026" i="28"/>
  <c r="I1027" i="28" s="1"/>
  <c r="I1028" i="28" s="1"/>
  <c r="I1029" i="28" s="1"/>
  <c r="I1030" i="28" s="1"/>
  <c r="I1031" i="28" s="1"/>
  <c r="I1032" i="28" s="1"/>
  <c r="I1033" i="28" s="1"/>
  <c r="I1034" i="28" s="1"/>
  <c r="I1035" i="28" s="1"/>
  <c r="I1036" i="28" s="1"/>
  <c r="I1037" i="28" s="1"/>
  <c r="I1038" i="28" s="1"/>
  <c r="I1039" i="28" s="1"/>
  <c r="H1026" i="28"/>
  <c r="H1027" i="28" s="1"/>
  <c r="H1028" i="28" s="1"/>
  <c r="H1029" i="28" s="1"/>
  <c r="H1030" i="28" s="1"/>
  <c r="H1031" i="28" s="1"/>
  <c r="H1032" i="28" s="1"/>
  <c r="H1033" i="28" s="1"/>
  <c r="H1034" i="28" s="1"/>
  <c r="H1035" i="28" s="1"/>
  <c r="H1036" i="28" s="1"/>
  <c r="H1037" i="28" s="1"/>
  <c r="H1038" i="28" s="1"/>
  <c r="H1039" i="28" s="1"/>
  <c r="J1012" i="28"/>
  <c r="J1013" i="28" s="1"/>
  <c r="J1014" i="28" s="1"/>
  <c r="J1015" i="28" s="1"/>
  <c r="J1016" i="28" s="1"/>
  <c r="J1017" i="28" s="1"/>
  <c r="J1018" i="28" s="1"/>
  <c r="J1019" i="28" s="1"/>
  <c r="J1020" i="28" s="1"/>
  <c r="J1021" i="28" s="1"/>
  <c r="J1022" i="28" s="1"/>
  <c r="J1023" i="28" s="1"/>
  <c r="J1024" i="28" s="1"/>
  <c r="J1025" i="28" s="1"/>
  <c r="I1012" i="28"/>
  <c r="I1013" i="28" s="1"/>
  <c r="I1014" i="28" s="1"/>
  <c r="I1015" i="28" s="1"/>
  <c r="I1016" i="28" s="1"/>
  <c r="I1017" i="28" s="1"/>
  <c r="I1018" i="28" s="1"/>
  <c r="I1019" i="28" s="1"/>
  <c r="I1020" i="28" s="1"/>
  <c r="I1021" i="28" s="1"/>
  <c r="I1022" i="28" s="1"/>
  <c r="I1023" i="28" s="1"/>
  <c r="I1024" i="28" s="1"/>
  <c r="I1025" i="28" s="1"/>
  <c r="H1012" i="28"/>
  <c r="H1013" i="28" s="1"/>
  <c r="H1014" i="28" s="1"/>
  <c r="H1015" i="28" s="1"/>
  <c r="H1016" i="28" s="1"/>
  <c r="H1017" i="28" s="1"/>
  <c r="H1018" i="28" s="1"/>
  <c r="H1019" i="28" s="1"/>
  <c r="H1020" i="28" s="1"/>
  <c r="H1021" i="28" s="1"/>
  <c r="H1022" i="28" s="1"/>
  <c r="H1023" i="28" s="1"/>
  <c r="H1024" i="28" s="1"/>
  <c r="H1025" i="28" s="1"/>
  <c r="J998" i="28"/>
  <c r="J999" i="28" s="1"/>
  <c r="J1000" i="28" s="1"/>
  <c r="J1001" i="28" s="1"/>
  <c r="J1002" i="28" s="1"/>
  <c r="J1003" i="28" s="1"/>
  <c r="J1004" i="28" s="1"/>
  <c r="J1005" i="28" s="1"/>
  <c r="J1006" i="28" s="1"/>
  <c r="J1007" i="28" s="1"/>
  <c r="J1008" i="28" s="1"/>
  <c r="J1009" i="28" s="1"/>
  <c r="J1010" i="28" s="1"/>
  <c r="J1011" i="28" s="1"/>
  <c r="I998" i="28"/>
  <c r="I999" i="28" s="1"/>
  <c r="I1000" i="28" s="1"/>
  <c r="I1001" i="28" s="1"/>
  <c r="I1002" i="28" s="1"/>
  <c r="I1003" i="28" s="1"/>
  <c r="I1004" i="28" s="1"/>
  <c r="I1005" i="28" s="1"/>
  <c r="I1006" i="28" s="1"/>
  <c r="I1007" i="28" s="1"/>
  <c r="I1008" i="28" s="1"/>
  <c r="I1009" i="28" s="1"/>
  <c r="I1010" i="28" s="1"/>
  <c r="I1011" i="28" s="1"/>
  <c r="H998" i="28"/>
  <c r="H999" i="28" s="1"/>
  <c r="H1000" i="28" s="1"/>
  <c r="H1001" i="28" s="1"/>
  <c r="H1002" i="28" s="1"/>
  <c r="H1003" i="28" s="1"/>
  <c r="H1004" i="28" s="1"/>
  <c r="H1005" i="28" s="1"/>
  <c r="H1006" i="28" s="1"/>
  <c r="H1007" i="28" s="1"/>
  <c r="H1008" i="28" s="1"/>
  <c r="H1009" i="28" s="1"/>
  <c r="H1010" i="28" s="1"/>
  <c r="H1011" i="28" s="1"/>
  <c r="J984" i="28"/>
  <c r="J985" i="28" s="1"/>
  <c r="J986" i="28" s="1"/>
  <c r="J987" i="28" s="1"/>
  <c r="J988" i="28" s="1"/>
  <c r="J989" i="28" s="1"/>
  <c r="J990" i="28" s="1"/>
  <c r="J991" i="28" s="1"/>
  <c r="J992" i="28" s="1"/>
  <c r="J993" i="28" s="1"/>
  <c r="J994" i="28" s="1"/>
  <c r="J995" i="28" s="1"/>
  <c r="J996" i="28" s="1"/>
  <c r="J997" i="28" s="1"/>
  <c r="I984" i="28"/>
  <c r="I985" i="28" s="1"/>
  <c r="I986" i="28" s="1"/>
  <c r="I987" i="28" s="1"/>
  <c r="I988" i="28" s="1"/>
  <c r="I989" i="28" s="1"/>
  <c r="I990" i="28" s="1"/>
  <c r="I991" i="28" s="1"/>
  <c r="I992" i="28" s="1"/>
  <c r="I993" i="28" s="1"/>
  <c r="I994" i="28" s="1"/>
  <c r="I995" i="28" s="1"/>
  <c r="I996" i="28" s="1"/>
  <c r="I997" i="28" s="1"/>
  <c r="H984" i="28"/>
  <c r="H985" i="28" s="1"/>
  <c r="H986" i="28" s="1"/>
  <c r="H987" i="28" s="1"/>
  <c r="H988" i="28" s="1"/>
  <c r="H989" i="28" s="1"/>
  <c r="H990" i="28" s="1"/>
  <c r="H991" i="28" s="1"/>
  <c r="H992" i="28" s="1"/>
  <c r="H993" i="28" s="1"/>
  <c r="H994" i="28" s="1"/>
  <c r="H995" i="28" s="1"/>
  <c r="H996" i="28" s="1"/>
  <c r="H997" i="28" s="1"/>
  <c r="J970" i="28"/>
  <c r="J971" i="28" s="1"/>
  <c r="J972" i="28" s="1"/>
  <c r="J973" i="28" s="1"/>
  <c r="J974" i="28" s="1"/>
  <c r="J975" i="28" s="1"/>
  <c r="J976" i="28" s="1"/>
  <c r="J977" i="28" s="1"/>
  <c r="J978" i="28" s="1"/>
  <c r="J979" i="28" s="1"/>
  <c r="J980" i="28" s="1"/>
  <c r="J981" i="28" s="1"/>
  <c r="J982" i="28" s="1"/>
  <c r="J983" i="28" s="1"/>
  <c r="I970" i="28"/>
  <c r="I971" i="28" s="1"/>
  <c r="I972" i="28" s="1"/>
  <c r="I973" i="28" s="1"/>
  <c r="I974" i="28" s="1"/>
  <c r="I975" i="28" s="1"/>
  <c r="I976" i="28" s="1"/>
  <c r="I977" i="28" s="1"/>
  <c r="I978" i="28" s="1"/>
  <c r="I979" i="28" s="1"/>
  <c r="I980" i="28" s="1"/>
  <c r="I981" i="28" s="1"/>
  <c r="I982" i="28" s="1"/>
  <c r="I983" i="28" s="1"/>
  <c r="H970" i="28"/>
  <c r="H971" i="28" s="1"/>
  <c r="H972" i="28" s="1"/>
  <c r="H973" i="28" s="1"/>
  <c r="H974" i="28" s="1"/>
  <c r="H975" i="28" s="1"/>
  <c r="H976" i="28" s="1"/>
  <c r="H977" i="28" s="1"/>
  <c r="H978" i="28" s="1"/>
  <c r="H979" i="28" s="1"/>
  <c r="H980" i="28" s="1"/>
  <c r="H981" i="28" s="1"/>
  <c r="H982" i="28" s="1"/>
  <c r="H983" i="28" s="1"/>
  <c r="J956" i="28"/>
  <c r="J957" i="28" s="1"/>
  <c r="J958" i="28" s="1"/>
  <c r="J959" i="28" s="1"/>
  <c r="J960" i="28" s="1"/>
  <c r="J961" i="28" s="1"/>
  <c r="J962" i="28" s="1"/>
  <c r="J963" i="28" s="1"/>
  <c r="J964" i="28" s="1"/>
  <c r="J965" i="28" s="1"/>
  <c r="J966" i="28" s="1"/>
  <c r="J967" i="28" s="1"/>
  <c r="J968" i="28" s="1"/>
  <c r="J969" i="28" s="1"/>
  <c r="I956" i="28"/>
  <c r="I957" i="28" s="1"/>
  <c r="I958" i="28" s="1"/>
  <c r="I959" i="28" s="1"/>
  <c r="I960" i="28" s="1"/>
  <c r="I961" i="28" s="1"/>
  <c r="I962" i="28" s="1"/>
  <c r="I963" i="28" s="1"/>
  <c r="I964" i="28" s="1"/>
  <c r="I965" i="28" s="1"/>
  <c r="I966" i="28" s="1"/>
  <c r="I967" i="28" s="1"/>
  <c r="I968" i="28" s="1"/>
  <c r="I969" i="28" s="1"/>
  <c r="H956" i="28"/>
  <c r="H957" i="28" s="1"/>
  <c r="H958" i="28" s="1"/>
  <c r="H959" i="28" s="1"/>
  <c r="H960" i="28" s="1"/>
  <c r="H961" i="28" s="1"/>
  <c r="H962" i="28" s="1"/>
  <c r="H963" i="28" s="1"/>
  <c r="H964" i="28" s="1"/>
  <c r="H965" i="28" s="1"/>
  <c r="H966" i="28" s="1"/>
  <c r="H967" i="28" s="1"/>
  <c r="H968" i="28" s="1"/>
  <c r="H969" i="28" s="1"/>
  <c r="J942" i="28"/>
  <c r="J943" i="28" s="1"/>
  <c r="J944" i="28" s="1"/>
  <c r="J945" i="28" s="1"/>
  <c r="J946" i="28" s="1"/>
  <c r="J947" i="28" s="1"/>
  <c r="J948" i="28" s="1"/>
  <c r="J949" i="28" s="1"/>
  <c r="J950" i="28" s="1"/>
  <c r="J951" i="28" s="1"/>
  <c r="J952" i="28" s="1"/>
  <c r="J953" i="28" s="1"/>
  <c r="J954" i="28" s="1"/>
  <c r="J955" i="28" s="1"/>
  <c r="I942" i="28"/>
  <c r="I943" i="28" s="1"/>
  <c r="I944" i="28" s="1"/>
  <c r="I945" i="28" s="1"/>
  <c r="I946" i="28" s="1"/>
  <c r="I947" i="28" s="1"/>
  <c r="I948" i="28" s="1"/>
  <c r="I949" i="28" s="1"/>
  <c r="I950" i="28" s="1"/>
  <c r="I951" i="28" s="1"/>
  <c r="I952" i="28" s="1"/>
  <c r="I953" i="28" s="1"/>
  <c r="I954" i="28" s="1"/>
  <c r="I955" i="28" s="1"/>
  <c r="H942" i="28"/>
  <c r="H943" i="28" s="1"/>
  <c r="H944" i="28" s="1"/>
  <c r="H945" i="28" s="1"/>
  <c r="H946" i="28" s="1"/>
  <c r="H947" i="28" s="1"/>
  <c r="H948" i="28" s="1"/>
  <c r="H949" i="28" s="1"/>
  <c r="H950" i="28" s="1"/>
  <c r="H951" i="28" s="1"/>
  <c r="H952" i="28" s="1"/>
  <c r="H953" i="28" s="1"/>
  <c r="H954" i="28" s="1"/>
  <c r="H955" i="28" s="1"/>
  <c r="J928" i="28"/>
  <c r="J929" i="28" s="1"/>
  <c r="J930" i="28" s="1"/>
  <c r="J931" i="28" s="1"/>
  <c r="J932" i="28" s="1"/>
  <c r="J933" i="28" s="1"/>
  <c r="J934" i="28" s="1"/>
  <c r="J935" i="28" s="1"/>
  <c r="J936" i="28" s="1"/>
  <c r="J937" i="28" s="1"/>
  <c r="J938" i="28" s="1"/>
  <c r="J939" i="28" s="1"/>
  <c r="J940" i="28" s="1"/>
  <c r="J941" i="28" s="1"/>
  <c r="I928" i="28"/>
  <c r="I929" i="28" s="1"/>
  <c r="I930" i="28" s="1"/>
  <c r="I931" i="28" s="1"/>
  <c r="I932" i="28" s="1"/>
  <c r="I933" i="28" s="1"/>
  <c r="I934" i="28" s="1"/>
  <c r="I935" i="28" s="1"/>
  <c r="I936" i="28" s="1"/>
  <c r="I937" i="28" s="1"/>
  <c r="I938" i="28" s="1"/>
  <c r="I939" i="28" s="1"/>
  <c r="I940" i="28" s="1"/>
  <c r="I941" i="28" s="1"/>
  <c r="H928" i="28"/>
  <c r="H929" i="28" s="1"/>
  <c r="H930" i="28" s="1"/>
  <c r="H931" i="28" s="1"/>
  <c r="H932" i="28" s="1"/>
  <c r="H933" i="28" s="1"/>
  <c r="H934" i="28" s="1"/>
  <c r="H935" i="28" s="1"/>
  <c r="H936" i="28" s="1"/>
  <c r="H937" i="28" s="1"/>
  <c r="H938" i="28" s="1"/>
  <c r="H939" i="28" s="1"/>
  <c r="H940" i="28" s="1"/>
  <c r="H941" i="28" s="1"/>
  <c r="J914" i="28"/>
  <c r="J915" i="28" s="1"/>
  <c r="J916" i="28" s="1"/>
  <c r="J917" i="28" s="1"/>
  <c r="J918" i="28" s="1"/>
  <c r="J919" i="28" s="1"/>
  <c r="J920" i="28" s="1"/>
  <c r="J921" i="28" s="1"/>
  <c r="J922" i="28" s="1"/>
  <c r="J923" i="28" s="1"/>
  <c r="J924" i="28" s="1"/>
  <c r="J925" i="28" s="1"/>
  <c r="J926" i="28" s="1"/>
  <c r="J927" i="28" s="1"/>
  <c r="I914" i="28"/>
  <c r="I915" i="28" s="1"/>
  <c r="I916" i="28" s="1"/>
  <c r="I917" i="28" s="1"/>
  <c r="I918" i="28" s="1"/>
  <c r="I919" i="28" s="1"/>
  <c r="I920" i="28" s="1"/>
  <c r="I921" i="28" s="1"/>
  <c r="I922" i="28" s="1"/>
  <c r="I923" i="28" s="1"/>
  <c r="I924" i="28" s="1"/>
  <c r="I925" i="28" s="1"/>
  <c r="I926" i="28" s="1"/>
  <c r="I927" i="28" s="1"/>
  <c r="H914" i="28"/>
  <c r="H915" i="28" s="1"/>
  <c r="H916" i="28" s="1"/>
  <c r="H917" i="28" s="1"/>
  <c r="H918" i="28" s="1"/>
  <c r="H919" i="28" s="1"/>
  <c r="H920" i="28" s="1"/>
  <c r="H921" i="28" s="1"/>
  <c r="H922" i="28" s="1"/>
  <c r="H923" i="28" s="1"/>
  <c r="H924" i="28" s="1"/>
  <c r="H925" i="28" s="1"/>
  <c r="H926" i="28" s="1"/>
  <c r="H927" i="28" s="1"/>
  <c r="J900" i="28"/>
  <c r="J901" i="28" s="1"/>
  <c r="J902" i="28" s="1"/>
  <c r="J903" i="28" s="1"/>
  <c r="J904" i="28" s="1"/>
  <c r="J905" i="28" s="1"/>
  <c r="J906" i="28" s="1"/>
  <c r="J907" i="28" s="1"/>
  <c r="J908" i="28" s="1"/>
  <c r="J909" i="28" s="1"/>
  <c r="J910" i="28" s="1"/>
  <c r="J911" i="28" s="1"/>
  <c r="J912" i="28" s="1"/>
  <c r="J913" i="28" s="1"/>
  <c r="I900" i="28"/>
  <c r="I901" i="28" s="1"/>
  <c r="I902" i="28" s="1"/>
  <c r="I903" i="28" s="1"/>
  <c r="I904" i="28" s="1"/>
  <c r="I905" i="28" s="1"/>
  <c r="I906" i="28" s="1"/>
  <c r="I907" i="28" s="1"/>
  <c r="I908" i="28" s="1"/>
  <c r="I909" i="28" s="1"/>
  <c r="I910" i="28" s="1"/>
  <c r="I911" i="28" s="1"/>
  <c r="I912" i="28" s="1"/>
  <c r="I913" i="28" s="1"/>
  <c r="H900" i="28"/>
  <c r="H901" i="28" s="1"/>
  <c r="H902" i="28" s="1"/>
  <c r="H903" i="28" s="1"/>
  <c r="H904" i="28" s="1"/>
  <c r="H905" i="28" s="1"/>
  <c r="H906" i="28" s="1"/>
  <c r="H907" i="28" s="1"/>
  <c r="H908" i="28" s="1"/>
  <c r="H909" i="28" s="1"/>
  <c r="H910" i="28" s="1"/>
  <c r="H911" i="28" s="1"/>
  <c r="H912" i="28" s="1"/>
  <c r="H913" i="28" s="1"/>
  <c r="J886" i="28"/>
  <c r="J887" i="28" s="1"/>
  <c r="J888" i="28" s="1"/>
  <c r="J889" i="28" s="1"/>
  <c r="J890" i="28" s="1"/>
  <c r="J891" i="28" s="1"/>
  <c r="J892" i="28" s="1"/>
  <c r="J893" i="28" s="1"/>
  <c r="J894" i="28" s="1"/>
  <c r="J895" i="28" s="1"/>
  <c r="J896" i="28" s="1"/>
  <c r="J897" i="28" s="1"/>
  <c r="J898" i="28" s="1"/>
  <c r="J899" i="28" s="1"/>
  <c r="I886" i="28"/>
  <c r="I887" i="28" s="1"/>
  <c r="I888" i="28" s="1"/>
  <c r="I889" i="28" s="1"/>
  <c r="I890" i="28" s="1"/>
  <c r="I891" i="28" s="1"/>
  <c r="I892" i="28" s="1"/>
  <c r="I893" i="28" s="1"/>
  <c r="I894" i="28" s="1"/>
  <c r="I895" i="28" s="1"/>
  <c r="I896" i="28" s="1"/>
  <c r="I897" i="28" s="1"/>
  <c r="I898" i="28" s="1"/>
  <c r="I899" i="28" s="1"/>
  <c r="H886" i="28"/>
  <c r="H887" i="28" s="1"/>
  <c r="H888" i="28" s="1"/>
  <c r="H889" i="28" s="1"/>
  <c r="H890" i="28" s="1"/>
  <c r="H891" i="28" s="1"/>
  <c r="H892" i="28" s="1"/>
  <c r="H893" i="28" s="1"/>
  <c r="H894" i="28" s="1"/>
  <c r="H895" i="28" s="1"/>
  <c r="H896" i="28" s="1"/>
  <c r="H897" i="28" s="1"/>
  <c r="H898" i="28" s="1"/>
  <c r="H899" i="28" s="1"/>
  <c r="J872" i="28"/>
  <c r="J873" i="28" s="1"/>
  <c r="J874" i="28" s="1"/>
  <c r="J875" i="28" s="1"/>
  <c r="J876" i="28" s="1"/>
  <c r="J877" i="28" s="1"/>
  <c r="J878" i="28" s="1"/>
  <c r="J879" i="28" s="1"/>
  <c r="J880" i="28" s="1"/>
  <c r="J881" i="28" s="1"/>
  <c r="J882" i="28" s="1"/>
  <c r="J883" i="28" s="1"/>
  <c r="J884" i="28" s="1"/>
  <c r="J885" i="28" s="1"/>
  <c r="I872" i="28"/>
  <c r="I873" i="28" s="1"/>
  <c r="I874" i="28" s="1"/>
  <c r="I875" i="28" s="1"/>
  <c r="I876" i="28" s="1"/>
  <c r="I877" i="28" s="1"/>
  <c r="I878" i="28" s="1"/>
  <c r="I879" i="28" s="1"/>
  <c r="I880" i="28" s="1"/>
  <c r="I881" i="28" s="1"/>
  <c r="I882" i="28" s="1"/>
  <c r="I883" i="28" s="1"/>
  <c r="I884" i="28" s="1"/>
  <c r="I885" i="28" s="1"/>
  <c r="H872" i="28"/>
  <c r="H873" i="28" s="1"/>
  <c r="H874" i="28" s="1"/>
  <c r="H875" i="28" s="1"/>
  <c r="H876" i="28" s="1"/>
  <c r="H877" i="28" s="1"/>
  <c r="H878" i="28" s="1"/>
  <c r="H879" i="28" s="1"/>
  <c r="H880" i="28" s="1"/>
  <c r="H881" i="28" s="1"/>
  <c r="H882" i="28" s="1"/>
  <c r="H883" i="28" s="1"/>
  <c r="H884" i="28" s="1"/>
  <c r="H885" i="28" s="1"/>
  <c r="J858" i="28"/>
  <c r="J859" i="28" s="1"/>
  <c r="J860" i="28" s="1"/>
  <c r="J861" i="28" s="1"/>
  <c r="J862" i="28" s="1"/>
  <c r="J863" i="28" s="1"/>
  <c r="J864" i="28" s="1"/>
  <c r="J865" i="28" s="1"/>
  <c r="J866" i="28" s="1"/>
  <c r="J867" i="28" s="1"/>
  <c r="J868" i="28" s="1"/>
  <c r="J869" i="28" s="1"/>
  <c r="J870" i="28" s="1"/>
  <c r="J871" i="28" s="1"/>
  <c r="I858" i="28"/>
  <c r="I859" i="28" s="1"/>
  <c r="I860" i="28" s="1"/>
  <c r="I861" i="28" s="1"/>
  <c r="I862" i="28" s="1"/>
  <c r="I863" i="28" s="1"/>
  <c r="I864" i="28" s="1"/>
  <c r="I865" i="28" s="1"/>
  <c r="I866" i="28" s="1"/>
  <c r="I867" i="28" s="1"/>
  <c r="I868" i="28" s="1"/>
  <c r="I869" i="28" s="1"/>
  <c r="I870" i="28" s="1"/>
  <c r="I871" i="28" s="1"/>
  <c r="H858" i="28"/>
  <c r="H859" i="28" s="1"/>
  <c r="H860" i="28" s="1"/>
  <c r="H861" i="28" s="1"/>
  <c r="H862" i="28" s="1"/>
  <c r="H863" i="28" s="1"/>
  <c r="H864" i="28" s="1"/>
  <c r="H865" i="28" s="1"/>
  <c r="H866" i="28" s="1"/>
  <c r="H867" i="28" s="1"/>
  <c r="H868" i="28" s="1"/>
  <c r="H869" i="28" s="1"/>
  <c r="H870" i="28" s="1"/>
  <c r="H871" i="28" s="1"/>
  <c r="J844" i="28"/>
  <c r="J845" i="28" s="1"/>
  <c r="J846" i="28" s="1"/>
  <c r="J847" i="28" s="1"/>
  <c r="J848" i="28" s="1"/>
  <c r="J849" i="28" s="1"/>
  <c r="J850" i="28" s="1"/>
  <c r="J851" i="28" s="1"/>
  <c r="J852" i="28" s="1"/>
  <c r="J853" i="28" s="1"/>
  <c r="J854" i="28" s="1"/>
  <c r="J855" i="28" s="1"/>
  <c r="J856" i="28" s="1"/>
  <c r="J857" i="28" s="1"/>
  <c r="I844" i="28"/>
  <c r="I845" i="28" s="1"/>
  <c r="I846" i="28" s="1"/>
  <c r="I847" i="28" s="1"/>
  <c r="I848" i="28" s="1"/>
  <c r="I849" i="28" s="1"/>
  <c r="I850" i="28" s="1"/>
  <c r="I851" i="28" s="1"/>
  <c r="I852" i="28" s="1"/>
  <c r="I853" i="28" s="1"/>
  <c r="I854" i="28" s="1"/>
  <c r="I855" i="28" s="1"/>
  <c r="I856" i="28" s="1"/>
  <c r="I857" i="28" s="1"/>
  <c r="H844" i="28"/>
  <c r="H845" i="28" s="1"/>
  <c r="H846" i="28" s="1"/>
  <c r="H847" i="28" s="1"/>
  <c r="H848" i="28" s="1"/>
  <c r="H849" i="28" s="1"/>
  <c r="H850" i="28" s="1"/>
  <c r="H851" i="28" s="1"/>
  <c r="H852" i="28" s="1"/>
  <c r="H853" i="28" s="1"/>
  <c r="H854" i="28" s="1"/>
  <c r="H855" i="28" s="1"/>
  <c r="H856" i="28" s="1"/>
  <c r="H857" i="28" s="1"/>
  <c r="J830" i="28"/>
  <c r="J831" i="28" s="1"/>
  <c r="J832" i="28" s="1"/>
  <c r="J833" i="28" s="1"/>
  <c r="J834" i="28" s="1"/>
  <c r="J835" i="28" s="1"/>
  <c r="J836" i="28" s="1"/>
  <c r="J837" i="28" s="1"/>
  <c r="J838" i="28" s="1"/>
  <c r="J839" i="28" s="1"/>
  <c r="J840" i="28" s="1"/>
  <c r="J841" i="28" s="1"/>
  <c r="J842" i="28" s="1"/>
  <c r="J843" i="28" s="1"/>
  <c r="I830" i="28"/>
  <c r="I831" i="28" s="1"/>
  <c r="I832" i="28" s="1"/>
  <c r="I833" i="28" s="1"/>
  <c r="I834" i="28" s="1"/>
  <c r="I835" i="28" s="1"/>
  <c r="I836" i="28" s="1"/>
  <c r="I837" i="28" s="1"/>
  <c r="I838" i="28" s="1"/>
  <c r="I839" i="28" s="1"/>
  <c r="I840" i="28" s="1"/>
  <c r="I841" i="28" s="1"/>
  <c r="I842" i="28" s="1"/>
  <c r="I843" i="28" s="1"/>
  <c r="H830" i="28"/>
  <c r="H831" i="28" s="1"/>
  <c r="H832" i="28" s="1"/>
  <c r="H833" i="28" s="1"/>
  <c r="H834" i="28" s="1"/>
  <c r="H835" i="28" s="1"/>
  <c r="H836" i="28" s="1"/>
  <c r="H837" i="28" s="1"/>
  <c r="H838" i="28" s="1"/>
  <c r="H839" i="28" s="1"/>
  <c r="H840" i="28" s="1"/>
  <c r="H841" i="28" s="1"/>
  <c r="H842" i="28" s="1"/>
  <c r="H843" i="28" s="1"/>
  <c r="J816" i="28"/>
  <c r="J817" i="28" s="1"/>
  <c r="J818" i="28" s="1"/>
  <c r="J819" i="28" s="1"/>
  <c r="J820" i="28" s="1"/>
  <c r="J821" i="28" s="1"/>
  <c r="J822" i="28" s="1"/>
  <c r="J823" i="28" s="1"/>
  <c r="J824" i="28" s="1"/>
  <c r="J825" i="28" s="1"/>
  <c r="J826" i="28" s="1"/>
  <c r="J827" i="28" s="1"/>
  <c r="J828" i="28" s="1"/>
  <c r="J829" i="28" s="1"/>
  <c r="I816" i="28"/>
  <c r="I817" i="28" s="1"/>
  <c r="I818" i="28" s="1"/>
  <c r="I819" i="28" s="1"/>
  <c r="I820" i="28" s="1"/>
  <c r="I821" i="28" s="1"/>
  <c r="I822" i="28" s="1"/>
  <c r="I823" i="28" s="1"/>
  <c r="I824" i="28" s="1"/>
  <c r="I825" i="28" s="1"/>
  <c r="I826" i="28" s="1"/>
  <c r="I827" i="28" s="1"/>
  <c r="I828" i="28" s="1"/>
  <c r="I829" i="28" s="1"/>
  <c r="H816" i="28"/>
  <c r="H817" i="28" s="1"/>
  <c r="H818" i="28" s="1"/>
  <c r="H819" i="28" s="1"/>
  <c r="H820" i="28" s="1"/>
  <c r="H821" i="28" s="1"/>
  <c r="H822" i="28" s="1"/>
  <c r="H823" i="28" s="1"/>
  <c r="H824" i="28" s="1"/>
  <c r="H825" i="28" s="1"/>
  <c r="H826" i="28" s="1"/>
  <c r="H827" i="28" s="1"/>
  <c r="H828" i="28" s="1"/>
  <c r="H829" i="28" s="1"/>
  <c r="J802" i="28"/>
  <c r="J803" i="28" s="1"/>
  <c r="J804" i="28" s="1"/>
  <c r="J805" i="28" s="1"/>
  <c r="J806" i="28" s="1"/>
  <c r="J807" i="28" s="1"/>
  <c r="J808" i="28" s="1"/>
  <c r="J809" i="28" s="1"/>
  <c r="J810" i="28" s="1"/>
  <c r="J811" i="28" s="1"/>
  <c r="J812" i="28" s="1"/>
  <c r="J813" i="28" s="1"/>
  <c r="J814" i="28" s="1"/>
  <c r="J815" i="28" s="1"/>
  <c r="I802" i="28"/>
  <c r="I803" i="28" s="1"/>
  <c r="I804" i="28" s="1"/>
  <c r="I805" i="28" s="1"/>
  <c r="I806" i="28" s="1"/>
  <c r="I807" i="28" s="1"/>
  <c r="I808" i="28" s="1"/>
  <c r="I809" i="28" s="1"/>
  <c r="I810" i="28" s="1"/>
  <c r="I811" i="28" s="1"/>
  <c r="I812" i="28" s="1"/>
  <c r="I813" i="28" s="1"/>
  <c r="I814" i="28" s="1"/>
  <c r="I815" i="28" s="1"/>
  <c r="H802" i="28"/>
  <c r="H803" i="28" s="1"/>
  <c r="H804" i="28" s="1"/>
  <c r="H805" i="28" s="1"/>
  <c r="H806" i="28" s="1"/>
  <c r="H807" i="28" s="1"/>
  <c r="H808" i="28" s="1"/>
  <c r="H809" i="28" s="1"/>
  <c r="H810" i="28" s="1"/>
  <c r="H811" i="28" s="1"/>
  <c r="H812" i="28" s="1"/>
  <c r="H813" i="28" s="1"/>
  <c r="H814" i="28" s="1"/>
  <c r="H815" i="28" s="1"/>
  <c r="J788" i="28"/>
  <c r="J789" i="28" s="1"/>
  <c r="J790" i="28" s="1"/>
  <c r="J791" i="28" s="1"/>
  <c r="J792" i="28" s="1"/>
  <c r="J793" i="28" s="1"/>
  <c r="J794" i="28" s="1"/>
  <c r="J795" i="28" s="1"/>
  <c r="J796" i="28" s="1"/>
  <c r="J797" i="28" s="1"/>
  <c r="J798" i="28" s="1"/>
  <c r="J799" i="28" s="1"/>
  <c r="J800" i="28" s="1"/>
  <c r="J801" i="28" s="1"/>
  <c r="I788" i="28"/>
  <c r="I789" i="28" s="1"/>
  <c r="I790" i="28" s="1"/>
  <c r="I791" i="28" s="1"/>
  <c r="I792" i="28" s="1"/>
  <c r="I793" i="28" s="1"/>
  <c r="I794" i="28" s="1"/>
  <c r="I795" i="28" s="1"/>
  <c r="I796" i="28" s="1"/>
  <c r="I797" i="28" s="1"/>
  <c r="I798" i="28" s="1"/>
  <c r="I799" i="28" s="1"/>
  <c r="I800" i="28" s="1"/>
  <c r="I801" i="28" s="1"/>
  <c r="H788" i="28"/>
  <c r="H789" i="28" s="1"/>
  <c r="H790" i="28" s="1"/>
  <c r="H791" i="28" s="1"/>
  <c r="H792" i="28" s="1"/>
  <c r="H793" i="28" s="1"/>
  <c r="H794" i="28" s="1"/>
  <c r="H795" i="28" s="1"/>
  <c r="H796" i="28" s="1"/>
  <c r="H797" i="28" s="1"/>
  <c r="H798" i="28" s="1"/>
  <c r="H799" i="28" s="1"/>
  <c r="H800" i="28" s="1"/>
  <c r="H801" i="28" s="1"/>
  <c r="J774" i="28"/>
  <c r="J775" i="28" s="1"/>
  <c r="J776" i="28" s="1"/>
  <c r="J777" i="28" s="1"/>
  <c r="J778" i="28" s="1"/>
  <c r="J779" i="28" s="1"/>
  <c r="J780" i="28" s="1"/>
  <c r="J781" i="28" s="1"/>
  <c r="J782" i="28" s="1"/>
  <c r="J783" i="28" s="1"/>
  <c r="J784" i="28" s="1"/>
  <c r="J785" i="28" s="1"/>
  <c r="J786" i="28" s="1"/>
  <c r="J787" i="28" s="1"/>
  <c r="I774" i="28"/>
  <c r="I775" i="28" s="1"/>
  <c r="I776" i="28" s="1"/>
  <c r="I777" i="28" s="1"/>
  <c r="I778" i="28" s="1"/>
  <c r="I779" i="28" s="1"/>
  <c r="I780" i="28" s="1"/>
  <c r="I781" i="28" s="1"/>
  <c r="I782" i="28" s="1"/>
  <c r="I783" i="28" s="1"/>
  <c r="I784" i="28" s="1"/>
  <c r="I785" i="28" s="1"/>
  <c r="I786" i="28" s="1"/>
  <c r="I787" i="28" s="1"/>
  <c r="H774" i="28"/>
  <c r="H775" i="28" s="1"/>
  <c r="H776" i="28" s="1"/>
  <c r="H777" i="28" s="1"/>
  <c r="H778" i="28" s="1"/>
  <c r="H779" i="28" s="1"/>
  <c r="H780" i="28" s="1"/>
  <c r="H781" i="28" s="1"/>
  <c r="H782" i="28" s="1"/>
  <c r="H783" i="28" s="1"/>
  <c r="H784" i="28" s="1"/>
  <c r="H785" i="28" s="1"/>
  <c r="H786" i="28" s="1"/>
  <c r="H787" i="28" s="1"/>
  <c r="J760" i="28"/>
  <c r="J761" i="28" s="1"/>
  <c r="J762" i="28" s="1"/>
  <c r="J763" i="28" s="1"/>
  <c r="J764" i="28" s="1"/>
  <c r="J765" i="28" s="1"/>
  <c r="J766" i="28" s="1"/>
  <c r="J767" i="28" s="1"/>
  <c r="J768" i="28" s="1"/>
  <c r="J769" i="28" s="1"/>
  <c r="J770" i="28" s="1"/>
  <c r="J771" i="28" s="1"/>
  <c r="J772" i="28" s="1"/>
  <c r="J773" i="28" s="1"/>
  <c r="I760" i="28"/>
  <c r="I761" i="28" s="1"/>
  <c r="I762" i="28" s="1"/>
  <c r="I763" i="28" s="1"/>
  <c r="I764" i="28" s="1"/>
  <c r="I765" i="28" s="1"/>
  <c r="I766" i="28" s="1"/>
  <c r="I767" i="28" s="1"/>
  <c r="I768" i="28" s="1"/>
  <c r="I769" i="28" s="1"/>
  <c r="I770" i="28" s="1"/>
  <c r="I771" i="28" s="1"/>
  <c r="I772" i="28" s="1"/>
  <c r="I773" i="28" s="1"/>
  <c r="H760" i="28"/>
  <c r="H761" i="28" s="1"/>
  <c r="H762" i="28" s="1"/>
  <c r="H763" i="28" s="1"/>
  <c r="H764" i="28" s="1"/>
  <c r="H765" i="28" s="1"/>
  <c r="H766" i="28" s="1"/>
  <c r="H767" i="28" s="1"/>
  <c r="H768" i="28" s="1"/>
  <c r="H769" i="28" s="1"/>
  <c r="H770" i="28" s="1"/>
  <c r="H771" i="28" s="1"/>
  <c r="H772" i="28" s="1"/>
  <c r="H773" i="28" s="1"/>
  <c r="J746" i="28"/>
  <c r="J747" i="28" s="1"/>
  <c r="J748" i="28" s="1"/>
  <c r="J749" i="28" s="1"/>
  <c r="J750" i="28" s="1"/>
  <c r="J751" i="28" s="1"/>
  <c r="J752" i="28" s="1"/>
  <c r="J753" i="28" s="1"/>
  <c r="J754" i="28" s="1"/>
  <c r="J755" i="28" s="1"/>
  <c r="J756" i="28" s="1"/>
  <c r="J757" i="28" s="1"/>
  <c r="J758" i="28" s="1"/>
  <c r="J759" i="28" s="1"/>
  <c r="I746" i="28"/>
  <c r="I747" i="28" s="1"/>
  <c r="I748" i="28" s="1"/>
  <c r="I749" i="28" s="1"/>
  <c r="I750" i="28" s="1"/>
  <c r="I751" i="28" s="1"/>
  <c r="I752" i="28" s="1"/>
  <c r="I753" i="28" s="1"/>
  <c r="I754" i="28" s="1"/>
  <c r="I755" i="28" s="1"/>
  <c r="I756" i="28" s="1"/>
  <c r="I757" i="28" s="1"/>
  <c r="I758" i="28" s="1"/>
  <c r="I759" i="28" s="1"/>
  <c r="H746" i="28"/>
  <c r="H747" i="28" s="1"/>
  <c r="H748" i="28" s="1"/>
  <c r="H749" i="28" s="1"/>
  <c r="H750" i="28" s="1"/>
  <c r="H751" i="28" s="1"/>
  <c r="H752" i="28" s="1"/>
  <c r="H753" i="28" s="1"/>
  <c r="H754" i="28" s="1"/>
  <c r="H755" i="28" s="1"/>
  <c r="H756" i="28" s="1"/>
  <c r="H757" i="28" s="1"/>
  <c r="H758" i="28" s="1"/>
  <c r="H759" i="28" s="1"/>
  <c r="J732" i="28"/>
  <c r="J733" i="28" s="1"/>
  <c r="J734" i="28" s="1"/>
  <c r="J735" i="28" s="1"/>
  <c r="J736" i="28" s="1"/>
  <c r="J737" i="28" s="1"/>
  <c r="J738" i="28" s="1"/>
  <c r="J739" i="28" s="1"/>
  <c r="J740" i="28" s="1"/>
  <c r="J741" i="28" s="1"/>
  <c r="J742" i="28" s="1"/>
  <c r="J743" i="28" s="1"/>
  <c r="J744" i="28" s="1"/>
  <c r="J745" i="28" s="1"/>
  <c r="I732" i="28"/>
  <c r="I733" i="28" s="1"/>
  <c r="I734" i="28" s="1"/>
  <c r="I735" i="28" s="1"/>
  <c r="I736" i="28" s="1"/>
  <c r="I737" i="28" s="1"/>
  <c r="I738" i="28" s="1"/>
  <c r="I739" i="28" s="1"/>
  <c r="I740" i="28" s="1"/>
  <c r="I741" i="28" s="1"/>
  <c r="I742" i="28" s="1"/>
  <c r="I743" i="28" s="1"/>
  <c r="I744" i="28" s="1"/>
  <c r="I745" i="28" s="1"/>
  <c r="H732" i="28"/>
  <c r="H733" i="28" s="1"/>
  <c r="H734" i="28" s="1"/>
  <c r="H735" i="28" s="1"/>
  <c r="H736" i="28" s="1"/>
  <c r="H737" i="28" s="1"/>
  <c r="H738" i="28" s="1"/>
  <c r="H739" i="28" s="1"/>
  <c r="H740" i="28" s="1"/>
  <c r="H741" i="28" s="1"/>
  <c r="H742" i="28" s="1"/>
  <c r="H743" i="28" s="1"/>
  <c r="H744" i="28" s="1"/>
  <c r="H745" i="28" s="1"/>
  <c r="J718" i="28"/>
  <c r="J719" i="28" s="1"/>
  <c r="J720" i="28" s="1"/>
  <c r="J721" i="28" s="1"/>
  <c r="J722" i="28" s="1"/>
  <c r="J723" i="28" s="1"/>
  <c r="J724" i="28" s="1"/>
  <c r="J725" i="28" s="1"/>
  <c r="J726" i="28" s="1"/>
  <c r="J727" i="28" s="1"/>
  <c r="J728" i="28" s="1"/>
  <c r="J729" i="28" s="1"/>
  <c r="J730" i="28" s="1"/>
  <c r="J731" i="28" s="1"/>
  <c r="I718" i="28"/>
  <c r="I719" i="28" s="1"/>
  <c r="I720" i="28" s="1"/>
  <c r="I721" i="28" s="1"/>
  <c r="I722" i="28" s="1"/>
  <c r="I723" i="28" s="1"/>
  <c r="I724" i="28" s="1"/>
  <c r="I725" i="28" s="1"/>
  <c r="I726" i="28" s="1"/>
  <c r="I727" i="28" s="1"/>
  <c r="I728" i="28" s="1"/>
  <c r="I729" i="28" s="1"/>
  <c r="I730" i="28" s="1"/>
  <c r="I731" i="28" s="1"/>
  <c r="H718" i="28"/>
  <c r="H719" i="28" s="1"/>
  <c r="H720" i="28" s="1"/>
  <c r="H721" i="28" s="1"/>
  <c r="H722" i="28" s="1"/>
  <c r="H723" i="28" s="1"/>
  <c r="H724" i="28" s="1"/>
  <c r="H725" i="28" s="1"/>
  <c r="H726" i="28" s="1"/>
  <c r="H727" i="28" s="1"/>
  <c r="H728" i="28" s="1"/>
  <c r="H729" i="28" s="1"/>
  <c r="H730" i="28" s="1"/>
  <c r="H731" i="28" s="1"/>
  <c r="J704" i="28"/>
  <c r="J705" i="28" s="1"/>
  <c r="J706" i="28" s="1"/>
  <c r="J707" i="28" s="1"/>
  <c r="J708" i="28" s="1"/>
  <c r="J709" i="28" s="1"/>
  <c r="J710" i="28" s="1"/>
  <c r="J711" i="28" s="1"/>
  <c r="J712" i="28" s="1"/>
  <c r="J713" i="28" s="1"/>
  <c r="J714" i="28" s="1"/>
  <c r="J715" i="28" s="1"/>
  <c r="J716" i="28" s="1"/>
  <c r="J717" i="28" s="1"/>
  <c r="I704" i="28"/>
  <c r="I705" i="28" s="1"/>
  <c r="I706" i="28" s="1"/>
  <c r="I707" i="28" s="1"/>
  <c r="I708" i="28" s="1"/>
  <c r="I709" i="28" s="1"/>
  <c r="I710" i="28" s="1"/>
  <c r="I711" i="28" s="1"/>
  <c r="I712" i="28" s="1"/>
  <c r="I713" i="28" s="1"/>
  <c r="I714" i="28" s="1"/>
  <c r="I715" i="28" s="1"/>
  <c r="I716" i="28" s="1"/>
  <c r="I717" i="28" s="1"/>
  <c r="H704" i="28"/>
  <c r="H705" i="28" s="1"/>
  <c r="H706" i="28" s="1"/>
  <c r="H707" i="28" s="1"/>
  <c r="H708" i="28" s="1"/>
  <c r="H709" i="28" s="1"/>
  <c r="H710" i="28" s="1"/>
  <c r="H711" i="28" s="1"/>
  <c r="H712" i="28" s="1"/>
  <c r="H713" i="28" s="1"/>
  <c r="H714" i="28" s="1"/>
  <c r="H715" i="28" s="1"/>
  <c r="H716" i="28" s="1"/>
  <c r="H717" i="28" s="1"/>
  <c r="J690" i="28"/>
  <c r="J691" i="28" s="1"/>
  <c r="J692" i="28" s="1"/>
  <c r="J693" i="28" s="1"/>
  <c r="J694" i="28" s="1"/>
  <c r="J695" i="28" s="1"/>
  <c r="J696" i="28" s="1"/>
  <c r="J697" i="28" s="1"/>
  <c r="J698" i="28" s="1"/>
  <c r="J699" i="28" s="1"/>
  <c r="J700" i="28" s="1"/>
  <c r="J701" i="28" s="1"/>
  <c r="J702" i="28" s="1"/>
  <c r="J703" i="28" s="1"/>
  <c r="I690" i="28"/>
  <c r="I691" i="28" s="1"/>
  <c r="I692" i="28" s="1"/>
  <c r="I693" i="28" s="1"/>
  <c r="I694" i="28" s="1"/>
  <c r="I695" i="28" s="1"/>
  <c r="I696" i="28" s="1"/>
  <c r="I697" i="28" s="1"/>
  <c r="I698" i="28" s="1"/>
  <c r="I699" i="28" s="1"/>
  <c r="I700" i="28" s="1"/>
  <c r="I701" i="28" s="1"/>
  <c r="I702" i="28" s="1"/>
  <c r="I703" i="28" s="1"/>
  <c r="H690" i="28"/>
  <c r="H691" i="28" s="1"/>
  <c r="H692" i="28" s="1"/>
  <c r="H693" i="28" s="1"/>
  <c r="H694" i="28" s="1"/>
  <c r="H695" i="28" s="1"/>
  <c r="H696" i="28" s="1"/>
  <c r="H697" i="28" s="1"/>
  <c r="H698" i="28" s="1"/>
  <c r="H699" i="28" s="1"/>
  <c r="H700" i="28" s="1"/>
  <c r="H701" i="28" s="1"/>
  <c r="H702" i="28" s="1"/>
  <c r="H703" i="28" s="1"/>
  <c r="J676" i="28"/>
  <c r="J677" i="28" s="1"/>
  <c r="J678" i="28" s="1"/>
  <c r="J679" i="28" s="1"/>
  <c r="J680" i="28" s="1"/>
  <c r="J681" i="28" s="1"/>
  <c r="J682" i="28" s="1"/>
  <c r="J683" i="28" s="1"/>
  <c r="J684" i="28" s="1"/>
  <c r="J685" i="28" s="1"/>
  <c r="J686" i="28" s="1"/>
  <c r="J687" i="28" s="1"/>
  <c r="J688" i="28" s="1"/>
  <c r="J689" i="28" s="1"/>
  <c r="I676" i="28"/>
  <c r="I677" i="28" s="1"/>
  <c r="I678" i="28" s="1"/>
  <c r="I679" i="28" s="1"/>
  <c r="I680" i="28" s="1"/>
  <c r="I681" i="28" s="1"/>
  <c r="I682" i="28" s="1"/>
  <c r="I683" i="28" s="1"/>
  <c r="I684" i="28" s="1"/>
  <c r="I685" i="28" s="1"/>
  <c r="I686" i="28" s="1"/>
  <c r="I687" i="28" s="1"/>
  <c r="I688" i="28" s="1"/>
  <c r="I689" i="28" s="1"/>
  <c r="H676" i="28"/>
  <c r="H677" i="28" s="1"/>
  <c r="H678" i="28" s="1"/>
  <c r="H679" i="28" s="1"/>
  <c r="H680" i="28" s="1"/>
  <c r="H681" i="28" s="1"/>
  <c r="H682" i="28" s="1"/>
  <c r="H683" i="28" s="1"/>
  <c r="H684" i="28" s="1"/>
  <c r="H685" i="28" s="1"/>
  <c r="H686" i="28" s="1"/>
  <c r="H687" i="28" s="1"/>
  <c r="H688" i="28" s="1"/>
  <c r="H689" i="28" s="1"/>
  <c r="J662" i="28"/>
  <c r="J663" i="28" s="1"/>
  <c r="J664" i="28" s="1"/>
  <c r="J665" i="28" s="1"/>
  <c r="J666" i="28" s="1"/>
  <c r="J667" i="28" s="1"/>
  <c r="J668" i="28" s="1"/>
  <c r="J669" i="28" s="1"/>
  <c r="J670" i="28" s="1"/>
  <c r="J671" i="28" s="1"/>
  <c r="J672" i="28" s="1"/>
  <c r="J673" i="28" s="1"/>
  <c r="J674" i="28" s="1"/>
  <c r="J675" i="28" s="1"/>
  <c r="I662" i="28"/>
  <c r="I663" i="28" s="1"/>
  <c r="I664" i="28" s="1"/>
  <c r="I665" i="28" s="1"/>
  <c r="I666" i="28" s="1"/>
  <c r="I667" i="28" s="1"/>
  <c r="I668" i="28" s="1"/>
  <c r="I669" i="28" s="1"/>
  <c r="I670" i="28" s="1"/>
  <c r="I671" i="28" s="1"/>
  <c r="I672" i="28" s="1"/>
  <c r="I673" i="28" s="1"/>
  <c r="I674" i="28" s="1"/>
  <c r="I675" i="28" s="1"/>
  <c r="H662" i="28"/>
  <c r="H663" i="28" s="1"/>
  <c r="H664" i="28" s="1"/>
  <c r="H665" i="28" s="1"/>
  <c r="H666" i="28" s="1"/>
  <c r="H667" i="28" s="1"/>
  <c r="H668" i="28" s="1"/>
  <c r="H669" i="28" s="1"/>
  <c r="H670" i="28" s="1"/>
  <c r="H671" i="28" s="1"/>
  <c r="H672" i="28" s="1"/>
  <c r="H673" i="28" s="1"/>
  <c r="H674" i="28" s="1"/>
  <c r="H675" i="28" s="1"/>
  <c r="J648" i="28"/>
  <c r="J649" i="28" s="1"/>
  <c r="J650" i="28" s="1"/>
  <c r="J651" i="28" s="1"/>
  <c r="J652" i="28" s="1"/>
  <c r="J653" i="28" s="1"/>
  <c r="J654" i="28" s="1"/>
  <c r="J655" i="28" s="1"/>
  <c r="J656" i="28" s="1"/>
  <c r="J657" i="28" s="1"/>
  <c r="J658" i="28" s="1"/>
  <c r="J659" i="28" s="1"/>
  <c r="J660" i="28" s="1"/>
  <c r="J661" i="28" s="1"/>
  <c r="I648" i="28"/>
  <c r="I649" i="28" s="1"/>
  <c r="I650" i="28" s="1"/>
  <c r="I651" i="28" s="1"/>
  <c r="I652" i="28" s="1"/>
  <c r="I653" i="28" s="1"/>
  <c r="I654" i="28" s="1"/>
  <c r="I655" i="28" s="1"/>
  <c r="I656" i="28" s="1"/>
  <c r="I657" i="28" s="1"/>
  <c r="I658" i="28" s="1"/>
  <c r="I659" i="28" s="1"/>
  <c r="I660" i="28" s="1"/>
  <c r="I661" i="28" s="1"/>
  <c r="H648" i="28"/>
  <c r="H649" i="28" s="1"/>
  <c r="H650" i="28" s="1"/>
  <c r="H651" i="28" s="1"/>
  <c r="H652" i="28" s="1"/>
  <c r="H653" i="28" s="1"/>
  <c r="H654" i="28" s="1"/>
  <c r="H655" i="28" s="1"/>
  <c r="H656" i="28" s="1"/>
  <c r="H657" i="28" s="1"/>
  <c r="H658" i="28" s="1"/>
  <c r="H659" i="28" s="1"/>
  <c r="H660" i="28" s="1"/>
  <c r="H661" i="28" s="1"/>
  <c r="J634" i="28"/>
  <c r="J635" i="28" s="1"/>
  <c r="J636" i="28" s="1"/>
  <c r="J637" i="28" s="1"/>
  <c r="J638" i="28" s="1"/>
  <c r="J639" i="28" s="1"/>
  <c r="J640" i="28" s="1"/>
  <c r="J641" i="28" s="1"/>
  <c r="J642" i="28" s="1"/>
  <c r="J643" i="28" s="1"/>
  <c r="J644" i="28" s="1"/>
  <c r="J645" i="28" s="1"/>
  <c r="J646" i="28" s="1"/>
  <c r="J647" i="28" s="1"/>
  <c r="I634" i="28"/>
  <c r="I635" i="28" s="1"/>
  <c r="I636" i="28" s="1"/>
  <c r="I637" i="28" s="1"/>
  <c r="I638" i="28" s="1"/>
  <c r="I639" i="28" s="1"/>
  <c r="I640" i="28" s="1"/>
  <c r="I641" i="28" s="1"/>
  <c r="I642" i="28" s="1"/>
  <c r="I643" i="28" s="1"/>
  <c r="I644" i="28" s="1"/>
  <c r="I645" i="28" s="1"/>
  <c r="I646" i="28" s="1"/>
  <c r="I647" i="28" s="1"/>
  <c r="H634" i="28"/>
  <c r="H635" i="28" s="1"/>
  <c r="H636" i="28" s="1"/>
  <c r="H637" i="28" s="1"/>
  <c r="H638" i="28" s="1"/>
  <c r="H639" i="28" s="1"/>
  <c r="H640" i="28" s="1"/>
  <c r="H641" i="28" s="1"/>
  <c r="H642" i="28" s="1"/>
  <c r="H643" i="28" s="1"/>
  <c r="H644" i="28" s="1"/>
  <c r="H645" i="28" s="1"/>
  <c r="H646" i="28" s="1"/>
  <c r="H647" i="28" s="1"/>
  <c r="J620" i="28"/>
  <c r="J621" i="28" s="1"/>
  <c r="J622" i="28" s="1"/>
  <c r="J623" i="28" s="1"/>
  <c r="J624" i="28" s="1"/>
  <c r="J625" i="28" s="1"/>
  <c r="J626" i="28" s="1"/>
  <c r="J627" i="28" s="1"/>
  <c r="J628" i="28" s="1"/>
  <c r="J629" i="28" s="1"/>
  <c r="J630" i="28" s="1"/>
  <c r="J631" i="28" s="1"/>
  <c r="J632" i="28" s="1"/>
  <c r="J633" i="28" s="1"/>
  <c r="I620" i="28"/>
  <c r="I621" i="28" s="1"/>
  <c r="I622" i="28" s="1"/>
  <c r="I623" i="28" s="1"/>
  <c r="I624" i="28" s="1"/>
  <c r="I625" i="28" s="1"/>
  <c r="I626" i="28" s="1"/>
  <c r="I627" i="28" s="1"/>
  <c r="I628" i="28" s="1"/>
  <c r="I629" i="28" s="1"/>
  <c r="I630" i="28" s="1"/>
  <c r="I631" i="28" s="1"/>
  <c r="I632" i="28" s="1"/>
  <c r="I633" i="28" s="1"/>
  <c r="H620" i="28"/>
  <c r="H621" i="28" s="1"/>
  <c r="H622" i="28" s="1"/>
  <c r="H623" i="28" s="1"/>
  <c r="H624" i="28" s="1"/>
  <c r="H625" i="28" s="1"/>
  <c r="H626" i="28" s="1"/>
  <c r="H627" i="28" s="1"/>
  <c r="H628" i="28" s="1"/>
  <c r="H629" i="28" s="1"/>
  <c r="H630" i="28" s="1"/>
  <c r="H631" i="28" s="1"/>
  <c r="H632" i="28" s="1"/>
  <c r="H633" i="28" s="1"/>
  <c r="J606" i="28"/>
  <c r="J607" i="28" s="1"/>
  <c r="J608" i="28" s="1"/>
  <c r="J609" i="28" s="1"/>
  <c r="J610" i="28" s="1"/>
  <c r="J611" i="28" s="1"/>
  <c r="J612" i="28" s="1"/>
  <c r="J613" i="28" s="1"/>
  <c r="J614" i="28" s="1"/>
  <c r="J615" i="28" s="1"/>
  <c r="J616" i="28" s="1"/>
  <c r="J617" i="28" s="1"/>
  <c r="J618" i="28" s="1"/>
  <c r="J619" i="28" s="1"/>
  <c r="I606" i="28"/>
  <c r="I607" i="28" s="1"/>
  <c r="I608" i="28" s="1"/>
  <c r="I609" i="28" s="1"/>
  <c r="I610" i="28" s="1"/>
  <c r="I611" i="28" s="1"/>
  <c r="I612" i="28" s="1"/>
  <c r="I613" i="28" s="1"/>
  <c r="I614" i="28" s="1"/>
  <c r="I615" i="28" s="1"/>
  <c r="I616" i="28" s="1"/>
  <c r="I617" i="28" s="1"/>
  <c r="I618" i="28" s="1"/>
  <c r="I619" i="28" s="1"/>
  <c r="H606" i="28"/>
  <c r="H607" i="28" s="1"/>
  <c r="H608" i="28" s="1"/>
  <c r="H609" i="28" s="1"/>
  <c r="H610" i="28" s="1"/>
  <c r="H611" i="28" s="1"/>
  <c r="H612" i="28" s="1"/>
  <c r="H613" i="28" s="1"/>
  <c r="H614" i="28" s="1"/>
  <c r="H615" i="28" s="1"/>
  <c r="H616" i="28" s="1"/>
  <c r="H617" i="28" s="1"/>
  <c r="H618" i="28" s="1"/>
  <c r="H619" i="28" s="1"/>
  <c r="J592" i="28"/>
  <c r="J593" i="28" s="1"/>
  <c r="J594" i="28" s="1"/>
  <c r="J595" i="28" s="1"/>
  <c r="J596" i="28" s="1"/>
  <c r="J597" i="28" s="1"/>
  <c r="J598" i="28" s="1"/>
  <c r="J599" i="28" s="1"/>
  <c r="J600" i="28" s="1"/>
  <c r="J601" i="28" s="1"/>
  <c r="J602" i="28" s="1"/>
  <c r="J603" i="28" s="1"/>
  <c r="J604" i="28" s="1"/>
  <c r="J605" i="28" s="1"/>
  <c r="I592" i="28"/>
  <c r="I593" i="28" s="1"/>
  <c r="I594" i="28" s="1"/>
  <c r="I595" i="28" s="1"/>
  <c r="I596" i="28" s="1"/>
  <c r="I597" i="28" s="1"/>
  <c r="I598" i="28" s="1"/>
  <c r="I599" i="28" s="1"/>
  <c r="I600" i="28" s="1"/>
  <c r="I601" i="28" s="1"/>
  <c r="I602" i="28" s="1"/>
  <c r="I603" i="28" s="1"/>
  <c r="I604" i="28" s="1"/>
  <c r="I605" i="28" s="1"/>
  <c r="H592" i="28"/>
  <c r="H593" i="28" s="1"/>
  <c r="H594" i="28" s="1"/>
  <c r="H595" i="28" s="1"/>
  <c r="H596" i="28" s="1"/>
  <c r="H597" i="28" s="1"/>
  <c r="H598" i="28" s="1"/>
  <c r="H599" i="28" s="1"/>
  <c r="H600" i="28" s="1"/>
  <c r="H601" i="28" s="1"/>
  <c r="H602" i="28" s="1"/>
  <c r="H603" i="28" s="1"/>
  <c r="H604" i="28" s="1"/>
  <c r="H605" i="28" s="1"/>
  <c r="J578" i="28"/>
  <c r="J579" i="28" s="1"/>
  <c r="J580" i="28" s="1"/>
  <c r="J581" i="28" s="1"/>
  <c r="J582" i="28" s="1"/>
  <c r="J583" i="28" s="1"/>
  <c r="J584" i="28" s="1"/>
  <c r="J585" i="28" s="1"/>
  <c r="J586" i="28" s="1"/>
  <c r="J587" i="28" s="1"/>
  <c r="J588" i="28" s="1"/>
  <c r="J589" i="28" s="1"/>
  <c r="J590" i="28" s="1"/>
  <c r="J591" i="28" s="1"/>
  <c r="I578" i="28"/>
  <c r="I579" i="28" s="1"/>
  <c r="I580" i="28" s="1"/>
  <c r="I581" i="28" s="1"/>
  <c r="I582" i="28" s="1"/>
  <c r="I583" i="28" s="1"/>
  <c r="I584" i="28" s="1"/>
  <c r="I585" i="28" s="1"/>
  <c r="I586" i="28" s="1"/>
  <c r="I587" i="28" s="1"/>
  <c r="I588" i="28" s="1"/>
  <c r="I589" i="28" s="1"/>
  <c r="I590" i="28" s="1"/>
  <c r="I591" i="28" s="1"/>
  <c r="H578" i="28"/>
  <c r="H579" i="28" s="1"/>
  <c r="H580" i="28" s="1"/>
  <c r="H581" i="28" s="1"/>
  <c r="H582" i="28" s="1"/>
  <c r="H583" i="28" s="1"/>
  <c r="H584" i="28" s="1"/>
  <c r="H585" i="28" s="1"/>
  <c r="H586" i="28" s="1"/>
  <c r="H587" i="28" s="1"/>
  <c r="H588" i="28" s="1"/>
  <c r="H589" i="28" s="1"/>
  <c r="H590" i="28" s="1"/>
  <c r="H591" i="28" s="1"/>
  <c r="J564" i="28"/>
  <c r="J565" i="28" s="1"/>
  <c r="J566" i="28" s="1"/>
  <c r="J567" i="28" s="1"/>
  <c r="J568" i="28" s="1"/>
  <c r="J569" i="28" s="1"/>
  <c r="J570" i="28" s="1"/>
  <c r="J571" i="28" s="1"/>
  <c r="J572" i="28" s="1"/>
  <c r="J573" i="28" s="1"/>
  <c r="J574" i="28" s="1"/>
  <c r="J575" i="28" s="1"/>
  <c r="J576" i="28" s="1"/>
  <c r="J577" i="28" s="1"/>
  <c r="I564" i="28"/>
  <c r="I565" i="28" s="1"/>
  <c r="I566" i="28" s="1"/>
  <c r="I567" i="28" s="1"/>
  <c r="I568" i="28" s="1"/>
  <c r="I569" i="28" s="1"/>
  <c r="I570" i="28" s="1"/>
  <c r="I571" i="28" s="1"/>
  <c r="I572" i="28" s="1"/>
  <c r="I573" i="28" s="1"/>
  <c r="I574" i="28" s="1"/>
  <c r="I575" i="28" s="1"/>
  <c r="I576" i="28" s="1"/>
  <c r="I577" i="28" s="1"/>
  <c r="H564" i="28"/>
  <c r="H565" i="28" s="1"/>
  <c r="H566" i="28" s="1"/>
  <c r="H567" i="28" s="1"/>
  <c r="H568" i="28" s="1"/>
  <c r="H569" i="28" s="1"/>
  <c r="H570" i="28" s="1"/>
  <c r="H571" i="28" s="1"/>
  <c r="H572" i="28" s="1"/>
  <c r="H573" i="28" s="1"/>
  <c r="H574" i="28" s="1"/>
  <c r="H575" i="28" s="1"/>
  <c r="H576" i="28" s="1"/>
  <c r="H577" i="28" s="1"/>
  <c r="J550" i="28"/>
  <c r="J551" i="28" s="1"/>
  <c r="J552" i="28" s="1"/>
  <c r="J553" i="28" s="1"/>
  <c r="J554" i="28" s="1"/>
  <c r="J555" i="28" s="1"/>
  <c r="J556" i="28" s="1"/>
  <c r="J557" i="28" s="1"/>
  <c r="J558" i="28" s="1"/>
  <c r="J559" i="28" s="1"/>
  <c r="J560" i="28" s="1"/>
  <c r="J561" i="28" s="1"/>
  <c r="J562" i="28" s="1"/>
  <c r="J563" i="28" s="1"/>
  <c r="I550" i="28"/>
  <c r="I551" i="28" s="1"/>
  <c r="I552" i="28" s="1"/>
  <c r="I553" i="28" s="1"/>
  <c r="I554" i="28" s="1"/>
  <c r="I555" i="28" s="1"/>
  <c r="I556" i="28" s="1"/>
  <c r="I557" i="28" s="1"/>
  <c r="I558" i="28" s="1"/>
  <c r="I559" i="28" s="1"/>
  <c r="I560" i="28" s="1"/>
  <c r="I561" i="28" s="1"/>
  <c r="I562" i="28" s="1"/>
  <c r="I563" i="28" s="1"/>
  <c r="H550" i="28"/>
  <c r="H551" i="28" s="1"/>
  <c r="H552" i="28" s="1"/>
  <c r="H553" i="28" s="1"/>
  <c r="H554" i="28" s="1"/>
  <c r="H555" i="28" s="1"/>
  <c r="H556" i="28" s="1"/>
  <c r="H557" i="28" s="1"/>
  <c r="H558" i="28" s="1"/>
  <c r="H559" i="28" s="1"/>
  <c r="H560" i="28" s="1"/>
  <c r="H561" i="28" s="1"/>
  <c r="H562" i="28" s="1"/>
  <c r="H563" i="28" s="1"/>
  <c r="J536" i="28"/>
  <c r="J537" i="28" s="1"/>
  <c r="J538" i="28" s="1"/>
  <c r="J539" i="28" s="1"/>
  <c r="J540" i="28" s="1"/>
  <c r="J541" i="28" s="1"/>
  <c r="J542" i="28" s="1"/>
  <c r="J543" i="28" s="1"/>
  <c r="J544" i="28" s="1"/>
  <c r="J545" i="28" s="1"/>
  <c r="J546" i="28" s="1"/>
  <c r="J547" i="28" s="1"/>
  <c r="J548" i="28" s="1"/>
  <c r="J549" i="28" s="1"/>
  <c r="I536" i="28"/>
  <c r="I537" i="28" s="1"/>
  <c r="I538" i="28" s="1"/>
  <c r="I539" i="28" s="1"/>
  <c r="I540" i="28" s="1"/>
  <c r="I541" i="28" s="1"/>
  <c r="I542" i="28" s="1"/>
  <c r="I543" i="28" s="1"/>
  <c r="I544" i="28" s="1"/>
  <c r="I545" i="28" s="1"/>
  <c r="I546" i="28" s="1"/>
  <c r="I547" i="28" s="1"/>
  <c r="I548" i="28" s="1"/>
  <c r="I549" i="28" s="1"/>
  <c r="H536" i="28"/>
  <c r="J522" i="28"/>
  <c r="J523" i="28" s="1"/>
  <c r="J524" i="28" s="1"/>
  <c r="J525" i="28" s="1"/>
  <c r="J526" i="28" s="1"/>
  <c r="J527" i="28" s="1"/>
  <c r="J528" i="28" s="1"/>
  <c r="J529" i="28" s="1"/>
  <c r="J530" i="28" s="1"/>
  <c r="J531" i="28" s="1"/>
  <c r="J532" i="28" s="1"/>
  <c r="J533" i="28" s="1"/>
  <c r="J534" i="28" s="1"/>
  <c r="J535" i="28" s="1"/>
  <c r="I522" i="28"/>
  <c r="I523" i="28" s="1"/>
  <c r="I524" i="28" s="1"/>
  <c r="I525" i="28" s="1"/>
  <c r="I526" i="28" s="1"/>
  <c r="I527" i="28" s="1"/>
  <c r="I528" i="28" s="1"/>
  <c r="I529" i="28" s="1"/>
  <c r="I530" i="28" s="1"/>
  <c r="I531" i="28" s="1"/>
  <c r="I532" i="28" s="1"/>
  <c r="I533" i="28" s="1"/>
  <c r="I534" i="28" s="1"/>
  <c r="I535" i="28" s="1"/>
  <c r="H522" i="28"/>
  <c r="H523" i="28" s="1"/>
  <c r="H524" i="28" s="1"/>
  <c r="H525" i="28" s="1"/>
  <c r="H526" i="28" s="1"/>
  <c r="H527" i="28" s="1"/>
  <c r="H528" i="28" s="1"/>
  <c r="H529" i="28" s="1"/>
  <c r="H530" i="28" s="1"/>
  <c r="H531" i="28" s="1"/>
  <c r="H532" i="28" s="1"/>
  <c r="H533" i="28" s="1"/>
  <c r="H534" i="28" s="1"/>
  <c r="H535" i="28" s="1"/>
  <c r="J508" i="28"/>
  <c r="J509" i="28" s="1"/>
  <c r="J510" i="28" s="1"/>
  <c r="J511" i="28" s="1"/>
  <c r="J512" i="28" s="1"/>
  <c r="J513" i="28" s="1"/>
  <c r="J514" i="28" s="1"/>
  <c r="J515" i="28" s="1"/>
  <c r="J516" i="28" s="1"/>
  <c r="J517" i="28" s="1"/>
  <c r="J518" i="28" s="1"/>
  <c r="J519" i="28" s="1"/>
  <c r="J520" i="28" s="1"/>
  <c r="J521" i="28" s="1"/>
  <c r="I508" i="28"/>
  <c r="I509" i="28" s="1"/>
  <c r="I510" i="28" s="1"/>
  <c r="I511" i="28" s="1"/>
  <c r="I512" i="28" s="1"/>
  <c r="I513" i="28" s="1"/>
  <c r="I514" i="28" s="1"/>
  <c r="I515" i="28" s="1"/>
  <c r="I516" i="28" s="1"/>
  <c r="I517" i="28" s="1"/>
  <c r="I518" i="28" s="1"/>
  <c r="I519" i="28" s="1"/>
  <c r="I520" i="28" s="1"/>
  <c r="I521" i="28" s="1"/>
  <c r="H508" i="28"/>
  <c r="H509" i="28" s="1"/>
  <c r="H510" i="28" s="1"/>
  <c r="H511" i="28" s="1"/>
  <c r="H512" i="28" s="1"/>
  <c r="H513" i="28" s="1"/>
  <c r="H514" i="28" s="1"/>
  <c r="H515" i="28" s="1"/>
  <c r="H516" i="28" s="1"/>
  <c r="H517" i="28" s="1"/>
  <c r="H518" i="28" s="1"/>
  <c r="H519" i="28" s="1"/>
  <c r="H520" i="28" s="1"/>
  <c r="H521" i="28" s="1"/>
  <c r="J494" i="28"/>
  <c r="J495" i="28" s="1"/>
  <c r="J496" i="28" s="1"/>
  <c r="J497" i="28" s="1"/>
  <c r="J498" i="28" s="1"/>
  <c r="J499" i="28" s="1"/>
  <c r="J500" i="28" s="1"/>
  <c r="J501" i="28" s="1"/>
  <c r="J502" i="28" s="1"/>
  <c r="J503" i="28" s="1"/>
  <c r="J504" i="28" s="1"/>
  <c r="J505" i="28" s="1"/>
  <c r="J506" i="28" s="1"/>
  <c r="J507" i="28" s="1"/>
  <c r="I494" i="28"/>
  <c r="I495" i="28" s="1"/>
  <c r="I496" i="28" s="1"/>
  <c r="I497" i="28" s="1"/>
  <c r="I498" i="28" s="1"/>
  <c r="I499" i="28" s="1"/>
  <c r="I500" i="28" s="1"/>
  <c r="I501" i="28" s="1"/>
  <c r="I502" i="28" s="1"/>
  <c r="I503" i="28" s="1"/>
  <c r="I504" i="28" s="1"/>
  <c r="I505" i="28" s="1"/>
  <c r="I506" i="28" s="1"/>
  <c r="I507" i="28" s="1"/>
  <c r="H494" i="28"/>
  <c r="H495" i="28" s="1"/>
  <c r="H496" i="28" s="1"/>
  <c r="H497" i="28" s="1"/>
  <c r="H498" i="28" s="1"/>
  <c r="H499" i="28" s="1"/>
  <c r="H500" i="28" s="1"/>
  <c r="H501" i="28" s="1"/>
  <c r="H502" i="28" s="1"/>
  <c r="H503" i="28" s="1"/>
  <c r="H504" i="28" s="1"/>
  <c r="H505" i="28" s="1"/>
  <c r="H506" i="28" s="1"/>
  <c r="H507" i="28" s="1"/>
  <c r="J480" i="28"/>
  <c r="J481" i="28" s="1"/>
  <c r="J482" i="28" s="1"/>
  <c r="J483" i="28" s="1"/>
  <c r="J484" i="28" s="1"/>
  <c r="J485" i="28" s="1"/>
  <c r="J486" i="28" s="1"/>
  <c r="J487" i="28" s="1"/>
  <c r="J488" i="28" s="1"/>
  <c r="J489" i="28" s="1"/>
  <c r="J490" i="28" s="1"/>
  <c r="J491" i="28" s="1"/>
  <c r="J492" i="28" s="1"/>
  <c r="J493" i="28" s="1"/>
  <c r="I480" i="28"/>
  <c r="I481" i="28" s="1"/>
  <c r="I482" i="28" s="1"/>
  <c r="I483" i="28" s="1"/>
  <c r="I484" i="28" s="1"/>
  <c r="I485" i="28" s="1"/>
  <c r="I486" i="28" s="1"/>
  <c r="I487" i="28" s="1"/>
  <c r="I488" i="28" s="1"/>
  <c r="I489" i="28" s="1"/>
  <c r="I490" i="28" s="1"/>
  <c r="I491" i="28" s="1"/>
  <c r="I492" i="28" s="1"/>
  <c r="I493" i="28" s="1"/>
  <c r="H480" i="28"/>
  <c r="H481" i="28" s="1"/>
  <c r="H482" i="28" s="1"/>
  <c r="H483" i="28" s="1"/>
  <c r="H484" i="28" s="1"/>
  <c r="H485" i="28" s="1"/>
  <c r="H486" i="28" s="1"/>
  <c r="H487" i="28" s="1"/>
  <c r="H488" i="28" s="1"/>
  <c r="H489" i="28" s="1"/>
  <c r="H490" i="28" s="1"/>
  <c r="H491" i="28" s="1"/>
  <c r="H492" i="28" s="1"/>
  <c r="H493" i="28" s="1"/>
  <c r="J466" i="28"/>
  <c r="J467" i="28" s="1"/>
  <c r="J468" i="28" s="1"/>
  <c r="J469" i="28" s="1"/>
  <c r="J470" i="28" s="1"/>
  <c r="J471" i="28" s="1"/>
  <c r="J472" i="28" s="1"/>
  <c r="J473" i="28" s="1"/>
  <c r="J474" i="28" s="1"/>
  <c r="J475" i="28" s="1"/>
  <c r="J476" i="28" s="1"/>
  <c r="J477" i="28" s="1"/>
  <c r="J478" i="28" s="1"/>
  <c r="J479" i="28" s="1"/>
  <c r="I466" i="28"/>
  <c r="I467" i="28" s="1"/>
  <c r="I468" i="28" s="1"/>
  <c r="I469" i="28" s="1"/>
  <c r="I470" i="28" s="1"/>
  <c r="I471" i="28" s="1"/>
  <c r="I472" i="28" s="1"/>
  <c r="I473" i="28" s="1"/>
  <c r="I474" i="28" s="1"/>
  <c r="I475" i="28" s="1"/>
  <c r="I476" i="28" s="1"/>
  <c r="I477" i="28" s="1"/>
  <c r="I478" i="28" s="1"/>
  <c r="I479" i="28" s="1"/>
  <c r="H466" i="28"/>
  <c r="H467" i="28" s="1"/>
  <c r="H468" i="28" s="1"/>
  <c r="H469" i="28" s="1"/>
  <c r="H470" i="28" s="1"/>
  <c r="H471" i="28" s="1"/>
  <c r="H472" i="28" s="1"/>
  <c r="H473" i="28" s="1"/>
  <c r="H474" i="28" s="1"/>
  <c r="H475" i="28" s="1"/>
  <c r="H476" i="28" s="1"/>
  <c r="H477" i="28" s="1"/>
  <c r="H478" i="28" s="1"/>
  <c r="H479" i="28" s="1"/>
  <c r="J452" i="28"/>
  <c r="J453" i="28" s="1"/>
  <c r="J454" i="28" s="1"/>
  <c r="J455" i="28" s="1"/>
  <c r="J456" i="28" s="1"/>
  <c r="J457" i="28" s="1"/>
  <c r="J458" i="28" s="1"/>
  <c r="J459" i="28" s="1"/>
  <c r="J460" i="28" s="1"/>
  <c r="J461" i="28" s="1"/>
  <c r="J462" i="28" s="1"/>
  <c r="J463" i="28" s="1"/>
  <c r="J464" i="28" s="1"/>
  <c r="J465" i="28" s="1"/>
  <c r="I452" i="28"/>
  <c r="I453" i="28" s="1"/>
  <c r="I454" i="28" s="1"/>
  <c r="I455" i="28" s="1"/>
  <c r="I456" i="28" s="1"/>
  <c r="I457" i="28" s="1"/>
  <c r="I458" i="28" s="1"/>
  <c r="I459" i="28" s="1"/>
  <c r="I460" i="28" s="1"/>
  <c r="I461" i="28" s="1"/>
  <c r="I462" i="28" s="1"/>
  <c r="I463" i="28" s="1"/>
  <c r="I464" i="28" s="1"/>
  <c r="I465" i="28" s="1"/>
  <c r="H452" i="28"/>
  <c r="H453" i="28" s="1"/>
  <c r="H454" i="28" s="1"/>
  <c r="H455" i="28" s="1"/>
  <c r="H456" i="28" s="1"/>
  <c r="H457" i="28" s="1"/>
  <c r="H458" i="28" s="1"/>
  <c r="H459" i="28" s="1"/>
  <c r="H460" i="28" s="1"/>
  <c r="H461" i="28" s="1"/>
  <c r="H462" i="28" s="1"/>
  <c r="H463" i="28" s="1"/>
  <c r="H464" i="28" s="1"/>
  <c r="H465" i="28" s="1"/>
  <c r="J438" i="28"/>
  <c r="J439" i="28" s="1"/>
  <c r="J440" i="28" s="1"/>
  <c r="J441" i="28" s="1"/>
  <c r="J442" i="28" s="1"/>
  <c r="J443" i="28" s="1"/>
  <c r="J444" i="28" s="1"/>
  <c r="J445" i="28" s="1"/>
  <c r="J446" i="28" s="1"/>
  <c r="J447" i="28" s="1"/>
  <c r="J448" i="28" s="1"/>
  <c r="J449" i="28" s="1"/>
  <c r="J450" i="28" s="1"/>
  <c r="J451" i="28" s="1"/>
  <c r="I438" i="28"/>
  <c r="I439" i="28" s="1"/>
  <c r="I440" i="28" s="1"/>
  <c r="I441" i="28" s="1"/>
  <c r="I442" i="28" s="1"/>
  <c r="I443" i="28" s="1"/>
  <c r="I444" i="28" s="1"/>
  <c r="I445" i="28" s="1"/>
  <c r="I446" i="28" s="1"/>
  <c r="I447" i="28" s="1"/>
  <c r="I448" i="28" s="1"/>
  <c r="I449" i="28" s="1"/>
  <c r="I450" i="28" s="1"/>
  <c r="I451" i="28" s="1"/>
  <c r="H438" i="28"/>
  <c r="H439" i="28" s="1"/>
  <c r="H440" i="28" s="1"/>
  <c r="H441" i="28" s="1"/>
  <c r="H442" i="28" s="1"/>
  <c r="H443" i="28" s="1"/>
  <c r="H444" i="28" s="1"/>
  <c r="H445" i="28" s="1"/>
  <c r="H446" i="28" s="1"/>
  <c r="H447" i="28" s="1"/>
  <c r="H448" i="28" s="1"/>
  <c r="H449" i="28" s="1"/>
  <c r="H450" i="28" s="1"/>
  <c r="H451" i="28" s="1"/>
  <c r="J424" i="28"/>
  <c r="J425" i="28" s="1"/>
  <c r="J426" i="28" s="1"/>
  <c r="J427" i="28" s="1"/>
  <c r="J428" i="28" s="1"/>
  <c r="J429" i="28" s="1"/>
  <c r="J430" i="28" s="1"/>
  <c r="J431" i="28" s="1"/>
  <c r="J432" i="28" s="1"/>
  <c r="J433" i="28" s="1"/>
  <c r="J434" i="28" s="1"/>
  <c r="J435" i="28" s="1"/>
  <c r="J436" i="28" s="1"/>
  <c r="J437" i="28" s="1"/>
  <c r="I424" i="28"/>
  <c r="I425" i="28" s="1"/>
  <c r="I426" i="28" s="1"/>
  <c r="I427" i="28" s="1"/>
  <c r="I428" i="28" s="1"/>
  <c r="I429" i="28" s="1"/>
  <c r="I430" i="28" s="1"/>
  <c r="I431" i="28" s="1"/>
  <c r="I432" i="28" s="1"/>
  <c r="I433" i="28" s="1"/>
  <c r="I434" i="28" s="1"/>
  <c r="I435" i="28" s="1"/>
  <c r="I436" i="28" s="1"/>
  <c r="I437" i="28" s="1"/>
  <c r="H424" i="28"/>
  <c r="H425" i="28" s="1"/>
  <c r="H426" i="28" s="1"/>
  <c r="H427" i="28" s="1"/>
  <c r="H428" i="28" s="1"/>
  <c r="H429" i="28" s="1"/>
  <c r="H430" i="28" s="1"/>
  <c r="H431" i="28" s="1"/>
  <c r="H432" i="28" s="1"/>
  <c r="H433" i="28" s="1"/>
  <c r="H434" i="28" s="1"/>
  <c r="H435" i="28" s="1"/>
  <c r="H436" i="28" s="1"/>
  <c r="H437" i="28" s="1"/>
  <c r="J410" i="28"/>
  <c r="J411" i="28" s="1"/>
  <c r="J412" i="28" s="1"/>
  <c r="J413" i="28" s="1"/>
  <c r="J414" i="28" s="1"/>
  <c r="J415" i="28" s="1"/>
  <c r="J416" i="28" s="1"/>
  <c r="J417" i="28" s="1"/>
  <c r="J418" i="28" s="1"/>
  <c r="J419" i="28" s="1"/>
  <c r="J420" i="28" s="1"/>
  <c r="J421" i="28" s="1"/>
  <c r="J422" i="28" s="1"/>
  <c r="J423" i="28" s="1"/>
  <c r="I410" i="28"/>
  <c r="I411" i="28" s="1"/>
  <c r="I412" i="28" s="1"/>
  <c r="I413" i="28" s="1"/>
  <c r="I414" i="28" s="1"/>
  <c r="I415" i="28" s="1"/>
  <c r="I416" i="28" s="1"/>
  <c r="I417" i="28" s="1"/>
  <c r="I418" i="28" s="1"/>
  <c r="I419" i="28" s="1"/>
  <c r="I420" i="28" s="1"/>
  <c r="I421" i="28" s="1"/>
  <c r="I422" i="28" s="1"/>
  <c r="I423" i="28" s="1"/>
  <c r="H410" i="28"/>
  <c r="H411" i="28" s="1"/>
  <c r="H412" i="28" s="1"/>
  <c r="H413" i="28" s="1"/>
  <c r="H414" i="28" s="1"/>
  <c r="H415" i="28" s="1"/>
  <c r="H416" i="28" s="1"/>
  <c r="H417" i="28" s="1"/>
  <c r="H418" i="28" s="1"/>
  <c r="H419" i="28" s="1"/>
  <c r="H420" i="28" s="1"/>
  <c r="H421" i="28" s="1"/>
  <c r="H422" i="28" s="1"/>
  <c r="H423" i="28" s="1"/>
  <c r="J396" i="28"/>
  <c r="J397" i="28" s="1"/>
  <c r="J398" i="28" s="1"/>
  <c r="J399" i="28" s="1"/>
  <c r="J400" i="28" s="1"/>
  <c r="J401" i="28" s="1"/>
  <c r="J402" i="28" s="1"/>
  <c r="J403" i="28" s="1"/>
  <c r="J404" i="28" s="1"/>
  <c r="J405" i="28" s="1"/>
  <c r="J406" i="28" s="1"/>
  <c r="J407" i="28" s="1"/>
  <c r="J408" i="28" s="1"/>
  <c r="J409" i="28" s="1"/>
  <c r="I396" i="28"/>
  <c r="I397" i="28" s="1"/>
  <c r="I398" i="28" s="1"/>
  <c r="I399" i="28" s="1"/>
  <c r="I400" i="28" s="1"/>
  <c r="I401" i="28" s="1"/>
  <c r="I402" i="28" s="1"/>
  <c r="I403" i="28" s="1"/>
  <c r="I404" i="28" s="1"/>
  <c r="I405" i="28" s="1"/>
  <c r="I406" i="28" s="1"/>
  <c r="I407" i="28" s="1"/>
  <c r="I408" i="28" s="1"/>
  <c r="I409" i="28" s="1"/>
  <c r="H396" i="28"/>
  <c r="H397" i="28" s="1"/>
  <c r="H398" i="28" s="1"/>
  <c r="H399" i="28" s="1"/>
  <c r="H400" i="28" s="1"/>
  <c r="H401" i="28" s="1"/>
  <c r="H402" i="28" s="1"/>
  <c r="H403" i="28" s="1"/>
  <c r="H404" i="28" s="1"/>
  <c r="H405" i="28" s="1"/>
  <c r="H406" i="28" s="1"/>
  <c r="H407" i="28" s="1"/>
  <c r="H408" i="28" s="1"/>
  <c r="H409" i="28" s="1"/>
  <c r="J382" i="28"/>
  <c r="J383" i="28" s="1"/>
  <c r="J384" i="28" s="1"/>
  <c r="J385" i="28" s="1"/>
  <c r="J386" i="28" s="1"/>
  <c r="J387" i="28" s="1"/>
  <c r="J388" i="28" s="1"/>
  <c r="J389" i="28" s="1"/>
  <c r="J390" i="28" s="1"/>
  <c r="J391" i="28" s="1"/>
  <c r="J392" i="28" s="1"/>
  <c r="J393" i="28" s="1"/>
  <c r="J394" i="28" s="1"/>
  <c r="J395" i="28" s="1"/>
  <c r="I382" i="28"/>
  <c r="I383" i="28" s="1"/>
  <c r="I384" i="28" s="1"/>
  <c r="I385" i="28" s="1"/>
  <c r="I386" i="28" s="1"/>
  <c r="I387" i="28" s="1"/>
  <c r="I388" i="28" s="1"/>
  <c r="I389" i="28" s="1"/>
  <c r="I390" i="28" s="1"/>
  <c r="I391" i="28" s="1"/>
  <c r="I392" i="28" s="1"/>
  <c r="I393" i="28" s="1"/>
  <c r="I394" i="28" s="1"/>
  <c r="I395" i="28" s="1"/>
  <c r="H382" i="28"/>
  <c r="H383" i="28" s="1"/>
  <c r="H384" i="28" s="1"/>
  <c r="H385" i="28" s="1"/>
  <c r="H386" i="28" s="1"/>
  <c r="H387" i="28" s="1"/>
  <c r="H388" i="28" s="1"/>
  <c r="H389" i="28" s="1"/>
  <c r="H390" i="28" s="1"/>
  <c r="H391" i="28" s="1"/>
  <c r="H392" i="28" s="1"/>
  <c r="H393" i="28" s="1"/>
  <c r="H394" i="28" s="1"/>
  <c r="H395" i="28" s="1"/>
  <c r="J368" i="28"/>
  <c r="J369" i="28" s="1"/>
  <c r="J370" i="28" s="1"/>
  <c r="J371" i="28" s="1"/>
  <c r="J372" i="28" s="1"/>
  <c r="J373" i="28" s="1"/>
  <c r="J374" i="28" s="1"/>
  <c r="J375" i="28" s="1"/>
  <c r="J376" i="28" s="1"/>
  <c r="J377" i="28" s="1"/>
  <c r="J378" i="28" s="1"/>
  <c r="J379" i="28" s="1"/>
  <c r="J380" i="28" s="1"/>
  <c r="J381" i="28" s="1"/>
  <c r="I368" i="28"/>
  <c r="I369" i="28" s="1"/>
  <c r="I370" i="28" s="1"/>
  <c r="I371" i="28" s="1"/>
  <c r="I372" i="28" s="1"/>
  <c r="I373" i="28" s="1"/>
  <c r="I374" i="28" s="1"/>
  <c r="I375" i="28" s="1"/>
  <c r="I376" i="28" s="1"/>
  <c r="I377" i="28" s="1"/>
  <c r="I378" i="28" s="1"/>
  <c r="I379" i="28" s="1"/>
  <c r="I380" i="28" s="1"/>
  <c r="I381" i="28" s="1"/>
  <c r="H368" i="28"/>
  <c r="H369" i="28" s="1"/>
  <c r="H370" i="28" s="1"/>
  <c r="H371" i="28" s="1"/>
  <c r="H372" i="28" s="1"/>
  <c r="H373" i="28" s="1"/>
  <c r="H374" i="28" s="1"/>
  <c r="H375" i="28" s="1"/>
  <c r="H376" i="28" s="1"/>
  <c r="H377" i="28" s="1"/>
  <c r="H378" i="28" s="1"/>
  <c r="H379" i="28" s="1"/>
  <c r="H380" i="28" s="1"/>
  <c r="H381" i="28" s="1"/>
  <c r="J354" i="28"/>
  <c r="J355" i="28" s="1"/>
  <c r="J356" i="28" s="1"/>
  <c r="J357" i="28" s="1"/>
  <c r="J358" i="28" s="1"/>
  <c r="J359" i="28" s="1"/>
  <c r="J360" i="28" s="1"/>
  <c r="J361" i="28" s="1"/>
  <c r="J362" i="28" s="1"/>
  <c r="J363" i="28" s="1"/>
  <c r="J364" i="28" s="1"/>
  <c r="J365" i="28" s="1"/>
  <c r="J366" i="28" s="1"/>
  <c r="J367" i="28" s="1"/>
  <c r="I354" i="28"/>
  <c r="I355" i="28" s="1"/>
  <c r="I356" i="28" s="1"/>
  <c r="I357" i="28" s="1"/>
  <c r="I358" i="28" s="1"/>
  <c r="I359" i="28" s="1"/>
  <c r="I360" i="28" s="1"/>
  <c r="I361" i="28" s="1"/>
  <c r="I362" i="28" s="1"/>
  <c r="I363" i="28" s="1"/>
  <c r="I364" i="28" s="1"/>
  <c r="I365" i="28" s="1"/>
  <c r="I366" i="28" s="1"/>
  <c r="I367" i="28" s="1"/>
  <c r="H354" i="28"/>
  <c r="H355" i="28" s="1"/>
  <c r="H356" i="28" s="1"/>
  <c r="H357" i="28" s="1"/>
  <c r="H358" i="28" s="1"/>
  <c r="H359" i="28" s="1"/>
  <c r="H360" i="28" s="1"/>
  <c r="H361" i="28" s="1"/>
  <c r="H362" i="28" s="1"/>
  <c r="H363" i="28" s="1"/>
  <c r="H364" i="28" s="1"/>
  <c r="H365" i="28" s="1"/>
  <c r="H366" i="28" s="1"/>
  <c r="H367" i="28" s="1"/>
  <c r="J340" i="28"/>
  <c r="J341" i="28" s="1"/>
  <c r="J342" i="28" s="1"/>
  <c r="J343" i="28" s="1"/>
  <c r="J344" i="28" s="1"/>
  <c r="J345" i="28" s="1"/>
  <c r="J346" i="28" s="1"/>
  <c r="J347" i="28" s="1"/>
  <c r="J348" i="28" s="1"/>
  <c r="J349" i="28" s="1"/>
  <c r="J350" i="28" s="1"/>
  <c r="J351" i="28" s="1"/>
  <c r="J352" i="28" s="1"/>
  <c r="J353" i="28" s="1"/>
  <c r="I340" i="28"/>
  <c r="I341" i="28" s="1"/>
  <c r="I342" i="28" s="1"/>
  <c r="I343" i="28" s="1"/>
  <c r="I344" i="28" s="1"/>
  <c r="I345" i="28" s="1"/>
  <c r="I346" i="28" s="1"/>
  <c r="I347" i="28" s="1"/>
  <c r="I348" i="28" s="1"/>
  <c r="I349" i="28" s="1"/>
  <c r="I350" i="28" s="1"/>
  <c r="I351" i="28" s="1"/>
  <c r="I352" i="28" s="1"/>
  <c r="I353" i="28" s="1"/>
  <c r="H340" i="28"/>
  <c r="H341" i="28" s="1"/>
  <c r="H342" i="28" s="1"/>
  <c r="H343" i="28" s="1"/>
  <c r="H344" i="28" s="1"/>
  <c r="H345" i="28" s="1"/>
  <c r="H346" i="28" s="1"/>
  <c r="H347" i="28" s="1"/>
  <c r="H348" i="28" s="1"/>
  <c r="H349" i="28" s="1"/>
  <c r="H350" i="28" s="1"/>
  <c r="H351" i="28" s="1"/>
  <c r="H352" i="28" s="1"/>
  <c r="H353" i="28" s="1"/>
  <c r="J326" i="28"/>
  <c r="J327" i="28" s="1"/>
  <c r="J328" i="28" s="1"/>
  <c r="J329" i="28" s="1"/>
  <c r="J330" i="28" s="1"/>
  <c r="J331" i="28" s="1"/>
  <c r="J332" i="28" s="1"/>
  <c r="J333" i="28" s="1"/>
  <c r="J334" i="28" s="1"/>
  <c r="J335" i="28" s="1"/>
  <c r="J336" i="28" s="1"/>
  <c r="J337" i="28" s="1"/>
  <c r="J338" i="28" s="1"/>
  <c r="J339" i="28" s="1"/>
  <c r="I326" i="28"/>
  <c r="I327" i="28" s="1"/>
  <c r="I328" i="28" s="1"/>
  <c r="I329" i="28" s="1"/>
  <c r="I330" i="28" s="1"/>
  <c r="I331" i="28" s="1"/>
  <c r="I332" i="28" s="1"/>
  <c r="I333" i="28" s="1"/>
  <c r="I334" i="28" s="1"/>
  <c r="I335" i="28" s="1"/>
  <c r="I336" i="28" s="1"/>
  <c r="I337" i="28" s="1"/>
  <c r="I338" i="28" s="1"/>
  <c r="I339" i="28" s="1"/>
  <c r="H326" i="28"/>
  <c r="H327" i="28" s="1"/>
  <c r="H328" i="28" s="1"/>
  <c r="H329" i="28" s="1"/>
  <c r="H330" i="28" s="1"/>
  <c r="H331" i="28" s="1"/>
  <c r="H332" i="28" s="1"/>
  <c r="H333" i="28" s="1"/>
  <c r="H334" i="28" s="1"/>
  <c r="H335" i="28" s="1"/>
  <c r="H336" i="28" s="1"/>
  <c r="H337" i="28" s="1"/>
  <c r="H338" i="28" s="1"/>
  <c r="H339" i="28" s="1"/>
  <c r="J312" i="28"/>
  <c r="J313" i="28" s="1"/>
  <c r="J314" i="28" s="1"/>
  <c r="J315" i="28" s="1"/>
  <c r="J316" i="28" s="1"/>
  <c r="J317" i="28" s="1"/>
  <c r="J318" i="28" s="1"/>
  <c r="J319" i="28" s="1"/>
  <c r="J320" i="28" s="1"/>
  <c r="J321" i="28" s="1"/>
  <c r="J322" i="28" s="1"/>
  <c r="J323" i="28" s="1"/>
  <c r="J324" i="28" s="1"/>
  <c r="J325" i="28" s="1"/>
  <c r="I312" i="28"/>
  <c r="I313" i="28" s="1"/>
  <c r="I314" i="28" s="1"/>
  <c r="I315" i="28" s="1"/>
  <c r="I316" i="28" s="1"/>
  <c r="I317" i="28" s="1"/>
  <c r="I318" i="28" s="1"/>
  <c r="I319" i="28" s="1"/>
  <c r="I320" i="28" s="1"/>
  <c r="I321" i="28" s="1"/>
  <c r="I322" i="28" s="1"/>
  <c r="I323" i="28" s="1"/>
  <c r="I324" i="28" s="1"/>
  <c r="I325" i="28" s="1"/>
  <c r="H312" i="28"/>
  <c r="H313" i="28" s="1"/>
  <c r="H314" i="28" s="1"/>
  <c r="H315" i="28" s="1"/>
  <c r="H316" i="28" s="1"/>
  <c r="H317" i="28" s="1"/>
  <c r="H318" i="28" s="1"/>
  <c r="H319" i="28" s="1"/>
  <c r="H320" i="28" s="1"/>
  <c r="H321" i="28" s="1"/>
  <c r="H322" i="28" s="1"/>
  <c r="H323" i="28" s="1"/>
  <c r="H324" i="28" s="1"/>
  <c r="H325" i="28" s="1"/>
  <c r="J298" i="28"/>
  <c r="J299" i="28" s="1"/>
  <c r="J300" i="28" s="1"/>
  <c r="J301" i="28" s="1"/>
  <c r="J302" i="28" s="1"/>
  <c r="J303" i="28" s="1"/>
  <c r="J304" i="28" s="1"/>
  <c r="J305" i="28" s="1"/>
  <c r="J306" i="28" s="1"/>
  <c r="J307" i="28" s="1"/>
  <c r="J308" i="28" s="1"/>
  <c r="J309" i="28" s="1"/>
  <c r="J310" i="28" s="1"/>
  <c r="J311" i="28" s="1"/>
  <c r="I298" i="28"/>
  <c r="I299" i="28" s="1"/>
  <c r="I300" i="28" s="1"/>
  <c r="I301" i="28" s="1"/>
  <c r="I302" i="28" s="1"/>
  <c r="I303" i="28" s="1"/>
  <c r="I304" i="28" s="1"/>
  <c r="I305" i="28" s="1"/>
  <c r="I306" i="28" s="1"/>
  <c r="I307" i="28" s="1"/>
  <c r="I308" i="28" s="1"/>
  <c r="I309" i="28" s="1"/>
  <c r="I310" i="28" s="1"/>
  <c r="I311" i="28" s="1"/>
  <c r="H298" i="28"/>
  <c r="H299" i="28" s="1"/>
  <c r="H300" i="28" s="1"/>
  <c r="H301" i="28" s="1"/>
  <c r="H302" i="28" s="1"/>
  <c r="H303" i="28" s="1"/>
  <c r="H304" i="28" s="1"/>
  <c r="H305" i="28" s="1"/>
  <c r="H306" i="28" s="1"/>
  <c r="H307" i="28" s="1"/>
  <c r="H308" i="28" s="1"/>
  <c r="H309" i="28" s="1"/>
  <c r="H310" i="28" s="1"/>
  <c r="H311" i="28" s="1"/>
  <c r="J284" i="28"/>
  <c r="J285" i="28" s="1"/>
  <c r="J286" i="28" s="1"/>
  <c r="J287" i="28" s="1"/>
  <c r="J288" i="28" s="1"/>
  <c r="J289" i="28" s="1"/>
  <c r="J290" i="28" s="1"/>
  <c r="J291" i="28" s="1"/>
  <c r="J292" i="28" s="1"/>
  <c r="J293" i="28" s="1"/>
  <c r="J294" i="28" s="1"/>
  <c r="J295" i="28" s="1"/>
  <c r="J296" i="28" s="1"/>
  <c r="J297" i="28" s="1"/>
  <c r="I284" i="28"/>
  <c r="I285" i="28" s="1"/>
  <c r="I286" i="28" s="1"/>
  <c r="I287" i="28" s="1"/>
  <c r="I288" i="28" s="1"/>
  <c r="I289" i="28" s="1"/>
  <c r="I290" i="28" s="1"/>
  <c r="I291" i="28" s="1"/>
  <c r="I292" i="28" s="1"/>
  <c r="I293" i="28" s="1"/>
  <c r="I294" i="28" s="1"/>
  <c r="I295" i="28" s="1"/>
  <c r="I296" i="28" s="1"/>
  <c r="I297" i="28" s="1"/>
  <c r="H284" i="28"/>
  <c r="H285" i="28" s="1"/>
  <c r="H286" i="28" s="1"/>
  <c r="H287" i="28" s="1"/>
  <c r="H288" i="28" s="1"/>
  <c r="H289" i="28" s="1"/>
  <c r="H290" i="28" s="1"/>
  <c r="H291" i="28" s="1"/>
  <c r="H292" i="28" s="1"/>
  <c r="H293" i="28" s="1"/>
  <c r="H294" i="28" s="1"/>
  <c r="H295" i="28" s="1"/>
  <c r="H296" i="28" s="1"/>
  <c r="H297" i="28" s="1"/>
  <c r="J270" i="28"/>
  <c r="J271" i="28" s="1"/>
  <c r="J272" i="28" s="1"/>
  <c r="J273" i="28" s="1"/>
  <c r="J274" i="28" s="1"/>
  <c r="J275" i="28" s="1"/>
  <c r="J276" i="28" s="1"/>
  <c r="J277" i="28" s="1"/>
  <c r="J278" i="28" s="1"/>
  <c r="J279" i="28" s="1"/>
  <c r="J280" i="28" s="1"/>
  <c r="J281" i="28" s="1"/>
  <c r="J282" i="28" s="1"/>
  <c r="J283" i="28" s="1"/>
  <c r="I270" i="28"/>
  <c r="I271" i="28" s="1"/>
  <c r="I272" i="28" s="1"/>
  <c r="I273" i="28" s="1"/>
  <c r="I274" i="28" s="1"/>
  <c r="I275" i="28" s="1"/>
  <c r="I276" i="28" s="1"/>
  <c r="I277" i="28" s="1"/>
  <c r="I278" i="28" s="1"/>
  <c r="I279" i="28" s="1"/>
  <c r="I280" i="28" s="1"/>
  <c r="I281" i="28" s="1"/>
  <c r="I282" i="28" s="1"/>
  <c r="I283" i="28" s="1"/>
  <c r="H270" i="28"/>
  <c r="H271" i="28" s="1"/>
  <c r="H272" i="28" s="1"/>
  <c r="H273" i="28" s="1"/>
  <c r="H274" i="28" s="1"/>
  <c r="H275" i="28" s="1"/>
  <c r="H276" i="28" s="1"/>
  <c r="H277" i="28" s="1"/>
  <c r="H278" i="28" s="1"/>
  <c r="H279" i="28" s="1"/>
  <c r="H280" i="28" s="1"/>
  <c r="H281" i="28" s="1"/>
  <c r="H282" i="28" s="1"/>
  <c r="H283" i="28" s="1"/>
  <c r="J256" i="28"/>
  <c r="J257" i="28" s="1"/>
  <c r="J258" i="28" s="1"/>
  <c r="J259" i="28" s="1"/>
  <c r="J260" i="28" s="1"/>
  <c r="J261" i="28" s="1"/>
  <c r="J262" i="28" s="1"/>
  <c r="J263" i="28" s="1"/>
  <c r="J264" i="28" s="1"/>
  <c r="J265" i="28" s="1"/>
  <c r="J266" i="28" s="1"/>
  <c r="J267" i="28" s="1"/>
  <c r="J268" i="28" s="1"/>
  <c r="J269" i="28" s="1"/>
  <c r="I256" i="28"/>
  <c r="I257" i="28" s="1"/>
  <c r="I258" i="28" s="1"/>
  <c r="I259" i="28" s="1"/>
  <c r="I260" i="28" s="1"/>
  <c r="I261" i="28" s="1"/>
  <c r="I262" i="28" s="1"/>
  <c r="I263" i="28" s="1"/>
  <c r="I264" i="28" s="1"/>
  <c r="I265" i="28" s="1"/>
  <c r="I266" i="28" s="1"/>
  <c r="I267" i="28" s="1"/>
  <c r="I268" i="28" s="1"/>
  <c r="I269" i="28" s="1"/>
  <c r="H256" i="28"/>
  <c r="H257" i="28" s="1"/>
  <c r="H258" i="28" s="1"/>
  <c r="H259" i="28" s="1"/>
  <c r="H260" i="28" s="1"/>
  <c r="H261" i="28" s="1"/>
  <c r="H262" i="28" s="1"/>
  <c r="H263" i="28" s="1"/>
  <c r="H264" i="28" s="1"/>
  <c r="H265" i="28" s="1"/>
  <c r="H266" i="28" s="1"/>
  <c r="H267" i="28" s="1"/>
  <c r="H268" i="28" s="1"/>
  <c r="H269" i="28" s="1"/>
  <c r="J242" i="28"/>
  <c r="J243" i="28" s="1"/>
  <c r="J244" i="28" s="1"/>
  <c r="J245" i="28" s="1"/>
  <c r="J246" i="28" s="1"/>
  <c r="J247" i="28" s="1"/>
  <c r="J248" i="28" s="1"/>
  <c r="J249" i="28" s="1"/>
  <c r="J250" i="28" s="1"/>
  <c r="J251" i="28" s="1"/>
  <c r="J252" i="28" s="1"/>
  <c r="J253" i="28" s="1"/>
  <c r="J254" i="28" s="1"/>
  <c r="J255" i="28" s="1"/>
  <c r="I242" i="28"/>
  <c r="I243" i="28" s="1"/>
  <c r="I244" i="28" s="1"/>
  <c r="I245" i="28" s="1"/>
  <c r="I246" i="28" s="1"/>
  <c r="I247" i="28" s="1"/>
  <c r="I248" i="28" s="1"/>
  <c r="I249" i="28" s="1"/>
  <c r="I250" i="28" s="1"/>
  <c r="I251" i="28" s="1"/>
  <c r="I252" i="28" s="1"/>
  <c r="I253" i="28" s="1"/>
  <c r="I254" i="28" s="1"/>
  <c r="I255" i="28" s="1"/>
  <c r="H242" i="28"/>
  <c r="H243" i="28" s="1"/>
  <c r="H244" i="28" s="1"/>
  <c r="H245" i="28" s="1"/>
  <c r="H246" i="28" s="1"/>
  <c r="H247" i="28" s="1"/>
  <c r="H248" i="28" s="1"/>
  <c r="H249" i="28" s="1"/>
  <c r="H250" i="28" s="1"/>
  <c r="H251" i="28" s="1"/>
  <c r="H252" i="28" s="1"/>
  <c r="H253" i="28" s="1"/>
  <c r="H254" i="28" s="1"/>
  <c r="H255" i="28" s="1"/>
  <c r="J228" i="28"/>
  <c r="J229" i="28" s="1"/>
  <c r="J230" i="28" s="1"/>
  <c r="J231" i="28" s="1"/>
  <c r="J232" i="28" s="1"/>
  <c r="J233" i="28" s="1"/>
  <c r="J234" i="28" s="1"/>
  <c r="J235" i="28" s="1"/>
  <c r="J236" i="28" s="1"/>
  <c r="J237" i="28" s="1"/>
  <c r="J238" i="28" s="1"/>
  <c r="J239" i="28" s="1"/>
  <c r="J240" i="28" s="1"/>
  <c r="J241" i="28" s="1"/>
  <c r="I228" i="28"/>
  <c r="I229" i="28" s="1"/>
  <c r="I230" i="28" s="1"/>
  <c r="I231" i="28" s="1"/>
  <c r="I232" i="28" s="1"/>
  <c r="I233" i="28" s="1"/>
  <c r="I234" i="28" s="1"/>
  <c r="I235" i="28" s="1"/>
  <c r="I236" i="28" s="1"/>
  <c r="I237" i="28" s="1"/>
  <c r="I238" i="28" s="1"/>
  <c r="I239" i="28" s="1"/>
  <c r="I240" i="28" s="1"/>
  <c r="I241" i="28" s="1"/>
  <c r="H228" i="28"/>
  <c r="H229" i="28" s="1"/>
  <c r="H230" i="28" s="1"/>
  <c r="H231" i="28" s="1"/>
  <c r="H232" i="28" s="1"/>
  <c r="H233" i="28" s="1"/>
  <c r="H234" i="28" s="1"/>
  <c r="H235" i="28" s="1"/>
  <c r="H236" i="28" s="1"/>
  <c r="H237" i="28" s="1"/>
  <c r="H238" i="28" s="1"/>
  <c r="H239" i="28" s="1"/>
  <c r="H240" i="28" s="1"/>
  <c r="H241" i="28" s="1"/>
  <c r="J214" i="28"/>
  <c r="J215" i="28" s="1"/>
  <c r="J216" i="28" s="1"/>
  <c r="J217" i="28" s="1"/>
  <c r="J218" i="28" s="1"/>
  <c r="J219" i="28" s="1"/>
  <c r="J220" i="28" s="1"/>
  <c r="J221" i="28" s="1"/>
  <c r="J222" i="28" s="1"/>
  <c r="J223" i="28" s="1"/>
  <c r="J224" i="28" s="1"/>
  <c r="J225" i="28" s="1"/>
  <c r="J226" i="28" s="1"/>
  <c r="J227" i="28" s="1"/>
  <c r="I214" i="28"/>
  <c r="I215" i="28" s="1"/>
  <c r="I216" i="28" s="1"/>
  <c r="I217" i="28" s="1"/>
  <c r="I218" i="28" s="1"/>
  <c r="I219" i="28" s="1"/>
  <c r="I220" i="28" s="1"/>
  <c r="I221" i="28" s="1"/>
  <c r="I222" i="28" s="1"/>
  <c r="I223" i="28" s="1"/>
  <c r="I224" i="28" s="1"/>
  <c r="I225" i="28" s="1"/>
  <c r="I226" i="28" s="1"/>
  <c r="I227" i="28" s="1"/>
  <c r="H214" i="28"/>
  <c r="H215" i="28" s="1"/>
  <c r="H216" i="28" s="1"/>
  <c r="H217" i="28" s="1"/>
  <c r="H218" i="28" s="1"/>
  <c r="H219" i="28" s="1"/>
  <c r="H220" i="28" s="1"/>
  <c r="H221" i="28" s="1"/>
  <c r="H222" i="28" s="1"/>
  <c r="H223" i="28" s="1"/>
  <c r="H224" i="28" s="1"/>
  <c r="H225" i="28" s="1"/>
  <c r="H226" i="28" s="1"/>
  <c r="H227" i="28" s="1"/>
  <c r="J200" i="28"/>
  <c r="J201" i="28" s="1"/>
  <c r="J202" i="28" s="1"/>
  <c r="J203" i="28" s="1"/>
  <c r="J204" i="28" s="1"/>
  <c r="J205" i="28" s="1"/>
  <c r="J206" i="28" s="1"/>
  <c r="J207" i="28" s="1"/>
  <c r="J208" i="28" s="1"/>
  <c r="J209" i="28" s="1"/>
  <c r="J210" i="28" s="1"/>
  <c r="J211" i="28" s="1"/>
  <c r="J212" i="28" s="1"/>
  <c r="J213" i="28" s="1"/>
  <c r="I200" i="28"/>
  <c r="I201" i="28" s="1"/>
  <c r="I202" i="28" s="1"/>
  <c r="I203" i="28" s="1"/>
  <c r="I204" i="28" s="1"/>
  <c r="I205" i="28" s="1"/>
  <c r="I206" i="28" s="1"/>
  <c r="I207" i="28" s="1"/>
  <c r="I208" i="28" s="1"/>
  <c r="I209" i="28" s="1"/>
  <c r="I210" i="28" s="1"/>
  <c r="I211" i="28" s="1"/>
  <c r="I212" i="28" s="1"/>
  <c r="I213" i="28" s="1"/>
  <c r="H200" i="28"/>
  <c r="H201" i="28" s="1"/>
  <c r="H202" i="28" s="1"/>
  <c r="H203" i="28" s="1"/>
  <c r="H204" i="28" s="1"/>
  <c r="H205" i="28" s="1"/>
  <c r="H206" i="28" s="1"/>
  <c r="H207" i="28" s="1"/>
  <c r="H208" i="28" s="1"/>
  <c r="H209" i="28" s="1"/>
  <c r="H210" i="28" s="1"/>
  <c r="H211" i="28" s="1"/>
  <c r="H212" i="28" s="1"/>
  <c r="H213" i="28" s="1"/>
  <c r="J186" i="28"/>
  <c r="J187" i="28" s="1"/>
  <c r="J188" i="28" s="1"/>
  <c r="J189" i="28" s="1"/>
  <c r="J190" i="28" s="1"/>
  <c r="J191" i="28" s="1"/>
  <c r="J192" i="28" s="1"/>
  <c r="J193" i="28" s="1"/>
  <c r="J194" i="28" s="1"/>
  <c r="J195" i="28" s="1"/>
  <c r="J196" i="28" s="1"/>
  <c r="J197" i="28" s="1"/>
  <c r="J198" i="28" s="1"/>
  <c r="J199" i="28" s="1"/>
  <c r="I186" i="28"/>
  <c r="I187" i="28" s="1"/>
  <c r="I188" i="28" s="1"/>
  <c r="I189" i="28" s="1"/>
  <c r="I190" i="28" s="1"/>
  <c r="I191" i="28" s="1"/>
  <c r="I192" i="28" s="1"/>
  <c r="I193" i="28" s="1"/>
  <c r="I194" i="28" s="1"/>
  <c r="I195" i="28" s="1"/>
  <c r="I196" i="28" s="1"/>
  <c r="I197" i="28" s="1"/>
  <c r="I198" i="28" s="1"/>
  <c r="I199" i="28" s="1"/>
  <c r="H186" i="28"/>
  <c r="H187" i="28" s="1"/>
  <c r="H188" i="28" s="1"/>
  <c r="H189" i="28" s="1"/>
  <c r="H190" i="28" s="1"/>
  <c r="H191" i="28" s="1"/>
  <c r="H192" i="28" s="1"/>
  <c r="H193" i="28" s="1"/>
  <c r="H194" i="28" s="1"/>
  <c r="H195" i="28" s="1"/>
  <c r="H196" i="28" s="1"/>
  <c r="H197" i="28" s="1"/>
  <c r="H198" i="28" s="1"/>
  <c r="H199" i="28" s="1"/>
  <c r="J172" i="28"/>
  <c r="J173" i="28" s="1"/>
  <c r="J174" i="28" s="1"/>
  <c r="J175" i="28" s="1"/>
  <c r="J176" i="28" s="1"/>
  <c r="J177" i="28" s="1"/>
  <c r="J178" i="28" s="1"/>
  <c r="J179" i="28" s="1"/>
  <c r="J180" i="28" s="1"/>
  <c r="J181" i="28" s="1"/>
  <c r="J182" i="28" s="1"/>
  <c r="J183" i="28" s="1"/>
  <c r="J184" i="28" s="1"/>
  <c r="J185" i="28" s="1"/>
  <c r="I172" i="28"/>
  <c r="I173" i="28" s="1"/>
  <c r="I174" i="28" s="1"/>
  <c r="I175" i="28" s="1"/>
  <c r="I176" i="28" s="1"/>
  <c r="I177" i="28" s="1"/>
  <c r="I178" i="28" s="1"/>
  <c r="I179" i="28" s="1"/>
  <c r="I180" i="28" s="1"/>
  <c r="I181" i="28" s="1"/>
  <c r="I182" i="28" s="1"/>
  <c r="I183" i="28" s="1"/>
  <c r="I184" i="28" s="1"/>
  <c r="I185" i="28" s="1"/>
  <c r="H172" i="28"/>
  <c r="H173" i="28" s="1"/>
  <c r="H174" i="28" s="1"/>
  <c r="H175" i="28" s="1"/>
  <c r="H176" i="28" s="1"/>
  <c r="H177" i="28" s="1"/>
  <c r="H178" i="28" s="1"/>
  <c r="H179" i="28" s="1"/>
  <c r="H180" i="28" s="1"/>
  <c r="H181" i="28" s="1"/>
  <c r="H182" i="28" s="1"/>
  <c r="H183" i="28" s="1"/>
  <c r="H184" i="28" s="1"/>
  <c r="H185" i="28" s="1"/>
  <c r="J158" i="28"/>
  <c r="J159" i="28" s="1"/>
  <c r="J160" i="28" s="1"/>
  <c r="J161" i="28" s="1"/>
  <c r="J162" i="28" s="1"/>
  <c r="J163" i="28" s="1"/>
  <c r="J164" i="28" s="1"/>
  <c r="J165" i="28" s="1"/>
  <c r="J166" i="28" s="1"/>
  <c r="J167" i="28" s="1"/>
  <c r="J168" i="28" s="1"/>
  <c r="J169" i="28" s="1"/>
  <c r="J170" i="28" s="1"/>
  <c r="J171" i="28" s="1"/>
  <c r="I158" i="28"/>
  <c r="I159" i="28" s="1"/>
  <c r="I160" i="28" s="1"/>
  <c r="I161" i="28" s="1"/>
  <c r="I162" i="28" s="1"/>
  <c r="I163" i="28" s="1"/>
  <c r="I164" i="28" s="1"/>
  <c r="I165" i="28" s="1"/>
  <c r="I166" i="28" s="1"/>
  <c r="I167" i="28" s="1"/>
  <c r="I168" i="28" s="1"/>
  <c r="I169" i="28" s="1"/>
  <c r="I170" i="28" s="1"/>
  <c r="I171" i="28" s="1"/>
  <c r="H158" i="28"/>
  <c r="H159" i="28" s="1"/>
  <c r="H160" i="28" s="1"/>
  <c r="H161" i="28" s="1"/>
  <c r="H162" i="28" s="1"/>
  <c r="H163" i="28" s="1"/>
  <c r="H164" i="28" s="1"/>
  <c r="H165" i="28" s="1"/>
  <c r="H166" i="28" s="1"/>
  <c r="H167" i="28" s="1"/>
  <c r="H168" i="28" s="1"/>
  <c r="H169" i="28" s="1"/>
  <c r="H170" i="28" s="1"/>
  <c r="H171" i="28" s="1"/>
  <c r="J144" i="28"/>
  <c r="J145" i="28" s="1"/>
  <c r="J146" i="28" s="1"/>
  <c r="J147" i="28" s="1"/>
  <c r="J148" i="28" s="1"/>
  <c r="J149" i="28" s="1"/>
  <c r="J150" i="28" s="1"/>
  <c r="J151" i="28" s="1"/>
  <c r="J152" i="28" s="1"/>
  <c r="J153" i="28" s="1"/>
  <c r="J154" i="28" s="1"/>
  <c r="J155" i="28" s="1"/>
  <c r="J156" i="28" s="1"/>
  <c r="J157" i="28" s="1"/>
  <c r="I144" i="28"/>
  <c r="I145" i="28" s="1"/>
  <c r="I146" i="28" s="1"/>
  <c r="I147" i="28" s="1"/>
  <c r="I148" i="28" s="1"/>
  <c r="I149" i="28" s="1"/>
  <c r="I150" i="28" s="1"/>
  <c r="I151" i="28" s="1"/>
  <c r="I152" i="28" s="1"/>
  <c r="I153" i="28" s="1"/>
  <c r="I154" i="28" s="1"/>
  <c r="I155" i="28" s="1"/>
  <c r="I156" i="28" s="1"/>
  <c r="I157" i="28" s="1"/>
  <c r="H144" i="28"/>
  <c r="H145" i="28" s="1"/>
  <c r="H146" i="28" s="1"/>
  <c r="H147" i="28" s="1"/>
  <c r="H148" i="28" s="1"/>
  <c r="H149" i="28" s="1"/>
  <c r="H150" i="28" s="1"/>
  <c r="H151" i="28" s="1"/>
  <c r="H152" i="28" s="1"/>
  <c r="H153" i="28" s="1"/>
  <c r="H154" i="28" s="1"/>
  <c r="H155" i="28" s="1"/>
  <c r="H156" i="28" s="1"/>
  <c r="H157" i="28" s="1"/>
  <c r="J130" i="28"/>
  <c r="J131" i="28" s="1"/>
  <c r="J132" i="28" s="1"/>
  <c r="J133" i="28" s="1"/>
  <c r="J134" i="28" s="1"/>
  <c r="J135" i="28" s="1"/>
  <c r="J136" i="28" s="1"/>
  <c r="J137" i="28" s="1"/>
  <c r="J138" i="28" s="1"/>
  <c r="J139" i="28" s="1"/>
  <c r="J140" i="28" s="1"/>
  <c r="J141" i="28" s="1"/>
  <c r="J142" i="28" s="1"/>
  <c r="J143" i="28" s="1"/>
  <c r="I130" i="28"/>
  <c r="I131" i="28" s="1"/>
  <c r="I132" i="28" s="1"/>
  <c r="I133" i="28" s="1"/>
  <c r="I134" i="28" s="1"/>
  <c r="I135" i="28" s="1"/>
  <c r="I136" i="28" s="1"/>
  <c r="I137" i="28" s="1"/>
  <c r="I138" i="28" s="1"/>
  <c r="I139" i="28" s="1"/>
  <c r="I140" i="28" s="1"/>
  <c r="I141" i="28" s="1"/>
  <c r="I142" i="28" s="1"/>
  <c r="I143" i="28" s="1"/>
  <c r="H130" i="28"/>
  <c r="H131" i="28" s="1"/>
  <c r="H132" i="28" s="1"/>
  <c r="H133" i="28" s="1"/>
  <c r="H134" i="28" s="1"/>
  <c r="H135" i="28" s="1"/>
  <c r="H136" i="28" s="1"/>
  <c r="H137" i="28" s="1"/>
  <c r="H138" i="28" s="1"/>
  <c r="H139" i="28" s="1"/>
  <c r="H140" i="28" s="1"/>
  <c r="H141" i="28" s="1"/>
  <c r="H142" i="28" s="1"/>
  <c r="H143" i="28" s="1"/>
  <c r="J116" i="28"/>
  <c r="J117" i="28" s="1"/>
  <c r="J118" i="28" s="1"/>
  <c r="J119" i="28" s="1"/>
  <c r="J120" i="28" s="1"/>
  <c r="J121" i="28" s="1"/>
  <c r="J122" i="28" s="1"/>
  <c r="J123" i="28" s="1"/>
  <c r="J124" i="28" s="1"/>
  <c r="J125" i="28" s="1"/>
  <c r="J126" i="28" s="1"/>
  <c r="J127" i="28" s="1"/>
  <c r="J128" i="28" s="1"/>
  <c r="J129" i="28" s="1"/>
  <c r="I116" i="28"/>
  <c r="I117" i="28" s="1"/>
  <c r="I118" i="28" s="1"/>
  <c r="I119" i="28" s="1"/>
  <c r="I120" i="28" s="1"/>
  <c r="I121" i="28" s="1"/>
  <c r="I122" i="28" s="1"/>
  <c r="I123" i="28" s="1"/>
  <c r="I124" i="28" s="1"/>
  <c r="I125" i="28" s="1"/>
  <c r="I126" i="28" s="1"/>
  <c r="I127" i="28" s="1"/>
  <c r="I128" i="28" s="1"/>
  <c r="I129" i="28" s="1"/>
  <c r="H116" i="28"/>
  <c r="H117" i="28" s="1"/>
  <c r="H118" i="28" s="1"/>
  <c r="H119" i="28" s="1"/>
  <c r="H120" i="28" s="1"/>
  <c r="H121" i="28" s="1"/>
  <c r="H122" i="28" s="1"/>
  <c r="H123" i="28" s="1"/>
  <c r="H124" i="28" s="1"/>
  <c r="H125" i="28" s="1"/>
  <c r="H126" i="28" s="1"/>
  <c r="H127" i="28" s="1"/>
  <c r="H128" i="28" s="1"/>
  <c r="H129" i="28" s="1"/>
  <c r="J102" i="28"/>
  <c r="J103" i="28" s="1"/>
  <c r="J104" i="28" s="1"/>
  <c r="J105" i="28" s="1"/>
  <c r="J106" i="28" s="1"/>
  <c r="J107" i="28" s="1"/>
  <c r="J108" i="28" s="1"/>
  <c r="J109" i="28" s="1"/>
  <c r="J110" i="28" s="1"/>
  <c r="J111" i="28" s="1"/>
  <c r="J112" i="28" s="1"/>
  <c r="J113" i="28" s="1"/>
  <c r="J114" i="28" s="1"/>
  <c r="J115" i="28" s="1"/>
  <c r="I102" i="28"/>
  <c r="I103" i="28" s="1"/>
  <c r="I104" i="28" s="1"/>
  <c r="I105" i="28" s="1"/>
  <c r="I106" i="28" s="1"/>
  <c r="I107" i="28" s="1"/>
  <c r="I108" i="28" s="1"/>
  <c r="I109" i="28" s="1"/>
  <c r="I110" i="28" s="1"/>
  <c r="I111" i="28" s="1"/>
  <c r="I112" i="28" s="1"/>
  <c r="I113" i="28" s="1"/>
  <c r="I114" i="28" s="1"/>
  <c r="I115" i="28" s="1"/>
  <c r="H102" i="28"/>
  <c r="H103" i="28" s="1"/>
  <c r="H104" i="28" s="1"/>
  <c r="H105" i="28" s="1"/>
  <c r="H106" i="28" s="1"/>
  <c r="H107" i="28" s="1"/>
  <c r="H108" i="28" s="1"/>
  <c r="H109" i="28" s="1"/>
  <c r="H110" i="28" s="1"/>
  <c r="H111" i="28" s="1"/>
  <c r="H112" i="28" s="1"/>
  <c r="H113" i="28" s="1"/>
  <c r="H114" i="28" s="1"/>
  <c r="H115" i="28" s="1"/>
  <c r="J88" i="28"/>
  <c r="J89" i="28" s="1"/>
  <c r="J90" i="28" s="1"/>
  <c r="J91" i="28" s="1"/>
  <c r="J92" i="28" s="1"/>
  <c r="J93" i="28" s="1"/>
  <c r="J94" i="28" s="1"/>
  <c r="J95" i="28" s="1"/>
  <c r="J96" i="28" s="1"/>
  <c r="J97" i="28" s="1"/>
  <c r="J98" i="28" s="1"/>
  <c r="J99" i="28" s="1"/>
  <c r="J100" i="28" s="1"/>
  <c r="J101" i="28" s="1"/>
  <c r="I88" i="28"/>
  <c r="I89" i="28" s="1"/>
  <c r="I90" i="28" s="1"/>
  <c r="I91" i="28" s="1"/>
  <c r="I92" i="28" s="1"/>
  <c r="I93" i="28" s="1"/>
  <c r="I94" i="28" s="1"/>
  <c r="I95" i="28" s="1"/>
  <c r="I96" i="28" s="1"/>
  <c r="I97" i="28" s="1"/>
  <c r="I98" i="28" s="1"/>
  <c r="I99" i="28" s="1"/>
  <c r="I100" i="28" s="1"/>
  <c r="I101" i="28" s="1"/>
  <c r="H88" i="28"/>
  <c r="H89" i="28" s="1"/>
  <c r="H90" i="28" s="1"/>
  <c r="H91" i="28" s="1"/>
  <c r="H92" i="28" s="1"/>
  <c r="H93" i="28" s="1"/>
  <c r="H94" i="28" s="1"/>
  <c r="H95" i="28" s="1"/>
  <c r="H96" i="28" s="1"/>
  <c r="H97" i="28" s="1"/>
  <c r="H98" i="28" s="1"/>
  <c r="H99" i="28" s="1"/>
  <c r="H100" i="28" s="1"/>
  <c r="H101" i="28" s="1"/>
  <c r="J74" i="28"/>
  <c r="J75" i="28" s="1"/>
  <c r="J76" i="28" s="1"/>
  <c r="J77" i="28" s="1"/>
  <c r="J78" i="28" s="1"/>
  <c r="J79" i="28" s="1"/>
  <c r="J80" i="28" s="1"/>
  <c r="J81" i="28" s="1"/>
  <c r="J82" i="28" s="1"/>
  <c r="J83" i="28" s="1"/>
  <c r="J84" i="28" s="1"/>
  <c r="J85" i="28" s="1"/>
  <c r="J86" i="28" s="1"/>
  <c r="J87" i="28" s="1"/>
  <c r="I74" i="28"/>
  <c r="I75" i="28" s="1"/>
  <c r="I76" i="28" s="1"/>
  <c r="I77" i="28" s="1"/>
  <c r="I78" i="28" s="1"/>
  <c r="I79" i="28" s="1"/>
  <c r="I80" i="28" s="1"/>
  <c r="I81" i="28" s="1"/>
  <c r="I82" i="28" s="1"/>
  <c r="I83" i="28" s="1"/>
  <c r="I84" i="28" s="1"/>
  <c r="I85" i="28" s="1"/>
  <c r="I86" i="28" s="1"/>
  <c r="I87" i="28" s="1"/>
  <c r="H74" i="28"/>
  <c r="H75" i="28" s="1"/>
  <c r="H76" i="28" s="1"/>
  <c r="H77" i="28" s="1"/>
  <c r="H78" i="28" s="1"/>
  <c r="H79" i="28" s="1"/>
  <c r="H80" i="28" s="1"/>
  <c r="H81" i="28" s="1"/>
  <c r="H82" i="28" s="1"/>
  <c r="H83" i="28" s="1"/>
  <c r="H84" i="28" s="1"/>
  <c r="H85" i="28" s="1"/>
  <c r="H86" i="28" s="1"/>
  <c r="H87" i="28" s="1"/>
  <c r="J60" i="28"/>
  <c r="J61" i="28" s="1"/>
  <c r="J62" i="28" s="1"/>
  <c r="J63" i="28" s="1"/>
  <c r="J64" i="28" s="1"/>
  <c r="J65" i="28" s="1"/>
  <c r="J66" i="28" s="1"/>
  <c r="J67" i="28" s="1"/>
  <c r="J68" i="28" s="1"/>
  <c r="J69" i="28" s="1"/>
  <c r="J70" i="28" s="1"/>
  <c r="J71" i="28" s="1"/>
  <c r="J72" i="28" s="1"/>
  <c r="J73" i="28" s="1"/>
  <c r="I60" i="28"/>
  <c r="I61" i="28" s="1"/>
  <c r="I62" i="28" s="1"/>
  <c r="I63" i="28" s="1"/>
  <c r="I64" i="28" s="1"/>
  <c r="I65" i="28" s="1"/>
  <c r="I66" i="28" s="1"/>
  <c r="I67" i="28" s="1"/>
  <c r="I68" i="28" s="1"/>
  <c r="I69" i="28" s="1"/>
  <c r="I70" i="28" s="1"/>
  <c r="I71" i="28" s="1"/>
  <c r="I72" i="28" s="1"/>
  <c r="I73" i="28" s="1"/>
  <c r="H60" i="28"/>
  <c r="H61" i="28" s="1"/>
  <c r="H62" i="28" s="1"/>
  <c r="H63" i="28" s="1"/>
  <c r="H64" i="28" s="1"/>
  <c r="H65" i="28" s="1"/>
  <c r="H66" i="28" s="1"/>
  <c r="H67" i="28" s="1"/>
  <c r="H68" i="28" s="1"/>
  <c r="H69" i="28" s="1"/>
  <c r="H70" i="28" s="1"/>
  <c r="H71" i="28" s="1"/>
  <c r="H72" i="28" s="1"/>
  <c r="H73" i="28" s="1"/>
  <c r="J46" i="28"/>
  <c r="J47" i="28" s="1"/>
  <c r="J48" i="28" s="1"/>
  <c r="J49" i="28" s="1"/>
  <c r="J50" i="28" s="1"/>
  <c r="J51" i="28" s="1"/>
  <c r="J52" i="28" s="1"/>
  <c r="J53" i="28" s="1"/>
  <c r="J54" i="28" s="1"/>
  <c r="J55" i="28" s="1"/>
  <c r="J56" i="28" s="1"/>
  <c r="J57" i="28" s="1"/>
  <c r="J58" i="28" s="1"/>
  <c r="J59" i="28" s="1"/>
  <c r="I46" i="28"/>
  <c r="I47" i="28" s="1"/>
  <c r="I48" i="28" s="1"/>
  <c r="I49" i="28" s="1"/>
  <c r="I50" i="28" s="1"/>
  <c r="I51" i="28" s="1"/>
  <c r="I52" i="28" s="1"/>
  <c r="I53" i="28" s="1"/>
  <c r="I54" i="28" s="1"/>
  <c r="I55" i="28" s="1"/>
  <c r="I56" i="28" s="1"/>
  <c r="I57" i="28" s="1"/>
  <c r="I58" i="28" s="1"/>
  <c r="I59" i="28" s="1"/>
  <c r="H46" i="28"/>
  <c r="H47" i="28" s="1"/>
  <c r="H48" i="28" s="1"/>
  <c r="H49" i="28" s="1"/>
  <c r="H50" i="28" s="1"/>
  <c r="H51" i="28" s="1"/>
  <c r="H52" i="28" s="1"/>
  <c r="H53" i="28" s="1"/>
  <c r="H54" i="28" s="1"/>
  <c r="H55" i="28" s="1"/>
  <c r="H56" i="28" s="1"/>
  <c r="H57" i="28" s="1"/>
  <c r="H58" i="28" s="1"/>
  <c r="H59" i="28" s="1"/>
  <c r="J32" i="28"/>
  <c r="J33" i="28" s="1"/>
  <c r="J34" i="28" s="1"/>
  <c r="J35" i="28" s="1"/>
  <c r="J36" i="28" s="1"/>
  <c r="J37" i="28" s="1"/>
  <c r="J38" i="28" s="1"/>
  <c r="J39" i="28" s="1"/>
  <c r="J40" i="28" s="1"/>
  <c r="J41" i="28" s="1"/>
  <c r="J42" i="28" s="1"/>
  <c r="J43" i="28" s="1"/>
  <c r="J44" i="28" s="1"/>
  <c r="J45" i="28" s="1"/>
  <c r="I32" i="28"/>
  <c r="I33" i="28" s="1"/>
  <c r="I34" i="28" s="1"/>
  <c r="I35" i="28" s="1"/>
  <c r="I36" i="28" s="1"/>
  <c r="I37" i="28" s="1"/>
  <c r="I38" i="28" s="1"/>
  <c r="I39" i="28" s="1"/>
  <c r="I40" i="28" s="1"/>
  <c r="I41" i="28" s="1"/>
  <c r="I42" i="28" s="1"/>
  <c r="I43" i="28" s="1"/>
  <c r="I44" i="28" s="1"/>
  <c r="I45" i="28" s="1"/>
  <c r="H32" i="28"/>
  <c r="H33" i="28" s="1"/>
  <c r="H34" i="28" s="1"/>
  <c r="H35" i="28" s="1"/>
  <c r="H36" i="28" s="1"/>
  <c r="H37" i="28" s="1"/>
  <c r="H38" i="28" s="1"/>
  <c r="H39" i="28" s="1"/>
  <c r="H40" i="28" s="1"/>
  <c r="H41" i="28" s="1"/>
  <c r="H42" i="28" s="1"/>
  <c r="H43" i="28" s="1"/>
  <c r="H44" i="28" s="1"/>
  <c r="H45" i="28" s="1"/>
  <c r="J18" i="28"/>
  <c r="J19" i="28" s="1"/>
  <c r="J20" i="28" s="1"/>
  <c r="J21" i="28" s="1"/>
  <c r="J22" i="28" s="1"/>
  <c r="J23" i="28" s="1"/>
  <c r="J24" i="28" s="1"/>
  <c r="J25" i="28" s="1"/>
  <c r="J26" i="28" s="1"/>
  <c r="J27" i="28" s="1"/>
  <c r="J28" i="28" s="1"/>
  <c r="J29" i="28" s="1"/>
  <c r="J30" i="28" s="1"/>
  <c r="J31" i="28" s="1"/>
  <c r="I18" i="28"/>
  <c r="I19" i="28" s="1"/>
  <c r="I20" i="28" s="1"/>
  <c r="I21" i="28" s="1"/>
  <c r="I22" i="28" s="1"/>
  <c r="I23" i="28" s="1"/>
  <c r="I24" i="28" s="1"/>
  <c r="I25" i="28" s="1"/>
  <c r="I26" i="28" s="1"/>
  <c r="I27" i="28" s="1"/>
  <c r="I28" i="28" s="1"/>
  <c r="I29" i="28" s="1"/>
  <c r="I30" i="28" s="1"/>
  <c r="I31" i="28" s="1"/>
  <c r="H18" i="28"/>
  <c r="H19" i="28" s="1"/>
  <c r="H20" i="28" s="1"/>
  <c r="H21" i="28" s="1"/>
  <c r="H22" i="28" s="1"/>
  <c r="H23" i="28" s="1"/>
  <c r="H24" i="28" s="1"/>
  <c r="H25" i="28" s="1"/>
  <c r="H26" i="28" s="1"/>
  <c r="H27" i="28" s="1"/>
  <c r="H28" i="28" s="1"/>
  <c r="H29" i="28" s="1"/>
  <c r="H30" i="28" s="1"/>
  <c r="H31" i="28" s="1"/>
  <c r="J4" i="28"/>
  <c r="J5" i="28" s="1"/>
  <c r="J6" i="28" s="1"/>
  <c r="J7" i="28" s="1"/>
  <c r="J8" i="28" s="1"/>
  <c r="J9" i="28" s="1"/>
  <c r="J10" i="28" s="1"/>
  <c r="J11" i="28" s="1"/>
  <c r="J12" i="28" s="1"/>
  <c r="J13" i="28" s="1"/>
  <c r="J14" i="28" s="1"/>
  <c r="J15" i="28" s="1"/>
  <c r="J16" i="28" s="1"/>
  <c r="J17" i="28" s="1"/>
  <c r="I4" i="28"/>
  <c r="I5" i="28" s="1"/>
  <c r="I6" i="28" s="1"/>
  <c r="I7" i="28" s="1"/>
  <c r="I8" i="28" s="1"/>
  <c r="I9" i="28" s="1"/>
  <c r="I10" i="28" s="1"/>
  <c r="I11" i="28" s="1"/>
  <c r="I12" i="28" s="1"/>
  <c r="I13" i="28" s="1"/>
  <c r="I14" i="28" s="1"/>
  <c r="I15" i="28" s="1"/>
  <c r="I16" i="28" s="1"/>
  <c r="I17" i="28" s="1"/>
  <c r="H4" i="28"/>
  <c r="AF18" i="26"/>
  <c r="C19" i="23"/>
  <c r="D19" i="23"/>
  <c r="E19" i="23"/>
  <c r="F19" i="23"/>
  <c r="G19" i="23"/>
  <c r="H19" i="23"/>
  <c r="I19" i="23"/>
  <c r="J19" i="23"/>
  <c r="K19" i="23"/>
  <c r="L19" i="23"/>
  <c r="M19" i="23"/>
  <c r="N19" i="23"/>
  <c r="O19" i="23"/>
  <c r="P19" i="23"/>
  <c r="Q19" i="23"/>
  <c r="R19" i="23"/>
  <c r="S19" i="23"/>
  <c r="T19" i="23"/>
  <c r="U19" i="23"/>
  <c r="V19" i="23"/>
  <c r="W19" i="23"/>
  <c r="X19" i="23"/>
  <c r="Y19" i="23"/>
  <c r="Z19" i="23"/>
  <c r="C20" i="23"/>
  <c r="D20" i="23"/>
  <c r="E20" i="23"/>
  <c r="F20" i="23"/>
  <c r="G20" i="23"/>
  <c r="H20" i="23"/>
  <c r="I20" i="23"/>
  <c r="J20" i="23"/>
  <c r="K20" i="23"/>
  <c r="L20" i="23"/>
  <c r="M20" i="23"/>
  <c r="N20" i="23"/>
  <c r="O20" i="23"/>
  <c r="P20" i="23"/>
  <c r="Q20" i="23"/>
  <c r="R20" i="23"/>
  <c r="S20" i="23"/>
  <c r="T20" i="23"/>
  <c r="U20" i="23"/>
  <c r="V20" i="23"/>
  <c r="W20" i="23"/>
  <c r="X20" i="23"/>
  <c r="Y20" i="23"/>
  <c r="Z20" i="23"/>
  <c r="AA20" i="23"/>
  <c r="AB20" i="23"/>
  <c r="AC20" i="23"/>
  <c r="AD20" i="23"/>
  <c r="B20" i="23"/>
  <c r="B19" i="23"/>
  <c r="H537" i="28" l="1"/>
  <c r="H538" i="28" s="1"/>
  <c r="H539" i="28" s="1"/>
  <c r="H540" i="28" s="1"/>
  <c r="H541" i="28" s="1"/>
  <c r="H542" i="28" s="1"/>
  <c r="H543" i="28" s="1"/>
  <c r="H544" i="28" s="1"/>
  <c r="H545" i="28" s="1"/>
  <c r="H546" i="28" s="1"/>
  <c r="H547" i="28" s="1"/>
  <c r="H548" i="28" s="1"/>
  <c r="H549" i="28" s="1"/>
  <c r="H5" i="28"/>
  <c r="H6" i="28" s="1"/>
  <c r="H7" i="28" s="1"/>
  <c r="H8" i="28" s="1"/>
  <c r="H9" i="28" s="1"/>
  <c r="H10" i="28" s="1"/>
  <c r="H11" i="28" s="1"/>
  <c r="H12" i="28" s="1"/>
  <c r="H13" i="28" s="1"/>
  <c r="H14" i="28" s="1"/>
  <c r="H15" i="28" s="1"/>
  <c r="H16" i="28" s="1"/>
  <c r="H17" i="28" s="1"/>
  <c r="AB18" i="12" l="1"/>
  <c r="S26" i="12"/>
  <c r="AA18" i="12"/>
  <c r="R26" i="12"/>
  <c r="AB17" i="12"/>
  <c r="Q26" i="12"/>
  <c r="AA17" i="12"/>
  <c r="Y25" i="12"/>
  <c r="AB16" i="12"/>
  <c r="X25" i="12"/>
  <c r="AA16" i="12"/>
  <c r="W25" i="12"/>
  <c r="AB19" i="12"/>
  <c r="U26" i="12"/>
  <c r="AB24" i="12"/>
  <c r="R16" i="12"/>
  <c r="AD15" i="12"/>
  <c r="T25" i="12"/>
  <c r="AD16" i="12"/>
  <c r="S25" i="12"/>
  <c r="AD17" i="12"/>
  <c r="R25" i="12"/>
  <c r="AD18" i="12"/>
  <c r="Q25" i="12"/>
  <c r="AD19" i="12"/>
  <c r="Y24" i="12"/>
  <c r="Y19" i="12"/>
  <c r="X24" i="12"/>
  <c r="AB15" i="12"/>
  <c r="AB20" i="12" s="1"/>
  <c r="V25" i="12"/>
  <c r="AD24" i="12"/>
  <c r="S15" i="12"/>
  <c r="V19" i="12"/>
  <c r="U24" i="12"/>
  <c r="U19" i="12"/>
  <c r="T24" i="12"/>
  <c r="T19" i="12"/>
  <c r="S24" i="12"/>
  <c r="S19" i="12"/>
  <c r="R24" i="12"/>
  <c r="R19" i="12"/>
  <c r="Q24" i="12"/>
  <c r="Q19" i="12"/>
  <c r="Y23" i="12"/>
  <c r="X19" i="12"/>
  <c r="W24" i="12"/>
  <c r="AA19" i="12"/>
  <c r="T26" i="12"/>
  <c r="W18" i="12"/>
  <c r="V23" i="12"/>
  <c r="V18" i="12"/>
  <c r="U23" i="12"/>
  <c r="U18" i="12"/>
  <c r="T23" i="12"/>
  <c r="T18" i="12"/>
  <c r="S23" i="12"/>
  <c r="S18" i="12"/>
  <c r="R23" i="12"/>
  <c r="R18" i="12"/>
  <c r="Q23" i="12"/>
  <c r="Y18" i="12"/>
  <c r="X23" i="12"/>
  <c r="AA15" i="12"/>
  <c r="AA20" i="12" s="1"/>
  <c r="U25" i="12"/>
  <c r="X17" i="12"/>
  <c r="W22" i="12"/>
  <c r="W17" i="12"/>
  <c r="V22" i="12"/>
  <c r="V17" i="12"/>
  <c r="U22" i="12"/>
  <c r="U17" i="12"/>
  <c r="T22" i="12"/>
  <c r="T17" i="12"/>
  <c r="S22" i="12"/>
  <c r="S17" i="12"/>
  <c r="R22" i="12"/>
  <c r="Q18" i="12"/>
  <c r="Y22" i="12"/>
  <c r="W19" i="12"/>
  <c r="V24" i="12"/>
  <c r="S11" i="26"/>
  <c r="Z24" i="12"/>
  <c r="Y16" i="12"/>
  <c r="Z25" i="12"/>
  <c r="X16" i="12"/>
  <c r="Z26" i="12"/>
  <c r="W16" i="12"/>
  <c r="AB26" i="12"/>
  <c r="V16" i="12"/>
  <c r="AA26" i="12"/>
  <c r="U16" i="12"/>
  <c r="AB25" i="12"/>
  <c r="T16" i="12"/>
  <c r="Z22" i="12"/>
  <c r="R17" i="12"/>
  <c r="Q22" i="12"/>
  <c r="X18" i="12"/>
  <c r="W23" i="12"/>
  <c r="AA8" i="26"/>
  <c r="AA24" i="12"/>
  <c r="Q16" i="12"/>
  <c r="AB23" i="12"/>
  <c r="Y15" i="12"/>
  <c r="AA23" i="12"/>
  <c r="X15" i="12"/>
  <c r="AB22" i="12"/>
  <c r="W15" i="12"/>
  <c r="AA22" i="12"/>
  <c r="AA27" i="12" s="1"/>
  <c r="V15" i="12"/>
  <c r="AD22" i="12"/>
  <c r="U15" i="12"/>
  <c r="AA25" i="12"/>
  <c r="S16" i="12"/>
  <c r="Y17" i="12"/>
  <c r="X22" i="12"/>
  <c r="Z11" i="26"/>
  <c r="AD25" i="12"/>
  <c r="R15" i="12"/>
  <c r="Z15" i="12"/>
  <c r="Q15" i="12"/>
  <c r="Z16" i="12"/>
  <c r="Y26" i="12"/>
  <c r="Z17" i="12"/>
  <c r="X26" i="12"/>
  <c r="Z18" i="12"/>
  <c r="W26" i="12"/>
  <c r="Z19" i="12"/>
  <c r="V26" i="12"/>
  <c r="AD23" i="12"/>
  <c r="T15" i="12"/>
  <c r="Z23" i="12"/>
  <c r="Q17" i="12"/>
  <c r="AE11" i="26"/>
  <c r="V9" i="26"/>
  <c r="AB12" i="26"/>
  <c r="S9" i="26"/>
  <c r="Z12" i="26"/>
  <c r="AD9" i="26"/>
  <c r="AF9" i="26"/>
  <c r="Y8" i="26"/>
  <c r="X11" i="26"/>
  <c r="W9" i="26"/>
  <c r="U12" i="26"/>
  <c r="U9" i="26"/>
  <c r="AF11" i="26"/>
  <c r="AE9" i="26"/>
  <c r="AC12" i="26"/>
  <c r="AC9" i="26"/>
  <c r="AA12" i="26"/>
  <c r="T8" i="26"/>
  <c r="AF8" i="26"/>
  <c r="Y11" i="26"/>
  <c r="AB8" i="26"/>
  <c r="W11" i="26"/>
  <c r="Z8" i="26"/>
  <c r="T12" i="26"/>
  <c r="X9" i="26"/>
  <c r="S8" i="26"/>
  <c r="W12" i="26"/>
  <c r="AA9" i="26"/>
  <c r="Y12" i="26"/>
  <c r="AE12" i="26"/>
  <c r="S12" i="26"/>
  <c r="AA11" i="26"/>
  <c r="V8" i="26"/>
  <c r="U11" i="26"/>
  <c r="X8" i="26"/>
  <c r="V12" i="26"/>
  <c r="AD8" i="26"/>
  <c r="AC11" i="26"/>
  <c r="T9" i="26"/>
  <c r="AD12" i="26"/>
  <c r="Z9" i="26"/>
  <c r="Z13" i="26" s="1"/>
  <c r="X12" i="26"/>
  <c r="AB9" i="26"/>
  <c r="U8" i="26"/>
  <c r="AF12" i="26"/>
  <c r="AF13" i="26" s="1"/>
  <c r="AF14" i="26" s="1"/>
  <c r="AC8" i="26"/>
  <c r="T11" i="26"/>
  <c r="W8" i="26"/>
  <c r="V11" i="26"/>
  <c r="AD26" i="12"/>
  <c r="Y9" i="26"/>
  <c r="Y13" i="26" s="1"/>
  <c r="AB11" i="26"/>
  <c r="AE8" i="26"/>
  <c r="AD11" i="26"/>
  <c r="I33" i="23"/>
  <c r="H33" i="23"/>
  <c r="B13" i="23"/>
  <c r="C13" i="23"/>
  <c r="D13" i="23"/>
  <c r="E13" i="23"/>
  <c r="F13" i="23"/>
  <c r="G13" i="23"/>
  <c r="H13" i="23"/>
  <c r="I13" i="23"/>
  <c r="J13" i="23"/>
  <c r="K13" i="23"/>
  <c r="L13" i="23"/>
  <c r="M13" i="23"/>
  <c r="AC13" i="23"/>
  <c r="AB13" i="23"/>
  <c r="AA13" i="23"/>
  <c r="Z13" i="23"/>
  <c r="Y13" i="23"/>
  <c r="X13" i="23"/>
  <c r="W13" i="23"/>
  <c r="V13" i="23"/>
  <c r="U13" i="23"/>
  <c r="T13" i="23"/>
  <c r="S13" i="23"/>
  <c r="R13" i="23"/>
  <c r="Q13" i="23"/>
  <c r="P13" i="23"/>
  <c r="O13" i="23"/>
  <c r="N13" i="23"/>
  <c r="AB27" i="12" l="1"/>
  <c r="Z20" i="12"/>
  <c r="Z27" i="12"/>
  <c r="AD27" i="12"/>
  <c r="AD20" i="12"/>
  <c r="T13" i="26"/>
  <c r="AA13" i="26"/>
  <c r="S13" i="26"/>
  <c r="X13" i="26"/>
  <c r="X14" i="26" s="1"/>
  <c r="V13" i="26"/>
  <c r="V14" i="26" s="1"/>
  <c r="AB13" i="26"/>
  <c r="AD13" i="26"/>
  <c r="AD14" i="26" s="1"/>
  <c r="W13" i="26"/>
  <c r="AE13" i="26"/>
  <c r="AE14" i="26" s="1"/>
  <c r="AC13" i="26"/>
  <c r="U13" i="26"/>
  <c r="U14" i="26" s="1"/>
  <c r="D67" i="12"/>
  <c r="E67" i="12"/>
  <c r="G67" i="12"/>
  <c r="G72" i="12" s="1"/>
  <c r="D68" i="12"/>
  <c r="E68" i="12"/>
  <c r="F68" i="12"/>
  <c r="F72" i="12" s="1"/>
  <c r="G68" i="12"/>
  <c r="B68" i="12"/>
  <c r="B67" i="12"/>
  <c r="D66" i="12"/>
  <c r="E66" i="12"/>
  <c r="F66" i="12"/>
  <c r="B66" i="12"/>
  <c r="D65" i="12"/>
  <c r="E65" i="12"/>
  <c r="F65" i="12"/>
  <c r="G65" i="12"/>
  <c r="G71" i="12" s="1"/>
  <c r="B65" i="12"/>
  <c r="B27" i="12"/>
  <c r="C27" i="12"/>
  <c r="D27" i="12"/>
  <c r="E27" i="12"/>
  <c r="F27" i="12"/>
  <c r="G27" i="12"/>
  <c r="H27" i="12"/>
  <c r="I27" i="12"/>
  <c r="J27" i="12"/>
  <c r="K27" i="12"/>
  <c r="L27" i="12"/>
  <c r="M27" i="12"/>
  <c r="N27" i="12"/>
  <c r="O27" i="12"/>
  <c r="P27" i="12"/>
  <c r="Q27" i="12"/>
  <c r="R27" i="12"/>
  <c r="S27" i="12"/>
  <c r="T27" i="12"/>
  <c r="U27" i="12"/>
  <c r="V27" i="12"/>
  <c r="W27" i="12"/>
  <c r="X27" i="12"/>
  <c r="Y27" i="12"/>
  <c r="B20" i="12"/>
  <c r="C20" i="12"/>
  <c r="D20" i="12"/>
  <c r="E20" i="12"/>
  <c r="F20" i="12"/>
  <c r="G20" i="12"/>
  <c r="H20" i="12"/>
  <c r="I20" i="12"/>
  <c r="J20" i="12"/>
  <c r="K20" i="12"/>
  <c r="L20" i="12"/>
  <c r="M20" i="12"/>
  <c r="N20" i="12"/>
  <c r="O20" i="12"/>
  <c r="P20" i="12"/>
  <c r="Q20" i="12"/>
  <c r="R20" i="12"/>
  <c r="S20" i="12"/>
  <c r="T20" i="12"/>
  <c r="U20" i="12"/>
  <c r="V20" i="12"/>
  <c r="W20" i="12"/>
  <c r="X20" i="12"/>
  <c r="Y20" i="12"/>
  <c r="E18" i="26"/>
  <c r="F18" i="26"/>
  <c r="G18" i="26"/>
  <c r="H18" i="26"/>
  <c r="I18" i="26"/>
  <c r="J18" i="26"/>
  <c r="K18" i="26"/>
  <c r="L18" i="26"/>
  <c r="M18" i="26"/>
  <c r="N18" i="26"/>
  <c r="O18" i="26"/>
  <c r="P18" i="26"/>
  <c r="Q18" i="26"/>
  <c r="R18" i="26"/>
  <c r="S18" i="26"/>
  <c r="T18" i="26"/>
  <c r="U18" i="26"/>
  <c r="V18" i="26"/>
  <c r="W18" i="26"/>
  <c r="X18" i="26"/>
  <c r="Y18" i="26"/>
  <c r="Z18" i="26"/>
  <c r="AA18" i="26"/>
  <c r="AB18" i="26"/>
  <c r="AC18" i="26"/>
  <c r="AD18" i="26"/>
  <c r="AE18" i="26"/>
  <c r="D18" i="26"/>
  <c r="S14" i="26"/>
  <c r="AC14" i="26"/>
  <c r="AB14" i="26"/>
  <c r="AA14" i="26"/>
  <c r="Z14" i="26"/>
  <c r="Y14" i="26"/>
  <c r="W14" i="26"/>
  <c r="T14" i="26"/>
  <c r="B72" i="12" l="1"/>
  <c r="AD28" i="12"/>
  <c r="AD30" i="12" s="1"/>
  <c r="B71" i="12"/>
  <c r="E72" i="12"/>
  <c r="G73" i="12"/>
  <c r="D72" i="12"/>
  <c r="F71" i="12"/>
  <c r="F73" i="12" s="1"/>
  <c r="D71" i="12"/>
  <c r="E71" i="12"/>
  <c r="N28" i="12"/>
  <c r="N30" i="12" s="1"/>
  <c r="F28" i="12"/>
  <c r="F30" i="12" s="1"/>
  <c r="K28" i="12"/>
  <c r="K29" i="12" s="1"/>
  <c r="C28" i="12"/>
  <c r="C29" i="12" s="1"/>
  <c r="I28" i="12"/>
  <c r="I30" i="12" s="1"/>
  <c r="P28" i="12"/>
  <c r="P31" i="12" s="1"/>
  <c r="H28" i="12"/>
  <c r="H31" i="12" s="1"/>
  <c r="O28" i="12"/>
  <c r="O31" i="12" s="1"/>
  <c r="M28" i="12"/>
  <c r="M31" i="12" s="1"/>
  <c r="E28" i="12"/>
  <c r="E31" i="12" s="1"/>
  <c r="L28" i="12"/>
  <c r="L31" i="12" s="1"/>
  <c r="D28" i="12"/>
  <c r="D31" i="12" s="1"/>
  <c r="J28" i="12"/>
  <c r="J31" i="12" s="1"/>
  <c r="B28" i="12"/>
  <c r="B31" i="12" s="1"/>
  <c r="G28" i="12"/>
  <c r="G31" i="12" s="1"/>
  <c r="M24" i="24"/>
  <c r="N24" i="24"/>
  <c r="O24" i="24"/>
  <c r="P24" i="24"/>
  <c r="Q24" i="24"/>
  <c r="R24" i="24"/>
  <c r="S24" i="24"/>
  <c r="T24" i="24"/>
  <c r="U24" i="24"/>
  <c r="V24" i="24"/>
  <c r="H24" i="24"/>
  <c r="I24" i="24"/>
  <c r="J24" i="24"/>
  <c r="K24" i="24"/>
  <c r="L24" i="24"/>
  <c r="G24" i="24"/>
  <c r="G23" i="24"/>
  <c r="G25" i="24"/>
  <c r="H25" i="24"/>
  <c r="I25" i="24"/>
  <c r="J25" i="24"/>
  <c r="K25" i="24"/>
  <c r="L25" i="24"/>
  <c r="M25" i="24"/>
  <c r="N25" i="24"/>
  <c r="O25" i="24"/>
  <c r="P25" i="24"/>
  <c r="Q25" i="24"/>
  <c r="R25" i="24"/>
  <c r="S25" i="24"/>
  <c r="T25" i="24"/>
  <c r="U25" i="24"/>
  <c r="V25" i="24"/>
  <c r="H23" i="24"/>
  <c r="I23" i="24"/>
  <c r="J23" i="24"/>
  <c r="K23" i="24"/>
  <c r="L23" i="24"/>
  <c r="M23" i="24"/>
  <c r="N23" i="24"/>
  <c r="O23" i="24"/>
  <c r="P23" i="24"/>
  <c r="Q23" i="24"/>
  <c r="R23" i="24"/>
  <c r="S23" i="24"/>
  <c r="T23" i="24"/>
  <c r="U23" i="24"/>
  <c r="H26" i="24"/>
  <c r="I26" i="24"/>
  <c r="J26" i="24"/>
  <c r="K26" i="24"/>
  <c r="L26" i="24"/>
  <c r="M26" i="24"/>
  <c r="N26" i="24"/>
  <c r="O26" i="24"/>
  <c r="P26" i="24"/>
  <c r="Q26" i="24"/>
  <c r="R26" i="24"/>
  <c r="S26" i="24"/>
  <c r="T26" i="24"/>
  <c r="U26" i="24"/>
  <c r="V26" i="24"/>
  <c r="G26" i="24"/>
  <c r="K15" i="24"/>
  <c r="E19" i="24"/>
  <c r="H8" i="24"/>
  <c r="H9" i="24" s="1"/>
  <c r="B73" i="12" l="1"/>
  <c r="B43" i="12" s="1"/>
  <c r="AD31" i="12"/>
  <c r="AD29" i="12"/>
  <c r="AD34" i="12" s="1"/>
  <c r="AD37" i="12" s="1"/>
  <c r="C30" i="12"/>
  <c r="L30" i="12"/>
  <c r="I29" i="12"/>
  <c r="I34" i="12" s="1"/>
  <c r="I37" i="12" s="1"/>
  <c r="P29" i="12"/>
  <c r="P33" i="12" s="1"/>
  <c r="P36" i="12" s="1"/>
  <c r="F31" i="12"/>
  <c r="F29" i="12"/>
  <c r="F33" i="12" s="1"/>
  <c r="P30" i="12"/>
  <c r="I31" i="12"/>
  <c r="J30" i="12"/>
  <c r="N29" i="12"/>
  <c r="N34" i="12" s="1"/>
  <c r="N37" i="12" s="1"/>
  <c r="N31" i="12"/>
  <c r="B30" i="12"/>
  <c r="K31" i="12"/>
  <c r="L29" i="12"/>
  <c r="L33" i="12" s="1"/>
  <c r="H29" i="12"/>
  <c r="H34" i="12" s="1"/>
  <c r="H37" i="12" s="1"/>
  <c r="G30" i="12"/>
  <c r="K33" i="12"/>
  <c r="K34" i="12"/>
  <c r="K37" i="12" s="1"/>
  <c r="C33" i="12"/>
  <c r="C34" i="12"/>
  <c r="C37" i="12" s="1"/>
  <c r="K30" i="12"/>
  <c r="C31" i="12"/>
  <c r="H30" i="12"/>
  <c r="O29" i="12"/>
  <c r="B29" i="12"/>
  <c r="M30" i="12"/>
  <c r="M29" i="12"/>
  <c r="E30" i="12"/>
  <c r="E29" i="12"/>
  <c r="J29" i="12"/>
  <c r="D29" i="12"/>
  <c r="G29" i="12"/>
  <c r="D30" i="12"/>
  <c r="O30" i="12"/>
  <c r="H11" i="24"/>
  <c r="H12" i="24"/>
  <c r="L34" i="12" l="1"/>
  <c r="L37" i="12" s="1"/>
  <c r="AD33" i="12"/>
  <c r="AD36" i="12" s="1"/>
  <c r="AD38" i="12" s="1"/>
  <c r="AD43" i="12" s="1"/>
  <c r="F34" i="12"/>
  <c r="F37" i="12" s="1"/>
  <c r="P34" i="12"/>
  <c r="P37" i="12" s="1"/>
  <c r="P38" i="12" s="1"/>
  <c r="I33" i="12"/>
  <c r="I36" i="12" s="1"/>
  <c r="I38" i="12" s="1"/>
  <c r="N33" i="12"/>
  <c r="N36" i="12" s="1"/>
  <c r="N38" i="12" s="1"/>
  <c r="H33" i="12"/>
  <c r="H35" i="12" s="1"/>
  <c r="M34" i="12"/>
  <c r="M37" i="12" s="1"/>
  <c r="M33" i="12"/>
  <c r="O34" i="12"/>
  <c r="O37" i="12" s="1"/>
  <c r="O33" i="12"/>
  <c r="L36" i="12"/>
  <c r="G34" i="12"/>
  <c r="G37" i="12" s="1"/>
  <c r="G33" i="12"/>
  <c r="D33" i="12"/>
  <c r="D34" i="12"/>
  <c r="D37" i="12" s="1"/>
  <c r="B34" i="12"/>
  <c r="B37" i="12" s="1"/>
  <c r="B33" i="12"/>
  <c r="C36" i="12"/>
  <c r="C38" i="12" s="1"/>
  <c r="C35" i="12"/>
  <c r="J34" i="12"/>
  <c r="J37" i="12" s="1"/>
  <c r="J33" i="12"/>
  <c r="F36" i="12"/>
  <c r="E34" i="12"/>
  <c r="E37" i="12" s="1"/>
  <c r="E33" i="12"/>
  <c r="K36" i="12"/>
  <c r="K38" i="12" s="1"/>
  <c r="K35" i="12"/>
  <c r="L35" i="12" l="1"/>
  <c r="L38" i="12"/>
  <c r="AD35" i="12"/>
  <c r="F35" i="12"/>
  <c r="F38" i="12"/>
  <c r="P35" i="12"/>
  <c r="N35" i="12"/>
  <c r="I35" i="12"/>
  <c r="H36" i="12"/>
  <c r="H38" i="12" s="1"/>
  <c r="B35" i="12"/>
  <c r="B36" i="12"/>
  <c r="B38" i="12" s="1"/>
  <c r="D35" i="12"/>
  <c r="D36" i="12"/>
  <c r="D38" i="12" s="1"/>
  <c r="J35" i="12"/>
  <c r="J36" i="12"/>
  <c r="J38" i="12" s="1"/>
  <c r="G36" i="12"/>
  <c r="G38" i="12" s="1"/>
  <c r="G35" i="12"/>
  <c r="E36" i="12"/>
  <c r="E38" i="12" s="1"/>
  <c r="E35" i="12"/>
  <c r="O36" i="12"/>
  <c r="O38" i="12" s="1"/>
  <c r="O35" i="12"/>
  <c r="M35" i="12"/>
  <c r="M36" i="12"/>
  <c r="M38" i="12" s="1"/>
  <c r="V15" i="24" l="1"/>
  <c r="M15" i="24"/>
  <c r="N15" i="24"/>
  <c r="O15" i="24"/>
  <c r="P15" i="24"/>
  <c r="Q15" i="24"/>
  <c r="R15" i="24"/>
  <c r="S15" i="24"/>
  <c r="T15" i="24"/>
  <c r="U15" i="24"/>
  <c r="L15" i="24"/>
  <c r="I8" i="24"/>
  <c r="J8" i="24"/>
  <c r="J9" i="24" s="1"/>
  <c r="K8" i="24"/>
  <c r="K9" i="24" s="1"/>
  <c r="K11" i="24" s="1"/>
  <c r="L8" i="24"/>
  <c r="M8" i="24"/>
  <c r="N8" i="24"/>
  <c r="O8" i="24"/>
  <c r="P8" i="24"/>
  <c r="P9" i="24" s="1"/>
  <c r="P11" i="24" s="1"/>
  <c r="Q8" i="24"/>
  <c r="Q9" i="24" s="1"/>
  <c r="Q11" i="24" s="1"/>
  <c r="R8" i="24"/>
  <c r="R9" i="24" s="1"/>
  <c r="R11" i="24" s="1"/>
  <c r="S8" i="24"/>
  <c r="S9" i="24" s="1"/>
  <c r="S11" i="24" s="1"/>
  <c r="T8" i="24"/>
  <c r="U8" i="24"/>
  <c r="V8" i="24"/>
  <c r="G8" i="24"/>
  <c r="G9" i="24" s="1"/>
  <c r="J11" i="24" l="1"/>
  <c r="G11" i="24"/>
  <c r="T9" i="24"/>
  <c r="T11" i="24" s="1"/>
  <c r="L9" i="24"/>
  <c r="S12" i="24"/>
  <c r="K12" i="24"/>
  <c r="R12" i="24"/>
  <c r="J12" i="24"/>
  <c r="Q12" i="24"/>
  <c r="P12" i="24"/>
  <c r="G12" i="24"/>
  <c r="O9" i="24"/>
  <c r="O11" i="24" s="1"/>
  <c r="V9" i="24"/>
  <c r="V11" i="24" s="1"/>
  <c r="N9" i="24"/>
  <c r="N11" i="24" s="1"/>
  <c r="U9" i="24"/>
  <c r="U11" i="24" s="1"/>
  <c r="M9" i="24"/>
  <c r="M11" i="24" s="1"/>
  <c r="I9" i="24"/>
  <c r="I11" i="24" l="1"/>
  <c r="L12" i="24"/>
  <c r="L11" i="24"/>
  <c r="T12" i="24"/>
  <c r="V12" i="24"/>
  <c r="M12" i="24"/>
  <c r="U12" i="24"/>
  <c r="I12" i="24"/>
  <c r="O12" i="24"/>
  <c r="N12" i="24"/>
  <c r="B63" i="12" l="1"/>
  <c r="G63" i="12"/>
  <c r="F63" i="12"/>
  <c r="E63" i="12"/>
  <c r="D63" i="12"/>
  <c r="C63" i="12"/>
  <c r="P42" i="12"/>
  <c r="O42" i="12"/>
  <c r="N42" i="12"/>
  <c r="M42" i="12"/>
  <c r="L42" i="12"/>
  <c r="K42" i="12"/>
  <c r="J42" i="12"/>
  <c r="I42" i="12"/>
  <c r="H42" i="12"/>
  <c r="G42" i="12"/>
  <c r="F42" i="12"/>
  <c r="E42" i="12"/>
  <c r="D42" i="12"/>
  <c r="C42" i="12"/>
  <c r="P41" i="12"/>
  <c r="O41" i="12"/>
  <c r="N41" i="12"/>
  <c r="M41" i="12"/>
  <c r="L41" i="12"/>
  <c r="K41" i="12"/>
  <c r="J41" i="12"/>
  <c r="I41" i="12"/>
  <c r="H41" i="12"/>
  <c r="G41" i="12"/>
  <c r="F41" i="12"/>
  <c r="E41" i="12"/>
  <c r="D41" i="12"/>
  <c r="C41" i="12"/>
  <c r="B41" i="12"/>
  <c r="AC27" i="12"/>
  <c r="AC20" i="12"/>
  <c r="AA28" i="12"/>
  <c r="AA30" i="12" s="1"/>
  <c r="Z28" i="12"/>
  <c r="Z30" i="12" s="1"/>
  <c r="Y28" i="12"/>
  <c r="Y30" i="12" s="1"/>
  <c r="X28" i="12"/>
  <c r="X30" i="12" s="1"/>
  <c r="W28" i="12"/>
  <c r="V28" i="12"/>
  <c r="V30" i="12" s="1"/>
  <c r="U28" i="12"/>
  <c r="U30" i="12" s="1"/>
  <c r="T28" i="12"/>
  <c r="T30" i="12" s="1"/>
  <c r="S28" i="12"/>
  <c r="R28" i="12"/>
  <c r="R30" i="12" s="1"/>
  <c r="Q28" i="12"/>
  <c r="AA29" i="12" l="1"/>
  <c r="Q31" i="12"/>
  <c r="Q30" i="12"/>
  <c r="S29" i="12"/>
  <c r="S34" i="12" s="1"/>
  <c r="S37" i="12" s="1"/>
  <c r="S30" i="12"/>
  <c r="W29" i="12"/>
  <c r="W34" i="12" s="1"/>
  <c r="W37" i="12" s="1"/>
  <c r="W30" i="12"/>
  <c r="F69" i="12"/>
  <c r="G69" i="12"/>
  <c r="C69" i="12"/>
  <c r="D69" i="12"/>
  <c r="E69" i="12"/>
  <c r="B69" i="12"/>
  <c r="AB28" i="12"/>
  <c r="AB30" i="12" s="1"/>
  <c r="AC28" i="12"/>
  <c r="AC30" i="12" s="1"/>
  <c r="X29" i="12"/>
  <c r="X31" i="12"/>
  <c r="Q29" i="12"/>
  <c r="Y29" i="12"/>
  <c r="Y31" i="12"/>
  <c r="T31" i="12"/>
  <c r="T29" i="12"/>
  <c r="U31" i="12"/>
  <c r="U29" i="12"/>
  <c r="R31" i="12"/>
  <c r="R29" i="12"/>
  <c r="V31" i="12"/>
  <c r="V29" i="12"/>
  <c r="Z31" i="12"/>
  <c r="Z29" i="12"/>
  <c r="S31" i="12"/>
  <c r="W31" i="12"/>
  <c r="AA31" i="12"/>
  <c r="AA34" i="12" l="1"/>
  <c r="AA37" i="12" s="1"/>
  <c r="AA33" i="12"/>
  <c r="AC31" i="12"/>
  <c r="C73" i="12"/>
  <c r="G43" i="12" s="1"/>
  <c r="D73" i="12"/>
  <c r="L43" i="12" s="1"/>
  <c r="E73" i="12"/>
  <c r="S33" i="12"/>
  <c r="W33" i="12"/>
  <c r="AB31" i="12"/>
  <c r="AB29" i="12"/>
  <c r="AB34" i="12" s="1"/>
  <c r="AB37" i="12" s="1"/>
  <c r="Q34" i="12"/>
  <c r="Q37" i="12" s="1"/>
  <c r="Q33" i="12"/>
  <c r="Q36" i="12" s="1"/>
  <c r="AC29" i="12"/>
  <c r="AC34" i="12" s="1"/>
  <c r="AC37" i="12" s="1"/>
  <c r="X34" i="12"/>
  <c r="X37" i="12" s="1"/>
  <c r="X33" i="12"/>
  <c r="X36" i="12" s="1"/>
  <c r="R34" i="12"/>
  <c r="R37" i="12" s="1"/>
  <c r="R33" i="12"/>
  <c r="R36" i="12" s="1"/>
  <c r="V34" i="12"/>
  <c r="V37" i="12" s="1"/>
  <c r="V33" i="12"/>
  <c r="V36" i="12" s="1"/>
  <c r="T34" i="12"/>
  <c r="T37" i="12" s="1"/>
  <c r="T33" i="12"/>
  <c r="T36" i="12" s="1"/>
  <c r="Y33" i="12"/>
  <c r="Y36" i="12" s="1"/>
  <c r="Y34" i="12"/>
  <c r="Y37" i="12" s="1"/>
  <c r="Z34" i="12"/>
  <c r="Z37" i="12" s="1"/>
  <c r="Z33" i="12"/>
  <c r="Z36" i="12" s="1"/>
  <c r="U33" i="12"/>
  <c r="U36" i="12" s="1"/>
  <c r="U34" i="12"/>
  <c r="U37" i="12" s="1"/>
  <c r="Q38" i="12" l="1"/>
  <c r="Q43" i="12" s="1"/>
  <c r="M43" i="12" s="1"/>
  <c r="AA35" i="12"/>
  <c r="H43" i="12"/>
  <c r="I43" i="12" s="1"/>
  <c r="J43" i="12" s="1"/>
  <c r="K43" i="12" s="1"/>
  <c r="C43" i="12"/>
  <c r="W35" i="12"/>
  <c r="W36" i="12"/>
  <c r="W38" i="12" s="1"/>
  <c r="W43" i="12" s="1"/>
  <c r="AA36" i="12"/>
  <c r="AA38" i="12" s="1"/>
  <c r="AA43" i="12" s="1"/>
  <c r="S35" i="12"/>
  <c r="S36" i="12"/>
  <c r="S38" i="12" s="1"/>
  <c r="S43" i="12" s="1"/>
  <c r="AC33" i="12"/>
  <c r="AB33" i="12"/>
  <c r="Q35" i="12"/>
  <c r="Z38" i="12"/>
  <c r="Z43" i="12" s="1"/>
  <c r="Z35" i="12"/>
  <c r="V38" i="12"/>
  <c r="V43" i="12" s="1"/>
  <c r="V35" i="12"/>
  <c r="R38" i="12"/>
  <c r="R43" i="12" s="1"/>
  <c r="R35" i="12"/>
  <c r="T38" i="12"/>
  <c r="T43" i="12" s="1"/>
  <c r="T35" i="12"/>
  <c r="X38" i="12"/>
  <c r="X43" i="12" s="1"/>
  <c r="X35" i="12"/>
  <c r="U38" i="12"/>
  <c r="U43" i="12" s="1"/>
  <c r="U35" i="12"/>
  <c r="Y38" i="12"/>
  <c r="Y43" i="12" s="1"/>
  <c r="Y35" i="12"/>
  <c r="N43" i="12" l="1"/>
  <c r="O43" i="12" s="1"/>
  <c r="P43" i="12" s="1"/>
  <c r="AC36" i="12"/>
  <c r="AC38" i="12" s="1"/>
  <c r="AC43" i="12" s="1"/>
  <c r="AB36" i="12"/>
  <c r="AB38" i="12" s="1"/>
  <c r="AB43" i="12" s="1"/>
  <c r="AC35" i="12"/>
  <c r="AB35" i="12"/>
  <c r="AA11" i="3"/>
  <c r="Z11" i="3"/>
  <c r="Y11" i="3"/>
  <c r="X11" i="3"/>
  <c r="W11" i="3"/>
  <c r="V11" i="3"/>
  <c r="U11" i="3"/>
  <c r="T11" i="3"/>
  <c r="S11" i="3"/>
  <c r="R11" i="3"/>
  <c r="Q11" i="3"/>
  <c r="P11" i="3"/>
  <c r="O11" i="3"/>
  <c r="N11" i="3"/>
  <c r="M11" i="3"/>
  <c r="L11" i="3"/>
  <c r="K11" i="3"/>
  <c r="J11" i="3"/>
  <c r="I11" i="3"/>
  <c r="H11" i="3"/>
  <c r="G11" i="3"/>
  <c r="F11" i="3"/>
  <c r="E11" i="3"/>
  <c r="D11" i="3"/>
  <c r="C11" i="3"/>
  <c r="B11" i="3"/>
  <c r="D43" i="12"/>
  <c r="E43" i="12" s="1"/>
  <c r="F43" i="1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A39" authorId="0" shapeId="0" xr:uid="{00000000-0006-0000-0700-000001000000}">
      <text>
        <r>
          <rPr>
            <b/>
            <sz val="9"/>
            <color indexed="81"/>
            <rFont val="Tahoma"/>
            <family val="2"/>
            <charset val="186"/>
          </rPr>
          <t>Author:</t>
        </r>
        <r>
          <rPr>
            <sz val="9"/>
            <color indexed="81"/>
            <rFont val="Tahoma"/>
            <family val="2"/>
            <charset val="186"/>
          </rPr>
          <t xml:space="preserve">
Pagal GAINS būtų</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G16" authorId="0" shapeId="0" xr:uid="{B66C1042-12C6-4EE0-B1F4-FF2CF2472ECF}">
      <text>
        <r>
          <rPr>
            <b/>
            <sz val="9"/>
            <color indexed="81"/>
            <rFont val="Tahoma"/>
            <family val="2"/>
            <charset val="186"/>
          </rPr>
          <t>Author:</t>
        </r>
        <r>
          <rPr>
            <sz val="9"/>
            <color indexed="81"/>
            <rFont val="Tahoma"/>
            <family val="2"/>
            <charset val="186"/>
          </rPr>
          <t xml:space="preserve">
* Only preliminary data available</t>
        </r>
      </text>
    </comment>
    <comment ref="AG17" authorId="0" shapeId="0" xr:uid="{7DC51837-8041-490F-81DD-79286CFA9B31}">
      <text>
        <r>
          <rPr>
            <b/>
            <sz val="9"/>
            <color indexed="81"/>
            <rFont val="Tahoma"/>
            <family val="2"/>
            <charset val="186"/>
          </rPr>
          <t xml:space="preserve">Author:
</t>
        </r>
        <r>
          <rPr>
            <sz val="9"/>
            <color indexed="81"/>
            <rFont val="Tahoma"/>
            <family val="2"/>
            <charset val="186"/>
          </rPr>
          <t>* Only preliminary data available</t>
        </r>
      </text>
    </comment>
  </commentList>
</comments>
</file>

<file path=xl/sharedStrings.xml><?xml version="1.0" encoding="utf-8"?>
<sst xmlns="http://schemas.openxmlformats.org/spreadsheetml/2006/main" count="22712" uniqueCount="4362">
  <si>
    <t>1.B.2.a.1  Exploration</t>
  </si>
  <si>
    <t>1.B.2.a.3  Transport</t>
  </si>
  <si>
    <t>1.B.2.a.4  Refining / Storage</t>
  </si>
  <si>
    <t>1.B.2.a.5  Distribution of Oil Products</t>
  </si>
  <si>
    <t>1.B.2.a.6  Other</t>
  </si>
  <si>
    <t>NO</t>
  </si>
  <si>
    <t>Matavimo vienetai</t>
  </si>
  <si>
    <t>Šaltinis</t>
  </si>
  <si>
    <t>Eurostat</t>
  </si>
  <si>
    <t>kg</t>
  </si>
  <si>
    <t>m3</t>
  </si>
  <si>
    <t>kt</t>
  </si>
  <si>
    <t>Angliavandeniliai (C)</t>
  </si>
  <si>
    <t>Lakieji organiniai junginiai</t>
  </si>
  <si>
    <t>Anglies monoksidas (CO) (A)</t>
  </si>
  <si>
    <t>Anglies monoksidas (CO) (B)</t>
  </si>
  <si>
    <t>Azoto oksidai (NOX/NO2) (A)</t>
  </si>
  <si>
    <t>Azoto oksidai (NOX/NO2) (B)</t>
  </si>
  <si>
    <t>Kietosios dalelės (A)</t>
  </si>
  <si>
    <t>Kietosios dalelės (B)</t>
  </si>
  <si>
    <t>Sieros oksidai (SOX/SO2) (A)</t>
  </si>
  <si>
    <t>Sieros oksidai (SOX/SO2) (B)</t>
  </si>
  <si>
    <t>vanadžio pentoksidas (A)</t>
  </si>
  <si>
    <t>Amoniakas (NH3)</t>
  </si>
  <si>
    <t>Kietosios dalelės (C)</t>
  </si>
  <si>
    <t>medienos dulkės</t>
  </si>
  <si>
    <t>neorganinės dulkės &lt;20 % SiO2</t>
  </si>
  <si>
    <t>Acetonas (dimetilketonas)</t>
  </si>
  <si>
    <t>Acto rūgštis (etano rūgštis)</t>
  </si>
  <si>
    <t>Akrilo nitrilas</t>
  </si>
  <si>
    <t>Akroleinas (2-propenalis, akrilo aldehidas)</t>
  </si>
  <si>
    <t>dažų aerozolis</t>
  </si>
  <si>
    <t>dimetilaminas</t>
  </si>
  <si>
    <t>formaldehidas (skruzdžių aldehidas)</t>
  </si>
  <si>
    <t>ksilolas (ksilenas, dimetilbenzolas)</t>
  </si>
  <si>
    <t>medvilnės dulkės</t>
  </si>
  <si>
    <t>natrio hidroksidas (kaustinė soda, natrio šarmas)</t>
  </si>
  <si>
    <t>natrio karbonatas (kalcinuotoji soda)</t>
  </si>
  <si>
    <t>sieros rūgštis</t>
  </si>
  <si>
    <t>sieros vandenilis (vandenilio sulfidas)</t>
  </si>
  <si>
    <t>Švinas ir jo junginiai (kaip Pb)</t>
  </si>
  <si>
    <t>Tetrachloretilenas (PER)</t>
  </si>
  <si>
    <t>toluolas (toluenas)</t>
  </si>
  <si>
    <t>Acetaldehidas (acto aldehidas)</t>
  </si>
  <si>
    <t>Amonio nitratas (amonio salietra)</t>
  </si>
  <si>
    <t>Anglies monoksidas (CO) (C)</t>
  </si>
  <si>
    <t>Azoto oksidai (NOX/NO2) (C)</t>
  </si>
  <si>
    <t>chloro vandenilis (druskos rūgštis)</t>
  </si>
  <si>
    <t>Fluoro neorganiniai junginiai, apskaičiuoti kaip fluoridai</t>
  </si>
  <si>
    <t>fluoro vandenilis</t>
  </si>
  <si>
    <t>metanolis (metilo alkoholis)</t>
  </si>
  <si>
    <t>Metilenchloridas (Dichlormetanas (DCM))</t>
  </si>
  <si>
    <t>monoetanolaminas</t>
  </si>
  <si>
    <t>organinės dulkės (plastmasių dulkės)</t>
  </si>
  <si>
    <t>Sieros oksidai (SOX/SO2) (C)</t>
  </si>
  <si>
    <t>skruzdžių rūgštis (metano rūgštis)</t>
  </si>
  <si>
    <t>žibalas</t>
  </si>
  <si>
    <t>2.D.3.d</t>
  </si>
  <si>
    <t>2.D.3.h</t>
  </si>
  <si>
    <t>1,1,1,2,2-pentafluor,-3-dichlorpropanas (freonas-225ca)</t>
  </si>
  <si>
    <t>Azoto oksidai (NOX/NO2) (B</t>
  </si>
  <si>
    <t>AIVIKS</t>
  </si>
  <si>
    <t>Tonos</t>
  </si>
  <si>
    <t>Faktinis teršalų sumažėjimas</t>
  </si>
  <si>
    <t>Metai</t>
  </si>
  <si>
    <t>Įmonė</t>
  </si>
  <si>
    <t>Priemonė</t>
  </si>
  <si>
    <t>Teršalas</t>
  </si>
  <si>
    <t xml:space="preserve">Įvykdymas priemonės, % </t>
  </si>
  <si>
    <t>Planuojamas teršalų sumažėjimas, t/metus</t>
  </si>
  <si>
    <t>Faktinis teršalų sumažėjimas, t/metus</t>
  </si>
  <si>
    <t>Ūkio sektorius</t>
  </si>
  <si>
    <t>NFR kodas</t>
  </si>
  <si>
    <t>NFR kodo aprašymas</t>
  </si>
  <si>
    <t>AB "Alytaus chemija"</t>
  </si>
  <si>
    <t>Atsisakyti *Nuėmėjo* gamybos</t>
  </si>
  <si>
    <t>LOJ</t>
  </si>
  <si>
    <t>2.D.3.g</t>
  </si>
  <si>
    <t>Cheminių medžiagų gamyba ir perdirbimas (angl. Chemical products, manufacture and processing)</t>
  </si>
  <si>
    <t>AB "Anykščių vynas"</t>
  </si>
  <si>
    <t>ciklonas</t>
  </si>
  <si>
    <t>2.H.2</t>
  </si>
  <si>
    <t>Maisto ir gėrimų pramonė (angl. Food and beverages industry)</t>
  </si>
  <si>
    <t>AB "Aušra"</t>
  </si>
  <si>
    <t>Maketavimas ir rinkimas komp.</t>
  </si>
  <si>
    <t>Poligrafija (angl. Printing)</t>
  </si>
  <si>
    <t>AB "Baltijos laivų statykla"</t>
  </si>
  <si>
    <t>Įrengti hidroužtvarą ir paduoti vandenį į skruberį per slėgį</t>
  </si>
  <si>
    <t>Dažymas (angl. Coating applications)</t>
  </si>
  <si>
    <t>įrengti hidroužtvarą ir paduoti vandenį į skruberį per baką</t>
  </si>
  <si>
    <t>sumontuoti dulkių nusodinimo kamerą</t>
  </si>
  <si>
    <t>pastatyti papildomą cikloną CN-11</t>
  </si>
  <si>
    <t>ikviduoti teršiančių medžiagų išsiskyrimo šaltinį</t>
  </si>
  <si>
    <t>pakeisti cikloną PUö į cikloną CN-11</t>
  </si>
  <si>
    <t>pagerinti sistemų darbą</t>
  </si>
  <si>
    <t>AB "LIFOSA"</t>
  </si>
  <si>
    <t>Granuliatoriaus-džiovyklos dujų valymo sistemos rekonstrukcija</t>
  </si>
  <si>
    <t>AB "OTLEN LIETUVA"</t>
  </si>
  <si>
    <t>Automatinės drenavimo sistemos įrengimas</t>
  </si>
  <si>
    <t>1.B.2.a.i</t>
  </si>
  <si>
    <t>Išlakos iš naftos gavybos ir transportavimo  (angl. Fugitive emissions oil: Exploration, production, transport)</t>
  </si>
  <si>
    <t>Jonavos valstybinė įmonė "Azotas"</t>
  </si>
  <si>
    <t>amoniako absorbcijos įrenginio rekonstr.</t>
  </si>
  <si>
    <t>metanolio ir amoniako Nr1 cechų kompresijų suj. pagal aukštą</t>
  </si>
  <si>
    <t>Kaišiadorių valstybinis klijų fabrikas</t>
  </si>
  <si>
    <t>Kauno savivaldybės valstybinė valykla ir dažykla "Snaigė"</t>
  </si>
  <si>
    <t>2.D.3.f</t>
  </si>
  <si>
    <t>Sausas valymas (angl. Dry cleaning)</t>
  </si>
  <si>
    <t>Kėdainių valstybinė biochemijos gamykla</t>
  </si>
  <si>
    <t>Sėlenų filtrų poz. 129 ir 129a pakeitimas filtrais RCI</t>
  </si>
  <si>
    <t>Klaipėdos valstybinė grūdų perdirbimo įmonė Skuodo malūnas</t>
  </si>
  <si>
    <t>Aspirac.tinklo rekonstr. Sumont.ciklon. 4BCö-400 su ÷l.użtv.</t>
  </si>
  <si>
    <t>Lietuvos Respublikos "Dinamo" sporto sajungos personalinis sporto gaminių fabrikas "Dinamo"</t>
  </si>
  <si>
    <t>ciklono pastatymas</t>
  </si>
  <si>
    <t>technologijos tobulinimas</t>
  </si>
  <si>
    <t>Plungės valstybinė grūdų perdirbimo įmonė</t>
  </si>
  <si>
    <t>ciklono 4bc÷-55 pakeitimas nauju</t>
  </si>
  <si>
    <t>Tauragės valstybinė grūdų perdirbimo įmonė</t>
  </si>
  <si>
    <t>kap.remontas</t>
  </si>
  <si>
    <t>Telšių valstybinė trikotažo įmonė "Mastis"</t>
  </si>
  <si>
    <t>atsisakyta švino turinčių lydinių</t>
  </si>
  <si>
    <t>Valstybinė akcinė autotransporto įmonė "AUTUVA"</t>
  </si>
  <si>
    <t>Hidroužuolaida</t>
  </si>
  <si>
    <t>Valstybinė akcinė firma "Autoservisas"</t>
  </si>
  <si>
    <t>dažymo-džiovinimo kamerų filtrų keitimas</t>
  </si>
  <si>
    <t>Vilniaus kailiai</t>
  </si>
  <si>
    <t>AB "Achema"</t>
  </si>
  <si>
    <t>suprojektuoti,idiegti amoniako absorbcijos is tankiniu prapu</t>
  </si>
  <si>
    <t>selektyvaus valymo technologijos nuo NOx idiegimas</t>
  </si>
  <si>
    <t>pakeisti azoto rugsties ir amoniako barboterius neutralizato</t>
  </si>
  <si>
    <t>sumontuot naujus filtruojanciuselementus skruberyje poz6</t>
  </si>
  <si>
    <t>AB "MALSENA"</t>
  </si>
  <si>
    <t>Dziovyklos DSP-50 pervedimas i dujini kura</t>
  </si>
  <si>
    <t>AB "Utenos trikotažas"</t>
  </si>
  <si>
    <t>Chemines stoties rekonstravimas</t>
  </si>
  <si>
    <t>UAB "Kemira Lifosa"</t>
  </si>
  <si>
    <t>granul.trasu saldymo sistemos tobulinimas</t>
  </si>
  <si>
    <t>sumontuoti nauja granuliuotu trasu aspiracine sistema</t>
  </si>
  <si>
    <t>UAN "Lietuvps cukrus"</t>
  </si>
  <si>
    <t>Garo katilų dujofikavimas</t>
  </si>
  <si>
    <t>Selekt.val.NO idieg.agreg.NR.4ir6</t>
  </si>
  <si>
    <t>Kondensac.turbinos poz.128/4 monta</t>
  </si>
  <si>
    <t>K-021 sk.amonjako isgar.remontas</t>
  </si>
  <si>
    <t>Moderniz.amoniako siurbliu rieboks</t>
  </si>
  <si>
    <t>Gamtinių dujų katilo DKVR 6.5/13 keitimas</t>
  </si>
  <si>
    <t>Katilo keitimas</t>
  </si>
  <si>
    <t>UAB "KEMIRA LIFOSA"</t>
  </si>
  <si>
    <t>gamt.duj.pakeit.,džiovyklos automat.</t>
  </si>
  <si>
    <t>superfosf.gamyb.sistemos modern.</t>
  </si>
  <si>
    <t>SSP sand.2 stoglanių modern.</t>
  </si>
  <si>
    <t>Susumuoti azoto oksidų analizat.tarš.šalt.Nr.140/128</t>
  </si>
  <si>
    <t>D-2801,D-2802 siurbliams įdiegti trocinius riebokšlių sandar</t>
  </si>
  <si>
    <t>Sumontuoti hidrouztvarą iš 7 į 30 talpyklų</t>
  </si>
  <si>
    <t>Pakeisti TP-Skaruliai akumuliator.K-182 SK-8 akumul.į A600 O</t>
  </si>
  <si>
    <t>Permontuoti vamzdynus ir kaip absorb.panaud.rinkt.poz.T 132</t>
  </si>
  <si>
    <t>Atlikti CDK-5 ir 6 riebokšlių remontą</t>
  </si>
  <si>
    <t>Dziovyklos DSP-24 pervedimas i dujini kura</t>
  </si>
  <si>
    <t>Dziovyklos DSP-24 sachtu aspiracijos ireng.,pastatant 6cikl.</t>
  </si>
  <si>
    <t>AB "Nordic Sugar Kėdainiai"</t>
  </si>
  <si>
    <t>Garo katilo Nr.1,Nr.2dujofikavimas</t>
  </si>
  <si>
    <t>garo katilo dujofikavimas</t>
  </si>
  <si>
    <t>rankovinio filtro sumontavimas</t>
  </si>
  <si>
    <t>AB "Pavenčių cukrus"</t>
  </si>
  <si>
    <t>Sumontuota CO2 dujų recilkuliacinė linija</t>
  </si>
  <si>
    <t>Medienos apdirbimo cecho ciklonas</t>
  </si>
  <si>
    <t>AB "Rokiškio sūris" filialas Utenos pienas</t>
  </si>
  <si>
    <t>Medienos drozliu siurblys</t>
  </si>
  <si>
    <t>AB "Tauragės pienas"</t>
  </si>
  <si>
    <t>Nauja amonjako kompresorine</t>
  </si>
  <si>
    <t>Dziovinimo-pletimo irenginys</t>
  </si>
  <si>
    <t>Oro kondicionavimo sistema</t>
  </si>
  <si>
    <t>AB "Vakarų laivų gamykla"</t>
  </si>
  <si>
    <t>812 doko vėjo užuolaidos</t>
  </si>
  <si>
    <t>AB "Vilniaus pergalė"</t>
  </si>
  <si>
    <t>Garo katilinės rekonstrukcija</t>
  </si>
  <si>
    <t>Modernizuoti MEA tirpalo regenerac.irengini atlieku isskyrim</t>
  </si>
  <si>
    <t>Sumontuoti reakt.4M-1 ir 4M-2 saldymo gyvatukus</t>
  </si>
  <si>
    <t>Atlikti CDK-3 ir CDK-4 rieboksliu remonta</t>
  </si>
  <si>
    <t>Pakeisti-rekonstruoti sanitarinio skruberio laistymo schema</t>
  </si>
  <si>
    <t>UAB "EKOPRODUKTAS"</t>
  </si>
  <si>
    <t>Ciklonas</t>
  </si>
  <si>
    <t>VĮ Subačiaus kuro tiekimo bazė</t>
  </si>
  <si>
    <t>Pluduriuojancio dangcio dvigubas sandarinimas</t>
  </si>
  <si>
    <t>vietoj lakšto valymo linijos įrengta profilio valymo linija</t>
  </si>
  <si>
    <t>AB "DANISCO SUGAR PANEVĖŽYS"</t>
  </si>
  <si>
    <t>Cukraus dziovyklos aspiracines sistemos rekonstrukcija</t>
  </si>
  <si>
    <t>Fasavimo cecho aspiracines sistemos rekonstrukcija</t>
  </si>
  <si>
    <t>Nuosedu grazinimas i gamyba</t>
  </si>
  <si>
    <t>Senojo elevatoriaus aspiracijos sistemos rekonstrukcija</t>
  </si>
  <si>
    <t>AB "Mėsa"</t>
  </si>
  <si>
    <t>amoniakinės kompresorinės renovacija</t>
  </si>
  <si>
    <t>AB "ORLEN LIETUVA"</t>
  </si>
  <si>
    <t>Użpylimo estakados modernizacija</t>
  </si>
  <si>
    <t>UAB "SKULAS"</t>
  </si>
  <si>
    <t>Pakrovimo aikštelės įrengimas pagal LAND 35-2000 IV priedo r</t>
  </si>
  <si>
    <t>1.B.2.a.5</t>
  </si>
  <si>
    <t>Išlakos iš naftos produktų paskirstymo (angl. Distribution of oil products)</t>
  </si>
  <si>
    <t>UAB "Viking Malt"</t>
  </si>
  <si>
    <t>Miežių paėmimo duobės dulkių išvalymo filtras</t>
  </si>
  <si>
    <t>Miežių pirminio išvalymo filtras</t>
  </si>
  <si>
    <t>Miežių galutinio išvalymo filtras</t>
  </si>
  <si>
    <t>Išdžiovinto salyklo transport.linijos dulkių išvalymo filtra</t>
  </si>
  <si>
    <t>Salyklo pakrovimo dulkiu isvalymo filtras</t>
  </si>
  <si>
    <t>Naujojo elevatoriaus savitakiu vamzdynu pakeitimas naujais</t>
  </si>
  <si>
    <t>Aspiracijos tinklo rekonstrukcija</t>
  </si>
  <si>
    <t>AB "Šiaulių stumbras"</t>
  </si>
  <si>
    <t>ES šalių technologija mažinanti baltimų įrimą</t>
  </si>
  <si>
    <t>Ventiliatorių įrengimas. Įrengti uždarus vandens nuvedimo ka</t>
  </si>
  <si>
    <t>Vnetiliatorių įrengimas. Uždarų vandens nuvedimo latakų įren</t>
  </si>
  <si>
    <t xml:space="preserve"> Uždarų vandens nuvedimo latakų įrengimas</t>
  </si>
  <si>
    <t>Akcinė bendrovė-firma "Šilutės Rambynas"</t>
  </si>
  <si>
    <t>Katilinės rekonstrukcija,keičiant kuro rūšį iš mazuto į duja</t>
  </si>
  <si>
    <t>UAB "Mantinga Food"</t>
  </si>
  <si>
    <t>Katilinės rekonstrukcija</t>
  </si>
  <si>
    <t>Papildomo filtro pastatymas</t>
  </si>
  <si>
    <t>UAB "Kailienos kailiai"</t>
  </si>
  <si>
    <t>Absorbcinio filtro įrengimas</t>
  </si>
  <si>
    <t>Amonjako cecho pilnas automatizavimas</t>
  </si>
  <si>
    <t>Sandėlio aspiracinių sistemų rekonstrukcija</t>
  </si>
  <si>
    <t>AB "Žemaitijos pienas"</t>
  </si>
  <si>
    <t>Automatizuota katilų technologinių parametrų kontrolės sistema</t>
  </si>
  <si>
    <t>UAB "NEO GROUP"</t>
  </si>
  <si>
    <t>Skruberis</t>
  </si>
  <si>
    <t>Pakeisti dolomito malūno bunkerio filtrą našesniu</t>
  </si>
  <si>
    <t>AB "NAUJOJI RINGUVA"</t>
  </si>
  <si>
    <t>Garo katilo pakeitimas</t>
  </si>
  <si>
    <t>AB "Pieno žvaigždės" filialas Mažeikių pieninė</t>
  </si>
  <si>
    <t>Kuro rūšies katilinėje pakeitimas į gamtines dujas</t>
  </si>
  <si>
    <t>AB "Rokiškio sūris"</t>
  </si>
  <si>
    <t>Biofiltras B-020G</t>
  </si>
  <si>
    <t>AB "Rokiškio sūris" filialas "Utenos pienas"</t>
  </si>
  <si>
    <t>SPPGC II-os džiovyklos filtro įrengimas</t>
  </si>
  <si>
    <t>UAB "Bendida"</t>
  </si>
  <si>
    <t>Benzino garu nuvedimo vamzdyno montavimas</t>
  </si>
  <si>
    <t>UAB "Naujasis kalcitas" Kalkių cechas Nr. 2</t>
  </si>
  <si>
    <t>Rankovinio filtro įrengimas</t>
  </si>
  <si>
    <t>Rankovinio filtro sumontavimas</t>
  </si>
  <si>
    <t>Buferinėje talpoje sumontuoti nauji hermetiški plaukiojantys</t>
  </si>
  <si>
    <t>Aerotankuose įrengti paduodamo oro aušintuvai</t>
  </si>
  <si>
    <t>UAB "Mechel Nemunas"</t>
  </si>
  <si>
    <t>valcuotos vielos paruošimas tempimui</t>
  </si>
  <si>
    <t>UAB "Oksetos servisas"</t>
  </si>
  <si>
    <t>Plaukiojančio pantono įrengimasNr.56</t>
  </si>
  <si>
    <t>UAB "Rasa"</t>
  </si>
  <si>
    <t>Kieto kuro katilų pakaitinimas dujiniu kuru</t>
  </si>
  <si>
    <t>Miežių sausintuvės iškrovimo konvejerio patobulinimas</t>
  </si>
  <si>
    <t>Okseta KaunoNPT benzino garų rekuperavimo sistemos įrengimas</t>
  </si>
  <si>
    <t>AB "Malsena" Elektrėnų sav.</t>
  </si>
  <si>
    <t>Elevatoriaus įrengimų rekonstrukcija</t>
  </si>
  <si>
    <t>Kalkių gamybos padalinyje sumontuotas rankovinis filtras</t>
  </si>
  <si>
    <t>ŽŪK "Joniškio aruodas"</t>
  </si>
  <si>
    <t>Pakrovinio vamzdžio prailginimo elemento sumontavimas</t>
  </si>
  <si>
    <t>Pakeisti kontaktinį aparatą nauju</t>
  </si>
  <si>
    <t>G/k degiklio modernizacija</t>
  </si>
  <si>
    <t>Taršos mažinimo priemonė</t>
  </si>
  <si>
    <t>10^3 m3</t>
  </si>
  <si>
    <t>1.B.A. i</t>
  </si>
  <si>
    <t>1.B.2.a.ii</t>
  </si>
  <si>
    <t>1.B.2.a.iii</t>
  </si>
  <si>
    <t>1.B.2.a.iv</t>
  </si>
  <si>
    <t>Gasoline, TJ</t>
  </si>
  <si>
    <t>RVP</t>
  </si>
  <si>
    <t>TVP</t>
  </si>
  <si>
    <t>Input data</t>
  </si>
  <si>
    <t>GRAND TOTAL, kg</t>
  </si>
  <si>
    <t>GRAND TOTAL, t</t>
  </si>
  <si>
    <t>TOTAL, kg</t>
  </si>
  <si>
    <t>Total, t</t>
  </si>
  <si>
    <t>g/kg</t>
  </si>
  <si>
    <t>NMVOC emissions, Gg</t>
  </si>
  <si>
    <t>Technology Type Flexography</t>
  </si>
  <si>
    <t>Technology Type rotogravure</t>
  </si>
  <si>
    <t>Control abatment Flexography 88%</t>
  </si>
  <si>
    <t xml:space="preserve">Control abatment 76% </t>
  </si>
  <si>
    <t>REPORTING</t>
  </si>
  <si>
    <t>INK</t>
  </si>
  <si>
    <t>PRT_OFFS_NEW</t>
  </si>
  <si>
    <t>PRT_PACK</t>
  </si>
  <si>
    <t>PRT_PACK_NEW</t>
  </si>
  <si>
    <t>PRT_PUB</t>
  </si>
  <si>
    <t>PRT_PUB_NEW</t>
  </si>
  <si>
    <t>PRT_SCR</t>
  </si>
  <si>
    <t>PRT_SCR_NEW</t>
  </si>
  <si>
    <t>Veiksmas</t>
  </si>
  <si>
    <t>Kiekis (t)</t>
  </si>
  <si>
    <t>Tier 1 2016 m GB</t>
  </si>
  <si>
    <t>IM</t>
  </si>
  <si>
    <t>SU</t>
  </si>
  <si>
    <t>IS</t>
  </si>
  <si>
    <t>EK</t>
  </si>
  <si>
    <t>Pagaminta iš nuosavų žaliavų, medžiagų, pusgaminių</t>
  </si>
  <si>
    <t>Compounds containing a pyrimidine ring (whether or not hydrogenated) or piperazine ring in the structure (excluding malonylurea (barbituric acid) and its derivatives), (kg)</t>
  </si>
  <si>
    <t>Compounds containing an unfused triazine ring (whether or not hydrogenated) in the structure (excluding melamine), (kg)</t>
  </si>
  <si>
    <t>Sulphonamides, (kg)</t>
  </si>
  <si>
    <t>Dažai ir lakai, kurių pagrindinės sudėtinės dalys yra akrilo arba vinilo polimerai, disperguoti arba ištirpinti vandeninėje terpėje (įskaitant emalius ir politūras), (kg)</t>
  </si>
  <si>
    <t>Kiti dažai, lakai, disperguoti arba ištirpinti vandeninėje terpėje, (kg)</t>
  </si>
  <si>
    <t>Dažai ir lakai, kurių pagrindinės sudėtinės dalys yra poliesteriai, disperguoti ir (arba) ištirpinti nevandeninėje terpėje, o tirpiklio masė didesnė kaip 50 % bendros tirpalo masės, įskaitant emalius ir politūras, (kg)</t>
  </si>
  <si>
    <t>Dažai ir lakai, kurių pagrindinės sudėtinės dalys yra poliesteriai, disperguoti ir (arba) ištirpinti nevandeninėje terpėje, įskaitant emalius ir politūras, išskyrus tuos, kurių tirpiklio masė didesnė kaip 50 % bendros tirpalo masės, (kg)</t>
  </si>
  <si>
    <t>Dažai ir lakai, kurių yra pagrindinės sudėtinės dalys akrilo arba vinilo polimerai, ištirpinti nevandeninėje terpėje, o tirpiklio masė didesnė kaip 50 % bendros tirpalo masės, įskaitant emalius ir politūras, (kg)</t>
  </si>
  <si>
    <t>Kiti dažai ir lakai, kurių pagrindinės sudėtinės dalys yra akrilo ar vinilo polimerai, (kg)</t>
  </si>
  <si>
    <t>Dažai ir lakai; kiti tirpalai, nenurodyti kitoje vietoje, (kg)</t>
  </si>
  <si>
    <t>Kiti dažai ir lakai, kurių pagrindinės sudėtinės dalys yra sintetiniai polimerai, nenurodyti kitoje vietoje, (kg)</t>
  </si>
  <si>
    <t>Paruošti vandeniniai pigmentai, naudojami odų apdailai; dažai ir lakai (įskaitant emalius, politūras ir klijinius dažus) (išskyrus aliejinius dažus ir lakus) , (kg)</t>
  </si>
  <si>
    <t>Juodi spaustuviniai dažai, (kg)</t>
  </si>
  <si>
    <t>Spaustuviniai dažai (išskyrus juodus), (kg)</t>
  </si>
  <si>
    <t>Pagaminta iš užsakovo žaliavų, medžiagų, pusgaminių</t>
  </si>
  <si>
    <t>Restauruotos guminės padangos lengviesiems automobiliams, (vnt.)</t>
  </si>
  <si>
    <t>Restauruotos guminės padangos autobusams arba sunkvežimiams, (vnt.)</t>
  </si>
  <si>
    <t>Neperšlampama avalynė, su guminiais arba plastikiniais batviršiais (išskyrus avalynę su metalinėmis apsauginėmis nosimis), (porų sk.)</t>
  </si>
  <si>
    <t>Gatvės avalynė su guminiais ar plastikiniais batviršiais, (porų sk.)</t>
  </si>
  <si>
    <t>Šlepetės ir kita kambarinė avalynė su guminiais ar plastikiniais padais ir batviršiais (įskaitant miegamojo, šokių ir kambarines šlepetes), (porų sk.)</t>
  </si>
  <si>
    <t>Vyriška gatvės avalynė su odiniais batviršiais (įskaitant aulinukus ir batelius) (išskyrus neperšlampamą avalynę, avalynę su metalinėmis apsauginėmis nosimis), (porų sk.)</t>
  </si>
  <si>
    <t>Moteriška gatvės avalynė su odiniais batviršiais (įskaitant aulinukus ir batelius) (išskyrus neperšlampamą avalynę, avalynę su metalinėmis apsauginėmis nosimis), (porų sk.)</t>
  </si>
  <si>
    <t>Vaikiška gatvės avalynė su odiniais batviršiais (įskaitant aulinukus ir batelius) (išskyrus neperšlampamą avalynę, avalynę su metalinėmis apsauginėmis nosimis), (porų sk.)</t>
  </si>
  <si>
    <t>Šlepetės ir kita kambarinė avalynė su guminiais, plastikiniais ar odiniais išoriniais padais ir batviršiais (įskaitant šokių, miegamojo ir kambarines šlepetes), (porų sk.)</t>
  </si>
  <si>
    <t>Šlepetės ir kita kambarinė avalynė (įskaitant šokių, miegamojo ir kambarines šlepetes), (porų sk.)</t>
  </si>
  <si>
    <t>Avalynė (išskyrus šlepetes ir kitą kambarinę ar sportinę avalynę) su guminiais, plastikiniais ar odiniais išoriniais padais ir tekstilės batviršiais , (porų sk.)</t>
  </si>
  <si>
    <t>Avalynė su tekstilės batviršiais (išskyrus šlepetes ir kitą kambarinę avalynę, taip pat avalynę su išoriniais padais iš gumos, plastiko, odos ar kompozicinės odos) , (porų sk.)</t>
  </si>
  <si>
    <t>Kita sportinė avalynė, išskyrus slidinėjimo avalynę ir čiuožimo batus, (porų sk.)</t>
  </si>
  <si>
    <t>Avalynė (įskaitant neperšlampamą avalynę) su metalinėmis apsauginėmis nosimis ir su guminiais arba plastikiniais išoriniais padais ir batviršiais , (porų sk.)</t>
  </si>
  <si>
    <t>Neperšlampama avalynė su guminiais, plastikiniais ar odiniais išoriniais padais ir odiniais batviršiais bei su metalinėmis apsauginėmis nosimis, (porų sk.)</t>
  </si>
  <si>
    <t>Medinė avalynė, įvairi speciali avalynė ir kita, niekur kitur nepriskirta avalynė, (porų sk.)</t>
  </si>
  <si>
    <t>Other polyethylene terephthalate, (kg)</t>
  </si>
  <si>
    <t xml:space="preserve">TABLE 3-2 </t>
  </si>
  <si>
    <t>TABLE 3-3</t>
  </si>
  <si>
    <t>Polyethers, in primary forms (excluding polyacetals, polyether alcohols), (kg)</t>
  </si>
  <si>
    <t>Polyethylene glycols and other polyether alcohols, in primary forms, (kg)</t>
  </si>
  <si>
    <t>Poliuretanas, sudarytas iš 2,2′-(tret-butilimino)-dietanolio ir 4,4′-metilendicikloheksildiizocianato, N,N-dimetilacetamido tirpale, kurio sudėtyje esantis polimeras sudaro ne mažiau kaip 48 % masės | kilogramai</t>
  </si>
  <si>
    <t>TABLE 3-4</t>
  </si>
  <si>
    <t>Plėtrusis | kilogramai</t>
  </si>
  <si>
    <t>TABLE 3-5</t>
  </si>
  <si>
    <t>~NMVOC</t>
  </si>
  <si>
    <t>Naftos bitumas (juoda ar tamsiai ruda, kieta ir  puskietė termoplastinė medžiaga, pasižyminti hidrofobinėmis bei adhezinėmis savybėmis), (kg)</t>
  </si>
  <si>
    <t>TABLE 3-11</t>
  </si>
  <si>
    <t>Polyethylene terephthalate having a viscosity number of &lt;&gt; 78 ml/g, (kg)</t>
  </si>
  <si>
    <t>No abatement</t>
  </si>
  <si>
    <t>TABLE 3-8, 3-9, 3-10 (įtraukta į 2.D.3.b. ir 2.D.3.c)</t>
  </si>
  <si>
    <t>TABLE 3-7</t>
  </si>
  <si>
    <t>TABLE 3-13</t>
  </si>
  <si>
    <t>Salyklinis alus (išskyrus nealkoholinį alų, alų, kurio faktinė alkoholio koncentracija, išreikšta tūrio procentais, ne didesnė kaip 0,5 % tūrio, alkoholio muitą) , (l)</t>
  </si>
  <si>
    <t>Nealkoholinis alus ir alus, kurio faktinė alkoholio koncentracija, išreikšta tūrio procentais, ne didesnė kaip 0,5 %, (l)</t>
  </si>
  <si>
    <t>Chemiškai gryna maltozė, dirbtinis medus, inulino sirupas ir kitas, niekur kitur nepriskirtas cukrus, (kg)</t>
  </si>
  <si>
    <t>Rafinuotas baltasis cukranendrių arba cukrinių runkelių cukrus, kurio būvis kietas, (kg)</t>
  </si>
  <si>
    <t>Rafinuotas cukranendrių arba cukrinių runkelių cukrus, kurio būvis kietas (išskyrus baltąjį cukrų), (kg)</t>
  </si>
  <si>
    <t>Rafinuotas cukranendrių arba cukrinių runkelių cukrus, į kurį pridėta aromatinių arba dažiųjų medžiagų; klevų cukrus ir klevų sirupas, į kurį nepridėta aromatinių arba dažiųjų medžiagų, (kg)</t>
  </si>
  <si>
    <t>Šviežia duona, kurios sudėtyje esantis cukrus sudaro ne daugiau kaip 5 % sausosios medžiagos masės, o riebalai – ne daugiau kaip 5 % sausosios medžiagos masės (išskyrus duoną, į kurią nepridėta medaus, kiaušinių, sūrio arba vaisių), (kg)</t>
  </si>
  <si>
    <t>Ruginė duona, kurios sudėtyje kvietinių miltų yra ne daugiau kaip 40 %, (kg)</t>
  </si>
  <si>
    <t>Kita duona, (kg)</t>
  </si>
  <si>
    <t>Džinas ir Geneva (svarbu: išskyrus alkoholio muitą), (1 l 100% alk.)</t>
  </si>
  <si>
    <t>Romai ir kiti alkoholiniai gėrimai, pagaminti distiliuojant fermentuotus cukranendrių produktus (svarbu: išskyrus alkoholio muitą), (1 l 100% alk.)</t>
  </si>
  <si>
    <t>Degtinė, kurios alkoholio koncentracija, išreikšta tūrio procentais, ne didesnė kaip 45,4 % tūrio (svarbu: išskyrus alkoholio muitą), (1 l 100% alk.)</t>
  </si>
  <si>
    <t>Grynas alkoholis (svarbu: išskyrus alkoholio muitą),(l 100% alk.)</t>
  </si>
  <si>
    <t>Spiritas, pagamintas distiliuojant vynuogių vyną arba vynuogių išspaudas (svarbu: išskyrus alkoholio muitą), (1 l 100% alk.)</t>
  </si>
  <si>
    <t>Spiritas, likeriai ir kiti spiritiniai gėrimai (išskyrus spiritą distiliuotą iš vynuogių vyno, vynuogių išspaudų ar vaisių, viskį, romą, tafiją, džiną ir Geneva, spiritą, distiliuotą iš vaisių), (1 l 100% alk.)</t>
  </si>
  <si>
    <t>Viskis (svarbu: išskyrus alkoholio muitą), (1 l 100% alk.)</t>
  </si>
  <si>
    <t>Skrudinta kava su kofeinu, (kg)</t>
  </si>
  <si>
    <t>Skrudinta kava be kofeino, (kg)</t>
  </si>
  <si>
    <t>Mišiniai, naudojami ūkio gyvuliams -kiaulėms- šerti (išskyrus premiksus), (kg)</t>
  </si>
  <si>
    <t>Mišiniai, naudojami ūkio gyvuliams – galvijams – šerti (išskyrus premiksus), (kg)</t>
  </si>
  <si>
    <t>Mišiniai, naudojami ūkio gyvuliams – naminiams paukščiams – šerti (išskyrus premiksus), (kg)</t>
  </si>
  <si>
    <t>Kiti, niekur kitur nepriskirti, mišiniai naudojami ūkio gyvuliams šerti (išskyrus premiksus), (kg)</t>
  </si>
  <si>
    <t>Kačių arba šunų ėdalas, išfasuotas į mažmeninei prekybai skirtas fasuotes, (kg)</t>
  </si>
  <si>
    <t>Produktai, naudojami naminių gyvūnėlių ėdalui (išskyrus kačių arba šunų ėdalą, išfasuotą į mažmeninei prekybai skirtas fasuotes), (kg)</t>
  </si>
  <si>
    <t>Sūdyta, užpilta sūrymu, džiovinta arba rūkyta kiauliena (įskaitant bekonų šoninę, trijų ketvirčių šoninę arba vidurines dalis, priekines nuokartas, nugarines ir jų dalis, išskyrus kumpius, mentes ir jų dalis, su kaulais, papilves ir jų..., (kg)</t>
  </si>
  <si>
    <t>Sūdyta, užpilta sūrymu, džiovinta arba rūkyta jautiena ir veršiena, (kg)</t>
  </si>
  <si>
    <t>Sūdyta, užpilta sūrymu, džiovinta arba rūkyta mėsa, valgomieji mėsos arba mėsos subproduktų miltai ir rupiniai (išskyrus sūdytą, užpiltą sūrymu, džiovintą arba rūkytą kiaulieną, jautieną ir veršieną), (kg)</t>
  </si>
  <si>
    <t>Rūkyta žuvis (įskaitant filė) (išskyrus Ramiojo vandenyno, Atlanto ir Dunojaus lašišas, silkes), (kg)</t>
  </si>
  <si>
    <t>Rūkyta žuvis (išskyrus silkes, Ramiojo vandenyno, atlantines ir dunojines lašišas), įskaitant filė, išskyrus galvas, uodegas ir plaukiojimo pūsles , (kg)</t>
  </si>
  <si>
    <t>Rūkytos Ramiojo vandenyno lašišos, Atlanto lašišos ir Dunojaus lašišos (įskaitant filė) , (kg)</t>
  </si>
  <si>
    <t>Rūkytos Ramiojo vandenyno, atlantinės ir dunojinės lašišos (įskaitant filė, išskyrus galvas, uodegas ir plaukiojimo pūsles) , (kg)</t>
  </si>
  <si>
    <t>Rūkytos silkės (įskaitant filė), (kg)</t>
  </si>
  <si>
    <t>Rūkytos silkės (įskaitant filė, išskyrus galvas, uodegas ir plaukiojimo pūsles) , (kg)</t>
  </si>
  <si>
    <t>Sviestas, kurio riebumas ne didesnis kaip 85 % masės, (kg)</t>
  </si>
  <si>
    <t>Sviestas, kurio riebumas didesnis kaip 85 % masės ir kiti pieno riebalai ir aliejai (išskyrus tepiuosius pieno riebalus, kurių riebumas mažesnis kaip 80 % masės), (kg)</t>
  </si>
  <si>
    <t>Kakavos sviestas, riebalai ir aliejus, (kg)</t>
  </si>
  <si>
    <t>Tepieji riebalų mišiniai, (kg)</t>
  </si>
  <si>
    <t>Margarinas ir panašūs sumažinto ir mažo riebumo tepieji riebalai (išskyrus skystąjį margariną), (kg)</t>
  </si>
  <si>
    <t>Putojantis vynas iš šviežių vynuogių (išskyrus šampaną; alkoholio muitą),(l)</t>
  </si>
  <si>
    <t>Vynas arba vynuogių misa, kurios fermentacijai neleista vykti arba ji sustabdyta pridedant alkoholio, induose, kurio perteklinis slėgis, atsiradęs dėl ištirpusio anglies dioksido, 20 oC temperatūroje yra ne mažesnis kaip 1 baras, tačiau..., (l)</t>
  </si>
  <si>
    <t>Vynas arba vynuogių misa, kurios fermentacijai neleista vykti arba ji sustabdyta pridedant alkoholio, kurių faktinė alkoholio koncentracija, išreikšta tūrio procentais, ne didesnė kaip 15 % (išskyrus baltąjį vyną ir putojantį vyną, pagamintus konkrečiame rajone (v.q.p.r.d.)),(l)</t>
  </si>
  <si>
    <t>Vaisių ir uogų vynas, (l)</t>
  </si>
  <si>
    <t>Duoniniai traškučiai, (kg)</t>
  </si>
  <si>
    <t>Džiūvėsiai, kepintos duonos arba pyrago riekelės ir panašūs kepinti produktai, (kg)</t>
  </si>
  <si>
    <t>Meduoliai su imbieru ir panašūs produktai, (kg)</t>
  </si>
  <si>
    <t>Saldūs sausainiai; vafliai ir sausblyniai, visiškai arba iš dalies padengti ar glaistyti šokoladu arba kitais produktais, kurių sudėtyje yra kakavos , (kg)</t>
  </si>
  <si>
    <t>Saldūs sausainiai (įskaitant sluoksniuotus sausainius) (išskyrus visiškai arba iš dalies padengtus ar glaistytus šokoladu arba kitais produktais, kurių sudėtyje yra kakavos), (kg)</t>
  </si>
  <si>
    <t>Vafliai ir sausblyniai, kurių sudėtyje esantis vanduo sudaro daugiau kaip 10 % masės (išskyrus ledų indelius, sumuštinių vaflius ir panašius gaminius), (kg)</t>
  </si>
  <si>
    <t>Vafliai ir sausblyniai (įskaitant sūdytus) (išskyrus visiškai arba iš dalies padengtus ar glaistytus šokoladu arba kitais produktais, kurių sudėtyje yra kakavos), (kg)</t>
  </si>
  <si>
    <t>Sausainiai (išskyrus, visiškai arba iš dalies padengtus ar glaistytus šokoladu arba kitais produktais, kurių sudėtyje yra kakavos, saldžius sausainius, vaflius ir sausblynius) , (kg)</t>
  </si>
  <si>
    <t>Kepiniai, į kuriuos nepridėta saldiklių (įskaitant lietinius, blynus, kišą, picą; išskyrus sumuštinius, duoninius traškučius, vaflius ir sausblynius, džiūvėsius, kepintus, išspaustus arba iškočiotus, pikantiškus arba sūdytus produktus), (kg)</t>
  </si>
  <si>
    <t>Pyragas ir konditerijos gaminiai, kiti kepiniai, į kuriuos pridėta saldiklių , (kg)</t>
  </si>
  <si>
    <t>IPCC</t>
  </si>
  <si>
    <t>N/A</t>
  </si>
  <si>
    <t>Vnt.</t>
  </si>
  <si>
    <t>t</t>
  </si>
  <si>
    <t>NMVOC emissions</t>
  </si>
  <si>
    <t>g</t>
  </si>
  <si>
    <t>g/kg solvent used</t>
  </si>
  <si>
    <t>g/kg + abatement</t>
  </si>
  <si>
    <t>Gg</t>
  </si>
  <si>
    <t>NMVOC per capita (Tier 1)</t>
  </si>
  <si>
    <t>Gg per capita</t>
  </si>
  <si>
    <t>vnt.</t>
  </si>
  <si>
    <t>Tūkst. t</t>
  </si>
  <si>
    <t>%</t>
  </si>
  <si>
    <t>kg/m3</t>
  </si>
  <si>
    <t>Gas likeage transmission</t>
  </si>
  <si>
    <t>Gas likeage distribution</t>
  </si>
  <si>
    <t>Gas distribution</t>
  </si>
  <si>
    <t>Gas transmission</t>
  </si>
  <si>
    <r>
      <t xml:space="preserve">t, </t>
    </r>
    <r>
      <rPr>
        <sz val="11"/>
        <color theme="1"/>
        <rFont val="Calibri"/>
        <family val="2"/>
        <scheme val="minor"/>
      </rPr>
      <t>oC</t>
    </r>
  </si>
  <si>
    <t>Kodas:</t>
  </si>
  <si>
    <t>Parametras</t>
  </si>
  <si>
    <t>Pirminės formos polistirenas (išskyrus plėtrųjį polistireną), (kg)</t>
  </si>
  <si>
    <t>Abatement</t>
  </si>
  <si>
    <t>tonos</t>
  </si>
  <si>
    <t>g/t</t>
  </si>
  <si>
    <t>EF</t>
  </si>
  <si>
    <t>Iš viso:</t>
  </si>
  <si>
    <t>g/kg  (2016 EMEP/EEA)</t>
  </si>
  <si>
    <t>Total:</t>
  </si>
  <si>
    <t>Control abatment Flexography</t>
  </si>
  <si>
    <t>Control abatment</t>
  </si>
  <si>
    <r>
      <t>PRT_PACK</t>
    </r>
    <r>
      <rPr>
        <i/>
        <sz val="11"/>
        <color theme="1"/>
        <rFont val="Calibri"/>
        <family val="2"/>
        <charset val="186"/>
        <scheme val="minor"/>
      </rPr>
      <t xml:space="preserve"> Flexography and rotogravure </t>
    </r>
  </si>
  <si>
    <r>
      <t xml:space="preserve">PRT_PUB </t>
    </r>
    <r>
      <rPr>
        <i/>
        <sz val="11"/>
        <color theme="1"/>
        <rFont val="Calibri"/>
        <family val="2"/>
        <charset val="186"/>
        <scheme val="minor"/>
      </rPr>
      <t>Rotogravure in publication</t>
    </r>
  </si>
  <si>
    <t>NMVOC emisijos, Gg</t>
  </si>
  <si>
    <t>kg/inhabitant/year</t>
  </si>
  <si>
    <t>Tier 2 NMVOC EF (2005-2018):</t>
  </si>
  <si>
    <t>Tier 1 NMVOC EF (1990-2004):</t>
  </si>
  <si>
    <t>Teršalas:</t>
  </si>
  <si>
    <t>Tier 1 emisijos, Gg</t>
  </si>
  <si>
    <t>Tier 1 emisions per capita, kg</t>
  </si>
  <si>
    <t>Tier 2 emissions per capita, kg</t>
  </si>
  <si>
    <t>NMLOJ emisijos (Tier 2), Gg</t>
  </si>
  <si>
    <t>Tier 1</t>
  </si>
  <si>
    <t>Tier 1 per capita</t>
  </si>
  <si>
    <t xml:space="preserve">Pagaminta gaminių natūriniais vienetais | natūriniais vnt. </t>
  </si>
  <si>
    <t>2014</t>
  </si>
  <si>
    <t>2015</t>
  </si>
  <si>
    <t>2016</t>
  </si>
  <si>
    <t>2017</t>
  </si>
  <si>
    <t>2018</t>
  </si>
  <si>
    <t>Žalioji nafta (natūrali nafta, susidedanti iš įvairių angliavandenilių, įskaitant naftą iš naftingųjų skalūnų, asfaltinio smėlio ir t. t.), (kg)</t>
  </si>
  <si>
    <t>Geležies rūda ir koncentratai (išskyrus degtus geležies piritus) , (kg)</t>
  </si>
  <si>
    <t>Vario rūdos ir koncentratai, (kg)</t>
  </si>
  <si>
    <t>Nikelio rūdos ir koncentratai (kg), (kg)</t>
  </si>
  <si>
    <t>Aliuminio rūdos ir koncentratai, (kg)</t>
  </si>
  <si>
    <t>Tauriųjų metalų rūdos ir koncentratai, (kg)</t>
  </si>
  <si>
    <t>Švino, cinko ir alavo rūdos bei koncentratai, (kg)</t>
  </si>
  <si>
    <t>Kitos spalvotųjų metalų rūdos ir koncentratai, (kg)</t>
  </si>
  <si>
    <t>Marmuras ir travertinas, neapdirbtas arba grubiai aplygintas , (kg)</t>
  </si>
  <si>
    <t>Marmuras ir travertinas, tiktai supjaustytas į stačiakampius arba kvadratinius blokus ar plokštes , (kg)</t>
  </si>
  <si>
    <t>Ekausinas ir kiti paminklams ar statybai skirti kalkakmeniai, kurių vidutinis savitasis sunkis ne mažesnis kaip 2,5, (kg)</t>
  </si>
  <si>
    <t>Granitas, neapdirbtas arba grubiai aplygintas , (kg)</t>
  </si>
  <si>
    <t>Granitas, tiktai supjaustytas į stačiakampius (įskaitant kvadratinius) blokus ar plokštes , (kg)</t>
  </si>
  <si>
    <t>Smiltainis, (kg)</t>
  </si>
  <si>
    <t>Porfyras, bazaltas, kvarcitai ir kiti paminklams ar statybai skirti akmenys, neapdirbti, grubiai aplyginti arba tiktai supjaustyti, (išskyrus paminklams ar statybai skirtus kalkakmenius, kurių savitasis sunkis ne mažesnis kaip  2,5, gr..., (kg)</t>
  </si>
  <si>
    <t>Gipsas ir anhidritas, (kg)</t>
  </si>
  <si>
    <t>Klintinis fliusas, klintys ir kiti kalkakmeniai, naudojami kalkėms arba cementui gaminti (išskyrus nerūšines smulkintas klintis ir gabalinį kalkakmenį), (kg)</t>
  </si>
  <si>
    <t>Klintys cementui arba kalkėms; smulkintos klintys  pramonės ir aplinkos reikmėms, (kg)</t>
  </si>
  <si>
    <t>Klinčių milteliai, (kg)</t>
  </si>
  <si>
    <t>Kreida, (kg)</t>
  </si>
  <si>
    <t>Dolomitas, neapdirbtas, grubiai aplygintas arba tiktai supjaustytas į stačiakampius ar kvadratinius blokus ir plokštes (išskyrus degtą ar sukepintąjį dolomitą, aglomeruotą ir skaldytą ar smulkintą dolomitą naudojamą  betono užpildui, k..., (kg)</t>
  </si>
  <si>
    <t>Skalūnai, neapdirbti, grubiai aplyginti arba tiktai supjaustyti į stačiakampius ar kvadratinius blokus ir plokštes, (kg)</t>
  </si>
  <si>
    <t>Silicinis smėlis (kvarcinis arba pramoninis smėlis), (kg)</t>
  </si>
  <si>
    <t>Statybinis smėlis: molingasis smėlis, kaolino smėlis, putnago (lauko špato) smėlis (išskyrus silicinį ir metalingąjį smėlį), (kg)</t>
  </si>
  <si>
    <t>Žvyras, gargždas paprastai naudojami betono užpildui, kelio, geležinkelio ar kt. balastui; žvirgždas ir titnagas, (kg)</t>
  </si>
  <si>
    <t>Žvyras, (kg)</t>
  </si>
  <si>
    <t>Žvirgždas, gargždas ir titnagžemis (titnagas), (kg)</t>
  </si>
  <si>
    <t>Skaldyti akmenys, paprastai naudojami betono užpildui, kelio, geležinkelio ar kt. balastui (išskyrus žvyrą, gargždą, žvirgždą ir titnagą), (kg)</t>
  </si>
  <si>
    <t>Dolomito skalda, naudojama betono užpildui, kelio dangai ir kitiems statybos darbams, (kg)</t>
  </si>
  <si>
    <t>Granitinė skalda, (kg)</t>
  </si>
  <si>
    <t>Kita skalda, naudojama betono užpildui, kelio dangai ir kitiems statybos darbams, (kg)</t>
  </si>
  <si>
    <t>Marmuro granulės, trupiniai ir milteliai, (kg)</t>
  </si>
  <si>
    <t>Travertino, ekausino, granito, porfyro, bazalto, smiltainio ir kitų paminklinių akmenų granulės, trupiniai ir milteliai, (kg)</t>
  </si>
  <si>
    <t>Šlakų ir panašių pramoninių atliekų mišiniai su (arba be) gargždu, žvyru, žvirgždu ir titnagu, naudojami statyboms, (kg)</t>
  </si>
  <si>
    <t>Kaolinas, (kg)</t>
  </si>
  <si>
    <t>Kaolininiai moliai (rutuliniai ir plastiškieji moliai), (kg)</t>
  </si>
  <si>
    <t>Bentonitas, (kg)</t>
  </si>
  <si>
    <t>Ugniai atsparus molis, (kg)</t>
  </si>
  <si>
    <t>Paprastasis ir skalūninis molis (išskyrus bentonitą, ugniai atsparų molį, plėtriuosius molius, kaoliną ir kaolininius molius), naudojamas  statyboms darbams; andalūzitas, kianitas ir silimanitas; mulitas; šamotas arba dinasas, (kg)</t>
  </si>
  <si>
    <t>Gamtiniai kalcio fosfatai, gamtiniai aliuminio kalcio fosfatai ir fosfatinė kreida, (kg)</t>
  </si>
  <si>
    <t>Nedegti geležies piritai; neapdorota arba nerafinuota siera (įskaitant regeneruotą sierą), (kg)</t>
  </si>
  <si>
    <t>Kitos mineralinės iškasenos chemijos pramonei ir trąšoms gaminti, (kg)</t>
  </si>
  <si>
    <t>Durpės, (kg)</t>
  </si>
  <si>
    <t>Kuro durpės, (kg)</t>
  </si>
  <si>
    <t>Durpės žemės ūkiui, (kg)</t>
  </si>
  <si>
    <t>Kitos durpės, (kg)</t>
  </si>
  <si>
    <t>Druska (įskaitant denatūruotą druską, tačiau išskyrus tinkamą vartoti žmonėms) ir grynas natrio chloridas, ištirpinti ar neištirpinti vandenyje, arba su apsaugančiais nuo sukepimo ar laisvo byrėjimo agentų priedais arba be jų, (kg)</t>
  </si>
  <si>
    <t>Gamtinis bitumas ir gamtinis asfaltas; asfaltitai ir asfaltinės uolienos, (kg)</t>
  </si>
  <si>
    <t>Brangakmeniai ir pusbrangiai akmenys (neįskaitant pramoninių deimantų), neapdirbti arba tik supjaustyti ar grubiai apdirbti, (c/k)</t>
  </si>
  <si>
    <t>Pramoniniai deimantai, neapdirbti arba tik supjaustyti, suskaldyti arba grubiai apdoroti; pemza; švitras; gamtinis korundas, gamtinis granatas ir kitos natūraliosios abrazyvinės medžiagos, (kg)</t>
  </si>
  <si>
    <t>Kitos mineralinės iškasenos, (kg)</t>
  </si>
  <si>
    <t>Šviežios arba atšaldytos jautienos ir veršienos skerdenos ir skerdenų pusės ir ketvirčiai su kaulais, (kg)</t>
  </si>
  <si>
    <t>Švieži arba atšaldyti jautienos ir veršienos gabalai, (kg)</t>
  </si>
  <si>
    <t>Šviežia arba atšaldyta kiauliena: skerdenos, skerdenų pusės (įskaitant šviežią mėsą, užpiltą druska kaip laikinuoju konservantu), (kg)</t>
  </si>
  <si>
    <t>Šviežia arba atšaldyta kiauliena: kumpiai, mentės ir jų dalys su kaulais (įskaitant šviežią mėsą užpiltą druska kaip laikinuoju konservantu), (kg)</t>
  </si>
  <si>
    <t>Šviežia arba atšaldyta kiauliena (įskaitant šviežią mėsą užpiltą druska kaip laikinuoju konservantu, išskyrus skerdenas ir skerdenų puses, kumpius, mentes ir jų dalis su kaulais), (kg)</t>
  </si>
  <si>
    <t>Šviežios arba atšaldytos ėriukų arba avių skerdenos, skerdenų pusės ir gabalai , (kg)</t>
  </si>
  <si>
    <t>Šviežia arba šaldyta ožkiena,(kg)</t>
  </si>
  <si>
    <t>Šviežia arba atšaldyta arkliena ir kitų kanopinių gyvūnų mėsa, (kg)</t>
  </si>
  <si>
    <t>Švieži arba atšaldyti galvijienos, kiaulienos, avienos, ožkienos, arklienos ir kitų kanopinių gyvūnų valgomieji mėsos subproduktai, (kg)</t>
  </si>
  <si>
    <t>Užšaldytos jautienos ir veršienos skerdenos, skerdenų pusės, ketvirčiai ir gabalai, (kg)</t>
  </si>
  <si>
    <t>Užšaldytos kiaulienos skerdenos ir skerdenų pusės, (kg)</t>
  </si>
  <si>
    <t>Užšaldyta kiauliena: kumpiai, mentės ir jų dalys su kaulais, (kg)</t>
  </si>
  <si>
    <t>Užšaldyta kiauliena (išskyrus skerdenas ir skerdenų puses, kumpius, mentes ir jų dalis su kaulais), (kg)</t>
  </si>
  <si>
    <t>Užšaldytos ėriukų arba avių skerdenos, skerdenų pusės ir gabalai, (kg)</t>
  </si>
  <si>
    <t>Užšaldyta ožkiena, (kg)</t>
  </si>
  <si>
    <t>Užšaldyta arkliena arba kitų kanopinių gyvūnų mėsa, (kg)</t>
  </si>
  <si>
    <t>Užšaldyti galvijienos, kiaulienos, avienos, ožkienos, arklienos ir kitų kanopinių gyvūnų valgomieji mėsos subproduktai, (kg)</t>
  </si>
  <si>
    <t>Šviežia, atšaldyta arba užšaldyta mėsa ir valgomieji mėsos subproduktai (įskaitant triušių ir kiškių, medžiojamųjų paukščių ir žvėrių mėsą ir valgomuosius subproduktus) (išskyrus varlių kojeles ir naminių paukščių, galvijų ir kanopinių..., (kg)</t>
  </si>
  <si>
    <t>Nekaršta ir nešukuota neplauta vilna, (įskaitant plautą vilnos plaką) (išskyrus kirptą vilną), (kg)</t>
  </si>
  <si>
    <t>Sveiki žali (neišdirbti) galvijų kailiai ir odos arba arklenos , (vnt.)</t>
  </si>
  <si>
    <t>Žali (neišdirbti) galvijų kailiai ir odos arba arklenos (išskyrus sveikas), (kg)</t>
  </si>
  <si>
    <t>Avių arba ėriukų odos,(vnt.)</t>
  </si>
  <si>
    <t>Žali (neišdirbti) ožkų arba ožiukų kailiai ir odos, išskyrus raugintas, šviežias ir konservuotas, (vnt.)</t>
  </si>
  <si>
    <t>Kiauliniai riebalai be liesos mėsos, švieži, atšaldyti, užšaldyti, sūdyti, užpilti sūrymu, arba rūkyti (išskyrus lydytus), (kg)</t>
  </si>
  <si>
    <t>Lydyti kiauliniai taukai ir kiti kiauliniai riebalai, (kg)</t>
  </si>
  <si>
    <t>Neapdoroti arba lydyti galvijų, avių arba ožkų taukai , (kg)</t>
  </si>
  <si>
    <t>Gyvūnų (išskyrus žuvis) žarnos, pūslės ir skrandžiai, sveiki arba jų gabalai, (kg)</t>
  </si>
  <si>
    <t>Gyvūnų atliekos, netinkamos vartoti žmonių maistui (išskyrus žuvis, žarnas, pūsles ir skrandžius), (kg)</t>
  </si>
  <si>
    <t>Švieži arba atšaldyti nesukapoti viščiukai, (kg)</t>
  </si>
  <si>
    <t>Švieži arba atšaldyti nesukapoti kalakutai, (kg)</t>
  </si>
  <si>
    <t>Šviežios arba atšaldytos nesukapotos žąsys, antys arba patarškos, (kg)</t>
  </si>
  <si>
    <t>Šviežios arba atšaldytos žąsų arba ančių riebiosios kepenys, (kg)</t>
  </si>
  <si>
    <t>Švieži arba atšaldyti viščiukų gabalai, (kg)</t>
  </si>
  <si>
    <t>Švieži arba atšaldyti kalakutų gabalai, (kg)</t>
  </si>
  <si>
    <t>Švieži arba atšaldyti žąsų, ančių arba patarškų gabalai, (kg)</t>
  </si>
  <si>
    <t>Užšaldyti nesukapoti viščiukai, (kg)</t>
  </si>
  <si>
    <t>Užšaldyti nesukapoti kalakutai, (kg)</t>
  </si>
  <si>
    <t>Užšaldytos nesukapotos žąsys, antys arba patarškos, (kg)</t>
  </si>
  <si>
    <t>Užšaldyti viščiukų gabalai, (kg)</t>
  </si>
  <si>
    <t>Užšaldyti kalakutų gabalai, (kg)</t>
  </si>
  <si>
    <t>Užšaldyti žąsų, ančių arba patarškų gabalai, (kg)</t>
  </si>
  <si>
    <t>Užšaldytos naminių paukščių kepenys, (kg)</t>
  </si>
  <si>
    <t>Naminių paukščių taukai, (kg)</t>
  </si>
  <si>
    <t>Švieži arba atšaldyti naminių paukščių valgomieji mėsos subproduktai (išskyrus žąsų ir ančių riebiąsias kepenis) , (kg)</t>
  </si>
  <si>
    <t>Užšaldyti naminių paukščių mėsos subproduktai (išskyrus kepenis), (kg)</t>
  </si>
  <si>
    <t>Paruoštos paukščių odos su plunksnomis arba pūkais, plunksnos ir pan., (kg)</t>
  </si>
  <si>
    <t>Kiaulienos kumpiai, mentės ir jų dalys, su kaulais, sūdyti, užpilti sūrymu, džiovinti arba rūkyti, (kg)</t>
  </si>
  <si>
    <t>Kiaulių papilvės ir jų gabalai, sūdyti, užpilti sūrymu, džiovinti arba rūkyti , (kg)</t>
  </si>
  <si>
    <t>Dešros ir panašūs produktai iš kepenų ir daugiausia iš kepenų pagaminti maisto produktai (išskyrus paruoštus valgius ir patiekalus), (kg)</t>
  </si>
  <si>
    <t>Dešros ir panašūs produktai iš mėsos, mėsos subproduktų arba kraujo ir daugiausia iš šių produktų pagaminti maisto produktai (išskyrus iš kepenų pagamintas dešras, paruoštus valgius ir patiekalus), (kg)</t>
  </si>
  <si>
    <t>Paruoštos arba konservuotos žąsų arba ančių kepenys (išskyrus dešras, paruoštus valgius ir patiekalus), (kg)</t>
  </si>
  <si>
    <t>Paruoštos arba konservuotos kitų gyvūnų kepenys (išskyrus dešras, paruoštus valgius ir patiekalus), (kg)</t>
  </si>
  <si>
    <t>Paruošta arba konservuota kalakutų mėsa arba subproduktai (išskyrus dešras, iš kepenų pagamintus maisto produktus, paruoštus valgius ir patiekalus), (kg)</t>
  </si>
  <si>
    <t>Kita paruošta arba konservuota paukštiena (išskyrus dešras, iš kepenų pagamintus maisto produktus, paruoštus valgius ir patiekalus), (kg)</t>
  </si>
  <si>
    <t>Paruošta arba konservuota kiauliena: kiaulienos kumpiai ir jų dalys (išskyrus paruoštus valgius ir patiekalus), (kg)</t>
  </si>
  <si>
    <t>Paruošta arba konservuota kiauliena: kiaulienos mentės ir jų dalys (išskyrus paruoštus valgius ir patiekalus), (kg)</t>
  </si>
  <si>
    <t>Paruošta arba konservuota naminių kiaulių mėsa, jos subproduktai ir mišiniai, kurių sudėtyje yra mažiau kaip 40 % bet kurios rūšies mėsos arba subproduktų ir  bet kurios rūšies riebalų (išskyrus dešras ir panašius produktus, homogenizu..., (kg)</t>
  </si>
  <si>
    <t>Kita paruošta arba konservuota kiauliena, jos subproduktai ir mišiniai, įskaitant mišinius (išskyrus dešras ir panašius produktus, homogenizuotus produktus, iš kepenų pagamintus maisto produktus, paruoštus valgius ir patiekalus), (kg)</t>
  </si>
  <si>
    <t>Paruošta arba konservuota galvijiena arba jos subproduktai (išskyrus dešras ir panašius produktus, homogenizuotus produktus, iš kepenų pagamintus maisto produktus, paruoštus valgius ir patiekalus), (kg)</t>
  </si>
  <si>
    <t>Kita paruošta arba konservuota mėsa arba jos subproduktai, įskaitant kraują (išskyrus dešras ir panašius produktus, homogenizuotus produktus, iš kepenų pagamintus maisto produktus, paruoštus valgius ir patiekalus), (kg)</t>
  </si>
  <si>
    <t>Miltai, rupiniai ir granulės iš mėsos arba mėsos subproduktų, netinkami vartoti žmonių maistui, taukų likučiai, (kg)</t>
  </si>
  <si>
    <t>Virimas ir kitos mėsos produktų paruošimo paslaugos, (-)</t>
  </si>
  <si>
    <t>Šviežia arba atšaldyta žuvų filė ir kita žuvų mėsa be kaulų, (kg)</t>
  </si>
  <si>
    <t>Šviežios arba atšaldytos žuvų kepenys, ikrai ir pieniai, (kg)</t>
  </si>
  <si>
    <t>Užšaldytos sveikos jūrinės žuvys, (kg)</t>
  </si>
  <si>
    <t>Užšaldytos sveikos gėlavandenės žuvys, (kg)</t>
  </si>
  <si>
    <t>Užšaldyta žuvų filė, (kg)</t>
  </si>
  <si>
    <t>Užšaldyta žuvų mėsa be kaulų (išskyrus filė), (kg)</t>
  </si>
  <si>
    <t>Užšaldytos žuvų kepenys, ikrai ir pieniai, (kg)</t>
  </si>
  <si>
    <t>Žuvų filė, vytinta, sūdyta arba užpilta sūrymu, išskyrus rūkytą, (kg)</t>
  </si>
  <si>
    <t>Žuvų miltai, rupiniai ir granulės, tinkami (-os) vartoti žmonių maistui, žuvų kepenys, ikrai ir pieniai, vytinti, rūkyti, sūdyti arba užpilti sūrymu, (kg)</t>
  </si>
  <si>
    <t>Džiovinta sūdyta ar nesūdyta žuvis, sūdyta nedžiovinta žuvis, žuvis užpilta sūrymu (išskyrus filė ir rūkytą), (kg)</t>
  </si>
  <si>
    <t>Žuvies kepenys, ikrai ir pieniai, galvos, uodegos, plaukiojimo pūslės ir kiti valgomieji subproduktai, vytinti, rūkyti, sūdyti arba užpilti sūrymu; maistiniai žuvies miltai, rupiniai ir granulės, (kg)</t>
  </si>
  <si>
    <t>Sūdyta ar nesūdyta džiovinta žuvis; sūdyta nedžiovinta žuvis; žuvis, užpilta sūrymu (išskyrus filė ir rūkytą žuvį, galvas, uodegas ir plaukiojimo pūsles) , (kg)</t>
  </si>
  <si>
    <t>Paruošta arba konservuota lašiša, sveika arba supjaustyta į gabalus (išskyrus smulkintus produktus, paruoštus valgius ir patiekalus), (kg)</t>
  </si>
  <si>
    <t>Paruoštos arba konservuotos silkės, sveikos arba supjaustytos į gabalus (išskyrus smulkintus produktus, paruoštus valgius ir patiekalus), (kg)</t>
  </si>
  <si>
    <t>Paruoštos arba konservuotos sardinės, sardinėlės ir šprotai, sveiki arba supjaustyti į gabalus (išskyrus smulkintus produktus, paruoštus valgius ir patiekalus), (kg)</t>
  </si>
  <si>
    <t>Paruošti arba konservuoti tunai, dryžuotieji ir Atlanto tunai, sveiki arba supjaustyti į gabalus (išskyrus smulkintus produktus, paruoštus valgius ir patiekalus), (kg)</t>
  </si>
  <si>
    <t>Paruoštos arba konservuotos skumbrės, sveikos arba supjaustytos į gabalus (išskyrus smulkintus produktus, paruoštus valgius ir patiekalus), (kg)</t>
  </si>
  <si>
    <t>Paruošti arba konservuoti ančiuviai, sveiki arba supjaustyti į gabalus (išskyrus smulkintus produktus, paruoštus valgius ir patiekalus), (kg)</t>
  </si>
  <si>
    <t>Žuvies filė, apibarstytos džiūvėsėliais arba apveltos kiaušinio ir miltų tyrele, įskaitant žuvies pirštelius (išskyrus paruoštus valgius ir patiekalus), (kg)</t>
  </si>
  <si>
    <t>Kita paruošta arba konservuota žuvis, sveika arba supjaustyta į gabalus (išskyrus smulkintus produktus, paruoštus valgius ir patiekalus), (kg)</t>
  </si>
  <si>
    <t>Paruošta arba konservuota žuvis (išskyrus sveiką arba supjaustytą į gabalus, paruoštus valgius ir patiekalus), (kg)</t>
  </si>
  <si>
    <t>Ikrai (eršketų ikrai), (kg)</t>
  </si>
  <si>
    <t>Ikrų pakaitalai, (kg)</t>
  </si>
  <si>
    <t>Užšaldyti vėžiagyviai; užšaldyti vėžiagyvių miltai, rupiniai ir granulės, tinkami vartoti žmonių maistui, (kg)</t>
  </si>
  <si>
    <t>Moliuskai (šukutės, midijos, sepijos, kalmarai ir aštuonkojai), užšaldyti, vytinti, rūkyti, sūdyti ar užpilti sūrymu, (kg)</t>
  </si>
  <si>
    <t>Kiti vandens bestuburiai (dryžuotieji venusai, medūzos ir kt.), užšaldyti, vytinti, rūkyti, sūdyti ar užpilti sūrymu; vandens bestuburių, išskyrus vėžiagyvius, miltai, rupiniai ir granulės, tinkami (-os) vartoti žmonių maistui, užšaldy..., (kg)</t>
  </si>
  <si>
    <t>Moliuskai (šukutės, midijos, sepijos, kalmarai ir aštuonkojai), užšaldyti, vytinti, sūdyti ar užpilti sūrymu, (kg)</t>
  </si>
  <si>
    <t>Paruošti arba konservuoti vėžiagyviai, moliuskai ir kiti vandens bestuburiai (išskyrus atšaldytus, užšaldytus, džiovintus, sūdytus ar užpiltus sūrimu vėžiagyvius su kiautais, išvirtus garuose ar vandenyje) (išskyrus paruoštus valgius i..., (kg)</t>
  </si>
  <si>
    <t>Miltai, rupiniai ir granulės iš žuvų arba vėžiagyvių, moliuskų arba kitų vandens bestuburių, netinkami vartoti žmonių maistui, (kg)</t>
  </si>
  <si>
    <t>Žuvų produktai, netinkami vartoti žmonių maistui (įskaitant žuvų atliekas, išskyrus banginių ūsus ir banginių ūsų šerius, koralus ir panašias medžiagas, kiautus ir sepijų skeleto plokšteles, neapdorotas arba paprastai paruoštas gamtine..., (kg)</t>
  </si>
  <si>
    <t>Žuvų galvos, uodegos, plaukiojimo pūslės ir kiti džiovinti, sūdyti arba užpilti sūrymu, rūkyti valgomieji žuvų subproduktai , (kg)</t>
  </si>
  <si>
    <t>Užšaldytos, nevirtos arba virtos garuose ar vandenyje bulvės, (kg)</t>
  </si>
  <si>
    <t>Užšaldytos bulvės, paruoštos arba konservuotos (įskaitant bulves virtas arba apvirtas aliejuje ir tuomet užšaldytas) (išskyrus paruoštas su actu arba acto rūgštimi), (kg)</t>
  </si>
  <si>
    <t>Džiovintos bulvės, nesupjaustytos arba supjaustytos gabalais ar griežinėliais, bet papildomai neparuoštos, (kg)</t>
  </si>
  <si>
    <t>Džiovintų bulvių miltai, rupiniai, dribsniai, granulės ir kruopos, (kg)</t>
  </si>
  <si>
    <t>Paruoštos arba konservuotos bulvės, turinčios miltų, rupinių arba dribsnių pavidalą (išskyrus užšaldytas, džiovintas, traškučius, paruoštas su actu arba acto rūgštimi), (kg)</t>
  </si>
  <si>
    <t>Paruoštos ar konservuotos bulvės (įskaitant traškučius) (išskyrus užšaldytas, džiovintas, paruoštas su actu arba acto rūgštimi, turinčias miltų, rupinių arba dribsnių pavidalą), (kg)</t>
  </si>
  <si>
    <t>Pomidorų sultys, (l)</t>
  </si>
  <si>
    <t>Užšaldytos nekoncentruotos apelsinų sultys, (kg)</t>
  </si>
  <si>
    <t>Nekoncentruotos apelsinų sultys (išskyrus užšaldytas), (l)</t>
  </si>
  <si>
    <t>Niekur kitur nepriskirtos apelsinų sultys, (l)</t>
  </si>
  <si>
    <t>Greipfrutų sultys, (l)</t>
  </si>
  <si>
    <t>Ananasų sultys, (l)</t>
  </si>
  <si>
    <t>Vynuogių sultys (įskaitant vynuogių misą), (l)</t>
  </si>
  <si>
    <t>Obuolių sultys, (l)</t>
  </si>
  <si>
    <t>Vaisių, uogų ir daržovių sulčių mišiniai, (l)</t>
  </si>
  <si>
    <t>Nekoncentruotos sultys iš bet kurios vienos citrusinių vaisių rūšies (išskyrus apelsinų ir greipfrutų), (l)</t>
  </si>
  <si>
    <t>Nekoncentruotos bet kurių vienos rūšies vaisių arba daržovių sultys, nefermentuotos, į kurias nepridėta alkoholio (išskyrus apelsinų, greipfrutų, ananasų, pomidorų, vynuogių ir obuolių sultys) , (l)</t>
  </si>
  <si>
    <t>Kitos, niekur kitur nepriskirtos vaisių, uogų ir daržovių sultys, (l)</t>
  </si>
  <si>
    <t>Užšaldytos daržovės ir jų mišiniai, nevirti arba virti garuose ar vandenyje (išskyrus bulves), (kg)</t>
  </si>
  <si>
    <t>Konservuotos daržovės, netinkamos ilgai laikyti ir papildomai neapdorojus tiesiogiai vartoti maistui (konservuotos dujiniu sieros dioksidu, sūrymu, sieros vandeniu arba kitais konservuojamaisiais tirpalais), (kg)</t>
  </si>
  <si>
    <t>Džiovinti svogūnai, sveiki, supjaustyti gabalais ar griežinėliais, susmulkinti arba sumalti į miltelius, bet papildomai neparuošti, (kg)</t>
  </si>
  <si>
    <t>Džiovinti grybai ir trumai, sveiki, supjaustyti gabalais ar griežinėliais, susmulkinti arba sumalti į miltelius, bet papildomai neparuošti, (kg)</t>
  </si>
  <si>
    <t>Sveikos, supjaustytos gabalais ar griežinėliais, susmulkintos arba sumaltos į miltelius, bet papildomai neparuoštos, džiovintos daržovės ir daržovių mišiniai, išskyrus bulves, svogūnus, grybus ar trumus,, (kg)</t>
  </si>
  <si>
    <t>Kitaip nei su actu arba acto rūgštimi konservuotos pupos, išskyrus paruoštus daržovių patiekalus, (kg)</t>
  </si>
  <si>
    <t>Kitaip nei su actu arba acto rūgštimi konservuoti žirniai, išskyrus paruoštus daržovių patiekalus, (kg)</t>
  </si>
  <si>
    <t>Konservuoti sveiki ar gabalais supjaustyti pomidorai (išskyrus paruoštus daržovių patiekalus ir konservuotus su actu ar acto rūgštimi pomidorus) , (kg)</t>
  </si>
  <si>
    <t>Nekoncentruotos pomidorų tyrės ir pastos, (kg)</t>
  </si>
  <si>
    <t>Koncentruotos pomidorų tyrės ir pastos, (kg)</t>
  </si>
  <si>
    <t>Paruošti arba konservuoti grybai ir trumai (išskyrus paruoštus daržovių patiekalus ir džiovintus, užšaldytus arba konservuotus su actu arba acto rūgštimi grybus ir trumus), (kg)</t>
  </si>
  <si>
    <t>Užšaldytos daržovės ir daržovių mišiniai (išskyrus paruoštus daržovių patiekalus, užšaldytas daržoves ir daržovių mišinius, nevirtus arba virtus garuose ar vandenyje, arba konservuotas su actu arba acto rūgštimi), (kg)</t>
  </si>
  <si>
    <t>Konservuoti rauginti kopūstai (išskyrus paruoštus daržovių patiekalus ir džiovintus, užšaldytus arba konservuotus su actu ar acto rūgštimi raugintus kopūstus), (kg)</t>
  </si>
  <si>
    <t>Konservuoti smidrai (šparagai) (išskyrus paruoštus daržovių patiekalus ir džiovintus, užšaldytus arba konservuotus su actu ar acto rūgštimi smidrus (šparagus)), (kg)</t>
  </si>
  <si>
    <t>Konservuotos alyvuogės (išskyrus paruoštus daržovių patiekalus ir džiovintas, užšaldytas arba konservuotas su actu ar acto rūgštimi alyvuoges), (kg)</t>
  </si>
  <si>
    <t>Konservuoti kukurūzai (išskyrus paruoštus daržovių patiekalus ir džiovintus, užšaldytus arba konservuotus su actu ar acto rūgštimi kukurūzus), (kg)</t>
  </si>
  <si>
    <t>Daržovės ir jų mišiniai, niekur kitur nepriskirti (išskyrus paruoštus daržovių patiekalus ir užšaldytas daržoves ir daržovių mišinius), (kg)</t>
  </si>
  <si>
    <t>Daržovės (išskyrus bulves), vaisiai, uogos, riešutai ir kitos valgomosios augalų dalys, paruoštos arba konservuotos su actu arba acto rūgštimi, (kg)</t>
  </si>
  <si>
    <t>Užšaldyti vaisiai, uogos ir riešutai, nevirti arba virti garuose ar vandenyje, (kg)</t>
  </si>
  <si>
    <t>Citrusinių vaisių džemai, marmeladai, vaisių drebučiai (želė), tyrės ir pastos, paruoštos verdant (išskyrus homogenizuotus produktus), (kg)</t>
  </si>
  <si>
    <t>Džemai, marmeladai, vaisių ar uogų drebučiai, vaisių, uogų ar riešutų tyrės ir pastos, paruoštos verdant (išskyrus citrusinių vaisių, homogenizuotus produktus), (kg)</t>
  </si>
  <si>
    <t>Paruošti arba konservuoti žemės riešutai (arachiai) (įskaitant žemės riešutų sviestą, išskyrus paruoštus arba konservuotus su actu arba acto rūgštimi, užšaldytus, tyres ir pastas), (kg)</t>
  </si>
  <si>
    <t>Paruošti arba konservuoti riešutai, išskyrus žemės riešutus (arachius), kitos sėklos ir mišiniai (išskyrus paruoštus ar konservuotus su actu ar acto rūgštimi, užšaldytus, tyres ir pastas konservuotas su cukrumi), (kg)</t>
  </si>
  <si>
    <t>Citrusinių vaisių žievelės arba melionų luobos, šviežios, užšaldytos, džiovintos arba konservuotos sūrymu, sieros vandeniu arba kitais konservuojamaisiais tirpalais, bet netinkamos ilgai laikyti, (kg)</t>
  </si>
  <si>
    <t>Kiti dujiniu sieros dioksidu, sūrymu, sieros vandeniu ar kitais konservuojamaisiais tirpalais laikinai konservuoti vaisiai, uogos ir riešutai, bet netinkami tiesiogiai vartoti maistui, (kg)</t>
  </si>
  <si>
    <t>Džiovintos vynuogės, (kg)</t>
  </si>
  <si>
    <t>Džiovinti vaisiai (išskyrus, bananus, datules, figas, ananasus, avokadas, gvajavas, mangus, garcinijas, citrusinius vaisius ir vynuoges); riešutų ir džiovintų vaisių mišiniai, (kg)</t>
  </si>
  <si>
    <t>Kiti paruošti arba konservuoti vaisiai ir uogos, nenurodyti kitoje vietoje, (išskyrus javainius (Müsli)), (kg)</t>
  </si>
  <si>
    <t>Niekur kitur nepriskirti augalinės kilmės šalutiniai produktai ir atliekos, naudojami gyvūnų pašarams, (kg)</t>
  </si>
  <si>
    <t>Virimo ir kitos vaisių ir daržovių paruošimo paslaugos (sutirštinimo ir kt.), (-)</t>
  </si>
  <si>
    <t>Džiovinti vaisiai (išskyrus datules, ananasus, avokadus, gvajavas, mangus, garcinijas, citrusinius vaisius ir vynuoges); džiovintų riešutų ir (arba) džiovintų vaisių mišiniai, (kg)</t>
  </si>
  <si>
    <t>Kiaulinių taukų stearinas, kiaulinių taukų aliejus, oleostearinas, oleoaliejus ir lajaus aliejus, (išskyrus emulsuotus, sumaišytus arba apdorotus kitu būdu), (kg)</t>
  </si>
  <si>
    <t>Niekur kitur nepriskirti paruošti arba konservuoti vaisiai ir uogos (išskyrus dribsnius su priedais), (kg)</t>
  </si>
  <si>
    <t>Žuvų arba jūros žinduolių taukai ir aliejus bei jų frakcijos (išskyrus chemiškai modifikuotą), (kg)</t>
  </si>
  <si>
    <t>Kiti gyvūniniai riebalai ir aliejus bei jų frakcijos (išskyrus chemiškai modifikuotą), (kg)</t>
  </si>
  <si>
    <t>Neapdorotas sojų aliejus ir jo frakcijos (išskyrus chemiškai modifikuotus),(kg)</t>
  </si>
  <si>
    <t>Neapdorotas žemės riešutų (arachių) aliejus ir jo frakcijos (išskyrus chemiškai modifikuotą), (kg)</t>
  </si>
  <si>
    <t>Grynas alyvuogių aliejus ir jo frakcijos (išskyrus chemiškai modifikuotą), (kg)</t>
  </si>
  <si>
    <t>Aliejus ir jo frakcijos, gauti tik iš alyvuogių, neapdoroti (įskaitant rafinuotus, sumaišytus su grynu alyvuogių aliejumi) (išskyrus gryną alyvuogių aliejų ir chemiškai modifikuotą aliejų), (kg)</t>
  </si>
  <si>
    <t>Neapdorotas saulėgrąžų, dygminų arba medvilnės sėklų aliejus ir jo frakcijos (išskyrus chemiškai modifikuotus), (kg)</t>
  </si>
  <si>
    <t>Neapdorotas medvilnės sėklų aliejus ir jo frakcijos (išskyrus chemiškai modifikuotą), (kg)</t>
  </si>
  <si>
    <t>Neapdorotas rapsų, rapsukų ar garstyčių aliejus ir jo frakcijos (išskyrus chemiškai modifikuotą), (kg)</t>
  </si>
  <si>
    <t>Neapdorotas palmių aliejus ir jo frakcijos (išskyrus chemiškai modifikuotą), (kg)</t>
  </si>
  <si>
    <t>Neapdorotas saulėgrąžų, dygminų aliejus ir jo frakcijos (išskyrus chemiškai modifikuotus), (kg)</t>
  </si>
  <si>
    <t>Neapdorotas kokosų aliejus ir jo frakcijos (išskyrus chemiškai modifikuotą), (kg)</t>
  </si>
  <si>
    <t>Kitas augalinis aliejus, neapdorotas (išskyrus chemiškai modifikuotą aliejų), (kg)</t>
  </si>
  <si>
    <t>Medvilnės pūkai, (kg)</t>
  </si>
  <si>
    <t>Išspaudos ir kitos kietos sojų aliejaus ekstrakcijos liekanos,(kg)</t>
  </si>
  <si>
    <t>Neapdorotas rapsų, rapsukų ar garstyčių aliejus ir jo frakcijos (išskyrus chemiškai modifikuotus), (kg)</t>
  </si>
  <si>
    <t>Išspaudos ir kitos kietos saulėgrąžų sėklų augalinių riebalų arba aliejaus ekstrakcijos liekanos, (kg)</t>
  </si>
  <si>
    <t>Išspaudos ir kitos kietos rapsų arba rapsukų sėklų augalinių riebalų arba aliejaus ekstrakcijos liekanos, (kg)</t>
  </si>
  <si>
    <t>Neapdorotas alyvpalmių aliejus ir jo frakcijos (išskyrus chemiškai modifikuotus), (kg)</t>
  </si>
  <si>
    <t>Išspaudos ir kitos kietos augalinių riebalų arba augalinio aliejaus ekstrakcijos liekanos (įskaitant medvilnės sėklų, sėmenų, kokoso, kopros, palmės riešutų ar branduolių; išskyrus sojų, saulėgrąžų, rapsų ar rapsukų sėklų aliejų), (kg)</t>
  </si>
  <si>
    <t>Miltai ir rupiniai iš aliejinių kultūrų sėklų arba vaisių (išskyrus garstyčių sėklas), (kg)</t>
  </si>
  <si>
    <t>Rafinuotas sojos pupelių aliejus ir jo frakcijos (išskyrus chemiškai modifikuotą), (kg)</t>
  </si>
  <si>
    <t>Rafinuotas žemės riešutų (arachių) aliejus ir jo frakcijos (išskyrus chemiškai modifikuotą), (kg)</t>
  </si>
  <si>
    <t>Kitas neapdorotas augalinis aliejus (išskyrus chemiškai modifikuotą aliejų), (kg)</t>
  </si>
  <si>
    <t>Rafinuotas alyvuogių aliejus ir jo frakcijos (išskyrus chemiškai modifikuotą), (kg)</t>
  </si>
  <si>
    <t>Aliejus ir jo frakcijos, gauti tik iš alyvuogių, (įskaitant rafinuotus, sumaišytus su grynu alyvuogių aliejumi) (išskyrus neapdorotą aliejų, gryną alyvuogių aliejų ir chemiškai modifikuotą aliejų), (kg)</t>
  </si>
  <si>
    <t>Rafinuotas saulėgrąžų arba dygminų aliejus ir jo frakcijos (išskyrus chemiškai modifikuotą), (kg)</t>
  </si>
  <si>
    <t>Rafinuotas medvilnės sėklų aliejus ir jo frakcijos (išskyrus chemiškai modifikuotą), (kg)</t>
  </si>
  <si>
    <t>Rafinuotas rapsų, rapsukų arba garstyčių aliejus ir jo frakcijos (išskyrus chemiškai modifikuotus), (kg)</t>
  </si>
  <si>
    <t>Rafinuotas palmių aliejus ir jo frakcijos (išskyrus chemiškai modifikuotą), (kg)</t>
  </si>
  <si>
    <t>Rafinuotas kokoso (kopros) aliejus ir jo frakcijos (išskyrus chemiškai modifikuotą), (kg)</t>
  </si>
  <si>
    <t>Kitas rafinuotas, bet chemiškai nemodifikuotas aliejus ir jo frakcijos; nelakūs augaliniai riebalai bei kitas, niekur kitur nepriskirtas, rafinuotas, bet chemiškai nemodifikuotas augalinis aliejus (išskyrus kukurūzų aliejų) ir jų frakc..., (kg)</t>
  </si>
  <si>
    <t>Gyvūniniai riebalai ir aliejus ir jų frakcijos, visiškai arba iš dalies hidrinti, tarpinio esterinimo, pakartotinai esterinti arba paveikti elardo rūgštimi, bet papildomai neparuošti (įskaitant rafinuotus), (kg)</t>
  </si>
  <si>
    <t>Augaliniai riebalai ir aliejus ir jų frakcijos, visiškai arba iš dalies hidrinti, tarpinio esterinimo, pakartotinai esterinti arba paveikti elardo rūgštimi, bet papildomai neparuošti (įskaitant rafinuotus), (kg)</t>
  </si>
  <si>
    <t>Augalinis vaškas (įskaitant rafinuotą) (išskyrus trigliceridus), (kg)</t>
  </si>
  <si>
    <t>Degra; riebalų medžiagų arba gyvūninio ar augalinio vaško apdorojimo liekanos, (kg)</t>
  </si>
  <si>
    <t>Kiti riebalų arba aliejaus frakcijų valgomieji preparatai, įskaitant skystąjį margariną , (kg)</t>
  </si>
  <si>
    <t>Nekoncentruotas pienas ir grietinėlė, į kuriuos nepridėta cukraus ar kitų saldiklių, kurių riebumas ne didesnis kaip 1% masės, tiesiogiai išfasuoti į fasuotes, kurių neto tūris ne didesnis kaip 2 l, (kg)</t>
  </si>
  <si>
    <t>Nekoncentruotas pienas ir grietinėlė, į kuriuos nepridėta cukraus ar kitų saldiklių, kurių riebumas ne didesnis kaip 1 % masės, tiesiogiai išfasuoti į fasuotes, kurių neto tūris didesnis kaip 2 l, (kg)</t>
  </si>
  <si>
    <t>Nekoncentruotas pienas ir grietinėlė, į kuriuos nepridėta cukraus ar kitų saldiklių, kurių riebumas didesnis kaip 1 % masės, bet ne didesnis kaip 6 %, tiesiogiai išfasuoti į fasuotes, kurių neto tūris ne didesnis kaip 2 l, (kg)</t>
  </si>
  <si>
    <t>Nekoncentruotas pienas ir grietinėlė, į kuriuos nepridėta cukraus ar kitų saldiklių, kurių riebumas didesnis kaip 1 % masės, bet ne didesnis kaip 6 %, tiesiogiai išfasuoti į fasuotes, kurių neto tūris didesnis kaip 2 l, (kg)</t>
  </si>
  <si>
    <t>Nekoncentruotas pienas ir grietinėlė, į kuriuos nepridėta cukraus ar kitų saldiklių, kurių riebumas didesnis kaip 6 % masės, bet ne didesnis kaip 21 %, tiesiogiai išfasuoti į fasuotes, kurių tūris ne didesnis kaip 2 l, (kg)</t>
  </si>
  <si>
    <t>Nekoncentruotas pienas ir grietinėlė, į kuriuos nepridėta cukraus ar kitų saldiklių, kurių riebumas didesnis kaip 6 % masės, bet ne didesnis kaip 21 %, tiesiogiai išfasuoti į fasuotes, kurių tūris didesnis kaip 2 l, (kg)</t>
  </si>
  <si>
    <t>Nekoncentruotas pienas ir grietinėlė, į kuriuos nepridėta cukraus ar kitų saldiklių, kurių riebumas didesnis kaip 21 % masės, tiesiogiai išfasuoti į fasuotes, kurių tūris ne didesnis kaip 2 l, (kg)</t>
  </si>
  <si>
    <t>Nekoncentruotas pienas ir grietinėlė, į kuriuos nepridėta cukraus ar kitų saldiklių, kurių riebumas didesnis kaip 21 % masės, tiesiogiai išfasuoti į fasuotes, kurių tūris didesnis kaip 2 l, (kg)</t>
  </si>
  <si>
    <t>Nugriebto pieno milteliai (pieno ir grietinėlės, kurių būvis kietas ir kurių riebumas ne didesnis kaip 1,5 % masės), tiesiogiai išfasuoti į fasuotes, kurių svoris ne didesnis kaip 2,5 kg, (kg)</t>
  </si>
  <si>
    <t>Nugriebto pieno milteliai (pieno ir grietinėlės kurių būvis kietas ir kurių riebumas ne didesnis kaip 1,5 % masės), tiesiogiai išfasuoti į fasuotes, kurių svoris didesnis kaip 2,5 kg, (kg)</t>
  </si>
  <si>
    <t>Nenugriebto pieno milteliai arba grietinėlės milteliai (pieno ir grietinėlės, kurių būvis kietas ir kurių riebumas didesnis kaip 1,5% masės), tiesiogiai išfasuoti į fasuotes, kurių svoris ne didesnis kaip 2,5 kg, (kg)</t>
  </si>
  <si>
    <t>Nenugriebto pieno milteliai arba grietinėlės milteliai (pieno ir grietinėlės , kurių būvis kietas ir kurių riebumas didesnis kaip 1,5 % masės), tiesiogiai išfasuoti į fasuotes, kurių svoris didesnis kaip 2,5 kg, (kg)</t>
  </si>
  <si>
    <t>Tepieji pieno riebalai, kurių riebumas mažesnis kaip 80 % masės, (kg)</t>
  </si>
  <si>
    <t>Švieži (nebrandinti arba nekonservuoti) sūriai, įskaitant išrūgų sūrius ir varškę, (kg)</t>
  </si>
  <si>
    <t>Švieži (nebrandinti arba nekonservuoti) sūriai, (kg)</t>
  </si>
  <si>
    <t>Varškė, (kg)</t>
  </si>
  <si>
    <t>Kiti švieži sūriai (įeina varškės sūreliai), (kg)</t>
  </si>
  <si>
    <t>Trinti arba miltelių pavidalo, pelėsiniai ir kiti nelydyti sūriai (išskyrus šviežius sūrius, išrūgų sūrius ir varškę), (kg)</t>
  </si>
  <si>
    <t>Trinti arba miltelių pavidalo sūriai , (kg)</t>
  </si>
  <si>
    <t>Pelėsiniai sūriai, (kg)</t>
  </si>
  <si>
    <t>Kiti nelydyti sūriai, (kg)</t>
  </si>
  <si>
    <t>Lydyti sūriai, išskyrus trintus arba miltelių pavidalo sūrius, (kg)</t>
  </si>
  <si>
    <t>Sutirštintas pienas, į kurį nepridėta cukraus ar kitų saldiklių, (kg)</t>
  </si>
  <si>
    <t>Sutirštintas pienas, į kurį pridėta cukraus ar kitų saldiklių, (kg)</t>
  </si>
  <si>
    <t>Rūgpienis, grietinė, jogurtas ir kiti fermentuoti produktai, (kg)</t>
  </si>
  <si>
    <t>Rūgpienis ir kiti rūgštieji gėrimai, (kg)</t>
  </si>
  <si>
    <t>Grietinė, (kg)</t>
  </si>
  <si>
    <t>Jogurtas (be priedų), (kg)</t>
  </si>
  <si>
    <t>Kiti fermentuoti produktai, (kg)</t>
  </si>
  <si>
    <t>Aromatizuotas jogurtas arba raugintas pienas (rūgpienis, grietinė, jogurtas ir kiti fermentuoti produktai, į kuriuos pridėta kvapiųjų medžiagų, vaisių, riešutų ar kakavos), (kg)</t>
  </si>
  <si>
    <t>Aromatizuotas rūgpienis ir kiti rūgštieji gėrimai, (kg)</t>
  </si>
  <si>
    <t>Aromatizuotas jogurtas, (kg)</t>
  </si>
  <si>
    <t>Kiti fermentuoti produktai, į kuriuos pridėta kvapiųjų medžiagų, vaisių, riešutų ar kakavos, (kg)</t>
  </si>
  <si>
    <t>Pasukų milteliai, (kg)</t>
  </si>
  <si>
    <t>Pasukos, (kg)</t>
  </si>
  <si>
    <t>Kazeinas ir kazeinatai, (kg)</t>
  </si>
  <si>
    <t>Laktozė ir laktozės sirupas (įskaitant chemiškai gryną laktozę), (kg)</t>
  </si>
  <si>
    <t>Išrūgos ir pakeistų savybių išrūgos, miltelių, granulių arba kitokio pavidalo sausieji produktai, koncentruotos arba nekoncentruotos, į kurias pridėta arba nepridėta cukraus ar kitų saldiklių, (kg)</t>
  </si>
  <si>
    <t>Išrūgos ir pakeistų savybių išrūgos, skysto arba pastos pavidalo, koncentruotos arba nekoncentruotos, į kurias pridėta arba nepridėta cukraus ar kitų saldiklių, (kg)</t>
  </si>
  <si>
    <t>Produktai, kurių sudėtyje yra sudedamųjų natūralaus pieno dalių, nenurodyti kitoje vietoje , (kg)</t>
  </si>
  <si>
    <t>Grietininiai ir kiti valgomieji ledai (įskaitant šerbetą ir ledus ant pagaliuko) (išskyrus ledų mišinius ir ledų pagrindą), (l)</t>
  </si>
  <si>
    <t>Ryžiai be luobelių (rudi), (kg)</t>
  </si>
  <si>
    <t>Iš dalies arba visiškai nulukštenti (balinti) ryžiai (įskaitant camolino ryžius) , (kg)</t>
  </si>
  <si>
    <t>Skaldyti ryžiai (įskaitant pagerintus ir plikytus ryžius), (kg)</t>
  </si>
  <si>
    <t>Kvietiniai arba meslininiai (kviečių ir rugių mišinio) miltai, (kg)</t>
  </si>
  <si>
    <t>Javų, išskyrus kviečius ir mesliną (kviečių ir rugių mišinį), miltai, (kg)</t>
  </si>
  <si>
    <t>Ruginiai miltai, (kg)</t>
  </si>
  <si>
    <t>Grikių miltai, (kg)</t>
  </si>
  <si>
    <t>Kitų javų miltai (išskyrus kvietinius ar ruginius ir kvietinius miltus), (kg)</t>
  </si>
  <si>
    <t>Džiovintų žirnių, pupelių, lęšių, sago, manijokų, marantų, salepų, topinambų (bulvinių saulėgrąžų), saldžiųjų bulvių ar panašių šakniavaisių ar gumbavaisių miltai ir rupiniai, ir valgomųjų vaisių ir riešutų miltai, rupiniai ir milteliai, (kg)</t>
  </si>
  <si>
    <t>Mišiniai ir tešla, skirti duonai, pyragui, bandelėms, pyragaičiams, duoniniams traškučiams, sausainiams, vafliams ir vafliukams, džiūvėsiams, skrebučiams ir kitiems kepiniams kepti, (kg)</t>
  </si>
  <si>
    <t>Kietųjų kviečių kruopos ir rupiniai, (kg)</t>
  </si>
  <si>
    <t>Manų kruopos, (kg)</t>
  </si>
  <si>
    <t>Kitos kietųjų kviečių kruopos (išskyrus manų), (kg)</t>
  </si>
  <si>
    <t>Paprastųjų ir kviečių spelta kruopos ir rupiniai, (kg)</t>
  </si>
  <si>
    <t>Avižų, kukurūzų, ryžių, rugių, miežių ir kitų javų kruopos ir rupiniai (išskyrus kviečius) , (kg)</t>
  </si>
  <si>
    <t>Grikių kruopos, (kg)</t>
  </si>
  <si>
    <t>Kitų javų kruopos (išskyrus grikių), (kg)</t>
  </si>
  <si>
    <t>Kviečių granulės, (kg)</t>
  </si>
  <si>
    <t>Avižų, kukurūzų, ryžių, rugių, miežių ir kitų javų granulės (išskyrus kviečius), (kg)</t>
  </si>
  <si>
    <t>Traiškyti, perdirbti į dribsnius, lukštenti, šlifuoti, skaldyti ar rupiai malti javų grūdai (išskyrus ryžius), (kg)</t>
  </si>
  <si>
    <t>Javų gemalai, sveiki, traiškyti, perdirbti į dribsnius arba malti (išskyrus ryžius), (kg)</t>
  </si>
  <si>
    <t>Javainių (Müsli) rūšies produktai, daugiausia sudaryti iš neskrudintų grūdų dribsnių, (kg)</t>
  </si>
  <si>
    <t>Kiti paruošti maisto produktai, pagaminti išpučiant arba skrudinant grūdus, (kg)</t>
  </si>
  <si>
    <t>Javų grūdai, apvirti arba paruošti kitu būdu (išskyrus kukurūzus) , (kg)</t>
  </si>
  <si>
    <t>Sėlenos, išsijos ir kitos sijojimo, malimo arba kitokio kukurūzų apdorojimo liekanos, (kg)</t>
  </si>
  <si>
    <t>Sėlenos, išsijos ir kitos sijojimo, malimo arba kitokio ryžių apdorojimo liekanos, (kg)</t>
  </si>
  <si>
    <t>Sėlenos, išsijos ir kitos sijojimo, malimo arba kitokio kviečių apdorojimo liekanos, (kg)</t>
  </si>
  <si>
    <t>Sėlenos, išsijos ir kitos sijojimo, malimo arba kitokio javų apdorojimo liekanos (išskyrus kukurūzus, ryžius, kviečius), (kg)</t>
  </si>
  <si>
    <t>Kviečių krakmolas, (kg)</t>
  </si>
  <si>
    <t>Kukurūzų krakmolas, (kg)</t>
  </si>
  <si>
    <t>Bulvių krakmolas, (kg)</t>
  </si>
  <si>
    <t>Krakmolas (įskaitant ryžių, manijokų, marantų ir sago palmių šerdžių) (išskyrus kviečių, kukurūzų ir bulvių krakmolą), (kg)</t>
  </si>
  <si>
    <t>Inulinas , (kg)</t>
  </si>
  <si>
    <t>Kviečių glitimas (išskyrus kviečių glitimą, paruoštą klijams, standikliams gaminti ar naudojamą šlichtavimui tekstilės pramonėje), (kg)</t>
  </si>
  <si>
    <t>Dekstrinas ir kitoks modifikuotas krakmolas (įskaitant esterintą arba eterintą krakmolą, tirpųjį krakmolą, paželatinuotą arba brinkintą krakmolą, dialdehidinį krakmolą, formaldehidu arba epichlorhidrinu apdorotą krakmolą), (kg)</t>
  </si>
  <si>
    <t>Tapijoka ir iš krakmolo pagaminti jos pakaitalai, turintys dribsnių, grūdelių, žirnelių, išsijų arba panašų pavidalą, (kg)</t>
  </si>
  <si>
    <t>Gliukozė ir gliukozės sirupas (išskyrus su aromatinių arba dažiųjų medžiagų priedais), (kg)</t>
  </si>
  <si>
    <t>Chemiškai gryna kietoji fruktozė; fruktozė ir fruktozės sirupas, kurių sudėtyje esanti fruktozė sudaro daugiau kaip 50 % sausosios medžiagos; izogliukozė, išskyrus su aromatinių ar dažiųjų medžiagų priedais, (kg)</t>
  </si>
  <si>
    <t>Maltodekstrinas ir maltodekstrino sirupas (išskyrus su aromatinių arba dažiųjų medžiagų priedais), (kg)</t>
  </si>
  <si>
    <t>Neapdorotas kukurūzų aliejus ir jo frakcijos (išskyrus chemiškai modifikuotą), (kg)</t>
  </si>
  <si>
    <t>Krakmolo gamybos liekanos ir panašios liekanos, (kg)</t>
  </si>
  <si>
    <t>Išspausti arba iškočioti produktai, pikantiški arba sūdyti, (kg)</t>
  </si>
  <si>
    <t>Nevirti tešlos gaminiai su kiaušiniais (išskyrus įdarytus ar paruoštus kitu būdu), (kg)</t>
  </si>
  <si>
    <t>Nevirti tešlos gaminiai (išskyrus su kiaušiniais, įdarytus ar paruoštus kitu būdu) , (kg)</t>
  </si>
  <si>
    <t>Virtas ar kitu būdu paruoštas kuskusas (įskaitant paruoštus patiekalus iš kuskuso su mėsa, daržovėmis ar kitomis sudedamosiomis dalimis) , (kg)</t>
  </si>
  <si>
    <t>Melasa, gauta cukraus ekstrahavimo arba rafinavimo būdu (išskyrus cukranendrių melasą), (kg)</t>
  </si>
  <si>
    <t>Cukrinių runkelių becukrė masė, cukranendrių išspaudos ir kitos cukraus gamybos atliekos (įskaitant valymo nuoviras ir filtravimo preso liekanas), (kg)</t>
  </si>
  <si>
    <t>Kakavos pasta (išskyrus tą, į kurią pridėta cukraus ar kitų saldiklių) , (kg)</t>
  </si>
  <si>
    <t>Kakavos milteliai (išskyrus tuos, į kuriuos pridėta cukraus ar kitų saldiklių) , (kg)</t>
  </si>
  <si>
    <t>Kakavos milteliai, į kuriuos pridėta cukraus ar kitų saldiklių, (kg)</t>
  </si>
  <si>
    <t>Šokolado ir kitų maisto produktų briketai, plytelės arba juostelės (batonėliai), kurių masė didesnė kaip 2 kg, kurių sudėtyje yra kakavos  arba skysti gaminiai, pastos, milteliai, granulės arba kito pavidalo gaminiai, sudėti į talpykla..., (kg)</t>
  </si>
  <si>
    <t>Cukranendrių melasa, (kg)</t>
  </si>
  <si>
    <t>Šokolado aromatą turinčios glazūros, kurių sudėtyje yra ne mažiau kaip 18 % masės kakavos sviesto, išfasuoti į fasuotes, kurių masė didesnė kaip 2 kg, (kg)</t>
  </si>
  <si>
    <t>Maisto produktai, kurių sudėtyje yra ne mažiau kaip 18 % masės kakavos sviesto, išfasuoti į fasuotes, kurių masė didesnė kaip 2 kg (išskyrus šokolado aromatą turinčias glazūras ir pieniško šokolado trupinius), (kg)</t>
  </si>
  <si>
    <t>Šokolado briketai, plytelės ir juostelės su įdaru (įskaitant kremo, likerio ar vaisių pastos, išskyrus šokoladinius sausainius) , (kg)</t>
  </si>
  <si>
    <t>Šokolado briketai, plytelės ir juostelės, su grūdų, vaisių arba riešutų priedais (išskyrus įdarytus ir šokoladinius sausainius), (kg)</t>
  </si>
  <si>
    <t>Šokolado briketai, plytelės ir juostelės (išskyrus įdarytus, su grūdų, vaisių arba riešutų priedais ir šokoladinius sausainius) , (kg)</t>
  </si>
  <si>
    <t>Šokoladiniai saldainiai su alkoholiu (išskyrus briketų, plytelių arba juostelių pavidalo), (kg)</t>
  </si>
  <si>
    <t>Šokoladiniai saldainiai (išskyrus su alkoholiu, briketų, plytelių arba juostelių pavidalo), (kg)</t>
  </si>
  <si>
    <t>Įdaryti šokolado gaminiai (išskyrus briketų, plytelių arba juostelių pavidalo, šokoladinius sausainius ir saldainius), (kg)</t>
  </si>
  <si>
    <t>Šokoladiniai konditerijos gaminiai (išskyrus įdarytus, briketų, plytelių arba juostelių pavidalo, šokoladinius sausainius ir saldainius), (kg)</t>
  </si>
  <si>
    <t>Konditerijos gaminiai iš cukraus ir jų pakaitalai, pagaminti iš cukraus pakaitalų, turintys kakavos (įskaitant šokoladinę nugą) (išskyrus baltąjį šokoladą) , (kg)</t>
  </si>
  <si>
    <t>Maisto produktai su kakava (išskyrus kakavos pastą, sviestą , miltelius, briketus, plyteles, juosteles, skystus gaminius, pastas, miltelius, granules arba kito pavidalo gaminius, išfasuotus į fasuotes, kurių masė didesnė kaip 2 kg, gam..., (kg)</t>
  </si>
  <si>
    <t>Baltasis šokoladas, (kg)</t>
  </si>
  <si>
    <t>Konditerinės masės, tiesiogiai išfasuotos į fasuotes, kurių neto masė ne mažesnė kaip 1 kg (įskaitant marcipaną, minkštus saldainius, nugą ir migdolų pastas), (kg)</t>
  </si>
  <si>
    <t>Gaminiai su cukraus apvalkalu (įskaitant cukruotus migdolus), (kg)</t>
  </si>
  <si>
    <t>Konditerijos gaminiai-guminukai ir konditerijos gaminiai iš drebučių, įskaitant vaisių pastas, turintys konditerijos gaminių iš cukraus pavidalą (išskyrus kramtomąją gumą) , (kg)</t>
  </si>
  <si>
    <t>Tepusis šokoladas, (kg)</t>
  </si>
  <si>
    <t>Saldainiai iš virtos cukraus masės, (kg)</t>
  </si>
  <si>
    <t>Kieti saldainiai iš cukraus ir sviesto (irisai), karamelės ir panašūs saldainiai, (kg)</t>
  </si>
  <si>
    <t>Konditerijos gaminiai iš cukraus, nenurodyti kitoje vietoje, (kg)</t>
  </si>
  <si>
    <t>Nusausinti, apcukruoti (glacé) arba cukruoti vaisiai, riešutai, vaisių žievelės ir kitos augalų dalys (išskyrus gaminius, konservuotus cukruje ir įdėtus į sirupą, džiovintus vaisius) , (kg)</t>
  </si>
  <si>
    <t>Kavos pakaitalai, turintys kavos, (kg)</t>
  </si>
  <si>
    <t>Arbata, tiesiogiai išfasuota į fasuotes, kuriose jos kiekis ne didesnis kaip 3 kg, (kg)</t>
  </si>
  <si>
    <t>Arbatos arba matės ekstraktai, esencijos ir koncentratai, taip pat produktai, daugiausia sudaryti iš šių ekstraktų, esencijų ar koncentratų arba iš arbatos ar matės, (kg)</t>
  </si>
  <si>
    <t>Actas ir acto pakaitalai pagaminti iš vyno, (l)</t>
  </si>
  <si>
    <t>Neskrudinta kava be kofeino, (kg)</t>
  </si>
  <si>
    <t>Actas ir acto pakaitalai (išskyrus pagamintus iš vyno), (l)</t>
  </si>
  <si>
    <t>Sojos padažas, (kg)</t>
  </si>
  <si>
    <t>Pomidorų kečupas (ketchup) ir kiti pomidorų padažai, (kg)</t>
  </si>
  <si>
    <t>Paruoštos garstyčios, (kg)</t>
  </si>
  <si>
    <t>Padažai ir jų pusgaminiai, sumaišyti pagardai ir sumaišyti uždarai (išskyrus sojos padažą, pomidorų kečupą ir kitus pomidorų padažus, garstyčių miltelius ir rupinius ir paruoštas garstyčias), (kg)</t>
  </si>
  <si>
    <t>Majonezas, kiti emulsinti padažai, (kg)</t>
  </si>
  <si>
    <t>Krienai, (kg)</t>
  </si>
  <si>
    <t>Kiti padažai ir prieskoniai (išskyrus majonezą ir krienus), (kg)</t>
  </si>
  <si>
    <t>Paruošti valgiai ir patiekalai iš mėsos, mėsos subproduktų arba kraujo, (kg)</t>
  </si>
  <si>
    <t>Paruošti valgiai ir patiekalai iš žuvies, vėžiagyvių ir moliuskų, (kg)</t>
  </si>
  <si>
    <t>Paruošti valgiai ir patiekalai iš daržovių, (kg)</t>
  </si>
  <si>
    <t>Virti arba nevirti tešlos gaminiai, įdaryti bet kokiu santykiu mėsa, žuvimi, sūriu arba kitais produktais , (kg)</t>
  </si>
  <si>
    <t>Džiovinta, nedžiovinta ar užšaldyta tešla ir tešlos gaminiai (įskaitant paruoštus patiekalus) (išskyrus nevirtus, įdarytus tešlos gaminius), (kg)</t>
  </si>
  <si>
    <t>Kiti paruošti patiekalai ir valgiai (įskaitant užšaldytas picas), (kg)</t>
  </si>
  <si>
    <t>Maisto produktai kūdikiams, išfasuoti į mažmeninei prekybai skirtas fasuotes (išskyrus homogenizuotus sudėtinius maisto produktus ),(kg)</t>
  </si>
  <si>
    <t>Sriubos ir sultiniai bei jų pusgaminiai (koncentratai), (kg)</t>
  </si>
  <si>
    <t>Paukščių kiaušiniai, švieži, džiovinti, virti vandenyje arba garuose, formuoti, užšaldyti arba konservuoti kitu būdu (išskyrus albuminą, kiaušinius su lukštais), (kg)</t>
  </si>
  <si>
    <t>Kepimo mielės, (kg)</t>
  </si>
  <si>
    <t>Kiti paruošti patiekalai ir valgiai, įskaitant užšaldytas picas, išskyrus šviežias picas, (kg)</t>
  </si>
  <si>
    <t>Neaktyviosios mielės; kiti negyvi vienaląsčiai mikroorganizmai, (kg)</t>
  </si>
  <si>
    <t>Mėsos, žuvies arba vėžiagyvių, moliuskų arba kitų vandens bestuburių ekstraktai ir syvai, (kg)</t>
  </si>
  <si>
    <t>Karamelė , (kg)</t>
  </si>
  <si>
    <t>Maisto produktai iš miltų, kruopų, rupinių, krakmolo ir t.t., (kg)</t>
  </si>
  <si>
    <t>Baltymų koncentratai ir aromatinti arba dažyti cukraus sirupai, (kg)</t>
  </si>
  <si>
    <t>Kiaušinio albuminas, (kg)</t>
  </si>
  <si>
    <t>Sūris fondiu ir maisto produktai, nenurodyti kitoje vietoje, (kg)</t>
  </si>
  <si>
    <t>Grietinėlės ir augalinių riebalų mišinys, (kg)</t>
  </si>
  <si>
    <t>Grietinės ir augalinių riebalų mišinys, (kg)</t>
  </si>
  <si>
    <t>Varškės gaminiai su augaliniais riebalais, (kg)</t>
  </si>
  <si>
    <t>Paruošti kepimo milteliai, (kg)</t>
  </si>
  <si>
    <t>Šviežio sūrio gaminiai su augaliniais riebalais, (kg)</t>
  </si>
  <si>
    <t>Gedieji maisto produktai, įskaitant šviežias picas ir sumuštinius, (kg)</t>
  </si>
  <si>
    <t>Sūrio gaminiai su augaliniais riebalais, (kg)</t>
  </si>
  <si>
    <t>Maisto papildai, (kg)</t>
  </si>
  <si>
    <t>Kiti, niekur kitur nepriskirti, maisto produktai, (kg)</t>
  </si>
  <si>
    <t>Ūkio gyvūnų pašarų premiksai , (kg)</t>
  </si>
  <si>
    <t>Baltyminiai vitamininiai mineraliniai papildai, skirti pašarams, (kg)</t>
  </si>
  <si>
    <t>Šunų ėdalas, skirtas mažmeninei prekybai, (kg)</t>
  </si>
  <si>
    <t>Kačių ėdalas, skirtas mažmeninei prekybai, (kg)</t>
  </si>
  <si>
    <t>Spiritas distiliuotas iš vaisių (išskyrus likerius, džiną, Geneva, vynuogių vyną arba vynuogių išspaudas) (svarbu: išskyrus alkoholio muitą), (1 l 100% alk.)</t>
  </si>
  <si>
    <t>Likeriai, (1 l 100% alk.)</t>
  </si>
  <si>
    <t>Midaus trauktinės, (1 l 100% alk.)</t>
  </si>
  <si>
    <t>Kitos trauktinės, (1 l 100% alk.)</t>
  </si>
  <si>
    <t>Kiti spirituoti gėrimai, (1 l 100% alk.)</t>
  </si>
  <si>
    <t>Putojantis vynas iš šviežių vynuogių, kurio faktinė alkoholio koncentracija, išreikšta tūrio procentais, didesnė kaip 8,5 % tūrio (išskyrus šampaną, alkoholio muitą), (l)</t>
  </si>
  <si>
    <t>Baltasis vynas, pagamintas kituose regionuose, (l)</t>
  </si>
  <si>
    <t>Vynas arba vynuogių misa, kurios fermentacijai neleista vykti arba ji sustabdyta pridedant alkoholio, kurių faktinė alkoholio koncentracija, išreikšta tūrio procentais, ne mažesnė 15 % tūrio (išskyrus baltąjį vyną ir putojantį vyną, pag..., (l)</t>
  </si>
  <si>
    <t>Port, Madeira, Sherry, Tokay ir kiti, kurių alkoholio koncentracija didesnė kaip 1 5 %, (l)</t>
  </si>
  <si>
    <t>Vynuogių misa (išskyrus alkoholio muitą), (l)</t>
  </si>
  <si>
    <t>Fermentuoti gėrimai ir jų mišiniai (įskaitant mišinius su nealkoholiniais gėrimais, sidrą, kriaušių sidrą ir midų, išskyrus salyklinį alų, vynuogių vyną, aromatintą augalais arba aromatinėmis medžiagomis), (l)</t>
  </si>
  <si>
    <t>Putojantys fermentuoti gėrimai (išskyrus sidrus), (l)</t>
  </si>
  <si>
    <t>Sidrai, (l)</t>
  </si>
  <si>
    <t>Kiti fermentuoti gėrimai (išskyrus putojančius ir sidrus), (l)</t>
  </si>
  <si>
    <t>Vermutai ir kiti vynai iš šviežių vynuogių, aromatinti augalais arba aromatinėmis medžiagomis (išskyrus alkoholio muitą) , (l)</t>
  </si>
  <si>
    <t>Žlaugtai ir kitos alaus gamybos atliekos (išskyrus alkoholio muitą), (kg)</t>
  </si>
  <si>
    <t>Neskrudintas salyklas (išskyrus alkoholio muitą), (kg)</t>
  </si>
  <si>
    <t>Skrudintas salyklas (išskyrus alkoholio muitą,) (išskyrus produktus, skirtus vėlesniam apdorojimui, skrudintą salyklą, sufasuotą kaip kavos pakaitalai), (kg)</t>
  </si>
  <si>
    <t>Mineraliniai ir gazuoti vandenys, į kuriuos nepridėta cukraus ar kitų saldiklių, (l)</t>
  </si>
  <si>
    <t>Vandenys, į kuriuos nepridėta cukraus ar kitų saldiklių bei aromatinių medžiagų, ledas ir sniegas (išskyrus mineralinius ir gazuotus vandenis), (l)</t>
  </si>
  <si>
    <t>Vandenys, į kuriuos pridėta cukraus ar kitų saldiklių bei aromatinių medžiagų, pvz., gaivieji gėrimai (įskaitant mineralinius ir gazuotus) , (l)</t>
  </si>
  <si>
    <t>Nealkoholiniai gėrimai, kuriuose nėra pieno riebalų (išskyrus mineralinius, gazuotus arba aromatinius vandenis, į kuriuos pridėta arba nepridėta cukraus ar kitų saldiklių) , (l)</t>
  </si>
  <si>
    <t>Nektarai, (l)</t>
  </si>
  <si>
    <t>Kiti nealkoholiniai gėrimai be pieno riebalų (išskyrus nektarus), (l)</t>
  </si>
  <si>
    <t>Nealkoholiniai gėrimai, kuriuose yra pieno riebalų, (l)</t>
  </si>
  <si>
    <t>Cigarai, cigarai nupjautais galais ir cigariukai su tabaku arba su tabako mišiniais ir tabako pakaitalais  (išskyrus tabako muitą), (vnt.)</t>
  </si>
  <si>
    <t>Cigaretės su tabaku arba su tabako mišiniais ir tabako pakaitalais (išskyrus tabako muitą), (vnt.)</t>
  </si>
  <si>
    <t>Cigarai, cigarai nupjautais galais, cigariukai ir cigaretės, kuriose yra tik tabako pakaitalų (išskyrus tabako muitą), (kg)</t>
  </si>
  <si>
    <t>Rūkomasis tabakas (išskyrus tabako muitą), (kg)</t>
  </si>
  <si>
    <t>Perdirbtas tabakas ir perdirbti tabako pakaitalai, kitas homogenizuotas arba regeneruotas tabakas, nenurodytas kitoje vietoje, (kg)</t>
  </si>
  <si>
    <t>Vilnos riebalai ir iš jų gaunamos riebalinės medžiagos, įskaitant lanoliną, (kg)</t>
  </si>
  <si>
    <t>Šilko žaliava (nesukta), (kg)</t>
  </si>
  <si>
    <t>Skalbta arba karbonizuota, nekaršta ir nešukuota vilna , (kg)</t>
  </si>
  <si>
    <t>Vilna arba švelniavilnių gyvūnų plaukų šukuotinės pašukos, (kg)</t>
  </si>
  <si>
    <t>Vilna arba gyvūnų plaukai, karšti arba šukuoti (įskaitant šukuotą sluoksną), (kg)</t>
  </si>
  <si>
    <t>Karšta arba šukuota medvilnė, (kg)</t>
  </si>
  <si>
    <t>Džiutas ir kiti tekstilės pluoštai, apdoroti, bet nesuverpti, (kg)</t>
  </si>
  <si>
    <t>Kiti apdoroti, bet nesuverpti augaliniai tekstilės pluoštai, (kg)</t>
  </si>
  <si>
    <t>Ilgasis linų pluoštas, (kg)</t>
  </si>
  <si>
    <t>Trumpasis linų pluoštas, (kg)</t>
  </si>
  <si>
    <t>Kiti linai, linų pakulos, (kg)</t>
  </si>
  <si>
    <t>Sintetiniai kuokšteliniai pluoštai, karšti, šukuoti arba kitu būdu paruošti verpimui, (kg)</t>
  </si>
  <si>
    <t>Sukarštos vilnos arba švelniavilnių gyvūnų plaukų verpalai, neskirti mažmeninei prekybai, (kg)</t>
  </si>
  <si>
    <t>Šukuotos vilnos arba švelniavilnių gyvūnų plaukų verpalai, neskirti mažmeninei prekybai, (kg)</t>
  </si>
  <si>
    <t>Vilnos arba švelniavilnių gyvūnų plaukų verpalai, skirti mažmeninei prekybai, (kg)</t>
  </si>
  <si>
    <t>Nešukuotos medvilnės verpalai, neskirti mažmeninei prekybai, skirti audiniams (išskyrus skirtus kilimams ir kiliminėms dangoms), (kg)</t>
  </si>
  <si>
    <t>Šukuotos medvilnės verpalai, neskirti mažmeninei prekybai, skirti audiniams (išskyrus skirtus kilimams ir kiliminėms dangoms), (kg)</t>
  </si>
  <si>
    <t>Lininiai verpalai, neskirti mažmeninei prekybai, (kg)</t>
  </si>
  <si>
    <t>Lininiai verpalai, skirti mažmeninei prekybai,(kg)</t>
  </si>
  <si>
    <t>Augalinių arba karnienos pluoštų verpalai (išskyrus liną) popieriniai verpalai, (kg)</t>
  </si>
  <si>
    <t>Gretintiniai arba daugiasukiai sintetiniai gijiniai siūlai, neskirti mažmeninei prekybai, (kg)</t>
  </si>
  <si>
    <t>Verpalai iš cheminių gijinių siūlų, skirti mažmeninei prekybai (išskyrus siuvimo siūlus), (kg)</t>
  </si>
  <si>
    <t>Verpalai (išskyrus siuvimo siūlus), kuriuose sintetiniai kuokšteliniai pluoštai sudaro ne mažiau kaip 85% masės, neskirti mažmeninei prekybai, (kg)</t>
  </si>
  <si>
    <t>Verpalai (išskyrus siuvimo siūlus), kuriuose sintetiniai kuokšteliniai pluoštai sudaro ne mažiau kaip 85 % masės, skirti mažmeninei prekybai , (kg)</t>
  </si>
  <si>
    <t>Verpalai, kuriuose poliesterio kuokšteliniai pluoštai sudaro mažiau kaip 85 % masės (išskyrus siuvimo siūlus), maišyti su dirbtiniais pluoštais, neskirti mažmeninei prekybai, (kg)</t>
  </si>
  <si>
    <t>Verpalai, kurių sudėtyje sintetinių kuokštelinių  pluoštų, maišytų su sukaršta vilna ar švelniavilnių gyvūnų plaukais, yra mažiau kaip 85% masės, neskirti mažmeninei prekybai, (kg)</t>
  </si>
  <si>
    <t>Verpalai, kuriuose sintetiniai kuokšteliniai pluoštai sudaro mažiau kaip 85 % masės (išskyrus siuvimo siūlus), maišyti su medvilne, neskirti mažmeninei prekybai, (kg)</t>
  </si>
  <si>
    <t>Kiti, niekur kitur nepriskirti verpalai, kuriuose sintetiniai kuokšteliniai pluoštai sudaro mažiau kaip 85 % masės (išskyrus siuvimo siūlus), neskirti mažmeninei prekybai, (kg)</t>
  </si>
  <si>
    <t>Dirbtinių kuokštelinių pluoštų verpalai (išskyrus siuvimo siūlus), neskirti mažmeninei prekybai., (kg)</t>
  </si>
  <si>
    <t>Siuvimo siūlai iš cheminių gijų, (kg)</t>
  </si>
  <si>
    <t>Siuvimo siūlai iš cheminių kuokštelinių pluoštų, (kg)</t>
  </si>
  <si>
    <t>Sukarštos vilnos arba sukarštų švelniavilnių gyvūnų plaukų audiniai, (m²)</t>
  </si>
  <si>
    <t>Šukuotos vilnos arba šukuotų švelniavilnių gyvūnų plaukų audiniai; šiurkščiavilnių gyvūnų plaukų audiniai, (m²)</t>
  </si>
  <si>
    <t>Lino audiniai, kurių sudėtyje linas sudaro ne mažiau kaip 85 % masės, (m²)</t>
  </si>
  <si>
    <t>Lino audiniai, kurių sudėtyje linas sudaro mažiau kaip 85 % masės, (m²)</t>
  </si>
  <si>
    <t>Techninės ir pramoninės paskirties kanapių, ramės arba kitų augalinių tekstilės pluoštų audiniai (išskyrus liną, džiutą, kitus tekstilinius karnienos pluoštus), popieriaus verpalų audiniai, (m²)</t>
  </si>
  <si>
    <t>Medvilniniai audiniai iš vienspalvių siūlų, kurių m² masė ne didesnė kaip 200 g, skirti drabužiams, (m²)</t>
  </si>
  <si>
    <t>Medvilniniai audiniai iš vienspalvių siūlų, kurių m² masė ne didesnė kaip 200 g, skirti namų ūkio skalbiniams arba patalpų dekoravimo tekstilės dirbiniams, (m²)</t>
  </si>
  <si>
    <t>Techninės ir pramoninės paskirties medvilniniai audiniai, kurių  m²  masė ne didesnė kaip 200 g, iš vienspalvių verpalų (išskyrus marlę ir medicininę marlę), (m²)</t>
  </si>
  <si>
    <t>Medvilniniai audiniai, kurių  m² masė ne didesnė kaip 100 g, naudojami bintų, tvarsliavos ir medicininės marlės gamybai, (m²)</t>
  </si>
  <si>
    <t>Medvilniniai audiniai, kurių m²  masė ne didesnė kaip 200 g, iš vienspalvių verpalų, skirti drabužiams, (m²)</t>
  </si>
  <si>
    <t>Medvilniniai audiniai iš vienspalvių siūlų, kurių m² masė didesnė kaip 200 g, skirti namų ūkio skalbiniams arba patalpų dekoravimo tekstilės dirbiniams, (m²)</t>
  </si>
  <si>
    <t>Medvilniniai džinsiniai audiniai, kurių m² masė didesnė kaip 200 g, (įskaitant ne mėlynos spalvos džinsinį audinį), (m²)</t>
  </si>
  <si>
    <t>Techninės ar pramoninės paskirties medvilniniai audiniai, kurių m² masė didesnė kaip 200 g, iš vienspalvių verpalų, (m²)</t>
  </si>
  <si>
    <t>Medvilniniai audiniai iš įvairių spalvų verpalų, skirti kitai aprangai, (m²)</t>
  </si>
  <si>
    <t>Medvilniniai audiniai iš įvairių spalvų siūlų, skirti namų ūkio skalbiniams arba patalpų dekoravimo tekstilės dirbiniams, (m²)</t>
  </si>
  <si>
    <t>Techninės ar pramoninės paskirties medvilniniai audiniai iš įvairių spalvų verpalų , (m²)</t>
  </si>
  <si>
    <t>Audiniai iš dirbtinių gijinių siūlų, pagamintų iš labai atsparių tempimui siūlų, juostelių arba iš panašių dirbinių (įskaitant nailoną, kitus poliamidus arba poliesterius, viskozę), (m²)</t>
  </si>
  <si>
    <t>Audiniai iš sintetinių gijinių siūlų (išskyrus audinius iš labai atsparių tempimui viskozės siūlų arba juostelių arba panašių dirbinių), (m²)</t>
  </si>
  <si>
    <t>Audiniai iš dirbtinių gijinių siūlų (išskyrus audinius iš labai atsparių tempimui siūlų), (m²)</t>
  </si>
  <si>
    <t>Audiniai iš sintetinių kuokštelinių pluoštų, kurių sudėtyje sintetinių kuokštelinių (štapelio) pluoštų yra ne mažiau kaip 85 % masės, (m²)</t>
  </si>
  <si>
    <t>Audiniai iš sintetinių kuokštelinių pluoštų, kurių sudėtyje tokių pluoštų yra mažiau kaip 85 % masės, sumaišytų daugiausia arba vien tik su medvilne (išskyrus audinius iš įvairiaspalvių siūlų), (m²)</t>
  </si>
  <si>
    <t>Audiniai iš sintetinių kuokštelinių pluoštų, sumaišytų daugiausia arba vien tik su sukaršta vilna ar švelniavilnių gyvūnų plaukais, (m²)</t>
  </si>
  <si>
    <t>Audiniai iš sintetinių kuokštelinių pluoštų, sumaišytų daugiausia arba vien tik su šukuota vilna ar švelniavilnių gyvūnų plaukais, (m²)</t>
  </si>
  <si>
    <t>Audiniai iš sintetinių kuokštelinių pluoštų, maišytų su kitais pluoštais, išskyrus su vilna, švelniavilnių gyvūnų plaukais ar medvilne, (m²)</t>
  </si>
  <si>
    <t>Dirbtinių kuokštelinių pluoštų audiniai iš vienspalvių verpalų , (m²)</t>
  </si>
  <si>
    <t>Metmenų ir ataudų pūkiniai audiniai, šeniliniai audiniai (išskyrus kilpinius medvilninius rankšluosčių audinius ir panašius kilpinius medvilninius audinius, siūtines pūkines tekstilės medžiagas, juostinius audinius ) , (m²)</t>
  </si>
  <si>
    <t>Kilpiniai medvilniniai rankšluosčių audiniai ir panašūs kilpiniai medvilniniai audiniai, (m²)</t>
  </si>
  <si>
    <t>Kilpiniai rankšluosčių audiniai ir panašūs kilpiniai audiniai (išskyrus medvilninius), (m²)</t>
  </si>
  <si>
    <t>Stiklo pluošto audiniai (įskaitant juostinius audinius, stiklo vatą) , (kg)</t>
  </si>
  <si>
    <t>Pluoštų dažymas, (-)</t>
  </si>
  <si>
    <t>Vilnos, švelniavilnių arba šiurkščiavilnių ir ašutų verpalų dažymas, (-)</t>
  </si>
  <si>
    <t>Medvilnės verpalų dažymas (išskyrus siuvimo siūlus), (-)</t>
  </si>
  <si>
    <t>Lino, džiuto, kitų karnienos tekstilės pluoštų, augalinių tekstilės pluoštų ir popierinių verpalų dažymas, (-)</t>
  </si>
  <si>
    <t>Audiniai iš sintetinių kuokštelinių pluoštų, kurių sudėtyje tokių pluoštų yra mažiau kaip 85 % masės, sumaišytų daugiausia arba vien tik su medvilne, iš įvairiaspalvių siūlų, (m²)</t>
  </si>
  <si>
    <t>Dirbtinių gijinių siūlų dažymas (išskyrus siuvimo siūlus), (-)</t>
  </si>
  <si>
    <t>Sintetinių kuokštelinių pluoštų verpalų dažymas (išskyrus siuvimo siūlus), (-)</t>
  </si>
  <si>
    <t>Medvilninių audinių, kuriuose medvilnė sudaro ne mažiau kaip 85 % masės, balinimas, (-)</t>
  </si>
  <si>
    <t>Lino, džiuto, kitų karnienos tekstilės pluoštų, augalinių tekstilės pluoštų ir popierinių verpalų audinių balinimas, (-)</t>
  </si>
  <si>
    <t>Audinių iš sintetinių gijinių siūlų arba iš sintetinių pluoštų balinimas , (-)</t>
  </si>
  <si>
    <t>Kilpinių rankšluosčių audinių ir panašių kilpinių audinių balinimas (išskyrus siūtines pūkines tekstilės medžiagas) , (-)</t>
  </si>
  <si>
    <t>Nertinių arba megztinių medžiagų balinimas, (-)</t>
  </si>
  <si>
    <t>Vilnonių, švelniavilnių arba šiurkščiavilnių gyvūnų plaukų ir ašutų audinių dažymas, (-)</t>
  </si>
  <si>
    <t>Medvilninių audinių, kuriuose medvilnė sudaro ne mažiau kaip 85 % masės, dažymas, (-)</t>
  </si>
  <si>
    <t>Lino, džiuto, kitų karnienos tekstilės pluoštų, augalinių tekstilės pluoštų ir popierinių verpalų audinių dažymas, (-)</t>
  </si>
  <si>
    <t>Audinių iš sintetinių gijinių siūlų arba iš sintetinių pluoštų dažymas, (-)</t>
  </si>
  <si>
    <t>Audinių iš dirbtinių gijinių siūlų arba iš dirbtinių pluoštų dažymas, (-)</t>
  </si>
  <si>
    <t>Megztinių ir nertinių medžiagų ir neaustinių medžiagų dažymas, (-)</t>
  </si>
  <si>
    <t>Šilkinių audinių marginimas, (-)</t>
  </si>
  <si>
    <t>Medvilninių audinių, kuriuose medvilnė sudaro ne mažiau kaip 85 % masės, marginimas, (-)</t>
  </si>
  <si>
    <t>Lino, džiuto, kitų karnienos tekstilės pluoštų, augalinių tekstilės pluoštų ir popierinių verpalų audinių marginimas, (-)</t>
  </si>
  <si>
    <t>Audinių iš sintetinių gijinių siūlų arba iš sintetinių pluoštų marginimas, (-)</t>
  </si>
  <si>
    <t>Megztinių ir nertinių medžiagų ir neaustinių medžiagų marginimas, (-)</t>
  </si>
  <si>
    <t>Vilnonių, švelniavilnių arba šiurkščiavilnių gyvūnų plaukų ir ašutų audinių apdaila (išskyrus balinimą, dažymą, marginimą), (-)</t>
  </si>
  <si>
    <t>Medvilninių audinių, kuriuose medvilnė sudaro ne mažiau kaip 85 % masės, apdaila (išskyrus balinimą, dažymą, marginimą), (-)</t>
  </si>
  <si>
    <t>Lino, džiuto, kitų karnienos tekstilės pluoštų, augalinių tekstilės pluoštų ir popierinių verpalų audinių apdaila (išskyrus balinimą, dažymą, marginimą), (-)</t>
  </si>
  <si>
    <t>Audinių iš sintetinių gijinių siūlų arba iš sintetinių pluoštų apdaila (išskyrus balinimą, dažymą, marginimą), (-)</t>
  </si>
  <si>
    <t>Kilpinių rankšluosčių audinių ir panašių kilpinių audinių apdaila (išskyrus balinimą, dažymą, marginimą) (išskyrus siūtines pūkines tekstilės medžiagas), (-)</t>
  </si>
  <si>
    <t>Audinių iš dirbtinių gijinių siūlų arba iš dirbtinių pluoštų apdaila (išskyrus balinimą, dažymą, marginimą), (-)</t>
  </si>
  <si>
    <t>Pūkinių audinių ir šenilinių audinių apdaila (išskyrus balinimą, dažymą, marginimą) (išskyrus kilpinius medvilninius rankšluosčių audinius ir panašius kilpinius medvilninius audinius, juostinius audinius), (-)</t>
  </si>
  <si>
    <t>Megztinių ir nertinių medžiagų ir neaustinių medžiagų apdaila (išskyrus balinimą, dažymą, marginimą), (-)</t>
  </si>
  <si>
    <t>Aprangos apdailos paslaugos, (-)</t>
  </si>
  <si>
    <t>Pūkinės medžiagos, kilpinės medžiagos, megztos arba nertos, (kg)</t>
  </si>
  <si>
    <t>Megztinės arba nertinės medžiagos (išskyrus pūkines medžiagas), (kg)</t>
  </si>
  <si>
    <t>Dirbtiniai kailiai ir jų dirbiniai, (-)</t>
  </si>
  <si>
    <t>Antklodės ir kelioniniai pledai iš vilnos ar švelniavilnių gyvūnų plaukų (išskyrus elektrines antklodes), (vnt.)</t>
  </si>
  <si>
    <t>Antklodės ir kelioniniai pledai iš sintetinių pluoštų (išskyrus elektrines antklodes), (vnt.)</t>
  </si>
  <si>
    <t>Antklodės (išskyrus elektrines antklodes) ir kelioniniai pledai iš tekstilinių medžiagų (išskyrus iš vilnos ar švelniavilnių gyvūnų plaukų, sintetinių pluoštų), (vnt.)</t>
  </si>
  <si>
    <t>Lovos skalbiniai iš megztinių arba nertinių tekstilės medžiagų, (kg)</t>
  </si>
  <si>
    <t>Lovos skalbiniai iš medvilnės (išskyrus megztus arba nertus) , (kg)</t>
  </si>
  <si>
    <t>Lovos skalbiniai iš lino arba iš ramės (kiniškosios dilgėlės) (išskyrus megztus arba nertus), (kg)</t>
  </si>
  <si>
    <t>Lovos skalbiniai iš austinių tekstilės medžiagų (išskyrus iš medvilnės, lino ar ramės) , (kg)</t>
  </si>
  <si>
    <t>Lovos skalbiniai iš neaustinių cheminių pluoštų (išskyrus megztus ar nertus), (kg)</t>
  </si>
  <si>
    <t>Stalo skalbiniai, megzti arba nerti , (kg)</t>
  </si>
  <si>
    <t>Medvilniniai stalo skalbiniai (išskyrus megztus arba nertus) , (kg)</t>
  </si>
  <si>
    <t>Lininiai stalo skalbiniai (išskyrus megztus arba nertus) , (kg)</t>
  </si>
  <si>
    <t>Stalo skalbiniai iš austinių cheminių pluoštų ir iš kitų austinių arba neaustinių tekstilės medžiagų (išskyrus iš medvilnės ir lino), (kg)</t>
  </si>
  <si>
    <t>Stalo skalbiniai iš neaustinių cheminių pluoštų, (kg)</t>
  </si>
  <si>
    <t>Medvilniniai kūno priežiūros skalbiniai ir virtuvės skalbiniai iš kilpinių rankšluostinių arba iš panašių kilpinių medžiagų, (kg)</t>
  </si>
  <si>
    <t>Austiniai kūno priežiūros skalbiniai ir virtuvės skalbiniai iš tekstilės medžiagų (išskyrus iš kilpinių rankšluostinių ir panašių kilpinių medvilninių audinių), (kg)</t>
  </si>
  <si>
    <t>Kūno priežiūros skalbiniai ir virtuvės skalbiniai iš neaustinių cheminių pluoštų, (kg)</t>
  </si>
  <si>
    <t>Užuolaidos (įskaitant portjeras) ir vidinės uždangos, užuolaidų arba lovų lambrekenai iš megztų arba nertų medžiagų, (m²)</t>
  </si>
  <si>
    <t>Užuolaidos (įskaitant portjeras) ir vidinės uždangos, užuolaidų arba lovų lambrekenai iš austinių medžiagų, (m²)</t>
  </si>
  <si>
    <t>Užuolaidos (įskaitant portjeras) ir vidinės uždangos, užuolaidų arba lovų lambrekenai iš neaustinių medžiagų, (m²)</t>
  </si>
  <si>
    <t>Rankomis austi Gobelins, Flanders, Aubusson, Beauvais ir panašių rūšių gobelenai, taip pat siuvinėti (pavyzdžiui, mažu dygsneliu, kryželiu) gobelenai, gatavi arba negatavi, (-)</t>
  </si>
  <si>
    <t>Lovatiesės (išskyrus pūkines antklodes), (vnt.)</t>
  </si>
  <si>
    <t>Patalpų dekoravimui skirti dirbiniai, įskaitant baldų ir pagalvėlių apvalkalus ir pagalvėlių apvalkalus ir t. t., skirtus automobilių sėdynėms (išskyrus antklodes, kelioninius pledus, patalynę, stalo skalbinius, kūno priežiūros skalbini..., (-)</t>
  </si>
  <si>
    <t>Audinių ir verpalų rinkiniai, skirti kilimėlių, gobelenų, siuvinėtų staltiesių ar servetėlių arba panašių tekstilės dirbinių gamybai, supakuoti į mažmeninei prekybai skirtas pakuotes , (-)</t>
  </si>
  <si>
    <t>Medvilniniai maišai ir krepšiai, naudojami prekėms pakuoti, (kg)</t>
  </si>
  <si>
    <t>Prekėms pakuoti naudojami megzti arba nerti maišai ir krepšiai iš polietileno ar polipropileno juostelių, (kg)</t>
  </si>
  <si>
    <t>Prekėms pakuoti naudojami maišai ir krepšiai (išskyrus megztus arba nertus) iš polietileno ar polipropileno juostelių,(kg)</t>
  </si>
  <si>
    <t>Maišai ir krepšiai, iš polietileno ar polipropileno juostelių, kurių m² masė ne didesnė kaip 120 g, naudojami prekėms pakuoti (išskyrus megztus ir nertus), (kg)</t>
  </si>
  <si>
    <t>Maišai ir krepšiai, iš polietileno ar polipropileno juostelių, kurių m² masė didesnė kaip 120 g, naudojami prekėms pakuoti (išskyrus megztus ir nertus), (kg)</t>
  </si>
  <si>
    <t>Maišai ir krepšiai, naudojami prekėms pakuoti (išskyrus iš medvilnės, polietileno ar polipropileno juostelių), (kg)</t>
  </si>
  <si>
    <t>Tentai, stoginės ir žaliuzės nuo saulės (išskyrus furgonų stogines), (kg)</t>
  </si>
  <si>
    <t>Pripučiami čiužiniai ir kita stovyklaviečių įranga (išskyrus furgonų stogines, palapines, miegmaišius), (kg)</t>
  </si>
  <si>
    <t>Palapinės (įskaitant furgonų stogines), (kg)</t>
  </si>
  <si>
    <t>Burės, (kg)</t>
  </si>
  <si>
    <t>Parašiutai ir rotošiutai, jų dalys ir pagalbiniai reikmenys (įskaitant dirižablių parašiutus), (kg)</t>
  </si>
  <si>
    <t>Miegmaišiai, (vnt.)</t>
  </si>
  <si>
    <t>Patalynės reikmenys su plunksnų ar pūkų užpildais (įskaitant plonas ir storas dygsniuotas antklodes, pagalvėles, pufus, pagalves) (išskyrus čiužinius ir miegmaišius), (vnt.)</t>
  </si>
  <si>
    <t>Pūkinės pagalvės, (vnt.)</t>
  </si>
  <si>
    <t>Pūkinės antklodės, (vnt.)</t>
  </si>
  <si>
    <t>Patalynės reikmenys su kitais užpildais (įskaitant plonas ir storas dygsniuotas antklodes, pagalvėles, pufus, pagalves) (išskyrus čiužinius ir miegmaišius) , (vnt.)</t>
  </si>
  <si>
    <t>Antklodės, kitokios nei su pūkų ar plunksnų užpildais, (vnt.)</t>
  </si>
  <si>
    <t>Pagalvės, kitokios nei su pūkų ar plunksnų užpildais, (vnt.)</t>
  </si>
  <si>
    <t>Grindų, indų, dulkių ir panašios valymo šluostės iš neaustinių tekstilės medžiagų, (kg)</t>
  </si>
  <si>
    <t>Grindų, indų, dulkių ir panašios valymo šluostės (išskyrus megztas, nertas ar iš neaustinių tekstilės medžiagų), (kg)</t>
  </si>
  <si>
    <t>Megztos arba nertos grindų, indų, dulkių ir panašios valymo šluostės, gelbėjimo liemenės, gelbėjimo juostos ir kiti gatavi gaminiai, (kg)</t>
  </si>
  <si>
    <t>Kūdikių vystyklai, vystyklų įklotai ir panašūs gaminiai iš tekstilės (išskyrus iš vatos),(kg)</t>
  </si>
  <si>
    <t>Megztos arba nertos grindų, indų, dulkių ir panašios valymo šluostės; gelbėjimosi liemenės, gelbėjimosi diržai ir kiti gatavi gaminiai (išskyrus higieninius paketus, kūdikių vystyklus ir panašius gaminius) , (kg)</t>
  </si>
  <si>
    <t>Austiniai kilimai ir kita austinė tekstilinė grindų danga (išskyrus siūtinę ar klijuotinę), (m²)</t>
  </si>
  <si>
    <t>Siūtiniai kilimai ir kita siūtinė tekstilinė grindų danga, (m²)</t>
  </si>
  <si>
    <t>Higieniniai paketai, tamponai ir panašūs gaminiai iš tekstilės (išskyrus iš vatos),(kg)</t>
  </si>
  <si>
    <t>Kiti kilimai ir kita tekstilinė grindų danga (išskyrus rištinę, austinę, siūtinę ir veltinę), (m²)</t>
  </si>
  <si>
    <t>Virvės, virvelės, lynai ir trosai (išskyrus špagatus arba pakavimo virves) iš sizalio arba iš kitų agavinių šeimos augalų tekstilės pluoštų, iš džiuto arba iš kitų karnienos tekstilės pluoštų ir tvirtų lapinių pluoštų,(kg)</t>
  </si>
  <si>
    <t>Virvės, virvelės, lynai ir trosai iš sizalio arba iš kitų Agave genties augalų tekstilės pluoštų, kurių ilginis tankis didesnis kaip 100000 deciteksų, iš džiuto arba iš kitų karnienos tekstilės pluoštų ar kitų tvirtų lapinių pluoštų (i..., (kg)</t>
  </si>
  <si>
    <t>Virvelės, kurių ilginis tankis ne didesnis kaip 100000 deciteksų (10 g/m), iš sizalio (išskyrus špagatus arba pakavimo virves), (kg)</t>
  </si>
  <si>
    <t>Špagatai arba pakavimo virvės iš sizalio (naudojamos žemės ūkyje), (kg)</t>
  </si>
  <si>
    <t>Špagatai arba pakavimo virvės iš polietileno arba iš polipropileno (naudojamos žemės ūkyje), (kg)</t>
  </si>
  <si>
    <t>Virvės, virvelės ir trosai iš polietileno arba iš polipropileno, iš nailono, kitų poliamidų arba iš poliesterių, kurių ilginis tankis didesnis kaip 50000 deciteksų, iš kitų sintetinių pluoštų (išskyrus špagatus arba pakavimo virves), (kg)</t>
  </si>
  <si>
    <t>Virvės iš polietileno arba iš polipropileno, iš nailono, kitų poliamidų arba iš poliesterių, kurių ilginis tankis ne didesnis kaip 50000 deciteksų (5 g/m) (išskyrus špagatus arba pakavimo virves), (kg)</t>
  </si>
  <si>
    <t>Virvės, virvelės, lynai ir trosai iš tekstilės medžiagų (išskyrus iš džiuto ir kitų karnienos tekstilės pluoštų, sizalio, abakos ar kitų tvirtų lapinių pluoštų, sintetinių pluoštų), (kg)</t>
  </si>
  <si>
    <t>Gatavi žvejybos tinklai, rišti iš virvių, virvelių arba lynų iš cheminių pluoštų (išskyrus žuvų iškrovimo tinklus), (kg)</t>
  </si>
  <si>
    <t>Gatavi žvejybos tinklai iš cheminių pluoštų verpalų (išskyrus žuvų iškrovimo tinklus), (kg)</t>
  </si>
  <si>
    <t>Gatavi tinklai, pagaminti iš nailoninių ar kitų poliamidinių virvelių, virvių ar lynų (išskyrus vąšeliu nertus tinklelius, plaukų tinklelius, sporto ir žvejybos tinklus), (kg)</t>
  </si>
  <si>
    <t>Gatavi tinklai iš nailono ar kitų poliamidų (išskyrus vąšeliu nertus tinklelius, plaukų tinklelius, sporto ir žvejybos tinklus, pagamintus iš virvelių, virvių ar lynų), (kg)</t>
  </si>
  <si>
    <t>Rištiniai tinklai iš tekstilės medžiagų (išskyrus gatavus žvejybos tinklus iš cheminių tekstilės medžiagų, kitus gatavus tinklus iš nailono ir kitų poliamidų), (kg)</t>
  </si>
  <si>
    <t>Gaminiai iš virvelių, virvių, lynų ar trosų, (kg)</t>
  </si>
  <si>
    <t>Neaustinės medžiagos, kurių m² masė ne didesnė kaip 25 g (įskaitant dirbinius iš neaustinių medžiagų) (išskyrus aptrauktus arba padengtus drabužius), (kg)</t>
  </si>
  <si>
    <t>Neaustinės medžiagos, kurių m² masė didesnė kaip 25 g, bet ne didesnė kaip 70 g (įskaitant dirbinius iš neaustinių medžiagų) (išskyrus aptrauktus arba padengtus drabužius), (kg)</t>
  </si>
  <si>
    <t>Neaustinės medžiagos, kurių m² masė didesnė kaip 70 g, bet ne didesnė kaip 150 g (įskaitant dirbinius iš neaustinių medžiagų) (išskyrus aptrauktus arba padengtus drabužius), (kg)</t>
  </si>
  <si>
    <t>Neaustinės medžiagos, kurių m² masė didesnė kaip 150 g (įskaitant dirbinius iš neaustinių medžiagų) (išskyrus aptrauktus arba padengtus drabužius), (kg)</t>
  </si>
  <si>
    <t>Neaustinės medžiagos, aptrauktos arba padengtos (įskaitant dirbinius iš neaustinių medžiagų) (išskyrus drabužius), (kg)</t>
  </si>
  <si>
    <t>Metalizuotieji siūlai, juostelės ir panašūs dirbiniai, iš cheminių tekstilės medžiagų, kombinuoti su metaliniais siūlais, juostelėmis arba milteliais, arba padengti metalu, (kg)</t>
  </si>
  <si>
    <t>Guminiai siūlai ir kordas, aptraukti tekstilės medžiagomis; tekstilės siūlai ir juostelės įmirkyti, aptraukti, padengti guma arba plastikais , (kg)</t>
  </si>
  <si>
    <t>Tekstilės audiniai įmirkyti, padengti, aptraukti nenurodyti kitoje vietoje, (m²)</t>
  </si>
  <si>
    <t>Tekstilinės žarnos ir panašūs tekstiliniai vamzdžio pavidalo dirbiniai (tiubingas), įmirkyti arba neįmirkyti, apvilkti arba neapvilkti, su vidiniu sluoksniu ar be jo, armuoti ar nearmuoti arba su kitų medžiagų priedais ar be jų , (kg)</t>
  </si>
  <si>
    <t>Tekstiliniai dagčiai, konvejerių juostos arba joms gaminti naudojamas techninis audinys (beltingas) (įskaitant sutvirtintą metalu arba kitomis medžiagomis), (kg)</t>
  </si>
  <si>
    <t>Tekstilės gaminiai ir veltinys naudojami popieriaus gamybos arba panašiuose (įskaitant medienos masės arba asbestcemenčio gamybą) mechaniniuose įrenginiuose, (kg)</t>
  </si>
  <si>
    <t>Juostiniai audiniai, kitokie negu etiketės, emblemos ir panašūs dirbiniai, (-)</t>
  </si>
  <si>
    <t>Etiketės, emblemos ir panašūs dirbiniai iš tekstilės medžiagų (išskyrus siuvinėtus), (-)</t>
  </si>
  <si>
    <t>Pintinės juostelės ir pintinės virvelės bei apsiuvai rietime, kutai ir pomponai (išskyrus megztus ar nertus) , (-)</t>
  </si>
  <si>
    <t>Nerti mechaninėmis nėrimo mašinomis nėriniai rietime, juostelėmis arba atskirais fragmentais, (-)</t>
  </si>
  <si>
    <t>Rankų darbo nėriniai rietime, juostelėmis arba atskirais fragmentais, (-)</t>
  </si>
  <si>
    <t>Siuvinėjimai be matomo pagrindo rietime, juostelėmis arba atskirais fragmentais, (-)</t>
  </si>
  <si>
    <t>Siuvinėjimai iš medvilnės rietime, juostelėmis arba atskirais fragmentais, (-)</t>
  </si>
  <si>
    <t>Siuvinėjimai iš tekstilės medžiagų rietime, juostelėmis arba atskirais fragmentais (išskyrus siuvinėjimus be matomo pagrindo, iš medvilnės), (-)</t>
  </si>
  <si>
    <t>Veltinys, įmirkytas arba neįmirkytas, aptrauktas arba neaptrauktas, padengtas arba nepadengtas, laminuotasis arba nelaminuotasis, nenurodytas kitoje vietoje, (kg)</t>
  </si>
  <si>
    <t>Tekstilės pūkai, dulkės ir gumuliukai, (kg)</t>
  </si>
  <si>
    <t>Galioniniai siūlai ir juostelės arba panašūs dirbiniai iš cheminių tekstilės medžiagų, kurių regimasis plotis ne didesnis kaip 5 mm, šeniliniai siūlai, apskritai megztieji – kilpoti siūlai (loop wale-yarn), (kg)</t>
  </si>
  <si>
    <t>Dygsniuotieji tekstilės gaminiai rietime ( išskyrus siuvinėjimus), (m²)</t>
  </si>
  <si>
    <t>Drabužiai iš odos arba kompozicinės odos (įskaitant apsiaustus ir paltus) (išskyrus drabužių priedus, galvos apdangalus, avalynę), (vnt.)</t>
  </si>
  <si>
    <t>Odiniai apsiaustai ir paltai, (vnt.)</t>
  </si>
  <si>
    <t>Odiniai ansambliai, (vnt.)</t>
  </si>
  <si>
    <t>Odiniai švarkai ir švarkeliai, (vnt.)</t>
  </si>
  <si>
    <t>Odinės kelnės ir sijonai, (vnt.)</t>
  </si>
  <si>
    <t>Kiti odiniai drabužiai, (vnt.)</t>
  </si>
  <si>
    <t>Vyriški arba berniukų darbiniai ar profesiniai ansambliai iš medvilnės ar cheminių pluoštų, (vnt.)</t>
  </si>
  <si>
    <t>Vyriški arba berniukų darbiniai ar profesiniai švarkai ir sportiniai švarkai (bleizeriai) iš medvilnės ar cheminių pluoštų, (vnt.)</t>
  </si>
  <si>
    <t>Vyriškos arba berniukų darbinės ar profesinės kelnės ir bridžai iš medvilnės ar cheminių pluoštų, (vnt.)</t>
  </si>
  <si>
    <t>Vyriški arba berniukų darbiniai ar profesiniai kombinezonai su antkrūtiniu ir petnešomis iš medvilnės ar cheminių pluoštų, (vnt.)</t>
  </si>
  <si>
    <t>Moteriški arba mergaičių darbiniai ar profesiniai ansambliai iš medvilnės ar cheminių pluoštų, (vnt.)</t>
  </si>
  <si>
    <t>Moteriški arba mergaičių darbiniai ar profesiniai švarkai ir sportiniai švarkai (bleizeriai) iš medvilnės ar cheminių pluoštų, (vnt.)</t>
  </si>
  <si>
    <t>Moteriškos arba mergaičių darbinės ar profesinės kelnės ir bridžai iš medvilnės ar cheminių pluoštų, (vnt.)</t>
  </si>
  <si>
    <t>Moteriški arba mergaičių darbiniai ar profesiniai kombinezonai su antkrūtiniu ir petnešomis iš medvilnės ar cheminių pluoštų, (vnt.)</t>
  </si>
  <si>
    <t>Kiti darbiniai ar profesiniai vyriški arba berniukų drabužiai iš medvilnės arba cheminių pluoštų, (vnt.)</t>
  </si>
  <si>
    <t>Kiti darbiniai ar profesiniai moteriški arba mergaičių drabužiai iš medvilnės arba cheminių pluoštų, (vnt.)</t>
  </si>
  <si>
    <t>Vyriški arba berniukų apsiaustai, kelioniniai apsiaustai, pelerinos, mantijos ir panašūs dirbiniai iš megztų arba nertų tekstilės medžiagų (išskyrus švarkus ir sportinius švarkus, striukes su gobtuvais, neperpučiamas striukes), (vnt.)</t>
  </si>
  <si>
    <t>Vyriškos arba berniukų striukės su gobtuvais, slidinėjimo striukės, neperpučiamos striukės ir panašūs dirbiniai iš megztų arba nertų tekstilės medžiagų (išskyrus švarkus ir sportinius švarkus), (vnt.)</t>
  </si>
  <si>
    <t>Vyriški arba berniukų švarkai ir sportiniai švarkai iš megztų arba nertų tekstilės medžiagų, (vnt.)</t>
  </si>
  <si>
    <t>Vyriški arba berniukų kostiumai ir ansambliai iš megztų arba nertų tekstilės medžiagų, (vnt.)</t>
  </si>
  <si>
    <t>Vyriškos arba berniukų kelnės, kombinezonai su antkrūtiniais ir petnešomis, bridžiai ir šortai iš megztų arba nertų tekstilės medžiagų, (vnt.)</t>
  </si>
  <si>
    <t>Moteriški arba mergaičių apsiaustai, kelioniniai apsiaustai, pelerinos, mantijos ir panašūs dirbiniai iš megztų arba nertų tekstilės medžiagų (išskyrus švarkus ir sportinius švarkus), (vnt.)</t>
  </si>
  <si>
    <t>Moteriškos arba mergaičių striukės su gobtuvais, slidinėjimo striukės, neperpučiamos striukės ir panašūs dirbiniai iš megztų arba nertų tekstilės medžiagų (išskyrus švarkus ir sportinius švarkus ), (vnt.)</t>
  </si>
  <si>
    <t>Moteriški arba mergaičių švarkai ir sportiniai švarkai iš megztų arba nertų tekstilės medžiagų, (vnt.)</t>
  </si>
  <si>
    <t>Moteriški arba mergaičių kostiumai ir ansambliai iš megztų arba nertų tekstilės medžiagų, (vnt.)</t>
  </si>
  <si>
    <t>Moteriškos arba mergaičių suknelės iš megztų arba nertų tekstilės medžiagų, (vnt.)</t>
  </si>
  <si>
    <t>Moteriški arba mergaičių sijonai ir sijonkelnės iš megztų arba nertų tekstilės medžiagų, (vnt.)</t>
  </si>
  <si>
    <t>Moteriškos arba mergaičių kelnės, kombinezonai su antkrūtiniais ir petnešomis, bridžiai ir šortai iš megztų arba nertų tekstilės medžiagų, (vnt.)</t>
  </si>
  <si>
    <t>Vyriški arba berniukų lietpalčiai, (vnt.)</t>
  </si>
  <si>
    <t>Vyriški arba berniukų lietpalčiai, paltai, puspalčiai, pelerinos ir panašūs gaminiai , (vnt.)</t>
  </si>
  <si>
    <t>Vyriški arba berniukų paltai, puspalčiai, pelerinos ir pan., (vnt.)</t>
  </si>
  <si>
    <t>Vyriškos arba berniukų striukės su gobtuvais, slidinėjimo striukės, neperpučiamos striukės ir panašūs gaminiai (išskyrus megztus arba nertus, įmirkytus, aptrauktus, padengtus, laminuotus ar gumuotus švarkus ir sportinius švarkus), (vnt.)</t>
  </si>
  <si>
    <t>Vyriški arba berniukų kostiumai ir ansambliai (išskyrus megztinius arba nertinius) , (vnt.)</t>
  </si>
  <si>
    <t>Vyriški arba berniukų kostiumai (išskyrus megztus ir nertus), (vnt.)</t>
  </si>
  <si>
    <t>Vyriški arba berniukų ansambliai (išskyrus megztus ir nertus), (vnt.)</t>
  </si>
  <si>
    <t>Vyriški arba berniukų švarkai ir sportiniai švarkai (išskyrus megztus ir nertus), (vnt.)</t>
  </si>
  <si>
    <t>Vyriškos arba berniukų kelnės ir bridžiai iš džinsinio audinio (išskyrus darbines ar profesines), (vnt.)</t>
  </si>
  <si>
    <t>Vyriškos arba berniukų kelnės, bridžiai ir šortai iš vilnos ar švelniavilnių gyvulių plaukų (išskyrus megztas arba nertas, darbines ar profesines) , (vnt.)</t>
  </si>
  <si>
    <t>Vyriškos arba berniukų kelnės ir bridžiai iš cheminių pluoštų (išskyrus megztas arba nertas, darbines ar profesines), (vnt.)</t>
  </si>
  <si>
    <t>Vyriškos arba berniukų kelnės ir bridžai iš medvilnės (išskyrus džinsinį audinį, taip pat megztus ir nertus), (vnt.)</t>
  </si>
  <si>
    <t>Vyriškos arba berniukų kelnės, kombinezonai su antkrūtiniais ir petnešomis, bridžiai ir šortai (išskyrus iš vilnos, medvilnės ir cheminių pluoštų, megztas arba nertas) , (vnt.)</t>
  </si>
  <si>
    <t>Vyriški arba berniukų kombinezonai su antkrūtiniais ir petnešomis (išskyrus megztus arba nertus, darbinius ar profesinius), (vnt.)</t>
  </si>
  <si>
    <t>Vyriški arba berniukų šortai iš medvilnės ar cheminių pluoštų (išskyrus megztus ar nertus), (vnt.)</t>
  </si>
  <si>
    <t>Moteriški arba mergaičių lietpalčiai, (vnt.)</t>
  </si>
  <si>
    <t>Moteriški arba mergaičių lietpalčiai, paltai, apsiaustai ir panašūs gaminiai , (vnt.)</t>
  </si>
  <si>
    <t>Moteriški arba mergaičių paltai ir pan., (vnt.)</t>
  </si>
  <si>
    <t>Moteriškos arba mergaičių striukės su gobtuvais, slidinėjimo striukės, neperpučiamos striukės ir panašūs dirbiniai (išskyrus megztus arba nertus, įmirkytus, aptrauktus, padengtus, laminuotus ar gumuotus švarkus ir sportinius švarkus), (vnt.)</t>
  </si>
  <si>
    <t>Moteriški arba mergaičių kostiumai ir ansambliai (išskyrus megztinius ir nertinius) , (vnt.)</t>
  </si>
  <si>
    <t>Moteriški arba mergaičių kostiumai (išskyrus megztus ir nertus), (vnt.)</t>
  </si>
  <si>
    <t>Moteriški arba mergaičių ansambliai (išskyrus megztus ir nertus), (vnt.)</t>
  </si>
  <si>
    <t>Moteriški arba mergaičių švarkai ir sportiniai švarkai (išskyrus megztus ir nertus), (vnt.)</t>
  </si>
  <si>
    <t>Moteriškos arba mergaičių suknelės (išskyrus megztas ir nertas), (vnt.)</t>
  </si>
  <si>
    <t>Moteriški arba mergaičių sijonai ir sijonkelnės (išskyrus megztas ir nertas), (vnt.)</t>
  </si>
  <si>
    <t>Džinsinės moteriškos arba mergaičių kelnės ir bridžiai (išskyrus darbines ar profesines, megztas ar nertas), (vnt.)</t>
  </si>
  <si>
    <t>Moteriškos arba mergaičių kelnės ir bridžiai, iš medvilnės (išskyrus džinsinį audinį, darbo ir profesinius drabužius), (vnt.)</t>
  </si>
  <si>
    <t>Moteriškos arba mergaičių kelnės ir bridžiai iš vilnos ar švelniavilnių gyvūnų plaukų, ar cheminių pluoštų (išskyrus megztus ar nertus, darbinius arba profesinius), (vnt.)</t>
  </si>
  <si>
    <t>Medvilniniai moteriški arba mergaičių kombinezonai su antkrūtiniais ir petnešomis (išskyrus darbinius ar profesinius, megztus ar nertus), (vnt.)</t>
  </si>
  <si>
    <t>Medvilniniai moteriški arba mergaičių šortai (išskyrus megztus ar nertus), (vnt.)</t>
  </si>
  <si>
    <t>Moteriški arba mergaičių kombinezonai su antkrūtiniu ir petnešomis iš tekstilės medžiagų (išskyrus medvilnę, megztas arba nertas, skirtas darbui arba profesijai) ir moteriški arba mergaičių šortai iš vilnos ar švelniavilnių gyvūnų pl..., (vnt.)</t>
  </si>
  <si>
    <t>Moteriški arba mergaičių šortai iš cheminių pluoštų (išskyrus megztus ar nertus), (vnt.)</t>
  </si>
  <si>
    <t>Moteriškos arba mergaičių kelnės, bridžiai, kombinezonai su antkrūtiniais ir petnešomis iš tekstilės medžiagų (išskyrus iš medvilnės, vilnos ar švelniavilnių gyvūnų plaukų, cheminių pluoštų, megztas ar nertas), (vnt.)</t>
  </si>
  <si>
    <t>Vyriški arba berniukų marškiniai ir apatiniai marškiniai iš megztinių ar nertinių tekstilės medžiagų, (vnt.)</t>
  </si>
  <si>
    <t>Vyriškos arba berniukų apatinės kelnės ir trumpikės iš megztinių ar nertinių tekstilės medžiagų (įskaitant glaudes), (vnt.)</t>
  </si>
  <si>
    <t>Vyriški arba berniukų naktiniai marškiniai ir pižamos iš megztinių ar nertinių tekstilės medžiagų, (vnt.)</t>
  </si>
  <si>
    <t>Vyriški arba berniukų kambariniai chalatai, maudymosi chalatai ir panašūs dirbiniai iš megztinių ar nertinių tekstilės medžiagų, (vnt.)</t>
  </si>
  <si>
    <t>Moteriškos arba mergaičių palaidinukės, marškiniai ir marškiniai- palaidinukės iš megztinių ar nertinių tekstilės medžiagų, (vnt.)</t>
  </si>
  <si>
    <t>Moteriškos arba mergaičių apatinės kelnės ir kelnaitės iš megztinių ar nertinių tekstilės medžiagų (įskaitant trumpikes), (vnt.)</t>
  </si>
  <si>
    <t>Moteriški arba mergaičių naktiniai marškiniai ir pižamos iš megztinių ar nertinių tekstilės medžiagų, (vnt.)</t>
  </si>
  <si>
    <t>Moteriški arba mergaičių peniuarai, maudymosi chalatai, kambariniai chalatai ir panašūs dirbiniai iš megztinių ar nertinių tekstilės medžiagų, (vnt.)</t>
  </si>
  <si>
    <t>Moteriški arba mergaičių apatinukai ir apatiniai sijonai iš megztinių ar nertinių tekstilės medžiagų, (vnt.)</t>
  </si>
  <si>
    <t>Vyriški arba berniukų marškiniai (išskyrus megztus arba nertus), (vnt.)</t>
  </si>
  <si>
    <t>Vyriškos arba berniukų apatinės kelnės ir trumpikės (įskaitant ilgesnes apatines kelnaites) (išskyrus megztas ir nertas), (vnt.)</t>
  </si>
  <si>
    <t>Vyriški arba berniukų naktiniai marškiniai ir pižamos (išskyrus megztus ir nertus), (vnt.)</t>
  </si>
  <si>
    <t>Vyriški arba berniukų apatiniai marškinėliai (be rankovių) ir kiti apatiniai marškiniai, maudymosi chalatai, kambariniai chalatai ir panašūs dirbiniai (išskyrus megztus ir nertus), (vnt.)</t>
  </si>
  <si>
    <t>Moteriškos arba mergaičių palaidinukės, marškiniai ir marškiniai-palaidinukės (išskyrus megztas ir nertas), (vnt.)</t>
  </si>
  <si>
    <t>Moteriški arba mergaičių naktiniai marškiniai ir pižamos (išskyrus megztus ir nertus), (vnt.)</t>
  </si>
  <si>
    <t>Moteriški arba mergaičių apatinukai ir apatiniai sijonai (išskyrus megztus arba nertus), (vnt.)</t>
  </si>
  <si>
    <t>Moteriški arba mergaičių apatiniai marškinėliai (be rankovių) ir kiti apatiniai marškiniai, apatinės kelnės, kelnaitės, peniuarai, maudymosi chalatai, kambariniai chalatai, kambariniai drabužiai ir panašūs dirbiniai iš medvilnės (išs..., (vnt.)</t>
  </si>
  <si>
    <t>Moteriški ir mergaičių peniuarai, maudymosi chalatai, kambariniai chalatai, marškinaičiai, marškinėliai, apatinės kelnės, kelnaitės (įskaitant trumpikes) iš kitų pluoštų, išskyrus medvilnę (išskyrus megztus ar nertus) , (vnt.)</t>
  </si>
  <si>
    <t>Moteriški ir mergaičių marškinaičiai, marškinėliai, apatinės kelnės, kelnaitės, peniuarai, maudymosi chalatai, kambariniai chalatai ir panašūs dirbiniai iš tekstilės medžiagų (išskyrus iš medvilnės, cheminių pluoštų, megztus ar nertus), (vnt.)</t>
  </si>
  <si>
    <t>Liemenėlės, (vnt.)</t>
  </si>
  <si>
    <t>Juosmenėlės ir juosmenėlės su kelnaitėmis ir korsetai (įskaitant pagrindines jų dalis su pritaikomomis juostomis), (vnt.)</t>
  </si>
  <si>
    <t>Petnešos, keliaraiščiai, kojinių juostos ir panašūs dirbiniai bei jų dalys, (-)</t>
  </si>
  <si>
    <t>Megzti arba nerti trumparankoviai marškinėliai, apatiniai marškinėliai be rankovių ir kiti trumpi apatiniai marškiniai, (vnt.)</t>
  </si>
  <si>
    <t>Megzti arba nerti kūdikių drabužėliai ir drabužėlių priedai, įskaitant apatinius marškinėlius, kombinezonus, apatines kelnes, šliaužtinukus, vystyklus, pirštuotas pirštinėles, kumštines pirštinėles ir puspirštinėles, viršutinius drabuži..., (-)</t>
  </si>
  <si>
    <t>Sportiniai kostiumai iš megztinių ar nertinių tekstilės medžiagų, (vnt.)</t>
  </si>
  <si>
    <t>Slidinėjimo kostiumai iš megztinių ar nertinių tekstilės medžiagų, (vnt.)</t>
  </si>
  <si>
    <t>Vyriški arba berniukų maudymosi kostiumai iš megztinių ar nertinių tekstilės medžiagų, (vnt.)</t>
  </si>
  <si>
    <t>Moteriški arba mergaičių maudymosi kostiumai iš megztinių ar nertinių tekstilės medžiagų, (vnt.)</t>
  </si>
  <si>
    <t>Kiti megzti arba nerti drabužiai (įskaitant glaustinukes su rankovėmis) , (kg)</t>
  </si>
  <si>
    <t>Pirštuotos pirštinės, kumštinės pirštinės ir puspirštinės, megztos arba nertos, (porų sk.)</t>
  </si>
  <si>
    <t>Šaliai, kaklaskarės, šalikai, skraistės, vualiai ir panašūs dirbiniai iš megztinių ar nertinių tekstilės medžiagų, (vnt.)</t>
  </si>
  <si>
    <t>Drabužių priedai ir jų dalys iš megztinių ar nertinių tekstilės medžiagų (išskyrus pirštuotas ir kumštines pirštines, šalius, kaklaskares ir šalikus, skraistes ir vualius), (-)</t>
  </si>
  <si>
    <t>Kūdikių drabužėliai ir drabužėlių priedai, iš tekstilės medžiagų, išskyrus megztus arba nertus, įskaitant marškinaičius, kombinezonus, apatines kelnes, šliaužtinukus, vystyklus, pirštuotas pirštinėles, kumštines pirštinėles ir puspiršti..., (-)</t>
  </si>
  <si>
    <t>Kūdikių drabužėliai ir drabužėlių priedai iš tekstilės, ne megzti arba nerti, (ne aukštesniems kaip 86 cm ūgio vaikams), įskaitant apatinius marškinėlius, kombinezonus, apatines kelnes, šliaužtinukus, pirštuotas pirštinėles, kumštines pirštinėles ir viršutinius drabužius (išskyrus higieninius paketus, kūdikių vystyklus ir panašius gaminius) , (-)</t>
  </si>
  <si>
    <t>Kiti vyriški arba berniukų drabužiai, nenurodyti kitoje vietoje, įskaitant liemenes, sportinius kostiumus ir kostiumus bėgiojimui (išskyrus slidinėjimo kostiumus, taip pat megztus arba nertus), (vnt.)</t>
  </si>
  <si>
    <t>Kiti moteriški arba mergaičių drabužiai, nenurodyti kitoje vietoje, įskaitant liemenes, sportinius kostiumus ir kostiumus bėgiojimui (išskyrus slidinėjimo kostiumus, taip pat megztus arba nertus), (vnt.)</t>
  </si>
  <si>
    <t>Slidinėjimo kostiumai (išskyrus iš megztinių ar nertinių tekstilės medžiagų), (vnt.)</t>
  </si>
  <si>
    <t>Vyriški arba berniukų maudymosi kostiumai bei kelnaitės (išskyrus iš megztinių ar nertinių tekstilės medžiagų), (vnt.)</t>
  </si>
  <si>
    <t>Moteriški arba mergaičių maudymosi kostiumai (išskyrus iš megztinių ar nertinių tekstilės medžiagų), (vnt.)</t>
  </si>
  <si>
    <t>Nosinės , (vnt.)</t>
  </si>
  <si>
    <t>Šaliai, kaklaskarės, šalikai, skraistės, vualiai ir panašūs dirbiniai (išskyrus dirbinius iš šilko ar šilko atliekų, megztus ar nertus), (vnt.)</t>
  </si>
  <si>
    <t>Skaros, kaklaskarės, šalikai, skraistės, vualiai ir panašūs dirbiniai iš šilko arba iš šilko atliekų (išskyrus megztus ar nertus), (vnt.)</t>
  </si>
  <si>
    <t>Kaklaraiščiai, peteliškės ir kaklajuostės (išskyrus dirbinius iš šilko ar šilko atliekų, megztus ar nertus), (vnt.)</t>
  </si>
  <si>
    <t>Kaklajuostės, peteliškės ir kaklaraiščiai iš šilko ar šilko atliekų (išskyrus megztus ar nertus), (vnt.)</t>
  </si>
  <si>
    <t>Pirštuotos pirštinės, kumštinės pirštinės ir puspirštinės (išskyrus megztas arba nertas), (porų sk.)</t>
  </si>
  <si>
    <t>Drabužių priedai iš kitų tekstilės medžiagų (išskyrus megztas arba nertas skaras, kaklaskares, šalikus, skraistes, vualius, kaklajuostes, peteliškes , kaklaraiščius, pirštuotas pirštines, kumštines pirštines ir puspirštines), (-)</t>
  </si>
  <si>
    <t>Drabužių ir drabužių priedų dalys iš tekstilės medžiagų (išskyrus megztas arba nertas liemenėles, juosmenėles, korsetus, petnešas, keliaraiščius ir kojinių juostas), (-)</t>
  </si>
  <si>
    <t>Pirštuotos pirštinės, kumštinės pirštinės ir puspirštinės iš odos arba kompozicinės odos (išskyrus pirštines, skirtas sportui ir apsaugines įvairiems darbams atlikti), (porų sk.)</t>
  </si>
  <si>
    <t>Diržai ir šovinių diržai iš odos arba kompozicinės odos, (vnt.)</t>
  </si>
  <si>
    <t>Drabužių priedai iš odos arba kompozicinės odos (išskyrus pirštuotas pirštines, kumštines pirštines ir puspirštines, diržus ir šovinių diržus), (-)</t>
  </si>
  <si>
    <t>Drabužiai iš veltinio arba neaustinių medžiagų, iš įmirkytų ar padengtų tekstilės medžiagų, (vnt.)</t>
  </si>
  <si>
    <t>Skrybėlių formos, skrybėlių korpusai ir gobtuvai iš veltinio, plokšti ir cilindriniai (įskaitant prapjautus cilindrinius ruošinius) (išskyrus suformuotus ruošinius su bryliais), (vnt.)</t>
  </si>
  <si>
    <t>Skrybėlės ir kiti galvos apdangalai iš veltinio, pagaminti iš skrybėlių korpusų, gobtuvų ir plokščių skrybėlių ruošinių, (vnt.)</t>
  </si>
  <si>
    <t>Skrybėlės ir kiti galvos apdangalai; pinti arba pagaminti iš bet kurių medžiagų juostelių sujungimo būdu, (vnt.)</t>
  </si>
  <si>
    <t>Vienetinės skrybėlės ir kiti galvos apdangalai, megzti arba nerti, pagaminti iš nėrinių, veltinio ar kitų tekstilės medžiagų (bet ne iš juostelių); tinkleliai plaukams iš bet kokios medžiagos, (vnt.)</t>
  </si>
  <si>
    <t>Kiti galvos apdangalai (išskyrus guminius ar plastikinius galvos apdangalus, apsauginius galvos apdangalus ir galvos apdangalus iš asbesto); kaspinai, pamušalai, apvalkalai, skrybėlių pagrindai, skrybėlių karkasai, snapeliai ir pasmakrė..., (-)</t>
  </si>
  <si>
    <t>Kailiniai drabužiai ir drabužių priedai (išskyrus skrybėles ir galvos apdangalus), (-)</t>
  </si>
  <si>
    <t>Paltai ir puspalčiai iš natūralaus kailio, (vnt.)</t>
  </si>
  <si>
    <t>Apykaklės iš natūralaus kailio, (vnt.)</t>
  </si>
  <si>
    <t>Kiti kailiniai drabužiai ir drabužių priedai, (vnt.)</t>
  </si>
  <si>
    <t>Dirbiniai iš kailio (išskyrus drabužius ir drabužių priedus, skrybėles ir galvos apdangalus), (-)</t>
  </si>
  <si>
    <t>Pėdkelnės ir triko, megztos arba nertos iš sintetinių pluoštų, kurių atskiro vienasiūlio verpalo ilginis tankis mažesnis kaip 67 decitekso , (vnt.)</t>
  </si>
  <si>
    <t>Pėdkelnės ir triko, megztos arba nertos iš sintetinių pluoštų, kurių atskiro vienasiūlio verpalo ilginis tankis ne mažesnis kaip 67 decitekso , (vnt.)</t>
  </si>
  <si>
    <t>Niekur kitur nepriskirti  drabužių priedai, drabužių ar drabužių priedų dalys iš tekstilės,  (išskyrus šalius, kaklaskares, šalikus, skraistes ir vualius, kaklaraiščius, peteliškes ir kaklajuostes, pirštuotas pirštines, kumštines pirštines ir puspirštines bei jų dalis; megztines arba nertines liemenėles, juosmenėles, korsetus, petnešas, keliaraiščius ir kojinių juostas), (-)</t>
  </si>
  <si>
    <t>Pėdkelnės ir triko iš tekstilės medžiagų (išskyrus megztas arba nertas iš sintetinių pluoštų) , (vnt.)</t>
  </si>
  <si>
    <t>Megztos arba nertos moteriškos kojinės, ilgos arba iki kelių, kurių atskiro vienasiūlio verpalo ilginis tankis mažesnis kaip 67 decitekso, (porų sk.)</t>
  </si>
  <si>
    <t>Megztos arba nertos kojinės ir avalynė (įskaitant puskojines; išskyrus moteriškas kojines, ilgas arba iki kelių, kurių atskiro vienasiūlio verpalo ilginis tankis mažesnis kaip 67 decitekso, pėdkelnes ir triko, avalynę su pritvirt..., (porų sk.)</t>
  </si>
  <si>
    <t>Vyriški arba berniukų megztiniai, puloveriai, susagstomi megztiniai, liemenės, nertiniai ir panašūs dirbiniai iš vilnos arba iš švelniavilnių gyvūnų plaukų (išskyrus megztinius ir puloverius, kurių sudėtyje esanti vilna sudaro ne maž..., (vnt.)</t>
  </si>
  <si>
    <t>Moteriški arba mergaičių megztiniai, puloveriai, susagstomi megztiniai, liemenės, nertiniai ir panašūs dirbiniai iš vilnos arba iš švelniavilnių gyvūnų plaukų (išskyrus megztinius ir puloverius, kurių sudėtyje esanti vilna sudaro ne ..., (vnt.)</t>
  </si>
  <si>
    <t>Megztiniai ir puloveriai, kurių sudėtyje esanti vilna sudaro ne mažiau kaip 50 % masės ir kurių vieno masė ne mažesnė kaip 600 g, (vnt.)</t>
  </si>
  <si>
    <t>Lengvi ploni megztiniai (džemperiai ir puloveriai) su atverstinėmis, polo arba golfo apykaklėmis, iš medvilnės, (vnt.)</t>
  </si>
  <si>
    <t>Lengvi ploni megztiniai (džemperiai ir puloveriai) su atverstinėmis, polo arba golfo apykaklėmis, iš cheminių pluoštų, (vnt.)</t>
  </si>
  <si>
    <t>Vyriški arba berniukų megztiniai, puloveriai, susagstomi megztiniai, liemenės ir nertiniai iš medvilnės (išskyrus lengvus plonus megztinius (džemperius ir puloverius) su atverstinėmis, polo arba golfo apykaklėmis), (vnt.)</t>
  </si>
  <si>
    <t>Moteriški arba mergaičių megztiniai, puloveriai, susagstomi megztiniai, liemenės ir nertiniai iš medvilnės (išskyrus lengvus plonus megztinius (džemperius ir puloverius) su atverstinėmis, polo arba golfo apykaklėmis), (vnt.)</t>
  </si>
  <si>
    <t>Vyriški arba berniukų megztiniai, puloveriai, susagstomi megztiniai, liemenės ir nertiniai iš cheminių pluoštų (išskyrus lengvus plonus megztinius (džemperius ir puloverius) su atverstinėmis, polo arba golfo apykaklėmis), (vnt.)</t>
  </si>
  <si>
    <t>Moteriški arba mergaičių megztiniai, puloveriai, susagstomi megztiniai, liemenės ir nertiniai iš cheminių pluoštų (išskyrus lengvus plonus megztinius (džemperius ir puloverius) su atverstinėmis, polo arba golfo apykaklėmis), (vnt.)</t>
  </si>
  <si>
    <t>Megztiniai, puloveriai, susagstomi megztiniai, liemenės ir nertiniai iš tekstilės medžiagų (išskyrus iš vilnos ar švelniavilnių gyvūnų plaukų, medvilnės ir cheminių pluoštų), (vnt.)</t>
  </si>
  <si>
    <t>Rauginti arba išdirbti triušių, kiškių ar ėriukų kailiai, nesujungti iš dalių, (vnt.)</t>
  </si>
  <si>
    <t>Rauginti arba išdirbti kailiai ar odos (išskyrus triušių, kiškių ar ėriukų kailius), (-)</t>
  </si>
  <si>
    <t>Neskeltinės galvijų odos be plaukų , (kg)</t>
  </si>
  <si>
    <t>Skeltinės galvijų odos be plaukų , (kg)</t>
  </si>
  <si>
    <t>Arklenos be plaukų, (kg)</t>
  </si>
  <si>
    <t>Avių arba ėriukų odos be vilnos, raugintos, bet toliau neapdorotos (išskyrus zomšą) , (kg)</t>
  </si>
  <si>
    <t>Avių arba ėriukų odos be vilnos, išdirbtos į pergamentą ar apdorotos po rauginimo (išskyrus zomšą, lakinę, lakinę laminuotą ir metalizuotą odą), (m²)</t>
  </si>
  <si>
    <t>Raugintos kiaulenos be plaukų, išdirbtos į pergamentą ar apdorotos po rauginimo (išskyrus lakinę, lakinę laminuotą ir metalizuotą odą), (m²)</t>
  </si>
  <si>
    <t>Kitų gyvūnų odos be plaukų, (kg)</t>
  </si>
  <si>
    <t>Pakinktai ir balnai bet kokiems gyvūnams (įskaitant viržius, pavadžius, antkelius, antsnukius, balnų gūnias, balnakrepšius, šunų drabužius ir panašius dirbinius), iš bet kokių medžiagų, (-)</t>
  </si>
  <si>
    <t>Skrynios, lagaminai, lagaminėliai (skrynelės kosmetikai), lagaminėliai (diplomatai), portfeliai, mokyklinės kuprinės ir panašūs daiktai iš išdirbtos, kompozicinės arba lakinės odos, plastikų arba tekstilės medžiagų, aliuminio arba ki..., (vnt.)</t>
  </si>
  <si>
    <t>Rankinės iš išdirbtos, kompozicinės arba lakinės odos, lakštinių plastikų, tekstilės medžiagų arba kitų medžiagų (įskaitant rankines be rankenų), (vnt.)</t>
  </si>
  <si>
    <t>Dirbiniai, paprastai nešiojami kišenėje arba rankinėje, (-)</t>
  </si>
  <si>
    <t>Kiti lagaminai ir kelioninės skrynios, nenurodyti kitoje vietoje, (-)</t>
  </si>
  <si>
    <t>Kelioniniai asmens tualeto, siuvimo, batų arba drabužių valymo rinkiniai (išskyrus manikiūro rinkinius), (vnt.)</t>
  </si>
  <si>
    <t>Laikrodžių dirželiai, juostelės ir apyrankės bei jų dalys (įskaitant iš išdirbtos, kompozicinės odos arba plastikų, išskyrus iš tauriųjų metalų, metalų arba netauriųjų metalų plakiruotų arba padengtų tauriaisiais metalais), (vnt.)</t>
  </si>
  <si>
    <t>Dirbiniai iš išdirbtos arba kompozicinės odos, skirti mašinoms arba mechaniniams įrengimams arba turintys kitą techninę paskirtį, (kg)</t>
  </si>
  <si>
    <t>Dirbiniai iš išdirbtos arba kompozicinės odos nenurodyti kitoje vietoje, (-)</t>
  </si>
  <si>
    <t>Sandalai su guminiais ar plastikiniais padais ir batviršiais (įskaitant dirželinius sandalus ir baseino diržučius), (porų sk.)</t>
  </si>
  <si>
    <t>Vyriški sandalai su odiniais batviršiais (įskaitant dirželinius sandalus, baseino diržučius), (porų sk.)</t>
  </si>
  <si>
    <t>Moteriški sandalai su odiniais batviršiais (įskaitant dirželinius sandalus, baseino diržučius), (porų sk.)</t>
  </si>
  <si>
    <t>Pakinktai ir balnai bet kokiems gyvūnams (įskaitant vytinius ir botagus bei jų dalis, viržius, pavadžius, antkelius, antsnukius, balnų gūnias, šunų drabužius) iš bet kokių medžiagų, (-)</t>
  </si>
  <si>
    <t>Vaikiški sandalai su odiniais batviršiais (įskaitant dirželinius sandalus, baseino diržučius), (porų sk.)</t>
  </si>
  <si>
    <t>Odiniai avalynės batviršiai ir jų dalys (išskyrus antkulnius), (-)</t>
  </si>
  <si>
    <t>Avalynės batviršiai ir jų dalys iš kitų medžiagų (išskyrus odinius antkulnius), (-)</t>
  </si>
  <si>
    <t>Avalynės dalys iš kitų medžiagų (išskyrus batviršius), (-)</t>
  </si>
  <si>
    <t>Neįmirkyti mediniai geležinkelio ar tramvajaus pabėgiai (skersės), (m³)</t>
  </si>
  <si>
    <t>Spygliuočių mediena, kurios storis didesnis kaip 6 mm, išilgai perpjauta arba perskelta, nudrožta arba be žievės, sujungta galais arba šlifuota, (m³)</t>
  </si>
  <si>
    <t>Spygliuočių mediena, išilgai perpjauta arba perskelta, nudrožta arba be žievės, storesnė kaip 6 mm, sujungta galais, šlifuota arba obliuota,(m³)</t>
  </si>
  <si>
    <t>Obliuota spygliuočių mediena, kurios storis didesnis kaip 6 mm, išilgai perpjauta arba perskelta, nudrožta arba be žievės (išskyrus sujungtą galais arba šlifuotą), (m³)</t>
  </si>
  <si>
    <t>Paprastosios eglės (Picea abies Karst.) arba europinio kėnio (Abies alba Mill.) mediena, (m³)</t>
  </si>
  <si>
    <t>Paprastosios pušies (Pinus sylvestris L.) mediena, (m³)</t>
  </si>
  <si>
    <t>Spygliuočių mediena, kurios storis didesnis kaip 6 mm, išilgai perpjauta arba perskelta, nudrožta arba be žievės, įskaitant pieštukų skersinius, kurių ilgis ne didesnis kaip 125 cm, o storis mažesnis kaip 12,5 mm, išskyrus sujungtą gal..., (m³)</t>
  </si>
  <si>
    <t>Mediena, kurios storis didesnis kaip 6 mm, išilgai perpjauta arba perskelta, nudrožta arba be žievės, išskyrus spygliuočių ir atogrąžų medžių medieną ir ąžuolo plokštes, lentjuostes ir parketlentes, (m³)</t>
  </si>
  <si>
    <t>Atogrąžų medžių mediena, kurios storis didesnis kaip 6 mm, išilgai perpjauta arba perskelta, nudrožta arba be žievės, sujungta galais, šlifuota arba obliuota , (m³)</t>
  </si>
  <si>
    <t>Ąžuolo plokštės, lentjuostės ir parketlentės, skirtos parketo arba plokščių grindims, obliuotos, bet tarpusavyje nesujungtos (išskyrus ištisai profiliuotą) , (m²)</t>
  </si>
  <si>
    <t>Ištisai profiliuota spygliuočių mediena (įskaitant tarpusavyje nesujungtas parketlentes ir lentjuostes, skirtas parketo grindims), (kg)</t>
  </si>
  <si>
    <t>Ištisai profiliuota ne spygliuočių mediena (įskaitant tarpusavyje nesujungtas parketlentes ir lentjuostes, skirtas parketo grindims), (kg)</t>
  </si>
  <si>
    <t>Medienos vilna; medienos miltai, (kg)</t>
  </si>
  <si>
    <t>Spygliuočių medienos skiedros arba smulkiniai, (kg)</t>
  </si>
  <si>
    <t>Ne spygliuočių medienos skiedros arba smulkiniai, (kg)</t>
  </si>
  <si>
    <t>Neapdoroti spygliuočių medienos rąstai, įpurkšti arba kitu būdu įmirkyti dažais, beicu, kreozotu arba kitais konservantais, (m³)</t>
  </si>
  <si>
    <t>Įmirkyti mediniai geležinkelio arba tramvajaus pabėgiai (skersės), (m³)</t>
  </si>
  <si>
    <t>Kita padarinė mediena, įskaitant skeltuosius stulpus ir kuolus, (m³)</t>
  </si>
  <si>
    <t>Medienos apdorojimas, įmirkymas ir konservavimas (įskaitant išlaikymą ir džiovinimą), (-)</t>
  </si>
  <si>
    <t>Klijuotinė fanera, faneruotosios plokštės iš bambuko ir panaši sluoksniuotoji bambuko mediena, (m³)</t>
  </si>
  <si>
    <t>Klijuotinė fanera, sudaryta tik iš medienos (išskyrus bambuko) lakštų, kurių kiekvieno storis ne didesnis kaip 6 mm, kurios bent vienas išorinis sluoksnis yra iš ne spygliuočių medienos (išskyrus atogrąžų medžių medieną), (m³)</t>
  </si>
  <si>
    <t>Klijuotinė fanera, sudaryta tik iš medienos (išskyrus bambuko) lakštų, kurių kiekvieno storis ne didesnis kaip 6 mm (išskyrus gaminius, kurių bent vienas išorinis sluoksnis yra iš atogrąžų medžių medienos arba iš ne spygliuočių medienos), (m³)</t>
  </si>
  <si>
    <t>Faneruotosios plokštės ir panaši sluoksniuotoji mediena su medienos tašelių plokštėmis, sluoksninėmis plokštėmis ir grindų plokštėmis, (m³)</t>
  </si>
  <si>
    <t>Faneruotosios plokštės ir panaši sluoksniuotoji mediena (išskyrus sluoksniuotąją medieną su medienos tašelių plokštėmis, sluoksninėmis plokštėmis ir grindų plokštėmis), (m³)</t>
  </si>
  <si>
    <t>Medienos smulkinių plokštės, (m³)</t>
  </si>
  <si>
    <t>Orientuotosios skiedrantų plokštės (OSB) iš medienos, (m³)</t>
  </si>
  <si>
    <t>Sluoksninės plokštės ir panašios plokštės iš medienos (išskyrus smulkinių plokštes ir orientuotąsias skiedrantų plokštes [OSB]), (m³)</t>
  </si>
  <si>
    <t>Smulkinių plokštės ir panašios plokštės iš panašių į medieną medžiagų (išskyrus medieną), (m³)</t>
  </si>
  <si>
    <t>Spygliuočių mediena, išilgai perpjauta arba perskelta, nudrožta arba nužievinta, storesnė kaip 6 mm, sujungta galais, šlifuota arba obliuota, (m³)</t>
  </si>
  <si>
    <t>Vidutinio tankio medienos plaušų plokštės (MDF), ne storesnės kaip 5 mm, iš medienos arba kitų panašių į medieną medžiagų, surištos arba nesurištos dervomis arba kitomis organinėmis medžiagomis , (m²)</t>
  </si>
  <si>
    <t>Paprastosios eglės (Picea abies Karst.) arba europinio kėnio (Abies alba Mill.) mediena, išilgai perpjauta arba perskelta, nudrožta arba nužievinta, storesnė kaip 6 mm, sujungta galais, šlifuota arba obliuota, (m³)</t>
  </si>
  <si>
    <t>Vidutinio tankio medienos plaušų plokštės (MDF), storesnės kaip 5 mm, bet ne storesnės kaip 9 mm, iš medienos arba kitų panašių į medieną medžiagų, surištos arba nesurištos dervomis arba kitomis organinėmis medžiagomis , (m²)</t>
  </si>
  <si>
    <t>Paprastosios pušies (Pinus sylvestris L.) mediena, išilgai perpjauta arba perskelta, nudrožta arba nužievinta, storesnė kaip 6 mm, sujungta galais, šlifuota arba obliuota, (m³)</t>
  </si>
  <si>
    <t>Spygliuočių mediena, išilgai perpjauta arba perskelta, nudrožta arba nužievinta, storesnė kaip 6 mm (išskyrus šlifuotą arba obliuotą, paprastosios eglės (Picea abies Karst.), europinio kėnio (Abies alba Mill.) ir paprastosios pušies (Pinus sylvestris L.) medieną), (m³)</t>
  </si>
  <si>
    <t>Vidutinio tankio plaušų plokštės (MDF), storesnės kaip 9 mm, iš medienos arba iš kitų panašių į medieną medžiagų, surištos arba nesurištos dervomis arba kitomis organinėmis medžiagomis, (m²)</t>
  </si>
  <si>
    <t>Mediena, išilgai perpjauta arba perskelta, nudrožta arba nužievinta, storesnė kaip 6 mm, išskyrus spygliuočių ir atogrąžų medžių medieną ir ąžuolo plokštes, lentjuostes ir parketlentes, (m³)</t>
  </si>
  <si>
    <t>Plaušų plokštės, kurių tankis didesnis kaip 0,8 g/cm³, iš medienos arba iš kitų panašių į medieną medžiagų (išskyrus vidutinio tankio  plaušų plokštes [MDF]), surištos arba nesurištos dervomis arba kitomis organinėmis medžiagomis, (m²)</t>
  </si>
  <si>
    <t>Atogrąžų medžių mediena, išilgai perpjauta arba perskelta, nudrožta arba nužievinta, sujungta galais, šlifuota arba obliuota, storesnė kaip 6 mm, (m³)</t>
  </si>
  <si>
    <t>Plaušų plokštės, kurių tankis didesnis kaip 0,5 g/cm³, bet ne didesnis kaip 0,8 g/cm³, iš medienos arba iš kitų panašių į medieną medžiagų (išskyrus vidutinio tankio  plaušų plokštes [MDF]), surištos arba nesurištos dervomis arba kitom..., (m²)</t>
  </si>
  <si>
    <t>Ąžuolo plokštės, lentjuostės ir parketlentės parketo arba plokščių grindims, obliuotos, bet tarpusavyje nesujungtos (išskyrus ištisai profiliuotą), (m²)</t>
  </si>
  <si>
    <t>Plaušų plokštės iš medienos arba iš kitų panašių į medieną medžiagų (išskyrus vidutinio tankio plaušų plokštes [MDF]), surištos arba nesurištos dervomis arba kitomis organinėmis medžiagomis, kurių tankis ne didesnis kaip 0,5 g/cm³, (m²)</t>
  </si>
  <si>
    <t>Vienasluoksnės faneros lakštai, klijuotinės faneros lakštai ir kita mediena, kurios storis ne didesnis kaip 6 mm, išilgai perpjauta arba perskelta, nudrožta arba be žievės, sujungta galais, šlifuota arba obliuota arba mažos lentutės, s..., (m³)</t>
  </si>
  <si>
    <t>Vienasluoksnės faneros lakštai ir klijuotinės faneros lakštai iš spygliuočių arba atogrąžų medžių medienos, kurios storis ne didesnis kaip 6 mm, išilgai perpjauta arba perskelta, nudrožta arba be žievės išskyrus sujungtą galais, šlifuo..., (m³)</t>
  </si>
  <si>
    <t>Tankioji mediena, turinti blokų, plokščių, lentjuosčių arba profilių pavidalą, (m³)</t>
  </si>
  <si>
    <t>Bambuko mediena, įskaitant tarpusavyje nesujungtas parketlentes ir lentjuostes, skirtas parketo grindims, ištisai profiliuota, su įlaidais, išdrožomis, užkaitais, nuosklembomis, V formos sąlaidomis, briaunelėmis, formuota, suapvalinta arba panašiai profiliuota išilgai bet kurio krašto, galo ar šono, obliuota arba neobliuota, šlifuota arba nešlifuota ar sujungta arba nesujungta galais, (kg)</t>
  </si>
  <si>
    <t>Mediena, įskaitant tarpusavyje nesujungtas parketlentes ir lentjuostes, skirtas parketo grindims, ištisai profiliuota, su įlaidais, išdrožomis, užkaitais, nuosklembomis, V formos sąlaidomis, briaunelėmis, formuota, suapvalinta arba panašiai profiliuota išilgai bet kurio krašto, galo ar šono, obliuota arba neobliuota, šlifuota arba nešlifuota ar sujungta arba nesujungta galais (išskyrus spygliuočių ir bambuko medieną), (kg)</t>
  </si>
  <si>
    <t>Medinės parketo grindų plokštės, skirtos mozaikinėms grindims, (m²)</t>
  </si>
  <si>
    <t>Medinės parketo grindų plokštės (išskyrus skirtas mozaikinėms grindims), (m²)</t>
  </si>
  <si>
    <t>Mediniai langai, langai-durys ir jų rėmai, (vnt.)</t>
  </si>
  <si>
    <t>Medinės durys, jų staktos ir slenksčiai, (vnt.)</t>
  </si>
  <si>
    <t>Mediniai statybiniai betonavimo klojiniai, malksnos ir skalos, (kg)</t>
  </si>
  <si>
    <t>Statybiniai stalių ir dailidžių dirbiniai iš medienos išskyrus langus, langus-duris ir jų rėmus, duris, jų staktas ir slenksčius, parketo grindų plokštes statybinius betonavimo klojinius, malksnas (gontus) ir skalas, (kg)</t>
  </si>
  <si>
    <t>Mediniai statybiniai stalių ir dailidžių dirbiniai, grindų plokštės, (kg)</t>
  </si>
  <si>
    <t>Mediniai statybiniai stalių ir dailidžių dirbiniai sienoms, (kg)</t>
  </si>
  <si>
    <t>Mediniai statybiniai stalių ir dailidžių dirbiniai laiptams, (kg)</t>
  </si>
  <si>
    <t>Mediniai statybiniai stalių ir dailidžių dirbiniai saunoms, (kg)</t>
  </si>
  <si>
    <t>Kiti mediniai statybiniai stalių ir dailidžių dirbiniai, (kg)</t>
  </si>
  <si>
    <t>Surenkamieji mediniai statiniai, (-)</t>
  </si>
  <si>
    <t>Surenkamieji  vienbučiai mediniai namai, (vnt.)</t>
  </si>
  <si>
    <t>Surenkamieji mediniai sodo nameliai , (vnt.)</t>
  </si>
  <si>
    <t>Kiti surenkamieji mediniai statiniai, (vnt.)</t>
  </si>
  <si>
    <t>Mediniai plokštieji padėklai ir padėklų apvadai, (vnt.)</t>
  </si>
  <si>
    <t>Mediniai dėžiniai padėklai ir apkrovų plokštės (išskyrus plokščiuosius padėklus), (vnt.)</t>
  </si>
  <si>
    <t>Medinės statinės, statinaitės, kubilai, puskubiliai ir kiti kubilių gaminiai bei jų dalys, įskaitant statinių šulus, (kg)</t>
  </si>
  <si>
    <t>Grubiai apdoroti pypkių ruošiniai, pagaminti iš medienos arba iš šaknų ir naudojami pypkių gamyboje, (kg)</t>
  </si>
  <si>
    <t>Dėžės, dėžutės, rėminė tara, būgnai ir panaši medinė tara (išskyrus kabelių būgnus), (kg)</t>
  </si>
  <si>
    <t>Mediniai kabelių būgnai, (kg)</t>
  </si>
  <si>
    <t>Mediniai įrankiai, įrankių korpusai, įrankių rankenos, šluotų, šepečių ir teptukų korpusai ir kotai; mediniai kurpaliai ir kailiamaučiai, (kg)</t>
  </si>
  <si>
    <t>Sluoksninės plokštės ir panašios plokštės iš medienos (išskyrus smulkinių plokštes ir orientuotąsias drožlių plokštes (OSB), (m³)</t>
  </si>
  <si>
    <t>Mediniai valgomieji ir virtuvės reikmenys, (kg)</t>
  </si>
  <si>
    <t>Medienos mozaikos ir medienos inkrustacijos; medinės skrynutės ir papuošalų arba stalo įrankių dėžutės ir panašūs dirbiniai iš medienos; statulėlės ir kiti dekoratyviniai dirbiniai iš medienos, paltų arba skrybėlių kabyklos, biuro laišk..., (-)</t>
  </si>
  <si>
    <t>Medinės avalynės dalys (išskyrus batviršius, antkulnius),(-)</t>
  </si>
  <si>
    <t>Mediniai paveikslų, fotografijų, veidrodžių ir panašių daiktų rėmai, (m)</t>
  </si>
  <si>
    <t>Kiti medienos dirbiniai (išskyrus padėklų apvadus), (-)</t>
  </si>
  <si>
    <t>Briketai, granulės ir kitas biokuras iš medienos, miško kirtimo atliekų ir šiaudų,(kg)</t>
  </si>
  <si>
    <t>Kamštienos atliekos; smulkinta, granuliuota arba malta kamštiena (išskyrus gamtinę žaliavinę ar paprastai paruoštą kamštieną), (kg)</t>
  </si>
  <si>
    <t>Vidutinio tankio  plaušų plokštės (MDF), ne storesnės kaip 5 mm, iš medienos arba kitų panašių į medieną medžiagų, surištos arba nesurištos dervomis arba kitomis organinėmis medžiagomis, (m²)</t>
  </si>
  <si>
    <t>Gamtinė kamštiena, be žievės arba grubiai aptašyta formuojant kvadrato skerspjūvį, stačiakampių arba kvadratinių blokų, plokščių, lakštų arba juostų pavidalo, (kg)</t>
  </si>
  <si>
    <t>Vidutinio tankio plaušų plokštės (MDF), storesnės kaip 9 mm, iš medienos arba kitų panašių į medieną medžiagų, surištos arba nesurištos dervomis arba kitomis organinėmis medžiagomis, (m²)</t>
  </si>
  <si>
    <t>Plaušų plokštės, kurių tankis didesnis kaip 0,8 g/cm³, iš medienos arba kitų panašių į medieną medžiagų (išskyrus vidutinio tankio medienos plaušų plokštes (MDF), surištos arba nesurištos dervomis arba kitomis organinėmis medžiagomis, (m²)</t>
  </si>
  <si>
    <t>Plaušų plokštės iš medienos arba kitų panašių į medieną medžiagų, kurių tankis ne didesnis kaip 0,5 g/cm³ (išskyrus vidutinio tankio medienos plaušų plokštes (MDF), surištos arba nesurištos dervomis arba kitomis organinėmis medžiagomis, (m²)</t>
  </si>
  <si>
    <t>Kita spygliuočių medienos klijuotinė fanera, faneruotosios plokštės ir panaši sluoksniuotoji mediena, (m³)</t>
  </si>
  <si>
    <t>Kita klijuotinė fanera, faneruotosios plokštės ir panaši sluoksniuotoji mediena iš kitokios medienos, (m³)</t>
  </si>
  <si>
    <t>Klijuotinė fanera, sudaryta tik iš medienos (išskyrus bambuko) lakštų, ne storesnių kaip 6 mm, kurios bent vienas išorinis sluoksnis yra iš ne spygliuočių medienos (išskyrus atogrąžų medžių medieną), (m³)</t>
  </si>
  <si>
    <t>Tankioji blokų, plokščių, lentjuosčių arba profiliuočių pavidalo mediena, (m³)</t>
  </si>
  <si>
    <t>Dirbiniai iš šiaudų, esparto arba kitų pynimo medžiagų; krepšiai ir pinti dirbiniai, (kg)</t>
  </si>
  <si>
    <t>Faneravimo danga ir  klijuotinės faneros lakštai bei kita mediena, ne storesnė kaip 6 mm, išilgai perpjauta, nudrožta ar nužievinta, iš spygliuočių medienos, (m³)</t>
  </si>
  <si>
    <t>Faneravimo danga ir klijuotinės faneros lakštai bei kita mediena, ne storesnė kaip 6 mm, išilgai perpjauta, nudrožta ar nužievinta, iš atogrąžų medžių medienos, (m³)</t>
  </si>
  <si>
    <t>Mechaninė medienos plaušiena; pusiau cheminė medienos plaušiena; kitų pluoštinių celiuliozinių medžiagų, kitokių negu mediena, plaušiena, (kg 90% sdt)</t>
  </si>
  <si>
    <t>Faneravimo danga ir klijuotinės faneros lakštai bei kita mediena, ne storesnė kaip 6 mm, išilgai perpjauta, nudrožta ar nužievinta, iš kitokios medienos, išskyrus spygliuočių ir atogrąžų medžių medieną, (m³)</t>
  </si>
  <si>
    <t>Ritininis arba lakštinis laikraštinis popierius, (kg)</t>
  </si>
  <si>
    <t>Popierius ir kartonas, naudojamas šviesai, šilumai arba elektrai jautriam popieriui gaminti; popierius, naudojamas kopijavimo popieriui gaminti; apmušalų pagrindas, (kg)</t>
  </si>
  <si>
    <t>Grafinis popierius ir kartonas, kurių sudėtyje mechaniniai pluoštai sudaro ne daugiau kaip 10 % ir kurių plotinis tankis mažesnis kaip 40 g/m² , (kg)</t>
  </si>
  <si>
    <t>Ritininis grafinis popierius ir kartonas, kurių sudėtyje mechaniniai pluoštai sudaro ne daugiau kaip 10 % masės, kurių kvadratinio metro (m²) masė ne mažesnė kaip 40 g, bet ne didesnė kaip 150 g, (kg)</t>
  </si>
  <si>
    <t>Lakštinis grafinis popierius ir kartonas, kurių sudėtyje mechaniniai pluoštai sudaro ne daugiau kaip 10 % masės, kurių kvadratinio metro (m²) masė ne mažesnė kaip 40 g, bet ne didesnė kaip 150 g, (kg)</t>
  </si>
  <si>
    <t>Buitinė ar sanitarinė celiuliozinė vata didesnio kaip 36 cm pločio ritinių arba stačiakampių (įskaitant kvadratinius) lakštų, kurių vienos kraštinės ilgis nesulankstytame pavidale didesnis kaip 36 cm, (kg)</t>
  </si>
  <si>
    <t>Ritininis, krepinis popierius ir audiniai iš celiuliozės pluoštų, skirti naudoti buityje ir (arba) sanitarijos tikslams, didesnio kaip 36 cm pločio stačiakampiai krepinio popieriaus lakštai, kurių vienos kraštinės ilgis nesulankstytame..., (kg)</t>
  </si>
  <si>
    <t>Kitas buityje naudojamas popierius, (kg)</t>
  </si>
  <si>
    <t>Pavirintasis gofravimo popierius, (kg)</t>
  </si>
  <si>
    <t>Perdirbtas gofravimo ir kitoks gofravimo popierius, (kg)</t>
  </si>
  <si>
    <t>Ritininis ar lakštinis nepadengtas popierius ir kartonas išoriniams daugiasluoksnio kartono sluoksniams, pagamintas iš popieriaus atliekų ir liekanų (Testliner) (apdarinis kartonas iš popieriaus atliekų), kurio kvadratinio metro (m²) m..., (kg)</t>
  </si>
  <si>
    <t>Ritininis ar lakštinis sulfitinis vyniojamasis popierius,(kg)</t>
  </si>
  <si>
    <t>Kitas nepadengtas ritininis ar lakštinis popierius ir kartonas, kurio kvadratinio metro (m²) masė ne didesnė kaip 150 g (išskyrus gaminius klasifikuojamus HS 4802 pozicijoje, gofravimo popierių; popierių ir kartoną išoriniams daugiaslu..., (kg)</t>
  </si>
  <si>
    <t>Kitas nepadengtas ritininis ar lakštinis popierius ir kartonas, kurio kvadratinio metro (m²) masė didesnė kaip 150 g, bet mažesnė kaip 225 g (išskyrus gaminius klasifikuojamus HS 4802, gofravimo popierių; popierių ir kartoną išoriniams..., (kg)</t>
  </si>
  <si>
    <t>Kitas nepadengtas ritininis ar lakštinis popierius ir kartonas, kurio kvadratinio metro (m²) masė ne mažesnė kaip 225 g (išskyrus gaminius klasifikuojamus HS 4802 pozicijoje, gofravimo popierių; popierių ir kartoną išoriniams daugiaslu..., (kg)</t>
  </si>
  <si>
    <t>Nepadengtas ritininis ar lakštinis filtravimo popierius ir kartonas, (kg)</t>
  </si>
  <si>
    <t>Kiti medienos dirbiniai (išskyrus padėklų apvadus ir medinius karstus), (-)</t>
  </si>
  <si>
    <t>Granulės ir briketai  iš presuotos ir aglomeruotos medienos ir augalinių atliekų ir atraižų, (kg)</t>
  </si>
  <si>
    <t>Cheminė medienos plaušiena, sulfitinė, išskyrus tirpiąsias rūšis, (kg 90% sdt)</t>
  </si>
  <si>
    <t>Kitas padengtas popierius ir kartonas, nenurodyti kitoje vietoje, (kg)</t>
  </si>
  <si>
    <t>Kitas padengtas daugiasluoksnis popierius ir kartonas, (kg)</t>
  </si>
  <si>
    <t>Maišai ir krepšiai, kurių pagrindo plotis ne mažesnis kaip 40 cm, iš popieriaus, kartono, celiuliozinės vatos arba celiuliozinių pluoštų klodų , (kg)</t>
  </si>
  <si>
    <t>Gofruotas ritininis arba lakštinis popierius ir kartonas, (kg)</t>
  </si>
  <si>
    <t>Maišai ir krepšiai iš popieriaus, kartono, celiuliozinės vatos arba celiuliozinių pluoštų klodų (išskyrus, kurių pagrindo plotis ne mažesnis kaip 40 cm), (kg)</t>
  </si>
  <si>
    <t>Dėžės, dėžutės ir dėklai iš gofruoto popieriaus arba kartono, (kg)</t>
  </si>
  <si>
    <t>Sulankstomos dėžės, dėžutės ir dėklai iš negofruoto popieriaus arba kartono, (kg)</t>
  </si>
  <si>
    <t>Kitos pakavimo talpyklos, įskaitant įrašų laikmenų vokus, nenurodyti kitoje vietoje, (kg)</t>
  </si>
  <si>
    <t>Dokumentų dėžės, laiškų dėklai, saugyklų dėžės ir panašūs dirbiniai iš popieriaus ar kartono, naudojami įstaigose, parduotuvėse arba turintys panašią paskirtį, (kg)</t>
  </si>
  <si>
    <t>Tualetinis popierius, (kg)</t>
  </si>
  <si>
    <t>Nosinės, higieninės arba veido servetėlės ir rankšluosčiai iš popieriaus plaušienos, popieriaus, celiuliozinės vatos arba celiuliozinių pluoštų klodų , (kg)</t>
  </si>
  <si>
    <t>Rankšluosčiai iš popieriaus plaušienos, popieriaus, celiuliozinės vatos arba celiuliozinių pluoštų klodų, (kg)</t>
  </si>
  <si>
    <t>Staltiesės ir stalo servetėlės iš popieriaus plaušienos, popieriaus, celiuliozinės vatos arba celiuliozinių pluoštų klodų, (kg)</t>
  </si>
  <si>
    <t>Kūdikių vystyklai ir vystymo įklotai bei panašūs higieniniai dirbiniai iš popieriaus plaušienos, popieriaus, celiuliozinės vatos arba celiuliozinių pluoštų klodų, išskyrus tualetinį popierių, higieninius paketus, tamponus ir panašius g..., (kg)</t>
  </si>
  <si>
    <t>Vata; kiti vatos dirbiniai, (kg)</t>
  </si>
  <si>
    <t>Drabužiai ir drabužių priedai iš popieriaus plaušienos, popieriaus, celiuliozinės vatos arba celiuliozinių pluoštų klodų (išskyrus nosines, galvos apdangalus), (kg)</t>
  </si>
  <si>
    <t>Kiti namų ūkio, higienos ar ligoninių reikmenys iš popieriaus plaušienos, popieriaus, celiuliozinės vatos ir kt., nenurodyti kitoje vietoje, (kg)</t>
  </si>
  <si>
    <t>Padėklai, dubenys, lėkštės, puodeliai ir panašūs dirbiniai iš popieriaus arba kartono, (kg)</t>
  </si>
  <si>
    <t>Anglinis popierius (kalkė), savaiminio kopijavimo popierius ir kitas kopijavimo bei vaizdų perkėlimo popierius; popierinės kopijavimo aparatų matricos arba ofsetinės plokštės; klijintas arba lipnusis popierius, (kg)</t>
  </si>
  <si>
    <t>Popieriniai ar kartoniniai vokai, (kg)</t>
  </si>
  <si>
    <t>Augalinis pergamentas, riebalų nepraleidžiantis popierius, vaškuotės, pergaminas ir kitas blizgintas skaidrusis arba pusiau skaidrus popierius, (kg)</t>
  </si>
  <si>
    <t>Popierinės arba kartoninės kortelės laiškams, paprastieji atvirlaiškiai ir susirašinėjimo kortelės , (kg)</t>
  </si>
  <si>
    <t>Dėžutės, maišeliai, aplankai ir rašymo rinkiniai iš popieriaus arba kartono su popieriniais raštinės reikmenimis, (kg)</t>
  </si>
  <si>
    <t>Registravimo žurnalai, apskaitos knygos, užsakymų knygos, kvitų knygelės iš popieriaus ar kartono, (kg)</t>
  </si>
  <si>
    <t>Užrašų knygelės, laiškinio popieriaus bloknotai ir užrašų bloknotai iš popieriaus ar kartono, (kg)</t>
  </si>
  <si>
    <t>Popieriniai arba kartoniniai dienoraščiai, (kg)</t>
  </si>
  <si>
    <t>Popieriniai arba kartoniniai sąsiuviniai, (kg)</t>
  </si>
  <si>
    <t>Popieriniai arba kartoniniai segtuvai (išskyrus knygų viršelius), aplankai ir bylų viršeliai, (kg)</t>
  </si>
  <si>
    <t>Popieriniai arba kartoniniai daugialapiai įstaigų blankai su įdėtomis kopijavimo kalkėmis,(kg)</t>
  </si>
  <si>
    <t>Vientisos formos daugialypiai įstaigų blankai, įskaitant su įdėtomis kopijavimo kalkėmis, neanglinį popierių ir knygas , (kg)</t>
  </si>
  <si>
    <t>Daugialypiai įstaigų blankai, įskaitant formas atskirais lapais, su įdėtomis kopijavimo kalkėmis, neanglinį popierių ir knygas (išskyrus vientisos formos įstaigų blankus), (kg)</t>
  </si>
  <si>
    <t>Popieriniai arba kartoniniai biuvarų ir knygų viršeliai, (-)</t>
  </si>
  <si>
    <t>Ritininis arba lakštinis lipnus popierius ir kartonas, (kg)</t>
  </si>
  <si>
    <t>Kitos popieriaus ir kartono rūšys, naudojamos rašyti ar spausdinti arba kitiems grafinio atvaizdavimo tikslams, t. y. spaudos, įspaustinės arba perforuotos, (kg)</t>
  </si>
  <si>
    <t>Ritininis arba lakštinis popierius ir kartonas padengtas, įmirkytas arba dengtas plastiku (išskyrus lipnųjį, balintą popierių ir kartoną, kurio kvadratinio metro (m²) masė didesnė kaip 150 g) g ), (kg)</t>
  </si>
  <si>
    <t>Spausdintos lipnios popierinės arba kartoninės etiketės, (kg)</t>
  </si>
  <si>
    <t>Spausdintos popierinės arba kartoninės etiketės (išskyrus lipnias), (kg)</t>
  </si>
  <si>
    <t>Lipnios popierinės arba kartoninės etiketės (išskyrus spausdintas), (kg)</t>
  </si>
  <si>
    <t>Popierinės arba kartoninės etiketės (išskyrus lipnias arba spausdintas), (kg)</t>
  </si>
  <si>
    <t>Rūkomasis popierius ritinėliais, kurių plotis ne didesnis kaip 5 cm, arba knygelių ar tūtelių pavidalo,(kg)</t>
  </si>
  <si>
    <t>Ritės, šeivos, verpimo šeivos ir panašūs laikikliai iš popieriaus plaušienos, popieriaus arba kartono, naudojami tekstilės verpalams vynioti, (kg)</t>
  </si>
  <si>
    <t>Ritės, šeivos, verpimo šeivos ir panašūs laikikliai iš popieriaus plaušienos, popieriaus arba kartono (išskyrus naudojamus tekstilės verpalams vynioti), (kg)</t>
  </si>
  <si>
    <t>Pagal formą supjaustytas filtravimo popierius ir kartonas, (kg)</t>
  </si>
  <si>
    <t>Formuoti arba presuoti dirbiniai iš popieriaus plaušienos, (kg)</t>
  </si>
  <si>
    <t>Kiti gaminiai ir dirbiniai iš popieriaus ir kartono, (kg)</t>
  </si>
  <si>
    <t>Spausdinti laikraščiai, žurnalai ir periodiniai leidiniai, leidžiami mažiausiai keturis kartus per savaitę, (vnt.)</t>
  </si>
  <si>
    <t>Spausdinti naujos laidos ženklai, markiruoti popieriaus dirbiniai; banknotai; čekių blankai ir t.t., (kg)</t>
  </si>
  <si>
    <t>Spausdinti prekybos katalogai, (vnt.)</t>
  </si>
  <si>
    <t>Spausdinta prekybos reklaminė medžiaga (išskyrus prekybos katalogus), (vnt.)</t>
  </si>
  <si>
    <t>Spausdinti laikraščiai, žurnalai ir periodiniai leidiniai, leidžiami rečiau negu keturis kartus per savaitę, (vnt.)</t>
  </si>
  <si>
    <t>Neįrištos spausdintos knygos, brošiūros, lankstinukai ir panašūs spaudiniai, (vnt.)</t>
  </si>
  <si>
    <t>Spausdintos knygos, brošiūros, lankstinukai ir panašūs spaudiniai (išskyrus neįrištus), (vnt.)</t>
  </si>
  <si>
    <t>Spausdintos vaikiškos knygelės su paveikslėliais, piešimo arba spalvinimo knygelės, (vnt.)</t>
  </si>
  <si>
    <t>Spausdinti žodynai ir enciklopedijos bei atskiri jų tomai, (vnt.)</t>
  </si>
  <si>
    <t>Knygų pavidalo spausdinti žemėlapiai, hidrografijos arba panašios schemos, (vnt.)</t>
  </si>
  <si>
    <t>Spausdinti žemėlapiai, hidrografijos arba panašios schemos (išskyrus knygų pavidalo), (vnt.)</t>
  </si>
  <si>
    <t>Spausdinti pašto atvirukai, iliustruoti arba neiliustruoti, (vnt.)</t>
  </si>
  <si>
    <t>Spausdintos kortelės su asmeniniais sveikinimais, pranešimais arba kvietimais, iliustruotos arba neiliustruotos, su vokais arba be vokų, su papuošimais arba be papuošimų, (vnt.)</t>
  </si>
  <si>
    <t>Spausdinti paveikslėliai, piešiniai ir fotografijos, (vnt.)</t>
  </si>
  <si>
    <t>Spausdinti visų rūšių kalendoriai, įskaitant bloknotų pavidalo kalendorius, (vnt.)</t>
  </si>
  <si>
    <t>Spausdintos natos (įskaitant Brailio natas), (vnt.)</t>
  </si>
  <si>
    <t>Spausdinti atspaudžiamieji paveikslėliai (dekalkomanijos) , (vnt.)</t>
  </si>
  <si>
    <t>Kiti spaudiniai, nenurodyti kitoje vietoje, (-)</t>
  </si>
  <si>
    <t>Rinkimo ir spausdinimo formų gamybos paslaugos; mašininis ir fotografinis rinkimas , (-)</t>
  </si>
  <si>
    <t>Spaudos technikos komponentai, (-)</t>
  </si>
  <si>
    <t>Kitos grafinės paslaugos, (-)</t>
  </si>
  <si>
    <t>Knygų ir panašių spaudinių įrišimas ir apdaila (sulankstymas, surinkimas, susiuvimas, klijavimas, supjaustymas, viršelio uždėjimas), (-)</t>
  </si>
  <si>
    <t>Brošiūrų, žurnalų, katalogų, pavyzdžių albumų, reklaminių leidinių įrišimas ir apdaila, įskaitant sulankstymą, surinkimą, susiuvimą, klijavimą, supjaustymą, viršelio uždėjimą , (-)</t>
  </si>
  <si>
    <t>Spaudinių įrišimas ir apdaila, įskaitant spausdinto popieriaus ir kartono apdailą, išskyrus knygų, brošiūrų, žurnalų, katalogų, pavyzdžių albumų, reklaminių leidinių apdailą, (-)</t>
  </si>
  <si>
    <t>Garso ar vaizdo įrašų tiražavimas iš magnetinių juostų, kurių plotis ne didesnis kaip 4 mm, (-)</t>
  </si>
  <si>
    <t>Garso ar vaizdo įrašų tiražavimas iš magnetinių juostų, kurių plotis didesnis kaip 4 mm, tačiau ne didesnis kaip 6,5 mm, (-)</t>
  </si>
  <si>
    <t>Garso įrašų tiražavimas iš kompaktinių diskų, (-)</t>
  </si>
  <si>
    <t>Garso ir vaizdo įrašų tiražavimas iš vaizdo diskų ir kitų panašių laikmenų (išskyrus magnetines juostas), (-)</t>
  </si>
  <si>
    <t>Sienų apmušalai (tapetai) ir panašios sienų dangos; permatomos popierinės langų dangos, (kg)</t>
  </si>
  <si>
    <t>Briketai, granulės ir panašios kietojo kuro rūšys, pagamintos iš durpių, (kg)</t>
  </si>
  <si>
    <t>Durpių briketai ir pusbrikečiai, (kg)</t>
  </si>
  <si>
    <t>Durpių granulės, (kg)</t>
  </si>
  <si>
    <t>Neetiliuotas (bešvininis) automobilių benzinas (kibirkštinio uždegimo varikliams paruoštas naftos distiliatas (nuo 30 °C iki 220 °C), neturintis tetraetilšvino arba tetrametilšvino), (kg)</t>
  </si>
  <si>
    <t>Reaktyvinis ir kitoks žibalas (naftos distiliatas, nuo 150 °C iki 300 °C, naudojamas orlaivių dujų turbinose ir kituose nei orlaivių transportas sektoriuose), (kg)</t>
  </si>
  <si>
    <t>Dyzelinai automobilių degalai (kelių transporto priemonių variklių dyzelinas, naftos distiliatas, nuo 180 °C iki 360 °C, naudojamas kelių ir (arba) geležinkelių transporte), (kg)</t>
  </si>
  <si>
    <t>Dyzelinis krosnių kuras ( naftos distiliatas, nuo 180 °C iki 360 °C, naudojamas šildymui ir (arba) garams gaminti), (kg)</t>
  </si>
  <si>
    <t>Labai sieringas naftos produktas (sieros kiekis didesnis kaip 1 %), (kg)</t>
  </si>
  <si>
    <t>Tepalinės alyvos (skystieji distiliatai, kuriuose naftos alyvų masė ne mažesnė nei 70 %, išskirti distiliuojant žalią naftą; įskaitant variklinę alyvą, pramonines alyvas ir plastiškuosius tepalus), (kg)</t>
  </si>
  <si>
    <t>Suskystintos naftos dujos (lengvųjų angliavandenilių mišinys, padidintu slėgiu išlaikomas skystos būsenos ir naudojamas  energijai ir šilumai gaminti), (kg)</t>
  </si>
  <si>
    <t>Argonas, (m³)</t>
  </si>
  <si>
    <t>Azotas, (m³)</t>
  </si>
  <si>
    <t>Deguonis, (m³)</t>
  </si>
  <si>
    <t>Anglies dioksidas, (kg)</t>
  </si>
  <si>
    <t>Spausdinimas ant tekstilės medžiagų, (-)</t>
  </si>
  <si>
    <t>Geležies oksidai ir hidroksidai; žemės dažai (mineraliniai pigmentai), kurių sudėtyje esanti sujungtoji geležis, išreikšta Fe2O3, sudaro ne mažiau kaip 70 % masės, (kg)</t>
  </si>
  <si>
    <t>Spausdinimas ant medžiagų, išskyrus audinius arba popierių, (-)</t>
  </si>
  <si>
    <t>Dispersiniai dažikliai ir preparatai, kuriuose jie yra pagrindinės sudėtinės dalys, (kg)</t>
  </si>
  <si>
    <t>Baziniai dažikliai ir preparatai, kuriuose jie yra pagrindinės sudėtinės dalys, (kg)</t>
  </si>
  <si>
    <t>Kitos sintetinės organinės dažiosios medžiagos, (kg)</t>
  </si>
  <si>
    <t>Spalvotieji lakai; preparatai, kurių pagrindinės sudėtinės dalys yra spalvotieji lakai, (kg)</t>
  </si>
  <si>
    <t>Pigmentai ir preparatai, kurių pagrindinė sudėtinė dalis yra titano dioksidas, sudarantis ne mažiau kaip 80 % sauso produkto masės, (kg TiO2)</t>
  </si>
  <si>
    <t>Pigmentai ir preparatai, kurių pagrindinė sudėtinė dalis yra titano dioksidas (išskyrus pigmentus, kurių sudėtyje esantis titano dioksidas sudaro ne mažiau kaip 80 % sauso produkto masės) , (kg TiO2)</t>
  </si>
  <si>
    <t>Kitos dažiosios medžiagos; pigmentai ir preparatai, kurių pagrindinė sudėtinė dalis yra neorganinė arba mineralinė dažioji medžiaga; neorganinės medžiagos, naudojamos kaip švytalai ,(kg)</t>
  </si>
  <si>
    <t>Jodas; fluoras; bromas, (kg)</t>
  </si>
  <si>
    <t>Reaktyvinis ir kitoks žibalas (naftos distiliatas, nuo 150 iki 300 °C, naudojamas orlaivių dujų turbinose ir kituose nei orlaivių transportas sektoriuose),(kg)</t>
  </si>
  <si>
    <t>Vazelinas; parafinas; naftos vaškas ir kitoks vaškas,(kg)</t>
  </si>
  <si>
    <t>Sieros rūgštis , (kg SO2)</t>
  </si>
  <si>
    <t>Sieros rūgštis; oleumas , (kg SO2)</t>
  </si>
  <si>
    <t>Fosforo rūgštis ir polifosforo rūgštys, (kg P2O5)</t>
  </si>
  <si>
    <t>Vandeninis natrio hidroksido tirpalas (natrio šarmas ar skystas natris), (kg NaOH)</t>
  </si>
  <si>
    <t>Fluoridai; fluorsilikatai, fluoraliuminatai ir kitos kompleksinės fluoro druskos, (kg F)</t>
  </si>
  <si>
    <t>Chloridai (išskyrus amonio chloridą) , (kg)</t>
  </si>
  <si>
    <t>Hipochloritai; techninis kalcio hipochloritas; chloritai; hipobromitai, (kg Cl)</t>
  </si>
  <si>
    <t>Sintetiniai organiniai produktai, naudojami kaip fluorescuojančios balinimo medžiagos, (kg)</t>
  </si>
  <si>
    <t>Bario ir aliuminio sulfatai, (kg)</t>
  </si>
  <si>
    <t>Kalcio hidrofosfatas (dikalcio fosfatas), (kg P2O5)</t>
  </si>
  <si>
    <t>Fosfatai (išskyrus dikalcio rūgštųjį fosfatą ir natrio ir dinatrio fosfatą); Polifosfatai (išskyrus natrio trifosfatą), (kg)</t>
  </si>
  <si>
    <t>Distiliuotas vanduo, vanduo, skirtas laidumui matuoti, taip pat panašaus švarumo vanduo, (kg)</t>
  </si>
  <si>
    <t>Siera (išskyrus neapdorotą, sublimacinę, nusodintąją ir koloidinę), (kg)</t>
  </si>
  <si>
    <t>Nesotieji alifatiniai angliavandeniliai, etilenas, (kg)</t>
  </si>
  <si>
    <t>Nesotieji alifatiniai angliavandeniliai (išskyrus etileną, propeną, buteną, 1,3-butadieną ir izopreną), (kg)</t>
  </si>
  <si>
    <t>Benzenas, (kg)</t>
  </si>
  <si>
    <t>Kiti cikliniai angliavandeniliai, (kg)</t>
  </si>
  <si>
    <t>Angliavandenilių dariniai, kurių sudėtyje yra vien tik sulfogrupių, jų druskos ir etilo esteriai, (kg)</t>
  </si>
  <si>
    <t>Angliavandenilių dariniai, kurių sudėtyje yra vien tik nitro- arba tik nitrozo- grupių, (kg)</t>
  </si>
  <si>
    <t>Angliavandenilių dariniai (išskyrus tuos, kurių sudėtyje yra vien tik sulfogrupių, jų druskų ir etilo esterių ir tuos, kurių sudėtyje yra vien tik nitro- arba tik nitrozo- grupių), (kg)</t>
  </si>
  <si>
    <t>Fluorinti, brominti ir jodinti alifatinių angliavandenilių dariniai, (kg)</t>
  </si>
  <si>
    <t>Halogeninti alifatinių angliavandenilių dariniai, kurių sudėtyje yra du arba daugiau skirtingų halogenų atomų,(kg)</t>
  </si>
  <si>
    <t>Halogeninti cikloalkaninių, cikloalkeninių ir cikloterpeninių angliavandenilių dariniai, (kg)</t>
  </si>
  <si>
    <t>Halogeninti aromatinių angliavandenilių dariniai, (kg)</t>
  </si>
  <si>
    <t>Laurilo, cetilo, stearilo alkoholiai ir kiti sotieji monohidroksiliniai alkoholiai (išskyrus metilo, propilo, izopropilo, n-butilo, pentilo, oktilo alkoholius bei kitus butanolius), (kg)</t>
  </si>
  <si>
    <t>Metanolis (metilo alkoholis), (kg)</t>
  </si>
  <si>
    <t>Halogeninti, sulfoninti, nitrinti arba nitrozinti alifatinių alkoholių dariniai, (kg)</t>
  </si>
  <si>
    <t>Glicerolis (įskaitant sintetinį) (išskyrus neapdorotus vandenis ir šarmus), (kg)</t>
  </si>
  <si>
    <t>Cikloalkaniniai, cikloalkeniniai ir cikloterpeniniai alkoholiai ir jų halogeninti, sulfoninti, nitrinti arba nitrozinti dariniai, (kg)</t>
  </si>
  <si>
    <t>Aromatiniai alkoholiai ir jų halogeninti, sulfoninti, nitrinti arba nitrozinti dariniai, (kg)</t>
  </si>
  <si>
    <t>Monofenoliai, (kg)</t>
  </si>
  <si>
    <t>Polifenoliai (įskaitant druskas, išskyrus 4,4-Izopropilidendifenolį), ir fenolalkoholiai, (kg)</t>
  </si>
  <si>
    <t>Halogeninti, sulfoninti, nitrinti arba nitrozinti fenolių arba fenolalkoholių dariniai, (kg)</t>
  </si>
  <si>
    <t>Lauro rūgštis ir kiti dariniai, jų druskos ir esteriai, (kg)</t>
  </si>
  <si>
    <t>Chloroformas (trichlormetanas), (kg)</t>
  </si>
  <si>
    <t>Skruzdžių rūgštis, jos druskos ir esteriai, (kg)</t>
  </si>
  <si>
    <t>Acto rūgšties druskos, (kg)</t>
  </si>
  <si>
    <t>Fenilacto rūgštis, jos druskos ir esteriai , (kg)</t>
  </si>
  <si>
    <t>Aromatinės monokarboksirūgštys (anhidridai), halogenidai, peroksidai, peroksirūgštys, taip pat jų dariniai, išskyrus benzenkarboksirūgštį, fenilacto rūgštį, jos druskos ir esterius, benzoilperoksidą ir benzoilchloridą, (kg)</t>
  </si>
  <si>
    <t>Oksalo, azelaino, maleino, kitos cikloalkaninės, cikloalkeninės rūgštys, druskos, (kg)</t>
  </si>
  <si>
    <t>Adipo rūgštis, jos druskos ir esteriai, (kg)</t>
  </si>
  <si>
    <t>Aromatinės polikarboksirūgštys, jų anhidridai, halogenidai, peroksidai, peroksirūgštys ir jų halogeninti, sulfoninti, nitrinti arba nitrozinti dariniai (išskyrus ortoftalio rūgšties esterius, ftalio rūgšties anhidridą, teraftalio rūgšt..., (kg)</t>
  </si>
  <si>
    <t>Citrinų rūgštis, jos druskos ir esteriai, (kg)</t>
  </si>
  <si>
    <t>Karboksirūgštys, kurių molekulėse yra alkoholinė, fenolinė, aldehidinė arba ketoninė funkcinė grupė, (kg)</t>
  </si>
  <si>
    <t>Metilaminas, di- arba trimetilaminas ir jų druskos, (kg)</t>
  </si>
  <si>
    <t>Kiti alifatiniai monoaminai ir jų dariniai; jų druskos, (kg)</t>
  </si>
  <si>
    <t>Dioliai ir polihidroksiliai alkoholiai (išskyrus etilenglikolį ir propilenglikolį, D-gliucitolį ir tetrametilenglikolį, kuriame 100 % masės jo sudėtyje esančios anglies yra biologinės kilmės),(kg)</t>
  </si>
  <si>
    <t>Heksametilendiaminas ir jo druskos; etilendiaminas ir jo druskos,(kg)</t>
  </si>
  <si>
    <t>Kiti alifatiniai poliaminai ir jų dariniai; jų druskos,(kg)</t>
  </si>
  <si>
    <t>Anilino dariniai ir jų druskos, (kg)</t>
  </si>
  <si>
    <t>Kiti aromatiniai monoaminai ir jų dariniai; jų druskos, (kg)</t>
  </si>
  <si>
    <t>Aromatiniai poliaminai ir jų dariniai; jų druskos, (kg)</t>
  </si>
  <si>
    <t>Imidai, jų dariniai ir jų druskos (išskyrus sachariną ir jo druskas), (kg)</t>
  </si>
  <si>
    <t>Aminoalkoholiai, jų eteriai ir esteriai, su tik viena deguonine funkcine grupe ir druskos, išskyrus monoetanolaminą ir jo druskas, dietanolaminą ir jo druskas, trietanolaminą ir jo druskas, (kg)</t>
  </si>
  <si>
    <t>Amino junginiai, kurių molekulėse yra deguoninė funkcinė grupė (išskyrus amino alkoholius, jų eterius, esterius ir druskas, liziną, jo druskas ir esterius, glutamo rūgštį ir jos druskas bei esterius),(kg)</t>
  </si>
  <si>
    <t>Iminai, jų dariniai ir jų druskos, (kg)</t>
  </si>
  <si>
    <t>Junginiai, kurių molekulėse yra nitrilo funkcinė grupė (išskyrus akrilnitrilą, 1-cianguanidiną (diciandiamidą)), (kg)</t>
  </si>
  <si>
    <t>Hidrazino arba hidroksilamino organiniai dariniai, (kg)</t>
  </si>
  <si>
    <t>Junginiai, kurių molekulėse yra kitų azoto funkcinių grupių (išskyrus izocianatus) , (kg)</t>
  </si>
  <si>
    <t>Kiti organiniai sieros junginiai, (kg)</t>
  </si>
  <si>
    <t>Akrilo rūgštis ir jos druskos ir kitos monokarboksirūgštys, (kg)</t>
  </si>
  <si>
    <t>Organiniai-neorganiniai junginiai (išskyrus organinius sieros junginius), (kg)</t>
  </si>
  <si>
    <t>Heterocikliniai junginiai, kurių molekulėse yra tik deguonies heteroatomas (-ai) (įskaitant kumariną, metilkumarinus ir etilkumarinus) (išskyrus kitus laktonus) , (kg)</t>
  </si>
  <si>
    <t>Heterocikliniai junginiai tik su deguonies heteroatomu (-ais) (išskyrus kitus laktonus),(kg)</t>
  </si>
  <si>
    <t>Heterocikliniai junginiai, kurių molekulėse yra tik azoto heteroatomas, bei kuriuose yra nekondensuotas imidazolo žiedas (išskyrus hidantoiną ir jo darinius), (kg)</t>
  </si>
  <si>
    <t>Junginiai, kurių molekulėse yra nekondensuotas piridino žiedas arba chinolino ar izochinolino žiedinė sistema, kuri toliau nekondensuota; laktamai; Kiti heterocikliniai junginiai, kurių molekulėse yra tik azoto heteroatomas (-ai) (išsk..., (kg)</t>
  </si>
  <si>
    <t>Nukleorūgštys (nukleino rūgštys) ir kiti heterocikliniai junginiai - tiazolo, benzotiazolo, kiti žiedai, (kg)</t>
  </si>
  <si>
    <t>Fosfato rūgšties esteriai ir jų druskos (įskaitant laktofosfatus; jų halogeninti, sulfoninti, nitrinti arba nitrozinti dariniai), (kg)</t>
  </si>
  <si>
    <t>Aldehidalkoholiai, aldehideteriai, aldehidfenoliai ir aldehidai, kurių molekulėse yra kitų deguoninių funkcinių grupių, (kg)</t>
  </si>
  <si>
    <t>Kitų nemetalų neorganinių rūgščių esteriai (išskyrus vandenilio halogenidų esterius) ir jų druskos; jų halogeninti, sulfoninti, nitrinti arba nitrozinti dariniai , (kg)</t>
  </si>
  <si>
    <t>Metanalis (formaldehidas), (kg)</t>
  </si>
  <si>
    <t>Cikliniai aldehidai, kurių molekulėse nėra kitų deguoninių funkcinių grupių, (kg)</t>
  </si>
  <si>
    <t>Aldehideteriai, aldehidfenoliai ir aldehidai, kurių molekulėse yra kitų deguoninių funkcinių grupių, (kg)</t>
  </si>
  <si>
    <t>Alifatiniai ketonai, kurių molekulėse nėra kitų deguoninių funkcinių grupių (išskyrus acetoną, butanoną (etilmetilketoną), 4-metilpentanoną-2 (metilizobutilketoną)), (kg)</t>
  </si>
  <si>
    <t>Kamparas, aromatiniai ketonai, kurių molekulėse nėra kitų deguoninių funkcinių grupių, ketoalkoholiai, ketoaldehidai, ketofenoliai ir ketonai, kurių molekulėse yra kitų deguoninių funkcinių grupių , (kg)</t>
  </si>
  <si>
    <t>Cikloalkaniniai, cikloalkeniniai arba cikloterpeniniai ketonai, kurių molekulėse nėra kitų deguoninių funkcinių grupių (išskyrus kamparą, cikloheksanoną ir metilcikloheksanonus, jononus ir metiljononus), (kg)</t>
  </si>
  <si>
    <t>Chinonai, (kg)</t>
  </si>
  <si>
    <t>Halogeninti, sulfoninti, nitrinti arba nitrozinti ketonų ir chinonų dariniai, (kg)</t>
  </si>
  <si>
    <t>Alifatiniai eteriai ir jų halogeninti, sulfoninti, nitrinti arba nitrozinti dariniai, (kg)</t>
  </si>
  <si>
    <t>Aromatiniai eteriai ir jų halogeninti, sulfoninti, nitrinti arba nitrozinti dariniai, (kg)</t>
  </si>
  <si>
    <t>Akrilnitrilas, (kg)</t>
  </si>
  <si>
    <t>Eteralkoholiai ir jų halogeninti, sulfoninti, nitrinti arba nitrozinti dariniai (išskyrus 2,2-oksidietanolį),(kg)</t>
  </si>
  <si>
    <t>Izocianatai, (kg)</t>
  </si>
  <si>
    <t>Acetaliai ir hemiacetaliai ir jų halogeninti, sulfoninti, nitrinti arba nitrozinti dariniai, (kg)</t>
  </si>
  <si>
    <t>Kiti organiniai junginiai, nenurodyti kitoje vietoje, (kg)</t>
  </si>
  <si>
    <t>Benzolas (benzenas), tuluolas (toluenas) ir ksilolas (ksilenai), (kg)</t>
  </si>
  <si>
    <t>Fermentai (enzimai); paruošti fermentai (enzimai), nenurodyti kitoje vietoje (išskyrus šliužo fermentą ir koncentratus), (kg)</t>
  </si>
  <si>
    <t>Organiniai ir neorganiniai junginiai (išskyrus organinius sieros junginius), (kg)</t>
  </si>
  <si>
    <t>Medžio anglys, aglomeruotos arba neaglomeruotos (įskaitant kevalų arba riešutų anglis), (kg)</t>
  </si>
  <si>
    <t>Kitos alyvos ir jų produktai, nenurodyti kitoje vietoje, (kg)</t>
  </si>
  <si>
    <t>Nedenatūruotas etilo alkoholis, kurio alkoholio koncentracija, išreikšta tūrio procentais, ne mažesnė kaip 80 % tūrio (svarbu: išskyrus alkoholio muitą), (l)</t>
  </si>
  <si>
    <t>Denatūruotas etilo alkoholis ir kitas denatūruotas bet kurio stiprumo spiritas, (l)</t>
  </si>
  <si>
    <t>Azoto rūgštis, sieros ir azoto rūgščių mišiniai, (kg N)</t>
  </si>
  <si>
    <t>Bevandenis amoniakas, (kg N)</t>
  </si>
  <si>
    <t>Vandeninis amoniako tirpalas, (kg N)</t>
  </si>
  <si>
    <t>Karbamidas, kurio sudėtyje esantis azotas sudaro daugiau kaip 45 % sauso bevandenio produkto masės (išskyrus tablečių ar panašaus pavidalo arba pakuotėse, kurių masė ne didesnė kaip 10 kg), (kg N)</t>
  </si>
  <si>
    <t>Amonio sulfatas (išskyrus tablečių ar panašaus pavidalo arba pakuotėse, kurių masė ne didesnė kaip 10 kg), (kg N)</t>
  </si>
  <si>
    <t>Amonio nitratas (išskyrus tablečių ar panašaus pavidalo arba pakuotėse, kurių masė ne didesnė kaip 10 kg), (kg N)</t>
  </si>
  <si>
    <t>Amonio nitrato mišiniai su kalcio karbonatu, kurių sudėtyje esančio azoto kiekis ne didesnis kaip 28 % masės, (kg N)</t>
  </si>
  <si>
    <t>Karbamido ir amonio nitrato mišiniai, turintys vandeninio arba amoniakinio tirpalo pavidalą (išskyrus tablečių ar panašaus pavidalo arba pakuotėse, kurių masė ne didesnė kaip 10 kg), (kg N)</t>
  </si>
  <si>
    <t>Kitos mineralinės arba cheminės azoto trąšos, nenurodytos kitoje vietoje, (kg N)</t>
  </si>
  <si>
    <t>Superfosfatai (išskyrus kalio tablečių ar panašaus pavidalo arba pakuotėse, kurių masė ne didesnė kaip 10 kg), (kg P2O5)</t>
  </si>
  <si>
    <t>Kalio sulfatas (išskyrus tablečių ar panašaus pavidalo arba pakuotėse, kurių masė ne didesnė kaip 10 kg), (kg K2O)</t>
  </si>
  <si>
    <t>Mineralinės arba cheminės trąšos, kurių sudėtyje yra trys trąšų elementai: azotas, fosforas ir kalis (išskyrus trąšas tablečių arba panašių formų pavidalo arba esančios pakuotėse, kurių masė neviršija 10 kg) , (kg)</t>
  </si>
  <si>
    <t>Trąšos, kurių sudėtyje yra azoto, fosforo ir kalio ir kurių sudėtyje esantis azotas sudaro daugiau kaip 10 % sauso bevandenio produkto masės, (kg)</t>
  </si>
  <si>
    <t>Trąšos, kurių sudėtyje azoto, fosforo ir kalio ir kurių sudėtyje esantis azotas sudaro ne daugiau kaip 10 % sauso bevandenio produkto masės, (kg)</t>
  </si>
  <si>
    <t>Diamonio hidrofosfatas (diamonio fosfatas) (išskyrus tablečių arba panašių formų pavidalo arba supakuotas į pakuotes, kurių bruto masė ne didesnė kaip 10 kg), (kg)</t>
  </si>
  <si>
    <t>Amonio dihidrofosfatas (monoamonio fosfatas), (kg)</t>
  </si>
  <si>
    <t>Kitos mineralinės arba cheminės trąšos, kurių sudėtyje yra du trąšų elementai: azotas ir fosforas, (kg)</t>
  </si>
  <si>
    <t>Epoksidai, epoksialkoholiai, epoksifenoliai ir epoksieteriai su trinariu žiedu ir jų halogeninti, sulfoninti, nitrinti arba nitrozinti dariniai, išskyrus oksiraną, metiloksiraną (propilenoksidą), (kg)</t>
  </si>
  <si>
    <t>Kitos trąšos, nenurodytos kitoje vietoje, (kg)</t>
  </si>
  <si>
    <t>Gyvūninės arba augalinės trąšos, (kg)</t>
  </si>
  <si>
    <t>Pirminės formos linijinis polietilenas, kurio savitasis sunkis mažesnis kaip 0,94, (kg)</t>
  </si>
  <si>
    <t>Pirminės formos polietilenas (išskyrus polietileno, etileno-vinilacetato kopolimerus), (kg)</t>
  </si>
  <si>
    <t>Pirminės formos stireno polimerai (išskyrus polistireną, stireno-akrilnitrilo (SAN) kopolimerus, akrilnitrilo-butadieno-stireno (ABS) kopolimerus) , (kg)</t>
  </si>
  <si>
    <t>Pirminės formos polieteriai (išskyrus poliacetalius, polieterių alkoholius), (kg)</t>
  </si>
  <si>
    <t>Pirminės formos plastifikuotas su kitomis medžiagomis sumaišytas polivinilchloridas, (kg)</t>
  </si>
  <si>
    <t>Pirminės formos polietilenglikoliai ir kiti polieterių alkoholiai, (kg)</t>
  </si>
  <si>
    <t>Polietileno tereftalatas, kurio klampos skaičius ne mažesnis kaip 78 ml/g, (kg)</t>
  </si>
  <si>
    <t>Kitas polietileno tereftalatas, (kg)</t>
  </si>
  <si>
    <t>Karbamido ir amonio nitrato mišiniai,  vandeninio arba amoniakinio tirpalo pavidalo (išskyrus tablečių ar panašaus pavidalo arba esantys pakuotėse, kurių masė neviršija 10 kg), (kg N)</t>
  </si>
  <si>
    <t>Dvigubosios amonio sulfato ir amonio nitrato druskos ir mišiniai (išskyrus tablečių ar panašaus pavidalo arba pakuotėse, kurių masė ne didesnė kaip 10 kg), (kg N)</t>
  </si>
  <si>
    <t>Pirminės formos polipropilenas, (kg)</t>
  </si>
  <si>
    <t>Pirminės formos vinilacetato polimerai; vandeninė dispersija , (kg)</t>
  </si>
  <si>
    <t>Pirminės formos polimetilmetakrilatas, (kg)</t>
  </si>
  <si>
    <t>Pirminės formos akrilo polimerai (išskyrus polimetilmetakrilatą), (kg)</t>
  </si>
  <si>
    <t>Pirminės formos poliamidas-6, -11, -12, -6,6, -6,9, -6,10 arba -6,12, (kg)</t>
  </si>
  <si>
    <t>Pirminės formos karbamidinės dervos ir tiokarbamidinės dervos, (kg)</t>
  </si>
  <si>
    <t>Sintetinis latekso kaučiukas, (kg)</t>
  </si>
  <si>
    <t>Pirminės formos poliuretanai, (kg)</t>
  </si>
  <si>
    <t>Pirminės formos silikonai, (kg)</t>
  </si>
  <si>
    <t>Pirminės formos gamtiniai ir modifikuoti polimerai (įskaitant algino rūgštį, sukietintus baltymus, cheminius gamtinio kaučiuko darinius), (kg)</t>
  </si>
  <si>
    <t>Jonitai, kurių pagrindinės sudėtinės dalys yra sintetiniai ar gamtiniai polimerai, (kg)</t>
  </si>
  <si>
    <t>Kiti insekticidai, (kg act. subst.)</t>
  </si>
  <si>
    <t>Pirminės formos polikarbonatai, (kg)</t>
  </si>
  <si>
    <t>Dezinfekcijos priemonės, kurių pagrindinės sudėtinės dalys yra ketvirtinės amonio druskos, suformuotos į formas arba supakuotos į mažmeninei prekybai skirtas pakuotes, arba turinčios preparatų arba dirbinių pavidalą, (kg act. subst.)</t>
  </si>
  <si>
    <t>Dezinfekcijos priemonės, kurių pagrindinės sudėtinės dalys yra halogeninti junginiai, suformuotos į formas arba supakuotos į mažmeninei prekybai skirtas pakuotes, arba turinčios preparatų arba dirbinių pavidalą, (kg act. subst.)</t>
  </si>
  <si>
    <t>Dezinfekcijos priemonės, suformuotos į formas arba supakuotos į mažmeninei prekybai skirtas pakuotes, arba turinčios preparatų arba dirbinių pavidalą (išskyrus tas, kurių pagrindinės sudėtinės dalys yra ketvirtinės amonio d..., (kg act. subst.)</t>
  </si>
  <si>
    <t>Neorganiniai fungicidai, antiseptikai ir grūdų apdorojimo priemonės, suformuotos į formas arba supakuotos į mažmeninei prekybai skirtas pakuotes, arba turinčios preparatų arba dirbinių pavidalą, (kg act. subst.)</t>
  </si>
  <si>
    <t>Fungicidai, antiseptikai ir grūdų apdorojimo priemonės, kurių pagrindinės sudėtinės dalys yra triazoliai, suformuotos į formas arba supakuotos į mažmeninei prekybai skirtas pakuotes, arba turinčios preparatų arba dirbinių p..., (kg act. subst.)</t>
  </si>
  <si>
    <t>Kiti fungicidai, antiseptikai ir grūdų apdorojimo priemonės (pavyzdžiui, Captan,...), (kg act. subst.)</t>
  </si>
  <si>
    <t>Rodenticidai ir kiti augalų apsaugos produktai, skirti mažmeninei prekybai arba turintys preparatų ar dirbinių pavidalą (išskyrus insekticidus, fungicidus, herbicidus ir dezinfekcijos priemones), (kg act. subst.)</t>
  </si>
  <si>
    <t>Skysti blizgikliai ir panašūs preparatai, stiklo fritas ir kitas stiklas, miltelių, granulių arba dribsnių pavidalo, (kg)</t>
  </si>
  <si>
    <t>Paruošti džiovikliai, (kg)</t>
  </si>
  <si>
    <t>Pirminės formos celiuliozės ir jos cheminiai dariniai ir kiti, niekur kitur nepriskirti, pan. pirminės formos dariniai, (kg)</t>
  </si>
  <si>
    <t>Pigmentai, įskaitant metalo miltelius ir dribsnius, disperguoti nevandeninėje terpėje, turintys skysčio arba pastos pavidalą, naudojami dažų gamyboje; dažikliai ir kitokios dažiosios medžiagos, supakuotos mažmeninei prekybai skirtas pa..., (kg)</t>
  </si>
  <si>
    <t>Langų glaistai, sodo tepalai, kanifolijos glaistai, sandarinimo mišiniai ir kitos mastikos, (kg)</t>
  </si>
  <si>
    <t>Gruntai, (kg)</t>
  </si>
  <si>
    <t>Ugniai neatsparios fasadų, vidinių sienų, grindų, lubų arba panašios dangos, (kg)</t>
  </si>
  <si>
    <t>Sudėtiniai organiniai tirpikliai ir skiedikliai, kurių pagrindinės sudėtinės dalys yra butilacetatas, naudojami kartu su aptepais ir rašalinėmis pastomis, (kg)</t>
  </si>
  <si>
    <t>Sudėtiniai organiniai tirpikliai ir skiedikliai, naudojami kartu su aptepais ir rašalinėmis pastomis (išskyrus tuos, kurių pagrindinės sudėtinės dalys yra butilacetatas), (kg)</t>
  </si>
  <si>
    <t>Neapdorotas glicerolis, glicerolio vandenys ir glicerolio šarmai, (kg)</t>
  </si>
  <si>
    <t>Organinės paviršinio aktyvumo medžiagos (išskyrus anijones, katijonines, nejonines, muilą), (kg)</t>
  </si>
  <si>
    <t>Muilas ir organinės paviršinio aktyvumo medžiagos, turinčios gabalėlių ir kt. pavidalą, nenurodytos kitoje vietoje, (kg)</t>
  </si>
  <si>
    <t>Muilas, turintis dribsnių, plokštelių, granulių arba miltelių pavidalą, (kg)</t>
  </si>
  <si>
    <t>Kitokių formų muilas, išskyrus turintį gabalėlių, luitų, lietinių dirbinių arba formų pavidalą, taip pat popierių, vatą, veltinį ir neaustines medžiagas, įmirkytas arba padengtas muilu arba plovikliu, dribsnius, plokšteles, granules ar..., (kg)</t>
  </si>
  <si>
    <t>Paviršinio aktyvumo preparatai, kurių sudėtyje yra arba nėra muilo, supakuoti į mažmeninei prekybai skirtas pakuotes (išskyrus skirtus naudoti kaip muilas) , (kg)</t>
  </si>
  <si>
    <t>Skalbikliai ir valikliai, kurių sudėtyje yra arba nėra muilo, supakuoti į mažmeninei prekybai skirtas pakuotes, įskaitant pagalbinius skalbiklius, išskyrus skirtus naudoti kaip muilas, paviršinio aktyvumo preparatus, (kg)</t>
  </si>
  <si>
    <t>Paviršinio aktyvumo preparatai, kurių sudėtyje yra arba nėra muilo, nesupakuoti į mažmeninei prekybai skirtas pakuotes (išskyrus skirtus naudoti kaip muilas) , (kg)</t>
  </si>
  <si>
    <t>Skalbikliai ir valikliai, kurių sudėtyje yra arba nėra muilo, nesupakuoti į mažmeninei prekybai skirtas pakuotes, įskaitant pagalbinius skalbiklius, išskyrus skirtus naudoti kaip muilas, paviršinio aktyvumo preparatus, (kg)</t>
  </si>
  <si>
    <t>Patalpų oro kvėpinimo arba gaivinimo preparatai, įskaitant gardžiakvapius preparatus, naudojamus per religines apeigas, (-)</t>
  </si>
  <si>
    <t>Blizginimo priemonės, kremai ir panašūs preparatai, skirti avalynės arba odos priežiūrai (išskyrus dirbtinį ir paruoštą vašką), (kg)</t>
  </si>
  <si>
    <t>Blizginimo priemonės, kremai ir panašūs preparatai, skirti medinių baldų, grindų arba kitų medienos dirbinių priežiūrai (išskyrus dirbtinį ir paruoštą vašką), (kg)</t>
  </si>
  <si>
    <t>Blizginimo priemonės ir panašūs preparatai, skirti kėbulų priežiūrai (išskyrus dirbtinį ir paruoštą vašką, metalo blizginimo priemones), (kg)</t>
  </si>
  <si>
    <t>Kitos blizginimo priemonės, kremai ir panašūs preparatai, nenurodyti kitoje vietoje, (kg)</t>
  </si>
  <si>
    <t>Šveitimo pastos ir milteliai bei kiti šveitimo preparatai, (kg)</t>
  </si>
  <si>
    <t>Kvepalai, (l)</t>
  </si>
  <si>
    <t>Tualetiniai vandenys, (l)</t>
  </si>
  <si>
    <t>Lūpų makiažo preparatai, (-)</t>
  </si>
  <si>
    <t>Manikiūro arba pedikiūro preparatai, (-)</t>
  </si>
  <si>
    <t>Preparatai, naudojami prieš skutimąsi, skutimosi metu arba po skutimosi (išskyrus gabalinį skutimosi muilą), (-)</t>
  </si>
  <si>
    <t>Gražinimosi arba makiažo preparatai ir odos priežiūros preparatai, įskaitant įdegimo imitavimo preparatus, išskyrus medikamentus, lūpų ir akių makiažo, manikiūro ir pedikiūro preparatus, kosmetines pudras ir talko miltelius, (-)</t>
  </si>
  <si>
    <t>Šampūnai, (-)</t>
  </si>
  <si>
    <t>Skysti šampūnai, (l)</t>
  </si>
  <si>
    <t>Plaukų lakai, (-)</t>
  </si>
  <si>
    <t>Plaukų preparatai (išskyrus šampūnus, ilgalaikio plaukų garbanojimo ir ištiesinimo preparatus, lakus) , (-)</t>
  </si>
  <si>
    <t>Dantų pastos ir milteliai, (-)</t>
  </si>
  <si>
    <t>Burnos ertmės arba dantų higienos preparatai, įskaitant dantų protezų įtvirtinimo pastas, miltelius ir tabletes, burnos skalavimo priemones ir kvėpiklius, tarpdančių valymo siūlus (išskyrus dantų pastas ir miltelius), (-)</t>
  </si>
  <si>
    <t>Tualetinės paskirties muilas ir organinės paviršinio aktyvumo medžiagos, turinčios gabalėlių ir kt. pavidalą, (kg)</t>
  </si>
  <si>
    <t>Organinės paviršinio aktyvumo medžiagos ir preparatai, kurių sudėtyje yra arba nėra muilo, skirti odai plauti, supakuoti į mažmeninei prekybai skirtas pakuotes, (kg)</t>
  </si>
  <si>
    <t>Kūno dezodorantai ir priemonės nuo prakaitavimo (antiperspirantai), (-)</t>
  </si>
  <si>
    <t>Kvėpintos vonios druskos ir kiti vonios preparatai, (-)</t>
  </si>
  <si>
    <t>Kiti asmens higienos preparatai (parfumeriniai, tualetiniai, depiliacijos preparatai...), (-)</t>
  </si>
  <si>
    <t>Eterinių aliejų koncentratai riebaluose... vandeniniuose distiliatuose ir kt., (kg)</t>
  </si>
  <si>
    <t>Degtukai (išskyrus Bengal degtukus ir kitas pirotechnikos priemones), (kg)</t>
  </si>
  <si>
    <t>Kazeino klijai, (kg)</t>
  </si>
  <si>
    <t>Klijai, daugiausia sudaryti iš krakmolų, dekstrinų arba kitų modifikuotų krakmolų, (kg)</t>
  </si>
  <si>
    <t>Paruošti klijai ir kitos paruoštos klijinės medžiagos, nenurodyti kitoje vietoje, (kg)</t>
  </si>
  <si>
    <t>Eteriniai aliejai, (kg)</t>
  </si>
  <si>
    <t>Kvapiųjų medžiagų mišiniai, skirti naudoti maisto arba gėrimų pramonėje, (kg)</t>
  </si>
  <si>
    <t>Kvapiųjų medžiagų mišiniai (išskyrus mišinius, skirtus naudoti maisto arba gėrimų pramonėje), (kg)</t>
  </si>
  <si>
    <t>Ritinėlių pavidalo fotojuostos, įjautrintos, neeksponuotos, pagamintos iš bet kurių medžiagų, ritinėlių pavidalo momentinės fotografijos juostos, įjautrintos, neeksponuotos (išskyrus popierių, kartoną ir tekstilės medžiagas), (m²)</t>
  </si>
  <si>
    <t>Chemiškai modifikuoti gyvūniniai ar augaliniai riebalai ir aliejus, (kg)</t>
  </si>
  <si>
    <t>Tepimo priemonės, kurių mažiau kaip 70% masės sudaro alyvos, gautos iš naftos ir bituminių mineralinių medžiagų, išskyrus priemones tekstilei, išdirbtai ir žaliaminei odai bei kailiams apdoroti, (kg)</t>
  </si>
  <si>
    <t>Tepimo priemonės, išskyrus priemones, kurių mažiau kaip 70 % masės sudaro alyvos, gautos iš naftos ir (arba) bituminių mineralų ir tepimo priemones skirtas tekstilei, išdirbtai ir žaliaminei odai bei kailiams apdoroti, (kg)</t>
  </si>
  <si>
    <t>Hidraulinių stabdžių skysčiai ir kiti paruošti hidraulinių pavarų skysčiai, kurių sudėtyje nėra arba yra mažiau kaip 70 % masės naftos alyvų arba alyvų, gautų iš bituminių mineralų, (kg)</t>
  </si>
  <si>
    <t>Antifriziniai preparatai ir paruošti apsaugos nuo apledėjimo skysčiai, (kg)</t>
  </si>
  <si>
    <t>Peptonai ir jų dariniai; kitos baltyminės medžiagos ir jų dariniai, odos milteliai, įskaitant glutelinus ir prolaminus, globulinus, glicininą, keratinus, nuklo-proteidus, baltyminius darinius, (kg)</t>
  </si>
  <si>
    <t>Sudėtiniai diagnostiniai arba laboratoriniai reagentai, įskaitant įmirkytą ar padengtą diagnostiniais arba laboratoriniais reagentais popierių, (kg)</t>
  </si>
  <si>
    <t>Paruošti cemento, statybinių skiedinių arba betono priedai, (kg)</t>
  </si>
  <si>
    <t>Pirolignitai; neapdorotas kalcio tartratas; neapdorotas kalcio citratas; apsaugos nuo rūdijimo preparatai, kurių aktyviosios sudėtinės dalys yra aminai, (-)</t>
  </si>
  <si>
    <t>Priemonės nuo nuovirų susidarymo ir panašūs junginiai, (kg)</t>
  </si>
  <si>
    <t>Galvanotechnikos preparatai, (kg)</t>
  </si>
  <si>
    <t>Glicerolio riebalų rūgščių mono-, di- ir triesterių mišiniai (riebalų emulsikliai), (kg)</t>
  </si>
  <si>
    <t>Produktai ir preparatai, skirti naudoti farmacijoje arba chirurgijoje, (kg)</t>
  </si>
  <si>
    <t>Pagalbiniai produktai, skirti naudoti liejininkystėje (išskyrus rišamąsias liejimo formų ar gurgučių medžiagas), (kg)</t>
  </si>
  <si>
    <t>Preparatai, naudojami padaryti medžiagas atsparias ugniai, nelaidžias vandeniui, ir panašūs apsauginiai preparatai, naudojami statybos pramonėje, (kg)</t>
  </si>
  <si>
    <t>Mišiniai, kurių sudėtyje yra halogenintų metano, etano arba propano darinių, (kg)</t>
  </si>
  <si>
    <t>Rašalai (išskyrus spaustuvinius dažus), (kg)</t>
  </si>
  <si>
    <t>Biokuras (dyzelinių degalų pakaitalas), kiti, niekur kitur nepriskirti, chemijos produktai, (kg)</t>
  </si>
  <si>
    <t>Kitos, niekur kitur nepriskirtos, cheminės medžiagos,(kg)</t>
  </si>
  <si>
    <t>Biodegalai (dyzelino pakaitalas) , (kg)</t>
  </si>
  <si>
    <t>Tepimo priemonės, gautos iš naftos ar bituminių mineralų, išskyrus priemones, naudojamas tekstilei, odai, kailiams ir kitoms medžiagoms apdoroti (išskyrus tepalus, kuriuose ne mažiau kaip 25 % masės jų sudėtyje esančios anglies yra biologinės kilmės ir kurių biologinis skaidumas yra ne mažesnis kaip 60 %), (kg)</t>
  </si>
  <si>
    <t>Albuminai, albuminatai ir kiti albuminų dariniai (išskyrus kiaušinių albuminą), (kg)</t>
  </si>
  <si>
    <t>Poliesterio pluoštai ir gijų gniūžtės, nekaršti, nešukuoti ir kitu būdu neparuošti verpimui, (kg)</t>
  </si>
  <si>
    <t>Kitos nekarštos ir nešukuotos sintetinių gijų gniūžtės ir pluoštai, (kg)</t>
  </si>
  <si>
    <t>Labai atsparūs tempimui nailono arba kitų poliamidų gijiniai siūlai (išskyrus siuvimo siūlus, mažmeninei prekybai skirtus siūlus ir labai atsparius tempimui gijinius aramidinius siūlus), (kg)</t>
  </si>
  <si>
    <t>Polipropileno gijiniai siūlai, neskirti mažmeninei prekybai (išskyrus siuvimo siūlus), (kg)</t>
  </si>
  <si>
    <t>Sintetiniai vienagijai siūlai, kurių ilginis tankis ne mažesnis kaip 67 decitekso, o skerspjūvio matmuo ne didesnis kaip 1 mm (išskyrus polipropileno vienagijus siūlus); juostelės ir panašūs dirbiniai (pavyzdžiui, dirbtiniai šiaudeliai..., (kg)</t>
  </si>
  <si>
    <t>Alifatiniai amidai ir jų dariniai, jų druskos (įskaitant alifatinius karbamatus), (kg)</t>
  </si>
  <si>
    <t>Celiuliozės acetato siūlai, įskaitant vienagijus siūlus, kurių ilginis tankis mažesnis kaip 67 deciteksai, pirminiai, neskirti mažmeninei prekybai (išskyrus siuvimo siūlus ir labai atsparius tempimui siūlus), (kg)</t>
  </si>
  <si>
    <t>Kiti dirbtiniai siūlai, įskaitant dirbtinius vienagijus siūlus, kurių ilginis tankis mažesnis kaip 67 deciteksai, pirminiai, neskirti mažmeninei prekybai (išskyrus siuvimo siūlus), (kg)</t>
  </si>
  <si>
    <t>Biodyzelinas ir jo mišiniai, kurių sudėtyje nėra arba yra mažiau kaip 70 % masės naftos alyvų arba alyvų, gautų iš bituminių mineralų, (kg)</t>
  </si>
  <si>
    <t>Junginiai, kurių molekulėse yra fentiazino žiedinė sistema (hidrinta arba nehidrinta), kuri toliau nekondensuota, (kg)</t>
  </si>
  <si>
    <t>Cikliniai amidai ir jų dariniai, jų druskos (įskaitant ciklinius karbamatus) (išskyrus ureinus ir jų darinius bei jų druskas), (kg)</t>
  </si>
  <si>
    <t>Junginiai, kurių molekulėse yra nekondensuotas pirazolo žiedas (hidrintas arba nehidrintas), (kg)</t>
  </si>
  <si>
    <t>Malonilkarbamidas (barbitūro rūgštis) ir jo dariniai bei jų druskos, (kg)</t>
  </si>
  <si>
    <t>Junginiai, kurių molekulėse yra pirimidino žiedas (hidrintas arba nehidrintas) arba piperazino žiedas (išskyrus malonilkarbamidą (barbitūro rūgštį) ir jo darinius), (kg)</t>
  </si>
  <si>
    <t>Junginiai, kurių molekulėse yra nekondensuotas triazino žiedas (hidrintas arba nehidrintas), išskyrus melaminą , (kg)</t>
  </si>
  <si>
    <t>Kitos, niekur kitur nepriskirtos, cheminės medžiagos, (kg)</t>
  </si>
  <si>
    <t>Sulfamidai , (kg)</t>
  </si>
  <si>
    <t>Provitaminai ir vitaminai, natūralūs arba gauti sintezės būdu (įskaitant natūralius koncentratus), jų dariniai, daugiausia vartojami kaip vitaminai, taip pat šių junginių mišiniai, ištirpinti bet kuriame tirpiklyje arba neištirpinti, (-)</t>
  </si>
  <si>
    <t>Žmonių kraujas; gyvūnų kraujas, paruoštas naudoti terapijoje, profilaktikoje arba diagnostikoje; mikroorganizmų kultūros; toksinai (išskyrus mieles),(-)</t>
  </si>
  <si>
    <t>Vaistai, kurių sudėtyje yra kitų antibiotikų, skirti mažmeninei prekybai, (-)</t>
  </si>
  <si>
    <t>Vaistai, kurių sudėtyje yra hormonų, bet nėra antibiotikų, skirti naudoti terapijoje arba profilaktikai, nesudozuoti išmatuotomis dozėmis ir neskirti mažmeninei prekybai, (-)</t>
  </si>
  <si>
    <t>Vaistai, kurių sudėtyje yra alkaloidų ir jų darinių, skirti mažmeninei prekybai, (-)</t>
  </si>
  <si>
    <t>Vaistai, kurių sudėtyje yra vitaminų, provitaminų, jų dariniai ir mišiniai, vartojami terapijoje ar profilaktikai, sudozuoti išmatuotomis dozėmis ar skirti mažmeninei prekybai, (-)</t>
  </si>
  <si>
    <t>Kiti vaistai, sudaryti iš sumaišytų arba nesumaišytų produktų, skirti mažmeninei prekybai, nenurodyti kitoje vietoje, (-)</t>
  </si>
  <si>
    <t>Imuniniai serumai, kiti imunologijos produktai, tiesiogiai susiję su imunologinių procesų reguliavimu, ir kitos kraujo frakcijos,(-)</t>
  </si>
  <si>
    <t>Lipnioji tvarsliava ir panašūs dirbiniai, įmirkyti arba padengti farmacinėmis medžiagomis arba suformuoti ar supakuoti į mažmeninei prekybai skirtas pakuotes , (-)</t>
  </si>
  <si>
    <t>Vata, marlė ir panašūs dirbiniai, su farmacinėmis medžiagomis, skirti mažmeninei prekybai, nenurodyti kitoje vietoje, (-)</t>
  </si>
  <si>
    <t>Ketvirtinės amonio druskos ir hidroksidai; lecitinai ir kiti fosfoaminolipidai, chemijos atžvilgiu apibūdinti arba neapibūdinti, (kg)</t>
  </si>
  <si>
    <t>Nevulkanizuotas kaučiukas, į kurį primaišyta suodžių arba silicio dioksido, (kg)</t>
  </si>
  <si>
    <t>Formos ir gaminiai iš nevulkanizuoto kaučiuko (įskaitant strypus, vamzdžius, profilius, diskus ir žiedus) (išskyrus protektorių gumą, juosteles restauruojamoms padangoms), (kg)</t>
  </si>
  <si>
    <t>Gumuoti tekstilės audiniai (išskyrus lipniąsias juostas, kurių plotis ne didesnis kaip 20 cm), (kg)</t>
  </si>
  <si>
    <t>Plokštės, lakštai ir juostelės iš vulkanizuoto kaučiuko (gumos), (kg)</t>
  </si>
  <si>
    <t>Išspaustieji (ekstruziniai) kietieji guminiai strypai ir profiliai, (kg)</t>
  </si>
  <si>
    <t>Sutvirtintos metalu guminės žarnos, (kg)</t>
  </si>
  <si>
    <t>Guminės žarnos sutvirtintos kitomis medžiagomis ar kitu būdu su jomis kombinuotos (išskyrus gumines žarnas, sutvirtintas metalu arba tekstilės medžiagomis) , (kg)</t>
  </si>
  <si>
    <t>Guminių žarnų rinkiniai, (kg)</t>
  </si>
  <si>
    <t>Guminės konvejerių juostos , (kg)</t>
  </si>
  <si>
    <t>Lipniosios juostos iš gumuotos tekstilės, kurių plotis ne didesnis kaip 20 cm, (kg)</t>
  </si>
  <si>
    <t>Drabužiai ir drabužių priedai (įskaitant pirštines, kumštines pirštines ir puspirštines), įvairios paskirties, iš vulkanizuoto kaučiuko (gumos), išskyrus kietą gumą, (kg)</t>
  </si>
  <si>
    <t>Vulkanizuotos gumos sandarikliai, (kg)</t>
  </si>
  <si>
    <t>Dalys iš gumos, sujungtos su metalu, skirtos traktoriams ir transporto priemonėms, (kg)</t>
  </si>
  <si>
    <t>Lietieji gumos gaminiai, skirti traktoriams ir variklinėms transporto priemonėms, (kg)</t>
  </si>
  <si>
    <t>Gumos metalo gaminiai, kitokios paskirties negu traktoriams ir variklinėms transporto priemonėms, (kg)</t>
  </si>
  <si>
    <t>Gaminiai iš vulkanizuotos kietosios gumos (įskaitant guminius raiščius, tabako maišiukus (krepšiukus), datų antspaudų literas ir pan., butelių kamščius ir žiedus) (išskyrus kietąją gumą), (kg)</t>
  </si>
  <si>
    <t>Kietosios gumos gaminiai, išskyrus gaminius traktoriams ir variklinėms transporto priemonėms,(kg)</t>
  </si>
  <si>
    <t>Kieta guma, kietos gumos naudingosios atliekos; atliekos, milteliai ir gaminiai iš kietos gumos, (kg)</t>
  </si>
  <si>
    <t>Vienagijai siūlai, kurių bet kuris skerspjūvio matmuo didesnis kaip 1 mm, strypai, virbai ir profiliai iš etileno polimerų (įskaitant paviršinio apdorojimo, bet kitu būdu neapdorotus), (kg)</t>
  </si>
  <si>
    <t>Vienagijai siūlai, kurių bet kuris skerspjūvio matmuo didesnis kaip 1 mm, strypai, virbai ir profiliai iš vinilchlorido polimerų (įskaitant apdorojimo paviršiumi, bet kitu būdu neapdorotus), (kg)</t>
  </si>
  <si>
    <t>Vienagijai siūlai, kurių bet kuris skerspjūvio matmuo didesnis kaip 1 mm, strypai, virbai ir profiliuočiai iš plastikų (išskyrus iš etileno polimerų arba iš vinilchlorido polimerų), (kg)</t>
  </si>
  <si>
    <t>Standūs vamzdžiai, vamzdeliai ir žarnos iš etileno polimerų, (kg)</t>
  </si>
  <si>
    <t>Standūs vamzdžiai, vamzdeliai ir žarnos iš propileno polimerų,(kg)</t>
  </si>
  <si>
    <t>Standūs vamzdžiai, vamzdeliai ir žarnos iš vinilchlorido polimerų, (kg)</t>
  </si>
  <si>
    <t>Standūs vamzdžiai, vamzdeliai ir žarnos iš plastikų (išskyrus iš etileno polimerų, iš propileno polimerų, iš vinilchlorido polimerų), (kg)</t>
  </si>
  <si>
    <t>Plastikiniai vamzdžiai, vamzdeliai ir žarnos, išskyrus standžiuosius, lanksčiuosius vamzdžius, vamzdelius ir žarnas, kurių mažiausias trūkio slėgis lygus 27,6 MPa, sutvirtintus ar kitaip sujungtus su kitomis detalėmis - su jungiamosiom..., (kg)</t>
  </si>
  <si>
    <t>Plastikinių vamzdžių, vamzdelių ir žarnų jungiamosios detalės (įskaitant jungtis, alkūnes ir junges), (kg)</t>
  </si>
  <si>
    <t>Kitos nesutvirtintos plokštės, lakštai, plėvelės... iš polietileno, kurių storis ne didesnis kaip 0,125 mm, (kg)</t>
  </si>
  <si>
    <t>Kitos plokštės... iš polietileno, nesutvirtintos ir kt., kurių storis didesnis kaip 0,125 mm, (kg)</t>
  </si>
  <si>
    <t>Kitos plokštės, lakštai, plėvelės... iš dviašės orientacijos propileno polimerų, kurių storis ne didesnis kaip 0,10 mm, (kg)</t>
  </si>
  <si>
    <t>Kitos plokštės... iš stireno polimerų, nesutvirtintos ir kt., (kg)</t>
  </si>
  <si>
    <t>Kitos plokštės, lakštai, plėvelės, folijos ir juostos iš vinilchlorido polimerų, kurių storis ne didesnis kaip 1 mm ir kuriuose plastifikatoriai sudaro mažiau kaip 6 % medžiagos masės, (kg)</t>
  </si>
  <si>
    <t>Plokštės, lakštai, plėvelės, folija, juostelės iš polietileno tereftalato, nesutvirtintos ir kt., kurių storis ne didesnis kaip 0,35 mm, (kg)</t>
  </si>
  <si>
    <t>Plokštės, lakštai, plėvelės, folija, juostelės iš polietileno tereftalato, nesutvirtintos ir kt., kurių storis didesnis kaip 0,35 mm, (kg)</t>
  </si>
  <si>
    <t>Plokštės, lakštai, plėvelės, folijos ir juostelės, iš neakytų plastikų arba jų cheminių darinių ir nearmuotų, nelaminuotų, nesutvirtintų ir panašiai nekombinuotų su kitomis medžiagomis (išskyrus lipnius gaminius, taip pat grindų, sienų..., (kg)</t>
  </si>
  <si>
    <t>Akytosios stireno polimerų plokštės, lakštai, plėvelės, folijos ir juostelės, (kg)</t>
  </si>
  <si>
    <t>Akytosios vinilchlorido polimerų plokštės, lakštai, plėvelės, folijos ir juostelės, (kg)</t>
  </si>
  <si>
    <t>Akytosios poliuretano plokštės, lakštai, plėvelės, folijos ir juostelės, (kg)</t>
  </si>
  <si>
    <t>Akytosios plastikinės plokštės, lakštai, plėvelės, folijos ir juostelės (išskyrus iš stireno ar vinilchlorido polimerų, poliuretanų, regeneruotosios celiuliozės), (kg)</t>
  </si>
  <si>
    <t>Neakytosios plokštės, lakštai, plėvelės, folija, juostelės iš kondensacinės polimerizacijos ir (arba) polimerizacijos prisijungimo būdu produktų, poliesterių, sutvirtintos, laminuotos, su pagrindu ir (arba) panašiai suderintos su kitom..., (kg)</t>
  </si>
  <si>
    <t>Neakytosios plokštės, lakštai, plėvelės, folija, juostelės iš kondensacinės polimerizacijos ir (arba) polimerizacijos prisijungimo būdu produktų, amino dervų (aukšto slėgio laminatai su dekoruotais paviršiais vienoje ir (arba) abiejose..., (kg)</t>
  </si>
  <si>
    <t>Kitos plokštės, lakštai, plėvelės, folijos ir juostelės iš polimerizacijos produktų, (kg)</t>
  </si>
  <si>
    <t>Kitokios neakytos plastikinės ne polimerizacijos būdu pagamintos plokštės…, (kg)</t>
  </si>
  <si>
    <t>Maišai ir krepšiai (įskaitant kūginius) iš polietileno, (kg)</t>
  </si>
  <si>
    <t>Maišai ir krepšiai (įskaitant paketėlius) iš polietileno, kurių paviršinis tankis ne didesnis kaip 120 g/m², (kg)</t>
  </si>
  <si>
    <t>Šiukšlinių maišai iš polietileno, kurių paviršinis tankis ne didesnis kaip 120 g/m², (kg)</t>
  </si>
  <si>
    <t>Labai patvarūs krepšiai iš polietileno, kurių paviršinis tankis didesnis kaip 120 g/m², (kg)</t>
  </si>
  <si>
    <t>Kiti maišai iš polietileno, (kg)</t>
  </si>
  <si>
    <t>Plastikiniai maišai ir krepšiai (įskaitant kūginius) (išskyrus iš polietileno), (kg)</t>
  </si>
  <si>
    <t>Maišai ir krepšiai (įskaitant paketėlius) iš kitų plastikų, kurių paviršinis tankis ne didesnis kaip 120 g/m², (kg)</t>
  </si>
  <si>
    <t>Labai atsparūs krepšiai iš kitų plastikų, kurių paviršinis tankis  didesnis kaip 120 g/m², (kg)</t>
  </si>
  <si>
    <t>Kiti maišai iš kitų plastikų, (kg)</t>
  </si>
  <si>
    <t>Plastikinės dėžės, dėžutės, rėmai ir panašūs dirbiniai, skirti prekėms vežti arba pakuoti, (kg)</t>
  </si>
  <si>
    <t>Plastikiniai didbuteliai, buteliai, flakonai ir panašūs dirbiniai, skirti prekėms vežti arba pakuoti, kurių talpa ne didesnė kaip 2 litrai, (vnt.)</t>
  </si>
  <si>
    <t>Plastikiniai didbuteliai, buteliai, flakonai ir panašūs dirbiniai, skirti prekėms vežti arba pakuoti, kurių talpa didesnė kaip 2 litrai, (vnt.)</t>
  </si>
  <si>
    <t>Ritės, antgaliai, šeivos ir panašūs laikikliai iš plastikų, (kg)</t>
  </si>
  <si>
    <t>Plastikiniai butelių gaubtukai ir apvalkalai , (kg)</t>
  </si>
  <si>
    <t>Plastikiniai kamščiai, dangteliai, gaubtukai ir kiti uždarymo reikmenys (išskyrus butelių) , (kg)</t>
  </si>
  <si>
    <t>Plastikiniai gaminiai prekėms vežti ar pakuoti  (išskyrus dėžes, dėžutes, rėmus ir panašius gaminius; maišus ir krepšius, įskaitant kūginius užtvarus; didbutelius, butelius, flakonus ir panašius gaminius; rites, antgalius, šeivas ir panašius laikikl</t>
  </si>
  <si>
    <t>Plastikinės statinės ir gabenimo konteineriai, kurių talpa didesnė kaip 5 litrai, bet ne didesnė kaip 300 litrų,(vnt.)</t>
  </si>
  <si>
    <t>Kiti konteineriai iš pluoštais armuotų plastikų,(vnt.)</t>
  </si>
  <si>
    <t>Kiti dirbiniai, skirti prekėms vežti arba pakuoti, iš plastikų, (vnt.)</t>
  </si>
  <si>
    <t>Plastikinės statinės, kurių talpa didesnė kaip 5 litrai, bet ne didesnė kaip 300 litrų, (vnt.)</t>
  </si>
  <si>
    <t>Kiti gabenimo konteineriai, kurių talpa didesnė kaip 5 litrai, bet ne didesnė kaip 300 litrų, (vnt.)</t>
  </si>
  <si>
    <t>Statinės, kurių talpa didesnė kaip 300 litrų, (vnt.)</t>
  </si>
  <si>
    <t>Kitos grindų, sienų, lubų ir pan. dangos iš vinilchlorido polimerų, (m²)</t>
  </si>
  <si>
    <t>Grindų dangos, susuktos į ritinius arba plokščių pavidalo, ir sienų arba lubų dangos iš plastikų (išskyrus iš vinilchlorido polimerų ) , (m²)</t>
  </si>
  <si>
    <t>Plokštės, lakštai, plėvelės, folija, juostelės iš neakytųjų poliesterių, išskyrus lipniąsias grindų, sienų, lubų dangas iš polikarbonatų, polietileno tereftalato, nesočiųjų poliesterių, (kg)</t>
  </si>
  <si>
    <t>Plastikinės vonios, dušai, kriauklės ir praustuvės , (vnt.)</t>
  </si>
  <si>
    <t>Plastikiniai bidė, nutekamieji unitazų latakai, tualeto bakeliai ir panašūs santechnikos gaminiai (išskyrus vonias, dušus, kriaukles ir praustuves, unitazų sėdynes ir dangtelius), (vnt.)</t>
  </si>
  <si>
    <t>Plastikiniai rezervuarai, cisternos, bakai ir panašios talpyklos, kurių talpa didesnė kaip 300 litrų, (kg)</t>
  </si>
  <si>
    <t>Plastikinės durys, langai ir jų rėmai, durų slenksčiai , (vnt.)</t>
  </si>
  <si>
    <t>Plastikiniai langai bei jų staktos ir kt., palangės, (vnt.)</t>
  </si>
  <si>
    <t>Plastikinės durys ir jų staktos, (vnt.)</t>
  </si>
  <si>
    <t>Plastikinės langinės, žaliuzės ir panašūs dirbiniai bei jų dalys, (kg)</t>
  </si>
  <si>
    <t>Plastikinės jungiamosios detalės (fitingai) ir aptaisai, skirti stacionariai įtvirtinti , (kg)</t>
  </si>
  <si>
    <t>Statybos reikmenys, skirti grindų, sienų, pertvarinių sienų, lubų, stogų gamybai ir pan., stoglatakiai ir priedai, laiptų turėklai, tvoros ir pan., parduotuvėms, fabrikams, sandėliams ir pan. pritaikytos lentynos, architektūrinė puošyb..., (kg)</t>
  </si>
  <si>
    <t>Surenkamieji plastikiniai statiniai, (-)</t>
  </si>
  <si>
    <t>Plastikiniai drabužiai ir drabužių priedai (įskaitant pirštines, lietpalčius, prijuostes, diržus ir kūdikių seilinukus) (išskyrus galvos apdangalus), (kg)</t>
  </si>
  <si>
    <t>Plastikinės lipnios juostelės, kurių danga sudaryta iš nevulkanizuoto gamtinio arba sintetinio kaučiuko, susuktos į ritinius, kurių plotis ne didesnis kaip 20 cm , (kg)</t>
  </si>
  <si>
    <t>Juostelės iš kitų plastikų, susuktos į ritinius, kurių plotis ne didesnis kaip 20 cm, (kg)</t>
  </si>
  <si>
    <t>Lipnios plokštės, lakštai, plėvelės, folija, juostos, juostelės ir kiti plokščių pavidalo dirbiniai iš plastikų, papildomai apdoroti po paviršiaus apdorojimo arba supjaustyti, išskyrus susuktas į ritinius, kurių plotis ne didesnis kaip..., (kg)</t>
  </si>
  <si>
    <t>Plastikinės lipnios plokštės, lakštai, plėvelės, folijos, juostelės, juostos ir kitos plokščios formos, susuktos arba nesusuktos į ritinius, kurių plotis didesnis kaip 20 cm (išskyrus   CN 3918 pozicijai priskirtą grindų, sienų ir lubų dangą),(kg)</t>
  </si>
  <si>
    <t>Kitos lipnios plokštės, lakštai, plėvelės, folijos, juostelės, juostos ir kitos plokščios formos, susukti arba nesusukti į ritinius, kurių plotis didesnis kaip 20 cm, neapdoroti, arba tik su apdorotu paviršiumi, arba tik supjaustyti st..., (kg)</t>
  </si>
  <si>
    <t>Valgomieji ir virtuvės reikmenys iš plastikų, (kg)</t>
  </si>
  <si>
    <t>Plastikiniai namų apyvokos ir tualeto reikmenys (išskyrus valgomuosius ir virtuvės reikmenis, vonias, dušo kabinas, praustuves, bidė, unitazų sėdynes ir dangtelius, nutekamuosius unitazų latakus, tualeto bakelius ir panašius santechnikos gaminius),(</t>
  </si>
  <si>
    <t>Namų apyvokos ir tualeto reikmenys iš regeneruotos celiuliozės, (kg)</t>
  </si>
  <si>
    <t>Kiti namų apyvokos ir tualeto reikmenys iš plastikų, nenurodyti kitoje vietoje, (kg)</t>
  </si>
  <si>
    <t>Plastikinės lempų dalys, šviestuvai bei šviečiantieji ženklai ir iškabos, (-)</t>
  </si>
  <si>
    <t>Plastikiniai biuro arba mokykliniai reikmenys (įskaitant prespapjė, popieriaus pjaustiklius, biuvarus, plunksnakočių laikiklius ir knygų spaudus), (kg)</t>
  </si>
  <si>
    <t>Plastikinės baldų, kėbulų ir panašių dirbinių jungiamosios detalės (fitingai) , (kg)</t>
  </si>
  <si>
    <t>Plastikiniai kamščiai, dangteliai, gaubtukai, apvalkalai ir kiti uždarymo reikmenys, (kg)</t>
  </si>
  <si>
    <t>Statulėlės ir kiti dekoratyviniai dirbiniai iš plastikų (įskaitant fotografijų, paveikslų ir panašius rėmus), (kg)</t>
  </si>
  <si>
    <t>Plaukų segtukai, spaustukai plaukams garbanoti, suktukai ir panašūs gaminiai bei jų dalys iš plastikų (išskyrus elektroterminius kirpyklų aparatus),(kg)</t>
  </si>
  <si>
    <t>Kiti dirbiniai, pagaminti iš lakštų, (kg)</t>
  </si>
  <si>
    <t>Kiti dirbiniai iš plastikų arba kitų medžiagų, (-)</t>
  </si>
  <si>
    <t>Plastikinės įrenginių ar mechaninių įtaisų dalys, išskyrus vidaus degimo variklių, dujų turbinų dalis, (-)</t>
  </si>
  <si>
    <t>Plastikinės aparatų, klsifikuojamų HS 8509 ir 85.16 pozicijose, dalys, (-)</t>
  </si>
  <si>
    <t>Plastikinės aparatų, klsifikuojamų HS nuo 85.25 iki 85.28 pozicijos, dalys, (-)</t>
  </si>
  <si>
    <t>Plastikiniai gaminiai, aparatų, klsifikuojamų HS nuo 85.35 iki 85.37 ir 85.42 pozicijose, dalys, (-)</t>
  </si>
  <si>
    <t>Plastikinės dalys ir reikmenys visoms sausumos kelių transporto priemonėms (išskyrus lokomotyvus arba riedmenis), (-)</t>
  </si>
  <si>
    <t>Plastikinės orlaivių ir erdvėlaivių dalys, (-)</t>
  </si>
  <si>
    <t>Plastikinės elektros įrangos ir atkūrimo įrenginių dalys; televizinio vaizdo ir garso įrašymo ir atkūrimo įrenginiai, (-)</t>
  </si>
  <si>
    <t>Plastikinės optikos, fotografijos, kinematografijos, matavimo, tikrinimo, tiksliosios technikos, medicinos ar chirurgijos prietaisų ir aparatų dalys, (-)</t>
  </si>
  <si>
    <t>Lakštai iš temptojo arba pūstinio stiklo,  padengti absorbciniu atspindinčiu arba neatspindinčiu sluoksniu ar be tokio sluoksnio, bet kitu būdu neapdoroti,(m²)</t>
  </si>
  <si>
    <t>Kiti lakštai iš flotacinio, šlifuoto ar poliruotu paviršiumi stiklo, nenurodyti kitoje vietoje, (m²)</t>
  </si>
  <si>
    <t>Optinis stiklas, priskirtas HS 70.03, 70.04 arba 70.05 pozicijoms, išlenktas, apdorotomis briaunomis, graviruotas ir kt., (kg)</t>
  </si>
  <si>
    <t>Kitas stiklas, klsifikuojamas HS 7003, 7004 arba 7005 pozicijoje, išlenktas, apdorotomis briaunomis, graviruotas ir kt., (kg)</t>
  </si>
  <si>
    <t>Grūdintasis (temperuotasis) beskeveldris stiklas, pagal savo dydį ir formą tinkamas naudoti antžeminio transporto priemonėse, orlaiviuose, erdvėlaiviuose, laivuose arba kitose transporto priemonėse, (m²)</t>
  </si>
  <si>
    <t>Grūdintasis (temperuotasis) beskeveldris stiklas, nenurodytas kitoje vietoje, (m²)</t>
  </si>
  <si>
    <t>Sluoksniuotasis beskeveldris stiklas, pagal savo dydį ir formą tinkamas naudoti antžeminio transporto priemonėse, orlaiviuose, erdvėlaiviuose, laivuose arba kitose transporto priemonėse, (kg)</t>
  </si>
  <si>
    <t>Sluoksniuotasis beskeveldris stiklas, nenurodytas kitoje vietoje, (m²)</t>
  </si>
  <si>
    <t>Daugiasieniai izoliacijos elementai iš stiklo, (m²)</t>
  </si>
  <si>
    <t>Stikliniai transporto priemonių galinio vaizdo veidrodžiai, (vnt.)</t>
  </si>
  <si>
    <t>Kiti stikliniai veidrodžiai, įrėminti arba neįrėminti, (kg)</t>
  </si>
  <si>
    <t>Stikliniai konservavimo stiklainiai, kamščiai, dangteliai ir kiti uždarymo reikmenys (įskaitant kamščius ir dangčius iš kitų medžiagų, tiekiamus kartu su tara, kuriai jie skirti), (kg)</t>
  </si>
  <si>
    <t>Gėrimams ir maisto produktams skirti nespalvotojo stiklo buteliai, kurių nominali talpa mažesnė kaip 2,5 l (išskyrus natūralia ar kompozicine oda apvilktus butelius, buteliukus kūdikiams maitinti), (vnt.)</t>
  </si>
  <si>
    <t>Gėrimams ir maisto produktams skirti spalvotojo stiklo buteliai, kurių nominali talpa mažesnė kaip 2,5 l (išskyrus natūralia ar kompozicine oda apvilktus butelius, buteliukus kūdikiams maitinti), (vnt.)</t>
  </si>
  <si>
    <t>Stiklo pluoštai, įskaitant stiklo vatą, ir jų dirbiniai (išskyrus kuokštelinius pluoštus, pusverpalius, verpalus, kapotas sruogas, audinius, taip pat juostinius audinius, plonas marškas (vualius), tinklus, demblius, čiužinius ir plokštes bei panašius neaustus gaminius, mineralinę vatą ir jos dirbinius, elektros izoliatorius ir jų dalis, optinius pluoštus, pluoštų grįžtes ar kabelius, stiklo pluoštų šepetėlius ir lėlių perukus), (kg)</t>
  </si>
  <si>
    <t>Kiti, niekur kitur nepriskirti, plastikiniai gaminiai (išskyrus reikmenis, atpažįstamus kaip skirtus ostomijai), (-)</t>
  </si>
  <si>
    <t>Stiklo keramikos dirbiniai, naudojami stalui serviruoti, virtuvėje, tualetui, biure, interjerams dekoruoti arba turintys panašią paskirtį, (vnt.)</t>
  </si>
  <si>
    <t>Stiklo dirbiniai, naudojami stalui serviruoti arba virtuvėje (išskyrus geriamuosius indus), grūdintas stiklas, (vnt.)</t>
  </si>
  <si>
    <t>Stiklo pluošto dembliai, pagaminti iš gijinių siūlų,(kg)</t>
  </si>
  <si>
    <t>Stiklo pluošto dembliai (įskaitant iš stiklo vatos), (kg)</t>
  </si>
  <si>
    <t>Stiklo pluošto dembliai, pagaminti iš stiklo vatos , (kg)</t>
  </si>
  <si>
    <t>Stiklo masė (išskyrus stiklą, turintį miltelių, granulių arba dribsnių pavidalą), (kg)</t>
  </si>
  <si>
    <t>Stiklo dirbiniai, skirti laboratorijoms, higienos arba farmacijos reikmėms, graduoti arba negraduoti, (kg)</t>
  </si>
  <si>
    <t>Stiklinės lempų ir šviestuvų bei kt. dalys, (-)</t>
  </si>
  <si>
    <t>Stikliniai elektros izoliatoriai (išskyrus izoliacines detales, kitokias negu izoliatoriai, elektros mašinoms, buitiniams aparatams arba įrenginiams), (kg)</t>
  </si>
  <si>
    <t>Kiti stiklo dirbiniai, nenurodyti kitoje vietoje, (-)</t>
  </si>
  <si>
    <t>Niekur kitus nepriskirtos ugniai atsparios plytos, blokai, plytelės ir panašūs gaminiai, (kg)</t>
  </si>
  <si>
    <t>Ugniai atsparus cementas, statybiniai skiediniai, betonas ir panašūs mišiniai (įskaitant ugniai atsparius plastikus, kimšamuosius bei torketavimo mišinius) (išskyrus karbonatines pastas), (kg)</t>
  </si>
  <si>
    <t>Plytelių klijai, (kg)</t>
  </si>
  <si>
    <t>Kiti ugniai atsparūs statybiniai skiediniai, (kg)</t>
  </si>
  <si>
    <t>Keraminės neglazūruotos ir akmeniškosios keramikos šaligatvio arba grindinio plytelės ir grindų plytelės, kokliai arba sienų apdailos plytelės; keraminiai neglazūruoti ir akmeniškosios keramikos mozaikos kubeliai ir panašūs dirbiniai, pritvirtinti arba nepritvirtinti prie pagrindo , (m²)</t>
  </si>
  <si>
    <t>Neglazūruotos akmeninės šaligatvio ir grindinio plytelės, kokliai arba sienų apdailos plytelės (išskyrus dvigubas Spaltplatten rūšies plyteles), (m²)</t>
  </si>
  <si>
    <t>Fajansiniai dirbiniai ir dirbiniai iš tauriosios keramikos, keraminės neglazūruotos šaligatvio arba grindinio plytelės ir grindų plytelės, kokliai arba sienų apdailos plytelės (išskyrus dirbinius iš birių silikatinių uolienų arba iš pa..., (m²)</t>
  </si>
  <si>
    <t>Glazūruotos keraminės dvigubos Spaltplatten rūšies plytelės, (m²)</t>
  </si>
  <si>
    <t>Glazūruotos fajansiniai dirbiniai arba dirbiniai iš tauriosios keramikos šaligatvio ir grindinio plytelės, kokliai arba sienų apdailos plytelės, kurių išorinės pusės plotas didesnis kaip 90 cm², (m²)</t>
  </si>
  <si>
    <t>Kuokštelinio stiklo pluošto gaminiai, (kg)</t>
  </si>
  <si>
    <t>Glazūruotos keraminės šaligatvio ir grindinio plytelės, židinio arba sienų plytelės, išskyrus dvigubas Spaltplatten rūšies plyteles, akmenines, fajansines arba tauriosios keramikos šaligatvio ir grindinio plyteles ar plyteles, kurių pl..., (m²)</t>
  </si>
  <si>
    <t>Ugniai neatsparios molinės statybinės plytos (išskyrus plytas iš birių silikatinių uolienų arba iš silikatinių žemių) , (m³)</t>
  </si>
  <si>
    <t>Dembliai iš nevienodai laminuotų stiklo pluoštų (išskyrus stiklo vatą), (kg)</t>
  </si>
  <si>
    <t>Ugniai neatsparios molinės stogų čerpės, (vnt.)</t>
  </si>
  <si>
    <t>Keraminiai vamzdžiai, izoliaciniai vamzdeliai, latakai ir vamzdžių jungiamosios detalės (fitingai): drenažo vamzdžiai ir latakai su jungiamosiomis detalėmis, (kg)</t>
  </si>
  <si>
    <t>Porcelianiniai arba kiniškojo porceliano valgomieji reikmenys ir virtuvės reikmenys (išskyrus elektroterminius aparatus, kavamales arba prieskonių malūnėlius su metalinėmis darbinėmis dalimis), (kg)</t>
  </si>
  <si>
    <t>Keraminiai valgomieji reikmenys ir kiti buities reikmenys: paprastosios keramikos dirbiniai, (kg)</t>
  </si>
  <si>
    <t>Keraminiai valgomieji reikmenys ir kiti buities reikmenys: akmens keramikos dirbiniai, (kg)</t>
  </si>
  <si>
    <t>Keraminiai valgomieji reikmenys ir kiti buities reikmenys: fajansiniai dirbiniai ir dirbiniai iš tauriosios keramikos, (kg)</t>
  </si>
  <si>
    <t>Porcelianinės arba kiniškojo porceliano statulėlės ir kiti dekoratyviniai keramikos dirbiniai, (-)</t>
  </si>
  <si>
    <t>Keraminės statulėlės ir kiti dekoratyviniai dirbiniai, (-)</t>
  </si>
  <si>
    <t>Keraminės kriauklės, praustuvės, vonios… ir kiti santechnikos dirbiniai, nenurodyti kitoje vietoje, (vnt.)</t>
  </si>
  <si>
    <t>Keraminiai gaminiai iš birių silikatinių uolienų arba iš silikatinių žemių, įskaitant plytas, blokus, plokštes, skydus, plyteles, tuščiavidures plytas, cilindrinius apvalkalus ir vamzdžius, išskyrus filtravimo plokštes iš kizelgūro ir ..., (kg)</t>
  </si>
  <si>
    <t>Kiti keraminiai gaminiai ir dirbiniai iš porceliano arba kiniškojo porceliano, įskaitant ugniai neatsparias šonines briaunas iš šamotinių plytų, krosnių arba pakurų dalis, vazonus, rankenėles ir rutulines rankenas, parduotuvių ženklus ir (arba) iškabas, radiatorių drėkintuvus , (kg)</t>
  </si>
  <si>
    <t>Niekur kitur nepriskirti keraminiai gaminiai ir dirbiniai (išskyrus gaminius iš porceliano arba kiniškojo porceliano) , (kg)</t>
  </si>
  <si>
    <t>Kiti keraminiai gaminiai ir dirbiniai (paprastosios keramikos), įskaitant šildymo aparatus, ugniai neatsparias šonines briaunas, krosnių ir (arba) pakurų dalis, vazonus, rankenėles ir (arba) rutulines rankenas, parduotuvių ženklus, rad..., (kg)</t>
  </si>
  <si>
    <t>Kiti keraminiai gaminiai ir dirbiniai, kitokie negu porcelianiniai arba paprastosios keramikos, nenurodyti kitoje vietoje, (kg)</t>
  </si>
  <si>
    <t>Blokai, lakštai, skydai, plytelės, panašūs gaminiai iš gipso arba iš kompozicijų, daugiausiai sudarytų iš gipso, apdailinti ir (arba) sutvirtinti tik popieriumi ir (arba) kartonu, išskyrus aglomeruotus gipsu, ornamentuotus gaminius, (m²)</t>
  </si>
  <si>
    <t>Cemento klinkeriai, (kg)</t>
  </si>
  <si>
    <t>Portlandcementis, (kg)</t>
  </si>
  <si>
    <t>Keraminės neglazūruotos mozaikos plytelės, kubeliai ir panašūs dirbiniai, kurių plotas mažesnis kaip 49 cm² , (m²)</t>
  </si>
  <si>
    <t>Negesintos kalkės, (kg)</t>
  </si>
  <si>
    <t>Gesintos kalkės, (kg)</t>
  </si>
  <si>
    <t>Gipsas iš degto gamtinio gipso ar kalcio sulfato (įskaitant naudojamą pastatų statyboje, pintam armatūros tinklui arba popieriaus paviršiui aptepti, odontologijoje), (kg)</t>
  </si>
  <si>
    <t>Statybiniai blokai ir plytos iš cemento, betono arba dirbtinio akmens , (kg)</t>
  </si>
  <si>
    <t>Silikatinės plytos ir blokeliai, (kg)</t>
  </si>
  <si>
    <t>Kiti statybiniai blokai ir plytos iš cemento, (kg)</t>
  </si>
  <si>
    <t>Plytelės, šaligatvio plytelės ir panašūs dirbiniai iš cemento, betono arba dirbtinio akmens (išskyrus statybinius blokus ir plytas), (kg)</t>
  </si>
  <si>
    <t>Pastatų ar inžinerinių statinių surenkamieji konstrukciniai elementai, iš cemento, betono arba dirbtinio akmens, (kg)</t>
  </si>
  <si>
    <t>Surenkamieji betono pastatai, (-)</t>
  </si>
  <si>
    <t>Prekinis betono mišinys, (kg)</t>
  </si>
  <si>
    <t>Gamykloje pagamintas statybinis skiedinys, (kg)</t>
  </si>
  <si>
    <t>Plokštės, plytelės, blokai ir panašūs dirbiniai iš augalinių pluoštų, iš šiaudų arbai iš skiedrų, smulkinių, nuopjovų, pjuvenų arba kitų medienos atliekų, aglomeruotų cementu, gipsu arba kitais mineraliniais rišikliais, (m²)</t>
  </si>
  <si>
    <t>Lakštai, plokštės, plytelės ir panašūs dirbiniai iš celiuliozės pluošto cemento arba panašių pluošto mišinių (celiuliozės arba kitokio augalinio pluošto, sintetinių polimerų, stiklo arba metalinio pluošto ir kt.) ir cemento arba kiti h..., (m²)</t>
  </si>
  <si>
    <t>Vamzdžiai iš cemento, betono arba dirbtinio akmens, (kg)</t>
  </si>
  <si>
    <t>Dirbiniai iš cemento, betono arba dirbtinio akmens, neskirti statyboms (įskaitant vazas, gėlių vazonus, architektūros ar sodų papuošalus, statulas ir puošybos gaminius), (kg)</t>
  </si>
  <si>
    <t>Apdirbti paminkliniai ir statybiniai akmenys bei dirbiniai iš jų, marmuro, kalkinio tufo (travertino), alebastro, išskyrus mažesnio kaip 7 cm² ploto plyteles, kubelius ir panašius dirbinius, tašytus grindinio akmenis, apvadų akmenis, š..., (kg)</t>
  </si>
  <si>
    <t>Tašyti grindinio akmenys, apvadų akmenys ir šaligatvio plokštės (išskyrus skalūnus), (kg)</t>
  </si>
  <si>
    <t>Plytelės, kubeliai ir panašūs dirbiniai, stačiakampiai (įskaitant kvadratinius) arba kitos formos, kurių didžiausio ploto paviršius tilptų į kvadratą, kurio kraštinės trumpesnės kaip 7 cm; dirbtinai nudažytos granulės, trupiniai ir mil..., (kg)</t>
  </si>
  <si>
    <t>Apdirbti paminkliniai ar statybiniai akmenys iš granito bei dirbiniai iš jų, išskyrus plyteles, kubelius ir panašius dirbinius, kurių didžiausio ploto paviršius tilptų į kvadratą, kurio kraštinės trumpesnės kaip 7 cm taip pat, išskyrus..., (kg)</t>
  </si>
  <si>
    <t>Apdirbti paminkliniai ar statybiniai akmenys ir jų dirbiniai (išskyrus mažesnio kaip 7 cm² ploto plyteles, kubelius ir panašius dirbinius iš granito ar skalūnų), (kg)</t>
  </si>
  <si>
    <t>Apdirbti skalūnai ir dirbiniai iš skalūnų arba iš aglomeruotų skalūnų, (kg)</t>
  </si>
  <si>
    <t>Gamtiniai arba dirbtiniai abrazyviniai milteliai arba grūdeliai tik su tekstilės audinio pagrindu , (m²)</t>
  </si>
  <si>
    <t>Gamtiniai arba dirbtiniai abrazyviniai milteliai arba grūdeliai tik su popieriaus arba kartono pagrindu , (m²)</t>
  </si>
  <si>
    <t>Ritininis tolis arba vandeniui nelaidus ruberoidas (ritinių pavidalo), (m²)</t>
  </si>
  <si>
    <t>Gaminiai iš asfalto arba panašių medžiagų, pavyzdžiui, iš naftos bitumo arba akmens anglių dervos pikio, ritinių pavidalo , (m²)</t>
  </si>
  <si>
    <t>Kiti gaminiai iš bitumo (ritiniais), (m²)</t>
  </si>
  <si>
    <t>Gaminiai iš bitumo (išskyrus ritinius) , (kg)</t>
  </si>
  <si>
    <t>Bituminiai mišiniai, sudaryti iš gamtinių ir dirbtinių užpildų bei bitumo arba gamtinio asfalto, naudojamo kaip rišiklis, (kg)</t>
  </si>
  <si>
    <t>Šlako vata, akmens vata ir panaši mineralinė vata bei jų mišiniai, palaidos, lakštais arba ritiniais, (kg)</t>
  </si>
  <si>
    <t>Akytasis vermikulitas, keramzitas, termozitas (šlako pemza) ir panašios pūstosios mineralinės medžiagos bei jų mišiniai, (kg)</t>
  </si>
  <si>
    <t>Kiti mišiniai ir dirbiniai iš šilumą ir (arba) garsą izoliuojančių medžiagų, nenurodyti kitoje vietoje, (kg)</t>
  </si>
  <si>
    <t>Neelektrotechniniai dirbiniai iš grafito arba iš kitų anglies rūšių, (kg)</t>
  </si>
  <si>
    <t>Kiti dirbiniai iš akmens arba iš kitų mineralinių medžiagų, nenurodyti kitoje vietoje, (kg)</t>
  </si>
  <si>
    <t>Kiti luitai, kitos pirminės formos ir ilgi pusgaminiai, įskaitant profilių ruošinius (iš nelegiruotojo plieno), (kg)</t>
  </si>
  <si>
    <t>Plokštieji pusgaminiai (plokštieji luitai) ( iš nerūdijančiojo plieno), (kg)</t>
  </si>
  <si>
    <t>Lakštai ir plokštės, gauti karpant nerūdijančiojo plieno plačias karštojo valcavimo juostas, kurių plotis ne mažesnis kaip 600 mm,(kg)</t>
  </si>
  <si>
    <t>Plokšti valcavimo produktai iš geležies arba iš nelegiruotojo plieno, kurių plotis ne mažesnis kaip 600 mm, elektrocheminiu būdu padengti cinku, (kg)</t>
  </si>
  <si>
    <t>Organinėmis medžiagomis padengti lakštai, kurių plotis ne mažesnis kaip 600 mm, (kg)</t>
  </si>
  <si>
    <t>Karštojo valcavimo strypai iš automatinio plieno, (kg)</t>
  </si>
  <si>
    <t>Strypai ir juostos iš nerūdijančiojo plieno, šaltojo formavimo arba šaltosios apdailos ir apdoroti toliau arba karštojo formavimo ir apdoroti toliau, nenurodyti kitoje vietoje (išskyrus kaltinius produktus), (kg)</t>
  </si>
  <si>
    <t>Karštojo valcavimo strypai iš įrankių plieno, (kg)</t>
  </si>
  <si>
    <t>Šaltojo formavimo arba šaltosios apdailos, dengti, glaistyti, plakiruoti ar papildomai apdirbti strypai ir juostos iš legiruotojo plieno (išskyrus iš nerūdijančiojo plieno), (kg)</t>
  </si>
  <si>
    <t>I formos specialieji profiliai, kurių briaunos aukštis ne mažesnis kaip 80 mm (iš nelegiruotojo plieno), (kg)</t>
  </si>
  <si>
    <t>Kiti atviri profiliuočiai iš nelegiruotojo plieno po karštojo valcavimo, karštojo tempimo arba karštojo išspaudimo (ekstruzijos), toliau neapdoroti, (kg)</t>
  </si>
  <si>
    <t>Įlaidinių polių profiliai (iš plieno), (kg)</t>
  </si>
  <si>
    <t>Suvirinti ir šaltojo formavimo profiliai (iš plieno), (kg)</t>
  </si>
  <si>
    <t>Alavuotoji skarda, kiti alavuotieji lakštai ir juostos, įskaitant elektrolitiniu būdu chromu padengtą plieną (ECCS), (kg)</t>
  </si>
  <si>
    <t>Geležinkelio kelio sudedamosios dalys iš plieno,(kg)</t>
  </si>
  <si>
    <t>Besiūliai vamzdynų vamzdžiai iš nerūdijančiojo plieno, tinkami naudoti magistralinių naftotiekių arba dujotiekių tiesimui , (kg)</t>
  </si>
  <si>
    <t>Besiūliai vamzdynų vamzdžiai iš plieno, išskyrus iš nerūdijančiojo plieno, tinkami naudoti magistralinių naftotiekių arba dujotiekių tiesimui , (kg)</t>
  </si>
  <si>
    <t>Besiūliai apvalaus skerspjūvio nerūdijančiojo plieno vamzdžiai ir vamzdeliai (išskyrus vamzdynų vamzdžius, tinkamus naftotiekiams arba dujotiekiams tiesti, ir apsauginius vamzdžius, vamzdynų vamzdžius ir gręžimo vamzdžius, tinkamus naudoti naftos arba dujų gręžiniuose) , (kg)</t>
  </si>
  <si>
    <t>Besiūliai apskrito skerspjūvio vamzdžiai ir vamzdeliai, šaltai tempti arba šaltai valcuoti, iš plieno, išskyrus iš nerūdijančiojo plieno (išskyrus precizinius vamzdžius ir vamzdelius), (kg)</t>
  </si>
  <si>
    <t>Plieniniai  besiūliai neapskrito skerspjūvio vamzdžiai, vamzdeliai ir tuščiaviduriai profiliai, (kg)</t>
  </si>
  <si>
    <t>Išilgai suvirinti vamzdynų vamzdžiai iš plieno, tinkami naudoti magistralinių naftotiekių arba dujotiekių tiesimui, kurių išorinis skersmuo yra didesnis kaip 406,4 mm, (kg)</t>
  </si>
  <si>
    <t>Valcuotoji viela, naudojama kaip gelžbetonio armatūra (betono armatūra ir (arba) šaltai laminuota briaunota strypinė armatūra) , (kg)</t>
  </si>
  <si>
    <t>Karštojo valcavimo betono armavimo strypai, (kg)</t>
  </si>
  <si>
    <t>Suvirinti apskrito skerspjūvio vamzdžiai ir vamzdeliai iš nerūdijančiojo plieno, kurių išorinis skersmuo yra ne didesnis kaip 406,4 mm (išskyrus vamzdynų vamzdžius, tinkamus naudoti magistralinių naftotiekių arba dujotiekių tiesimui, i..., (kg)</t>
  </si>
  <si>
    <t>Suvirinti apskrito skerspjūvio preciziniai vamzdžiai ir vamzdeliai iš plieno, išskyrus iš nerūdijančiojo plieno, kurių išorinis skersmuo yra ne didesnis kaip 406,4 mm, (kg)</t>
  </si>
  <si>
    <t>Karštojo arba šaltojo formavimo ir suvirinti apskrito skerspjūvio vamzdžiai ir vamzdeliai iš plieno, išskyrus iš nerūdijančiojo plieno, kurių išorinis skersmuo yra ne didesnis kaip 406,4 mm, (kg)</t>
  </si>
  <si>
    <t>Karštojo arba šaltojo formavimo ir suvirinti neapskrito skerspjūvio vamzdžiai ir vamzdeliai iš nerūdijančiojo plieno, (kg)</t>
  </si>
  <si>
    <t>Karštojo arba šaltojo formavimo ir suvirinti kvadratinio ar stačiakampio skerspjūvio vamzdžiai ir vamzdeliai iš plieno, išskyrus iš nerūdijančiojo plieno, kurių sienelių storis yra didesnis kaip 2 mm, (kg)</t>
  </si>
  <si>
    <t>Atvirasiūliai, sukniedyti arba panašiu būdu sujungti plieno  vamzdžiai ir vamzdeliai (išskyrus vamzdynų vamzdžius, tinkamus naftotiekiams arba dujotiekiams tiesti, apsauginius vamzdžius ir vamzdynų vamzdžius, tinkamus naudoti naftos arba dujų gręžiniuose ir kitus suvirintus vamzdžius ir vamzdelius), (kg)</t>
  </si>
  <si>
    <t>Jungės, iš plieno (išskyrus lietines jungiamąsias detales), (kg)</t>
  </si>
  <si>
    <t>Alkūnės, movos, įvorės, atlankos ir kitos jungiamosios vamzdžių ir vamzdelių detalės (fitingai) su sriegiais, iš plieno (išskyrus lietines jungiamąsias detales), (kg)</t>
  </si>
  <si>
    <t>Alkūnės, movos, įvorės, atlankos ir kitos gaubiamuoju būdu privirinamos jungiamosios vamzdžių ar vamzdelių detalės (fitingai), iš plieno (išskyrus lietines jungiamąsias detales), (kg)</t>
  </si>
  <si>
    <t>Sandūriniu būdu privirinamos vamzdžių ir vamzdelių jungiamosios detalės (fitingai), nepriskirtinos alkūnėms ar movoms, iš plieno (išskyrus lietines jungiamąsias detales), (kg)</t>
  </si>
  <si>
    <t>Kiti šaltojo formavimo arba šaltosios apdailos strypai ir juostos iš geležies arba iš nelegiruotojo plieno, papildomai apdirbti, arba karštojo formavimo , papildomai apdirbti, niekur kitur nepriskirti, (išskyrus plakiruotus karštojo va..., (kg)</t>
  </si>
  <si>
    <t>Šaltojo formavimo arba šaltosios apdailos legiruotojo plieno (išskyrus nerūdijančiojo, greitapjovio, silikomanganinio, legiruotojo guolių ar įrankinio plieno) strypai ir juostos , (kg)</t>
  </si>
  <si>
    <t>Besiūliai apsauginiai vamzdžiai, vamzdynų vamzdžiai ir gręžimo vamzdžiai iš nerūdijančiojo plieno, tinkami naudoti naftos arba dujų gręžiniuose, (kg)</t>
  </si>
  <si>
    <t>Šaltojo valcavimo ritininės juostos iš nelegiruotojo arba legiruotojo plieno, išskyrus iš nerūdijančio arba elektrotechninio plieno, mažesnio kaip 600 mm pločio , (kg)</t>
  </si>
  <si>
    <t>Šaltojo formavimo profiliai iš nelegiruotojo plieno, pagaminti iš plokščių valcavimo produktų, nepadengti, (kg)</t>
  </si>
  <si>
    <t>Šaltojo formavimo profiliai iš nelegiruotojo plieno, pagaminti iš plokščių valcavimo produktų, padengti cinku, (kg)</t>
  </si>
  <si>
    <t>Kampuočiai, fasoniniai profiliai ir specialieji profiliai iš geležies arba iš nelegiruotojo plieno, po šaltojo formavimo arba šaltosios apdailos apdoroti toliau arba po kalimo toliau neapdoroti, arba kaltiniai produktai, arba kitais bū..., (kg)</t>
  </si>
  <si>
    <t>Šaltojo formavimo profiliai iš nerūdijančiojo plieno, pagaminti iš plokščių valcavimo produktų, (kg)</t>
  </si>
  <si>
    <t>Šaltojo profiliavimo (briaunoti) lakštai iš nelegiruotojo plieno, (kg)</t>
  </si>
  <si>
    <t>Konstrukcijos vien tik arba daugiausiai iš geležinių, ketinių arba plieninių dvisienių plokščių, kurias sudaro profiliuoti (briaunoti) lakštai su izoliaciniu užpildu (išskyrus surenkamuosius statinius), (kg)</t>
  </si>
  <si>
    <t>Viela iš geležies ar nelegiruotojo plieno, kurios sudėtyje esanti anglis sudaro mažiau kaip 0,25 % masės, įskaitant banguotąją vielą, išskyrus suvytą vielą, spygliuotą vielą, naudojamą aptvarams, dvigyslius laidus, pjūkliškai dantytą v..., (kg)</t>
  </si>
  <si>
    <t>Viela iš geležies ar nelegiruotojo plieno, kurios sudėtyje esanti anglis sudaro ne mažiau kaip 0,25 %, bet mažiau kaip 0,6 % masės, įskaitant banguotąją vielą, išskyrus suvytą vielą, spygliuotą vielą, naudojamą aptvarams, dvigyslius la..., (kg)</t>
  </si>
  <si>
    <t>Neapdirbti aliuminio lydiniai (išskyrus miltelius ir žvynelius), (kg)</t>
  </si>
  <si>
    <t>Neapdirbtas nelegiruotasis aliuminis (išskyrus miltelius ir žvynelius), (kg)</t>
  </si>
  <si>
    <t>Neapdirbti pirminiai aliuminio lydiniai (išskyrus miltelius ir žvynelius), (kg)</t>
  </si>
  <si>
    <t>Neapdirbti antriniai aliuminio lydiniai (išskyrus miltelius ir žvynelius), (kg)</t>
  </si>
  <si>
    <t>Aliuminio strypai, juostos ir profiliai (išskyrus konstrukcijoms skirtus strypus ir profilius), (kg)</t>
  </si>
  <si>
    <t>Aliuminio lydinių juostos, strypai, profiliai ir tuščiaviduriai profiliai (išskyrus konstrukcijoms skirtus strypus ir profilius), (kg)</t>
  </si>
  <si>
    <t>Aliumininės plokštės, lakštai ir juostelės, kurių storis didesnis kaip 0,2 mm, (kg)</t>
  </si>
  <si>
    <t>Aliuminio lydinių plokštės, lakštai ir juostelės, kurių storis didesnis kaip 0,2 mm, (kg)</t>
  </si>
  <si>
    <t>Aliuminio folija, kurios storis ne didesnis kaip 0,2 mm (neįskaitant jokio sutvirtinančio pagrindo storio), (kg)</t>
  </si>
  <si>
    <t>Aliuminio vamzdžiai, vamzdeliai (išskyrus tuščiavidurius profilius, vamzdžių ar vamzdelių jungiamąsias detales, lanksčiuosius vamzdynus, vamzdžius ir vamzdelius parengtus naudoti konstrukcijose, mechanizmų ar transporto priemonių dalys..., (kg)</t>
  </si>
  <si>
    <t>Vamzdžiai ir vamzdeliai iš aliuminio lydinių, išskyrus tuščiavidurius profilius, vamzdžių ir vamzdelių jungiamąsias dalis, vamzdžius ir vamzdelius skirtus konstrukcijoms, mechanizmų ar transporto priemonių dalis arba panašius gaminius, (kg)</t>
  </si>
  <si>
    <t>Aliuminio jungiamosios  vamzdžių arba vamzdelių detalės (įskaitant movas, alkūnes ir įvores) (išskyrus jungiamąsias detales su išleidžiamaisiais kamščiais, čiaupus ir sklendes, vamzdžių atramas, varžtus ir veržles, veržtuvus), (kg)</t>
  </si>
  <si>
    <t>Cinko strypai, juostos, profiliai, viela, plokštės, lakštai, juostelės ir folija, (kg)</t>
  </si>
  <si>
    <t>Alavo strypai, juostos, profiliai ir viela, (kg)</t>
  </si>
  <si>
    <t>Neapdirbti vario lydiniai (išskyrus valcuotus, išspaustuosius (ekstruzinius) ar aglomeruotus gaminius); vario ligatūros (įskaitant nekaliuosius lydinius) (išskyrus vario fosfidą, kuriame yra daugiau kaip 15 % masės fosforo), (kg)</t>
  </si>
  <si>
    <t>Vamzdžių ir (arba) vamzdelių jungiamosios detalės iš vario ir jo lydinių, įskaitant jungiamąsias movas, alkūnes, įmovas, trišakius ir jungtis, išskyrus varžtus ir veržles vamzdžių ir vamzdelių sujungimui, jungiamąsias detales su čiaupa..., (kg)</t>
  </si>
  <si>
    <t>Titanas ir titano gaminiai (išskyrus atliekas ir laužą), nenurodyti kitoje vietoje, (kg)</t>
  </si>
  <si>
    <t>Kitur naudojamos dalys (kaliojo ketaus liejiniai), (kg)</t>
  </si>
  <si>
    <t>Kitos stūmoklinių variklių ir mechaninės technikos dalys (iš nekaliojo ketaus), (kg)</t>
  </si>
  <si>
    <t>Pilkojo ketaus liejiniai, skirti mašinoms ir mechaniniams aparatams bei įrenginiams, išskyrus liejinius stūmokliniams varikliams, (kg)</t>
  </si>
  <si>
    <t>Pilkojo ketaus liejiniai, skirti lokomotyvams ir (arba) riedmenims ir (arba) jų dalims, naudojamoms kitur negu sausumos transporto priemonėse, guolių korpusams, veleno slydimo guoliams, stūmokliniams varikliams, krumplinėms pavaroms, s..., (kg)</t>
  </si>
  <si>
    <t>Vamzdžiai, vamzdeliai ir tuščiaviduriai profiliai iš ketaus, išskyrus vamzdžius, vamzdelius ir tuščiavidurius profilius, darinius sujungtus į vienodus gaminių, tokių kaip centrinio šildymo radiatorių sekcijos ir įrenginių dalys, (kg)</t>
  </si>
  <si>
    <t>Vamzdžių arba vamzdelių jungiamosios detalės (fitingai) iš nekaliojo ketaus , (kg)</t>
  </si>
  <si>
    <t>Plieno liejiniai, skirti mašinoms ir aparatams bei įrenginiams, išskyrus liejinius stūmokliniams varikliams, turboreaktyviniams, turbosraigtiniams varikliams, kitokioms dujų turbinoms, kėlimo ir (arba) krovos įrangai, statybos pramonės..., (kg)</t>
  </si>
  <si>
    <t>Lengvųjų metalų liejiniai, skirti sausumos kelių transporto priemonėms, išskyrus liejinius lokomotyvams ar riedmenims, statybos pramonės transporto priemonėms, (kg)</t>
  </si>
  <si>
    <t>Lengvųjų metalų liejiniai, skirti mašinoms ir mechaniniams aparatams bei įrenginiams, išskyrus liejinius stūmokliniams varikliams, turboreaktyviniams varikliams, dujų turbinoms, kėlimo ir (arba) krovos įrangai, statybos pramonės mašino..., (kg)</t>
  </si>
  <si>
    <t>Kitur naudojamos dalys, (kg)</t>
  </si>
  <si>
    <t>Kitos stūmoklinių variklių ir mechaninės technikos dalys, (kg)</t>
  </si>
  <si>
    <t>Iš spalvotųjų, kitokių negu lengvieji, metalų lietos dalys, skirtos mašinoms ir mechaniniams aparatams bei įrenginiams, išskyrus dalis stūmokliniams varikliams, (kg)</t>
  </si>
  <si>
    <t>Surenkamieji geležiniai ar plieniniai statiniai, (-)</t>
  </si>
  <si>
    <t>Surenkamieji statiniai iš aliuminio, (-)</t>
  </si>
  <si>
    <t>Geležies, ketaus ar plieno tiltai ir tiltų sekcijos,(kg)</t>
  </si>
  <si>
    <t>Geležiniai, ketiniai ar plieniniai bokštai ir ažūriniai stiebai, (kg)</t>
  </si>
  <si>
    <t>Geležinė, ketinė ar plieninė pastolių, užtvarų, atramų ir (arba) šachtų atramų įranga, įskaitant viršutines bokštines šachtų atramas ir antžemines dalis, pailginamas kesonines sijas, vamzdinius pastolius ir panašią įrangą, (kg)</t>
  </si>
  <si>
    <t>Užtvankos, šliuzai, šliuzų vartai, plaukiojančios prieplaukos, stacionarieji dokai ir kitos jūros bei vandens kelių statybinės konstrukcijos iš geležies, ketaus arba plieno, (kg)</t>
  </si>
  <si>
    <t>Kitos statybinės konstrukcijos daugiausia iš lakštų: kitų, (kg)</t>
  </si>
  <si>
    <t>Užtvankos, šliuzai, šliuzų vartai, plaukiojančios prieplaukos, stacionarieji dokai ir kitos jūrų bei vandens kelių statybinės konstrukcijos iš geležies arba plieno, kitoje vietoje nenurodytos konstrukcijos arba konstrukcijų dalys iš geležies arba plieno (išskyrus tiltus ir tiltų sekcijas, bokštus, ažūrinius stiebus, vartus, duris ir langus bei jų rėmus, durų slenksčius, pastolių, užtvarų, atramų arba šachtų atramų įrangą bei konstrukcijas ir jų dalis, kurios nėra išskirtinai arba daugiausia pagamintos iš plokščių) , (kg)</t>
  </si>
  <si>
    <t>Berilis, chromas, germanis, vanadis, galis, hafnis (celtis), indis, niobis (kolumbis), renis ir talis bei šių metalų gaminiai, nenurodyti kitoje vietoje; šių metalų (išskyrus berilio, chromo ir talio) atliekos ir laužas, (kg)</t>
  </si>
  <si>
    <t>Kitos statybinės konstrukcijos iš geležies, ketaus arba plieno, (kg)</t>
  </si>
  <si>
    <t>Kitos aliumininės statybinės konstrukcijos ir jų dalys, nenurodytos kitoje vietoje, (kg)</t>
  </si>
  <si>
    <t>Durys, jų slenksčiai, langai ir jų rėmai iš geležies, ketaus arba plieno, (vnt.)</t>
  </si>
  <si>
    <t>Durys ir langinės iš geležies ar plieno, (vnt.)</t>
  </si>
  <si>
    <t>Langai iš geležies ar plieno, (vnt.)</t>
  </si>
  <si>
    <t>Įstiklinti langai iš geležies ar plieno, (vnt.)</t>
  </si>
  <si>
    <t>Durys, jų slenksčiai, langai ir jų rėmai iš aliuminio, (vnt.)</t>
  </si>
  <si>
    <t>Garų generavimo katilai, įskaitant mišrius katilus (išskyrus centrinio šildymo karšto vandens katilus, galinčius gaminti mažo slėgio garą, vandens vamzdžių katilus), (vnt.)</t>
  </si>
  <si>
    <t>Durys ir langinės iš aliuminio, (vnt.)</t>
  </si>
  <si>
    <t>Langai iš aliuminio, (vnt.)</t>
  </si>
  <si>
    <t>Įstiklinti langai iš aliuminio, (vnt.)</t>
  </si>
  <si>
    <t>Neelektriniai centrinio šildymo radiatoriai ir jų dalys iš geležies arba iš plieno, (kg)</t>
  </si>
  <si>
    <t>Centrinio šildymo katilai, kitokie negu klsifikuojami HS 8402 pozicijoje, (vnt.)</t>
  </si>
  <si>
    <t>Dujų centrinio šildymo katilai, (vnt.)</t>
  </si>
  <si>
    <t>Centrinio šildymo katilai, naudojantys kitokią energiją, (vnt.)</t>
  </si>
  <si>
    <t>Centrinio šildymo katilų dalys, (-)</t>
  </si>
  <si>
    <t>Rezervuarai, cisternos, bakai ir panašios dujų talpyklos iš geležies arba plieno, kurių talpa didesnė kaip 300 litrų (išskyrus suslėgtųjų arba suskystintųjų dujų talpyklas su pritvirtintais mechaniniais arba šiluminiais įrenginiais), (kg)</t>
  </si>
  <si>
    <t>Geležiniai arba plieniniai aptaisyti ar su termoizoliacija rezervuarai, cisternos, bakai ir panašios skysčių talpyklos, kurių talpa didesnė kaip 300 litrų (išskyrus talpyklas su pritvirtintais mechaniniais arba šiluminiais įrenginiais), (kg)</t>
  </si>
  <si>
    <t>Geležiniai arba plieniniai rezervuarai, cisternos, bakai ir panašios skysčių talpyklos, kurių talpa didesnė kaip 300 litrų (išskyrus aptaisytas ar su termoizoliacija talpyklas su pritvirtintais mechaniniais arba šiluminiais įrenginiais), (kg)</t>
  </si>
  <si>
    <t>Geležiniai arba plieniniai rezervuarai, cisternos, bakai ir panašios kietųjų medžiagų talpyklos, kurių talpa didesnė kaip 300 litrų (išskyrus talpyklas su pritvirtintais mechaniniais arba šiluminiais įrenginiais), (kg)</t>
  </si>
  <si>
    <t>Suslėgtų arba suskystintų dujų talpyklos iš metalo, (kg)</t>
  </si>
  <si>
    <t>Vandens vamzdžių katilai (išskyrus centrinio šildymo karšto vandens katilus, galinčius generuoti mažo slėgio vandens garus), (vnt.)</t>
  </si>
  <si>
    <t>Perkaitinto vandens katilai (išskyrus centrinio šildymo karšto vandens katilus, galinčius gaminti mažo slėgio garą), (vnt.)</t>
  </si>
  <si>
    <t>Pagalbiniai įrenginiai, skirti naudoti kartu su katilais, klasifikuojamais HS 8402 arba 8403 pozicijose, (kg)</t>
  </si>
  <si>
    <t>Branduolinių reaktorių dalys, (-)</t>
  </si>
  <si>
    <t>Šoviniai ir kiti šaudmenys, sviediniai ir jų dalys, įskaitant šratus ir šovinių kamšalus (išskyrus naudojamus kariniams tikslams), (kg)</t>
  </si>
  <si>
    <t>Ginklų, priskirtų HS 93.01–93.04 pozicijoms (išskyrus karinius ginklus), dalys ir reikmenys,(-)</t>
  </si>
  <si>
    <t>Geležinės laisvojo kalimo dalys, skirtos perdavimo (transmisijos), alkūniniams, kumšteliniams velenams ir skriejikams; dirbiniai, klasifikuojami HS 7326 pozicijoje; mašinų, aparatų ir transporto priemonių, klasifikuojamų HS 84, 85, 86, ..., (-)</t>
  </si>
  <si>
    <t>Laisvojo kalimo iš spalvotųjų metalų dalys, skirtos mašinoms ir aparatams bei įrenginiams, išskyrus dalis stūmokliniams varikliams, turboreaktyviniams varikliams, dujų turbinoms, kėlimo ir (arba) krovos įrangai, statybos pramonės mašino..., (-)</t>
  </si>
  <si>
    <t>Sausumos kelių transporto priemonių, klasifikuojamų HS 87 skirsnyje, dalys (šaltojo plieno presavimo išspaudžiant dalys), (-)</t>
  </si>
  <si>
    <t>Stūmoklinių variklių ir mechaninės technikos, klasifikuojamos HS 8483 pozicijoje, dalys (šaltasis plieno presavimas išspaudžiant), (-)</t>
  </si>
  <si>
    <t>Plieninės šaltojo išspaudimo (arba ekstruzijos) būdu pagamintos detalės, skirtos mašinoms ir mechaniniams aparatams bei įrenginiams, išskyrus stūmokliniams varikliams, (-)</t>
  </si>
  <si>
    <t>Plieninės šaltojo išspaudimo (arba ekstruzijos) būdu pagamintos detalės, skirtos elektros mašinoms ir įrangai, garso įrašymo ir atkūrimo aparatams, televizinio vaizdo ir garso įrašymo ir atkūrimo aparatams, (-)</t>
  </si>
  <si>
    <t>Dirbiniai, klasifikuojami HS 7326 pozicijoje; HS 86, 87, 88 skirsniuose klasifikuojamų transporto priemonių dalys ir geležinkelio kelių mazgų, sausumos kelių transporto priemonių ir orlaivių tvirtinimo aparatai (šaltasis plieno presavim..., (-)</t>
  </si>
  <si>
    <t>Plieninės tūrinio štampavimo (krintančio kūjo) būdu pagamintos dalys (tikslieji kaltiniai), skirtos perdavimo velenams, kumšteliniams velenams, alkūniniams velenams ir skriejikams, guolių korpusams ir velenų slydimo guoliams (išskyrus r..., (-)</t>
  </si>
  <si>
    <t>Žemės ir miškų ūkio arba pramoninės sodininkystės mašinų, aparatų ir įrankių dalys (tūrinis štampavimas iš plieno krintančio kūjo būdu), (-)</t>
  </si>
  <si>
    <t>Plieninės tūrinio štampavimo (krintančio kūjo) būdu pagamintos dalys, skirtos skridininiams skrysčiams ir suktuvams, gervėms ir špiliams, kėlikliams, šakiniams krautuvams, kitokioms važiuoklėms su pritvirtinta kėlimo ir (arba) krovos įr..., (-)</t>
  </si>
  <si>
    <t>Plieninės tūrinio štampavimo (krintančio kūjo) būdu pagamintos dalys, skirtos mašinoms ir aparatams bei įrenginiams, išskyrus dalis stūmokliniams varikliams, turboreaktyviniams varikliams, dujų turbinoms, kėlimo ar krovos įrangai, staty..., (-)</t>
  </si>
  <si>
    <t>Mašinų, aparatų ir transporto priemonių, klasifikuojamų HS 84, 85, 86, 87, 88, 90 skirsniuose, dalys (tūrinis štampavimas iš spalvotųjų metalų krintančio kūjo būdu), (-)</t>
  </si>
  <si>
    <t>Plieninės lakštinio štampavimo būdu pagamintos dalys, skirtos sausumos kelių transporto priemonėms, išskyrus lokomotyvų ir riedmenų dalis, (-)</t>
  </si>
  <si>
    <t>Stūmoklinių variklių ir mechaninės technikos, klasifikuojamos HS 8483 pozicijoje, dalys (dirbiniai iš plieno lakštų), (-)</t>
  </si>
  <si>
    <t>Plieninės lakštinio štampavimo būdu pagamintos dalys, skirtos mašinoms ir mechaniniams aparatams bei įrenginiams, išskyrus stūmoklinių variklių dalis, (-)</t>
  </si>
  <si>
    <t>Plieninės lakštinio štampavimo būdu pagamintos dalys, skirtos elektros mašinoms ir įrangai, garso įrašymo ir atkūrimo aparatams, televizinių vaizdo ir garso signalų įrašymo bei atkūrimo aparatams, (-)</t>
  </si>
  <si>
    <t>Gaminiai, klasifikuojami HS 7323, 7326 pozicijose, baldų, klasifikuojamų HS 9403 pozicijoje, dalys; sausumos kelių transporto priemonių ir geležinkelių tvirtinimo įtaisų, klasifikuojamų 86 pozicijoje, dalys; 90 pozicijoje klasifikuojami..., (-)</t>
  </si>
  <si>
    <t>Namų apyvokos reikmenys, mašinų, aparatų, baldų ir transporto priemonių, klasifikuojamų HS 84, 85, 86, 88, 94 skirsniuose, dalys (gaminiai iš spalvotųjų metalų lakštų), (-)</t>
  </si>
  <si>
    <t>Plieninės miltelių metalurgijos būdu pagamintos dalys, (-)</t>
  </si>
  <si>
    <t>Gaminių, klasifikuojamų HS 84, 85, 86, 87, 88, 90 skirsniuose, dalys (gaminiai, pagaminti iš spalvotųjų metalų miltelių metalurgijos būdu), (-)</t>
  </si>
  <si>
    <t>Dengimas metalu panardinant į išlydytą metalą (cinkavimas ar alavavimas), (-)</t>
  </si>
  <si>
    <t>Dengimas metalu šiluminio užpurškimo būdu, (-)</t>
  </si>
  <si>
    <t>Elektrolitinis dengimas cinku, (-)</t>
  </si>
  <si>
    <t>Elektrolitinis dengimas metalais ar cheminis metalų, išskyrus cinką, apdorojimas (įskaitant nikelį, varį, chromą, tauriuosius metalus), (-)</t>
  </si>
  <si>
    <t>Metalų dengimas plastikais (įskaitant apsauginės dangos sudarymą sukepinimo būdu), (-)</t>
  </si>
  <si>
    <t>Įrenginių, klasifikuojamų HS 8404.10 ir 8404.20 pozicijose dalys, (-)</t>
  </si>
  <si>
    <t>Kiti dengimo būdai (fosfatavimas ir kt.), (-)</t>
  </si>
  <si>
    <t>Šiluminis (terminis) metalų apdorojimas (išskyrus dengimą metalais, plastikais), (-)</t>
  </si>
  <si>
    <t>Drėgnasis metalų dažymas ir lakavimas, (-)</t>
  </si>
  <si>
    <t>Metalų anodavimas, (-)</t>
  </si>
  <si>
    <t>Kitas metalinių paviršių apdorojimas, (-)</t>
  </si>
  <si>
    <t>Čiaupų, sklendžių ir panašių įtaisų ištekintos metalinės dalys, (-)</t>
  </si>
  <si>
    <t>Supjaustymo, smulkinimo ir kapojimo peiliai, plaukų ir vilnų kirpimo mašinėlės ir panašūs dirbiniai, (vnt.)</t>
  </si>
  <si>
    <t>Mašinų ir mechaninių aparatų bei įrenginių ištekintos metalinės dalys, (-)</t>
  </si>
  <si>
    <t>Sausumos kelių transporto priemonių ištekintos metalinės dalys (išskyrus lokomotyvų ar riedmenų lietines, kaltines, presuotąsias, štampuotąsias, profiliuotąsias ar miltelių metalurgijos būdu pagamintas dalis), (-)</t>
  </si>
  <si>
    <t>Elektros mašinų ir įrenginių, garso įrašymo ir atkūrimo aparatų, vaizdo ir garso magnetofonų ištekintos metalinės dalys, (-)</t>
  </si>
  <si>
    <t>Optikos, fotografijos, kinematografijos, matavimo, tikrinimo ar tiksliosios mechanikos įtaisų ir aparatų ištekintos metalinės dalys,(-)</t>
  </si>
  <si>
    <t>Gaminių klasifikuojamų HS 73.26, 74.19, 76.16 pozicijose ištekintos metalinės dalys;  transporto priemonių ir aparatų geležinkelio bėgių tvirtinimui ištekintos metalinės dalys klasifikuojamos  HS 86 skirsnyje, (-)</t>
  </si>
  <si>
    <t>Metalinės dalys (išskyrus ištekintas metalines dalis), (-)</t>
  </si>
  <si>
    <t>Valgomieji peiliai, kurių rankenos pagamintos iš plieno, išskyrus nerūdijantįjį plieną  (pasidabruotos, paauksuotos, platinuotos, iš medžio, plastiko ir pan.), išskyrus žuvų ir sviesto peilius, (vnt.)</t>
  </si>
  <si>
    <t>Peiliai su vienoje pozicijoje įtvirtintomis geležtėmis, įskaitant genėjimo peilius, išskyrus žuvų, sviesto ir (arba) valgomuosius peilius su vienoje pozicijoje įtvirtintomis geležtėmis, mašinų ir (arba) mechaninių aparatų bei įrengin..., (vnt.)</t>
  </si>
  <si>
    <t>Lenktiniai peiliai, (vnt.)</t>
  </si>
  <si>
    <t>Peiliai ir (arba) pjovimo geležtės su rankenomis iš netauriųjų metalų; peilių geležtės, įskaitant genėjimo peilius, išskyrus žuvų ir sviesto peilius, mašinų ir (arba) mechaninių aparatų bei įrenginių peilius ir (arba) pjovimo geležtes, (vnt.)</t>
  </si>
  <si>
    <t>Peiliai popieriui pjaustyti, vokų atplėšimo įrankiai, skutinėjimo peiliukai, pieštukų drožtuvai ir jų peiliukai (įskaitant kišeninius pieštukų drožtukus, išskyrus drožimo mašinėles) , (-)</t>
  </si>
  <si>
    <t>Valgomieji indai (išskyrus valgomuosius peilius, įskaitant žuvų ir sviesto peilius) ir panašūs valgomieji reikmenys iš nerūdijančiojo plieno ar kitų netauriųjų metalų, (vnt.)</t>
  </si>
  <si>
    <t>Kardai, špagos, rapyros, trumpi kardai, durtuvai, ietys ir panašūs ginklai bei jų dalys, (kg)</t>
  </si>
  <si>
    <t>Pakabinamosios spynos, pagamintos iš netauriųjų metalų, (vnt.)</t>
  </si>
  <si>
    <t>Variklinių transporto priemonių spynos, pagamintos iš netauriųjų metalų, (vnt.)</t>
  </si>
  <si>
    <t>Baldų spynos, pagamintos iš netauriųjų metalų , (vnt.)</t>
  </si>
  <si>
    <t>Cilindrinės pastatų durų spynos, pagamintos iš netauriųjų metalų, (vnt.)</t>
  </si>
  <si>
    <t>Pastatų durų spynos, pagamintos iš netauriųjų metalų (išskyrus cilindrines spynas), (vnt.)</t>
  </si>
  <si>
    <t>Spynos, pagamintos iš netauriųjų metalų (išskyrus pakabinamąsias, kelių transporto priemonių, baldų ir pastatų durų spynas) , (vnt.)</t>
  </si>
  <si>
    <t>Netauriųjų metalų skląsčiai ir rėminės konstrukcijos su skląsčiais bei spynomis,  (išskyrus rankinukų, portfelių ir tarnautojų portfelių segtukus ir užtrauktukus),(kg)</t>
  </si>
  <si>
    <t>Atskirai pateikiami raktai, pagaminti iš netauriųjų metalų (įskaitant lietinius, kaltinius ar štampuotuosius ruošinius, visrakčius), (kg)</t>
  </si>
  <si>
    <t>Pakabinamųjų spynų, spynų ir skląsčių bei rėminių konstrukcijų su spynomis dalys, pagamintos iš netauriųjų metalų, (-)</t>
  </si>
  <si>
    <t>Vyriai, pagaminti iš netauriųjų metalų, (kg)</t>
  </si>
  <si>
    <t>Netauriųjų metalų ratukai su tvirtinimo įtaisais,(kg)</t>
  </si>
  <si>
    <t>Aptaisai, tvirtinimo ir montavimo įtaisai bei panašūs dirbiniai iš netauriųjų metalų, skirti naudoti kelių transporto priemonėse (išskyrus vyrius, ratukus, spynas ir raktus), (kg)</t>
  </si>
  <si>
    <t>Aptaisai, tvirtinimo ir montavimo įtaisai bei panašūs dirbiniai, skirti pastatų įrangai (išskyrus vyrius, ratukus, spynas, raktus, durų akutes ir užrakinamas velkes), (kg)</t>
  </si>
  <si>
    <t>Aptaisai, tvirtinimo ir montavimo įtaisai bei panašūs dirbiniai iš netauriųjų metalų, skirti baldų įrangai (išskyrus vyrius, ratukus, spynas ir raktus), (kg)</t>
  </si>
  <si>
    <t>Kiti aptaisai, tvirtinimo ir montavimo įtaisai ir panašūs netauriųjų metalų dirbiniai (išskyrus skirtus naudoti kelių transporto priemonėse, skirtus pastatų įrangai ir baldų įrangai), (kg)</t>
  </si>
  <si>
    <t>Skrybėlių kabyklos ir vagiai, gembės, apsiaustų kabyklos, rankšluosčių, pašluosčių, šepečių ir raktų kabliai ir kabliukai iš netauriųjų metalų (išskyrus apsiaustų kabyklas, priskiriamas baldų grupei), (kg)</t>
  </si>
  <si>
    <t>Kastuvai ir semtuvai, (kg)</t>
  </si>
  <si>
    <t>Žemės ūkyje, sodininkystėje ar miškų ūkyje naudojamos šakės, (kg)</t>
  </si>
  <si>
    <t>Kauptukai, kirtikliai, kapliai ir grėbliai, (kg)</t>
  </si>
  <si>
    <t>Gręžimo, išorinių arba vidinių sriegių sriegimo įrankiai, išskyrus keičiamuosius rankinius įrankius, staklių ar variklinius rankinius įrankius, pneumatinius ar rankinius įrankius su įmontuotu varikliu, (kg)</t>
  </si>
  <si>
    <t>Kiti rankiniai įrankiai, naudojami žemės ūkyje, sodininkystėje arba miškų ūkyje ( išskyrus lenktinius peilius), (kg)</t>
  </si>
  <si>
    <t>Juostinių pjūklų juostos , (kg)</t>
  </si>
  <si>
    <t>Diskinių pjūklų diskai (įskaitant išilginio pjovimo ir išpjovų pjūklų geležtes, darbines dalis), kurių darbinė dalis pagaminta ne iš plieno, (kg)</t>
  </si>
  <si>
    <t>Stalo peiliai su vienoje pozicijoje įtvirtintomis geležtėmis iš netauriųjų metalų, įskaitant rankenas (išskyrus žuvies ir sviesto peilius), (vnt.)</t>
  </si>
  <si>
    <t>Rankiniai pjūklai, kurių darbinė dalis pagaminta iš plieno, skirtos medžiagoms (išskyrus metalą) pjauti (išskyrus juostinių pjūklų juostas, diskinių pjūklų diskus, tiesias pjūklų pjaunamąsias dalis, muzikinių pjūklų geležtė), (kg)</t>
  </si>
  <si>
    <t>Replės, žnyplės ir panašūs įrankiai (įskaitant kerpančiąsias žnyples) (išskyrus pincetus, cukraus žnyples), (kg)</t>
  </si>
  <si>
    <t>Neskečiamieji rankiniai veržliarakčiai (įskaitant veržliarakčius su sukamuoju dinamometru) (išskyrus rankinius sriegtuvus), (kg)</t>
  </si>
  <si>
    <t>Plaktukai ir kūjai, kurių darbinė dalis pagaminta iš metalo, (kg)</t>
  </si>
  <si>
    <t>Obliai, kaltai, skaptukai ir panašūs medžio apdirbimui naudojami pjovimo įrankiai, (kg)</t>
  </si>
  <si>
    <t>Buityje naudojami rankiniai įrankiai, (kg)</t>
  </si>
  <si>
    <t>Kiti akmentašių, formuotojų, mūrininkų, betonuotojų, tinkuotojų ir dažytojų įrankiai, (kg)</t>
  </si>
  <si>
    <t>Kiti rankiniai (įskaitant kniedijimo pistoletus) prišaudymo įrankiai ir panašūs rankiniai įrankiai, (kg)</t>
  </si>
  <si>
    <t>Spaustuvai, veržtuvai ir panašūs įrankiai, (kg)</t>
  </si>
  <si>
    <t>Gręžimo įrankiai, skirti metalui apdirbti, kurių darbinė dalis pagaminta iš sukepintų metalų karbidų, išskyrus nepritvirtintas sukepintų metalų karbidų plokšteles, kotus, antgalius ir panašias įrankių dalis, (kg)</t>
  </si>
  <si>
    <t>Gręžimo įrankiai metalui apdirbti, kurių darbinė dalis pagaminta iš greitapjovio plieno, išskyrus ruošinių ir detalių laikiklius, naudojamus mašinose ar rankiniuose įrankiuose uolienoms gręžti,(kg)</t>
  </si>
  <si>
    <t>Gręžimo įrankiai (išskyrus ruošinių, detalių ir įrankių laikiklius, naudojamus staklėse ar rankiniuose įrankiuose su darbine dalimi, pagaminta iš gamtinių ar aglomeruotų deimantų, skirtuose uolienoms, mūrams gręžti ar metalui apdirbti), (kg)</t>
  </si>
  <si>
    <t>Frezavimo įrankiai (išskyrus įrankius metalui apdirbti), (kg)</t>
  </si>
  <si>
    <t>Tekinimo įrankiai, kurių darbinė dalis pagaminta iš kitokių, negu sukepinti metalo karbidai, medžiagų, skirti metalui apdirbti, (kg)</t>
  </si>
  <si>
    <t>Keičiamosios rankinių įrankių detalės, kurių darbinė dalis pagaminta iš deimanto ruošinių, (kg)</t>
  </si>
  <si>
    <t>Keičiamosios įrankių detalės iš kitų medžiagų, (kg)</t>
  </si>
  <si>
    <t>Metalo liejimo formadėžės; liejimo padėklai; liejimo modeliai (išskyrus medinius liejimo modelius) , (kg)</t>
  </si>
  <si>
    <t>Mediniai liejimo modeliai, (vnt.)</t>
  </si>
  <si>
    <t>Inžektorinio arba slėginio liejimo metalo arba metalų karbidų liejimo formos (išskyrus luitadėžes), (vnt.)</t>
  </si>
  <si>
    <t>Metalo arba metalų karbidų liejimo formos (išskyrus inžektorinio arba slėginio liejimo formas), (vnt.)</t>
  </si>
  <si>
    <t>Inžektorinio arba slėginio liejimo gumos (kaučiuko) arba plastikų liejimo formos, (vnt.)</t>
  </si>
  <si>
    <t>Gumos injekcinio arba slėginio liejimo formos, (vnt.)</t>
  </si>
  <si>
    <t>Plastikų injekcinio arba slėginio liejimo formos, (vnt.)</t>
  </si>
  <si>
    <t>Gumos (kaučiuko) arba plastikų liejimo formos (išskyrus inžektorinio arba slėginio liejimo), (vnt.)</t>
  </si>
  <si>
    <t>Vidinių sriegių sriegimo įrankiai metalui apdirbti, (kg)</t>
  </si>
  <si>
    <t>Metalo tempimo arba išspaudimo (ekstruzijos) štampai (matricos) (išskyrus nepritvirtintas sukepintųjų metalo karbidų arba kermeto plokštes, smaigčius, antgalius, strypus, šratus, žiedus ir pan.), (kg)</t>
  </si>
  <si>
    <t>Išorinių arba vidinių sriegių sriegimo įrankiai (išskyrus ruošinių, detalių ir įrankių laikiklius, naudojamus staklėse ar rankiniuose įrankiuose, skirtuose metalui apdirbti), (kg)</t>
  </si>
  <si>
    <t>Presavimo, štampavimo arba perforavimo įrankiai metalui apdirbti (išskyrus ruošinių, detalių ir įrankių laikiklius, naudojamus mašinose ar rankiniuose įrankiuose), (kg)</t>
  </si>
  <si>
    <t>Presavimo, štampavimo arba perforavimo įrankiai (išskyrus ruošinių, detalių ir įrankių laikiklius, naudojamus mašinose ar rankiniuose įrankiuose, skirtuose metalui apdirbti), (kg)</t>
  </si>
  <si>
    <t>Staklių ar mechaninių medienos apdirbimo įrenginių peiliai ir pjovimo geležtės, (kg)</t>
  </si>
  <si>
    <t>Gręžimo įrankiai, kurių darbinė dalis pagaminta iš gamtinio ar aglomeruoto deimanto ruošinių (išskyrus ruošinių, detalių ir įrankių laikiklius, naudojamus mašinose ar rankiniuose įrankiuose, skirtuose uolienoms gręžti), (kg)</t>
  </si>
  <si>
    <t>Žemės ūkio, sodininkystės arba miškų ūkio mašinų peiliai ir pjovimo geležtės (išskyrus plūgų noragus, lėkštinių akėčių (kultivatorių) diskus),(kg)</t>
  </si>
  <si>
    <t>Mašinų ar mechaninių prietaisų peiliai ir pjovimo geležtės, (kg)</t>
  </si>
  <si>
    <t>Nepritvirtintos sukepintų metalo karbidų ar kermeto plokštelės, smaigčiai, antgaliai ir panašūs įrankių reikmenys (išskyrus daugiabriaunes pjovimo plokšteles), (kg)</t>
  </si>
  <si>
    <t>Cisternos, statinės, būgnai, skardinės... iš geležies arba plieno (išskyrus skirtas dujoms), kurių talpa ne mažesnė kaip 50 litrų, bet ne didesnė kaip 300 litrų, (vnt.)</t>
  </si>
  <si>
    <t>Cisternos, statinės, būgnai ... (išskyrus skirtus dujoms), kurių talpa mažesnė kaip 50 litrų, (vnt.)</t>
  </si>
  <si>
    <t>Skardinės, tinkamos maisto produktams ir gėrimams konservuoti, iš geležies arba plieno, kurių talpa mažesnė kaip 50 litrų, maisto skardinės, (vnt.)</t>
  </si>
  <si>
    <t>Skardinės, tinkamos maisto produktams ir gėrimams konservuoti, iš geležies arba plieno, kurių talpa mažesnė kaip 50 litrų, gėrimų skardinės, (vnt.)</t>
  </si>
  <si>
    <t>Karūniniai kamščiai iš geležies arba plieno, (vnt.)</t>
  </si>
  <si>
    <t>Švininiai aptaisai arba dangteliai; aliumininiai aptaisai arba dangteliai, kurių skersmuo didesnis kaip 21 mm, (kg)</t>
  </si>
  <si>
    <t>Butelių dangčiai, kamščiai, gaubteliai ir dangteliai iš netauriųjų metalų (išskyrus iš švino, vainikinius kamščius, aliumininius didesnio kaip 21 mm skersmens dangčius, kamščius, gaubtelius ir dangtelius), (kg)</t>
  </si>
  <si>
    <t>Suvyta viela, lynai ir kabeliai iš geležies arba plieno (įskaitant suvytą vielą ir vielinius lynus su arba be jungiamųjų detalių, be elektros izoliacijos) (išskyrus su elektros izoliacija), (kg)</t>
  </si>
  <si>
    <t>Geležinės arba plieninės pintos juostos, stropai ir kt. (išskyrus su elektros izoliacija), (kg)</t>
  </si>
  <si>
    <t>Spygliuota viela ir spygliuotos vielos užtvaros iš plieno arba plieninės vielos, (kg)</t>
  </si>
  <si>
    <t>Audiniai, įskaitant transporterių juostas, iš geležinės arba plieninės vielos (išskyrus mašinų begalines juostas iš nerūdijančiojo plieno), (kg)</t>
  </si>
  <si>
    <t>Suvirintos grotelės, tinklai ir aptvarai, pagaminti iš ne mažesnio kaip 3 mm skersmens vielos, kurių akučių plotas ne mažesnis kaip 100 cm², įskaitant su popieriaus pagrindu, naudojami cementavimui ir tinkavimui, (kg)</t>
  </si>
  <si>
    <t>Suvirintos grotelės, tinklai ir aptvarai iš mažesnio kaip 3 mm skersmens vielos (įskaitant su popieriaus pagrindu, naudojamus cementavimui ir tinkavimui), (kg)</t>
  </si>
  <si>
    <t>Austiniai nesuvirinti vieliniai tinkleliai, grotelės, tinklai ir aptvarai (išskyrus padengtus plastikais), (kg)</t>
  </si>
  <si>
    <t>Kirstiniai temptiniai geležies arba plieno lakštai, (kg)</t>
  </si>
  <si>
    <t>Vinys, vinutės su plačiomis galvutėmis, braižybos smeigtukai, briaunotos vinys, sąvaržos (išskyrus priskirtus HS 8305 pozicijai) ir panašūs gaminiai iš geležies, plieno, vario, aliuminio , (kg)</t>
  </si>
  <si>
    <t>Kitos vinys, plačiagalvės vinutės, braižybos smeigtukai, apkabos ir panašūs dirbiniai bei gaminiai, (kg)</t>
  </si>
  <si>
    <t>Netauriųjų metalų elektrodai su apvalkalu, skirti suvirinimui elektros lanku, (kg)</t>
  </si>
  <si>
    <t>Purškiamuoju būdu metalizuota viela ir strypai, pagaminti iš aglomeruotų netauriųjų metalų (įskaitant dalis), (-)</t>
  </si>
  <si>
    <t>Geležinės ar plieninės karštai apdorotos sraigtinės spyruoklės, (kg)</t>
  </si>
  <si>
    <t>Geležinės ar plieninės spyruoklės (išskyrus lakštines linges ir jų atramas, sraigtines, plokščias spiralines ir diskines spyruokles), (kg)</t>
  </si>
  <si>
    <t>Geležinės arba plieninės apsaugos nuo slydimo grandinės, dedamos ant ratų, išskyrus grandines su pritvirtintais pjovimo ar kitais įtaisais, kai grandinės atlieka pagalbines funkcijas, durų saugas su grandinėmis, apsaugines grandines, (kg)</t>
  </si>
  <si>
    <t>Geležinės arba plieninės grandinės, išskyrus šarnyrines grandines, ratų grandines, grandines iš plokščių grandžių su kakliukais ir suvirintų grandžių, grandininius pjūklus ar kitus gaminius, kuriuose grandinės atlieka pagrindines funkc..., (kg)</t>
  </si>
  <si>
    <t>Kitos, niekur kitur nepriskirtos, geležinės arba plieninės grandinių dalys, (-)</t>
  </si>
  <si>
    <t>Siuvamosios adatos, mezgimo virbalai, ylos, nėrimo vašeliai ir pan. dirbiniai iš geležies arba iš plieno, skirti rankų darbui, (kg)</t>
  </si>
  <si>
    <t>Kiti sraigtai ir varžtai iš geležies arba plieno geležinkelio bėgių konstrukcijų sudedamosioms dalims tvirtinti , (kg)</t>
  </si>
  <si>
    <t>Kiti sraigtai ir varžtai su galvutėmis, (kg)</t>
  </si>
  <si>
    <t>Varžtai su šešiakampėmis galvutėmis iš nerūdijančiojo plieno, (kg)</t>
  </si>
  <si>
    <t>Geležiniai ar plieniniai varžtai su galvutėmis (išskyrus varžtus su šešiakampėmis galvutėmis), (kg)</t>
  </si>
  <si>
    <t>Geležiniai ar plieniniai įsukami kabliai ir įsukami žiedai, (kg)</t>
  </si>
  <si>
    <t>Sraigtai-sriegikliai iš nerūdijančiojo plieno (išskyrus srieginius įrenginius judesiui perduoti arba aktyvinti mašinos dalis), (kg)</t>
  </si>
  <si>
    <t>Sraigtai-sriegikliai iš geležies arba plieno (išskyrus iš nerūdijančiojo plieno, srieginius įrenginius judesiui perduoti arba aktyvinti mašinos dalis), (kg)</t>
  </si>
  <si>
    <t>Veržlės iš geležies arba plieno (įskaitant užsifiksuojančiąsias veržles) (išskyrus iš nerūdijančiojo plieno, ištekintas iš juostų, strypų, profilių arba iš vielos, netuščiavidurio skerspjūvio, kurių kiaurymės skersmuo ne didesnis kaip ..., (kg)</t>
  </si>
  <si>
    <t>Kitos, niekur kitur nepriskirtos, geležinės arba plieninės sriegtosios detalės, (kg)</t>
  </si>
  <si>
    <t>Geležinės arba plieninės poveržlės (išskyrus spyruoklines poveržles ir kitas fiksavimo poveržles), (kg)</t>
  </si>
  <si>
    <t>Geležinės ar plieninės kniedės (įskaitant iš dalies tuščiavidures kniedes) (išskyrus daugiatiksles cilindrines ar dvišakes kniedes), (kg)</t>
  </si>
  <si>
    <t>Geležiniai arba plieniniai pleištai ir kaiščiai bei panašūs dirbiniai be sriegių (išskyrus poveržles, kniedes), (kg)</t>
  </si>
  <si>
    <t>Niekur kitur nepriskirti sriegti variniai gaminiai, (kg)</t>
  </si>
  <si>
    <t>Kriauklės ir praustuvės iš nerūdijančiojo plieno, (vnt.)</t>
  </si>
  <si>
    <t>Vonios iš geležies arba plieno, (vnt.)</t>
  </si>
  <si>
    <t>Santechnikos įranga ir jos dalys iš geležies arba iš plieno, (kg)</t>
  </si>
  <si>
    <t>Santechnikos įranga ir jos dalys iš aliuminio, (kg)</t>
  </si>
  <si>
    <t>Valgomieji reikmenys… iš nerūdijančiojo plieno, (kg)</t>
  </si>
  <si>
    <t>Stalo, virtuvės arba kiti namų apyvokos reikmenys bei jų dalys iš nerūdijančiojo plieno (išskyrus valgomuosius įrankius) , (kg)</t>
  </si>
  <si>
    <t>Virtuvės ir kiti namų apyvokos reikmenys bei jų dalys iš nerūdijančiojo plieno, išskyrus valgomuosius įrankius, (kg)</t>
  </si>
  <si>
    <t>Kiti valgomieji, virtuvės arba namų apyvokos reikmenys iš geležies arba iš plieno (išskyrus iš ketaus), emaliuoti, (kg)</t>
  </si>
  <si>
    <t>Valgomieji reikmenys iš geležies arba plieno, nenurodyti kitoje vietoje, (kg)</t>
  </si>
  <si>
    <t>Stalo, virtuvės arba kiti namų apyvokos reikmenys bei jų dalys iš geležies (išskyrus ketų) ar plieno (išskyrus nerūdijantįjį plieną) (išskyrus emaliuotuosius) , (kg)</t>
  </si>
  <si>
    <t>Kiti, lakuoti arba dažyti reikmenys, (kg)</t>
  </si>
  <si>
    <t>Valgomieji, virtuvės, namų apyvokos reikmenys ir jų dalys …lieti iš aliuminio, (kg)</t>
  </si>
  <si>
    <t>Kiti valgomieji, virtuvės, namų apyvokos reikmenys ir jų dalys … iš aliuminio, (kg)</t>
  </si>
  <si>
    <t>Geležies arba plieno vata, indų šveitimo plaušinės ir šveitimo arba poliravimo šluostės, pirštinės bei panašūs dirbiniai,(kg)</t>
  </si>
  <si>
    <t>Plieniniai sraigtai ir varžtai be galvučių, (kg)</t>
  </si>
  <si>
    <t>Šarvuoti arba sutvirtinti seifai, nedegamosios spintos ir durys, saugyklų vertybių saugojimo kameros iš netauriųjų metalų , (kg)</t>
  </si>
  <si>
    <t>Šarvuoti arba sutvirtinti seifai ir dėžės iš netauriųjų metalų, (vnt.)</t>
  </si>
  <si>
    <t>Šarvuotos arba sutvirtintos vertybių saugyklų durys ir seifai iš netauriųjų metalų, (kg)</t>
  </si>
  <si>
    <t>Dėžės, skirtos pinigams arba dokumentams saugoti ir panašūs dirbiniai iš netauriųjų metalų, (-)</t>
  </si>
  <si>
    <t>Sraigtai, kurių galvutėse padarytos šešiakampės lizdinės išdrožos, iš nerūdijančiojo plieno, (kg)</t>
  </si>
  <si>
    <t>Bylų dėžės, kartotekų dėžės …. arba darbo stalo reikmenys, pagaminti iš netauriųjų metalų , (-)</t>
  </si>
  <si>
    <t>Segtuvų arba bylų aptaisai, pagaminti iš netauriųjų metalų, (-)</t>
  </si>
  <si>
    <t>Raštinės, baldų apmušalų, pakuočių juostinių sąsagėlių blokai, pagaminti iš netauriųjų metalų, , (-)</t>
  </si>
  <si>
    <t>Biuro reikmenys, tokie kaip sąvaržėlės, spaustukai… iš netauriųjų metalų, (-)</t>
  </si>
  <si>
    <t>Statulėlės, rėmai, veidrodžiai ir kiti dekoratyviniai dirbiniai, pagaminti iš netauriųjų metalų, (-)</t>
  </si>
  <si>
    <t>Kabliukai, kilpelės, ąselės ir panašūs netauriųjų metalų dirbiniai, skirti drabužiams, avalynei, tentams, rankinėms, kelionės reikmenims arba kitiems gataviems dirbiniams, išskyrus kabeles, kniedes, spraustukus ir spaustukus, (-)</t>
  </si>
  <si>
    <t>Dirbiniai, tokie kaip sąsagos, rėmai su sąsagomis bei jų dalys iš netauriųjų metalų, (-)</t>
  </si>
  <si>
    <t>Inkarai, kobiniai ir jų dalys iš geležies arba iš plieno (išskyrus inkarines trinkeles), (kg)</t>
  </si>
  <si>
    <t>Kiti dirbiniai iš nekaliojo ketaus, nenurodyti kitoje vietoje, (kg)</t>
  </si>
  <si>
    <t>Kiti lietiniai geležies arba plieno dirbiniai, nenurodyti kitoje vietoje, (kg)</t>
  </si>
  <si>
    <t>Kaltiniai arba štampuoti geležies arba plieno dirbiniai, nenurodyti kitoje vietoje, (kg)</t>
  </si>
  <si>
    <t>Dirbiniai iš geležinės ir (arba) plieninės vielos; kilpos, spąstai ir kt., viela pašarams surišti, žiedai gyvuliams į nosis verti, čiužinių kabliukai, mėsinių kabliai, plytelių pakabos, popieriaus atliekų krepšiai, išskyrus lempų gaubt..., (kg)</t>
  </si>
  <si>
    <t>Kopėčios ir laipteliai iš geležies arba plieno (išskyrus kaltinius arba štampuotus), (vnt.)</t>
  </si>
  <si>
    <t>Padėklai ir panašios prekių krovimo platformos, iš geležies arba plieno, (kg)</t>
  </si>
  <si>
    <t>Būgnai lynams, vamzdžiams ir panašiems gaminiams vynioti, iš geležies arba plieno, (kg)</t>
  </si>
  <si>
    <t>Geležiniai arba plieniniai nemechaniniai ventiliatoriai, lietvamzdžiai, latakai, kabliai ir panašūs dirbiniai, naudojami statybos pramonėje (išskyrus kaltinius arba štampuotus), (kg)</t>
  </si>
  <si>
    <t>Perforuoti kubilai ir panašūs dirbiniai iš geležinių arba plieninių lakštų, skirti į nuotekas patenkančiam vandeniui filtruoti (išskyrus kaltinius arba štampuotus), (kg)</t>
  </si>
  <si>
    <t>Niekur kitur nepriskirti gaminiai iš geležies arba plieno , (-)</t>
  </si>
  <si>
    <t>Kitoje vietoje nenurodyti dirbiniai iš geležies arba iš plieno  (išskyrus lietinius gaminius), (kg)</t>
  </si>
  <si>
    <t>Kitoje vietoje nenurodyti aliuminio gaminiai, (kg)</t>
  </si>
  <si>
    <t>Gaminiai iš vario, nenurodyti kitoje vietoje, (kg)</t>
  </si>
  <si>
    <t>Niekur kitur nepriskirti gaminiai iš cinko , (kg)</t>
  </si>
  <si>
    <t>Gaminiai iš cinko, nenurodyti kitoje vietoje, (kg)</t>
  </si>
  <si>
    <t>Kiti, niekur kitur nepriskirti, gaminiai iš švino , (kg)</t>
  </si>
  <si>
    <t>Švino strypai, juostos, profiliai ir viela (išskyrus padengtus strypus, lietinius strypus, skirtus valcavimui, tempimui ar perliejimui į profiliuotus gaminius, juostas ir strypus sukepinant, izoliuotąją elektros kabelių vielą), (kg)</t>
  </si>
  <si>
    <t>Kiti gaminiai iš švino, nenurodyti kitoje vietoje, (kg)</t>
  </si>
  <si>
    <t>Kiti gaminiai iš nikelio, nenurodyti kitoje vietoje, (kg)</t>
  </si>
  <si>
    <t>Lankstūs vamzdžiai iš netauriųjų metalų, išskyrus armuotus guminius vamzdžius ir guminius vamzdžius su surenkamais išoriniais šarvais, lanksčius vamzdžius, priskiriamus mašinų ir (arba)  transporto priemonių dalių grupei, iš geležies arba plieno, (kg)</t>
  </si>
  <si>
    <t>Lentelės su ženklais, pavadinimais, adresais ir panašios lentelės, numeriai, raidės ir kiti simboliai, pagaminti iš netauriųjų metalų (išskyrus apšviestus), (kg)</t>
  </si>
  <si>
    <t>Elektroniniai kineskopai; televizijos perdavimo vamzdžiai; kiti elektroniniai vamzdžiai, (vnt.)</t>
  </si>
  <si>
    <t>Magnetronai, klistronai, mikrobanginės lempos, elektroninės lempos ir vamzdžiai, (vnt.)</t>
  </si>
  <si>
    <t>Puslaidininkiniai diodai, (vnt.)</t>
  </si>
  <si>
    <t>Puslaidininkiniai tiristoriai, simetriniai dinistoriai ir simetriniai triodiniai tiristoriai, (vnt.)</t>
  </si>
  <si>
    <t>Puslaidininkiniai šviesos diodai, (vnt.)</t>
  </si>
  <si>
    <t>Šviesai jautrūs puslaidininkiniai įtaisai; saulės elementai, fotodiodai, fototranzistoriai ir kt. įtaisai, (vnt.)</t>
  </si>
  <si>
    <t>Elektroniniai integriniai grandynai (išskyrus daugialusčius grandynus): procesoriai ir valdikliai, kombinuoti arba nekombinuoti su atmintinėmis, keitikliais, loginiais grandynais, stiprintuvais, laikrodžiais ir sinchronizavimo grandi..., (vnt.)</t>
  </si>
  <si>
    <t>Elektroniniai integriniai grandynai: kitos atmintinės, (vnt.)</t>
  </si>
  <si>
    <t>Elektroniniai integriniai grandynai: stiprintuvai, (vnt.)</t>
  </si>
  <si>
    <t>Kiti elektroniniai integriniai grandynai, nenurodyti kitoje vietoje, (vnt.)</t>
  </si>
  <si>
    <t>Elektroninių vamzdžių dalys; kitoje vietoje nenurodytos elektroninių lempų ir elektroninių vamzdžių su termoelektroniniu katodu, šaltuoju katodu arba fotokatodu dalys, (-)</t>
  </si>
  <si>
    <t>Diodų, tranzistorių ir panašių puslaidininkinių įtaisų, šviesai jautrių puslaidininkinių įtaisų ir fotovoltinių elementų, šviesos diodų, kabamųjų pjezoelektrinių kristalų dalys, (-)</t>
  </si>
  <si>
    <t>Integrinių grandynų ir mikroblokų dalys (išskyrus grandynus tik iš pasyviųjų elementų), (-)</t>
  </si>
  <si>
    <t>Bekorpusės daugiasluoksnės spausdintinių grandynų plokštės,(vnt.)</t>
  </si>
  <si>
    <t>Nesumontuotos spausdintinių grandynų plokštės, išskyrus daugiasluoksnes, (vnt.)</t>
  </si>
  <si>
    <t>Kiti, niekur kitur nepriskirti, gaminiai iš alavo,(kg)</t>
  </si>
  <si>
    <t>Pasyviosios grandinės (įskaitant varžų ir (arba) kondensatorių grandines) (išskyrus lustinių varžų matricas, plokštes su aktyviaisiais komponentais, hibridinius grandynus), (vnt.)</t>
  </si>
  <si>
    <t>Tinklų ryšių įranga (pvz., šakotuvai, kelvedžiai, tinklų sietuvai), skirta LAN ir WAN tinklams ir garso, vaizdo, tinklų ir panašios automatinio duomenų apdorojimo mašinų kortelės , (vnt.)</t>
  </si>
  <si>
    <t>Intelektinės kortelės, (vnt.)</t>
  </si>
  <si>
    <t>Nešiojami skreitiniai kompiuteriai ir delninukai, (vnt.)</t>
  </si>
  <si>
    <t>Staliniai asmeniniai kompiuteriai, (vnt.)</t>
  </si>
  <si>
    <t>Skaitmeninės duomenų apdorojimo mašinos, pateikiamos sistemų pavidalu,(vnt.)</t>
  </si>
  <si>
    <t>Kitos skaitmeninės automatinio duomenų apdorojimo mašinos, kuriose yra arba nėra šie vienos arba dviejų rūšių įrenginiai: atminties įrenginiai, įvesties įrenginiai, išvesties įrenginiai, (vnt.)</t>
  </si>
  <si>
    <t>Spausdintuvai, kopijavimo ir faksimiliniai aparatai, kuriuos galima prijungti prie automatinio duomenų apdorojimo mašinos arba prie tinklo (išskyrus spaudos mašinas, spausdinančias naudojant plokštes, cilindrus ir kitus komponentus, ir įrangą, atliekančią ne mažiau kaip dvi funkcijas – spausdinimo, kopijavimo ar faksimilinio ryšio perdavimo), (vnt.)</t>
  </si>
  <si>
    <t>Kiti įvesties arba išvesties įtaisai, viename korpuse turintys arba neturintys atminties įtaisus, (vnt.)</t>
  </si>
  <si>
    <t>Mašinos, atliekančios ne mažiau kaip dvi funkcijas – spausdinimo, kopijavimo ar faksimilinio ryšio perdavimo, kurias galima prijungti prie automatinio duomenų apdorojimo mašinos arba prie tinklo,(vnt.)</t>
  </si>
  <si>
    <t>Atminties įtaisai, (vnt.)</t>
  </si>
  <si>
    <t>Kiti automatinio duomenų tvarkymo mašinų įrenginiai ( išskyrus tinklų ryšių įrangą (pvz., šakotuvai, kelvedžiai, tinklų sietuvai), skirti LAN ir WAN tinklams ir garso, vaizdo, tinklų ir panašios automatinio duomenų apdorojimo mašinų ..., (vnt.)</t>
  </si>
  <si>
    <t>Mašinų, klasifikuojamų HS 84.72 pozicijoje, dalys ir reikmenys; dalys ir reikmenys, vienodai tinkantys mašinoms, klasifikuojamoms dviejose arba daugiau pozicijų, esančių HS 84.69 - 84.72 intervale, (-)</t>
  </si>
  <si>
    <t>Radijo ir televizijos transliavimo perdavimo aparatai su priėmimo aparatais, (vnt.)</t>
  </si>
  <si>
    <t>Radijo ir televizijos transliavimo perdavimo aparatai be priėmimo aparatų, (vnt.)</t>
  </si>
  <si>
    <t>Televizijos kameros (įskaitant uždarųjų televizijos tinklų kameras) (išskyrus vaizdo magnetofono komplekto vaizdo kameras), (vnt.)</t>
  </si>
  <si>
    <t>Laidiniai telefono aparatai su belaidžiais rageliais, (vnt.)</t>
  </si>
  <si>
    <t>Telefonai, skirti koriniams tinklams arba kitiems belaidžiams tinklams, (vnt.)</t>
  </si>
  <si>
    <t>Balso, vaizdo ar kitų duomenų priėmimo, keitimo ir perdavimo arba atkūrimo aparatūra, įskaitant komutatorius ir maršruto parinkimo aparatus, (vnt.)</t>
  </si>
  <si>
    <t>Telefono aparatai, išskyrus laidinius telefono aparatus su belaidžiais rageliais ir telefonus, skirtus koriniams tinklams arba kitiems belaidžiams tinklams); vaizdo telefonai, (vnt.)</t>
  </si>
  <si>
    <t>Nešiojamieji ieškai, aliarmo arba pranešimų gavikliai, (vnt.)</t>
  </si>
  <si>
    <t>Kita balso, vaizdo ar kitų duomenų perdavimo arba priėmimo aparatūra, įskaitant aparatūrą, skirtą laidinio ar belaidžio tinklo ryšiui (pavyzdžiui, vietiniam arba plačiajam tinklui), išskyrus perdavimo arba priėmimo aparatūrą, klasifi..., (vnt.)</t>
  </si>
  <si>
    <t>Elektrinės telefonijos arba telegrafijos aparatūros dalys;, (-)</t>
  </si>
  <si>
    <t>Palydovinio ryšio radijo arba televizijos imtuvų išorinės antenos (įskaitant sukiąsias sistemas) (išskyrus antenų stiprintuvus ir generatorinius radijo dažnio įrenginius), (vnt.)</t>
  </si>
  <si>
    <t>Radijo arba televizijos imtuvų išorinės antenos (įskaitant sukiąsias sistemas) (išskyrus palydovinio ryšio antenas, antenų stiprintuvus ir generatorinius radijo dažnio įrenginius), (vnt.)</t>
  </si>
  <si>
    <t>Visų rūšių antenos ir antenų atšvaitai, skirti aparatams, klasifikuojamiems HS 85.17 pozicijoje; dalys, tinkamos naudoti kartu su šiais įtaisais, (-)</t>
  </si>
  <si>
    <t>Radijo arba televizijos imtuvų vidinės antenos, įskaitant įmontuotąsias antenas (išskyrus antenų stiprintuvus ir generatorinius radijo dažnio įrenginius), (vnt.)</t>
  </si>
  <si>
    <t>Kitos antenos ir dalys, tinkamos naudoti vien tik arba daugiausia su aparatais, klasifikuojamais 8525–8528 pozicijose, (-)</t>
  </si>
  <si>
    <t>Radijo arba televizijos laidų perdavimo aparatūrai skirtos dėžės ir korpusai, televizijos kameros ir pan.; dalys, tinkamos naudoti vien tik arba daugiausia su televizijos kameromis, radijo arba televizijos laidų perdavimo aparatūra  ir ..., (-)</t>
  </si>
  <si>
    <t>Elektriniai apsaugos nuo įsilaužimo arba priešgaisrinės signalizacijos ir panašūs aparatai (išskyrus naudojamus variklinėse transporto priemonėse ar pastatuose), (vnt.)</t>
  </si>
  <si>
    <t>Elektriniai pastatų apsaugos nuo įsilaužimo arba priešgaisrinės signalizacijos ir panašūs aparatai, (vnt.)</t>
  </si>
  <si>
    <t>Kabelinės televizijos ar spalvoto vaizdo televizorių imtuviniai vaizdo derintuvai (tiuneriai) ir kabelinės televizijos imtuvai (spalvoto vaizdo kanalų perjungikliai) (išskyrus tuos, kurie izoliuoja aukštojo dažnio televizijos signalu..., (vnt.)</t>
  </si>
  <si>
    <t>Spalvoto vaizdo televizijos vaizdo projektavimo įranga, (vnt.)</t>
  </si>
  <si>
    <t>Daugiasluoksniai spausdintiniai grandynai, sudaryti tik iš laidžiųjų elementų ir kontaktų, (vnt.)</t>
  </si>
  <si>
    <t>Kiti televizijos imtuvai, su radijo imtuvais arba su garso ar vaizdo įrašymo arba atkūrimo aparatais arba be jų, nenurodyti kitoje vietoje, (vnt.)</t>
  </si>
  <si>
    <t>Elektriniai grotuvai, plokštelių grotuvai, kasetiniai grotuvai ir kita garso atkūrimo aparatūra, (vnt.)</t>
  </si>
  <si>
    <t>Spausdintiniai grandynai, sudaryti tik iš laidžiųjų elementų ir kontaktų (išskyrus daugiasluoksnius spausdintinius grandynus), (vnt.)</t>
  </si>
  <si>
    <t>Magnetofonai ir kita garso įrašymo aparatūra, (vnt.)</t>
  </si>
  <si>
    <t>Vaizdo įrašymo aparatai (vaizdo magnetofonai), (vnt.)</t>
  </si>
  <si>
    <t>Plokštieji spalvoto vaizdo monitoriai su skystųjų kristalų ar plazminiais ir kitokiais ekranais, be kanalų perjungiklių (išskyrus monitorius su elektroniniu vamzdžiu), (vnt.)</t>
  </si>
  <si>
    <t>Kitos aparatūros, klasifikuojamos HS 8519, 8520, 8521 pozicijose, dalys ir reikmenys, (-)</t>
  </si>
  <si>
    <t>Aparatūros, klasifikuojamos HS 8518 pozicijoje, dalys, (-)</t>
  </si>
  <si>
    <t>Radijo imtuvų ir siųstuvų dalys, (-)</t>
  </si>
  <si>
    <t>Navigacijos prietaisai ir įrenginiai (įskaitant upių ar jūrų navigacijos) (išskyrus aeronautikos ar kosmoso navigacijos kompasus), (vnt.)</t>
  </si>
  <si>
    <t>Elektroniniai meteorologijos, hidrologijos ir geofizikos prietaisai ir įrenginiai (išskyrus kompasus), (vnt.)</t>
  </si>
  <si>
    <t>Kiti elektroniniai prietaisai, nenurodyti kitoje vietoje, (vnt.)</t>
  </si>
  <si>
    <t>Geodezijos (įskaitant fotogrametrinę geodeziją), hidrografijos, okeanografijos, hidrologijos, meteorologijos arba geofizikos prietaisai ir aparatai (išskyrus nivelyrus ir kompasus), neelektroniniai; neelektroniniai tolimačiai, (vnt.)</t>
  </si>
  <si>
    <t>Radionavigaciniai aparatai (įskaitant radijo švyturius ir radijo plūdurus, imtuvinius indikatorius, radijo kompasus su daugiaelementėmis ar su kryptinėmis rėminėmis antenomis), (vnt.)</t>
  </si>
  <si>
    <t>Nuotolinio valdymo radijo bangomis aparatai (įskaitant laivų, nepilotuojamų lėktuvų, raketų, reaktyvinių sviedinių, žaislų, laivų ar lėktuvų modelių, mašinų, minų sprogdinimo nuotolinio valdymo radijo bangomis įtaisus), (vnt.)</t>
  </si>
  <si>
    <t>Braižybos stalai ir mašinos bei kiti braižybos, ženklinimo arba matematinių skaičiavimų prietaisai, (vnt.)</t>
  </si>
  <si>
    <t>Jonizuojančiosios spinduliuotės matavimo arba registravimo prietaisai ir aparatai, (vnt.)</t>
  </si>
  <si>
    <t>Elektroniniai įtampos, srovės stiprumo, varžos ar galios matavimo arba kontrolės prietaisai ir aparatai be rašytuvų (išskyrus daugiaribius universaliuosius matuoklius, osciloskopus ir oscilografus), (vnt.)</t>
  </si>
  <si>
    <t>Prietaisai ir aparatai, specialiai pritaikyti nuotoliniam ryšiui, (vnt.)</t>
  </si>
  <si>
    <t>Elektrinio stiprinimo koeficiento matavimo ar kontrolės prietaisai ir aparatai su įrašymo įtaisais (išskyrus dujų, skysčių ar elektros tiekimo ar gamybos matuoklius),(vnt.)</t>
  </si>
  <si>
    <t>Elektroniniai elektrinio stiprinimo koeficiento matavimo ar kontrolės prietaisai ir aparatai be įrašymo įtaisų (išskyrus dujų, skysčių ar elektros tiekimo ar gamybos matuoklius), (vnt.)</t>
  </si>
  <si>
    <t>Neelektroniniai elektrinio stiprinimo koeficiento matavimo ar kontrolės prietaisai ir aparatai be įrašymo įtaisų (išskyrus universaliuosius matuoklius (multimetrus), voltmetrus), (vnt.)</t>
  </si>
  <si>
    <t>Elektroniniai termometrai ir pirometrai, nekombinuoti su kitais prietaisais, išskyrus pripildytus skysčio, (vnt.)</t>
  </si>
  <si>
    <t>Elektroniniai hidrometrai, higrometrai ir psichrometrai , (vnt.)</t>
  </si>
  <si>
    <t>Elektroniniai prietaisai ir aparatai skysčių lygiui matuoti ar kontroliuoti, (vnt.)</t>
  </si>
  <si>
    <t>Neelektroniniai prietaisai ir aparatai skysčių lygiui matuoti ar kontroliuoti, (vnt.)</t>
  </si>
  <si>
    <t>Elektroniniai slėgmačiai, jutikliai, rodytuvai ir keitikliai, (vnt.)</t>
  </si>
  <si>
    <t>Neelektroniniai spiraliniai manometrai arba manometrai su metaline diafragma, (vnt.)</t>
  </si>
  <si>
    <t>Kiti prietaisai ir aparatai, skirti slėgiui matuoti arba kontroliuoti, (vnt.)</t>
  </si>
  <si>
    <t>Elektroniniai prietaisai ir aparatai skirti kintamiesiems skysčių ir (arba) dujų parametrams matuoti (įskaitant šilumos skaitiklius; išskyrus skysčių slėgio ir (arba) srauto, ir (arba) lygio matuoklius), (vnt.)</t>
  </si>
  <si>
    <t>Elektroniniai dujų arba dūmų analizės aparatai, (vnt.)</t>
  </si>
  <si>
    <t>Optinės spinduliuotės diapazono spektrometrai, spektrofotometrai…, (vnt.)</t>
  </si>
  <si>
    <t>Kiti optinės spinduliuotės diapazono prietaisai ir aparatai, nenurodyti kitoje vietoje, (vnt.)</t>
  </si>
  <si>
    <t>Elektroniniai pH matuokliai, rH matuokliai ir kiti elektros laidumo matavimo aparatai (įskaitant naudojamus laboratorijose arba lauko sąlygomis, (technologiniams) procesams kontroliuoti arba valdyti), (vnt.)</t>
  </si>
  <si>
    <t>Kiti elektroniniai prietaisai ir aparatai, (vnt.)</t>
  </si>
  <si>
    <t>Kiti niekur kitur nenurodyti prietaisai ir aparatai, skirti fizikinei arba cheminei analizei atlikti, (vnt.)</t>
  </si>
  <si>
    <t>Elektroniniai teodolitai ir tacheometrai; geodezijos (įskaitant fotogrametrinę geodeziją), elektroniniai hidrografijos ir okeanografijos prietaisai ir aparatai (išskyrus tolimačius, nivelyrus ir kompasus), (vnt.)</t>
  </si>
  <si>
    <t>Dujų tiekimo ar gamybos skaitikliai (įskaitant kalibruotuosius), (vnt.)</t>
  </si>
  <si>
    <t>Skysčių tiekimo ar gamybos skaitikliai (įskaitant kalibruotuosius) (išskyrus siurblius), (vnt.)</t>
  </si>
  <si>
    <t>Elektros tiekimo ar gamybos skaitikliai (įskaitant kalibruotuosius) (išskyrus voltmetrus, ampermetrus, vatmetrus ir panašius matuoklius), (vnt.)</t>
  </si>
  <si>
    <t>Apsisukimų skaičiaus skaitikliai, gamybos produktų kiekio skaitikliai, biliardų skaitikliai, taksometrai, hodometrai, žingsniamačiai, rankiniai skaitikliai, dažnio dalytuvai, prietaisai ir aparatai trumpoms trukmėms matuoti, (vnt.)</t>
  </si>
  <si>
    <t>Universalieji matavimo prietaisai (multimetrai), (vnt.)</t>
  </si>
  <si>
    <t>Tachometrai, (vnt.)</t>
  </si>
  <si>
    <t>Hidrauliniai arba pneumatiniai automatinio reguliavimo arba valdymo prietaisai ir aparatai, (vnt.)</t>
  </si>
  <si>
    <t>Bandymų stendai, (kg)</t>
  </si>
  <si>
    <t>Optiniai matavimo arba tikrinimo įrankiai, prietaisai ir mašinos, nenurodyti kitoje HS 90 skirsnio vietoje, (vnt.)</t>
  </si>
  <si>
    <t>Elektroniniai prietaisai, įrenginiai ir mašinos geometriniams dydžiams matuoti arba kontroliuoti (įskaitant komparatorius, koordinačių matavimo mašinas), (vnt.)</t>
  </si>
  <si>
    <t>Kiti elektroniniai matavimo ar kontrolės prietaisai, aparatai ir pan. prietaisai, (vnt.)</t>
  </si>
  <si>
    <t>Elektroniniai termostatai, (vnt.)</t>
  </si>
  <si>
    <t>Neelektroniniai termostatai, (vnt.)</t>
  </si>
  <si>
    <t>Reguliavimo arba valdymo prietaisai ir aparatai, nenurodyti kitoje vietoje, (vnt.)</t>
  </si>
  <si>
    <t>Radiolokacijos ir radionavigacijos aparatūros dalys, (-)</t>
  </si>
  <si>
    <t>Gaminių, priskirtų 26.51.12, 26.51.32, 26.51.33, 26.51.4 ir 26.51.5, dalys ir pagalbiniai reikmenys; mikrotomai; niekur kitur nenurodytos dalys, (-)</t>
  </si>
  <si>
    <t>Elektros tiekimo arba elektros gamybos skaitiklių dalys ir reikmenys, (-)</t>
  </si>
  <si>
    <t>Skysčių arba dujų tiekimo ar produkcijos skaitiklių dalys ir reikmenys, išskyrus skysčių siurblių dalis ir reikmenis, (-)</t>
  </si>
  <si>
    <t>Prietaisų, aparatų ir mašinų, klasifikuojamų 9031 pozicijoje, dalys ir reikmenys, (-)</t>
  </si>
  <si>
    <t>Automatinio reguliavimo ar valdymo prietaisų ir aparatų dalys bei reikmenys, (-)</t>
  </si>
  <si>
    <t>Įtaisų ir aparatų, priskirtų 26.51.11 ir 26.51.62 subkategorijoms, dalys ir pagalbiniai reikmenys, (-)</t>
  </si>
  <si>
    <t>Kiti rankiniai, kišeniniai ir kitokie laikrodžiai, įskaitant sekundmačius,  (vnt.)</t>
  </si>
  <si>
    <t>Laikrodžiai su rodymo mechanizmais; žadintuvai ir sieniniai laikrodžiai; kiti laikrodžiai, (vnt.)</t>
  </si>
  <si>
    <t>Technologinių procesų valdymo laikmačiai, chronometrai ir panašūs įtaisai (išskyrus chronometrinius ir chronografinius laikrodžius bei laikrodžius su sekundmačiais), (vnt.)</t>
  </si>
  <si>
    <t>Kiti, niekur kitur nepriskirti, neelektroniniai prietaisai ir aparatai fizinei arba cheminei analizei atlikti, (vnt.)</t>
  </si>
  <si>
    <t>Aparatai, kurių veikimas pagrįstas rentgeno spinduliuotės naudojimu, skirti arba neskirti naudoti medicinoje, chirurgijoje, odontologijoje arba veterinarijoje, įskaitant radiografijos arba radioterapijos aparatus, (vnt.)</t>
  </si>
  <si>
    <t>Aparatai, kurių veikimas pagrįstas alfa, beta arba gama spinduliuotės naudojimu, skirti arba neskirti naudoti medicinoje, chirurgijoje, odontologijoje arba veterinarijoje, įskaitant radiografijos arba radioterapijos aparatus, (vnt.)</t>
  </si>
  <si>
    <t>Rentgeno spinduliuotės ir aukštosios įtampos generatoriai, įskaitant dalis, klasifikuojamas HS 9022 pozicijoje, (-)</t>
  </si>
  <si>
    <t>Elektriniai diagnostikos aparatai (išskyrus elektrokardiografus), nenurodyti kitoje vietoje, (vnt.)</t>
  </si>
  <si>
    <t>Klausos aparatai (išskyrus jų dalis ir reikmenis), (vnt.)</t>
  </si>
  <si>
    <t>Kurčiųjų klausos aparatų dalys ir reikmenys (išskyrus ausinių stiprintuvus ir panašius įtaisus), (-)</t>
  </si>
  <si>
    <t>Fotoblykstės (išskyrus fotoblyksčių lempas, fotoblyksčių kubelius ir panašius gaminius); fotografiniai didintuvai; fotolaboratorijų aparatūra; negatoskopai ir projekciniai ekranai, (-)</t>
  </si>
  <si>
    <t>Fotografijos įrangos dalys ir reikmenys, (-)</t>
  </si>
  <si>
    <t>Prizmės, veidrodžiai ir kiti optiniai elementai, nenurodyti kitoje vietoje, (kg)</t>
  </si>
  <si>
    <t>Aptaisyti lęšiai, prizmės, veidrodžiai ir kiti… iš bet kokių medžiagų, nenurodyti kitoje vietoje, (vnt.)</t>
  </si>
  <si>
    <t>Aptaisyti objektyvai, pagaminti iš bet kokių medžiagų (išskyrus kamerų, projektorių, fotografinių didintuvų ar mažintuvų objektyvus), (vnt.)</t>
  </si>
  <si>
    <t>Žiūronai (binokliai) (įskaitant naktinio regėjimo žiūronus), (vnt.)</t>
  </si>
  <si>
    <t>Sudėtiniai optiniai mikroskopai, įskaitant mikrofotografijos, mikrokinematografijos arba mikroprojektavimo mikroskopus, (vnt.)</t>
  </si>
  <si>
    <t>Lazeriai, išskyrus lazerinius diodus mašinas ir prietaisus su įmontuotais lazeriais, (vnt.)</t>
  </si>
  <si>
    <t>Kiti optiniai aparatai ir prietaisai, nenurodyti  HS 90 pozicijoje, (-)</t>
  </si>
  <si>
    <t>Niekur kitur nepriskirtos prietaisų, aparatų ir mašinų, priskirtų HS 90.31 pozicijai, dalys ir reikmenys, (-)</t>
  </si>
  <si>
    <t>Žiūronų (binoklių) ir kt. dalys bei reikmenys (įskaitant tvirtinimo įtaisus), (-)</t>
  </si>
  <si>
    <t>Optinių mikroskopų, klasifikuojamų HS 9011 pozicijoje, dalys ir reikmenys, (-)</t>
  </si>
  <si>
    <t>Optiniai įrenginių ir prietaisų, klasifikuojamų HS 9013 pozicijoje, dalys ir reikmenys, (-)</t>
  </si>
  <si>
    <t>Neįrašytos magnetinės juostos ir magnetiniai diskai, skirti garsui ar kitiems reiškiniams įrašyti, (kg)</t>
  </si>
  <si>
    <t>Kitos įrašų laikmenos, įskaitant diskų gamyboje naudojamas matricas ir formas, (kg)</t>
  </si>
  <si>
    <t>Nuolatinės srovės varikliai ir generatoriai, kurių galia didesnė kaip 37,5 W, bet ne didesnė kaip 750 W (išskyrus vidaus degimo variklių paleidiklius (starterius)), (vnt.)</t>
  </si>
  <si>
    <t>Nuolatinės srovės varikliai ir generatoriai, kurių galia didesnė kaip 0,75 kW, bet ne didesnė kaip 75 kW , (vnt.)</t>
  </si>
  <si>
    <t>Nuolatinės srovės varikliai ir generatoriai, kurių galia didesnė kaip 0,75 kW, bet ne didesnė kaip 7,5 kW (išskyrus vidaus degimo variklių paleidiklius (starterius), (vnt.)</t>
  </si>
  <si>
    <t>Nuolatinės srovės varikliai ir generatoriai, kurių galia didesnė kaip 7,5 kW, bet ne didesnė kaip 75 kW (išskyrus vidaus degimo variklių paleidiklius (starterius)), (vnt.)</t>
  </si>
  <si>
    <t>Nuolatinės srovės varikliai ir generatoriai, kurių galia didesnė kaip 375 kW (išskyrus vidaus degimo variklių paleidiklius (starterius)) , (vnt.)</t>
  </si>
  <si>
    <t>Universalūs kintamosios ir nuolatinės srovės varikliai, kurių galia didesnė kaip 37,5 W, (vnt.)</t>
  </si>
  <si>
    <t>Vienfaziai kintamosios srovės varikliai, kurių galia ne didesnė kaip 750 W, (vnt.)</t>
  </si>
  <si>
    <t>Kintamosios srovės generatoriai, kurių galia ne didesnė kaip 75 kVA, (vnt.)</t>
  </si>
  <si>
    <t>Kintamosios srovės generatoriai, kurių galia didesnė kaip 75 kVA, bet nedidesnė kaip 375 kVA, (vnt.)</t>
  </si>
  <si>
    <t>Generatoriniai agregatai, varomi stūmoklinių slėgimo uždegimo vidaus degimo variklių, kurių galia ne didesnė kaip 75 kVA, (vnt.)</t>
  </si>
  <si>
    <t>Generatoriniai agregatai, varomi stūmoklinių slėgimo uždegimo vidaus degimo variklių, kurių galia didesnė kaip 75 kVA, bet ne didesnė kaip 375 kVA, (vnt.)</t>
  </si>
  <si>
    <t>Generatoriniai agregatai, varomi stūmoklinių slėgimo uždegimo vidaus degimo variklių, kurių galia didesnė kaip 375 kVA, bet ne didesnė kaip 750 kVA , (vnt.)</t>
  </si>
  <si>
    <t>Generatoriniai agregatai, varomi stūmoklinių slėgimo uždegimo vidaus degimo variklių, kurių galia didesnė kaip 750 kVA,(vnt.)</t>
  </si>
  <si>
    <t>Generatoriniai agregatai, varomi stūmoklinių kibirkštinio uždegimo vidaus degimo variklių, kurių galia ne didesnė kaip 7,5 kVA,(vnt.)</t>
  </si>
  <si>
    <t>Generatoriniai agregatai, varomi stūmoklinių kibirkštinio uždegimo vidaus degimo variklių, kurių galia didesnė kaip 7,5 kVA,(vnt.)</t>
  </si>
  <si>
    <t>Generatoriniai agregatai (išskyrus varomus vėjo ir varomus stūmoklinių kibirkštinio uždegimo vidaus degimo variklių), (vnt.)</t>
  </si>
  <si>
    <t>Vieninkariai elektros keitikliai, (vnt.)</t>
  </si>
  <si>
    <t>Matavimo transformatoriai, kurių galia ne didesnė kaip 1 kVA (įskaitant įtampos matavimo), (vnt.)</t>
  </si>
  <si>
    <t>Kiti transformatoriai, kurių galia ne didesnė kaip 1 kVA, nenurodyti kitoje vietoje, (vnt.)</t>
  </si>
  <si>
    <t>Kiti transformatoriai, kurių galia ne mažesnė kaip 1 kVA, bet ne didesnė kaip 16 kVA, (vnt.)</t>
  </si>
  <si>
    <t>Transformatoriai, kurių galia didesnė kaip 16 kVA, bet ne didesnė kaip 500 kVA, nenurodyti kitoje vietoje, (vnt.)</t>
  </si>
  <si>
    <t>Išlydžio lempų arba vamzdelių balastiniai įtaisai (išskyrus induktyvumo rites), (vnt.)</t>
  </si>
  <si>
    <t>Akumuliatoriaus įkrovikliai, (vnt.)</t>
  </si>
  <si>
    <t>Lygintuvai, (vnt.)</t>
  </si>
  <si>
    <t>Kiti optinės spinduliuotės diapazono (ultravioletinės, matomosios, infraraudonosios spinduliuotės) prietaisai ir aparatai, (vnt.)</t>
  </si>
  <si>
    <t>Maitinimo blokai, skirti nuotolinių ryšių aparatams, automatinėms duomenų apdorojimo mašinoms ir jų dalys, (vnt.)</t>
  </si>
  <si>
    <t>Binoklių, monokuliarų, kitų optinių teleskopų, kitų astronomijos prietaisų (išskyrus radioastronomijos prietaisus) dalys bei reikmenys (įskaitant tvirtinimo įtaisus),(-)</t>
  </si>
  <si>
    <t>Apgręžikliai (inverteriai), kurių galia ne didesnė kaip 7,5 kVA, (vnt.)</t>
  </si>
  <si>
    <t>Apgręžikliai (inverteriai), kurių galia didesnė kaip 7,5 kVA,(vnt.)</t>
  </si>
  <si>
    <t>Optinių mikroskopų, priskirtų HS 90.11 pozicijai, dalys ir reikmenys, (-)</t>
  </si>
  <si>
    <t>Optinių įrenginių ir prietaisų, priskirtų HS 90.13 pozicijai, dalys ir reikmenys, (-)</t>
  </si>
  <si>
    <t>Statiniai keitikliai (išskyrus polikristalinius puslaidininkius lygintuvus, keitiklius, specialiai sukurtus suvirinimui be suvirinimo įrangos, akumuliatorių įkroviklius, lygintuvus, inverterius), (vnt.)</t>
  </si>
  <si>
    <t>Varikliai, kurių galia ne didesnė kaip 37,5 W (įskaitant sinchroninius variklius, kurių galia ne didesnė kaip 18 W, universaliuosius nuolatinės ir kintamos srovės variklius, kintamos srovės variklius ir nuolatinės srovės variklius), (vnt.)</t>
  </si>
  <si>
    <t>Induktyvumo ritės (išskyrus indukcijos rites, elektroninių vamzdžių kreipimo rites, išlydžio lempų ir vamzdelių rites), (vnt.)</t>
  </si>
  <si>
    <t>Dalys, skirtos mašinoms, klasifikuojamoms HS 8501 arba 8502 pozicijose, (-)</t>
  </si>
  <si>
    <t>Transformatorių ir induktyvumo ričių feritinės šerdys, (kg)</t>
  </si>
  <si>
    <t>Transformatorių ir induktyvumo ričių dalys (išskyrus feritines šerdis), (-)</t>
  </si>
  <si>
    <t>Statinių konverterių dalys, (-)</t>
  </si>
  <si>
    <t>Skyrikliai ir pertraukikliai, (vnt.)</t>
  </si>
  <si>
    <t>Žaibolaidžiai, įtampos ribotuvai ir viršįtampių slopintuvai, skirti aukštesnei kaip 1 kV įtampai, (vnt.)</t>
  </si>
  <si>
    <t>Kita aparatūra, skirta aukštesnei kaip 1000 V įtampos grandinėms perjungti …, (vnt.)</t>
  </si>
  <si>
    <t>Daugiafaziai kintamosios srovės varikliai, kurių galia ne didesnė kaip 750 W, (vnt.)</t>
  </si>
  <si>
    <t>Daugiafaziai kintamosios srovės varikliai, kurių galia didesnė kaip 0,75 kW, bet ne didesnė kaip 7,5 kW, (vnt.)</t>
  </si>
  <si>
    <t>Saugikliai, skirti ne aukštesnei kaip 1 kV įtampai ir stipresnei kaip 10 A, bet ne stipresnei kaip 63 A srovei, (vnt.)</t>
  </si>
  <si>
    <t>Ne aukštesnės kaip 1 kV įtampos ir ne stipresnės kaip 63 A srovės automatiniai grandinės išjungikliai , (vnt.)</t>
  </si>
  <si>
    <t>Relės, skirtos ne aukštesnei kaip 60 V įtampai ir ne stipresnei kaip 2 A srovei, (vnt.)</t>
  </si>
  <si>
    <t>Relės ir kontaktoriai, skirti aukštesnei kaip 60 V, bet ne aukštesnei kaip 1 kV įtampai, (vnt.)</t>
  </si>
  <si>
    <t>Skaitmeninio programinio valdymo skydai su įmontuota automatinio duomenų apdorojimo mašina, skirti ne aukštesnei kaip 1 000 V įtampai, (vnt.)</t>
  </si>
  <si>
    <t>Programuojamieji atmintinės valdikliai, skirti ne aukštesnei kaip 1 000 V įtampai, (vnt.)</t>
  </si>
  <si>
    <t>Kiti elektros valdymo ar jos paskirstymo pagrindai, skirti ne aukštesnei kaip 1000 V įtampai, (vnt.)</t>
  </si>
  <si>
    <t>Skaitmeninio programinio valdymo skydai, skirti aukštesnei kaip 1000 V, bet ne aukštesnei kaip 72,5 kV įtampai, (vnt.)</t>
  </si>
  <si>
    <t>Skaitmeninio programinio valdymo skydai, skirti aukštesnei kaip 72,5 kV įtampai, (vnt.)</t>
  </si>
  <si>
    <t>Skydai, plokštės, pultai, stendai, skirstomosios spintos ir kitų gaminių konstrukcijų pagrindai elektros valdymo ar elektros paskirstymo aparatams sumontuoti (išskyrus išvardintus gaminius su juose įmontuotais aparatais), (vnt.)</t>
  </si>
  <si>
    <t>Kitos aparatų, klasifikuojamų HS 85.35, 85.36, 85.37 pozicijose, dalys, (-)</t>
  </si>
  <si>
    <t>Galvaniniai elementai ir galvaninės baterijos, (vnt.)</t>
  </si>
  <si>
    <t>Nikelio-kadmio, nikelio metalo hidrido, ličio jono, ličio polimero, nikelio-geležies bei kiti elektros akumuliatoriai, (vnt.)</t>
  </si>
  <si>
    <t>Elektros akumuliatorių dalys, įskaitant tarpiklius (separatorius), (-)</t>
  </si>
  <si>
    <t>Šviesolaidžių kabeliai, sudaryti iš atskirų aptrauktų skaidulų, sumontuoti ar nesumontuoti kartu su elektros laidininkais ar pritvirtintomis jungtimis, (kg)</t>
  </si>
  <si>
    <t>Šviesolaidžiai ir šviesolaidžių grįžtės; šviesolaidžių kabeliai (išskyrus sudarytus iš atskirai padengtų šviesolaidinių skaidulų), (kg)</t>
  </si>
  <si>
    <t>Apvijiniai elektros laidai,(kg)</t>
  </si>
  <si>
    <t>Lakuotieji arba emaliuotieji izoliuoti apvijiniai laidai, (kg)</t>
  </si>
  <si>
    <t>Kiti izoliuotieji apvijiniai laidai (įskaitant anoduotuosius), (kg)</t>
  </si>
  <si>
    <t>Izoliuoti bendraašiai kabeliai ir kiti bendraašiai elektros laidininkai duomenų valdymui, su pritvirtintomis jungtimis ar be jų, (kg)</t>
  </si>
  <si>
    <t>Kiti elektros laidininkai, skirti ne aukštesnei kaip 1000 V įtampai, su pritvirtintomis jungtimis, (kg)</t>
  </si>
  <si>
    <t>Kiti elektros laidininkai, skirti ne aukštesnei kaip 1000 V įtampai, be pritvirtintų jungčių, (kg)</t>
  </si>
  <si>
    <t>Elektros laidininkai, skirti aukštesnei kaip 1000 V įtampai, išskyrus apvijinius laidus, bendraašius kabelius ir kitokius bendraašius elektros laidininkus, uždegimo sistemų laidų rinkinius ir kitokius montavimo rinkinius, naudojamus tr..., (kg)</t>
  </si>
  <si>
    <t>Elektrinių grandinių perjungikliai, skirti ne aukštesnei kaip 1 kV įtampai (įskaitant mygtukinius jungiklius ir sukamuosius perjungiklius) (išskyrus reles), (vnt.)</t>
  </si>
  <si>
    <t>Elektros lempų laikikliai, skirti ne aukštesnei kaip 1 kV įtampai, (vnt.)</t>
  </si>
  <si>
    <t>Bendraašių kabelių kištukai ir kištukiniai lizdai, skirti ne aukštesnei kaip 1 kV įtampai, (vnt.)</t>
  </si>
  <si>
    <t>Kištukai ir kištukiniai lizdai, skirti ne aukštesnei kaip 1 kV įtampai (išskyrus bendraašių kabelių, spausdintinių grandinių), (vnt.)</t>
  </si>
  <si>
    <t>Surenkamieji elektros grandinių elementai, skirti ne aukštesnei kaip 1 kV įtampai, (vnt.)</t>
  </si>
  <si>
    <t>Laidų ir kabelių jungtys ir kontaktiniai elementai, skirti ne aukštesnei kaip 1 kV įtampai, (vnt.)</t>
  </si>
  <si>
    <t>Kiti elektros grandinių perjungikliai, skirti ne aukštesnei kaip 1 kV įtampai, (vnt.)</t>
  </si>
  <si>
    <t>Magistraliniai, kanaliniai ir kabeliniai loveliai elektros grandinių instaliavimui, iš plastikų, (kg)</t>
  </si>
  <si>
    <t>Plastikinės izoliacinės detalės, skirtos elektros mašinoms, prietaisams ar įrangai (išskyrus elektros izoliatorius), (kg)</t>
  </si>
  <si>
    <t>Niekur kitur nepriskirtos dalys, skirtos vien tik arba daugiausia  elektros varikliams ir generatoriams, elektros generatoriniams agregatams ir vieninkariams elektros keitikliams (išskyrus kuro elementus), (-)</t>
  </si>
  <si>
    <t>Sandariosios kryptingų spindulių lempos,(vnt.)</t>
  </si>
  <si>
    <t>Kaitinamosios lempos, kurių galia ne didesnė kaip 200 W, skirtos aukštesnei kaip 100 V įtampai, įskaitant atšvaistų lempas, išskyrus ultravioletines ir infraraudonąsias lempas, volframohalogenines kaitinamąsias lempas - optinius auto..., (vnt.)</t>
  </si>
  <si>
    <t>Kitoje vietoje nenurodytos kaitinamosios lempos, (vnt.)</t>
  </si>
  <si>
    <t>Ultravioletinės arba infraraudonosios lempos; lankinės lempos, (vnt.)</t>
  </si>
  <si>
    <t>Stalinės, biuro, naktinės arba ant grindų statomos elektros lempos, (vnt.)</t>
  </si>
  <si>
    <t>Automatiniai grandinės išjungikliai, skirti ne aukštesnei kaip 1 kV įtampai ir stipresnei kaip 63 A srovei, (vnt.)</t>
  </si>
  <si>
    <t>Neelektrės lempos ir šviestuvai , (vnt.)</t>
  </si>
  <si>
    <t>Šviečiantieji ženklai, šviečiančiosios iškabos ir panašūs dirbiniai (įskaitant kelio ženklus), (vnt.)</t>
  </si>
  <si>
    <t>Sietynai ir kiti elektros šviestuvai, tvirtinami prie lubų arba prie sienų (išskyrus naudojamus atviroms viešosioms vietoms arba transporto magistralėms apšviesti), (vnt.)</t>
  </si>
  <si>
    <t>Prožektoriai ir žibintai (įskaitant skirtus scenų, foto ar kino studijų apšvietimui), (vnt.)</t>
  </si>
  <si>
    <t>Autotransporto priemonių elektriniai apšvietimo arba vaizdinio signalizavimo įrenginiai (išskyrus kaitinamąsias arba išlydžio elektros lempas, optinius automobilių žibintų elementus, ultravioletines, infraraudonąsias ir lankines lempas), (kg)</t>
  </si>
  <si>
    <t>Elektros lempos ir plastikinė ar kitų medžiagų apšvietimo įranga, kurioje naudojamos kaitrinės ir vamzdinės liuminescencinės lempos, (vnt.)</t>
  </si>
  <si>
    <t>Kaitinamųjų arba išlydžio elektros lempų dalys (įskaitant optinius automobilių žibintų elementus, ultravioletines arba infraraudonąsias bei lankines lempas), (-)</t>
  </si>
  <si>
    <t>Nešiojamųjų elektros lempų, kurias maitina sausos baterijos, akumuliatoriai, magnetai, dalys (išskyrus motociklų ir kitų variklinių transporto priemonių lempas), (-)</t>
  </si>
  <si>
    <t>Lempų, šviestuvų ir kt. dalys (išskyrus stiklines ir plastikines), (-)</t>
  </si>
  <si>
    <t>Kombinuoti šaldytuvai šaldikliai su atskiromis išorinėmis durimis, (vnt.)</t>
  </si>
  <si>
    <t>Buitiniai šaldytuvai (įskaitant kompresorinius, elektrinius absorbcinius) (išskyrus įmontuojamus), (vnt.)</t>
  </si>
  <si>
    <t>Kompresoriniai įmontuojami šaldytuvai, (vnt.)</t>
  </si>
  <si>
    <t>Vertikalūs šaldikliai, kurių talpa ne didesnė kaip 900 litrų, (vnt.)</t>
  </si>
  <si>
    <t>Staliniai, grindiniai, sieniniai, montuojami languose, ant lubų arba ant stogų vėdintuvai su įmontuotu elektros varikliu, kurio galia ne didesnė kaip 125 W, (vnt.)</t>
  </si>
  <si>
    <t>Traukos spintos, kurių maksimalus horizontalios kraštinės matmuo ne didesnis kaip 120 cm, (vnt.)</t>
  </si>
  <si>
    <t>Buitiniai maisto produktų smulkintuvai ir maišytuvai; vaisių arba daržovių sulčiaspaudės su įmontuotu elektros varikliu, (vnt.)</t>
  </si>
  <si>
    <t>Kiti elektromechaniniai prietaisai, (kg)</t>
  </si>
  <si>
    <t>Elektriniai rankų džiovintuvai, (vnt.)</t>
  </si>
  <si>
    <t>Elektrinės laidynės,(vnt.)</t>
  </si>
  <si>
    <t>Elektroterminiai aparatai, naudojami buityje (išskyrus šukuosenų aparatus ir rankų džiovintuvus, patalpų šildymo aparatus ir dirvos šildymo aparatus, vandens šildytuvus, panardinamuosius šildytuvus, laidynes, mikrobangų krosnis, orka..., (vnt.)</t>
  </si>
  <si>
    <t>Elektriniai tekančiojo vandens šildytuvai, (vnt.)</t>
  </si>
  <si>
    <t>Elektriniai vandens šildytuvai (įskaitant netekančio vandens šildytuvus) (išskyrus tekančiojo vandens šildytuvus), (vnt.)</t>
  </si>
  <si>
    <t>Elektriniai šilumos radiatoriai, (vnt.)</t>
  </si>
  <si>
    <t>Elektriniai radiatoriai, konvektoriai ir šildytuvai arba židiniai su įmontuotu ventiliatoriumi, (vnt.)</t>
  </si>
  <si>
    <t>Kiti elektriniai patalpų šildymo aparatai, (vnt.)</t>
  </si>
  <si>
    <t>Buitinės mikrobangų krosnys, (vnt.)</t>
  </si>
  <si>
    <t>Kontaktiniai elektriniai kaitinimo varžai (išskyrus anglinius), (kg)</t>
  </si>
  <si>
    <t>Buitinių elektromechaninių prietaisų, su įmontuotais elektros varikliais, dalys (išskyrus dulkių siurblių dalis), (-)</t>
  </si>
  <si>
    <t>Prietaisų, klasifikuojamų 8516 pozicijoje, dalys, (-)</t>
  </si>
  <si>
    <t>Kiti buitiniai neelektriniai kepimo ir virimo plokštieji kaitintuvai iš geležies, plieno ar vario, (vnt.)</t>
  </si>
  <si>
    <t>Prožektoriai ir žibintai (įskaitant scenoms, foto- ar kino studijoms apšviesti), (vnt.)</t>
  </si>
  <si>
    <t>Elektros lempos ir plastikinė ar kitų medžiagų apšvietimo įranga, kurioje naudojamos kaitinamosios ir vamzdinės lempos, įskaitant Kalėdų eglučių apšvietimo rinkinius, (vnt.)</t>
  </si>
  <si>
    <t>Buitiniai įtaisai iš geležies arba plieno su dūmtraukiais, kūrenami kietuoju kuru (įskaitant šildytuvus, groteles, židinius, kaitintuvus; išskyrus virimo ir kepimo prietaisus bei plokščius šildytuvus), (vnt.)</t>
  </si>
  <si>
    <t>Kitoje vietoje nenurodyti neelektriniai oro šildytuvai ir karštojo oro skirstytuvai iš geležies arba plieno, (vnt.)</t>
  </si>
  <si>
    <t>Neelektriniai tekančiojo arba netekančiojo vandens šildytuvai , (vnt.)</t>
  </si>
  <si>
    <t>Krosnių, krosnių-viryklių, židinių, viryklių, mėsos keptuvų, žarijų indų, dujų degiklių, plokščių šildytuvų ir panašių neelektrinių buitinių įtaisų iš geležies arba plieno, kūrenamų dujomis, skystuoju ar kietuoju kuru, dalys iš geležies..., (-)</t>
  </si>
  <si>
    <t>Mašinos, atliekančios vertimo ir žodžių ieškos funkcijas, antenos stiprintuvai ir kitos tam tikras tik jiems būdingas funkcijas atliekančios elektros mašinos ir aparatai, nenurodyti kitoje HS 85 vietoje (išskyrus soliariumų gultus, lemp..., (-)</t>
  </si>
  <si>
    <t>Elektros izoliatoriai (išskyrus stiklinius ar keraminius), (kg)</t>
  </si>
  <si>
    <t>Buitinės indų plovimo mašinos, (vnt.)</t>
  </si>
  <si>
    <t>Buitinės drabužių skalbimo ir džiovinimo mašinos, (vnt.)</t>
  </si>
  <si>
    <t>Angliniai elektrodai (išskyrus naudojamus krosnyse), (kg)</t>
  </si>
  <si>
    <t>Švieslentės su skystųjų kristalų įtaisais (LCD), (kg)</t>
  </si>
  <si>
    <t>Elektriniai garso arba vaizdo signalizacijos aparatai, nenurodyti kitoje vietoje, (kg)</t>
  </si>
  <si>
    <t>Automatinės arba pusiau automatinės lankinio (įskaitant plazmos lanką) metalų suvirinimo mašinos ir aparatai, (vnt.)</t>
  </si>
  <si>
    <t>Kitos lankinio metalų suvirinimo mašinos ir aparatai, (vnt.)</t>
  </si>
  <si>
    <t>Staklių, klasifikuojamų HS 8515 pozicijoje, dalys ir reikmenys, (-)</t>
  </si>
  <si>
    <t>Geležinkelių, tramvajų, kelių, vidaus vandenų kelių, stovėjimo aikštelių, uostų įrenginių ir skridimo aikščių elektrinių signalizavimo, saugos arba eismo valdymo ar reguliavimo prietaisų dalys, (-)</t>
  </si>
  <si>
    <t>Aparatų, klasifikuojamų HS 85.31 pozicijoje, dalys, (-)</t>
  </si>
  <si>
    <t>Kitos individualios paskirties elektrinių mašinų ar aparatų dalys, nenurodytos kitoje vietoje, (-)</t>
  </si>
  <si>
    <t>Niekur kitur nepriskirtos mašinų ar aparatų elektrinės dalys, (-)</t>
  </si>
  <si>
    <t>Buitinės elektrinės viryklės bent su viena orkaite ar kaitviete (įskaitant kombinuotus dujinius-elektrinius buitinius prietaisus), (vnt.)</t>
  </si>
  <si>
    <t>Pastovieji elektros kondensatoriai, tantaliniai arba aliumininiai elektrolitiniai (išskyrus jėgos kondensatorius), (vnt.)</t>
  </si>
  <si>
    <t>Buitinės elektrinės įmontuojamosios orkaitės, (vnt.)</t>
  </si>
  <si>
    <t>Buitinių elektrinių viryklių plokštės, lankainiai ir kaitvietės,(vnt.)</t>
  </si>
  <si>
    <t>Pastovieji angliniai varžai, kompoziciniai arba plėveliniai (išskyrus kaitinamuosius varžus); elektros kintamieji varžai, įskaitant reostatus ir potenciometrus (išskyrus vielinius kintamuosius varžus ir kaitinamuosius varžus), (vnt.)</t>
  </si>
  <si>
    <t>Kelių, vidaus vandenų kelių, stovėjimo aikštelių, uostų įrenginių ir skridimo aikščių elektriniai signalizavimo, saugos arba eismo reguliavimo įrenginiai, (kg)</t>
  </si>
  <si>
    <t>Pramoniniai stūmokliniai vidaus degimo varikliai su slėginiu uždegimu (dyzeliniai arba pusiau dyzeliniai varikliai), kurių galia ne didesnė kaip 15 kW, (vnt.)</t>
  </si>
  <si>
    <t>Pramoniniai stūmokliniai vidaus degimo varikliai su slėginiu uždegimu (dyzeliniai arba pusiau dyzeliniai varikliai), kurių galia didesnė kaip 15 kW, bet ne didesnė kaip 30 kW, (vnt.)</t>
  </si>
  <si>
    <t>Švieslentės su šviesos diodais (LED), (kg)</t>
  </si>
  <si>
    <t>Hidraulinės turbinos ir vandens ratai, (kW)</t>
  </si>
  <si>
    <t>Vėjo varomi generatoriniai agregatai, (vnt.)</t>
  </si>
  <si>
    <t>Vandens garų ir kitų garų turbinų dalys, (-)</t>
  </si>
  <si>
    <t>Hidraulinių turbinų ir vandens ratų dalys, įskaitant reguliatorius, (-)</t>
  </si>
  <si>
    <t>Vien tik ar daugiausiai stūmoklinių kibirkštinio uždegimo vidaus degimo variklių dalys (išskyrus orlaivių variklių dalis), (-)</t>
  </si>
  <si>
    <t>Vien tik ar daugiausiai dyzelinių vidaus degimo variklių dalys, (-)</t>
  </si>
  <si>
    <t>Hidrauliniai cilindrai, (vnt.)</t>
  </si>
  <si>
    <t>Hidrauliniai ir pneumatiniai varikliai, (vnt.)</t>
  </si>
  <si>
    <t>Stūmokliniai siurbliai (radialinio stūmoklio), (vnt.)</t>
  </si>
  <si>
    <t>Hidrauliniai siurbliai (krumpliaratiniai), (vnt.)</t>
  </si>
  <si>
    <t>Vienpakopiai panardinamieji rotoriniai drenažiniai ir nuotekų šalinimo siurbliai, (vnt.)</t>
  </si>
  <si>
    <t>Hidrauliniai siurbliai (ašinio stūmoklio), (vnt.)</t>
  </si>
  <si>
    <t>Hidraulinės sistemos (maitinimo blokai su pavaromis), (vnt.)</t>
  </si>
  <si>
    <t>Hidraulinės sistemos (maitinimo blokai) (išskyrus pavaras), (vnt.)</t>
  </si>
  <si>
    <t>Hidraulinės energijos įrangos dalys, (-)</t>
  </si>
  <si>
    <t>Skysčių siurbliai su pritvirtintais matavimo prietaisais arba siurbliai, prie kurių šie prietaisai gali būti pritvirtinti (išskyrus degalų arba tepalų pilstymo siurblius), (vnt.)</t>
  </si>
  <si>
    <t>Didelio pajėgumo siurbliai, rankiniai siurbliai,(vnt.)</t>
  </si>
  <si>
    <t>Degalų, tepalų arba aušinimo skysčių siurbliai, skirti stūmokliniams vidaus degimo varikliams, (vnt.)</t>
  </si>
  <si>
    <t>Statiniai keitikliai (išskyrus polikristalinius puslaidininkius lygintuvus, keitiklius, specialiai sukurtus suvirinimui, be suvirinimo įrangos, akumuliatorių įkroviklius, lygintuvus, inverterius), (vnt.)</t>
  </si>
  <si>
    <t>Kuro elementai, (-)</t>
  </si>
  <si>
    <t>Prietaisų laidai, ilgintuvai ir kiti elektros laidų rinkiniai, skirti ne aukštesnei kaip 1 kV įtampai, su izoliuotaisiais laidais ir jungtimis, (kg)</t>
  </si>
  <si>
    <t>Elektromagnetai ir elektromagnetiniai kėlimo įrenginiai ir jų dalys (išskyrus medicinoje naudojamus magnetus); niekur kitur nepriskirti griebtuvai, spaustuvai ir panašūs laikikliai su elektromagnetais ir nuolatiniais magnetais bei jų dalys,(kg)</t>
  </si>
  <si>
    <t>Elektromagnetinės reguliuojamosios ir nereguliuojamosios sankabos bei stabdžiai (išskyrus elektromagnetinių įtaisų valdomus mechaninius hidraulinius ar pneumatinius stabdžius), (vnt.)</t>
  </si>
  <si>
    <t>Stūmokliniai rotaciniai, sraigtiniai siurbliai, (vnt.)</t>
  </si>
  <si>
    <t>Daugiapakopiai išcentriniai siurbliai, kurių žiočių skersmuo didesnis kaip 15 mm (įskaitant užsipildančiuosius), (vnt.)</t>
  </si>
  <si>
    <t>Daugiapakopiai diagonaliniai arba ašiniai dinaminiai siurbliai, (vnt.)</t>
  </si>
  <si>
    <t>Kiti hidrauliniai siurbliai; skysčių keltuvai, (vnt.)</t>
  </si>
  <si>
    <t>Rotaciniai stūmokliniai siurbliai, rotaciniai siurbliai su slystančiomis mentėmis, molekuliniai siurbliai ir Rootso siurbliai, difuziniai siurbliai, kriosorbciniai ir adsorbciniai siurbliai, (vnt.)</t>
  </si>
  <si>
    <t>Vakuuminiai siurbliai, (vnt.)</t>
  </si>
  <si>
    <t>Kompresoriai, naudojami šaldymo įrenginiuose, (vnt.)</t>
  </si>
  <si>
    <t>Oro arba dujų kompresoriai, išskyrus oro arba vakuuminius siurblius, naudojamus šaldymo įrenginiuose, oro kompresorius, sumontuotus ant važiuoklės su ratais, turbokompresorius, stūmoklinius ir rotacinius kompresorius, (vnt.)</t>
  </si>
  <si>
    <t>Autokompresoriai, (vnt.)</t>
  </si>
  <si>
    <t>Pneumatinės tiesinio veikimo pavaros (įskaitant cilindrus), (vnt.)</t>
  </si>
  <si>
    <t>Kiti kompresoriai, (vnt.)</t>
  </si>
  <si>
    <t>Skysčių siurblių ir skysčių keltuvų dalys, (-)</t>
  </si>
  <si>
    <t>Oro ir vakuuminių siurblių, oro ir dujų kompresorių, vėdintuvų ir traukos spintų dalys, (-)</t>
  </si>
  <si>
    <t>Vamzdynų, katilų korpusų, cisternų, bakų ir panašių įtaisų slėgio mažinimo vožtuvai (išskyrus kombinuotus su tepalinėmis arba filtrais iš ketaus arba plieno), (kg)</t>
  </si>
  <si>
    <t>Kriauklių, praustuvų, bidė, vandens cisternų ir panašių įtaisų maišytuvų vožtuvai, išskyrus slėgio mažinimo ir oleohidraulinius jėgos pavarų valdymo vožtuvus, atbulinius vožtuvus, apsauginius vožtuvus ir nuleidžiamuosius vožtuvus, (kg)</t>
  </si>
  <si>
    <t>Kriauklių, praustuvų, bidė, vandens cisternų ir panašių įtaisų čiaupai, ventiliai ir vožtuvai, išskyrus slėgio mažinimo ir oleohidraulinius jėgos pavarų valdymo vožtuvus, atbulinius vožtuvus, apsauginius vožtuvus ir nuleidžiamuosius vo..., (kg)</t>
  </si>
  <si>
    <t>Kiti procesų valdymo vožtuvai ir temperatūros reguliatoriai, (kg)</t>
  </si>
  <si>
    <t>Kitos sklendės iš ketaus, (kg)</t>
  </si>
  <si>
    <t>Kitos sklendės iš plieno, (kg)</t>
  </si>
  <si>
    <t>Kitos sklendės, (kg)</t>
  </si>
  <si>
    <t>Tiesiasroviai vožtuvai iš plieno, (kg)</t>
  </si>
  <si>
    <t>Kiti tiesiasroviai vožtuvai, (kg)</t>
  </si>
  <si>
    <t>Čiaupų, ventilių, vožtuvų ir panašių įtaisų, skirtų vamzdynams, katilų korpusams, cisternoms, bakams ir panašiems gaminiams dalys (įskaitant slėgio mažinimo ir termostatinio valdymo vožtuvus), (-)</t>
  </si>
  <si>
    <t>Kiti pavarų elementai (išskyrus krumpliaračius ir krumplines pavaras, rutulinius arba ritininius pavarų sraigtus, pavarų dėžes ir kitus greičio keitiklius), (kg)</t>
  </si>
  <si>
    <t>Rutuliniai guoliai , (kg)</t>
  </si>
  <si>
    <t>Rotodinaminiai vienpakopiai diagonaliniai arba ašiniai siurbliai, (vnt.)</t>
  </si>
  <si>
    <t>Skriejiko velenai ir alkūniniai velenai, (kg)</t>
  </si>
  <si>
    <t>Kiti velenai, (kg)</t>
  </si>
  <si>
    <t>Pavarų dėžės ir kiti greičio keitikliai (reduktoriai) mašinoms ir sausumos ir (arba) jūros transporto priemonėms, išskyrus krumpliaračius ir krumplines pavaras , (kg)</t>
  </si>
  <si>
    <t>Smagračiai ir skriemuliai (įskaitant skrysčių mechanizmus), (kg)</t>
  </si>
  <si>
    <t>Sankabos ir velenų sujungiamosios movos (įskaitant universalius šarnyrus), (kg)</t>
  </si>
  <si>
    <t>Rutuliukai, adatėlės ir ritinėliai rutuliniams arba ritininiams guoliams , (kg)</t>
  </si>
  <si>
    <t>Pavarų dalys, kumšteliniai ar alkūniniai velenai, skriejiko velenai, velenų slydimo guoliai, krumpliaračiai, rutulinės ir (arba) ritininės sraigtinės poros, pavarų dėžės, sukimo momento keitikliai, smagračiai, skriemuliai, sankabos, vel..., (-)</t>
  </si>
  <si>
    <t>Krosnių, kūrenamų kietuoju kuru arba dujomis, degikliai (įskaitant kombinuotuosius degiklius), (vnt.)</t>
  </si>
  <si>
    <t>Mechaninės kūryklos, įskaitant jų mechanines groteles, mechaninius pelenų šalintuvus ir panašius įtaisus, (vnt.)</t>
  </si>
  <si>
    <t>Neelektrinės krosnys ir orkaitės, skirtos rūdoms, piritams arba metalams išdeginti, lydyti arba kitu būdu termiškai apdoroti , (vnt.)</t>
  </si>
  <si>
    <t>Neelektrinės pramoninės arba laboratorinės krosnys ir orkaitės, įskaitant šiukšlių deginimo ir krematoriumų krosnis (išskyrus skirtas rūdoms, piritams arba metalams išdeginti, lydyti arba kitu būdu termiškai apdoroti, kepyklų krosnis, ..., (kg)</t>
  </si>
  <si>
    <t>Elektrinės kepyklų krosnys ir sausainių kepimo krosnis, (vnt.)</t>
  </si>
  <si>
    <t>Varžinės pramoninės ar laboratorinės krosnys ir orkaitės (išskyrus kepyklų ir sausainių kepimo krosnis), (kg)</t>
  </si>
  <si>
    <t>Elektrinės indukcinės pramoninės ar laboratorinės krosnys ir orkaitės, (kg)</t>
  </si>
  <si>
    <t>Neelektrinių pramoninių ir laboratorinių krosnių ir orkaičių dalys, (-)</t>
  </si>
  <si>
    <t>Pramoninių ar laboratorinių elektrinių, indukcinių ar dielektrinių krosnių ir orkaičių arba šildymo įrenginių dalys, (-)</t>
  </si>
  <si>
    <t>Skridininiai skrysčiai ir keltuvai su elektros varikliu (išskyrus keltuvus, skirtus transporto priemonėms pakelti), (vnt.)</t>
  </si>
  <si>
    <t>Gervės ir gerviniai suktuvai (išskyrus transporto priemonių keltuvus, gerves ir gervinius suktuvus su elektros arba stūmokliniu vidaus degimo varikliu), (vnt.)</t>
  </si>
  <si>
    <t>Įmontuotosios pakėlimo sistemos, naudojamos garažuose transporto priemonėms pakelti , (vnt.)</t>
  </si>
  <si>
    <t>Hidrauliniai kėlikliai ir keltuvai, skirti transporto priemonėms pakelti (išskyrus naudojamus garažuose), (vnt.)</t>
  </si>
  <si>
    <t>Kėlikliai ir keltuvai, skirti transporto priemonėms pakelti (išskyrus stacionarias pakėlimo sistemas, naudojamas garažuose, hidraulinius kėliklius ir keltuvus ) , (vnt.)</t>
  </si>
  <si>
    <t>Tiltiniai kranai su stacionariomis atraminėmis konstrukcijomis, (vnt.)</t>
  </si>
  <si>
    <t>Mobiliosios kėlimo konstrukcijos su ratinėmis važiuoklėmis ir portaliniai kėlimo vežimėliai, (vnt.)</t>
  </si>
  <si>
    <t>Krautuvai, ožiniai ir tiltiniai kranai, (vnt.)</t>
  </si>
  <si>
    <t>Bokštiniai kranai ir portaliniai bei platforminiai strėliniai kranai, (vnt.)</t>
  </si>
  <si>
    <t>Kėlimo mechanizmai, montuojami kelių transporto priemonėse, (vnt.)</t>
  </si>
  <si>
    <t>Kėlimo mechanizmai, išskyrus tiltinius kranus, bokštinius kranus, pakrautuvus, ožinius, portalinius, tiltinius kranus ar platforminius strėlinius kranus, judamuosius kėlimo rėmus ar portalinius kėlimo vežimėlius, savaeiges mašinas, (vnt.)</t>
  </si>
  <si>
    <t>Savaeigiai šakiniai krautuvai su elektros varikliu, kurių kėlimo aukštis ne mažesnis kaip 1 m, (vnt.)</t>
  </si>
  <si>
    <t>Ritininiai guoliai (įskaitant kombinuotus rutulinius– ritininius guolius) (išskyrus kūginius ritininius guolius, sferinius ritininius guolius, adatinius ritininius guolius) , (kg)</t>
  </si>
  <si>
    <t>Šakiniai krautuvai ir kitos važiuoklės su pritvirtintais kėlimo ar krovimo įrenginiais (išskyrus savaeigius krautuvus), (vnt.)</t>
  </si>
  <si>
    <t>Savaeigiai vežimėliai be kėlimo ir krovimo įrangos, naudojami gamyklose, sandėliuose, uostuose arba oro uostuose kroviniams trumpais nuotoliais vežti; traktoriai ir vilkikai, naudojami geležinkelio stočių platformose, (vnt.)</t>
  </si>
  <si>
    <t>Elektriniai liftai ir skipiniai keltuvai, (vnt.)</t>
  </si>
  <si>
    <t>Pneumatiniai keltuvai ir konvejeriai, specialiai pritaikyti naudoti žemės ūkyje, (vnt.)</t>
  </si>
  <si>
    <t>Pneumatiniai keltuvai ir konvejeriai biriosioms medžiagoms (išskyrus specialiai pritaikytus naudoti žemės ūkyje), (vnt.)</t>
  </si>
  <si>
    <t>Pneumatiniai keltuvai ir konvejeriai (išskyrus specialiai pritaikytus naudoti žemės ūkyje ir biriosioms medžiagoms), (vnt.)</t>
  </si>
  <si>
    <t>Pneumatiniai keltuvai ir konvejeriai,(vnt.)</t>
  </si>
  <si>
    <t>Kaušiniai nuolatiniam darbui pritaikyti prekių arba medžiagų keltuvai ir konvejeriai, (vnt.)</t>
  </si>
  <si>
    <t>Juostiniai nuolatiniam darbui pritaikyti prekių arba medžiagų keltuvai ir konvejeriai, (vnt.)</t>
  </si>
  <si>
    <t>Ritininiai prekių arba medžiagų konvejeriai (rolgangai) (išskyrus pneumatinius, požemio darbų, kaušinius, juostinius keltuvus ir konvejerius), (vnt.)</t>
  </si>
  <si>
    <t>Nuolatiniam darbui pritaikyti prekių arba medžiagų keltuvai ir konvejeriai, išskyrus pneumatinius požeminių darbų kaušinius, juostinius keltuvus ir (arba) konvejerius, ritininius konvejerius, (vnt.)</t>
  </si>
  <si>
    <t>Valcavimo staklių mechaniniai įrenginiai; produktų padavimo ir pašalinimo ritininiai konvejeriai (rolgangai); luitų, gumulų, juostų ir plokščių vartytuvai bei manipuliatoriai, (vnt.)</t>
  </si>
  <si>
    <t>Niekur kitur nepriskirtos kėlimo, pernešimo, pakrovimo arba iškrovimo mašinos,(vnt.)</t>
  </si>
  <si>
    <t>Krautuvai, specialiai pritaikyti žemės ūkyje, (vnt.)</t>
  </si>
  <si>
    <t>Kėlimo, pernešimo, pakrovimo arba iškrovimo mechaniniai įrenginiai, nenurodyti kitoje vietoje, (vnt.)</t>
  </si>
  <si>
    <t>Mechaninių įrenginių, klasifikuojamų HS 84.25, 84.27 ir 84.28 pozicijose (išskyrus liftus, skipinius keltuvus ar eskalatorius), dalys, (-)</t>
  </si>
  <si>
    <t>Liftų, kaušinių (skipinių) keltuvų arba eskalatorių dalys, (-)</t>
  </si>
  <si>
    <t>Savaeigių vežimėlių kroviniams nedideliu atstumu vežti dalys; vežimėlių-vilkikų naudojamų geležinkelio platformose, dalys, išskyrus vežimėlių su kėlimo ir (arba) krovimo įrenginiais, (-)</t>
  </si>
  <si>
    <t>Laivų strėlinių kranų, kranų, judamųjų kėlimo rėmų, buldozerių, grunto lygintuvų, ekskavatorių, vienakaušių krautuvų ir pan., sniego valytuvų kaušai, semtuvai, griebimo įtaisai ir automatiniai samčiai, (kg)</t>
  </si>
  <si>
    <t>Apskaitos mašinos, kasos aparatai, pašto siuntų frankavimo mašinos, bilietų išdavimo mašinos ir panašios mašinos su skaičiavimo įtaisais, (vnt.)</t>
  </si>
  <si>
    <t>Kita įstaigos įranga, (vnt.)</t>
  </si>
  <si>
    <t>Rašomųjų mašinėlių ir skaičiavimo mašinų dalys ir reikmenys, (-)</t>
  </si>
  <si>
    <t>Mašinų, klasifikuojamų HS 8472 pozicijoje, dalys ir reikmenys, (-)</t>
  </si>
  <si>
    <t>Spausdintuvų dalys ir reikmenys, klasifikuojami HS 8443.3 subpozicijoje, (-)</t>
  </si>
  <si>
    <t>Elektromechaniniai grandininiai pjūklai, (vnt.)</t>
  </si>
  <si>
    <t>Blokai skrysčiniai ir keltuvai, be elektros variklio (išskyrus kaušinius (skipinius) keltuvus ir keltuvus, skirtus transporto priemonėms pakelti), (vnt.)</t>
  </si>
  <si>
    <t>Dujų filtravimo arba valymo įrenginiai ir aparatai, veikiantys naudojant katalizinį procesą, išskyrus vidaus degimo variklių oro įsiurbimo filtrus, oro filtravimo arba valymo įrenginius ir aparatus , (vnt.)</t>
  </si>
  <si>
    <t>Grandininių pjūklų ir kitų, su įmontuotu neelektriniu varikliu, rankinių įrankių dalys (išskyrus pneumatinių įrankių dalis), (-)</t>
  </si>
  <si>
    <t>Šilumokaičiai, (vnt.)</t>
  </si>
  <si>
    <t>Autonominės ar iš atskirų įtaisų sudarytos languose ar sienose montuojamos oro kondicionavimo sistemos, (vnt.)</t>
  </si>
  <si>
    <t>Oro kondicionavimo įrenginiai, montuojami autotransporto priemonėse, (vnt.)</t>
  </si>
  <si>
    <t>Oro kondicionavimo įrenginiai be šaldymo įtaiso; centrinių stočių kondicionieriai; kintamojo oro srauto kondicionierių kameros ir galiniai įtaisai, pastoviojo oro srauto kondicionieriai ir ventiliatoriai, (vnt.)</t>
  </si>
  <si>
    <t>Šaldytuvai-prekystaliai ir vitrinos užšaldytiems maisto produktams laikyti su įmontuotu šaldymo įtaisu arba garintuvu , (vnt.)</t>
  </si>
  <si>
    <t>Šaldytuvai-prekystaliai ir vitrinos su įmontuotu šaldymo įtaisu arba garintuvu (išskyrus skirtus užšaldytiems maisto produktams laikyti), (vnt.)</t>
  </si>
  <si>
    <t>Baldų pavidalo šaldymo įrenginiai (išskyrus stipriai šaldančius šaldytuvus-vitrinas ir prekystalius su įmontuotu šaldymo įtaisu arba garintuvu), (vnt.)</t>
  </si>
  <si>
    <t>Šiluminiai siurbliai, išskyrus oro kondicionavimo įrenginius, klasifikuojamus HS 84.15 pozicijoje, (vnt.)</t>
  </si>
  <si>
    <t>Kiti šaldymo arba sušaldymo įrenginiai, (vnt.)</t>
  </si>
  <si>
    <t>Oro filtravimo arba valymo įrenginiai ir aparatai (išskyrus vidaus degimo variklių oro įsiurbimo filtrus), (vnt.)</t>
  </si>
  <si>
    <t>Ašiniai ventiliatoriai (išskyrus stalinius, grindinius, sieninius, langinius, lubinius ar stoginius su įmontuotu ne didesnės kaip 125 W galios elektros varikliu), (vnt.)</t>
  </si>
  <si>
    <t>Išcentriniai (centrifugavimo) ventiliatoriai (išskyrus stalinius, grindinius, sieninius, langinius, lubinius ar stoginius su įmontuotu ne didesnės kaip 125 W galios elektros varikliu), (vnt.)</t>
  </si>
  <si>
    <t>Ventiliatoriai (išskyrus stalinius, grindinius, sieninius, langinius, lubinius ar stoginius su įmontuotu ne didesnės kaip 125 W galios elektros varikliu), (vnt.)</t>
  </si>
  <si>
    <t>Oro kondicionavimo įrenginių dalys (įskaitant kondensatorius, sugėriklius, garintuvus ir generatorius), (-)</t>
  </si>
  <si>
    <t>Nebuitinių šaldymo įrenginių dalys (įskaitant garintuvus ir kondensatorius), (vnt.)</t>
  </si>
  <si>
    <t>Šaldymo baldų, šilumos siurblių, buitinių šaldymo įrenginių (garintuvų ir (arba) kondensatorių dalys, išskyrus nebuitinių šaldymo įrenginių garintuvų ir kondensatorių dalis), (-)</t>
  </si>
  <si>
    <t>Mechaninių įrenginių, pramoninių arba laboratorinių įrenginių, kaitinamų arba nekaitinamų elektra, naudojamų medžiagoms apdoroti įvairiais su temperatūros pokyčiais susijusiais procesais, ir neelektrinių tekančio arba talpykloje laikomo..., (-)</t>
  </si>
  <si>
    <t>Vandens filtravimo arba valymo įrenginiai ir aparatai, (vnt.)</t>
  </si>
  <si>
    <t>Vandens filtravimo arba gryninimo cheminiu būdu aparatai, (vnt.)</t>
  </si>
  <si>
    <t>Vandens filtravimo arba gryninimo kitais būdais aparatai, (vnt.)</t>
  </si>
  <si>
    <t>Filtravimo arba valymo įrenginiai ir aparatai, skirti gėrimams, išskyrus vandenį, filtruoti arba valyti, (vnt.)</t>
  </si>
  <si>
    <t>Skysčių filtravimo arba valymo įrenginiai ir aparatai, išskyrus vandens ir gėrimų filtravimo arba valymo įrenginius ir aparatus, centrifugas ir centrifuginius džiovintuvus, vidaus degimo variklių degalų arba alyvų filtrus, (vnt.)</t>
  </si>
  <si>
    <t>Vidaus degimo variklių degalų arba tepalų filtrai, (vnt.)</t>
  </si>
  <si>
    <t>Vidaus degimo variklių įsiurbiamo oro filtrai, (vnt.)</t>
  </si>
  <si>
    <t>Butelių arba kitų talpyklų plovimo, valymo arba džiovinimo įrenginiai, (vnt.)</t>
  </si>
  <si>
    <t>Apskaitos mašinos ir panašios mašinos su skaičiavimo įtaisais, pvz., rašomosios mašinėlės ir tekstų redagavimo mašinos, elektroninės skaičiavimo mašinos ir kišeninės duomenų įrašymo, atkūrimo ir rodymo ekrane mašinėlės, atliekančios skaičiavimo funkcijas,  kasos aparatai, pašto siuntų frankavimo mašinos, bilietų išdavimo mašinos ir panašios mašinos su skaičiavimo įtaisais, (vnt.)</t>
  </si>
  <si>
    <t>Butelių, skardinių, dėžių, maišų arba kitų talpyklų pripildymo, uždarymo, sandarinimo arba žymėjimo (etikečių pritvirtinimo) įrenginiai; butelių, stiklainių, tūbelių ir panašių talpyklų užkimšimo įrenginiai; gėrimų gazavimo įrenginiai, (vnt.)</t>
  </si>
  <si>
    <t>Pakavimo arba vyniojimo įrenginiai (išskyrus butelių, skardinių, dėžių, maišų ar kitos taros užpildymo, uždarymo, sandarinimo, užkimšimo arba žymėjimo (etikečių tvirtinimo) įrenginius), (vnt.)</t>
  </si>
  <si>
    <t>Gesintuvai, (vnt.)</t>
  </si>
  <si>
    <t>Pulverizatoriai ir panašūs įrenginiai, (vnt.)</t>
  </si>
  <si>
    <t>Garosvaidžiai, smėliasvaidžiai ir panašūs svaidymo įrenginiai (išskyrus gesintuvus, pulverizatorius ir panašius įrenginius), (vnt.)</t>
  </si>
  <si>
    <t>Kiti mechaniniai įrenginiai, skirti skysčiams arba milteliams išsvaidyti, paskleisti arba purkšti, (vnt.)</t>
  </si>
  <si>
    <t>Rašomųjų mašinėlių ir skaičiavimo mašinų dalys ir reikmenys. Mašinų, priskirtų HS 8472 pozicijai, dalys ir reikmenys. Spausdintuvų, priskirtų HS 8443 3 subpozicijai, dalys ir reikmenys., (-)</t>
  </si>
  <si>
    <t>Tarpikliai ir panašūs sandarikliai iš lakštinio metalo, kombinuoto su kitomis medžiagomis, arba iš dviejų ar daugiau metalo sluoksnių, (kg)</t>
  </si>
  <si>
    <t>Konvejerinės nuolatinio prekių svėrimo svarstyklės, (vnt.)</t>
  </si>
  <si>
    <t>Automatinės gravimetrinės fasavimo mašinos,(vnt.)</t>
  </si>
  <si>
    <t>Svarstyklės žmonėms sverti, įskaitant svarstykles kūdikiams sverti; buitinės svarstyklės, (vnt.)</t>
  </si>
  <si>
    <t>Automatinės rūšiavimo ir kontrolinės svarstyklės, kurių maksimali sveriama masė ne didesnė kaip 5000 kg, (vnt.)</t>
  </si>
  <si>
    <t>Svėrimo ir kainos žymėjimo įranga,  tiltinės svarstyklės ir kiti svėrimo įrenginiai (išskyrus parduotuvių svarstykles, svarstykles žmonėms sverti ir buitines svarstykles, konvejerines nuolatinio prekių svėrimo svarstykles ir svarstyk..., (vnt.)</t>
  </si>
  <si>
    <t>Matuoklės ir tieslės bei liniuotės su padalomis, (vnt.)</t>
  </si>
  <si>
    <t>Kiti rankiniai matavimo prietaisai, (-)</t>
  </si>
  <si>
    <t>Centrifugos (išskyrus grietinėlės separatorius, drabužių džiovyklas ir skirtas naudoti laboratorijose), (vnt.)</t>
  </si>
  <si>
    <t>Nauji ratiniai žemės ūkio traktoriai ir miškų ūkio traktoriai, kurių variklio galia didesnė kaip 37 kW, bet ne didesnė kaip 59 kW (išskyrus traktorius, valdomus pėsčiojo traktorininko), (vnt.)</t>
  </si>
  <si>
    <t>Mechaniniai įrenginiai, pramoniniai arba laboratoriniai įrenginiai, kaitinami arba nekaitinami elektra, naudojami medžiagoms apdoroti įvairiais su temperatūros pokyčiais susijusiais procesais, nenurodyti kitoje vietoje, (vnt.)</t>
  </si>
  <si>
    <t>Generatorinių dujų generatorių arba vandens dujų generatorių, acetileno dujų generatorių ir panašių vandens proceso dujų generatorių dalys , (-)</t>
  </si>
  <si>
    <t>Skysčių ar dujų filtravimo ir valymo įrenginių ir aparatų dalys (išskyrus centrifugų ir centrifuginių džiovintuvų dalis), (-)</t>
  </si>
  <si>
    <t>Visų rūšių svėrimo įrenginių svareliai, svėrimo įrenginių dalys (išskyrus svarstykles, kurių jautrumas ne mažesnis kaip 5 cg) , (-)</t>
  </si>
  <si>
    <t>Sodinamosios ir daigasodės, (vnt.)</t>
  </si>
  <si>
    <t>Mechaninių įrenginių, skirtų skysčiams arba milteliams išsvaidyti, paskleisti arba purkšti dalys, gesintuvų, pulverizatorių ir panašių įrenginių, garosvaidžių, smėliasvaidžių dalys, (-)</t>
  </si>
  <si>
    <t>Pakavimo arba vyniojimo įrenginių dalys, (-)</t>
  </si>
  <si>
    <t>Staklių, klasifikuojamų HS 8468 pozicijoje, dalys ir reikmenys, (-)</t>
  </si>
  <si>
    <t>Nauji ratiniai žemės ūkio traktoriai ir miškų ūkio traktoriai, kurių variklio galia didesnė kaip 90kW, (išskyrus traktorius, valdomus pėsčiojo traktorininko), (vnt.)</t>
  </si>
  <si>
    <t>Plūgai su verstuvais, (vnt.)</t>
  </si>
  <si>
    <t>Plūgai,(vnt.)</t>
  </si>
  <si>
    <t>Plūgai (išskyrus plūgus su verstuvais), (vnt.)</t>
  </si>
  <si>
    <t>Skarifikatoriai ir kultivatoriai, (vnt.)</t>
  </si>
  <si>
    <t>Generatorinių dujų arba vandens dujų generatoriai; acetileno dujų ir panašūs generatoriai; distiliavimo arba rektifikavimo įrenginiai, (vnt.)</t>
  </si>
  <si>
    <t>Lėkštinės akėčios, (vnt.)</t>
  </si>
  <si>
    <t>Akėčios (išskyrus lėkštines akėčias), (vnt.)</t>
  </si>
  <si>
    <t>Ravėtuvai ir kauptuvai, (vnt.)</t>
  </si>
  <si>
    <t>Sėjamosios, naudojamos žemdirbystėje ar sodininkystėje (išskyrus tikslaus sėjimo sėjamąsias su centrine pavara), (vnt.)</t>
  </si>
  <si>
    <t>Mineralinių arba cheminių trąšų barstytuvai, skirti dirvos paruošimui, (vnt.)</t>
  </si>
  <si>
    <t>Mėšlo kratytuvai ir trąšų barstytuvai (išskyrus mineralinių ar cheminių trąšų barstytuvus), (vnt.)</t>
  </si>
  <si>
    <t>Žemės ir miškų ūkio mašinos, nenurodytos kitoje vietoje; vejų ar sporto aikštelių volai, (vnt.)</t>
  </si>
  <si>
    <t>Vejapjovės arba šienapjovės su varikliu (išskyrus naudojamas žolynams, parkams, golfo aikštynams arba sporto aikštelėms prižiūrėti), (vnt.)</t>
  </si>
  <si>
    <t>Vejapjovės arba šienapjovės, pakabinamos arba prikabinamos prie traktoriaus, įskaitant juostines žolės pjovimo mašinas,(vnt.)</t>
  </si>
  <si>
    <t>Vejapjovės arba šienapjovės, pakabinamos ant traktoriaus arba prie jo prikabinamos, kurių pjovimo įtaisas sukasi horizontalioje plokštumoje (išskyrus su varikliu, naudojamas žolynams, parkams, golfo aikštynams, arba sporto aikštelėms..., (vnt.)</t>
  </si>
  <si>
    <t>Vejapjovės arba šienapjovės, pakabinamos ant traktoriaus arba prie jo prikabinamos (išskyrus vejapjoves su varikliu, kurių pjovimo įtaisas sukasi horizontalioje plokštumoje, naudojamas žolynams, parkams, golfo aikštynams arba sporto ..., (vnt.)</t>
  </si>
  <si>
    <t>Vejapjovės arba šienapjovės (išskyrus vejapjoves su varikliu, žolynų, parkų, golfo aikštynų arba sporto aikštelių vejapjoves, pakabinamos ant traktoriaus arba prie jo prikabinamos vejapjoves arba šienapjoves), (vnt.)</t>
  </si>
  <si>
    <t>Šienavimo mašinos, (vnt.)</t>
  </si>
  <si>
    <t>Sąvalkų vartytuvai, šienavartės, (vnt.)</t>
  </si>
  <si>
    <t>Šoninės grėbiamosios, (vnt.)</t>
  </si>
  <si>
    <t>Šiaudų arba šieno presai (išskyrus presus-rinktuvus), (vnt.)</t>
  </si>
  <si>
    <t>Bulviakasės ir bulvių kombainai, (vnt.)</t>
  </si>
  <si>
    <t>Šakniavaisių arba gumbavaisių kasimo mašinos (išskyrus bulviakases ir bulvių kombainus, runkelių lapų pjovimo mašinas ir runkelių kombainus), (vnt.)</t>
  </si>
  <si>
    <t>Javų kombainai, (vnt.)</t>
  </si>
  <si>
    <t>Centrifugų ir išcentrinių (centrifuginių) džiovyklų, dalys, (-)</t>
  </si>
  <si>
    <t>Derliaus nuėmimo mašinos (išskyrus javų kombainus, šakniavaisių arba gumbavaisių kasimo mašinas, stambiųjų pašarų kombainus),(vnt.)</t>
  </si>
  <si>
    <t>Derliaus nuėmimo mašinos (išskyrus javų kombainus, šakniavaisių arba gumbavaisių kasimo mašinas, stambiųjų pašarų ir vynuogių kombainus), (vnt.)</t>
  </si>
  <si>
    <t>Žemės ūkyje ar sodininkystėje naudojami nešiojamieji mechaniniai skysčių ar biriųjų medžiagų įterpimo, skleidimo arba purškimo aparatai su varikliu arba be variklio (išskyrus laistytuvus), (vnt.)</t>
  </si>
  <si>
    <t>Ant žemės ūkio traktorių uždedami arba prie jų tempiami purkštuvai ir dulkintuvai (išskyrus laistymo įrenginius), (vnt.)</t>
  </si>
  <si>
    <t>Indų plovimo mašinų dalys, (-)</t>
  </si>
  <si>
    <t>Kiti žemės ūkyje ar sodininkystėje naudojami įrenginiai, (vnt.)</t>
  </si>
  <si>
    <t>Savikrovės arba savivartės žemės ūkio priekabos, (vnt.)</t>
  </si>
  <si>
    <t>Kiaušinių, vaisių arba kitų žemės ūkio produktų valymo, rūšiavimo arba atrankos mašinos ir mechaniniai įrenginiai, (vnt.)</t>
  </si>
  <si>
    <t>Melžimo mechaniniai įrenginiai , (vnt.)</t>
  </si>
  <si>
    <t>Pašarų gyvūnams paruošimo mechaniniai įrenginiai, (vnt.)</t>
  </si>
  <si>
    <t>Miškų ūkio mechaniniai įrenginiai, (vnt.)</t>
  </si>
  <si>
    <t>Kiti mechaniniai įrenginiai, klasifikuojami HS 8436 pozicijoje, (vnt.)</t>
  </si>
  <si>
    <t>Kitos mašinos, priskirtos HS 84.36 pozicijoje,(vnt.)</t>
  </si>
  <si>
    <t>Mechaninių įrenginių ir aparatų, klasifikuojamų HS 8433 pozicijoje, dalys, (-)</t>
  </si>
  <si>
    <t>Žemės ūkio, sodininkystės arba miškų ūkio mašinų naudojamų dirvai paruošti ar įdirbti, dalys, (-)</t>
  </si>
  <si>
    <t>Mechaninių įrenginių klasifikuojamų HS 8436 pozicijoje, dalys, nenurodytos kitoje vietoje, (-)</t>
  </si>
  <si>
    <t>Melžimo mašinų ir pienininkystės mechaninių įrenginių dalys, (-)</t>
  </si>
  <si>
    <t>Staklės bet kurioms medžiagoms apdirbti pašalinant dalį medžiagos, veikiančios naudojant lazerio spinduliuotę arba kitų šviesos ar fotonų pluoštų procesus,(vnt.)</t>
  </si>
  <si>
    <t>Horizontalūs metalo mechaninio apdirbimo centrai , (vnt.)</t>
  </si>
  <si>
    <t>Skaitmeninio programinio valdymo horizontaliosios tekinimo staklės, tekinimo centrai, (vnt.)</t>
  </si>
  <si>
    <t>Elektrinės vejapjovės žolynams, parkams, golfo aikštynams arba sporto aikštelėms prižiūrėti, (vnt.)</t>
  </si>
  <si>
    <t>Skaitmeninio programinio valdymo įrankinės metalo frezavimo staklės (išskyrus ištekinimo-frezavimo, konsolines metalo frezavimo stakles), (vnt.)</t>
  </si>
  <si>
    <t>Neskaitmeninio programinio valdymo metalo gręžimo staklės (išskyrus linijines agregatines stakles), (vnt.)</t>
  </si>
  <si>
    <t>Skaitmeninio programinio valdymo metalo ištekinimo ir ištekinimo-frezavimo staklės (išskyrus gręžimo stakles), (vnt.)</t>
  </si>
  <si>
    <t>Neskaitmeninio programinio valdymo metalo ištekinimo ir ištekinimo-frezavimo staklės (išskyrus gręžimo stakles), (vnt.)</t>
  </si>
  <si>
    <t>Frezavimo staklės metalui apdirbti, be skaitmeninio programinio valdymo (išskyrus ištekinimo-frezavimo stakles), (vnt.)</t>
  </si>
  <si>
    <t>Kitos šlifavimo staklės, kurių pozicijos nustatymo tikslumas bet kurios vienos ašies atžvilgiu ne mažesnis kaip 0,01 mm, (vnt.)</t>
  </si>
  <si>
    <t>Šiaudų arba šieno presai, įskaitant presus-rinktuvus,(vnt.)</t>
  </si>
  <si>
    <t>Neskaitmeninio programinio valdymo metalo plokščių paviršių šlifavimo staklės, kurių pozicijos nustatymo tikslumas bet kurios vienos ašies atžvilgiu ne mažesnis kaip 0,01 mm, (vnt.)</t>
  </si>
  <si>
    <t>Metalo šlifavimo staklės, kurių pozicijos nustatymo tikslumas bet kurios vienos ašies atžvilgiu ne mažesnis kaip 0,01 mm, išskyrus plokščių ir cilindrinių paviršių šlifavimo stakles,(vnt.)</t>
  </si>
  <si>
    <t>Neskaitmeninio programinio valdymo metalo galandimo (pjovimo arba kitų įrankių šlifavimo) staklės, (vnt.)</t>
  </si>
  <si>
    <t>Metalo pjaustymo ir atpjovimo staklės, (vnt.)</t>
  </si>
  <si>
    <t>Skaitmeninio programinio valdymo plokščių metalo gaminių lenkimo, briaunų lenkimo, lyginimo, tiesinimo staklės (įskaitant presus), (vnt.)</t>
  </si>
  <si>
    <t>Neskaitmeninio programinio valdymo plokščių metalo gaminių lenkimo, briaunų lenkimo, lyginimo, tiesinimo staklės (įskaitant presus), (vnt.)</t>
  </si>
  <si>
    <t>Neskaitmeninio programinio valdymo metalo kalimo arba štampavimo staklės (įskaitant presus) ir kūjai, (vnt.)</t>
  </si>
  <si>
    <t>Paukštininkystės mechaninių įrenginių arba paukščių inkubatorių ir gaubtiniai šildytuvų dalys, (-)</t>
  </si>
  <si>
    <t>Kiti skaitmeninio programinio valdymo hidrauliniai presai, (vnt.)</t>
  </si>
  <si>
    <t>Hidrauliniai metalo apdirbimo  presai,(vnt.)</t>
  </si>
  <si>
    <t>Strypų, vamzdžių, profilių, vielos arba panašių dirbinių iš metalo, sukepinto metalo karbidų arba kermetų traukimo staklės, (vnt.)</t>
  </si>
  <si>
    <t>Vielos apdirbimo staklės (išskyrus traukimo, sriegių valcavimo stakles), (vnt.)</t>
  </si>
  <si>
    <t>Metalo pjovimo staklių dalys ir reikmenys (išskyrus įrankių laikiklius ir atsiveriančiąsias sriegimo galvutes, ruošinių laikiklius, dalijimo galvutes ir kitus specialiuosius staklių įtaisus), (-)</t>
  </si>
  <si>
    <t>Metalo formavimo staklių dalys ir reikmenys (išskyrus įrankių laikiklius ir atsiveriančiąsias sriegimo galvutes, ruošinių laikiklius, dalijimo galvutes ir kitus specialiuosius staklių įtaisus), (-)</t>
  </si>
  <si>
    <t>Akmens, keramikos, betono, asbestcemenčio arba panašių mineralinių medžiagų pjaustymo staklės arba šaltojo stiklo apdirbimo staklės, (vnt.)</t>
  </si>
  <si>
    <t>Akmens, keramikos, betono, asbestcemenčio arba panašių mineralinių medžiagų šlifavimo arba poliravimo staklės arba šaltojo stiklo apdirbimo staklės, (vnt.)</t>
  </si>
  <si>
    <t>Universaliosios medienos, kamštienos, kaulų, kietosios gumos, kietųjų plastikų ar panašių kietųjų medžiagų apdirbimo staklės, kuriomis dirbant apdirbamo dirbinio padėtis prieš kiekvieną operaciją keičiama rankomis, (vnt.)</t>
  </si>
  <si>
    <t>Universaliosios medienos, kamštienos, kaulų, kietosios gumos, kietųjų plastikų ar panašių kietųjų medžiagų apdirbimo staklės, kuriomis dirbant apdirbamo dirbinio padėtis prieš kiekvieną operaciją keičiama automatiškai, (vnt.)</t>
  </si>
  <si>
    <t>Juostiniai medienos, kamštienos, kaulų, kietosios gumos, kietųjų plastikų ar panašių kietųjų medžiagų pjūklai, (vnt.)</t>
  </si>
  <si>
    <t>Diskiniai medienos, kamštienos, kaulų, kietosios gumos, kietųjų plastikų ar panašių kietųjų medžiagų pjūklai, (vnt.)</t>
  </si>
  <si>
    <t>Medienos, kamštienos, kaulų, kietosios gumos, kietųjų plastikų ar panašių kietųjų medžiagų pjaustymo staklės (išskyrus juostinius pjūklus, diskinius pjūklus), (vnt.)</t>
  </si>
  <si>
    <t>Skaitmeninio programinio valdymo frezavimo staklės (įskaitant išilginio drožimo-frezavimo stakles) (išskyrus ištekinimo-frezavimo, konsolines metalo frezavimo stakles), (vnt.)</t>
  </si>
  <si>
    <t>Medienos, kamštienos, kaulų, kietosios gumos, kietųjų plastikų ar panašių kietųjų medžiagų obliavimo, frezavimo ar figūrinio obliavimo staklės, (vnt.)</t>
  </si>
  <si>
    <t>Medienos, kamštienos, kaulų, kietosios gumos ir kitų medžiagų obliavimo ar apdrožimo staklės,(vnt. )</t>
  </si>
  <si>
    <t>Medienos, kamštienos, kaulų, kietosios gumos ir kitų medžiagų  frezavimo ar figūrinio drožimo staklės, (vnt.)</t>
  </si>
  <si>
    <t>Kitos, niekur kitur nenurodytos, medienos, kamštienos, kaulų, kietosios gumos ir kitų medžiagų obliavimo, frezavimo ar figūrinio drožimo staklės, (vnt.)</t>
  </si>
  <si>
    <t>Medienos, kamštienos, kaulų, kietosios gumos, kietųjų plastikų ar panašių kietųjų medžiagų šlifavimo, šlifavimo smėlio srove arba poliravimo staklės, (vnt.)</t>
  </si>
  <si>
    <t>Medienos, kamštienos, kaulų, kietosios gumos, kietųjų plastikų ar panašių kietųjų medžiagų lenkimo arba surinkimo staklės, (vnt.)</t>
  </si>
  <si>
    <t>Medienos, kamštienos, kaulų, kietosios gumos, kietųjų plastikų ar panašių kietųjų medžiagų gręžimo arba skobimo staklės, (vnt.)</t>
  </si>
  <si>
    <t>Medienos, kamštienos, kaulų, kietosios gumos, kietųjų plastikų ar panašių kietųjų medžiagų skaldymo, smulkinimo arba skutimo staklės, (vnt.)</t>
  </si>
  <si>
    <t>Medienos, kamštienos, kaulų, kietosios gumos, kietųjų plastikų ar panašių kietųjų medžiagų apdirbimo staklės, nenurodytos kitoje vietoje, (vnt.)</t>
  </si>
  <si>
    <t>Elektrolitinio dengimo, elektrolizės arba elektroforezės mašinos ir aparatai, (kg)</t>
  </si>
  <si>
    <t>Smulkinių plokščių arba statybinių plaušo plokščių iš medienos arba iš kitų sumedėjusių medžiagų gamybos presai ir kiti medienos arba kamštienos apdorojimo mechaniniai įrenginiai, (vnt.)</t>
  </si>
  <si>
    <t>Kitoje vietoje nenurodyti įrankių laikikliai  , (kg)</t>
  </si>
  <si>
    <t>Staklių ir rankinių įrankių dalijimo galvutės ir kiti specialieji staklių įtaisai, (kg)</t>
  </si>
  <si>
    <t>Staklių, klasifikuojamų HS 8464 pozicijoje, dalys ir reikmenys, (-)</t>
  </si>
  <si>
    <t>Staklių, klasifikuojamų HS 8465 pozicijoje, dalys ir reikmenys, (-)</t>
  </si>
  <si>
    <t>Konverterių, liejimo kaušų, luitadėžių ir liejimo mašinų, naudojamų metalurgijoje arba liejininkystėje, dalys, (-)</t>
  </si>
  <si>
    <t>Metalo valcavimo staklynų dalys (išskyrus velenus), (-)</t>
  </si>
  <si>
    <t>Nuolat judantieji keltuvai ir konvejeriai, naudojami požeminiams darbams, (vnt.)</t>
  </si>
  <si>
    <t>Savaeigės gręžimo ir šulinių kasimo mašinos, (vnt.)</t>
  </si>
  <si>
    <t>Vikšriniai buldozeriai (išskyrus ratinius), (vnt.)</t>
  </si>
  <si>
    <t>Ratiniai buldozeriai (išskyrus vikšrinius), (vnt.)</t>
  </si>
  <si>
    <t>Niekur kitur nepriskirtos savaeigės žemės stumdymo, kasimo ir pan. mašinos ir įranga,(vnt.)</t>
  </si>
  <si>
    <t>Plūginiai ir rotoriniai sniego valytuvai, (vnt.)</t>
  </si>
  <si>
    <t>Plūkimo arba sutankinimo mechaniniai įrenginiai (traukiamieji arba rankiniai sutankinimo įrenginiai) (išskyrus savaeiges), (vnt.)</t>
  </si>
  <si>
    <t>Nesavaeigiai žemės perstūmos skreperiai, kasimo, ištraukimo,... mechaniniai įrenginiai, (vnt.)</t>
  </si>
  <si>
    <t>Viešųjų darbų, statybos arba panašios paskirties mechaniniai įrenginiai, (vnt.)</t>
  </si>
  <si>
    <t>Rūšiavimo, sijojimo, atskyrimo, plovimo mašinos; trupinimo, malimo, maišymo, minkymo mašinos, išskyrus betono ir (arba) skiedinio maišykles, mineralinių medžiagų maišymo su bitumu mašinas, (vnt.)</t>
  </si>
  <si>
    <t>Betono arba skiedinio maišyklės, (vnt.)</t>
  </si>
  <si>
    <t>Gręžimo ar vertikaliojo kasimo mašinų dalys, (-)</t>
  </si>
  <si>
    <t>Žemės kasimo įrangos dalys, laivų stiebinių kranų, kranų, judamųjų kėlimo rėmų dalys, išskyrus kaušus, semtuvus, griebtuvus, veržtuvus, verstuvus (įvairios statybos įrangos), gręžimo ir (arba) vertikaliojo kasimo mašinoms skirtas dalis, (-)</t>
  </si>
  <si>
    <t>Mechaninių įrenginių, klasifikuojamų HS 84.74 pozicijoje, dalys, (-)</t>
  </si>
  <si>
    <t>Pienininkystės mašinos (įskaitant homogenizatorius, švitintuvus, sviestmušes, sūrių gamybos mašinas), (vnt.)</t>
  </si>
  <si>
    <t>Malybos pramonės arba grūdų ar džiovintų ankštinių daržovių apdorojimo mašinos (išskyrus naudojamas žemės ūkyje), (vnt.)</t>
  </si>
  <si>
    <t>Nebuitiniai maisto virimo, kepimo arba šildymo įrenginiai (išskyrus neelektrines tunelines bei kepyklų krosnis, neelektrinius filtrus), (vnt.)</t>
  </si>
  <si>
    <t>Žemės ūkio produktų džiovyklos, kurių darbo metu kinta temperatūra, (vnt.)</t>
  </si>
  <si>
    <t>Pramoniniai kepyklų mechaniniai įrenginiai (išskyrus neelektrines krosnis), (vnt.)</t>
  </si>
  <si>
    <t>Pramoniniai mėsos arba paukštienos perdirbimo mechaniniai įrenginiai, (vnt.)</t>
  </si>
  <si>
    <t>Pramoninės vaisių, riešutų arba daržovių perdirbimo mašinos (išskyrus malimo arba džiovintų ankštinių daržovių apdorojimo mašinas),(vnt.)</t>
  </si>
  <si>
    <t>Maisto ar gėrimų paruošimo arba gamybos mechaniniai įrenginiai, nenurodyti kitoje vietoje, (vnt.)</t>
  </si>
  <si>
    <t>Tabako paruošimo arba perdirbimo mechaniniai įrenginiai, (vnt.)</t>
  </si>
  <si>
    <t>Sėklų, grūdų arba džiovintų ankštinių daržovių valymo, rūšiavimo arba atrankos mašinos, (vnt.)</t>
  </si>
  <si>
    <t>Mechaninių įrenginių, klasifikuojamų 8438 pozicijoje, dalys, (-)</t>
  </si>
  <si>
    <t>Mechaninių įrenginių, klasifikuojamų 8437 pozicijoje, dalys, (-)</t>
  </si>
  <si>
    <t>Tekstilės verptuvai (verpimo mašinos); tekstilės dvejinimo, sukimo, vyniojimo arba pervijimo mašinos, (vnt.)</t>
  </si>
  <si>
    <t>Lyginimo mašinos ir presai (įskaitant lydančiuosius presus) (išskyrus kalandravimo mašinas), (vnt.)</t>
  </si>
  <si>
    <t>Buitinės ar skalbyklų skalbimo mašinos, kurių talpa didesnė kaip 10 kg sausų skalbinių (įskaitant mašinas, kurios ir skalbia, ir džiovina), (vnt.)</t>
  </si>
  <si>
    <t>Cheminio valymo mašinos, (vnt.)</t>
  </si>
  <si>
    <t>Džiovyklės, kurių talpa didesnė kaip 10 kg sausų skalbinių,(vnt.)</t>
  </si>
  <si>
    <t>Išcentrinės drabužių džiovyklos, (vnt.)</t>
  </si>
  <si>
    <t>Mašinų, klasifikuojamų 8444 ir 8445 pozicijose, arba jų pagalbinių įrenginių dalys ir reikmenys, (-)</t>
  </si>
  <si>
    <t>Audimo mašinų (staklių) arba jų pagalbinių įrenginių dalys ir reikmenys (įskaitant šaudykles, rites staklėms, nytis ir nyčių rėmelius), (-)</t>
  </si>
  <si>
    <t>Buitinių ir skalbyklinių skalbimo mašinų dalys (įskaitant mašinų, kurios ir skalbia, ir džiovina), (-)</t>
  </si>
  <si>
    <t>Mašinų, priskirtų HS 84.51 pozicijai, dalys , (-)</t>
  </si>
  <si>
    <t>Siuvamųjų mašinų baldai, stovai ir dangčiai bei jų dalys; kitos siuvamųjų mašinų dalys , (-)</t>
  </si>
  <si>
    <t>Pramoninių siuvamųjų mašinų dalys (išskyrus adatas, baldus, stovus, dangčius bei jų dalis), (-)</t>
  </si>
  <si>
    <t>Popieriaus arba kartono apdailos mašinos, (vnt.)</t>
  </si>
  <si>
    <t>Kombinuotos popieriaus ir kartono išilginio ritinių pjaustymo ir pervyniojimo mašinos (išskyrus plėvelės pjaustymo mašinas ir aparatus), (vnt.)</t>
  </si>
  <si>
    <t>Popieriaus ar kartono išilginio ir skersinio pjaustymo mašinos (išskyrus plėvelės pjaustymo mašinas ir aparatus, kombinuotas išilginio ritinių pjaustymo ir pervyniojimo mašinas), (vnt.)</t>
  </si>
  <si>
    <t>Kitos popieriaus ar kartono pjaustymo mašinos, (vnt.)</t>
  </si>
  <si>
    <t>Dirbinių iš popieriaus plaušienos, popieriaus arba kartono formavimo mašinos (įskaitant mašinas kiaušinių pakuotėms, konditerijos ar iškylų padėkliukams ar lėkštutėms, žaislams gaminti), (vnt.)</t>
  </si>
  <si>
    <t>Dirbinių iš popieriaus plaušienos, popieriaus arba kartono formavimo mašinos, nenurodytos kitoje vietoje, (vnt.)</t>
  </si>
  <si>
    <t>Popieriaus arba kartono gamybos arba apdailos mašinų, nenurodytų kitoje vietoje, klasifikuojamų HS 8439 pozicijoje, dalys, (-)</t>
  </si>
  <si>
    <t>Pjaustymo mašinų, krepšių, maišų ir (arba) apvalkalų gamybos mašinų, kartoninių dėžučių, dėžių, dėžučių, vamzdelių, statinių ir (arba) panašių talpyklų gamybos mašinų, gaminių iš popieriaus, popieriaus masės, kartono formavimo mašinų da..., (-)</t>
  </si>
  <si>
    <t>Gumos (kaučiuko) arba plastikų apdirbimo ir šių medžiagų produktų gamybos mašinos bei aparatai, nenurodyti kitoje vietoje, (vnt.)</t>
  </si>
  <si>
    <t>Mašinų, skirtų gumai arba plastikams apdirbti arba gaminiams iš šių medžiagų gaminti, dalys (išskyrus liejimo formas), (-)</t>
  </si>
  <si>
    <t>Fleksografinės spaudos mašinos , (vnt.)</t>
  </si>
  <si>
    <t>Mašinų ir aparatų, naudojamų vien tik arba daugiausia a) puslaidininkių ruošiniams ar plokštelėms, puslaidininkiniams įtaisams, elektroniniams integriniams grandynams ar plokštiesiems vaizduokliams gaminti, b) schemų šablonams ir tinkle..., (-)</t>
  </si>
  <si>
    <t>Kitos, niekur kitur nepriskirtos, spaudos mašinos, išskyrus naudojamas įstaigose, (vnt.)</t>
  </si>
  <si>
    <t>Medienos, popieriaus masės, popieriaus arba kartono džiovyklos, (vnt.)</t>
  </si>
  <si>
    <t>Nebuitinės džiovyklos (išskyrus žemės ūkio produktų, medienos, popieriaus masės, popieriaus ar kartono džiovyklas),(vnt.)</t>
  </si>
  <si>
    <t>Karuselės, sūpuoklės, šaudyklos (tirai) ir kita pramogų įranga, (-)</t>
  </si>
  <si>
    <t>Specialias funkcijas atliekančios technologinio metalų apdirbimo mašinos (išskyrus robotus), (vnt.)</t>
  </si>
  <si>
    <t>Specialioms maišymo, minkymo, smulkinimo, malimo, sijojimo, homogenizavimo, emulsinimo arba plakimo funkcijoms atlikti mašinos ir aparatai (išskyrus robotus) , (vnt.)</t>
  </si>
  <si>
    <t>Stiklo arba stiklo dirbinių gamybos arba karštojo apdirbimo mašinos, (vnt.)</t>
  </si>
  <si>
    <t>Įvairios paskirties pramoniniai robotai (išskyrus robotus specialioms funkcijoms (pvz., kėlimo, krovimo, pakrovimo, iškrovimo) atlikti), (vnt.)</t>
  </si>
  <si>
    <t>Kitos mašinos ir aparatai, klasifikuojami HS 84 skirsnyje, nenurodyti kitoje vietoje, (vnt.)</t>
  </si>
  <si>
    <t>Kazino lošimų stalai ir automatiniai kėglių takų įrenginiai ir kiti pramogų reikmenys, stalo arba kambario žaidimai, įskaitant pinbolo stalus (išskyrus įjungiamus moneta, banknotais (popierine valiuta), žetonais ar kitais panašiais dir..., (kg)</t>
  </si>
  <si>
    <t>Spausdinimo mašinų ir knygų įrišimo mašinų dalys, (-)</t>
  </si>
  <si>
    <t>Elektros ir (arba) elektroninių lempų, vamzdžių, fotoblyksčių lempų su stikliniais gaubtais surinkimo mašinų, stiklo arba stiklo dirbinių gamybos ir (arba) karštojo apdorojimo mašinų dalys, išskyrus stiklo liejimo formų gamybos mašinas, (-)</t>
  </si>
  <si>
    <t>Mašinų, klasifikuojamų 8479 pozicijoje, dalys, (-)</t>
  </si>
  <si>
    <t>Transporto priemonių, priskirtų HS 87 skirsniui (išskyrus motociklus),  kibirkštinio uždegimo stūmokliniai vidaus degimo varikliai su grįžtamuoju slenkamuoju stūmoklio judėjimu, kurių darbinis cilindrų tūris ne didesnis kaip 1000 cm³, (vnt.)</t>
  </si>
  <si>
    <t>Transporto priemonių (išskyrus motociklus), klasifikuojamų HS 87 skirsnyje,  kibirkštinio uždegimo stūmokliniai vidaus degimo varikliai su grįžtamuoju slenkamuoju stūmoklio judėjimu, kurių darbinis cilindrų tūris didesnis kaip 1 000 ..., (vnt.)</t>
  </si>
  <si>
    <t>Transporto priemonių stūmokliniai slėginio uždegimo vidaus degimo varikliai (dyzeliniai arba pusiau dyzeliniai) (išskyrus variklius, skirtus geležinkelio arba tramvajaus riedmenims), (vnt.)</t>
  </si>
  <si>
    <t>Krovininės transporto priemonės su dyzeliniu ar pusiau dyzeliniu varikliu, kurių didžiausia pakrautos transporto priemonės masė ne didesnė kaip 5 tonos (išskyrus ne automobilių keliuose naudojamus savivarčius), (vnt.)</t>
  </si>
  <si>
    <t>Krovininės transporto priemonės su dyzeliniu ar pusiau dyzeliniu varikliu, kurių didžiausia pakrautos transporto priemonės masė didesnė kaip 5 tonos, bet ne didesnė kaip 20 tonų (įskaitant automobilinius furgonus) (išskyrus ne automo..., (vnt.)</t>
  </si>
  <si>
    <t>Krovininės transporto priemonės su stūmokliniu slėginio uždegimo vidaus degimo varikliu (dyzeliniu arba pusiau dyzeliniu), kurių didžiausia pakrautos transporto priemonės masė didesnė kaip 20 tonų (išskyrus ne automobilių keliuose na..., (vnt.)</t>
  </si>
  <si>
    <t>Puspriekabių vilkikai , (vnt.)</t>
  </si>
  <si>
    <t>Vilkikų, lengvųjų automobilių ir kitokių variklinių transporto priemonių, visų pirma skirtų žmonėms vežti, ir specialiosios paskirties transporto priemonių, įskaitant lenktyninius automobilius, važiuoklės su pritvirtintais varikliais, (vnt.)</t>
  </si>
  <si>
    <t>Ugniagesių automobiliai, (vnt.)</t>
  </si>
  <si>
    <t>Kitos, niekur kitur nepriskirtos specialiosios paskirties variklinės transporto priemonės, (vnt.)</t>
  </si>
  <si>
    <t>Variklinių ir kitų keleivinių transporto priemonių kėbulai (įskaitant golfo automobiliukų ir panašių transporto priemonių kėbulus) (išskyrus transporto priemonių, skirtų vežti 10 arba daugiau žmonių, kėbulus), (vnt.)</t>
  </si>
  <si>
    <t>Sunkvežimių, automobilinių furgonų, autobusų, turistinių autobusų, vilkikų, savivarčių ir specialios paskirties transporto priemonių kėbulai, įskaitant visiškai įrengtus bei nesukomplektuotus transporto priemonių, skirtų vežti 10 arb..., (vnt.)</t>
  </si>
  <si>
    <t>Talpyklos (konteineriai) ir rezervuarai, specialiai sukonstruotos ir pritaikytos vežti vienos arba kelių rūšių transportu (įskaitant talpyklas (konteinerius) , skirtas skysčiams vežti), (vnt.)</t>
  </si>
  <si>
    <t>Sudedamos automobilių priekabos-nameliai; automobilių priekabos-nameliai, kurių masė ne didesnė kaip 750 kg (įskaitant puspriekabes-namelius), (vnt.)</t>
  </si>
  <si>
    <t>Automobilių priekabos-nameliai, kurių masė didesnė kaip 3500 kg, (vnt.)</t>
  </si>
  <si>
    <t>Kitos priekabos ir puspriekabės kroviniams gabenti, (vnt.)</t>
  </si>
  <si>
    <t>Priekabų, puspriekabių ir kitų nesavaeigių transporto priemonių važiuoklės,(vnt.)</t>
  </si>
  <si>
    <t>Priekabų, puspriekabių ir kitų nesavaeigių transporto priemonių kėbulai, (vnt.)</t>
  </si>
  <si>
    <t>Priekabų, puspriekabių ir kitų nesavaeigių transporto priemonių ašys, (vnt.)</t>
  </si>
  <si>
    <t>Priekabų, puspriekabių ir kitų nesavaeigių transporto priemonių dalys (išskyrus važiuokles, kėbulus ir ašis), (-)</t>
  </si>
  <si>
    <t>Uždegimo sistemų laidų rinkiniai ir kiti montavimo rinkiniai, naudojami antžeminio transporto priemonėse, orlaiviuose arba laivuose, (kg)</t>
  </si>
  <si>
    <t>Paleidimo varikliai ir dvigubos paskirties starteriai-generatoriai, (kg)</t>
  </si>
  <si>
    <t>Vidaus degimo variklių generatoriai (įskaitant nuolatinės bei kintamosios srovės generatorius) (išskyrus starterius-generatorius), (kg)</t>
  </si>
  <si>
    <t>Kita, niekur kitur nepriskirta, vidaus degimo variklių įranga, (kg)</t>
  </si>
  <si>
    <t>Elektriniai variklinių transporto priemonių apsaugos nuo įsilaužimo arba priešgaisrinės signalizacijos ir panašūs aparatai, (vnt.)</t>
  </si>
  <si>
    <t>Elektrinio uždegimo ar paleidimo įrangos generatoriai ir išjungikliai, skirti vidaus degimo varikliams,(-)</t>
  </si>
  <si>
    <t>Įrangos, klasifikuojamos HS 85.12 pozicijoje, dalys, (-)</t>
  </si>
  <si>
    <t>Saugos diržai,(vnt.)</t>
  </si>
  <si>
    <t>Kitos, niekur kitur nepriskirtos, mašinos ir mechaniniai aparatai, priskirti HS 84 skirsniui, (vnt.)</t>
  </si>
  <si>
    <t>Kitos kėbulų (įskaitant kabinas) dalys ir reikmenys, nenurodyti kitoje vietoje, (-)</t>
  </si>
  <si>
    <t>Bamperiai ir jų dalys (įskaitant plastikinius bamperius), (kg)</t>
  </si>
  <si>
    <t>Stabdžiai ir stabdžiai su stiprintuvais bei jų dalys (išskyrus nepritvirtintus antdėklius ir trinkeles), (kg)</t>
  </si>
  <si>
    <t>Pavarų dėžės ir jų dalys, (vnt.)</t>
  </si>
  <si>
    <t>Varančiosios ašys su diferencialu, laisvosios ašys ir jų dalys, (kg)</t>
  </si>
  <si>
    <t>Duslintuvai (triukšmo slopintuvai) ir išmetamieji vamzdžiai; jų dalys, (kg)</t>
  </si>
  <si>
    <t>Vairaračiai, vairo kolonėlės ir vairo mechanizmo karteriai; jų dalys, (kg)</t>
  </si>
  <si>
    <t>Kitos, nenurodyti kitoje vietoje, transporto priemonių, klasifikuojamų HS 8701 - 8705 pozicijose, dalys ir reikmenys, (-)</t>
  </si>
  <si>
    <t>Kruiziniai laivai, (CGT)</t>
  </si>
  <si>
    <t>Keltai, (CGT)</t>
  </si>
  <si>
    <t>Žvejybos laivai, (CGT)</t>
  </si>
  <si>
    <t>Vilkikai (buksyrai) ir stumiantieji laivai, (CGT)</t>
  </si>
  <si>
    <t>Kiti nekrovininiai laivai, (CGT)</t>
  </si>
  <si>
    <t>Kitos plūdriosios konstrukcijos (įskaitant plaustus, rezervuarus, užtvankas, prieplaukas, plūdurus ir švyturius), (vnt.)</t>
  </si>
  <si>
    <t>Laivų, plūdriųjų platformų ir konstrukcijų pertvarkymas ir rekonstrukcija, (-)</t>
  </si>
  <si>
    <t>Laivų, plaukiojančiųjų platformų ir konstrukcijų vidaus įrengimo paslaugos, (-)</t>
  </si>
  <si>
    <t>Pramoginiai ir sportiniai burlaiviai (išskyrus pripučiamus), su pagalbiniu varikliu arba be jo, (vnt.)</t>
  </si>
  <si>
    <t>Motoriniai laivai ir motorinės jachtos, skirtos pramogoms arba sportui (išskyrus motorlaivius su pakabinamu varikliu), (vnt.)</t>
  </si>
  <si>
    <t>Kiti, niekur kitur nepriskirti pramoginiai ar sportiniai laivai; irklinės valtys ir kanojos, (vnt.)</t>
  </si>
  <si>
    <t>Kiti lokomotyvai; lokomotyvų tenderiai, (vnt.)</t>
  </si>
  <si>
    <t>Geležinkelio arba tramvajaus techninės priežiūros ir aptarnavimo tarnybos transporto priemonės (įskaitant vagonines dirbtuves, kranus, balasto plūktuvus, bėgių lygintuvus ir balansuotuvus, bėgių bandymo ir tikrinimo vagonus), (vnt.)</t>
  </si>
  <si>
    <t>Geležinkelio arba tramvajaus lokomotyvų arba riedmenų dalys, (-)</t>
  </si>
  <si>
    <t>Geležinkelio arba tramvajaus kelių  mechaniniai signalizavimo, saugos arba eismo valdymo įrenginiai; geležinkelio, tramvajaus, kelių, vidaus vandens kelių, stovėjimo aikštelių, uostų įrenginių ir aerodromų signalizavimo, saugos arba eismo valdymo</t>
  </si>
  <si>
    <t>Geležinkelio arba tramvajaus kelių tvirtikliai ir jungiamosios detalės ir mechaniniai signalizavimo, saugos arba eismo valdymo įrenginiai; geležinkelio arba tramvajaus kelių tvirtiklių ir jungiamųjų detalių dalys, mechaninių (įskaitant ..., (-)</t>
  </si>
  <si>
    <t>Geležinkelio ir tramvajaus lokomotyvų bei riedmenų atnaujinimas, (-)</t>
  </si>
  <si>
    <t>Civilinės paskirties orlaivių stūmokliniai vidaus uždegimo varikliai su kibirkštiniu uždegimu, (vnt.)</t>
  </si>
  <si>
    <t>Civilinės paskirties oro balionai, dirižabliai ir kiti nevarikliniai orlaiviai (įskaitant balioninius zondus, pilotuojamus aerostatus, balioninius zondus debesų aukščiui nustatyti, meteorologinius aerostatus ir panašias priemones), (vnt.)</t>
  </si>
  <si>
    <t>Civilinės paskirties lėktuvai ir kiti orlaiviai, kurių masė be krovinio ne didesnė kaip 2000 kg, (vnt.)</t>
  </si>
  <si>
    <t>Pakabos sistemos ir jų dalys (įskaitant pakabos amortizatorius), (vnt.)</t>
  </si>
  <si>
    <t>Visų tipų civilinės paskirties orlaivių dalys, išskyrus propelerius, sraigtus ir važiuokles, (-)</t>
  </si>
  <si>
    <t>Traktorių, lengvųjų automobilių, krovininių transporto priemonių, automobilinių kranų, priešgaisrinių automobilių, automobilinių betonmaišių, automobilinių laistytuvų–valytuvų, automobilinių dirbtuvių, mobilių radiologijos stočių rad..., (vnt.)</t>
  </si>
  <si>
    <t>Civilinių sraigtasparnių atnaujinimas, (-)</t>
  </si>
  <si>
    <t>Civilinių lėktuvų ir kitų civilinių orlaivių (išskyrus sraigtasparnius, orlaivių variklius) atnaujinimas,(-)</t>
  </si>
  <si>
    <t>Motociklų priekabos; dviračiai su pagalbiniais varikliais, išskyrus su stūmokliniais vidaus degimo varikliai ir slankiąja stūmoklio eiga, (vnt.)</t>
  </si>
  <si>
    <t>Bevarikliai dviračiai ir kitos pedalinės transporto priemonės (įskaitant transportinius triračius) , (vnt.)</t>
  </si>
  <si>
    <t>Dviračiai ir kitos pedalinės transporto priemonės (įskaitant transportinius triračius) su rutuliniais guoliais, (vnt.)</t>
  </si>
  <si>
    <t>Vežimėliai neįgaliesiems be mechaninių pavarų, (vnt.)</t>
  </si>
  <si>
    <t>Vežimėliai neįgaliesiems su varikliais ir su mechaninėmis pavaromis, (vnt.)</t>
  </si>
  <si>
    <t>Dviračių rėmai ir šakės, (vnt.)</t>
  </si>
  <si>
    <t>Dviračių, kitų bevariklių pedalinių transporto priemonių ir šoninių priekabų rėmų, priekinių šakių, stabdžių, inercinių stabdžių stebulių ir stebulinių stabdžių, skriejiko mechanizmų ir krumplinių laisvosios eigos būgnų dalys, (-)</t>
  </si>
  <si>
    <t>Bevariklių dviračių ir kitų pedalinių transporto priemonių dalys ir reikmenys (išskyrus dviračių rėmus, šakes, šviesos arba vaizdinio signalizavimo įrangą dviračiams) , (-)</t>
  </si>
  <si>
    <t>Vežimėlių neįgaliems dalys ir reikmenys, (-)</t>
  </si>
  <si>
    <t>Kitos dviračių ir kitų bevariklių pedalinių transporto priemonių dalys ir reikmenys, (-)</t>
  </si>
  <si>
    <t>Vaikų vežimėliai, (vnt.)</t>
  </si>
  <si>
    <t>Vaikų vežimėlių dalys, (-)</t>
  </si>
  <si>
    <t>Transporto priemonės be mechaninių pavarų, įskaitant pramoninius vežimėlius, karučius, bagažo vežimėlius, savivarčius vežimėlius, rankomis stumiamus golfo vežimėlius, išskyrus prekių vežimėlius, (vnt.)</t>
  </si>
  <si>
    <t>Sukami sėdimieji baldai su aukščio reguliavimo įtaisu (išskyrus medicinines, chirurgines, odontologines, veterinarines ir kirpyklų kėdes) , (vnt.)</t>
  </si>
  <si>
    <t>Apmušti sukami sėdimieji baldai su aukščio reguliavimo įtaisu, su atlošais ir su pritvirtintais ratukais arba slystukais, išskyrus medicinines, chirurgines, odontologines ar veterinarines kėdes, kirpyklų ar panašius krėslus, (vnt.)</t>
  </si>
  <si>
    <t>Neapmušti sukami sėdimieji baldai su aukščio reguliavimo įtaisu (išskyrus su ratukais ar slystukais, medicinines, chirurgines, odontologines arba veterinarines kėdes, kirpyklų ar panašius krėslus), (vnt.)</t>
  </si>
  <si>
    <t>Apmušti sėdimieji baldai su metaliniais karkasais (išskyrus sukamuosius, medicinines, chirurgines, odontologines arba veterinarines kėdes, kirpyklų ar panašius krėslus, variklinių transporto priemonių bei orlaivių sėdynes), (vnt.)</t>
  </si>
  <si>
    <t>Minkštieji (apmušti) įstaigos sėdimieji baldai su metaliniais karkasais, (vnt.)</t>
  </si>
  <si>
    <t>Kiti, niekur kitur nepriskirti, minkštieji (apmušti), kitokie negu įstaigos, sėdimieji baldai su metaliniais karkasais, (vnt.)</t>
  </si>
  <si>
    <t>Neapmušti sėdimieji baldai su metaliniais karkasais (išskyrus medicinines, chirurgines, odontologines arba veterinarines kėdes, kirpyklų ar panašius krėslus, sukamuosius sėdimuosius baldus), (vnt.)</t>
  </si>
  <si>
    <t>Sėdimieji baldai transformuojami į gulimuosius baldus (išskyrus sodo baldus arba stovyklaviečių įrenginius), (vnt.)</t>
  </si>
  <si>
    <t>Miegamieji foteliai, (vnt.)</t>
  </si>
  <si>
    <t>Miegamosios sofos, (vnt.)</t>
  </si>
  <si>
    <t>Sėdimieji baldai, pagaminti iš nendrių, vytelių, bambuko arba iš panašių medžiagų, (vnt.)</t>
  </si>
  <si>
    <t>Apmušti sėdimieji baldai su mediniais karkasais (įskaitant trijų dalių komplektus) (išskyrus sukamuosius sėdimuosius baldus), (vnt.)</t>
  </si>
  <si>
    <t>Kėdės, (vnt.)</t>
  </si>
  <si>
    <t>Sofos, kušetės ir tachtos, (vnt.)</t>
  </si>
  <si>
    <t>Minkštieji (apmušti) sėdimieji įstaigos baldai su mediniais karkasais, (vnt.)</t>
  </si>
  <si>
    <t>Kiti, niekur kitur nepriskirti, minkštieji (apmušti) sėdimieji, kitokie negu įstaigos, baldai su mediniais karkasais, (vnt.)</t>
  </si>
  <si>
    <t>Neapmušti sėdimieji baldai su mediniais karkasais (išskyrus sukamuosius sėdimuosius baldus), (vnt.)</t>
  </si>
  <si>
    <t>Taburetės, (vnt.)</t>
  </si>
  <si>
    <t>Kiti kietieji (neapmušti) sėdimieji baldai, (vnt.)</t>
  </si>
  <si>
    <t>Kiti, nenurodyti kitoje vietoje, sėdimieji baldai, klasifikuojami HS 94.01 pozicijoje, (vnt.)</t>
  </si>
  <si>
    <t>Plastikiniai sodo sėdimieji baldai, (vnt.)</t>
  </si>
  <si>
    <t>Kiti sėdimieji baldai, (vnt.)</t>
  </si>
  <si>
    <t>Sėdimųjų baldų dalys, (-)</t>
  </si>
  <si>
    <t>Metalinės sėdimųjų baldų, klsifikuojamų HS 9401 pozicijoje, dalys, (-)</t>
  </si>
  <si>
    <t>Kitos sėdimųjų baldų, klsifikuojamų  HS 9401pozicijoje, dalys, (-)</t>
  </si>
  <si>
    <t>Metalinės baldų dalys, išskyrus skirtas medicininiams, chirurginiams, odontologiniams ir (arba) veterinariniams baldams, sėdimiesiems baldams, kirpyklų krėslams - specialiai suprojektuotiems kokybiškosios garso atkūrimo sistemų vaizdo a..., (-)</t>
  </si>
  <si>
    <t>Medinės baldų dalys, išskyrus dalis medicininiams, chirurginiams, odontologiniams ir veterinariniams baldams, sėdimiesiems baldams - specialiai suprojektuotiems kokybiškosios garso atkūrimo sistemų, vaizdo ar televizijos aparatūros bald..., (-)</t>
  </si>
  <si>
    <t>Civilinių orlaivių variklių atnaujinimas, (-)</t>
  </si>
  <si>
    <t>Baldų dalys iš kitokių medžiagų nei mediena ar metalas, išskyrus medicininių, chirurginių, odontologinių ar veterinarinių baldų dalis, sėdimųjų baldų, kirpyklų krėslų - kokybiškosios garso, vaizdo ar televizijos aparatūros baldų dalis, (-)</t>
  </si>
  <si>
    <t>Metaliniai įstaigų baldai , (vnt.)</t>
  </si>
  <si>
    <t>Metaliniai biuro braižomieji stalai (išskyrus projektavimo stalus su mašinomis ar prietaisais), (vnt.)</t>
  </si>
  <si>
    <t>Metaliniai biuro baldai, neaukštesni kaip 80 cm,, (vnt.)</t>
  </si>
  <si>
    <t>Metaliniai įstaigos stalai, neaukštesni kaip 80 cm, (vnt.)</t>
  </si>
  <si>
    <t>Įstaigos lentynos ir kiti baldai, neaukštesni kaip 80 cm, (vnt.)</t>
  </si>
  <si>
    <t>Kiti metaliniai įstaigos baldai, neaukštesni kaip 80 cm,(vnt.)</t>
  </si>
  <si>
    <t>Metaliniai biuro baldai, aukštesni kaip 80 cm, (vnt.)</t>
  </si>
  <si>
    <t>Aukštesni kaip 80 cm  išardomieji baldai, (vnt.)</t>
  </si>
  <si>
    <t>Kiti metaliniai įstaigos baldai, aukštesni kaip 80 cm, (vnt.)</t>
  </si>
  <si>
    <t>Mediniai biuro baldai, (vnt.)</t>
  </si>
  <si>
    <t>Mediniai įstaigos baldai, kiti stalai, neaukštesni kaip 80 cm, (vnt.)</t>
  </si>
  <si>
    <t>Mediniai įstaigos baldai, surenkamieji baldai,  aukštesni kaip 80 cm, (vnt.)</t>
  </si>
  <si>
    <t>Suderinamieji mediniai baldai, aukštesni kaip 80 cm, (vnt.)</t>
  </si>
  <si>
    <t>Kiti mediniai įstaigos baldai, spintos ir lentynos, neaukštesni kaip 80 cm, (vnt.)</t>
  </si>
  <si>
    <t>Kiti mediniai įstaigos baldai, spintos ir lentynos,  aukštesni kaip 80 cm, (vnt.)</t>
  </si>
  <si>
    <t>Kiti mediniai baldai, kurių aukštis didesnis kaip 80 cm, (vnt.)</t>
  </si>
  <si>
    <t>Mediniai prekybos įmonių (parduotuvių) baldai, (vnt.)</t>
  </si>
  <si>
    <t>Virtuvės baldai, (vnt.)</t>
  </si>
  <si>
    <t>Pakabinamos ir pastatomos virtuvinės spintelės, (vnt.)</t>
  </si>
  <si>
    <t>Virtuviniai stalai, (vnt.)</t>
  </si>
  <si>
    <t>Kiti virtuviniai mediniai baldai, (vnt.)</t>
  </si>
  <si>
    <t>Čiužinių karkasai (įskaitant medinius ar metalinius rėmus su spyruoklėmis ar plieniniais tinklais, apmuštus čiužinių pagrindus, su lentjuostėmis, sofas), (vnt.)</t>
  </si>
  <si>
    <t>Čiužiniai iš akytos gumos (įskaitant su metaliniais rėmais) (išskyrus vandens bei pneumatinius čiužinius), (vnt.)</t>
  </si>
  <si>
    <t>Čiužiniai iš akytųjų plastikų (įskaitant su metaliniais rėmais) (išskyrus vandens bei pneumatinius čiužinius), (vnt.)</t>
  </si>
  <si>
    <t>Spyruokliniai čiužiniai (išskyrus iš akytosios gumos ar plastikų), (vnt.)</t>
  </si>
  <si>
    <t>Čiužiniai (išskyrus spyruoklinius, iš akytosios gumos ar plastikų), (vnt.)</t>
  </si>
  <si>
    <t>Metaliniai baldai, išskyrus biuro, medicininius, chirurginius, odontologinius arba veterinarinius baldus; kirpyklų krėslus - lentynas ir spintas, specialiai suprojektuotas kokybiškosioms garso atkūrimo sistemoms, vaizdo ar televizijos ..., (kg)</t>
  </si>
  <si>
    <t>Mediniai miegamųjų baldai (išskyrus statybines jungiamąsias detales spintoms įmontuoti į sienas, čiužinių pastovus, lempas ir šviestuvus, pastatomus veidrodžius, sėdimuosius baldus), (vnt.)</t>
  </si>
  <si>
    <t>Medinės lovos, (vnt.)</t>
  </si>
  <si>
    <t>Drabužių spintos, (vnt.)</t>
  </si>
  <si>
    <t>Komodos, (vnt.)</t>
  </si>
  <si>
    <t>Kiti mediniai miegamojo baldai, (vnt.)</t>
  </si>
  <si>
    <t>Mediniai valgomųjų ir svetainių baldai (išskyrus pastatomus veidrodžius, sėdimuosius baldus), (vnt.)</t>
  </si>
  <si>
    <t>Valgomieji stalai, (vnt.)</t>
  </si>
  <si>
    <t>Knygų spintos, (vnt.)</t>
  </si>
  <si>
    <t>Sekcijos, (vnt.)</t>
  </si>
  <si>
    <t>Bufetai, (vnt.)</t>
  </si>
  <si>
    <t>Kiti mediniai valgomojo ir svetainės baldai , (vnt.)</t>
  </si>
  <si>
    <t>Kiti mediniai baldai, išskyrus miegamojo, valgomojo, svetainės, virtuvės, biuro, parduotuvės baldus, medicininius, chirurginius, odontologinius ir (arba) veterinarinius baldus, lentynas ir spintas, skirtas kokybiškosioms garso atkūri..., (vnt.)</t>
  </si>
  <si>
    <t>Knygų lentynos, (vnt.)</t>
  </si>
  <si>
    <t>Žurnaliniai stalai, televizorių stalai, (vnt.)</t>
  </si>
  <si>
    <t>Prieškambario baldai, (vnt.)</t>
  </si>
  <si>
    <t>Avalynės dėžės, (vnt.)</t>
  </si>
  <si>
    <t>Mediniai vonios kambario baldai, (vnt.)</t>
  </si>
  <si>
    <t>Mediniai sodo baldai, (vnt.)</t>
  </si>
  <si>
    <t>Knygų spintos , (vnt.)</t>
  </si>
  <si>
    <t>Kiti mediniai baldai, (vnt.)</t>
  </si>
  <si>
    <t>Plastikiniai baldai, išskyrus medicininius, chirurginius, odontologinius ir (arba) veterinarinius baldus - lentynas, spintas specialiai suprojektuotas kokybiškosioms garso atkūrimo sistemoms, vaizdo ir televizijos aparatūrai, (vnt.)</t>
  </si>
  <si>
    <t>Plastikiniai vonios kambario baldai, (vnt.)</t>
  </si>
  <si>
    <t>Kiti plastikiniai baldai, (vnt.)</t>
  </si>
  <si>
    <t>Baldai, pagaminti iš kitokių medžiagų nei metalas, mediena ar plastikas, išskyrus sėdimuosius baldus, lentynas ir spintas, specialiai suprojektuotas kokybiškosioms garso atkūrimo sistemoms, vaizdo ir televizijos aparatūrai, (vnt.)</t>
  </si>
  <si>
    <t>Dirbtiniu būdu išauginti perlai, brangieji ar pusbrangiai akmenys, įskaitant sintetinius arba regeneruotus, apdirbtus, bet neįtvirtintus, (-)</t>
  </si>
  <si>
    <t>Apdirbti pramoniniai deimantai; gamtinių arba sintetinių brangakmenių arba pusbrangių akmenų dulkės ar milteliai,(-)</t>
  </si>
  <si>
    <t>Bižuterija ir jos dalys iš tauriojo metalo (įskaitant padengtą, plakiruotą), (-)</t>
  </si>
  <si>
    <t>Aukso arba sidabro dailiadirbystės dirbiniai iš sidabro, (-)</t>
  </si>
  <si>
    <t>Aukso arba sidabro dailiadirbystės dirbiniai iš tauriojo metalo, nenurodyti kitoje vietoje, (-)</t>
  </si>
  <si>
    <t>Aukso .... dailiadirbystės dirbiniai iš netauriojo metalo, plakiruoto tauriuoju metalu, (-)</t>
  </si>
  <si>
    <t>Kiti tauriųjų metalų dirbiniai ir gaminiai; dirbiniai ir gaminiai iš gamtinių arba dirbtiniu būdu išaugintų perlų, brangiųjų ar pusbrangių akmenų, (-)</t>
  </si>
  <si>
    <t>Dirbtinė bižuterija ir panašūs dirbiniai, (kg)</t>
  </si>
  <si>
    <t>Bižuterija iš gintaro, (kg)</t>
  </si>
  <si>
    <t>Kita dirbtinė bižuterija ir panašūs gaminiai , (kg)</t>
  </si>
  <si>
    <t>Vamzdiniai klavišiniai vargonai, fisharmonijos ir panašūs klavišiniai instrumentai su oro srove virpinamais metaliniais liežuvėliais, (vnt.)</t>
  </si>
  <si>
    <t>Muzikos instrumentų dalys ir reikmenys, (-)</t>
  </si>
  <si>
    <t>Slidžių apkaustai, stabdžiai ir slidžių lazdos, (-)</t>
  </si>
  <si>
    <t>Vandens slidės, banglentės, burlentės bei kiti vandens sporto reikmenys, (-)</t>
  </si>
  <si>
    <t>Bendrųjų fizinių pratimų, gimnastikos arba atletinių sporto šakų reikmenys ir įrenginiai, (-)</t>
  </si>
  <si>
    <t>Sportinės odinės pirštinės, kumštinės pirštinės ir puspirštinės, (porų sk.)</t>
  </si>
  <si>
    <t>Stalo teniso reikmenys ir įranga (įskaitant raketes, kamuoliukus ir tinklelius), (-)</t>
  </si>
  <si>
    <t>Kamuoliai (išskyrus golfo, stalo teniso kamuoliukus, medicininius kamuolius ir pramušimo rutuliukus), (vnt.)</t>
  </si>
  <si>
    <t>Kiti sporto ir lauko žaidimų reikmenys ir įrenginiai, nenurodyti kitoje vietoje, (-)</t>
  </si>
  <si>
    <t>Meškerykočiai, kiti meškeriojimo reikmenys; niekur kitur nepriskirti medžioklės arba žvejybos reikmenys, (-)</t>
  </si>
  <si>
    <t>Žaislai, vaizduojantys gyvūnus arba kitas ne žmonių pavidalo būtybes, (vnt.)</t>
  </si>
  <si>
    <t>Žmogaus pavidalo lėlių dalys ir reikmenys, (-)</t>
  </si>
  <si>
    <t>Žaisliniai traukiniai ir jų reikmenys; kiti sumažinti modeliai ar konstravimo rinkiniai ir konstruojamieji žaislai, (-)</t>
  </si>
  <si>
    <t>Žaislai su ratukais, pritaikyti vaikams važinėtis (išskyrus dviračius); lėlių vežimėliai, (vnt.)</t>
  </si>
  <si>
    <t>Žaisliniai muzikos instrumentai ir aparatai; žaislai, sukomplektuoti į rinkinius arba komplektus (išskyrus elektrinius traukinius, rinkinius, iš kurių galima surinkti pagal mastelį sumažintus modelius, konstravimo rinkinius bei konst..., (vnt.)</t>
  </si>
  <si>
    <t>Kiti plastikiniai žaislai, (-)</t>
  </si>
  <si>
    <t>Kiti žaislai, nenurodyti kitoje vietoje , (-)</t>
  </si>
  <si>
    <t>Biliardo įranga ir reikmenys (išskyrus mechaninius skaitiklius, laikmačius ir biliardo lazdų stovus), (-)</t>
  </si>
  <si>
    <t>Gręžtuvai, kombinuoti arba nekombinuoti su kita prie to paties pagrindo pritvirtinta odontologijos įranga, (vnt.)</t>
  </si>
  <si>
    <t>Kiti prietaisai ir įrenginiai, naudojami odontologijoje (išskyrus gręžtuvus), (vnt.)</t>
  </si>
  <si>
    <t>Adatos, kateteriai, kaniulės ir panašūs prietaisai, naudojami medicinoje, chirurgijoje, odontologijoje arba veterinarijoje (išskyrus cilindrines metalines ir žaizdų susiuvimo adatas), (vnt.)</t>
  </si>
  <si>
    <t>Medicininiai endoskopai, (vnt.)</t>
  </si>
  <si>
    <t>Niekur kitur nepriskirti medicinos, chirurgijos, stomatologijos arba veterinarijos mokslo srityse naudojami aparatai ir instrumentai , (vnt.)</t>
  </si>
  <si>
    <t>Kiti instrumentai ir įtaisai, (vnt.)</t>
  </si>
  <si>
    <t>Švirkštiniai infuzijos siurbliai , (vnt.)</t>
  </si>
  <si>
    <t>Kiti instrumentai ir įtaisai  (išskyrus švirkštinius infuzijos siurblius), (vnt.)</t>
  </si>
  <si>
    <t>Mechanoterapijos įtaisai; masažo aparatai; psichologinio tinkamumo testų aparatai (išskyrus visiškai stacionarinius mechanoterapijos aparatus), (vnt.)</t>
  </si>
  <si>
    <t>Ozono terapijos, deguonies terapijos, aerozolinės terapijos, kvėpavimo aparatai, (vnt.)</t>
  </si>
  <si>
    <t>Vienkartinės kvėpavimo sistemos, (vnt.)</t>
  </si>
  <si>
    <t>Kiti ozono terapijos, deguonies terapijos, aerozolinės terapijos, kvėpavimo aparatai , (vnt.)</t>
  </si>
  <si>
    <t>Ortopediniai įtaisai, įtvarai ir kiti įtaisai, naudojami lūžiams gydyti, (-)</t>
  </si>
  <si>
    <t>Dirbtiniai plastikiniai dantys (įskaitant metalines sutvirtinimo detales) (išskyrus dantų protezus ar jų dalis), (vnt.)</t>
  </si>
  <si>
    <t>Dirbtiniai neplastikiniai dantys (įskaitant metalines sutvirtinimo detales) (išskyrus dantų protezus ar jų dalis), (vnt.)</t>
  </si>
  <si>
    <t>Dantų gydymo rinkiniai (įskaitant dantų protezus ir jų dalis, metalines karūnėles, lietinius alavinius ir nerūdijančiojo plieno virbalus) (išskyrus dirbtinius dantis), (-)</t>
  </si>
  <si>
    <t>Dirbtinės kūno dalys (išskyrus dirbtinius dantis ir dantų gydymo rinkinius, dirbtinius sąnarius, ortopedijos įtaisus ir įtvarus kaulų lūžiams gydyti, širdies stimuliatorius), (-)</t>
  </si>
  <si>
    <t>Gaminių ir aparatų, klasifikuojamų HS 90.21 pozicijoje, dalys ir reikmenys, (-)</t>
  </si>
  <si>
    <t>Odontologijos, kirpyklų arba panašūs krėslai ir jų dalys (išskyrus odontologijoje naudojamas spjaudykles, burnos skalavimo, kitus krėsluose įmontuojamus dantų gydymo įtaisus), (-)</t>
  </si>
  <si>
    <t>Baldai, skirti naudoti medicinoje, chirurgijoje, arba veterinarijoje (išskyrus rentgeno aparatų stalus ir kėdes), (-)</t>
  </si>
  <si>
    <t>Regėjimo korekcijos, apsauginiai, spalvotieji ar kiti akiniai (išskyrus akinius nuo saulės), (-)</t>
  </si>
  <si>
    <t>Regėjimo korekcijos akinių, apsauginių akinių arba panašių rėmelių ir aptaisų dalys (išskyrus varžtelius, grandinėles be apsauginių įtaisų, spyruokles iš netauriųjų metalų), (-)</t>
  </si>
  <si>
    <t>Dantų cementas ir kitos dantų plombos; cementas kaulas atkurti, (-)</t>
  </si>
  <si>
    <t>Sterilios chirurginės arba odontologinės priemonės, neleidžiančios susidaryti sąaugoms, absorbuojamos arba neabsorbuojamos; sterilios siuvimo medžiagos, įskaitant sterilius absorbuojamus chirurginius arba odontologinius siūlus (išskyrus ketgutą); sterilūs audinių adhezyvai, skirti chirurginiam žaizdų uždarymui; sterilios laminarijos ir sterilūs tamponai iš laminarijų; sterilios chirurginės arba odontologinės absorbuojamos kraujo sustabdymo priemonės (hemostatikai),(-)</t>
  </si>
  <si>
    <t>Šluotos ir šepečiai, surišti iš vytelių arba iš kitų augalinių medžiagų, (vnt.)</t>
  </si>
  <si>
    <t>Rankiniai mechaniniai grindų šlavimo įtaisai be variklio, (vnt.)</t>
  </si>
  <si>
    <t>Rankiniai mechaniniai grindų šlavimo įtaisai be variklio ir kiti keliams valyti, namų ūkiui ar gyvūnų priežiūrai skirti šepečiai,(vnt.)</t>
  </si>
  <si>
    <t>Kiti keliams valyti, namų ūkiui ar gyvūnų priežiūrai skirti šepečiai, (vnt.)</t>
  </si>
  <si>
    <t>Šepečiai, nenurodyti kitoje vietoje, (vnt.)</t>
  </si>
  <si>
    <t>Dantų šepetėliai, (vnt.)</t>
  </si>
  <si>
    <t>Teptukai, naudojami aliejiniais ar klijiniais dažais dažyti, lakuoti, arba panašūs teptukai, (vnt.)</t>
  </si>
  <si>
    <t>Šepečiai - sudėtinės mašinų, prietaisų arba transporto priemonių dalys (išskyrus kelių šlavimo mašinas), (vnt.)</t>
  </si>
  <si>
    <t>Įvairiems darbams skirtos apsauginės pirštuotos pirštinės, kumštinės pirštinės ir puspirštinės iš odos arba kompozicinės odos, (porų sk.)</t>
  </si>
  <si>
    <t>Apsauginiai galvos apdangalai,(vnt.)</t>
  </si>
  <si>
    <t>Rankiniai spaudai datai žymėti, antspaudui uždėti arba numeriui nurodyti, …, (vnt.)</t>
  </si>
  <si>
    <t>Švirkštiniai infuzijos siurbliai, (vnt.)</t>
  </si>
  <si>
    <t>Antspaudų pagalvėlės (išskyrus ranka valdomus rašalo volelius), (vnt.)</t>
  </si>
  <si>
    <t>Rašomųjų mašinėlių juostelės arba panašios juostelės, įmirkytos rašalu ar kitu būdu paruoštos atspaudams gauti (išskyrus ritinėlius iš anglinio ar kitokio kopijavimo popieriaus juostelių), (vnt.)</t>
  </si>
  <si>
    <t>Skėčiai nuo lietaus ir saulės, lazdiniai skėčiai, sodo ir panašūs skėčiai (išskyrus skėčių dėžes), (vnt.)</t>
  </si>
  <si>
    <t>Skėčių nuo lietaus ir nuo saulės, lazdų, lazdų-sėdynių, vytinių, botagų ir panašių gaminių dalys, puošmenos ir reikmenys, (-)</t>
  </si>
  <si>
    <t>Spraustukai, spausteliai, kniedinės spraustės ir jų dalys; sagos; užtrauktukai, (-)</t>
  </si>
  <si>
    <t>Sagų formos, sagų ruošiniai ir kitos sagų dalys , (kg)</t>
  </si>
  <si>
    <t>Užtrauktukų fiksatoriai, užtrauktukai, jų šliaužikliai ir kitos detalės bei bet kokio ilgio juostelės, sumontuotos su užsegimui skirtais užtrauktukų fiksatoriais,(-)</t>
  </si>
  <si>
    <t>Kalėdų šventėms skirti dirbiniai, išskyrus natūralias kalėdines eglutes; kalėdinių eglučių stovus; žvakes; statulėles, statulas ir pan. dirbinius, kurie naudojami religinių apeigų dekoracijai; elektrines girliandas, (-)</t>
  </si>
  <si>
    <t>Neaptaisyti akinių lęšiai, skirti regėjimui koreguoti, išskyrus lęšius, kurių abi pusės apdorotos, (vnt.)</t>
  </si>
  <si>
    <t>Šventiniai, karnavaliniai arba kiti pramogoms skirti dirbiniai, nenurodyti kitoje vietoje, (-)</t>
  </si>
  <si>
    <t>Prietaisai, aparatai ir modeliai, pritaikyti demonstravimui ir netinkami naudoti kitiems tikslams (išskyrus skraidymo aparatus, spausdintus brėžinius, diagramas ar iliustracijas), (kg)</t>
  </si>
  <si>
    <t>Žvakės, plonos žvakės ir panašūs dirbiniai (įskaitant naktinius šviečiančius įtaisus) (išskyrus priešastmines žvakes, vaškinius degtukus, siera apdorotas juostas, knatus ir žvakes), (kg)</t>
  </si>
  <si>
    <t>Dirbtinės gėlės, lapai ir vaisiai bei jų dalys, (-)</t>
  </si>
  <si>
    <t>Kvėpavimo prietaisai ir dujokaukės (išskyrus terapijoje naudojamus kvėpavimo aparatus ir saugos kaukes be mechaninių dalių ir keičiamų filtrų), (vnt.)</t>
  </si>
  <si>
    <t>Apdorotos augalinės arba mineralinės raižybos medžiagos ir šių medžiagų dirbiniai; formuoti arba raižyti vaško, stearino, gamtinių lipų, gamtinių dervų dirbiniai arba dirbiniai iš modeliavimo pastų ir kiti formuoti arba raižyti dirbini..., (kg)</t>
  </si>
  <si>
    <t>Gintaro dirbiniai (išskyrus bižuteriją iš gintaro), (kg)</t>
  </si>
  <si>
    <t>Kitos apdorotos augalinės arba mineralinės raižybos medžiagos ir šių medžiagų dirbiniai,(kg)</t>
  </si>
  <si>
    <t>Siuvėjų manekenai ir kiti manekenai; automatai ir kiti judantys prekių demonstravimo įrenginiai, (kg)</t>
  </si>
  <si>
    <t>Karstai,(vnt.)</t>
  </si>
  <si>
    <t>Reikmenys, atpažįstami kaip skirti ostomijai, (-)</t>
  </si>
  <si>
    <t>Metalinių cisternų, rezervuarų, bakų ir kitokių talpyklų techninė priežiūra bei taisymas, (-)</t>
  </si>
  <si>
    <t>Garo generatorių remontas ir techninė priežiūra (išskyrus centrinio šildymo vandens katilus), (-)</t>
  </si>
  <si>
    <t>Nebuitinių centrinio šildymo katilų taisymas ir techninė priežiūra , (-)</t>
  </si>
  <si>
    <t>Variklių ir turbinų (išskyrus orlaivių, transporto priemonių ir dviračių variklius) remontas ir techninė priežiūra, (-)</t>
  </si>
  <si>
    <t>Siurblių ir kompresorių remontas ir techninė priežiūra, (-)</t>
  </si>
  <si>
    <t>Krosnių ir krosnių degiklių remontas ir techninė priežiūra, (-)</t>
  </si>
  <si>
    <t>Kėlimo ir krovimo įrenginių remontas ir techninė priežiūra, (-)</t>
  </si>
  <si>
    <t>Nebuitinių aušinimo ir vėdinimo įrenginių remontas ir techninė priežiūra, (-)</t>
  </si>
  <si>
    <t>Kitų bendros paskirties mašinų, nenurodytų kitoje vietoje, remontas ir techninė priežiūra, (-)</t>
  </si>
  <si>
    <t>Žemės ūkio traktorių remonto ir techninės priežiūros paslaugos, (-)</t>
  </si>
  <si>
    <t>Žemės ir miškų ūkio mašinų remontas ir techninė priežiūra, (-)</t>
  </si>
  <si>
    <t>Metalo apdirbimo staklių techninė priežiūra ir remontas, (-)</t>
  </si>
  <si>
    <t>Kasybos, karjerų eksploatavimo ir statybos mašinų remontas bei techninė priežiūra, (-)</t>
  </si>
  <si>
    <t>Maisto, gėrimų ir tabako apdorojimo mašinų remontas ir techninė priežiūra, (-)</t>
  </si>
  <si>
    <t>Tekstilės, siuvinių ir odos gamybos mechaninių įrenginių remontas ir techninė priežiūra, (-)</t>
  </si>
  <si>
    <t>Popieriaus ir kartono gamybos mašinų remontas ir techninė priežiūra, (-)</t>
  </si>
  <si>
    <t>Plastikų ir gumos gamybos mašinų remonto ir techninės priežiūros paslaugos, (-)</t>
  </si>
  <si>
    <t>Medienos, kamštienos, akmens, kietosios gumos ir kitų panašių kietųjų medžiagų apdirbimo staklių techninė priežiūra ir remontas, (-)</t>
  </si>
  <si>
    <t>Kitų, nenurodytų kitoje vietoje, specialiosios paskirties mašinų remontas ir techninė priežiūra, (-)</t>
  </si>
  <si>
    <t>Matavimo, tikrinimo, bandymo, navigacijos ir kitokios paskirties prietaisų bei aparatų remontas ir techninė priežiūra (išskyrus gamybos proceso valdymo įrangą), (-)</t>
  </si>
  <si>
    <t>Medicinos ir chirurgijos įrangos remontas ir techninė priežiūra, (-)</t>
  </si>
  <si>
    <t>Profesionaliosios fotografijos, kinematografijos ir optinių prietaisų remontas bei techninė priežiūra, (-)</t>
  </si>
  <si>
    <t>Kitos profesionalios elektroninės įrangos remonto ir techninės priežiūros paslaugos, (-)</t>
  </si>
  <si>
    <t>Elektrinių variklių, generatorių ir transformatorių remontas ir techninė priežiūra, (-)</t>
  </si>
  <si>
    <t>Elektros paskirstymo ir valdymo aparatų remontas ir techninė priežiūra, (-)</t>
  </si>
  <si>
    <t>Grifelinės lentelės ir lentos su rašyti arba piešti pritaikytais paviršiais, (vnt.)</t>
  </si>
  <si>
    <t>Elektros įrangos remontas ir techninė priežiūra (išskyrus elektros paskirstymo ir kontrolės prietaisus, variklius, generatorius, transformatorius, televizijos ir radijo siųstuvus), (-)</t>
  </si>
  <si>
    <t>Laivų, valčių ir plaukiojančiųjų statinių remontas (išskyrus jachtų, kitų pramoginių ar sportinių laivų, irklinių valčių ir kanojų), (-)</t>
  </si>
  <si>
    <t>Pramoginių ir sportinių katerių (laivų) techninė priežiūra, remontas, rekonstrukcija ir vidaus įrengimo paslaugos, (-)</t>
  </si>
  <si>
    <t>Civilinių orlaivių ir jų variklių remontas bei priežiūra, (-)</t>
  </si>
  <si>
    <t>Geležinkelio ir tramvajaus lokomotyvų bei riedmenų mechaninių (ir elektromechaninių) signalizacijos, saugos arba eismo valdymo įrenginių remontas ir techninė priežiūra, (-)</t>
  </si>
  <si>
    <t>Gaminių iš brezento, stovyklaviečių įrangos ir kitų tekstilės gatavų gaminių taisymo paslaugos, (-)</t>
  </si>
  <si>
    <t>Garo generatorių įrengimas (išskyrus centrinio šildymo karšto vandens katilus), įskaitant metalinių vamzdynų įrengimą pramonės įmonėse, (-)</t>
  </si>
  <si>
    <t>Biuro mašinų įrengimas, (-)</t>
  </si>
  <si>
    <t>Variklių ir turbinų (išskyrus orlaivių, transporto priemonių ir motociklų variklius) įrengimas, (-)</t>
  </si>
  <si>
    <t>Siurblių ir kompresorių įrengimas, (-)</t>
  </si>
  <si>
    <t>Krosnių ir krosnių degiklių įrengimas, (-)</t>
  </si>
  <si>
    <t>Kėlimo ir krovimo įrenginių įrengimas (išskyrus liftus ir eskalatorius), (-)</t>
  </si>
  <si>
    <t>Nebuitinių aušinimo ir vėdinimo įrenginių įrengimas, (-)</t>
  </si>
  <si>
    <t>Bendrosios paskirties svėrimo, filtravimo, distiliavimo, pakavimo, pilstymo į butelius, purškimo mašinų ir aparatų bei garosvaidžių, smėliasvaidžių, kalandravimo mašinų įrengimas, (-)</t>
  </si>
  <si>
    <t>Medienos, kamštienos, akmens, kietosios gumos ir kitų panašių kietųjų medžiagų apdirbimo staklių įrengimo paslaugos, (-)</t>
  </si>
  <si>
    <t>Metalo apdirbimo staklių įrengimo paslaugos, (-)</t>
  </si>
  <si>
    <t>Kasybos, karjerų eksploatavimo ir statybos mašinų įrengimas, (-)</t>
  </si>
  <si>
    <t>Maisto, gėrimų ir tabako apdorojimo mašinų įrengimas, (-)</t>
  </si>
  <si>
    <t>Tekstilės, siuvinių ir odos gamybos mechaninių įrenginių įrengimas, (-)</t>
  </si>
  <si>
    <t>Popieriaus ir kartono gamybos mašinų įrengimas, (-)</t>
  </si>
  <si>
    <t>Pramoninių plastikų ir gumos gamybos mašinų ir įrangos įrengimo paslaugos, (-)</t>
  </si>
  <si>
    <t>Kitų specialiosios paskirties mašinų, nenurodytų kitoje vietoje, įrengimas, (-)</t>
  </si>
  <si>
    <t>Medicinos ir chirurgijos įrangos įrengimas, (-)</t>
  </si>
  <si>
    <t>Profesionalios elektroninės įrangos įrengimo paslaugos, (-)</t>
  </si>
  <si>
    <t>Elektrinių variklių, generatorių ir transformatorių įrengimas, (-)</t>
  </si>
  <si>
    <t>Elektros paskirstymo ir valdymo aparatų įrengimas, (-)</t>
  </si>
  <si>
    <t>Kitos elektros įrangos, išskyrus automagistralių, kelių... elektrinę signalizavimo įrangą, įrengimas, (-)</t>
  </si>
  <si>
    <t>Technologinių procesų kontrolės ir automatizuotosios gamybos įrenginių projektavimas ir montavimas, (-)</t>
  </si>
  <si>
    <t>Pramoninių laiko matavimo prietaisų ir aparatų įrengimas , (-)</t>
  </si>
  <si>
    <t>Mediniai karstai, (vnt.)</t>
  </si>
  <si>
    <t>2005</t>
  </si>
  <si>
    <t>2006</t>
  </si>
  <si>
    <t>2007</t>
  </si>
  <si>
    <t>2008</t>
  </si>
  <si>
    <t>2009</t>
  </si>
  <si>
    <t>2010</t>
  </si>
  <si>
    <t>2011</t>
  </si>
  <si>
    <t>2012</t>
  </si>
  <si>
    <t>2013</t>
  </si>
  <si>
    <t>Eksportas (KN4, KN8), Importas (KN4, KN8)</t>
  </si>
  <si>
    <t/>
  </si>
  <si>
    <t>Eksportas (KN4, KN8) | Kiekis</t>
  </si>
  <si>
    <t>Importas (KN4, KN8) | Kiekis</t>
  </si>
  <si>
    <t>Produktas</t>
  </si>
  <si>
    <t>Vienetai</t>
  </si>
  <si>
    <t>Šalys ir teritorijos [Agreguota reikšmė]</t>
  </si>
  <si>
    <t>32011000</t>
  </si>
  <si>
    <t>-- Kvebrachų ekstraktas</t>
  </si>
  <si>
    <t>kilogramai</t>
  </si>
  <si>
    <t>32012000</t>
  </si>
  <si>
    <t>-- Akacijų ekstraktas</t>
  </si>
  <si>
    <t>32030010</t>
  </si>
  <si>
    <t>-- Augalinės dažiosios medžiagos ir preparatai, kuriuose jos yra pagrindinės sudėtinės dalys</t>
  </si>
  <si>
    <t>32030090</t>
  </si>
  <si>
    <t>-- Gyvūninės dažiosios medžiagos ir preparatai, kuriuose jos yra pagrindinės sudėtinės dalys</t>
  </si>
  <si>
    <t>32041100</t>
  </si>
  <si>
    <t>--- Dispersiniai dažikliai ir preparatai, kuriuose jie yra pagrindinės sudėtinės dalys</t>
  </si>
  <si>
    <t>32041200</t>
  </si>
  <si>
    <t>--- Rūgštiniai dažikliai, metalizuoti arba nemetalizuoti, ir preparatai, kuriuose jie yra pagrindinės sudėtinės dalys; kandikiniai dažikliai ir preparatai, kuriuose jie yra pagrindinės sudėtinės dalys</t>
  </si>
  <si>
    <t>32041300</t>
  </si>
  <si>
    <t>--- Baziniai dažikliai ir preparatai, kuriuose jie yra pagrindinės sudėtinės dalys</t>
  </si>
  <si>
    <t>32041400</t>
  </si>
  <si>
    <t>--- Tiesioginiai dažikliai ir preparatai, kuriuose jie yra pagrindinės sudėtinės dalys</t>
  </si>
  <si>
    <t>32041500</t>
  </si>
  <si>
    <t>--- Kubiniai dažikliai (įskaitant naudojamus kaip pigmentus) ir preparatai, kuriuose jie yra pagrindinės sudėtinės dalys</t>
  </si>
  <si>
    <t>32041600</t>
  </si>
  <si>
    <t>--- Chemiškai aktyvūs dažikliai ir preparatai, kuriuose jie yra pagrindinės sudėtinės dalys</t>
  </si>
  <si>
    <t>32041700</t>
  </si>
  <si>
    <t>--- Pigmentai ir preparatai, kuriuose jie yra pagrindinės sudėtinės dalys</t>
  </si>
  <si>
    <t>32041900</t>
  </si>
  <si>
    <t>--- Kiti, įskaitant dažiųjų medžiagų, priskiriamų ne mažiau kaip dviems, nuo 320411 iki 320419, subpozicijoms mišinius</t>
  </si>
  <si>
    <t>32050000</t>
  </si>
  <si>
    <t>-- Spalvotieji lakai; preparatai, nurodyti šio skirsnio 3 pastaboje, kurių pagrindinės sudėtinės dalys yra spalvotieji lakai</t>
  </si>
  <si>
    <t>32061100</t>
  </si>
  <si>
    <t>--- Kurių sudėtyje esantis titano dioksidas sudaro ne mažiau kaip 80 % sausojo produkto masės</t>
  </si>
  <si>
    <t>32061900</t>
  </si>
  <si>
    <t>--- Kiti</t>
  </si>
  <si>
    <t>32062000</t>
  </si>
  <si>
    <t>-- Pigmentai ir preparatai, kurių pagrindinės sudėtinės dalys yra chromo junginiai</t>
  </si>
  <si>
    <t>32063000</t>
  </si>
  <si>
    <t>-- Pigmentai ir preparatai, kurių pagrindinės sudėtinės dalys yra kadmio junginiai</t>
  </si>
  <si>
    <t>32064100</t>
  </si>
  <si>
    <t>--- Ultramarinas ir preparatai, kuriuose jis yra pagrindinė sudėtinė dalis</t>
  </si>
  <si>
    <t>32064200</t>
  </si>
  <si>
    <t>--- Litoponas ir kiti pigmentai bei preparatai, kurių pagrindinė sudėtinė dalis yra cinko sulfidas</t>
  </si>
  <si>
    <t>32064300</t>
  </si>
  <si>
    <t>-- Pigmentai ir preparatai, kurių pagrindinės sudėtinės dalys yra heksacianoferatai (ferocianidai ir fericianidai)</t>
  </si>
  <si>
    <t>32064910</t>
  </si>
  <si>
    <t>--- Magnetitas</t>
  </si>
  <si>
    <t>32064930</t>
  </si>
  <si>
    <t>--- Pigmentai ir preparatai, kurių pagrindinės sudėtinės dalys yra kadmio junginiai</t>
  </si>
  <si>
    <t>32064970</t>
  </si>
  <si>
    <t>32064980</t>
  </si>
  <si>
    <t>32064990</t>
  </si>
  <si>
    <t>32065000</t>
  </si>
  <si>
    <t>-- Neorganiniai produktai, naudojami kaip liuminoforai</t>
  </si>
  <si>
    <t>32071000</t>
  </si>
  <si>
    <t>-- Paruošti pigmentai, paruošti drumstikliai ir paruošti dažai bei panašūs preparatai</t>
  </si>
  <si>
    <t>32072010</t>
  </si>
  <si>
    <t>-- Angobai (šlikeriai)</t>
  </si>
  <si>
    <t>32072090</t>
  </si>
  <si>
    <t>-- Kiti</t>
  </si>
  <si>
    <t>32073000</t>
  </si>
  <si>
    <t>-- Skysti blizgikliai ir panašūs preparatai</t>
  </si>
  <si>
    <t>32074010</t>
  </si>
  <si>
    <t>-- Stiklo rūšis, vadinama emaliniu stiklu</t>
  </si>
  <si>
    <t>32074020</t>
  </si>
  <si>
    <t>-- Stiklo dribsniai, kurių ilgis ne mažesnis kaip 0,1 mm, bet ne didesnis kaip 3,5 mm, ir storis ne mažesnis kaip 2 mikrometrai, bet ne didesnis kaip 5 mikrometrai</t>
  </si>
  <si>
    <t>32074030</t>
  </si>
  <si>
    <t>-- Stiklo milteliai arba granulės, kurių sudėtyje silicio dioksidas sudaro ne mažiau kaip 99 % masės</t>
  </si>
  <si>
    <t>32074040</t>
  </si>
  <si>
    <t>-- Stiklo dribsniai, kurių ilgis ne mažesnis kaip 0,1 mm, bet ne didesnis kaip 3,5 mm, ir storis ne mažesnis kaip 2 mikrometrai, bet ne didesnis kaip 5 mikrometrai; stiklo milteliai arba granulės, kurių sudėtyje esantis silicio dioksidas sudaro ne mažiau kaip 99 % masės</t>
  </si>
  <si>
    <t>32074080</t>
  </si>
  <si>
    <t>32074085</t>
  </si>
  <si>
    <t>32081010</t>
  </si>
  <si>
    <t>-- Tirpalai, apibrėžti šio skirsnio 4 pastaboje</t>
  </si>
  <si>
    <t>32081090</t>
  </si>
  <si>
    <t>32082090</t>
  </si>
  <si>
    <t>32089011</t>
  </si>
  <si>
    <t>--- Poliuretanas, sudarytas iš 2,2′-(tret-butilimino)-dietanolio ir 4,4′-metilendicikloheksildiizocianato, N,N-dimetilacetamido tirpale, kurio sudėtyje esantis polimeras sudaro ne mažiau kaip 48 % masės</t>
  </si>
  <si>
    <t>32089013</t>
  </si>
  <si>
    <t>--- Kopolimeras, sudarytas iš p-krezolio ir divinilbenzeno N,N-dimetilacetamido tirpale, kurio sudėtyje esantis polimeras sudaro ne mažiau kaip 48 % masės</t>
  </si>
  <si>
    <t>32089019</t>
  </si>
  <si>
    <t>32089091</t>
  </si>
  <si>
    <t>--- Kurių pagrindinės sudėtinės dalys yra sintetiniai polimerai</t>
  </si>
  <si>
    <t>32089099</t>
  </si>
  <si>
    <t>--- Kurių pagrindinės sudėtinės dalys yra chemiškai modifikuoti gamtiniai polimerai</t>
  </si>
  <si>
    <t>32091000</t>
  </si>
  <si>
    <t>-- Kurių pagrindinės sudėtinės dalys yra akrilo arba vinilo polimerai</t>
  </si>
  <si>
    <t>32099000</t>
  </si>
  <si>
    <t>32100010</t>
  </si>
  <si>
    <t>-- Aliejiniai dažai ir lakai (įskaitant emalius ir politūras)</t>
  </si>
  <si>
    <t>32100090</t>
  </si>
  <si>
    <t>32110000</t>
  </si>
  <si>
    <t>-- Paruošti sikatyvai (džiovikliai)</t>
  </si>
  <si>
    <t>32121000</t>
  </si>
  <si>
    <t>-- Spaudos folija</t>
  </si>
  <si>
    <t>32121010</t>
  </si>
  <si>
    <t>-- Su netauriojo metalo pagrindu</t>
  </si>
  <si>
    <t>32121090</t>
  </si>
  <si>
    <t>-- Kita</t>
  </si>
  <si>
    <t>32129000</t>
  </si>
  <si>
    <t>32129031</t>
  </si>
  <si>
    <t>-- Kurių pagrindinės sudėtinės dalys yra aliuminio milteliai</t>
  </si>
  <si>
    <t>32129038</t>
  </si>
  <si>
    <t>32129090</t>
  </si>
  <si>
    <t>-- Dažikliai ir kitos dažiosios medžiagos, suformuotos į formas arba supakuotos į mažmeninei prekybai skirtas pakuotes</t>
  </si>
  <si>
    <t>32131000</t>
  </si>
  <si>
    <t>-- Dažų rinkiniai</t>
  </si>
  <si>
    <t>32139000</t>
  </si>
  <si>
    <t>32141010</t>
  </si>
  <si>
    <t>-- Langų glaistai, sodo tepalai, kanifolijos glaistai, sandarinimo mišiniai ir kitos mastikos</t>
  </si>
  <si>
    <t>32141090</t>
  </si>
  <si>
    <t>-- Gruntai</t>
  </si>
  <si>
    <t>32149000</t>
  </si>
  <si>
    <t>32151100</t>
  </si>
  <si>
    <t>--- Juodi</t>
  </si>
  <si>
    <t>32151110</t>
  </si>
  <si>
    <t>--- Dažų kasetės (be integruotos spausdinimo galvutės), skirtos dėti į 844331, 844332 arba 844339, subpozicijai priskiriamas mašinas, turinčios mechaninių arba elektrinių sudedamųjų dalių</t>
  </si>
  <si>
    <t>32151190</t>
  </si>
  <si>
    <t>32151900</t>
  </si>
  <si>
    <t>32151910</t>
  </si>
  <si>
    <t>32151990</t>
  </si>
  <si>
    <t>32159000</t>
  </si>
  <si>
    <t>32159010</t>
  </si>
  <si>
    <t>-- Rašalai ir tušai</t>
  </si>
  <si>
    <t>32159020</t>
  </si>
  <si>
    <t>-- Rašalo kasetės (be integruotos spausdinimo galvutės), skirtos dėti į 844331, 844332 arba 844339, subpozicijai priskiriamas mašinas, turinčios mechaninių arba elektrinių sudedamųjų dalių; kietieji pritaikytos formos rašalai, skirti dėti į 844331, 844332 arba 844339 subpozicijai priskiriamas mašinas</t>
  </si>
  <si>
    <t>32159070</t>
  </si>
  <si>
    <t>32159080</t>
  </si>
  <si>
    <t>36041000</t>
  </si>
  <si>
    <t>-- Fejerverkai</t>
  </si>
  <si>
    <t>36049000</t>
  </si>
  <si>
    <t>39011010</t>
  </si>
  <si>
    <t>-- Linijinis polietilenas</t>
  </si>
  <si>
    <t>39011090</t>
  </si>
  <si>
    <t>-- Kitas</t>
  </si>
  <si>
    <t>39012010</t>
  </si>
  <si>
    <t>-- Polietilenas, vienu iš pavidalų, apibrėžtų šio skirsnio 6 pastabos b punkte, kurio savitasis sunkis 23 °C temperatūroje ne mažesnis kaip 0,958, kurio sudėtyje: - aliuminis sudaro ne daugiau kaip 50 mg/kg, - kalcis sudaro ne daugiau kaip 2 mg/kg, - chromas sudaro ne daugiau kaip 2 mg/kg, - geležis sudaro ne daugiau kaip 2 mg/kg, - nikelis sudaro ne daugiau kaip 2 mg/kg, - titanas sudaro ne daugiau kaip 2 mg/kg ir - vanadis sudaro ne daugiau kaip 8 mg/kg,skirtas chlorsulfonintam polietilenui gaminti</t>
  </si>
  <si>
    <t>39012090</t>
  </si>
  <si>
    <t>39013000</t>
  </si>
  <si>
    <t>-- Etileno-vinilacetato kopolimerai</t>
  </si>
  <si>
    <t>39014000</t>
  </si>
  <si>
    <t>-- Etileno-alfa-olefino kopolimerai, kurių savitasis sunkis mažesnis kaip 0,94</t>
  </si>
  <si>
    <t>39019010</t>
  </si>
  <si>
    <t>-- Jonomero derva, kurią sudaro etileno, izobutilakrilato ir metakrilo rūgšties terpolimero druska</t>
  </si>
  <si>
    <t>39019020</t>
  </si>
  <si>
    <t>-- Polistireno, etileno-butileno kopolimero ir polistireno A–B–A blokinis kopolimeras, kurio sudėtyje stirenas sudaro ne daugiau kaip 35 % masės, vienu iš pavidalų, apibrėžtų šio skirsnio 6 pastabos b punkte</t>
  </si>
  <si>
    <t>39019030</t>
  </si>
  <si>
    <t>-- Jonomero derva, kurią sudaro etileno, izobutilakrilato ir metakrilo rūgšties terpolimero druska; polistireno, etileno-butileno kopolimero ir polistireno A–B–A blokinis kopolimeras, kurio sudėtyje stirenas sudaro ne daugiau kaip 35 % masės, vienu iš pavidalų, apibrėžtų šio skirsnio 6 pastabos b punkte</t>
  </si>
  <si>
    <t>39019080</t>
  </si>
  <si>
    <t>39019090</t>
  </si>
  <si>
    <t>39021000</t>
  </si>
  <si>
    <t>-- Polipropilenas</t>
  </si>
  <si>
    <t>39022000</t>
  </si>
  <si>
    <t>-- Poliizobutilenas</t>
  </si>
  <si>
    <t>39023000</t>
  </si>
  <si>
    <t>-- Propileno kopolimerai</t>
  </si>
  <si>
    <t>39029010</t>
  </si>
  <si>
    <t>-- Polistireno, etileno-butileno kopolimero ir polistireno A–B–A blokinis kopolimeras, kurio sudėtyje stirenas sudaro ne daugiau kaip 35 % masės, vienu iš pavidalų, apibrėžtų šio skirsnio 6 pastabos b punkte</t>
  </si>
  <si>
    <t>39029020</t>
  </si>
  <si>
    <t>-- Polibuteno-1, buteno-1 ir etileno kopolimeras, kurio sudėtyje etilenas sudaro ne daugiau kaip 10 % masės, arba polibuteno-1, polietileno ir (arba) polipropileno mišinys, kurio sudėtyje polietilenas sudaro ne daugiau kaip 10 % masės ir (arba) polipropilenas sudaro ne daugiau kaip 25 % masės, vienu iš pavidalų, apibrėžtų šio skirsnio 6 pastabos b punkte</t>
  </si>
  <si>
    <t>39029090</t>
  </si>
  <si>
    <t>39031100</t>
  </si>
  <si>
    <t>--- Plėtrusis</t>
  </si>
  <si>
    <t>39031900</t>
  </si>
  <si>
    <t>--- Kitas</t>
  </si>
  <si>
    <t>39032000</t>
  </si>
  <si>
    <t>-- Stireno-akrilnitrilo (SAN) kopolimerai</t>
  </si>
  <si>
    <t>39033000</t>
  </si>
  <si>
    <t>-- Akrilnitrilo-butadieno-stireno (ABS) kopolimerai</t>
  </si>
  <si>
    <t>39039010</t>
  </si>
  <si>
    <t>-- Tik stireno ir alilo alkoholio, kurio sudėtyje acetilo skaičius ne mažesnis kaip 175, kopolimeras</t>
  </si>
  <si>
    <t>39039020</t>
  </si>
  <si>
    <t>-- Bromintas polistirenas, kurio sudėtyje bromas sudaro ne mažiau kaip 58 % masės, bet ne daugiau kaip 71 %, vienu iš pavidalų, apibrėžtų šio skirsnio 6 pastabos b punkte</t>
  </si>
  <si>
    <t>39039090</t>
  </si>
  <si>
    <t>39041000</t>
  </si>
  <si>
    <t>-- Polivinilchloridas, nesumaišytas su jokiomis kitomis medžiagomis</t>
  </si>
  <si>
    <t>39042100</t>
  </si>
  <si>
    <t>--- Neplastifikuotas</t>
  </si>
  <si>
    <t>39042200</t>
  </si>
  <si>
    <t>--- Plastifikuotas</t>
  </si>
  <si>
    <t>39043000</t>
  </si>
  <si>
    <t>-- Vinilchlorido-vinilacetato kopolimerai</t>
  </si>
  <si>
    <t>39044000</t>
  </si>
  <si>
    <t>-- Kiti vinilchlorido kopolimerai</t>
  </si>
  <si>
    <t>39045010</t>
  </si>
  <si>
    <t>-- Vinilidenchlorido ir akrilonitrilo kopolimeras plėtriųjų rutuliukų, kurių skersmuo ne mažesnis kaip 4 mikrometrai, bet ne didesnis kaip 20 mikrometrų, pavidalu</t>
  </si>
  <si>
    <t>39045090</t>
  </si>
  <si>
    <t>39046100</t>
  </si>
  <si>
    <t>--- Politetrafluoretilenas</t>
  </si>
  <si>
    <t>39046910</t>
  </si>
  <si>
    <t>--- Polivinilfluoridas, vienu iš pavidalų, apibrėžtų šio skirsnio 6 pastabos b punkte</t>
  </si>
  <si>
    <t>39046920</t>
  </si>
  <si>
    <t>--- Fluorelastomerai FKM</t>
  </si>
  <si>
    <t>39046980</t>
  </si>
  <si>
    <t>39046990</t>
  </si>
  <si>
    <t>39049000</t>
  </si>
  <si>
    <t>39051200</t>
  </si>
  <si>
    <t>--- Vandeninėje dispersijoje</t>
  </si>
  <si>
    <t>39051900</t>
  </si>
  <si>
    <t>39052100</t>
  </si>
  <si>
    <t>39052900</t>
  </si>
  <si>
    <t>39053000</t>
  </si>
  <si>
    <t>-- Poli(vinilo alkoholis), kurio struktūroje yra arba nėra nehidrolizuotų acetato grupių</t>
  </si>
  <si>
    <t>39059100</t>
  </si>
  <si>
    <t>--- Kopolimerai</t>
  </si>
  <si>
    <t>39059910</t>
  </si>
  <si>
    <t>--- Polivinilformalis, vienu iš pavidalų, apibrėžtų šio skirsnio 6 pastabos b punkte, kurio molekulinė masė ne mažesnė kaip 10000, bet ne didesnė kaip 40000: - kurio sudėtyje acetilo grupės, išreikštos vinilacetatu, sudaro ne mažiau kaip 9,5 % masės, bet ne daugiau kaip 13 %, ir - hidroksi-grupės, išreikštos vinilo alkoholiu, sudaro ne mažiau kaip 5 % masės, bet ne daugiau kaip 6,5 % masės</t>
  </si>
  <si>
    <t>39059990</t>
  </si>
  <si>
    <t>39061000</t>
  </si>
  <si>
    <t>-- Polimetilmetakrilatas</t>
  </si>
  <si>
    <t>39069010</t>
  </si>
  <si>
    <t>-- Poli[N-(3-hidroksimino-1,1-dimetilbutil)akrilamidas]</t>
  </si>
  <si>
    <t>39069020</t>
  </si>
  <si>
    <t>-- 2-diizopropilaminoetilmetakrilato ir decilmetakrilato kopolimeras N,N-dimetilacetamido tirpale, kurio sudėtyje kopolimeras sudaro ne mažiau kaip 55 % masės</t>
  </si>
  <si>
    <t>39069030</t>
  </si>
  <si>
    <t>-- Akrilo rūgšties ir 2-etilheksilakrilato kopolimeras, kurio sudėtyje 2-etilheksilakrilatas sudaro ne mažiau kaip 10 %, bet ne daugiau kaip 11 % masės</t>
  </si>
  <si>
    <t>39069040</t>
  </si>
  <si>
    <t>-- Akrilonitrilo ir metilakrilato kopolimeras, modifikuotas polibutadienu-akrilonitrilu (NBR)</t>
  </si>
  <si>
    <t>39069050</t>
  </si>
  <si>
    <t>-- Akrilo rūgšties polimerizacijos su alkilmetakrilatu ir nedideliais kitų monomerų kiekiais produktas, skirtas naudoti kaip tirštiklis tekstilės marginimo pastų gamyboje</t>
  </si>
  <si>
    <t>39069060</t>
  </si>
  <si>
    <t>-- Metilakrilato kopolimeras su etilenu ir monomeru, turinčiu pakaitalu ne galinę karboksigrupę, kurio sudėtyje metilakrilatas sudaro ne mažiau kaip 50 % masės, sumaišytas su silicio dioksidu arba nesumaišytas</t>
  </si>
  <si>
    <t>39069090</t>
  </si>
  <si>
    <t>39071000</t>
  </si>
  <si>
    <t>-- Poliacetaliai</t>
  </si>
  <si>
    <t>39072011</t>
  </si>
  <si>
    <t>--- Polietilenglikoliai</t>
  </si>
  <si>
    <t>39072020</t>
  </si>
  <si>
    <t>39072021</t>
  </si>
  <si>
    <t>-- Kurių hidroksilų skaičius ne didesnis kaip 100</t>
  </si>
  <si>
    <t>39072029</t>
  </si>
  <si>
    <t>39072091</t>
  </si>
  <si>
    <t>--- 1-Chlor-2,3-epoksipropano ir etileno oksido kopolimeras</t>
  </si>
  <si>
    <t>39072099</t>
  </si>
  <si>
    <t>39073000</t>
  </si>
  <si>
    <t>-- Epoksidinės dervos</t>
  </si>
  <si>
    <t>39074000</t>
  </si>
  <si>
    <t>-- Polikarbonatai</t>
  </si>
  <si>
    <t>39075000</t>
  </si>
  <si>
    <t>-- Alkidinės dervos</t>
  </si>
  <si>
    <t>39076020</t>
  </si>
  <si>
    <t>-- Kurio klampos skaičius ne mažesnis kaip 78 ml/g</t>
  </si>
  <si>
    <t>39076080</t>
  </si>
  <si>
    <t>39076100</t>
  </si>
  <si>
    <t>--- Kurio klampos skaičius ne mažesnis kaip 78 ml/g</t>
  </si>
  <si>
    <t>39076900</t>
  </si>
  <si>
    <t>39077000</t>
  </si>
  <si>
    <t>-- Poli(pieno rūgštis)</t>
  </si>
  <si>
    <t>3909</t>
  </si>
  <si>
    <t>Aminodervos, fenolio dervos ir poliuretanai, pirminės formos</t>
  </si>
  <si>
    <t>39091000</t>
  </si>
  <si>
    <t>-- Karbamidinės dervos; tiokarbamidinės dervos</t>
  </si>
  <si>
    <t>39092000</t>
  </si>
  <si>
    <t>-- Melamino dervos</t>
  </si>
  <si>
    <t>39093000</t>
  </si>
  <si>
    <t>-- Kitos aminodervos</t>
  </si>
  <si>
    <t>39093100</t>
  </si>
  <si>
    <t>--- Poli(metilenfenilizocianatas) (neapdorotas MDI, MDI polimeras)</t>
  </si>
  <si>
    <t>39093900</t>
  </si>
  <si>
    <t>39094000</t>
  </si>
  <si>
    <t>-- Fenolio dervos</t>
  </si>
  <si>
    <t>39095010</t>
  </si>
  <si>
    <t>-- Poliuretanas, gautas iš 2,2′-(tret-butilimino)dietanolio ir 4,4′-metilendicikloheksildiizocianato, N,N-dimetilacetamido tirpale, kurio sudėtyje polimeras sudaro ne mažiau kaip 50 % masės</t>
  </si>
  <si>
    <t>39095090</t>
  </si>
  <si>
    <t>39100000</t>
  </si>
  <si>
    <t>-- Polisiloksanai, pirminės formos</t>
  </si>
  <si>
    <t>39111000</t>
  </si>
  <si>
    <t>-- Naftos dervos, kumaroninės, indeninės arba kumaroninės-indeninės dervos ir politerpenai</t>
  </si>
  <si>
    <t>39119011</t>
  </si>
  <si>
    <t>--- Poli(oksi-1,4-fenilensulfonil-1,4-fenilenoksi-1,4-fenilenizopropiliden-1,4-fenilenas), vienu iš pavidalų, nurodytų šio skirsnio 6 pastabos b punkte</t>
  </si>
  <si>
    <t>39119013</t>
  </si>
  <si>
    <t>--- Poli(tio-1,4-fenilenas)</t>
  </si>
  <si>
    <t>39119019</t>
  </si>
  <si>
    <t>39119091</t>
  </si>
  <si>
    <t>-- p-Krezolio ir divinilbenzeno kopolimeras N,N-dimetilacetamido tirpale, kurio sudėtyje polimeras sudaro ne mažiau kaip 50 % masės</t>
  </si>
  <si>
    <t>39119092</t>
  </si>
  <si>
    <t>--- p-Krezolio ir divinilbenzeno kopolimeras N,N-dimetilacetamido tirpale, kurio sudėtyje polimeras sudaro ne mažiau kaip 50 % masės; hidrinti viniltolueno ir α-metilstireno kopolimerai</t>
  </si>
  <si>
    <t>39119093</t>
  </si>
  <si>
    <t>-- Hidrinti viniltolueno ir ?-metilstireno kopolimerai</t>
  </si>
  <si>
    <t>39119099</t>
  </si>
  <si>
    <t>39121100</t>
  </si>
  <si>
    <t>--- Neplastifikuoti</t>
  </si>
  <si>
    <t>39121200</t>
  </si>
  <si>
    <t>--- Plastifikuoti</t>
  </si>
  <si>
    <t>39122011</t>
  </si>
  <si>
    <t>--- Kolodijai ir celoidinas</t>
  </si>
  <si>
    <t>39122019</t>
  </si>
  <si>
    <t>--- Kitos</t>
  </si>
  <si>
    <t>39122090</t>
  </si>
  <si>
    <t>-- Plastifikuotos</t>
  </si>
  <si>
    <t>39123100</t>
  </si>
  <si>
    <t>--- Karboksimetilceliuliozė ir jos druskos</t>
  </si>
  <si>
    <t>39123910</t>
  </si>
  <si>
    <t>--- Etilceliuliozė</t>
  </si>
  <si>
    <t>39123920</t>
  </si>
  <si>
    <t>--- Hidroksipropilceliuliozė</t>
  </si>
  <si>
    <t>39123980</t>
  </si>
  <si>
    <t>39123985</t>
  </si>
  <si>
    <t>39129010</t>
  </si>
  <si>
    <t>-- Celiuliozės esteriai</t>
  </si>
  <si>
    <t>39129090</t>
  </si>
  <si>
    <t>39131000</t>
  </si>
  <si>
    <t>-- Algino rūgštis, jos druskos ir esteriai</t>
  </si>
  <si>
    <t>39139000</t>
  </si>
  <si>
    <t>39140000</t>
  </si>
  <si>
    <t>-- Jonitai, kurių pagrindinės sudėtinės dalys yra polimerai, priskiriami 3901–3913 pozicijoms, pirminės formos</t>
  </si>
  <si>
    <t>39151000</t>
  </si>
  <si>
    <t>-- Etileno polimerų</t>
  </si>
  <si>
    <t>39152000</t>
  </si>
  <si>
    <t>-- Stireno polimerų</t>
  </si>
  <si>
    <t>39153000</t>
  </si>
  <si>
    <t>-- Vinilchlorido polimerų</t>
  </si>
  <si>
    <t>39159011</t>
  </si>
  <si>
    <t>-- Propileno polimerų</t>
  </si>
  <si>
    <t>39159018</t>
  </si>
  <si>
    <t>-- Kitų</t>
  </si>
  <si>
    <t>39159080</t>
  </si>
  <si>
    <t>39159090</t>
  </si>
  <si>
    <t>39161000</t>
  </si>
  <si>
    <t>-- Iš etileno polimerų</t>
  </si>
  <si>
    <t>39162000</t>
  </si>
  <si>
    <t>-- Iš vinilchlorido polimerų</t>
  </si>
  <si>
    <t>39162010</t>
  </si>
  <si>
    <t>-- Iš polivinilchlorido</t>
  </si>
  <si>
    <t>39162090</t>
  </si>
  <si>
    <t>39169010</t>
  </si>
  <si>
    <t>-- Iš kondensacinės polimerizacijos arba polimerizacijos su persigrupavimu produktų, chemiškai modifikuotų arba nemodifikuotų</t>
  </si>
  <si>
    <t>39169011</t>
  </si>
  <si>
    <t>-- Iš poliesterių</t>
  </si>
  <si>
    <t>39169013</t>
  </si>
  <si>
    <t>-- Iš poliamidų</t>
  </si>
  <si>
    <t>39169015</t>
  </si>
  <si>
    <t>-- Iš epoksidinių dervų</t>
  </si>
  <si>
    <t>39169019</t>
  </si>
  <si>
    <t>39169050</t>
  </si>
  <si>
    <t>-- Iš adityviosios polimerizacijos produktų</t>
  </si>
  <si>
    <t>39169051</t>
  </si>
  <si>
    <t>-- Iš propileno polimerų</t>
  </si>
  <si>
    <t>39169059</t>
  </si>
  <si>
    <t>39169090</t>
  </si>
  <si>
    <t>39171010</t>
  </si>
  <si>
    <t>-- Iš sukietintų baltymų</t>
  </si>
  <si>
    <t>39171090</t>
  </si>
  <si>
    <t>-- Iš celiuliozinių medžiagų</t>
  </si>
  <si>
    <t>39172110</t>
  </si>
  <si>
    <t>--- Besiūliai, kurių ilgis didesnis už maksimalų skerspjūvio matmenį, apdorotu arba neapdorotu paviršiumi, bet kitu būdu neapdoroti</t>
  </si>
  <si>
    <t>39172190</t>
  </si>
  <si>
    <t>39172191</t>
  </si>
  <si>
    <t>--- Su primontuotomis jungiamosiomis detalėmis (fitingais), skirti naudoti civilinėje aviacijoje</t>
  </si>
  <si>
    <t>39172199</t>
  </si>
  <si>
    <t>39172210</t>
  </si>
  <si>
    <t>39172290</t>
  </si>
  <si>
    <t>39172291</t>
  </si>
  <si>
    <t>39172299</t>
  </si>
  <si>
    <t>39172310</t>
  </si>
  <si>
    <t>39172390</t>
  </si>
  <si>
    <t>39172391</t>
  </si>
  <si>
    <t>39172399</t>
  </si>
  <si>
    <t>39172900</t>
  </si>
  <si>
    <t>--- Iš kitų plastikų</t>
  </si>
  <si>
    <t>39172912</t>
  </si>
  <si>
    <t>--- Iš kondensacinės polimerizacijos arba polimerizacijos su persigrupavimu produktų, chemiškai modifikuotų arba nemodifikuotų</t>
  </si>
  <si>
    <t>39172915</t>
  </si>
  <si>
    <t>--- Iš adityviosios polimerizacijos produktų</t>
  </si>
  <si>
    <t>39172919</t>
  </si>
  <si>
    <t>39172990</t>
  </si>
  <si>
    <t>39172991</t>
  </si>
  <si>
    <t>39172999</t>
  </si>
  <si>
    <t>39173100</t>
  </si>
  <si>
    <t>--- Lankstūs vamzdžiai, vamzdeliai ir žarnos, kurių minimalus pratrūkimo slėgis – 27,6 MPa</t>
  </si>
  <si>
    <t>39173110</t>
  </si>
  <si>
    <t>39173190</t>
  </si>
  <si>
    <t>39173200</t>
  </si>
  <si>
    <t>--- Kiti, nesutvirtinti ir kitaip nekombinuoti su kitomis medžiagomis, be jungiamųjų detalių</t>
  </si>
  <si>
    <t>39173210</t>
  </si>
  <si>
    <t>39173231</t>
  </si>
  <si>
    <t>--- Iš etileno polimerų</t>
  </si>
  <si>
    <t>39173235</t>
  </si>
  <si>
    <t>--- Iš vinilchlorido polimerų</t>
  </si>
  <si>
    <t>39173239</t>
  </si>
  <si>
    <t>39173251</t>
  </si>
  <si>
    <t>39173291</t>
  </si>
  <si>
    <t>--- Dirbtiniai dešrų arba dešrelių apvalkalai</t>
  </si>
  <si>
    <t>39173299</t>
  </si>
  <si>
    <t>39173300</t>
  </si>
  <si>
    <t>--- Kiti, nesutvirtinti ir kitaip nekombinuoti su kitomis medžiagomis, su jungiamosiomis detalėmis</t>
  </si>
  <si>
    <t>39173310</t>
  </si>
  <si>
    <t>39173390</t>
  </si>
  <si>
    <t>39173900</t>
  </si>
  <si>
    <t>39173912</t>
  </si>
  <si>
    <t>39173915</t>
  </si>
  <si>
    <t>39173919</t>
  </si>
  <si>
    <t>39173990</t>
  </si>
  <si>
    <t>39173991</t>
  </si>
  <si>
    <t>39173999</t>
  </si>
  <si>
    <t>39174000</t>
  </si>
  <si>
    <t>-- Jungiamosios detalės</t>
  </si>
  <si>
    <t>39174010</t>
  </si>
  <si>
    <t>-- Skirtos naudoti civilinėje aviacijoje</t>
  </si>
  <si>
    <t>39174090</t>
  </si>
  <si>
    <t>-- Kitos</t>
  </si>
  <si>
    <t>39181010</t>
  </si>
  <si>
    <t>-- Sudarytos iš pagrindo, įmirkyto, vilkto arba dengto polivinilchloridu</t>
  </si>
  <si>
    <t>Kvadratinis metras</t>
  </si>
  <si>
    <t>39181090</t>
  </si>
  <si>
    <t>39189000</t>
  </si>
  <si>
    <t>-- Iš kitų plastikų</t>
  </si>
  <si>
    <t>39191011</t>
  </si>
  <si>
    <t>-- Iš plastifikuoto polivinilchlorido arba iš polietileno</t>
  </si>
  <si>
    <t>39191012</t>
  </si>
  <si>
    <t>--- Iš polivinilchlorido arba iš polietileno</t>
  </si>
  <si>
    <t>39191013</t>
  </si>
  <si>
    <t>-- Iš neplastifikuoto polivinilchlorido</t>
  </si>
  <si>
    <t>39191015</t>
  </si>
  <si>
    <t>--- Iš polipropileno</t>
  </si>
  <si>
    <t>39191019</t>
  </si>
  <si>
    <t>39191031</t>
  </si>
  <si>
    <t>39191038</t>
  </si>
  <si>
    <t>39191061</t>
  </si>
  <si>
    <t>39191069</t>
  </si>
  <si>
    <t>39191080</t>
  </si>
  <si>
    <t>39191090</t>
  </si>
  <si>
    <t>39199000</t>
  </si>
  <si>
    <t>39199010</t>
  </si>
  <si>
    <t>-- Toliau apdorotos po paviršiaus apdorojimo arba supjaustytos ne stačiakampėmis (įskaitant kvadratines) formomis</t>
  </si>
  <si>
    <t>39199020</t>
  </si>
  <si>
    <t>-- Lipnūs skritulio formos poliravimo diskeliai, naudojami puslaidininkių plokštelėms gaminti</t>
  </si>
  <si>
    <t>39199031</t>
  </si>
  <si>
    <t>-- Iš polikarbonatų, alkidinių dervų, polialilo esterių arba iš kitų poliesterių</t>
  </si>
  <si>
    <t>39199038</t>
  </si>
  <si>
    <t>39199061</t>
  </si>
  <si>
    <t>39199069</t>
  </si>
  <si>
    <t>39199080</t>
  </si>
  <si>
    <t>39199090</t>
  </si>
  <si>
    <t>39201023</t>
  </si>
  <si>
    <t>----- Polietileno plėvelė, kurios storis ne mažesnis kaip 20 mikrometrų, bet ne didesnis kaip 40 mikrometrų, skirta fotorezisto plėvelių, naudojamų puslaidininkių arba spausdintinių grandinių (schemų) gamybai</t>
  </si>
  <si>
    <t>39201024</t>
  </si>
  <si>
    <t>----- Tąsi plėvelė, be atspaudų</t>
  </si>
  <si>
    <t>39201025</t>
  </si>
  <si>
    <t>----- Kita</t>
  </si>
  <si>
    <t>39201026</t>
  </si>
  <si>
    <t>39201027</t>
  </si>
  <si>
    <t>-- Su atspaudais</t>
  </si>
  <si>
    <t>39201028</t>
  </si>
  <si>
    <t>---- Ne mažesnis kaip 0,94</t>
  </si>
  <si>
    <t>39201040</t>
  </si>
  <si>
    <t>39201081</t>
  </si>
  <si>
    <t>--- Sintetinė popieriaus plaušiena, drėgnais lakštais, gauta iš nesujungtų smulkių šakotų polietileno plaušelių, nesumaišytų arba sumaišytų su celiuliozės pluoštu, sudarančiu ne daugiau kaip 15 % masės, turinti kaip drėkinimo agentą poli(vinilo alkoholį), ištirpintą vandenyje</t>
  </si>
  <si>
    <t>39201089</t>
  </si>
  <si>
    <t>39202021</t>
  </si>
  <si>
    <t>--- Dviašės orientacijos</t>
  </si>
  <si>
    <t>39202029</t>
  </si>
  <si>
    <t>39202071</t>
  </si>
  <si>
    <t>-- Dekoratyvinės juostelės</t>
  </si>
  <si>
    <t>39202079</t>
  </si>
  <si>
    <t>39202080</t>
  </si>
  <si>
    <t>-- Kurių storis didesnis kaip 0,10 mm</t>
  </si>
  <si>
    <t>39202090</t>
  </si>
  <si>
    <t>39203000</t>
  </si>
  <si>
    <t>-- Iš stireno polimerų</t>
  </si>
  <si>
    <t>39204310</t>
  </si>
  <si>
    <t>--- Kurių storis ne didesnis kaip 1 mm</t>
  </si>
  <si>
    <t>39204390</t>
  </si>
  <si>
    <t>--- Kurio storis didesnis kaip 1 mm</t>
  </si>
  <si>
    <t>39204910</t>
  </si>
  <si>
    <t>39204990</t>
  </si>
  <si>
    <t>--- Kurių storis didesnis kaip 1 mm</t>
  </si>
  <si>
    <t>39205100</t>
  </si>
  <si>
    <t>--- Iš polimetilmetakrilato</t>
  </si>
  <si>
    <t>39205910</t>
  </si>
  <si>
    <t>--- Akrilo ir metakrilo esterių kopolimeras, plėvelės, kurios storis ne didesnis kaip 150 mikrometrų, pavidalu</t>
  </si>
  <si>
    <t>39205990</t>
  </si>
  <si>
    <t>39206100</t>
  </si>
  <si>
    <t>--- Iš polikarbonatų</t>
  </si>
  <si>
    <t>39206211</t>
  </si>
  <si>
    <t>--- Poli(etileno tereftalato) plėvelė, kurios storis ne mažesnis kaip 72 mikrometrai, bet ne didesnis kaip 79 mikrometrai, skirta lanksčių magnetinių diskų gamybai</t>
  </si>
  <si>
    <t>39206212</t>
  </si>
  <si>
    <t>---- Poli(etileno tereftalato) plėvelė, kurios storis ne mažesnis kaip 72 mikrometrai, bet ne didesnis kaip 79 mikrometrai, skirta lankstiems magnetiniams diskams gaminti; poli(etileno tereftalato) plėvelė, kurios storis ne mažesnis kaip 100 mikrometrų, bet ne didesnis kaip 150 mikrometrų, skirta fotopolimerinėms spausdinimo plokštėms gaminti</t>
  </si>
  <si>
    <t>39206213</t>
  </si>
  <si>
    <t>--- Poli(etileno tereftalato) plėvelė, kurios storis ne mažesnis kaip 100 mikrometrų, bet ne didesnis kaip 150 mikrometrų, skirta fotopolimerinių spausdinimo plokščių gamybai</t>
  </si>
  <si>
    <t>39206219</t>
  </si>
  <si>
    <t>---- Kiti</t>
  </si>
  <si>
    <t>39206290</t>
  </si>
  <si>
    <t>--- Kurių storis didesnis kaip 0,35 mm</t>
  </si>
  <si>
    <t>39206300</t>
  </si>
  <si>
    <t>--- Iš nesočiųjų poliesterių</t>
  </si>
  <si>
    <t>39206900</t>
  </si>
  <si>
    <t>--- Iš kitų poliesterių</t>
  </si>
  <si>
    <t>39207100</t>
  </si>
  <si>
    <t>--- Iš regeneruotos celiuliozės</t>
  </si>
  <si>
    <t>39207110</t>
  </si>
  <si>
    <t>--- Lakštai, plėvelės arba juostos, susukti arba nesusukti, kurių storis mažesnis kaip 0,75 mm</t>
  </si>
  <si>
    <t>39207190</t>
  </si>
  <si>
    <t>39207200</t>
  </si>
  <si>
    <t>-- Iš vulkanizuoto pluošto</t>
  </si>
  <si>
    <t>39207310</t>
  </si>
  <si>
    <t>--- Plėvelė, susukta į ritinius arba juostelių pavidalo, skirta naudoti kinematografijoje arba fotografijoje</t>
  </si>
  <si>
    <t>39207350</t>
  </si>
  <si>
    <t>39207380</t>
  </si>
  <si>
    <t>39207390</t>
  </si>
  <si>
    <t>39207900</t>
  </si>
  <si>
    <t>--- Iš kitų celiuliozės darinių</t>
  </si>
  <si>
    <t>39207910</t>
  </si>
  <si>
    <t>--- Iš vulkanizuoto pluošto</t>
  </si>
  <si>
    <t>39207990</t>
  </si>
  <si>
    <t>39209100</t>
  </si>
  <si>
    <t>--- Iš polivinilbutiralio</t>
  </si>
  <si>
    <t>39209200</t>
  </si>
  <si>
    <t>--- Iš poliamidų</t>
  </si>
  <si>
    <t>39209300</t>
  </si>
  <si>
    <t>--- Iš amino dervų</t>
  </si>
  <si>
    <t>39209400</t>
  </si>
  <si>
    <t>--- Iš fenolio dervų</t>
  </si>
  <si>
    <t>39209921</t>
  </si>
  <si>
    <t>---- Poliimido lakštai ir juostelės, nedengtos arba dengtos ar vilktos tik plastiku</t>
  </si>
  <si>
    <t>39209928</t>
  </si>
  <si>
    <t>39209951</t>
  </si>
  <si>
    <t>--- Polivinilfluorido lakštai</t>
  </si>
  <si>
    <t>39209952</t>
  </si>
  <si>
    <t>---- Polivinilfluorido lakštai; dviašės orientacijos poli(vinilo alkoholio) plėvelė, kurios sudėtyje poli(vinilo alkoholis) sudaro ne mažiau kaip 97 % masės, nedengta, kurios storis ne didesnis kaip 1 mm</t>
  </si>
  <si>
    <t>39209953</t>
  </si>
  <si>
    <t>---- Jonitinės membranos iš fluorinto plastiko, skirtos naudoti chloro-šarmų elektrolitinėse celėse</t>
  </si>
  <si>
    <t>39209955</t>
  </si>
  <si>
    <t>--- Dviašės orientacijos poli(vinilo alkoholio) plėvelė, kurios sudėtyje poli(vinilo alkoholis) sudaro ne mažiau kaip 97 % masės, nedengta, kurios storis ne didesnis kaip 1 mm</t>
  </si>
  <si>
    <t>39209959</t>
  </si>
  <si>
    <t>39209990</t>
  </si>
  <si>
    <t>39211100</t>
  </si>
  <si>
    <t>--- Iš stireno polimerų</t>
  </si>
  <si>
    <t>39211200</t>
  </si>
  <si>
    <t>39211310</t>
  </si>
  <si>
    <t>--- Lankstūs</t>
  </si>
  <si>
    <t>39211390</t>
  </si>
  <si>
    <t>39211400</t>
  </si>
  <si>
    <t>39211900</t>
  </si>
  <si>
    <t>39219010</t>
  </si>
  <si>
    <t>--- Iš poliesterių</t>
  </si>
  <si>
    <t>39219011</t>
  </si>
  <si>
    <t>-- Gofruoti lakštai ir plokštės</t>
  </si>
  <si>
    <t>39219019</t>
  </si>
  <si>
    <t>39219030</t>
  </si>
  <si>
    <t>39219041</t>
  </si>
  <si>
    <t>----- Aukšto slėgio laminatai su dekoruotais paviršiais vienoje arba abiejose pusėse</t>
  </si>
  <si>
    <t>39219043</t>
  </si>
  <si>
    <t>----- Kiti</t>
  </si>
  <si>
    <t>39219049</t>
  </si>
  <si>
    <t>39219055</t>
  </si>
  <si>
    <t>39219060</t>
  </si>
  <si>
    <t>39219090</t>
  </si>
  <si>
    <t>39221000</t>
  </si>
  <si>
    <t>-- Vonios, dušai, kriauklės ir praustuvės</t>
  </si>
  <si>
    <t>39222000</t>
  </si>
  <si>
    <t>-- Unitazų sėdynės ir dangteliai</t>
  </si>
  <si>
    <t>39229000</t>
  </si>
  <si>
    <t>39231000</t>
  </si>
  <si>
    <t>-- Dėžės, dėžutės, grotelinės dėžės ir panašūs gaminiai</t>
  </si>
  <si>
    <t>39231010</t>
  </si>
  <si>
    <t>-- Dėžės, dėžutės, grotelinės dėžės ir panašūs gaminiai iš plastikų, specialios formos arba kitaip pritaikyti puslaidininkių plokštelėms, kaukėms ir fotošablonų tinkleliams transportuoti arba pakuoti</t>
  </si>
  <si>
    <t>39231090</t>
  </si>
  <si>
    <t>39232100</t>
  </si>
  <si>
    <t>39232910</t>
  </si>
  <si>
    <t>--- Iš polivinilchlorido</t>
  </si>
  <si>
    <t>39232990</t>
  </si>
  <si>
    <t>39233010</t>
  </si>
  <si>
    <t>-- Kurių talpa ne didesnė kaip 2 litrai</t>
  </si>
  <si>
    <t>Vienetų skaičius</t>
  </si>
  <si>
    <t>39233090</t>
  </si>
  <si>
    <t>-- Kurių talpa didesnė kaip 2 litrai</t>
  </si>
  <si>
    <t>39234010</t>
  </si>
  <si>
    <t>-- Ritės, ritinėliai ir panašūs fotografijos ir kinematografijos juostų arba įrašų juostų, plėvelių ir panašių gaminių, priskiriamų 8523 pozicijai, laikikliai</t>
  </si>
  <si>
    <t>39234090</t>
  </si>
  <si>
    <t>39235010</t>
  </si>
  <si>
    <t>-- Butelių gaubtukai ir apvalkalai</t>
  </si>
  <si>
    <t>39235090</t>
  </si>
  <si>
    <t>39239000</t>
  </si>
  <si>
    <t>39239010</t>
  </si>
  <si>
    <t>-- Išspaustas (ekstruzinis) vamzdžio formos tinklas</t>
  </si>
  <si>
    <t>39239090</t>
  </si>
  <si>
    <t>39241000</t>
  </si>
  <si>
    <t>-- Stalo reikmenys ir virtuvės reikmenys</t>
  </si>
  <si>
    <t>39249000</t>
  </si>
  <si>
    <t>39249011</t>
  </si>
  <si>
    <t>-- Kempinės</t>
  </si>
  <si>
    <t>39249019</t>
  </si>
  <si>
    <t>39249090</t>
  </si>
  <si>
    <t>39251000</t>
  </si>
  <si>
    <t>-- Rezervuarai, cisternos, bakai ir panašios talpyklos, kurių talpa didesnė kaip 300 litrų</t>
  </si>
  <si>
    <t>39252000</t>
  </si>
  <si>
    <t>-- Durys, langai ir jų rėmai, durų slenksčiai</t>
  </si>
  <si>
    <t>39253000</t>
  </si>
  <si>
    <t>-- Langinės, žaliuzės (įskaitant pakeliamąsias žaliuzes) ir panašūs dirbiniai bei jų dalys</t>
  </si>
  <si>
    <t>39259010</t>
  </si>
  <si>
    <t>-- Jungiamosios detalės ir aptaisai, skirti stacionariai įtvirtinti duryse, languose, laiptuose, sienose arba kitose pastatų dalyse</t>
  </si>
  <si>
    <t>39259020</t>
  </si>
  <si>
    <t>-- Magistraliniai, kanaliniai ir kabeliniai loveliai elektros grandinių instaliavimui</t>
  </si>
  <si>
    <t>39259080</t>
  </si>
  <si>
    <t>39261000</t>
  </si>
  <si>
    <t>-- Biuro arba mokykliniai reikmenys</t>
  </si>
  <si>
    <t>39262000</t>
  </si>
  <si>
    <t>-- Drabužiai ir drabužių priedai (įskaitant pirštines, kumštines pirštines ir puspirštines)</t>
  </si>
  <si>
    <t>39263000</t>
  </si>
  <si>
    <t>-- Baldų, kėbulų ir panašių gaminių jungiamosios detalės (fitingai)</t>
  </si>
  <si>
    <t>39264000</t>
  </si>
  <si>
    <t>-- Statulėlės ir kiti dekoratyviniai dirbiniai</t>
  </si>
  <si>
    <t>39269010</t>
  </si>
  <si>
    <t>-- Techninės paskirties, skirti naudoti civilinėje aviacijoje</t>
  </si>
  <si>
    <t>39269050</t>
  </si>
  <si>
    <t>-- Perforuotos talpyklos ir panašūs gaminiai, skirti vandeniui filtruoti prieš jam patenkant į nuotekų sistemą</t>
  </si>
  <si>
    <t>39269091</t>
  </si>
  <si>
    <t>-- Pagaminti iš lakštų</t>
  </si>
  <si>
    <t>39269098</t>
  </si>
  <si>
    <t>39269099</t>
  </si>
  <si>
    <t>1.B.2.a.2  Production</t>
  </si>
  <si>
    <t>KN8 kodas</t>
  </si>
  <si>
    <t>Tier 2 (siūlomas modelis)</t>
  </si>
  <si>
    <t>GAINS modelis</t>
  </si>
  <si>
    <t>2030122500</t>
  </si>
  <si>
    <t>2030122900</t>
  </si>
  <si>
    <t>2030123000</t>
  </si>
  <si>
    <t>2030125000</t>
  </si>
  <si>
    <t>2030127000</t>
  </si>
  <si>
    <t>2030129000</t>
  </si>
  <si>
    <t>1041710000</t>
  </si>
  <si>
    <t>1041720000</t>
  </si>
  <si>
    <t>Riebalų medžiagų arba gyvūninio ar augalinio vaško apdorojimo liekanos, (kg)</t>
  </si>
  <si>
    <t>2020119000</t>
  </si>
  <si>
    <t>2020143000</t>
  </si>
  <si>
    <t>2020145000</t>
  </si>
  <si>
    <t>2020149000</t>
  </si>
  <si>
    <t>2020151500</t>
  </si>
  <si>
    <t>2020156000</t>
  </si>
  <si>
    <t>2020159000</t>
  </si>
  <si>
    <t>2020198000</t>
  </si>
  <si>
    <t>2030115000</t>
  </si>
  <si>
    <t>2030117000</t>
  </si>
  <si>
    <t>2030221500</t>
  </si>
  <si>
    <t>2030225300</t>
  </si>
  <si>
    <t>2030225500</t>
  </si>
  <si>
    <t>2041100000</t>
  </si>
  <si>
    <t>2041209000</t>
  </si>
  <si>
    <t>2041312000</t>
  </si>
  <si>
    <t>2041315000</t>
  </si>
  <si>
    <t>2041318000</t>
  </si>
  <si>
    <t>2041324000</t>
  </si>
  <si>
    <t>2041325000</t>
  </si>
  <si>
    <t>2041326000</t>
  </si>
  <si>
    <t>2041327000</t>
  </si>
  <si>
    <t>2041410000</t>
  </si>
  <si>
    <t>2041433000</t>
  </si>
  <si>
    <t>2041435000</t>
  </si>
  <si>
    <t>2041437000</t>
  </si>
  <si>
    <t>2041438900</t>
  </si>
  <si>
    <t>2041440000</t>
  </si>
  <si>
    <t>2042115000</t>
  </si>
  <si>
    <t>2042117000</t>
  </si>
  <si>
    <t>2042125000</t>
  </si>
  <si>
    <t>2042130000</t>
  </si>
  <si>
    <t>2042194500</t>
  </si>
  <si>
    <t>2042150000</t>
  </si>
  <si>
    <t>2042163000</t>
  </si>
  <si>
    <t>2042163010</t>
  </si>
  <si>
    <t>2042167000</t>
  </si>
  <si>
    <t>2042170000</t>
  </si>
  <si>
    <t>2042185000</t>
  </si>
  <si>
    <t>2042189000</t>
  </si>
  <si>
    <t>2042191500</t>
  </si>
  <si>
    <t>2042193000</t>
  </si>
  <si>
    <t>2042196000</t>
  </si>
  <si>
    <t>2042197500</t>
  </si>
  <si>
    <t>2042199000</t>
  </si>
  <si>
    <t>2053105000</t>
  </si>
  <si>
    <t>2051200000</t>
  </si>
  <si>
    <t>2052102000</t>
  </si>
  <si>
    <t>2052106000</t>
  </si>
  <si>
    <t>2052108000</t>
  </si>
  <si>
    <t>2053102000</t>
  </si>
  <si>
    <t>2053107500</t>
  </si>
  <si>
    <t>2053107900</t>
  </si>
  <si>
    <t>2059115000</t>
  </si>
  <si>
    <t>2059433000</t>
  </si>
  <si>
    <t>2059435000</t>
  </si>
  <si>
    <t>3299540000</t>
  </si>
  <si>
    <t>3299594000</t>
  </si>
  <si>
    <t>Produktas:</t>
  </si>
  <si>
    <t>Parduota gaminių</t>
  </si>
  <si>
    <t>Parduota gaminių | natūriniais vnt.</t>
  </si>
  <si>
    <t>Lietuvos Respublika</t>
  </si>
  <si>
    <t>Iš viso</t>
  </si>
  <si>
    <t>Cosmetics and Toiletries</t>
  </si>
  <si>
    <t>Car care products</t>
  </si>
  <si>
    <t>Household products</t>
  </si>
  <si>
    <t>DIY/buildings</t>
  </si>
  <si>
    <t>Produktų grupė</t>
  </si>
  <si>
    <t>kg act. subst.</t>
  </si>
  <si>
    <t>-</t>
  </si>
  <si>
    <t>l</t>
  </si>
  <si>
    <t>m²</t>
  </si>
  <si>
    <t>Kg, m2, l, kg act. Subst.</t>
  </si>
  <si>
    <t>Kodų priskyrimas:</t>
  </si>
  <si>
    <t>Kepiniai (Table 3-18 Tier 2 EF for 2.H.2 Food and beverages industry, Cakes, biscuits and breakfast cereals)</t>
  </si>
  <si>
    <t>Vynas (Table 3-24 Tier 2 EF for 2.H.2 Food and beverages industry, Wine)</t>
  </si>
  <si>
    <t>Importas (KN4, KN8)</t>
  </si>
  <si>
    <t>Eteriniai aliejai (deterpenuoti arba nedeterpenuoti), įskaitant konkretus ir absoliutus; kvapieji dervų ekstraktai (rezinoidai); ekstrahuotosios aliejingos dervos (oleorezinai); eterinių aliejų koncentratai riebaluose, nelakiuosiuose aliejuose, vaškuose arba panašiose medžiagose, gauti anfleražo arba maceravimo būdu; šalutiniai terpeniniai eterinių aliejų deterpenacijos produktai; eterinių aliejų vandeniniai distiliatai ir vandeniniai tirpalai</t>
  </si>
  <si>
    <t>Kvapiųjų medžiagų mišiniai ir mišiniai (įskaitant alkoholinius tirpalus), kurių pagrindiniai komponentai yra viena arba kelios tokios medžiagos, naudojami pramonėje kaip žaliavos; kiti preparatai, kurių pagrindiniai komponentai yra kvapiosios medžiagos, skirti naudoti gėrimų gamyboje</t>
  </si>
  <si>
    <t>-- Skirti naudoti maisto pramonėje</t>
  </si>
  <si>
    <t>-- Alkoholiniai tirpalai</t>
  </si>
  <si>
    <t>-- Kvepalai</t>
  </si>
  <si>
    <t>-- Tualetiniai vandenys</t>
  </si>
  <si>
    <t>-- Lūpų makiažo preparatai</t>
  </si>
  <si>
    <t>-- Akių makiažo preparatai</t>
  </si>
  <si>
    <t>-- Manikiūro arba pedikiūro preparatai</t>
  </si>
  <si>
    <t>--- Pudros, presuotos arba nepresuotos</t>
  </si>
  <si>
    <t>-- Šampūnai</t>
  </si>
  <si>
    <t>-- Ilgalaikio plaukų garbanojimo arba ištiesinimo preparatai</t>
  </si>
  <si>
    <t>-- Plaukų lakai</t>
  </si>
  <si>
    <t>-- Plaukų losjonai</t>
  </si>
  <si>
    <t>-- Dantų pastos ir milteliai</t>
  </si>
  <si>
    <t>-- Tarpdančių valymo siūlai</t>
  </si>
  <si>
    <t>-- Preparatai, naudojami prieš skutimąsi, skutimosi metu arba po skutimosi</t>
  </si>
  <si>
    <t>-- Kūno dezodorantai ir priemonės nuo prakaitavimo (antiperspirantai)</t>
  </si>
  <si>
    <t>-- Kvepintos vonios druskos ir kiti vonios preparatai</t>
  </si>
  <si>
    <t>--- „Agarbatti“ ir kiti gardžiakvapiai preparatai, kurie skleidžia kvapą degdami</t>
  </si>
  <si>
    <t>--- Tualetinės paskirties (įskaitant produktus su medikamentais)</t>
  </si>
  <si>
    <t>-- Dribsniai, plokštelės, granulės arba milteliai</t>
  </si>
  <si>
    <t>-- Organinės paviršinio aktyvumo medžiagos ir preparatai, kurių sudėtyje yra arba nėra muilo, skirti odai plauti, turintys skysčio arba kremo pavidalą, supakuoti į mažmeninei prekybai skirtas pakuotes</t>
  </si>
  <si>
    <t>--- Vandeninis tirpalas, kurio sudėtyje esantis dinatrio alkil[oksidi(benzensulfonatas)] sudaro ne mažiau kaip 30 %, bet ne daugiau kaip 50 % masės</t>
  </si>
  <si>
    <t>--- Katijoninės</t>
  </si>
  <si>
    <t>--- Nejoninės</t>
  </si>
  <si>
    <t>-- Paviršinio aktyvumo preparatai</t>
  </si>
  <si>
    <t>-- Skalbikliai ir valikliai</t>
  </si>
  <si>
    <t>--- Preparatai, naudojami tekstilės medžiagoms, odoms, kailiams arba kitoms medžiagoms apdoroti</t>
  </si>
  <si>
    <t>--- Kurių ne mažiau kaip 70 % masės sudaro naftos alyvos arba alyvos, gautos iš bituminių mineralų, bet šios alyvos nėra pagrindinės sudėtinės dalys</t>
  </si>
  <si>
    <t>--- Tepalai, kuriuose ne mažiau kaip 25 % masės jų sudėtyje esančios anglies yra biologinės kilmės  ir kurių biologinis skaidumas yra ne mažesnis kaip 60 %</t>
  </si>
  <si>
    <t>--- Preparatai, naudojami mašinoms, įrengimams ir transporto priemonėms tepti</t>
  </si>
  <si>
    <t>--- Preparatai, naudojami mašinoms, įrenginiams ir transporto priemonėms tepti</t>
  </si>
  <si>
    <t>-- Iš chemiškai modifikuoto lignito (rusvųjų anglių)</t>
  </si>
  <si>
    <t>-- Iš poli(oksietileno) (polietilenglikolio)</t>
  </si>
  <si>
    <t>-- Paruošti vaškai, įskaitant smalkas (kietąjį laką)</t>
  </si>
  <si>
    <t>-- Blizginimo priemonės, kremai ir panašūs preparatai, skirti avalynės arba odos priežiūrai</t>
  </si>
  <si>
    <t>-- Blizginimo priemonės, kremai ir panašūs preparatai, skirti medinių baldų, grindų arba kitų medienos dirbinių priežiūrai</t>
  </si>
  <si>
    <t>-- Blizginimo priemonės ir panašūs preparatai, skirti kėbulų priežiūrai, išskyrus metalo blizginimo priemones</t>
  </si>
  <si>
    <t>-- Šveitimo pastos ir milteliai bei kiti šveitimo preparatai</t>
  </si>
  <si>
    <t>-- Metalo blizginimo priemonės</t>
  </si>
  <si>
    <t>-- Žvakės, plonos žvakės ir panašūs dirbiniai</t>
  </si>
  <si>
    <t>-- Paprastos, nekvepintos</t>
  </si>
  <si>
    <t>-- Modeliavimo pastos, įskaitant skirtas vaikų pramogoms; preparatai, vadinami stomatologiniais vaškais arba stomatologiniais dantų atspaudų mišiniais, sukomplektuoti į rinkinius, supakuoti į mažmeninei prekybai skirtas pakuotes, arba turintys plokščių, pasagų, lazdelių arba panašų pavidalą; kiti preparatai, skirti naudoti stomatologijoje, daugiausia iš gipso (degto gipso arba kalcio sulfato)</t>
  </si>
  <si>
    <t>-- Skirtas regeneruotų tekstilės pluoštų gamybai</t>
  </si>
  <si>
    <t>-- Skirtas naudoti pramonėje, išskyrus maisto produktų ir pašarų gamybą</t>
  </si>
  <si>
    <t>-- Kazeininiai klijai</t>
  </si>
  <si>
    <t>--- Netinkamas arba skirtas padaryti netinkamu maistui</t>
  </si>
  <si>
    <t>--- Netinkami arba skirti padaryti netinkamais maistui</t>
  </si>
  <si>
    <t>--- Džiovintas (pavyzdžiui, lakštų, žvynelių, dribsnių, miltelių pavidalo)</t>
  </si>
  <si>
    <t>-- Albuminatai ir kiti albumino dariniai</t>
  </si>
  <si>
    <t>-- Želatina ir jos dariniai</t>
  </si>
  <si>
    <t>- Peptonai ir jų dariniai; kitos baltyminės medžiagos ir jų dariniai, nenurodyti kitoje vietoje; odos milteliai, chromuoti arba nechromuoti</t>
  </si>
  <si>
    <t>-- Koncentruoti pieno baltymai, nurodyti šio skirsnio 1 papildomojoje pastaboje</t>
  </si>
  <si>
    <t>-- Dekstrinai</t>
  </si>
  <si>
    <t>--- Esterinti arba eterinti krakmolai</t>
  </si>
  <si>
    <t>-- Kurių sudėtyje esantys krakmolai, dekstrinai arba kiti modifikuoti krakmolai sudaro mažiau kaip 25 % masės</t>
  </si>
  <si>
    <t>-- Kurių sudėtyje esantys krakmolai, dekstrinai arba kiti modifikuoti krakmolai sudaro ne mažiau kaip 25 %, bet mažiau kaip 55 % masės</t>
  </si>
  <si>
    <t>-- Kurių sudėtyje esantys krakmolai, dekstrinai arba kiti modifikuoti krakmolai sudaro ne mažiau kaip 55 %, bet mažiau kaip 80 % masės</t>
  </si>
  <si>
    <t>-- Kurių sudėtyje esantys krakmolai, dekstrinai arba kiti modifikuoti krakmolai sudaro ne mažiau kaip 80 % masės</t>
  </si>
  <si>
    <t>-- Produktai, tinkami naudoti kaip klijai arba adhezyvai, pateikiami mažmeninei prekybai kaip klijai arba adhezyvai, kurių neto masė ne didesnė kaip 1 kg</t>
  </si>
  <si>
    <t>--- Adhezyvai, daugiausia sudaryti iš polimerų, priskiriamų 3901–3913 pozicijoms, arba iš kaučiuko</t>
  </si>
  <si>
    <t>--- Optiškai skaidrūs plėvelę suformuojantys (free-film) adhezyvai ir optiškai skaidrūs kietėjantys skysti adhezyvai, naudojami vien tik arba daugiausia plokštiesiems vaizduokliams arba jutikliniams ekranams gaminti</t>
  </si>
  <si>
    <t>-- Reninas ir jo koncentratai</t>
  </si>
  <si>
    <t>-- Lipoproteino lipazė</t>
  </si>
  <si>
    <t>-- Aspergilo šarminė proteazė</t>
  </si>
  <si>
    <t>-- Lipoproteino lipazė; aspergilo šarminė proteazė</t>
  </si>
  <si>
    <t>-- Rentgeno spinduliuotei</t>
  </si>
  <si>
    <t>-- Skirtos naudoti medicinoje, stomatologijoje arba veterinarijoje</t>
  </si>
  <si>
    <t>-- Momentinės fotografijos juostos</t>
  </si>
  <si>
    <t>-- Kitos fotoplokštelės ir fotojuostos, kurių bet kurios kraštinės ilgis didesnis kaip 255 mm</t>
  </si>
  <si>
    <t>--- Spalvotosios fotografijos (polichrominės)</t>
  </si>
  <si>
    <t>--- Kurių ilgis ne didesnis kaip 30 m</t>
  </si>
  <si>
    <t>--- Spalvotos negatyvinės fotojuostos: - kurių plotis ne mažesnis kaip 75 mm, bet ne didesnis kaip 105 mm ir - kurių ilgis ne mažesnis kaip 100 m,skirtos momentinių fotografijų juostoms gaminti</t>
  </si>
  <si>
    <t>Metras</t>
  </si>
  <si>
    <t>---- Mikrofilmų juostos; fotojuostos, skirtos naudoti poligrafijoje</t>
  </si>
  <si>
    <t>--- Mikrofilmų juostos; fotojuostos, skirtos naudoti poligrafijoje</t>
  </si>
  <si>
    <t>---- Kitos</t>
  </si>
  <si>
    <t>--- Mikrofilmų juostos</t>
  </si>
  <si>
    <t>--- Fotojuostos, skirtos naudoti poligrafijoje</t>
  </si>
  <si>
    <t>--- Kurių plotis didesnis kaip 35 mm</t>
  </si>
  <si>
    <t>--- Kurių plotis didesnis kaip 610 mm, o ilgis didesnis kaip 200 m, spalvotosios fotografijos (polichrominės)</t>
  </si>
  <si>
    <t>--- Kurių plotis didesnis kaip 610 mm, o ilgis didesnis kaip 200 m, išskyrus spalvotosios fotografijos (polichromines)</t>
  </si>
  <si>
    <t>--- Kurių plotis didesnis kaip 610 mm, o ilgis ne didesnis kaip 200 m</t>
  </si>
  <si>
    <t>--- Kurių plotis didesnis kaip 105 mm, bet ne didesnis kaip 610 mm</t>
  </si>
  <si>
    <t>-- Kurių plotis ne didesnis kaip 16 mm, o ilgis ne didesnis kaip 14 m</t>
  </si>
  <si>
    <t>--- Kurių plotis ne didesnis kaip 16 mm</t>
  </si>
  <si>
    <t>--- Kurių plotis didesnis kaip 16 mm, bet ne didesnis kaip 35 mm, o ilgis ne didesnis kaip 30 m, skirtos skaidrėms</t>
  </si>
  <si>
    <t>--- Kurių plotis didesnis kaip 16 mm, bet ne didesnis kaip 35 mm, o ilgis ne didesnis kaip 30 m, išskyrus skirtas skaidrėms</t>
  </si>
  <si>
    <t>--- Kurių plotis didesnis kaip 16 mm, bet ne didesnis kaip 24 mm</t>
  </si>
  <si>
    <t>--- Kurių plotis didesnis kaip 24 mm, bet ne didesnis kaip 35 mm</t>
  </si>
  <si>
    <t>--- Kurių plotis didesnis kaip 16 mm, bet ne didesnis kaip 35 mm, o ilgis didesnis kaip 30 m</t>
  </si>
  <si>
    <t>-- Fotojuostos, skirtos naudoti poligrafijoje</t>
  </si>
  <si>
    <t>-- Mikrofilmų juostos; fotojuostos, skirtos naudoti poligrafijoje</t>
  </si>
  <si>
    <t>-- Kurių plotis didesnis kaip 35 mm</t>
  </si>
  <si>
    <t>-- Ritiniais, kurių plotis didesnis kaip 610 mm</t>
  </si>
  <si>
    <t>-- Kiti, spalvotosios fotografijos (polichrominės)</t>
  </si>
  <si>
    <t>-- Skirti fotografijoms, atspaustoms iš reversinių fotojuostų</t>
  </si>
  <si>
    <t>-- Įjautrinti sidabro arba platinos druskomis</t>
  </si>
  <si>
    <t>-- Plokštelės ir juostos</t>
  </si>
  <si>
    <t>-- Skirtos ofsetiniam atkūrimui (dauginimui)</t>
  </si>
  <si>
    <t>-- Mikrofilmų juostos</t>
  </si>
  <si>
    <t>-- Sudarytos tik iš garso takelio</t>
  </si>
  <si>
    <t>-- Sudarytos tik iš garso takelio; negatyvai; tarpiniai pozityvai</t>
  </si>
  <si>
    <t>-- Negatyvai; tarpiniai pozityvai</t>
  </si>
  <si>
    <t>-- Kiti pozityvai</t>
  </si>
  <si>
    <t>-- Kino kronikos (kino žurnalai)</t>
  </si>
  <si>
    <t>-- Sudarytos tik iš garso takelio; negatyvai; tarpiniai pozityvai; kino kronikos (kino žurnalai)</t>
  </si>
  <si>
    <t>--- Mažesnis kaip 10 mm</t>
  </si>
  <si>
    <t>--- Ne mažesnis kaip 10 mm</t>
  </si>
  <si>
    <t>-- Įjautrinančiosios emulsijos</t>
  </si>
  <si>
    <t>-- Fotojuostų ir fotoplokštelių</t>
  </si>
  <si>
    <t>-- Ryškalai ir fiksažai</t>
  </si>
  <si>
    <t>--- Termoplastinių arba elektrostatinių dažomųjų miltelių kasetės (be judamųjų dalių), skirtos dėti į 844331, 844332 arba 844339 subpozicijai priskiriamas mašinas</t>
  </si>
  <si>
    <t>-- Dirbtinis grafitas</t>
  </si>
  <si>
    <t>-- Koloidinis grafitas, turintis aliejinės suspensijos pavidalą; pusiau koloidinis grafitas</t>
  </si>
  <si>
    <t>-- Anglinės pastos elektrodams ir panašios pastos krosnių klojiniams</t>
  </si>
  <si>
    <t>-- Aktyvintos anglys</t>
  </si>
  <si>
    <t>-- Neapdorota</t>
  </si>
  <si>
    <t>-- Medienos plaušienos gamybos liekamieji šarmai, koncentruoti arba nekoncentruoti, iš kurių pašalintas cukrus arba nepašalintas, chemiškai apdoroti arba neapdoroti, įskaitant lignino sulfonatus, bet išskyrus talo alyvą, priskiriamą 3803 pozicijai</t>
  </si>
  <si>
    <t>-- Koncentruotas sulfitinis šarmas</t>
  </si>
  <si>
    <t>-- Sakų terpentinas</t>
  </si>
  <si>
    <t>-- Medienos terpentinas</t>
  </si>
  <si>
    <t>-- Sulfatinis terpentinas</t>
  </si>
  <si>
    <t>-- Pušų aliejus</t>
  </si>
  <si>
    <t>-- Kanifolija ir kanifolijos rūgštys</t>
  </si>
  <si>
    <t>-- Pagamintos iš šviežių aliejingų dervų (oleorezinų)</t>
  </si>
  <si>
    <t>-- Kanifolijos, kanifolijos rūgščių arba kanifolijos ar kanifolijos rūgščių darinių druskos, išskyrus kanifolijos aduktų druskas</t>
  </si>
  <si>
    <t>-- Esterinės dervos</t>
  </si>
  <si>
    <t>-- Degutas</t>
  </si>
  <si>
    <t>-- Kurių pagrindinės sudėtinės dalys yra piretroidai</t>
  </si>
  <si>
    <t>-- Kurių pagrindinės sudėtinės dalys yra chlorinti angliavandeniliai</t>
  </si>
  <si>
    <t>-- Kurių pagrindinės sudėtinės dalys yra karbamatai</t>
  </si>
  <si>
    <t>-- Kurių pagrindinės sudėtinės dalys yra fosforo organiniai junginiai</t>
  </si>
  <si>
    <t>-- Preparatai, kurių pagrindinės sudėtinės dalys yra vario junginiai</t>
  </si>
  <si>
    <t>-- Kurių pagrindinės sudėtinės dalys yra ditiokarbamatai</t>
  </si>
  <si>
    <t>-- Kurių pagrindinės sudėtinės dalys yra benzimidazolai</t>
  </si>
  <si>
    <t>-- Kurių pagrindinės sudėtinės dalys yra diazoliai arba triazoliai</t>
  </si>
  <si>
    <t>-- Kurių pagrindinės sudėtinės dalys yra diazinai arba morfolinai</t>
  </si>
  <si>
    <t>-- Kurių pagrindinės sudėtinės dalys yra fenoksi-fitohormonai</t>
  </si>
  <si>
    <t>-- Kurių pagrindinės sudėtinės dalys yra triazinai</t>
  </si>
  <si>
    <t>-- Kurių pagrindinės sudėtinės dalys yra amidai</t>
  </si>
  <si>
    <t>-- Kurių pagrindinės sudėtinės dalys yra dinitroanilino dariniai</t>
  </si>
  <si>
    <t>-- Kurių pagrindinės sudėtinės dalys yra karbamido, uracilo arba sulfonilkarbamido dariniai</t>
  </si>
  <si>
    <t>-- Augalų dygimo lėtikliai</t>
  </si>
  <si>
    <t>-- Augalų augimo reguliatoriai</t>
  </si>
  <si>
    <t>-- Kurių pagrindinės sudėtinės dalys yra ketvirtinės amonio druskos</t>
  </si>
  <si>
    <t>-- Kurių pagrindinės sudėtinės dalys yra halogeninti junginiai</t>
  </si>
  <si>
    <t>-- Prekės, nurodytos šio skirsnio 1 subpozicijų pastaboje</t>
  </si>
  <si>
    <t>--- DDT (ISO) (klofenotanas (INN), pakuotėse, kurių neto masė ne didesnė kaip 300 g</t>
  </si>
  <si>
    <t>--- Pakuotėse, kurių neto masė ne didesnė kaip 300 g</t>
  </si>
  <si>
    <t>--- Pakuotėse, kurių neto masė didesnė kaip 300 g, bet ne didesnė kaip 7,5 kg</t>
  </si>
  <si>
    <t>-- Rodenticidai</t>
  </si>
  <si>
    <t>--- Kurių pagrindinės sudėtinės dalys yra piretroidai</t>
  </si>
  <si>
    <t>--- Kurių pagrindinės sudėtinės dalys yra chlorinti angliavandeniliai</t>
  </si>
  <si>
    <t>--- Kurių pagrindinės sudėtinės dalys yra karbamatai</t>
  </si>
  <si>
    <t>--- Kurių pagrindinės sudėtinės dalys yra fosforo organiniai junginiai</t>
  </si>
  <si>
    <t>---- Preparatai, kurių pagrindinės sudėtinės dalys yra vario junginiai</t>
  </si>
  <si>
    <t>---- Kurių pagrindinės sudėtinės dalys yra ditiokarbamatai</t>
  </si>
  <si>
    <t>---- Kurių pagrindinės sudėtinės dalys yra benzimidazolai</t>
  </si>
  <si>
    <t>---- Kurių pagrindinės sudėtinės dalys yra diazoliai arba triazoliai</t>
  </si>
  <si>
    <t>---- Kurių pagrindinės sudėtinės dalys yra diazinai arba morfolinai</t>
  </si>
  <si>
    <t>---- Kurių pagrindinės sudėtinės dalys yra fenoksi-fitohormonai</t>
  </si>
  <si>
    <t>---- Kurių pagrindinės sudėtinės dalys yra triazinai</t>
  </si>
  <si>
    <t>---- Kurių pagrindinės sudėtinės dalys yra amidai</t>
  </si>
  <si>
    <t>---- Kurių pagrindinės sudėtinės dalys yra karbamatai</t>
  </si>
  <si>
    <t>---- Kurių pagrindinės sudėtinės dalys yra dinitroanilino dariniai</t>
  </si>
  <si>
    <t>---- Kurių pagrindinės sudėtinės dalys yra karbamido, uracilo arba sulfonilkarbamido dariniai</t>
  </si>
  <si>
    <t>--- Augalų dygimo lėtikliai</t>
  </si>
  <si>
    <t>--- Augalų augimo reguliatoriai</t>
  </si>
  <si>
    <t>--- Kurių pagrindinės sudėtinės dalys yra ketvirtinės amonio druskos</t>
  </si>
  <si>
    <t>--- Kurių pagrindinės sudėtinės dalys yra halogeninti junginiai</t>
  </si>
  <si>
    <t>--- Rodenticidai</t>
  </si>
  <si>
    <t>-- Kurių sudėtyje tokios medžiagos sudaro mažiau kaip 55 % masės</t>
  </si>
  <si>
    <t>-- Kurių sudėtyje tokios medžiagos sudaro ne mažiau kaip 55 %, bet mažiau kaip 70 % masės</t>
  </si>
  <si>
    <t>-- Kurių sudėtyje tokios medžiagos sudaro ne mažiau kaip 70 %, bet mažiau kaip 83 % masės</t>
  </si>
  <si>
    <t>-- Kurių sudėtyje tokios medžiagos sudaro ne mažiau kaip 83 % masės</t>
  </si>
  <si>
    <t>--- Naudojami tekstilės pramonėje arba panašiose pramonės šakose</t>
  </si>
  <si>
    <t>--- Naudojami popieriaus pramonėje arba panašiose pramonės šakose</t>
  </si>
  <si>
    <t>--- Naudojami odos pramonėje arba panašiose pramonės šakose</t>
  </si>
  <si>
    <t>-- Metalo paviršių ėsdinimo preparatai (beicai); litavimo, litavimo kietuoju lydmetaliu arba suvirinimo milteliai ir pastos iš metalų ir iš kitų medžiagų</t>
  </si>
  <si>
    <t>-- Preparatai, naudojami suvirinimo elektrodų arba strypų šerdims ir apvalkalams</t>
  </si>
  <si>
    <t>--- Kurių pagrindinė sudėtinė dalis yra tetraetilšvinas</t>
  </si>
  <si>
    <t>--- Kurių sudėtyje yra naftos alyvų arba alyvų, gautų iš bituminių mineralų</t>
  </si>
  <si>
    <t>-- Paruošti vulkanizacijos greitikliai</t>
  </si>
  <si>
    <t>-- Reakcijos mišinys, kurio sudėtyje yra benzil 3-izobutiriloksi-1-izopropil-2,2-dimetilpropilftalatas ir benzil 3-izobutiriloksi-2,2,4-trimetilpentilftalatas</t>
  </si>
  <si>
    <t>-- Antioksidacijos preparatai</t>
  </si>
  <si>
    <t>-- 1,2-dihidro-2,2,4-trimetilchinolino oligomerų mišiniai</t>
  </si>
  <si>
    <t>--- 2,2,4-trimetil-1,2-dihidrochinolino (TMQ) oligomerų mišiniai</t>
  </si>
  <si>
    <t>--- Antioksidacijos preparatai</t>
  </si>
  <si>
    <t>-- Gesintuvų preparatai ir užpildai; užpildytos gesinimo granatos</t>
  </si>
  <si>
    <t>-- Kurių pagrindinė sudėtinė dalis yra butilacetatas</t>
  </si>
  <si>
    <t>--- Kurių aktyviosios medžiagos yra nikelis arba nikelio junginiai</t>
  </si>
  <si>
    <t>--- Kurių aktyviosios medžiagos yra taurieji metalai arba tauriųjų metalų junginiai</t>
  </si>
  <si>
    <t>--- Katalizatorius kruopelėmis, kurių ne mažiau kaip 90 % masės dydis ne didesnis kaip 10 mikrometrų, sudarytas iš oksidų mišinio su magnio-silikato nešikliu, kuriame: - varis sudaro ne mažiau kaip 20 %, bet ne daugiau kaip 35 %, ir - bismutas sudaro ne mažiau kaip 2 %, bet ne daugiau kaip 3 %,ir savitasis sunkis ne mažesnis kaip 0,2 bet ne didesnis kaip 1,0</t>
  </si>
  <si>
    <t>-- Katalizatorius, sudarytas iš etiltrifenilfosfonio acetato metanolio tirpale</t>
  </si>
  <si>
    <t>-- Ugniai atsparūs cementai, statybiniai skiediniai, betonai ir panašūs mišiniai, išskyrus produktus, priskiriamus 3801 pozicijai</t>
  </si>
  <si>
    <t>-- Linijinis alkilbenzenas</t>
  </si>
  <si>
    <t>-- Silicis, su priedais</t>
  </si>
  <si>
    <t>-- Hidraulinių stabdžių skysčiai ir kiti paruošti hidraulinių pavarų skysčiai, kurių sudėtyje nėra arba yra mažiau kaip 70 % masės naftos alyvų arba alyvų, gautų iš bituminių mineralų</t>
  </si>
  <si>
    <t>-- Antifriziniai preparatai ir paruošti apsaugos nuo apledėjimo skysčiai</t>
  </si>
  <si>
    <t>-- Paruoštos terpės mikroorganizmų (įskaitant virusus ir panašius organizmus) arba augalų, žmogaus ar gyvūnų ląstelių kultūroms auginti arba išlaikyti</t>
  </si>
  <si>
    <t>-- Diagnostiniai arba laboratoriniai reagentai su laikmenomis, paruošti diagnostiniai arba laboratoriniai reagentai, su laikmenomis arba be laikmenų, išskyrus priskiriamus 3002 arba 3006 pozicijai; sertifikuotos etaloninės medžiagos</t>
  </si>
  <si>
    <t>--- Stearino rūgštis</t>
  </si>
  <si>
    <t>--- Oleino rūgštis</t>
  </si>
  <si>
    <t>--- Talo alyvos riebalų rūgštys</t>
  </si>
  <si>
    <t>--- Distiliuotos riebalų rūgštys</t>
  </si>
  <si>
    <t>--- Riebalų rūgščių distiliatai</t>
  </si>
  <si>
    <t>-- Pramoniniai riebalų alkoholiai</t>
  </si>
  <si>
    <t>-- Paruošti liejimo formų arba gurgučių rišikliai</t>
  </si>
  <si>
    <t>-- Naftenų rūgštys, jų vandenyje netirpstančios druskos ir jų esteriai</t>
  </si>
  <si>
    <t>-- Neaglomeruoti metalų karbidai, tarpusavyje sumaišyti arba su metaliniais rišikliais</t>
  </si>
  <si>
    <t>-- Paruošti cementų, statybinių skiedinių arba betonų priedai</t>
  </si>
  <si>
    <t>-- Betonai, paruošti lieti</t>
  </si>
  <si>
    <t>--- Kurio sudėtyje esantis D-manitolis, išreikštas D-gliucitolio kiekiu, sudaro ne daugiau kaip 2 % masės</t>
  </si>
  <si>
    <t>--- Kurių sudėtyje yra chlorfluorangliavandenilių (CFCs), turinčių arba neturinčių savo sudėtyje hidrochlorfluorangliavandenilių (HCFCs), perfluorangliavandenilių (PFCs) arba hidrofluorangliavandenilių (HFCs)</t>
  </si>
  <si>
    <t>--- Kurių sudėtyje yra bromchlordifluormetano, bromtrifluormetano arba dibromtetrafluoretanų</t>
  </si>
  <si>
    <t>--- Kurių sudėtyje yra hidrobromfluorangliavandenilių (HBFCs)</t>
  </si>
  <si>
    <t>--- Kurių sudėtyje yra hidrochlorfluorangliavandenilių (HCFCs), turinčių arba neturinčių savo sudėtyje perfluorangliavandenilių (PFCs) arba hidrofluorangliavandenilių (HFCs), bet neturinčių chlorfluorangliavandenilių (CFCs)</t>
  </si>
  <si>
    <t>--- Kurių sudėtyje yra anglies tetrachlorido</t>
  </si>
  <si>
    <t>--- Kurių sudėtyje yra 1,1,1-trichloretano (metilchloroformo)</t>
  </si>
  <si>
    <t>--- Kurių sudėtyje yra brommetano (metilbromido) arba bromchlorometano</t>
  </si>
  <si>
    <t>--- Kurių sudėtyje yra perfluorangliavandenilių (PFCs) arba hidrofluorangliavandenilių (HFCs), bet nėra chlorfluorangliavandenilių (CFCs) arba hidrochlorfluorangliavandenilių (HCFCs)</t>
  </si>
  <si>
    <t>--- Kurių sudėtyje yra tik 1,1,1-trifluoretano ir pentafluoretano</t>
  </si>
  <si>
    <t>--- Kurių sudėtyje yra tik 1,1,1-trifluoretano, pentafluoretano ir 1,1,1,2- tetrafluoretano</t>
  </si>
  <si>
    <t>--- Kurių sudėtyje yra tik difluormetano ir pentafluoretano</t>
  </si>
  <si>
    <t>--- Kurių sudėtyje yra tik difluormetano, pentafluoretano ir 1,1,1,2- tetrafluoretano</t>
  </si>
  <si>
    <t>--- Kurių sudėtyje yra nesočiųjų hidrofluorangliavandenilių</t>
  </si>
  <si>
    <t>--- Kurių sudėtyje yra oksirano (etilenoksido)</t>
  </si>
  <si>
    <t>--- Kurių sudėtyje yra polichlorintųjų bifenilų (PCBs), polichlorintųjų terfenilų (PCTs) arba polibromintųjų bifenilų (PBBs)</t>
  </si>
  <si>
    <t>--- Kurių sudėtyje yra tri (2,3-dibrompropilo) fosfato</t>
  </si>
  <si>
    <t>--- Kurių sudėtyje yra aldrino (ISO), kamfechloro (ISO) (toksafeno), chlordano (ISO), chlordekono (ISO), DDT (ISO) (klofenotano (INN), 1,1,1-trichloro-2,2-bis(p-chlorofenil)etano), dieldrino (ISO, INN), endosulfano (ISO), endrino (ISO), heptachloro (ISO) arba mirekso (ISO)</t>
  </si>
  <si>
    <t>--- Kurių sudėtyje yra 1,2,3,4,5,6- heksachlorcikloheksano (HCH (ISO)), įskaitant lindaną (ISO, INN)</t>
  </si>
  <si>
    <t>--- Kurių sudėtyje yra pentachlorbenzeno (ISO) arba heksachlorbenzeno (ISO)</t>
  </si>
  <si>
    <t>--- Kurių sudėtyje yra perfluoroktano sulfoninės rūgšties, jos druskų arba perfluoroktano sulfonilfluorido</t>
  </si>
  <si>
    <t>--- Kurių sudėtyje yra tetra-, penta-, heksa-, hepta- arba oktabromdifenileterių</t>
  </si>
  <si>
    <t>-- Naftos sulfonatai, išskyrus šarminių metalų, amonio arba etanolaminų naftos sulfonatus; tiofenintos alyvų, gautų iš bituminių mineralų, sulfonrūgštys ir jų druskos</t>
  </si>
  <si>
    <t>-- Jonitai</t>
  </si>
  <si>
    <t>-- Vakuuminių vamzdžių geteriai</t>
  </si>
  <si>
    <t>-- Pirolignitai (pavyzdžiui, kalcio); neapdorotas kalcio tartratas; neapdorotas kalcio citratas</t>
  </si>
  <si>
    <t>-- Apsaugos nuo rūdijimo preparatai, kurių aktyviosios sudėtinės dalys yra aminai</t>
  </si>
  <si>
    <t>-- Sudėtiniai neorganiniai lakų ir panašių produktų tirpikliai ir skiedikliai</t>
  </si>
  <si>
    <t>-- Priemonės nuo nuovirų susidarymo ir panašūs junginiai</t>
  </si>
  <si>
    <t>-- Preparatai galvanotechnikai</t>
  </si>
  <si>
    <t>-- Glicerolio riebalų rūgščių mono-, di- ir triesterių mišiniai (riebalų emulsikliai)</t>
  </si>
  <si>
    <t>-- Nikotino pleistrai (veikimo per odą priemonės), skirti padėti rūkantiesiems mesti rūkyti</t>
  </si>
  <si>
    <t>-- Antibiotikų gamybos proceso tarpiniai produktai, gauti fermentuojant Streptomyces tenebrarius, džiovinti arba nedžiovinti, skirti medikamentams, priskiriamiems 3004 pozicijai, gaminti</t>
  </si>
  <si>
    <t>-- Monensino druskų gamybos tarpiniai produktai</t>
  </si>
  <si>
    <t>-- Pagalbiniai produktai, skirti naudoti liejininkystėje (išskyrus priskiriamus 38241000 subpozicijai)</t>
  </si>
  <si>
    <t>-- Preparatai, naudojami medžiagoms padaryti atsparioms ugniai, nelaidžioms vandeniui, ir panašūs apsauginiai preparatai, naudojami statybos pramonėje</t>
  </si>
  <si>
    <t>-- Ličio niobato plokštelės, be priedų</t>
  </si>
  <si>
    <t>-- Aminų mišinys, susidaręs dimerizuojant riebalų rūgštis, kurių vidutinė molekulinė masė ne mažesnė kaip 520, bet ne didesnė kaip 550</t>
  </si>
  <si>
    <t>-- 3-(1-Etil-1-metilpropil)-izoksazol-5-ilaminas tolueno tirpale</t>
  </si>
  <si>
    <t>-- Mišiniai, kuriuose didžiąją dalį sudaro (5-etil-2-metil-2-oksid-1,3,2-dioksafosfinan-5-il)metilo metilo metilfosfonatas ir bis[(5-etil-2-metil-2-oksid-1,3,2-dioksafosfinan-5-il)metil] metilfosfonatas, ir mišiniai, kuriuose didžiąją dalį sudaro dimetilmetilfosfonatas, oksiranas ir difosforo pentoksidas</t>
  </si>
  <si>
    <t>-- Riebalų rūgščių monoalkilesteriai, kurių sudėtyje esantys  esteriai sudaro ne mažiau kaip 96,5 % tūrio (RRME)</t>
  </si>
  <si>
    <t>-- Skysto pavidalo 20 °C temperatūroje</t>
  </si>
  <si>
    <t>--- Mišiniai ir preparatai, kuriuose didžiąją dalį sudaro (5-etil-2-metil-2-oksid-1,3,2-dioksafosfinan-5-il)metilo metilo metilfosfonatas ir bis[(5-etil-2-metil-2-oksid-1,3,2-dioksafosfinan-5-il)metil] metilfosfonatas</t>
  </si>
  <si>
    <t>--- Naftos sulfonatai, išskyrus šarminių metalų, amonio arba etanolaminų naftos sulfonatus; tiofenintos alyvų, gautų iš bituminių mineralų, sulfonrūgštys ir jų druskos</t>
  </si>
  <si>
    <t>--- Jonitai</t>
  </si>
  <si>
    <t>--- Vakuuminių vamzdžių geteriai</t>
  </si>
  <si>
    <t>--- Pirolignitai (pavyzdžiui, kalcio); neapdorotas kalcio tartratas; neapdorotas kalcio citratas</t>
  </si>
  <si>
    <t>--- Naftenų rūgštys, jų vandenyje netirpstančios druskos ir jų esteriai</t>
  </si>
  <si>
    <t>---- Priemonės nuo nuovirų susidarymo ir panašūs junginiai</t>
  </si>
  <si>
    <t>---- Preparatai galvanotechnikai</t>
  </si>
  <si>
    <t>---- Glicerolio riebalų rūgščių mono-, di- ir triesterių mišiniai (riebalų emulsikliai)</t>
  </si>
  <si>
    <t>----- Kurių sudėtyje yra 29397910 subpozicijai priskiriamų produktų</t>
  </si>
  <si>
    <t>---- Nikotino pleistrai (veikimo per odą priemonės), skirti padėti rūkantiesiems mesti rūkyti</t>
  </si>
  <si>
    <t>----- Antibiotikų gamybos proceso tarpiniai produktai, gauti fermentuojant Streptomyces tenebrarius, džiovinti arba nedžiovinti, skirti medikamentams, priskiriamiems 3004 pozicijai, gaminti</t>
  </si>
  <si>
    <t>----- Monensino druskų gamybos tarpiniai produktai</t>
  </si>
  <si>
    <t>---- Pagalbiniai produktai, skirti naudoti liejininkystėje (išskyrus priskiriamus 38241000 subpozicijai)</t>
  </si>
  <si>
    <t>---- Preparatai, naudojami medžiagoms padaryti atsparioms ugniai, nelaidžioms vandeniui, ir panašūs apsauginiai preparatai, naudojami statybos pramonėje</t>
  </si>
  <si>
    <t>----- Ličio niobato plokštelės, be priedų</t>
  </si>
  <si>
    <t>----- Aminų mišinys, susidaręs dimerizuojant riebalų rūgštis, kurių vidutinė molekulinė masė ne mažesnė kaip 520, bet ne didesnė kaip 550</t>
  </si>
  <si>
    <t>----- 3-(1-Etil-1-metilpropil)-izoksazol-5-ilaminas tolueno tirpale</t>
  </si>
  <si>
    <t>----- Mišiniai, kuriuose didžiąją dalį sudaro dimetilmetilfosfonatas, oksiranas ir difosforo pentoksidas</t>
  </si>
  <si>
    <t>------ Skysto pavidalo 20 °C temperatūroje</t>
  </si>
  <si>
    <t>------ Kiti</t>
  </si>
  <si>
    <t>-- Buitinės atliekos</t>
  </si>
  <si>
    <t>-- Nuotekų šlamas</t>
  </si>
  <si>
    <t>-- Klinikinės atliekos</t>
  </si>
  <si>
    <t>--- Halogenintų</t>
  </si>
  <si>
    <t>--- Kitų</t>
  </si>
  <si>
    <t>-- Metalų ėsdinimo tirpalų, hidraulinių skysčių, stabdžių skysčių ir antifrizų atliekos</t>
  </si>
  <si>
    <t>--- Kurių pagrindinės sudėtinės dalys yra organinės medžiagos</t>
  </si>
  <si>
    <t>-- Šarminis geležies oksidas, skirtas dujoms gryninti</t>
  </si>
  <si>
    <t>-- Riebalų rūgščių monoalkilesteriai, kurių sudėtyje esantys esteriai sudaro ne mažiau kaip 96,5 % masės (FAMAE)</t>
  </si>
  <si>
    <t>Eksportas (KN4, KN8)</t>
  </si>
  <si>
    <t>-- Nedeterpenuoti</t>
  </si>
  <si>
    <t>-- Deterpenuoti</t>
  </si>
  <si>
    <t>--- Nedeterpenuoti</t>
  </si>
  <si>
    <t>--- Deterpenuoti</t>
  </si>
  <si>
    <t>---- Nedeterpenuoti</t>
  </si>
  <si>
    <t>---- Deterpenuoti</t>
  </si>
  <si>
    <t>----- Snapučių; jazminų; vetiverijų</t>
  </si>
  <si>
    <t>----- Levandų arba levandinų</t>
  </si>
  <si>
    <t>-- Kvapieji dervų ekstraktai (rezinoidai)</t>
  </si>
  <si>
    <t>-- Šalutiniai terpeniniai eterinių aliejų deterpenacijos produktai</t>
  </si>
  <si>
    <t>--- Saldišaknių ir apynių</t>
  </si>
  <si>
    <t>-- Netinkamas arba skirtas padaryti netinkamu maistui</t>
  </si>
  <si>
    <t xml:space="preserve"> </t>
  </si>
  <si>
    <t>Kg</t>
  </si>
  <si>
    <t>Aerozolis</t>
  </si>
  <si>
    <t>Aerosol</t>
  </si>
  <si>
    <t>Non-aerosol</t>
  </si>
  <si>
    <t>2.H.2 Food and beverage insudstry</t>
  </si>
  <si>
    <t>Data sources:</t>
  </si>
  <si>
    <t>Data source::</t>
  </si>
  <si>
    <t>Data source:</t>
  </si>
  <si>
    <t>Comments:</t>
  </si>
  <si>
    <t>Units of measurement:</t>
  </si>
  <si>
    <t xml:space="preserve">Units of measurement: </t>
  </si>
  <si>
    <t xml:space="preserve">Lithuanian department of statistics </t>
  </si>
  <si>
    <t>Lithuanian department of statistics (2005-2018)</t>
  </si>
  <si>
    <t>Lithuanian department of statistics yearbooks (1990-2004)</t>
  </si>
  <si>
    <t>Beer (Table 3-27 Tier 2 EFs for 2.H.2 Food and beverages industry, Beer)</t>
  </si>
  <si>
    <t>Beer made from malt (excluding non-alcoholic beer, beer containing ≤ 0,5 % by volume of alcohol, alcohol duty)</t>
  </si>
  <si>
    <t>Non-alcoholic beer and beer containing ≤ 0.5% alcohol</t>
  </si>
  <si>
    <t>Beer, dal</t>
  </si>
  <si>
    <t>Product</t>
  </si>
  <si>
    <t>Code</t>
  </si>
  <si>
    <t>Sugar (Table 3-20 Tier 2 EF for 2.H.2 Food and beverages industry, Sugar)</t>
  </si>
  <si>
    <t>Other sugars (including invert sugar) n.e.c.</t>
  </si>
  <si>
    <t>Refined white cane or beet sugar in solid form</t>
  </si>
  <si>
    <t>Refined cane or beet sugar in a solid form (excluding white sugar)</t>
  </si>
  <si>
    <t>Refined cane or beet sugar, containing added flavouring or colouring matter; maple sugar and maple syrup</t>
  </si>
  <si>
    <t>Sugar, kg</t>
  </si>
  <si>
    <t>Fresh bread containing by weight in the dry matter state ≤ 5 % of sugars and ≤ 5 % of fat (excluding with added honey; eggs; cheese or fruit)</t>
  </si>
  <si>
    <t>Rye bread (wheat flour content no more than 40%)</t>
  </si>
  <si>
    <t>Other bread</t>
  </si>
  <si>
    <t>Bread and pastry, kg</t>
  </si>
  <si>
    <t>Bread (Table 3-11 Tier 2 EF for 2.H.2 Food and beverages industry, Bread (typical), Europe)</t>
  </si>
  <si>
    <t>Strong alcoholic beverages (Table 3-28 Tier 2 EF for 2.H.2 Food and beverages industry, Spirits)</t>
  </si>
  <si>
    <t>Gin and geneva (important: excluding alcohol duty)</t>
  </si>
  <si>
    <t>Rum and other spirits obtained by distilling fermented sugar-cane products (important: excluding alcohol duty)</t>
  </si>
  <si>
    <t>Vodka of an alcoholic strength by volume of ≤ 45,4 % (important: excluding alcohol duty)</t>
  </si>
  <si>
    <t>Pure alcohols (important: excluding alcohol duty)</t>
  </si>
  <si>
    <t>Spirits obtained from distilled grape wine or grape marc (important: excluding alcohol duty)</t>
  </si>
  <si>
    <t>Spirits, liqueurs and other spirituous beverages (excluding spirits distilled from grape wine, grape marc or fruit/whisky, rum, tafia, gin and geneva, Vodka of an alcoholic strength by volume of ≤ 45.4%, spirits distilled from fruit) (important: excluding alcohol duty)</t>
  </si>
  <si>
    <t>Whisky (important: excluding alcohol duty)</t>
  </si>
  <si>
    <t>Undenaturated ethyl alcohol of strengh by volume of less than 80% vol., dal</t>
  </si>
  <si>
    <t>Vodka and liquers, dal</t>
  </si>
  <si>
    <t>Roasted coffee, not decaffeinated</t>
  </si>
  <si>
    <t>Roasted decaffeinated coffee</t>
  </si>
  <si>
    <t>Premixtures for farm animal feeds</t>
  </si>
  <si>
    <t>Preparations used for farm animal feeding (excluding premixtures): pigs</t>
  </si>
  <si>
    <t>Preparations used for farm animal feeding (excluding premixtures): cattle</t>
  </si>
  <si>
    <t>Preparations used for farm animal feeding (excluding premixtures): poultry</t>
  </si>
  <si>
    <t>Preparations used for farm animal feeding (excluding premixtures): n.e.c.</t>
  </si>
  <si>
    <t>Dog or cat food, p.r.s.</t>
  </si>
  <si>
    <t>Preparation used for feeding pets (excluding dog or cat food, p.r.s.)</t>
  </si>
  <si>
    <t>Cat and dog food, kg</t>
  </si>
  <si>
    <t>Combined feeds, kg</t>
  </si>
  <si>
    <t>Coffee (Table 3-23 Tier 2 EF for 2.H.2 Food and beverages industry, Coffee roasting)</t>
  </si>
  <si>
    <t>Animal feed (Table 3-22 Tier 2 EF for 2.H.2 Food and beverages industry, Animal feed)</t>
  </si>
  <si>
    <t>Smoked products (Table 3-19 Tier 2 EF for 2.H.2 Food and beverages industry, Meat, fish and poultry)</t>
  </si>
  <si>
    <t>Pig meat salted, in brine, dried or smoked (including bacon, 3/4 sides/middles, fore-ends, loins and cuts thereof; excluding hams, shoulders and cuts thereof with bone in, bellies and cuts thereof)</t>
  </si>
  <si>
    <t>Beef and veal salted, in brine, dried or smoked</t>
  </si>
  <si>
    <t>Meat salted, in brine, dried or smoked; edible flours and meals of meat or meat offal (excluding pig meat, beef and veal salted, in brine, dried or smoked)</t>
  </si>
  <si>
    <t>Smoked fish excluding Pacific, Atlantic and Danube salmon (including fillets)</t>
  </si>
  <si>
    <t>Smoked fish excluding Pacific, Atlantic and Danube salmon (including fillets, excluding heads, tails and maws)</t>
  </si>
  <si>
    <t>Smoked Pacific, Atlantic and Danube salmon (including fillets)</t>
  </si>
  <si>
    <t>Smoked Pacific, Atlantic and Danube salmon (including fillets, excluding heads, tails and maws)</t>
  </si>
  <si>
    <t>Smoked herrings (including fillets)</t>
  </si>
  <si>
    <t>Smoked herrings (including fillets, excluding heads, tails and maws)</t>
  </si>
  <si>
    <t>Sausages and other smoked products, kg</t>
  </si>
  <si>
    <t>Meat and I category subproducts, beef, kg</t>
  </si>
  <si>
    <t>Meat and I category subproducts, pork, kg</t>
  </si>
  <si>
    <t>Meat and I category subproducts, poultry, kg</t>
  </si>
  <si>
    <t>Fish powder, smoked and salted fish, kg</t>
  </si>
  <si>
    <t>Dried, salted or smoked fish and fish powders, kg</t>
  </si>
  <si>
    <t>Butter (Table 3-21 Tier 2 EF for 2.H.2 Food and beverages industry, Margarine and solid cooking fats)</t>
  </si>
  <si>
    <t>Butter of a fat content by weight ≤ 85 %</t>
  </si>
  <si>
    <t>Butter of a fat content by weight &gt; 85 % and other fats and oils derived from milk (excluding dairy spreads of a fat content by weight &lt; 80 %)</t>
  </si>
  <si>
    <t>Cocoa butter, fat and oil</t>
  </si>
  <si>
    <t>Fat spreads</t>
  </si>
  <si>
    <t>Margarine and reduced and low fat spreads (excluding liquid margarine)</t>
  </si>
  <si>
    <t>Butter and other milk fats and oils</t>
  </si>
  <si>
    <t>Sparkling wine from fresh grapes (excluding champagne; alcohol duty)</t>
  </si>
  <si>
    <t>Wine and grape must with fermentation prevented or arrested by the addition of alcohol, put up with pressure of CO2 in solution ≥ 1 bar &lt; 3, at 20 °C (excluding sparkling wine)</t>
  </si>
  <si>
    <t>Wine and grape must with fermentation prevented or arrested by the addition of alcohol, of an alcoholic strength ≤ 15 % (excluding sparkling wine and wine (PDO))</t>
  </si>
  <si>
    <t>Fruit and berry wine</t>
  </si>
  <si>
    <t>Shampane, bottles</t>
  </si>
  <si>
    <t>Sparkling grape wine, dal</t>
  </si>
  <si>
    <t>Grape wine, vermouth, dal</t>
  </si>
  <si>
    <t>Fruit and berry wine, dal</t>
  </si>
  <si>
    <t>Crispbread</t>
  </si>
  <si>
    <t>Rusks, toasted bread and similar toasted products</t>
  </si>
  <si>
    <t>Gingerbread and the like</t>
  </si>
  <si>
    <t>Sweet biscuits; waffles and wafers completely or partially coated or covered with chocolate or other preparations containing cocoa</t>
  </si>
  <si>
    <t>Sweet biscuits (including sandwich biscuits; excluding those completely or partially coated or covered with chocolate or other preparations containing cocoa)</t>
  </si>
  <si>
    <t>Waffles and wafers with a water content &gt; 10 % by weight of the finished product (excluding ice cream cornets, sandwiched waffles, other similar products)</t>
  </si>
  <si>
    <t>Waffles and wafers (including salted) (excluding those completely or partially coated or covered with chocolate or other preparations containing cocoa)</t>
  </si>
  <si>
    <t>Biscuits (excluding those completely or partially coated or covered with chocolate or other preparations containing cocoa, sweet biscuits, waffles and wafers)</t>
  </si>
  <si>
    <t>Bakers’ wares, no added sweetening (including crepes, pancakes, quiche, pizza; excluding sandwiches, crispbread, waffles, wafers, rusks, toasted, savoury or salted extruded/expanded products)</t>
  </si>
  <si>
    <t>Cake and pastry products; other bakers’ wares with added sweetening matter</t>
  </si>
  <si>
    <t>Flour pastry, kg</t>
  </si>
  <si>
    <t>Pastry from cacao, chocolate and other sweets. Kg</t>
  </si>
  <si>
    <t>Total, Gg:</t>
  </si>
  <si>
    <t>Total, l:</t>
  </si>
  <si>
    <t>Total, mln l:</t>
  </si>
  <si>
    <t>Total, kg:</t>
  </si>
  <si>
    <t>Total, kt:</t>
  </si>
  <si>
    <t>2.D.3.i Other solvent use
2.G Use of other products</t>
  </si>
  <si>
    <t>Usage of fireworks 060601</t>
  </si>
  <si>
    <t>Exports</t>
  </si>
  <si>
    <t>-- Fireworks</t>
  </si>
  <si>
    <t>-- Other</t>
  </si>
  <si>
    <t>Imports</t>
  </si>
  <si>
    <t>Internal consumption</t>
  </si>
  <si>
    <t>Use of tobacco 060602</t>
  </si>
  <si>
    <t>Population</t>
  </si>
  <si>
    <t>Cigarettes per capita</t>
  </si>
  <si>
    <t>Tobacco consumption, t</t>
  </si>
  <si>
    <t>Amount of tobacco per ciagrette:</t>
  </si>
  <si>
    <t>TABLE 3-14 (should be used only if data from lether tanning companies is available)</t>
  </si>
  <si>
    <t>Polyester processing</t>
  </si>
  <si>
    <t>Produced from own raw material or semiproducts</t>
  </si>
  <si>
    <t>Produced from raw material or semiproducts of the contractor</t>
  </si>
  <si>
    <t xml:space="preserve">2.D.3.g Chemical products, manufacture and processing </t>
  </si>
  <si>
    <t>Polyurethane foam processing</t>
  </si>
  <si>
    <t>Polystyrene foam processing</t>
  </si>
  <si>
    <t>Rubber processing</t>
  </si>
  <si>
    <t>Tyre production</t>
  </si>
  <si>
    <t>TABLE 3-6 (not evluated)</t>
  </si>
  <si>
    <t>Tyre restauration</t>
  </si>
  <si>
    <t>Retreaded tyres of rubber of a kind used on motor cars</t>
  </si>
  <si>
    <t>Retreaded tyres of rubber of a kind used on buses and lorries</t>
  </si>
  <si>
    <t>Petroleum bitumen (black or dark brown solid and semi-solid thermo-plastic material with waterproofing and adhesive properties.)</t>
  </si>
  <si>
    <t>Pharmaceutical industry</t>
  </si>
  <si>
    <t>Bitumen processing</t>
  </si>
  <si>
    <t>Production: paints, glues and inks</t>
  </si>
  <si>
    <t>Paints and varnishes, based on acrylic or vinyl polymers dispersed or dissolved in an aqueous medium (including enamels and lacquers)</t>
  </si>
  <si>
    <t>Other paints, varnishes dispersed or dissolved in an aqueous medium</t>
  </si>
  <si>
    <t>Paints and varnishes, based on polyesters dispersed/dissolved in a non-aqueous medium, weight of the solvent &gt; 50 % of the weight of the solution including enamels and lacquers</t>
  </si>
  <si>
    <t>Paints and varnishes, based on polyesters dispersed/dissolved in a non-aqueous medium including enamels and lacquers excluding weight of the solvent &gt; 50 % of the weight of the solution</t>
  </si>
  <si>
    <t>Paints and varnishes, based on acrylic or vinyl polymers dispersed/dissolved in non-aqueous medium, weight of the solvent &gt; 50 % of the solution weight including enamels and lacquers</t>
  </si>
  <si>
    <t>Other paints and varnishes based on acrylic or vinyl polymers</t>
  </si>
  <si>
    <t>Other paints and laquers</t>
  </si>
  <si>
    <t>Other paints and varnishes based on synthetic polymers n.e.c.</t>
  </si>
  <si>
    <t>Prepared water pigments for finishing leather; paints and varnishes (including enamels, lacquers and distempers) (excluding of oil)</t>
  </si>
  <si>
    <t>Black printing inks</t>
  </si>
  <si>
    <t>Printing inks (excluding black)</t>
  </si>
  <si>
    <t>Prepared glues and other prepared adhesives, n.e.c.</t>
  </si>
  <si>
    <t>Waterproof footwear, with uppers in rubber or plastics (excluding incorporating a protective metal toecap)</t>
  </si>
  <si>
    <t>Town footwear with rubber or plastic uppers</t>
  </si>
  <si>
    <t>Slippers and other indoor footwear with rubber or plastic outer soles and plastic uppers (including bedroom and dancing slippers, mules)</t>
  </si>
  <si>
    <t>Men’s town footwear with leather uppers (including boots and shoes; excluding waterproof footwear, footwear with a protective metal toe-cap)</t>
  </si>
  <si>
    <t>Women’s town footwear with leather uppers (including boots and shoes; excluding waterproof footwear, footwear with a protective metal toe-cap)</t>
  </si>
  <si>
    <t>Children’s town footwear with leather uppers (including boots and shoes; excluding waterproof footwear, footwear with a protective metal toe-cap)</t>
  </si>
  <si>
    <t>Slippers and other indoor footwear with rubber, plastic or leather outer soles and leather uppers (including dancing and bedroom slippers, mules)</t>
  </si>
  <si>
    <t>Footwear with rubber, plastic or leather outer soles and textile uppers (excluding slippers and other indoor footwear, sports footwear)</t>
  </si>
  <si>
    <t>Footwear with textile uppers (excluding slippers and other indoor footwear as well as footwear with outer soles of rubber, plastics, leather or composition leather)</t>
  </si>
  <si>
    <t>Other sports footwear, except snow-ski footwear and skating boots</t>
  </si>
  <si>
    <t>Footwear (including waterproof footwear), incorporating a protective metal toecap, with outer soles and uppers of rubber or of plastics</t>
  </si>
  <si>
    <t>Waterproof footwear, with outer soles and uppers of rubber or plastics, other than footwear incorporating a protective metal toe-cap</t>
  </si>
  <si>
    <t>Wooden footwear, miscellaneous special footwear and other footwear n.e.c.</t>
  </si>
  <si>
    <t>Manufacturing of shoes</t>
  </si>
  <si>
    <t>Lithuanian department of statistics</t>
  </si>
  <si>
    <t>NMVOC tier 1 EF:</t>
  </si>
  <si>
    <t>Production:</t>
  </si>
  <si>
    <t>2.D.3.H Printing</t>
  </si>
  <si>
    <t>Black printing ink (kg)</t>
  </si>
  <si>
    <t>Other (not black) printing ink (kg)</t>
  </si>
  <si>
    <t>Import</t>
  </si>
  <si>
    <t>Export</t>
  </si>
  <si>
    <t>Export:</t>
  </si>
  <si>
    <t>Import:</t>
  </si>
  <si>
    <r>
      <rPr>
        <b/>
        <sz val="11"/>
        <color theme="1"/>
        <rFont val="Calibri"/>
        <family val="2"/>
        <charset val="186"/>
        <scheme val="minor"/>
      </rPr>
      <t>Internal consumption</t>
    </r>
    <r>
      <rPr>
        <sz val="11"/>
        <color theme="1"/>
        <rFont val="Calibri"/>
        <family val="2"/>
        <charset val="186"/>
        <scheme val="minor"/>
      </rPr>
      <t xml:space="preserve"> (production + import - eksport)</t>
    </r>
  </si>
  <si>
    <t>Gigagrams:</t>
  </si>
  <si>
    <t>Error check:</t>
  </si>
  <si>
    <t>Tier 1 Emissions, Gg:</t>
  </si>
  <si>
    <t>Verification</t>
  </si>
  <si>
    <t>Estonia</t>
  </si>
  <si>
    <t>Latvia</t>
  </si>
  <si>
    <t>Lithuania</t>
  </si>
  <si>
    <t>GAINS Data</t>
  </si>
  <si>
    <t>- used</t>
  </si>
  <si>
    <t>- distributed</t>
  </si>
  <si>
    <t>- import</t>
  </si>
  <si>
    <t>- export</t>
  </si>
  <si>
    <t>Permitted quantity</t>
  </si>
  <si>
    <t>SYKE experts (Finland)</t>
  </si>
  <si>
    <t>Tier 2 (GB 2016) with abetement</t>
  </si>
  <si>
    <t>Tetrachloroethene</t>
  </si>
  <si>
    <t>Tetrachloroethene quantity</t>
  </si>
  <si>
    <t>Textiles</t>
  </si>
  <si>
    <t>NMVOC emissions per capita (model)</t>
  </si>
  <si>
    <t>Mass balance model</t>
  </si>
  <si>
    <t>Validation (Finnish VTT Technical research center expert estimate from 2001 (YM, 1992); (SYKE, 2002)):</t>
  </si>
  <si>
    <t>Proposed mass balance model</t>
  </si>
  <si>
    <t>Estonian practice</t>
  </si>
  <si>
    <t>Tier 1 2016 GB</t>
  </si>
  <si>
    <t>Tier 2 (GB 2016) with abatement</t>
  </si>
  <si>
    <t>Tier 2 (GB 2016) with abatement and proposed mass balance model comparison, Gg</t>
  </si>
  <si>
    <t>2.D.3.f Dry Cleaning</t>
  </si>
  <si>
    <t>2.D.3.e Degreasing</t>
  </si>
  <si>
    <t>Dichloromethane</t>
  </si>
  <si>
    <t xml:space="preserve">Trichloroethylene </t>
  </si>
  <si>
    <t>O-xylene</t>
  </si>
  <si>
    <t>Dimetilbenzene</t>
  </si>
  <si>
    <t>Xylene</t>
  </si>
  <si>
    <t>Abatement technologies</t>
  </si>
  <si>
    <t>NMVOC abatement efficiency</t>
  </si>
  <si>
    <t>Semi open-top degreaser and good housekeeping</t>
  </si>
  <si>
    <t>Sealed chamber system using chlorinated solvents</t>
  </si>
  <si>
    <t>Distribution abatement technology</t>
  </si>
  <si>
    <t>2.D.3.D Coating applications</t>
  </si>
  <si>
    <t>Tier 2 weighted EF (1990-2004):</t>
  </si>
  <si>
    <t>Import, kg</t>
  </si>
  <si>
    <t>Eksport, kg</t>
  </si>
  <si>
    <t>Production, kg</t>
  </si>
  <si>
    <t>Emissions</t>
  </si>
  <si>
    <t>Internal consumption (Production + import - eksport)</t>
  </si>
  <si>
    <t>Emissions (Gg); GB 1999:</t>
  </si>
  <si>
    <t>IIASA, paints,  etc.</t>
  </si>
  <si>
    <t>NMVOC emissions, Gg (1990-2005  IIASA)</t>
  </si>
  <si>
    <t xml:space="preserve">2.D.3.a Domestic solvent use including fungicides </t>
  </si>
  <si>
    <t>Indicator</t>
  </si>
  <si>
    <t>Employee count - chemical industry</t>
  </si>
  <si>
    <t>Tier 1 accounting parameters</t>
  </si>
  <si>
    <t>Production in Lithuania</t>
  </si>
  <si>
    <t>Separation of aerosols are applied only in 'Cosmetics and Toiletries' category</t>
  </si>
  <si>
    <t>2016-2018 m. data does not include biofuel</t>
  </si>
  <si>
    <t>Parameters</t>
  </si>
  <si>
    <t>Filling of Tanks</t>
  </si>
  <si>
    <t>Without stage I, %</t>
  </si>
  <si>
    <t>With stage I, %</t>
  </si>
  <si>
    <t>Breathing, %</t>
  </si>
  <si>
    <t>Leakage, %</t>
  </si>
  <si>
    <t>1.B.2.A.5 4. Distribution of oil products</t>
  </si>
  <si>
    <t>1.B.2.B 3. Fugitive emissions from natural gas</t>
  </si>
  <si>
    <t xml:space="preserve">Since 1990 -  AB "Lietuvos dujos" and AB Amber Grid - gas composition. </t>
  </si>
  <si>
    <t>Natural gas minus CH4 equals NMVOC.</t>
  </si>
  <si>
    <t>CO2 and water vapor are not considered in natural gas.</t>
  </si>
  <si>
    <t>Density</t>
  </si>
  <si>
    <t>CH4 content in gas</t>
  </si>
  <si>
    <t>Year</t>
  </si>
  <si>
    <t xml:space="preserve">1.B.2.A.i Fugitive emissions oil: exploration, production, transport </t>
  </si>
  <si>
    <t>Vegetable waxes (including refined) (excluding triglycerides)</t>
  </si>
  <si>
    <t>Other insecticides</t>
  </si>
  <si>
    <t>Disinfectants based on quaternary ammonium salts put up in forms or packings for retail sale or as preparations or articles (excluding hazardous pesticides)</t>
  </si>
  <si>
    <t>Disinfectants based on halogenated compounds put up in forms or packings for retail sale or as preparations (excluding hazardous pesticides)</t>
  </si>
  <si>
    <t>Disinfectants put up in forms or packings for retail sale or as preparations or articles (excluding those based on quaternary ammonium salts, those based on halogenated compounds and those being hazardous pesticides)</t>
  </si>
  <si>
    <t>Inorganic fungicides, bactericides and seed treatments, put up in forms or packings for retail sale or as preparations or articles  (excluding hazardous pesticides)</t>
  </si>
  <si>
    <t>Fungicides, bactericides and seed treatment based on triazoles or diazoles, put up in forms or packings for retail sale or as preparations or articles (excluding hazardous pesticides)</t>
  </si>
  <si>
    <t>Other fungicides, bactericides and seeds treatments (ex: Captan,...) (excluding hazardous pesticides)</t>
  </si>
  <si>
    <t>Rodenticides and other plant protection products put up for retail sale or as preparations or articles (excluding insecticides, fungicides, herbicides, disinfectants and hazardous pesticides)</t>
  </si>
  <si>
    <t>Glaziers’ putty, grafting putty, resin cements, caulking compounds and other mastics</t>
  </si>
  <si>
    <t>Painters’ fillings</t>
  </si>
  <si>
    <t>Glycerol (glycerine), crude; glycerol waters and glycerol lyes</t>
  </si>
  <si>
    <t>Organic surface-active agents (excluding soap, anionic, cationic, non-ionic)</t>
  </si>
  <si>
    <t>Soap and organic surface-active products in bars, etc., n.e.c.</t>
  </si>
  <si>
    <t>Soap in the form of flakes, wafers, granules or powders</t>
  </si>
  <si>
    <t>Soap in forms excluding bars, cakes or moulded shapes, paper, wadding, felt and non-wovens impregnated or coated with soap/detergent, flakes, granules or powders</t>
  </si>
  <si>
    <t>Surface-active preparations, whether or not containing soap, p.r.s. (excluding those for use as soap)</t>
  </si>
  <si>
    <t>Washing preparations and cleaning preparations, with or without soap, p.r.s. including auxiliary washing preparations excluding those for use as soap, surface-active preparations</t>
  </si>
  <si>
    <t>Surface-active preparations, whether or not containing soap, n.p.r.s. (excluding those for use as soap)</t>
  </si>
  <si>
    <t>Washing preparations and cleaning preparations, with or without soap, n.p.r.s. including auxiliary washing preparations excluding those for use as soap, surface-active preparations</t>
  </si>
  <si>
    <t>Preparations for perfuming or deodorising rooms</t>
  </si>
  <si>
    <t>Polishes, creams and similar preparations, for footwear or leather (excluding artificial and prepared waxes)</t>
  </si>
  <si>
    <t>Polishes, creams and similar preparations, for the maintenance of wooden furniture, floors or other woodwork (excluding artificial and prepared waxes)</t>
  </si>
  <si>
    <t>Polishes and similar preparations, for coachwork (excluding artificial and prepared waxes, metal polishes)</t>
  </si>
  <si>
    <t>Other polishes, creams and similar preparations, n.e.c.</t>
  </si>
  <si>
    <t>Scouring pastes and powders and other scouring preparations</t>
  </si>
  <si>
    <t>Perfumes</t>
  </si>
  <si>
    <t>Toilet waters</t>
  </si>
  <si>
    <t>Lip make-up preparations</t>
  </si>
  <si>
    <t>Manicure or pedicure preparations</t>
  </si>
  <si>
    <t>Pre-shave, shaving and after-shave preparations (excluding shaving soap in blocks)</t>
  </si>
  <si>
    <t>Beauty, make-up and skin care preparations including suntan (excluding medicaments, lip and eye make-up, manicure and pedicure preparations, powders for cosmetic use and talcum powder)</t>
  </si>
  <si>
    <t>Shampoos</t>
  </si>
  <si>
    <t>Liquid shampoos</t>
  </si>
  <si>
    <t>Hair lacquers</t>
  </si>
  <si>
    <t>Hair preparations (excluding shampoos, permanent waving and hair straightening preparations, lacquers)</t>
  </si>
  <si>
    <t>Dentifrices (including toothpaste, denture cleaners)</t>
  </si>
  <si>
    <t>Preparations for oral or dental hygiene (including denture fixative pastes; powders and tablets, mouth washes and oral perfumes, dental floss) (excluding dentifrices)</t>
  </si>
  <si>
    <t>Soap and organic surface-active products in bars, etc., for toilet use</t>
  </si>
  <si>
    <t>Organic surface-active products and preparations for washing the skin; whether or not containing soap, p.r.s.</t>
  </si>
  <si>
    <t>Personal deodorants and anti-perspirants</t>
  </si>
  <si>
    <t>Perfumed bath salts and other bath preparations</t>
  </si>
  <si>
    <t>Other personal preparations (perfumeries, toilet, depilatories...)</t>
  </si>
  <si>
    <t>Concentrates of essential oils in fats... aqueous distillates, etc.</t>
  </si>
  <si>
    <t>Essential oils</t>
  </si>
  <si>
    <t>Mixtures of odoriferous substances (excluding those of a kind used in the food or drink industries)</t>
  </si>
  <si>
    <t>Photographic film in rolls, sensitised, unexposed of any material; instant print film in rolls sensitised and unexposed (excluding paper, paperboard or textiles)</t>
  </si>
  <si>
    <t>Hydraulic brake fluids and other prepared liquids for hydraulic transmission; not containing or containing &lt; 70 % by weight of petroleum oils or oils obtained from bituminous mineral</t>
  </si>
  <si>
    <t>Anti-freezing preparations and prepared de-icing fluids</t>
  </si>
  <si>
    <t>Candles, tapers and the like (including night lights fitted with a float) (excluding anti-asthmatic candles, wax matches or vestas, sulphur-treated bands, wicks and candles)</t>
  </si>
  <si>
    <t>Worked vegetable or mineral carving material and articles of these materials n.e.s; moulded or carved articles of wax, of paraffin, of stearin, of natural gums or natural resins or of modelling pastes, and other moulded or carved articles n.e.s; worked, unhardened gelatin, and articles of unhardened gelatin, n.e.s.</t>
  </si>
  <si>
    <t>Degras; residues resulting from the treatment of fatty substances or animal or vegetable waxes</t>
  </si>
  <si>
    <t>– Polishes, creams and similar preparations, for footwear or leather</t>
  </si>
  <si>
    <t>– Polishes, creams and similar preparations, for the maintenance of wooden furniture, floors or other woodwork</t>
  </si>
  <si>
    <t>– Polishes and similar preparations for coachwork, other than metal polishes</t>
  </si>
  <si>
    <t>Metal polishes</t>
  </si>
  <si>
    <t>Vegetable waxes (other than triglycerides), beeswax, other insect waxes and spermaceti, whether or not refined or coloured</t>
  </si>
  <si>
    <t>Insecticides, rodenticides, fungicides, herbicides, anti-sprouting products and plant-growth regulators, disinfectants and similar products, put up in forms or packings for retail sale or as preparations or articles (for example, sulphur-treated bands, wicks and candles, and fly-papers</t>
  </si>
  <si>
    <t>Other paints and varnishes (including enamels, lacquers and distempers); prepared water pigments of a kind used for finishing leather:</t>
  </si>
  <si>
    <t>Glaziers' putty, grafting putty, resin cements, caulking compounds and other mastics; painters' fillings; non-refractory surfacing preparations for façades, indoor walls, floors, ceilings or the like</t>
  </si>
  <si>
    <t>Glycerol, crude; glycerol waters and glycerol lyes</t>
  </si>
  <si>
    <t>Organic surface-active agents (other than soap); surface-active preparations, washing preparations (including auxiliary washing preparations) and cleaning preparations, whether or not containing soap, other than those of heading 3401</t>
  </si>
  <si>
    <t>Soap; organic surface-active products and preparations for use as soap, in the form of bars, cakes, moulded pieces or shapes, whether or not containing soap; organic surface-active products and preparations for washing the skin, in the form of liquid or cream and put up for retail sale, whether or not containing soap; paper, wadding, felt and nonwovens, impregnated, coated or covered with soap or detergent</t>
  </si>
  <si>
    <t>– – Other</t>
  </si>
  <si>
    <t>– Other</t>
  </si>
  <si>
    <t>Hair lotions</t>
  </si>
  <si>
    <t>Preparations for oral or dental hygiene, including denture fixative pastes and powders; yarn used to clean between the teeth (dental floss), in individual retail packages</t>
  </si>
  <si>
    <t>Personal deodorants and antiperspirants</t>
  </si>
  <si>
    <t>For toilet use (including medicated products)</t>
  </si>
  <si>
    <t>Essential oils (terpeneless or not), including concretes and absolutes; resinoids; extracted oleoresins; concentrates of essential oils in fats, in fixed oils, in waxes or the like, obtained by enfleurage or maceration; terpenic byproducts of the deterpenation of essential oils; aqueous distillates and aqueous solutions of essential oils</t>
  </si>
  <si>
    <t>Mixtures of odoriferous substances and mixtures (including alcoholic solutions) with a basis of one or more of these substances, of a kind used as raw materials in industry; other preparations based on odoriferous substances, of a kind used for the manufacture of beverages</t>
  </si>
  <si>
    <t>Hydraulic brake fluids and other prepared liquids for hydraulic transmission, not containing or containing less than 70 % by weight of petroleum oils or oils obtained from bituminous minerals</t>
  </si>
  <si>
    <t>Candles, tapers and the like</t>
  </si>
  <si>
    <t>Worked vegetable or mineral carving material and articles of these materials; moulded or carved articles of wax, of stearin, of natural gums or natural resins or of modelling pastes, and other moulded or carved articles, not elsewhere specified or included; worked, unhardened gelatin (except gelatin of heading 3503) and articles of unhardened gelatin</t>
  </si>
  <si>
    <t>Calculated as Production + Import - Export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</si>
</sst>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0.0000"/>
    <numFmt numFmtId="166" formatCode="0.000000000"/>
    <numFmt numFmtId="167" formatCode="0.00000"/>
    <numFmt numFmtId="168" formatCode="#,##0.000"/>
    <numFmt numFmtId="169" formatCode="#,##0.0"/>
  </numFmts>
  <fonts count="56">
    <font>
      <sz val="11"/>
      <color theme="1"/>
      <name val="Calibri"/>
      <family val="2"/>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scheme val="minor"/>
    </font>
    <font>
      <b/>
      <sz val="11"/>
      <color theme="1"/>
      <name val="Calibri"/>
      <family val="2"/>
      <scheme val="minor"/>
    </font>
    <font>
      <sz val="11"/>
      <color theme="1"/>
      <name val="Calibri"/>
      <family val="2"/>
      <charset val="186"/>
      <scheme val="minor"/>
    </font>
    <font>
      <sz val="11"/>
      <color rgb="FFFF0000"/>
      <name val="Calibri"/>
      <family val="2"/>
      <charset val="186"/>
      <scheme val="minor"/>
    </font>
    <font>
      <sz val="11"/>
      <name val="Calibri"/>
      <family val="2"/>
      <scheme val="minor"/>
    </font>
    <font>
      <b/>
      <sz val="11"/>
      <name val="Calibri"/>
      <family val="2"/>
      <scheme val="minor"/>
    </font>
    <font>
      <b/>
      <sz val="11"/>
      <color theme="1"/>
      <name val="Calibri"/>
      <family val="2"/>
      <charset val="186"/>
      <scheme val="minor"/>
    </font>
    <font>
      <b/>
      <i/>
      <u/>
      <sz val="11"/>
      <color rgb="FF008080"/>
      <name val="Calibri"/>
      <family val="2"/>
      <charset val="186"/>
      <scheme val="minor"/>
    </font>
    <font>
      <b/>
      <i/>
      <sz val="11"/>
      <color theme="1"/>
      <name val="Calibri"/>
      <family val="2"/>
      <charset val="186"/>
      <scheme val="minor"/>
    </font>
    <font>
      <sz val="11"/>
      <name val="Calibri"/>
      <family val="2"/>
      <charset val="186"/>
      <scheme val="minor"/>
    </font>
    <font>
      <sz val="10"/>
      <name val="Arial"/>
      <family val="2"/>
      <charset val="186"/>
    </font>
    <font>
      <sz val="11"/>
      <color rgb="FF006100"/>
      <name val="Calibri"/>
      <family val="2"/>
      <charset val="186"/>
      <scheme val="minor"/>
    </font>
    <font>
      <b/>
      <sz val="11"/>
      <color rgb="FFFA7D00"/>
      <name val="Calibri"/>
      <family val="2"/>
      <charset val="186"/>
      <scheme val="minor"/>
    </font>
    <font>
      <i/>
      <sz val="11"/>
      <color theme="1"/>
      <name val="Calibri"/>
      <family val="2"/>
      <charset val="186"/>
      <scheme val="minor"/>
    </font>
    <font>
      <b/>
      <sz val="9"/>
      <color indexed="81"/>
      <name val="Tahoma"/>
      <family val="2"/>
      <charset val="186"/>
    </font>
    <font>
      <sz val="9"/>
      <color indexed="81"/>
      <name val="Tahoma"/>
      <family val="2"/>
      <charset val="186"/>
    </font>
    <font>
      <b/>
      <sz val="11"/>
      <color rgb="FF000000"/>
      <name val="Calibri"/>
      <family val="2"/>
      <charset val="186"/>
      <scheme val="minor"/>
    </font>
    <font>
      <sz val="11"/>
      <color theme="0" tint="-0.499984740745262"/>
      <name val="Calibri"/>
      <family val="2"/>
      <charset val="186"/>
      <scheme val="minor"/>
    </font>
    <font>
      <b/>
      <sz val="14"/>
      <color theme="1"/>
      <name val="Calibri"/>
      <family val="2"/>
      <charset val="186"/>
      <scheme val="minor"/>
    </font>
    <font>
      <b/>
      <sz val="11"/>
      <name val="Calibri"/>
      <family val="2"/>
      <charset val="186"/>
      <scheme val="minor"/>
    </font>
    <font>
      <sz val="11"/>
      <color rgb="FF9C6500"/>
      <name val="Calibri"/>
      <family val="2"/>
      <charset val="186"/>
      <scheme val="minor"/>
    </font>
    <font>
      <b/>
      <sz val="14"/>
      <color rgb="FFFF0000"/>
      <name val="Calibri"/>
      <family val="2"/>
      <charset val="186"/>
      <scheme val="minor"/>
    </font>
    <font>
      <sz val="11"/>
      <color rgb="FF00B050"/>
      <name val="Calibri"/>
      <family val="2"/>
      <charset val="186"/>
      <scheme val="minor"/>
    </font>
    <font>
      <u/>
      <sz val="11"/>
      <color theme="10"/>
      <name val="Calibri"/>
      <family val="2"/>
      <scheme val="minor"/>
    </font>
    <font>
      <b/>
      <sz val="16"/>
      <color theme="1"/>
      <name val="Calibri"/>
      <family val="2"/>
      <charset val="186"/>
      <scheme val="minor"/>
    </font>
    <font>
      <b/>
      <sz val="14"/>
      <name val="Calibri"/>
      <family val="2"/>
      <charset val="186"/>
      <scheme val="minor"/>
    </font>
    <font>
      <sz val="10"/>
      <name val="Calibri"/>
      <family val="2"/>
      <charset val="186"/>
      <scheme val="minor"/>
    </font>
    <font>
      <sz val="11"/>
      <color theme="0" tint="-0.499984740745262"/>
      <name val="Calibri"/>
      <family val="2"/>
      <scheme val="minor"/>
    </font>
    <font>
      <u/>
      <sz val="11"/>
      <name val="Calibri"/>
      <family val="2"/>
      <charset val="186"/>
      <scheme val="minor"/>
    </font>
    <font>
      <sz val="8"/>
      <name val="Calibri"/>
      <family val="2"/>
      <scheme val="minor"/>
    </font>
    <font>
      <sz val="11"/>
      <color rgb="FF656565"/>
      <name val="Calibri"/>
      <family val="2"/>
      <charset val="186"/>
      <scheme val="minor"/>
    </font>
    <font>
      <b/>
      <sz val="11"/>
      <color rgb="FF1C1C1C"/>
      <name val="Calibri"/>
      <family val="2"/>
      <charset val="186"/>
      <scheme val="minor"/>
    </font>
    <font>
      <b/>
      <sz val="11"/>
      <color theme="0" tint="-0.499984740745262"/>
      <name val="Calibri"/>
      <family val="2"/>
      <charset val="186"/>
      <scheme val="minor"/>
    </font>
    <font>
      <b/>
      <sz val="11"/>
      <color rgb="FF002060"/>
      <name val="Calibri"/>
      <family val="2"/>
      <charset val="186"/>
      <scheme val="minor"/>
    </font>
    <font>
      <b/>
      <sz val="11"/>
      <color theme="0" tint="-0.249977111117893"/>
      <name val="Calibri"/>
      <family val="2"/>
      <charset val="186"/>
      <scheme val="minor"/>
    </font>
    <font>
      <sz val="11"/>
      <color theme="0" tint="-0.249977111117893"/>
      <name val="Calibri"/>
      <family val="2"/>
      <charset val="186"/>
      <scheme val="minor"/>
    </font>
    <font>
      <b/>
      <i/>
      <sz val="11"/>
      <color theme="0" tint="-0.249977111117893"/>
      <name val="Calibri"/>
      <family val="2"/>
      <charset val="186"/>
      <scheme val="minor"/>
    </font>
    <font>
      <b/>
      <sz val="14"/>
      <name val="Calibri"/>
      <family val="2"/>
      <scheme val="minor"/>
    </font>
    <font>
      <sz val="10"/>
      <color rgb="FF656565"/>
      <name val="SegoeUI"/>
      <family val="2"/>
    </font>
    <font>
      <sz val="10"/>
      <color rgb="FF1C1C1C"/>
      <name val="SegoeUI"/>
      <family val="2"/>
    </font>
    <font>
      <sz val="14"/>
      <color rgb="FF656565"/>
      <name val="SegoeUI"/>
      <family val="2"/>
    </font>
    <font>
      <sz val="10"/>
      <color rgb="FF000000"/>
      <name val="SansSerif"/>
      <family val="2"/>
    </font>
    <font>
      <b/>
      <sz val="10"/>
      <color rgb="FF1C1C1C"/>
      <name val="SegoeUI"/>
      <family val="2"/>
    </font>
  </fonts>
  <fills count="14">
    <fill>
      <patternFill patternType="none"/>
    </fill>
    <fill>
      <patternFill patternType="gray125"/>
    </fill>
    <fill>
      <patternFill patternType="solid">
        <fgColor theme="8" tint="0.79998168889431442"/>
        <bgColor indexed="64"/>
      </patternFill>
    </fill>
    <fill>
      <patternFill patternType="solid">
        <fgColor theme="9" tint="0.79998168889431442"/>
        <bgColor indexed="64"/>
      </patternFill>
    </fill>
    <fill>
      <patternFill patternType="solid">
        <fgColor rgb="FFC6EFCE"/>
      </patternFill>
    </fill>
    <fill>
      <patternFill patternType="solid">
        <fgColor rgb="FFF2F2F2"/>
      </patternFill>
    </fill>
    <fill>
      <patternFill patternType="solid">
        <fgColor theme="0" tint="-0.14999847407452621"/>
        <bgColor indexed="64"/>
      </patternFill>
    </fill>
    <fill>
      <patternFill patternType="solid">
        <fgColor theme="6" tint="0.59999389629810485"/>
        <bgColor indexed="65"/>
      </patternFill>
    </fill>
    <fill>
      <patternFill patternType="solid">
        <fgColor theme="9" tint="0.79998168889431442"/>
        <bgColor indexed="65"/>
      </patternFill>
    </fill>
    <fill>
      <patternFill patternType="solid">
        <fgColor rgb="FFFFEB9C"/>
      </patternFill>
    </fill>
    <fill>
      <patternFill patternType="solid">
        <fgColor theme="0"/>
        <bgColor indexed="64"/>
      </patternFill>
    </fill>
    <fill>
      <patternFill patternType="solid">
        <fgColor rgb="FFF4F4F4"/>
      </patternFill>
    </fill>
    <fill>
      <patternFill patternType="solid">
        <fgColor rgb="FFFFFFFF"/>
      </patternFill>
    </fill>
    <fill>
      <patternFill patternType="solid">
        <fgColor theme="5" tint="0.59999389629810485"/>
        <bgColor indexed="64"/>
      </patternFill>
    </fill>
  </fills>
  <borders count="25">
    <border>
      <left/>
      <right/>
      <top/>
      <bottom/>
      <diagonal/>
    </border>
    <border>
      <left/>
      <right/>
      <top/>
      <bottom/>
      <diagonal/>
    </border>
    <border>
      <left style="thin">
        <color rgb="FFE3E3E3"/>
      </left>
      <right style="thin">
        <color rgb="FFE3E3E3"/>
      </right>
      <top style="thin">
        <color rgb="FFE3E3E3"/>
      </top>
      <bottom style="thin">
        <color rgb="FFE3E3E3"/>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31"/>
      </left>
      <right style="thin">
        <color indexed="31"/>
      </right>
      <top/>
      <bottom/>
      <diagonal/>
    </border>
    <border>
      <left style="thin">
        <color rgb="FF7F7F7F"/>
      </left>
      <right style="thin">
        <color rgb="FF7F7F7F"/>
      </right>
      <top style="thin">
        <color rgb="FF7F7F7F"/>
      </top>
      <bottom style="thin">
        <color rgb="FF7F7F7F"/>
      </bottom>
      <diagonal/>
    </border>
    <border>
      <left style="thin">
        <color rgb="FFE3E3E3"/>
      </left>
      <right style="thin">
        <color rgb="FFE3E3E3"/>
      </right>
      <top/>
      <bottom/>
      <diagonal/>
    </border>
    <border>
      <left style="thin">
        <color indexed="31"/>
      </left>
      <right style="thin">
        <color indexed="31"/>
      </right>
      <top/>
      <bottom style="thin">
        <color indexed="31"/>
      </bottom>
      <diagonal/>
    </border>
    <border>
      <left style="thin">
        <color indexed="31"/>
      </left>
      <right/>
      <top/>
      <bottom style="thin">
        <color indexed="31"/>
      </bottom>
      <diagonal/>
    </border>
    <border>
      <left/>
      <right/>
      <top style="thin">
        <color indexed="64"/>
      </top>
      <bottom style="thin">
        <color indexed="64"/>
      </bottom>
      <diagonal/>
    </border>
    <border>
      <left style="thin">
        <color rgb="FFE3E3E3"/>
      </left>
      <right style="thin">
        <color rgb="FFE3E3E3"/>
      </right>
      <top style="thin">
        <color rgb="FFE3E3E3"/>
      </top>
      <bottom/>
      <diagonal/>
    </border>
    <border>
      <left style="thin">
        <color rgb="FFE3E3E3"/>
      </left>
      <right/>
      <top style="thin">
        <color rgb="FFE3E3E3"/>
      </top>
      <bottom style="thin">
        <color rgb="FFE3E3E3"/>
      </bottom>
      <diagonal/>
    </border>
    <border>
      <left/>
      <right style="thin">
        <color rgb="FFE3E3E3"/>
      </right>
      <top style="thin">
        <color rgb="FFE3E3E3"/>
      </top>
      <bottom style="thin">
        <color rgb="FFE3E3E3"/>
      </bottom>
      <diagonal/>
    </border>
    <border>
      <left style="thin">
        <color rgb="FFE3E3E3"/>
      </left>
      <right style="thin">
        <color rgb="FFE3E3E3"/>
      </right>
      <top/>
      <bottom style="thin">
        <color rgb="FFE3E3E3"/>
      </bottom>
      <diagonal/>
    </border>
    <border>
      <left style="thin">
        <color rgb="FFE3E3E3"/>
      </left>
      <right style="thin">
        <color rgb="FFE3E3E3"/>
      </right>
      <top style="thin">
        <color rgb="FFE3E3E3"/>
      </top>
      <bottom style="thin">
        <color indexed="64"/>
      </bottom>
      <diagonal/>
    </border>
    <border>
      <left/>
      <right/>
      <top/>
      <bottom style="thin">
        <color rgb="FFC00000"/>
      </bottom>
      <diagonal/>
    </border>
    <border>
      <left/>
      <right style="thin">
        <color indexed="64"/>
      </right>
      <top/>
      <bottom style="thin">
        <color indexed="64"/>
      </bottom>
      <diagonal/>
    </border>
    <border>
      <left/>
      <right style="thin">
        <color rgb="FFE3E3E3"/>
      </right>
      <top/>
      <bottom style="thin">
        <color indexed="64"/>
      </bottom>
      <diagonal/>
    </border>
    <border>
      <left style="thin">
        <color rgb="FFE3E3E3"/>
      </left>
      <right/>
      <top style="thin">
        <color indexed="64"/>
      </top>
      <bottom/>
      <diagonal/>
    </border>
    <border>
      <left style="thin">
        <color rgb="FFE3E3E3"/>
      </left>
      <right/>
      <top/>
      <bottom/>
      <diagonal/>
    </border>
    <border>
      <left style="thin">
        <color rgb="FFE3E3E3"/>
      </left>
      <right/>
      <top/>
      <bottom style="thin">
        <color indexed="64"/>
      </bottom>
      <diagonal/>
    </border>
  </borders>
  <cellStyleXfs count="19">
    <xf numFmtId="0" fontId="0" fillId="0" borderId="0"/>
    <xf numFmtId="0" fontId="13" fillId="0" borderId="1"/>
    <xf numFmtId="0" fontId="13" fillId="0" borderId="1"/>
    <xf numFmtId="0" fontId="15" fillId="0" borderId="1"/>
    <xf numFmtId="0" fontId="12" fillId="0" borderId="1"/>
    <xf numFmtId="0" fontId="23" fillId="0" borderId="1"/>
    <xf numFmtId="0" fontId="24" fillId="4" borderId="0" applyNumberFormat="0" applyBorder="0" applyAlignment="0" applyProtection="0"/>
    <xf numFmtId="0" fontId="25" fillId="5" borderId="9" applyNumberFormat="0" applyAlignment="0" applyProtection="0"/>
    <xf numFmtId="0" fontId="11" fillId="0" borderId="1"/>
    <xf numFmtId="0" fontId="10" fillId="7" borderId="0" applyNumberFormat="0" applyBorder="0" applyAlignment="0" applyProtection="0"/>
    <xf numFmtId="0" fontId="9" fillId="8" borderId="0" applyNumberFormat="0" applyBorder="0" applyAlignment="0" applyProtection="0"/>
    <xf numFmtId="0" fontId="13" fillId="0" borderId="1"/>
    <xf numFmtId="0" fontId="13" fillId="0" borderId="1"/>
    <xf numFmtId="0" fontId="33" fillId="9" borderId="0" applyNumberFormat="0" applyBorder="0" applyAlignment="0" applyProtection="0"/>
    <xf numFmtId="0" fontId="8" fillId="0" borderId="1"/>
    <xf numFmtId="0" fontId="8" fillId="0" borderId="1"/>
    <xf numFmtId="0" fontId="8" fillId="0" borderId="1"/>
    <xf numFmtId="0" fontId="36" fillId="0" borderId="0" applyNumberFormat="0" applyFill="0" applyBorder="0" applyAlignment="0" applyProtection="0"/>
    <xf numFmtId="9" fontId="13" fillId="0" borderId="0" applyFont="0" applyFill="0" applyBorder="0" applyAlignment="0" applyProtection="0"/>
  </cellStyleXfs>
  <cellXfs count="634">
    <xf numFmtId="0" fontId="0" fillId="0" borderId="0" xfId="0"/>
    <xf numFmtId="0" fontId="15" fillId="0" borderId="1" xfId="3"/>
    <xf numFmtId="0" fontId="0" fillId="0" borderId="1" xfId="0" applyBorder="1"/>
    <xf numFmtId="0" fontId="17" fillId="0" borderId="0" xfId="0" applyFont="1"/>
    <xf numFmtId="0" fontId="19" fillId="0" borderId="0" xfId="0" applyFont="1"/>
    <xf numFmtId="0" fontId="20" fillId="0" borderId="0" xfId="0" applyFont="1"/>
    <xf numFmtId="0" fontId="14" fillId="0" borderId="1" xfId="3" applyFont="1"/>
    <xf numFmtId="0" fontId="22" fillId="0" borderId="0" xfId="0" applyFont="1"/>
    <xf numFmtId="0" fontId="16" fillId="0" borderId="0" xfId="0" applyFont="1"/>
    <xf numFmtId="0" fontId="19" fillId="6" borderId="0" xfId="0" applyFont="1" applyFill="1"/>
    <xf numFmtId="0" fontId="19" fillId="0" borderId="1" xfId="0" applyFont="1" applyBorder="1" applyAlignment="1">
      <alignment horizontal="right"/>
    </xf>
    <xf numFmtId="0" fontId="0" fillId="0" borderId="1" xfId="0" applyBorder="1" applyAlignment="1">
      <alignment vertical="center" wrapText="1"/>
    </xf>
    <xf numFmtId="0" fontId="19" fillId="6" borderId="1" xfId="0" applyFont="1" applyFill="1" applyBorder="1" applyAlignment="1">
      <alignment horizontal="right"/>
    </xf>
    <xf numFmtId="0" fontId="0" fillId="0" borderId="1" xfId="0" applyBorder="1" applyAlignment="1">
      <alignment vertical="center"/>
    </xf>
    <xf numFmtId="0" fontId="34" fillId="0" borderId="1" xfId="3" applyFont="1"/>
    <xf numFmtId="0" fontId="35" fillId="0" borderId="1" xfId="3" applyFont="1"/>
    <xf numFmtId="0" fontId="0" fillId="0" borderId="1" xfId="0" applyBorder="1" applyAlignment="1">
      <alignment horizontal="center"/>
    </xf>
    <xf numFmtId="0" fontId="19" fillId="6" borderId="1" xfId="0" applyFont="1" applyFill="1" applyBorder="1" applyAlignment="1">
      <alignment horizontal="center"/>
    </xf>
    <xf numFmtId="0" fontId="7" fillId="0" borderId="0" xfId="0" applyFont="1" applyAlignment="1">
      <alignment horizontal="right"/>
    </xf>
    <xf numFmtId="0" fontId="7" fillId="0" borderId="0" xfId="0" applyFont="1"/>
    <xf numFmtId="0" fontId="37" fillId="0" borderId="0" xfId="0" applyFont="1"/>
    <xf numFmtId="165" fontId="7" fillId="0" borderId="0" xfId="0" applyNumberFormat="1" applyFont="1"/>
    <xf numFmtId="2" fontId="7" fillId="0" borderId="0" xfId="0" applyNumberFormat="1" applyFont="1"/>
    <xf numFmtId="0" fontId="7" fillId="0" borderId="0" xfId="0" applyFont="1" applyAlignment="1">
      <alignment vertical="top"/>
    </xf>
    <xf numFmtId="0" fontId="7" fillId="0" borderId="0" xfId="0" applyFont="1" applyAlignment="1">
      <alignment horizontal="right" vertical="center"/>
    </xf>
    <xf numFmtId="0" fontId="32" fillId="0" borderId="0" xfId="0" applyFont="1"/>
    <xf numFmtId="0" fontId="19" fillId="3" borderId="3" xfId="0" applyFont="1" applyFill="1" applyBorder="1"/>
    <xf numFmtId="0" fontId="7" fillId="3" borderId="4" xfId="0" applyFont="1" applyFill="1" applyBorder="1"/>
    <xf numFmtId="0" fontId="7" fillId="3" borderId="6" xfId="0" applyFont="1" applyFill="1" applyBorder="1"/>
    <xf numFmtId="0" fontId="7" fillId="3" borderId="7" xfId="0" applyFont="1" applyFill="1" applyBorder="1"/>
    <xf numFmtId="0" fontId="7" fillId="0" borderId="0" xfId="0" applyFont="1" applyFill="1"/>
    <xf numFmtId="2" fontId="7" fillId="3" borderId="7" xfId="0" applyNumberFormat="1" applyFont="1" applyFill="1" applyBorder="1"/>
    <xf numFmtId="0" fontId="0" fillId="0" borderId="1" xfId="0" applyBorder="1" applyAlignment="1">
      <alignment horizontal="right" wrapText="1"/>
    </xf>
    <xf numFmtId="0" fontId="0" fillId="0" borderId="1" xfId="0" applyBorder="1" applyAlignment="1">
      <alignment wrapText="1"/>
    </xf>
    <xf numFmtId="0" fontId="14" fillId="6" borderId="1" xfId="0" applyFont="1" applyFill="1" applyBorder="1" applyAlignment="1">
      <alignment vertical="top" wrapText="1"/>
    </xf>
    <xf numFmtId="0" fontId="14" fillId="6" borderId="1" xfId="0" applyFont="1" applyFill="1" applyBorder="1" applyAlignment="1">
      <alignment horizontal="left" vertical="top" wrapText="1"/>
    </xf>
    <xf numFmtId="0" fontId="13" fillId="0" borderId="1" xfId="0" applyFont="1" applyBorder="1" applyAlignment="1">
      <alignment horizontal="right" wrapText="1"/>
    </xf>
    <xf numFmtId="0" fontId="0" fillId="0" borderId="1" xfId="0" applyBorder="1" applyAlignment="1">
      <alignment horizontal="right" vertical="center" wrapText="1"/>
    </xf>
    <xf numFmtId="0" fontId="19" fillId="0" borderId="1" xfId="0" applyFont="1" applyBorder="1"/>
    <xf numFmtId="0" fontId="19" fillId="6" borderId="1" xfId="0" applyFont="1" applyFill="1" applyBorder="1"/>
    <xf numFmtId="2" fontId="0" fillId="0" borderId="1" xfId="0" applyNumberFormat="1" applyBorder="1"/>
    <xf numFmtId="0" fontId="7" fillId="0" borderId="1" xfId="3" applyFont="1"/>
    <xf numFmtId="0" fontId="14" fillId="6" borderId="1" xfId="3" applyFont="1" applyFill="1"/>
    <xf numFmtId="0" fontId="19" fillId="6" borderId="1" xfId="0" applyFont="1" applyFill="1" applyBorder="1" applyAlignment="1">
      <alignment wrapText="1"/>
    </xf>
    <xf numFmtId="0" fontId="14" fillId="6" borderId="1" xfId="0" applyFont="1" applyFill="1" applyBorder="1"/>
    <xf numFmtId="2" fontId="15" fillId="0" borderId="1" xfId="3" applyNumberFormat="1"/>
    <xf numFmtId="0" fontId="14" fillId="6" borderId="0" xfId="0" applyFont="1" applyFill="1"/>
    <xf numFmtId="0" fontId="14" fillId="0" borderId="0" xfId="0" applyFont="1"/>
    <xf numFmtId="0" fontId="0" fillId="0" borderId="0" xfId="0" applyFont="1"/>
    <xf numFmtId="2" fontId="0" fillId="0" borderId="0" xfId="0" applyNumberFormat="1" applyFont="1"/>
    <xf numFmtId="0" fontId="0" fillId="0" borderId="1" xfId="0" applyFont="1" applyBorder="1"/>
    <xf numFmtId="4" fontId="0" fillId="0" borderId="0" xfId="0" applyNumberFormat="1" applyFont="1"/>
    <xf numFmtId="0" fontId="0" fillId="0" borderId="0" xfId="0" applyFill="1"/>
    <xf numFmtId="0" fontId="0" fillId="0" borderId="1" xfId="0" applyFill="1" applyBorder="1"/>
    <xf numFmtId="3" fontId="17" fillId="0" borderId="1" xfId="0" applyNumberFormat="1" applyFont="1" applyFill="1" applyBorder="1"/>
    <xf numFmtId="0" fontId="0" fillId="0" borderId="1" xfId="0" applyFill="1" applyBorder="1" applyAlignment="1"/>
    <xf numFmtId="3" fontId="0" fillId="0" borderId="1" xfId="0" applyNumberFormat="1" applyFill="1" applyBorder="1"/>
    <xf numFmtId="3" fontId="40" fillId="0" borderId="1" xfId="0" applyNumberFormat="1" applyFont="1" applyFill="1" applyBorder="1" applyAlignment="1">
      <alignment horizontal="center"/>
    </xf>
    <xf numFmtId="0" fontId="19" fillId="0" borderId="0" xfId="0" applyFont="1" applyFill="1"/>
    <xf numFmtId="0" fontId="32" fillId="0" borderId="0" xfId="0" applyFont="1" applyFill="1"/>
    <xf numFmtId="0" fontId="32" fillId="0" borderId="1" xfId="0" applyFont="1" applyFill="1" applyBorder="1"/>
    <xf numFmtId="0" fontId="22" fillId="0" borderId="0" xfId="0" applyFont="1" applyFill="1"/>
    <xf numFmtId="0" fontId="22" fillId="0" borderId="1" xfId="0" applyFont="1" applyFill="1" applyBorder="1" applyAlignment="1">
      <alignment horizontal="center"/>
    </xf>
    <xf numFmtId="0" fontId="22" fillId="0" borderId="1" xfId="0" applyFont="1" applyFill="1" applyBorder="1"/>
    <xf numFmtId="0" fontId="22" fillId="0" borderId="0" xfId="0" applyFont="1" applyFill="1" applyAlignment="1">
      <alignment horizontal="center"/>
    </xf>
    <xf numFmtId="0" fontId="38" fillId="0" borderId="1" xfId="0" applyFont="1" applyFill="1" applyBorder="1" applyAlignment="1">
      <alignment horizontal="left" vertical="center"/>
    </xf>
    <xf numFmtId="0" fontId="32" fillId="0" borderId="1" xfId="0" applyFont="1" applyFill="1" applyBorder="1" applyAlignment="1">
      <alignment horizontal="right"/>
    </xf>
    <xf numFmtId="0" fontId="32" fillId="6" borderId="1" xfId="0" applyFont="1" applyFill="1" applyBorder="1"/>
    <xf numFmtId="0" fontId="32" fillId="6" borderId="7" xfId="0" applyFont="1" applyFill="1" applyBorder="1"/>
    <xf numFmtId="0" fontId="41" fillId="0" borderId="0" xfId="17" applyFont="1" applyFill="1"/>
    <xf numFmtId="0" fontId="32" fillId="6" borderId="1" xfId="0" applyNumberFormat="1" applyFont="1" applyFill="1" applyBorder="1" applyAlignment="1">
      <alignment horizontal="right"/>
    </xf>
    <xf numFmtId="0" fontId="32" fillId="6" borderId="1" xfId="0" applyFont="1" applyFill="1" applyBorder="1" applyAlignment="1">
      <alignment horizontal="right"/>
    </xf>
    <xf numFmtId="3" fontId="22" fillId="0" borderId="1" xfId="0" applyNumberFormat="1" applyFont="1" applyFill="1" applyBorder="1"/>
    <xf numFmtId="0" fontId="22" fillId="0" borderId="1" xfId="0" applyFont="1" applyFill="1" applyBorder="1" applyAlignment="1">
      <alignment horizontal="left"/>
    </xf>
    <xf numFmtId="0" fontId="32" fillId="6" borderId="7" xfId="0" applyFont="1" applyFill="1" applyBorder="1" applyAlignment="1">
      <alignment horizontal="left"/>
    </xf>
    <xf numFmtId="0" fontId="32" fillId="6" borderId="7" xfId="0" applyNumberFormat="1" applyFont="1" applyFill="1" applyBorder="1"/>
    <xf numFmtId="164" fontId="22" fillId="0" borderId="1" xfId="0" applyNumberFormat="1" applyFont="1" applyFill="1" applyBorder="1"/>
    <xf numFmtId="2" fontId="22" fillId="0" borderId="1" xfId="0" applyNumberFormat="1" applyFont="1" applyFill="1" applyBorder="1"/>
    <xf numFmtId="0" fontId="22" fillId="0" borderId="1" xfId="1" applyFont="1"/>
    <xf numFmtId="0" fontId="7" fillId="6" borderId="1" xfId="0" applyFont="1" applyFill="1" applyBorder="1" applyAlignment="1">
      <alignment horizontal="right"/>
    </xf>
    <xf numFmtId="0" fontId="7" fillId="6" borderId="1" xfId="0" applyFont="1" applyFill="1" applyBorder="1"/>
    <xf numFmtId="0" fontId="7" fillId="0" borderId="1" xfId="0" applyFont="1" applyBorder="1" applyAlignment="1">
      <alignment horizontal="right"/>
    </xf>
    <xf numFmtId="164" fontId="7" fillId="0" borderId="1" xfId="0" applyNumberFormat="1" applyFont="1" applyBorder="1" applyAlignment="1">
      <alignment horizontal="right"/>
    </xf>
    <xf numFmtId="0" fontId="7" fillId="0" borderId="1" xfId="0" applyFont="1" applyBorder="1"/>
    <xf numFmtId="0" fontId="7" fillId="0" borderId="1" xfId="0" applyFont="1" applyBorder="1" applyAlignment="1">
      <alignment horizontal="left"/>
    </xf>
    <xf numFmtId="0" fontId="33" fillId="0" borderId="1" xfId="13" applyFont="1" applyFill="1" applyBorder="1" applyAlignment="1">
      <alignment horizontal="right"/>
    </xf>
    <xf numFmtId="0" fontId="26" fillId="0" borderId="1" xfId="0" applyFont="1" applyBorder="1" applyAlignment="1">
      <alignment horizontal="right"/>
    </xf>
    <xf numFmtId="0" fontId="26" fillId="0" borderId="1" xfId="0" applyFont="1" applyBorder="1" applyAlignment="1">
      <alignment horizontal="right" vertical="center"/>
    </xf>
    <xf numFmtId="164" fontId="7" fillId="0" borderId="1" xfId="0" applyNumberFormat="1" applyFont="1" applyBorder="1" applyAlignment="1">
      <alignment horizontal="right" vertical="center"/>
    </xf>
    <xf numFmtId="164" fontId="33" fillId="0" borderId="1" xfId="13" applyNumberFormat="1" applyFont="1" applyFill="1" applyBorder="1" applyAlignment="1">
      <alignment horizontal="right"/>
    </xf>
    <xf numFmtId="0" fontId="24" fillId="0" borderId="1" xfId="6" applyFont="1" applyFill="1" applyBorder="1" applyAlignment="1">
      <alignment horizontal="right"/>
    </xf>
    <xf numFmtId="0" fontId="32" fillId="0" borderId="0" xfId="0" applyFont="1" applyFill="1" applyAlignment="1">
      <alignment horizontal="justify" vertical="center"/>
    </xf>
    <xf numFmtId="0" fontId="22" fillId="0" borderId="1" xfId="9" applyFont="1" applyFill="1" applyBorder="1" applyAlignment="1">
      <alignment horizontal="left"/>
    </xf>
    <xf numFmtId="0" fontId="22" fillId="0" borderId="2" xfId="9" applyNumberFormat="1" applyFont="1" applyFill="1" applyBorder="1" applyAlignment="1">
      <alignment horizontal="right" vertical="center"/>
    </xf>
    <xf numFmtId="0" fontId="7" fillId="0" borderId="1" xfId="1" applyFont="1" applyAlignment="1"/>
    <xf numFmtId="0" fontId="32" fillId="6" borderId="2" xfId="0" applyNumberFormat="1" applyFont="1" applyFill="1" applyBorder="1" applyAlignment="1">
      <alignment horizontal="center" vertical="center"/>
    </xf>
    <xf numFmtId="0" fontId="32" fillId="0" borderId="1" xfId="9" applyFont="1" applyFill="1" applyBorder="1" applyAlignment="1"/>
    <xf numFmtId="0" fontId="22" fillId="0" borderId="1" xfId="9" applyFont="1" applyFill="1" applyBorder="1" applyAlignment="1"/>
    <xf numFmtId="0" fontId="7" fillId="0" borderId="1" xfId="0" applyFont="1" applyBorder="1" applyAlignment="1"/>
    <xf numFmtId="0" fontId="32" fillId="0" borderId="1" xfId="0" applyFont="1" applyBorder="1" applyAlignment="1">
      <alignment vertical="center"/>
    </xf>
    <xf numFmtId="0" fontId="7" fillId="0" borderId="1" xfId="0" applyFont="1" applyBorder="1" applyAlignment="1">
      <alignment vertical="center"/>
    </xf>
    <xf numFmtId="0" fontId="7" fillId="0" borderId="1" xfId="1" applyFont="1" applyFill="1" applyAlignment="1"/>
    <xf numFmtId="0" fontId="19" fillId="0" borderId="1" xfId="1" applyFont="1" applyFill="1" applyAlignment="1"/>
    <xf numFmtId="0" fontId="7" fillId="0" borderId="0" xfId="0" applyFont="1" applyFill="1" applyAlignment="1"/>
    <xf numFmtId="0" fontId="7" fillId="0" borderId="0" xfId="0" applyFont="1" applyFill="1" applyAlignment="1">
      <alignment horizontal="left"/>
    </xf>
    <xf numFmtId="0" fontId="7" fillId="0" borderId="1" xfId="1" applyFont="1" applyFill="1" applyAlignment="1">
      <alignment horizontal="left"/>
    </xf>
    <xf numFmtId="0" fontId="32" fillId="0" borderId="0" xfId="0" applyFont="1" applyFill="1" applyAlignment="1"/>
    <xf numFmtId="0" fontId="22" fillId="0" borderId="0" xfId="0" applyFont="1" applyFill="1" applyAlignment="1"/>
    <xf numFmtId="0" fontId="22" fillId="0" borderId="1" xfId="1" applyFont="1" applyFill="1" applyAlignment="1"/>
    <xf numFmtId="0" fontId="22" fillId="0" borderId="0" xfId="0" applyFont="1" applyFill="1" applyAlignment="1">
      <alignment horizontal="left"/>
    </xf>
    <xf numFmtId="0" fontId="32" fillId="0" borderId="1" xfId="1" applyFont="1" applyFill="1" applyAlignment="1"/>
    <xf numFmtId="0" fontId="32" fillId="3" borderId="0" xfId="0" applyFont="1" applyFill="1" applyAlignment="1"/>
    <xf numFmtId="0" fontId="32" fillId="3" borderId="1" xfId="1" applyFont="1" applyFill="1" applyAlignment="1"/>
    <xf numFmtId="0" fontId="22" fillId="0" borderId="0" xfId="0" applyFont="1" applyFill="1" applyAlignment="1">
      <alignment horizontal="right"/>
    </xf>
    <xf numFmtId="0" fontId="30" fillId="0" borderId="1" xfId="1" applyFont="1" applyFill="1" applyAlignment="1"/>
    <xf numFmtId="0" fontId="45" fillId="0" borderId="0" xfId="0" applyFont="1" applyFill="1" applyAlignment="1"/>
    <xf numFmtId="0" fontId="45" fillId="0" borderId="0" xfId="0" applyFont="1" applyFill="1" applyAlignment="1">
      <alignment horizontal="justify" vertical="center"/>
    </xf>
    <xf numFmtId="0" fontId="30" fillId="0" borderId="0" xfId="0" applyFont="1" applyFill="1" applyAlignment="1"/>
    <xf numFmtId="0" fontId="45" fillId="0" borderId="1" xfId="1" applyFont="1" applyFill="1" applyAlignment="1"/>
    <xf numFmtId="0" fontId="30" fillId="0" borderId="2" xfId="0" applyFont="1" applyFill="1" applyBorder="1" applyAlignment="1">
      <alignment vertical="top"/>
    </xf>
    <xf numFmtId="0" fontId="22" fillId="0" borderId="2" xfId="0" applyFont="1" applyFill="1" applyBorder="1" applyAlignment="1">
      <alignment vertical="center"/>
    </xf>
    <xf numFmtId="0" fontId="32" fillId="3" borderId="10" xfId="0" applyFont="1" applyFill="1" applyBorder="1" applyAlignment="1">
      <alignment vertical="center"/>
    </xf>
    <xf numFmtId="0" fontId="32" fillId="3" borderId="1" xfId="1" applyFont="1" applyFill="1" applyAlignment="1">
      <alignment horizontal="left"/>
    </xf>
    <xf numFmtId="0" fontId="32" fillId="0" borderId="0" xfId="9" applyFont="1" applyFill="1" applyAlignment="1"/>
    <xf numFmtId="0" fontId="22" fillId="0" borderId="0" xfId="9" applyFont="1" applyFill="1" applyAlignment="1"/>
    <xf numFmtId="0" fontId="30" fillId="0" borderId="2" xfId="0" applyNumberFormat="1" applyFont="1" applyFill="1" applyBorder="1" applyAlignment="1">
      <alignment horizontal="right" vertical="center"/>
    </xf>
    <xf numFmtId="0" fontId="22" fillId="0" borderId="2" xfId="0" applyFont="1" applyFill="1" applyBorder="1" applyAlignment="1">
      <alignment horizontal="right" vertical="center"/>
    </xf>
    <xf numFmtId="0" fontId="22" fillId="0" borderId="2" xfId="0" applyNumberFormat="1" applyFont="1" applyFill="1" applyBorder="1" applyAlignment="1">
      <alignment horizontal="right" vertical="center"/>
    </xf>
    <xf numFmtId="0" fontId="22" fillId="0" borderId="1" xfId="9" applyFont="1" applyFill="1" applyBorder="1" applyAlignment="1">
      <alignment horizontal="right"/>
    </xf>
    <xf numFmtId="0" fontId="22" fillId="0" borderId="0" xfId="0" applyFont="1" applyFill="1" applyAlignment="1">
      <alignment vertical="top"/>
    </xf>
    <xf numFmtId="0" fontId="22" fillId="0" borderId="2" xfId="0" applyFont="1" applyFill="1" applyBorder="1" applyAlignment="1">
      <alignment vertical="top"/>
    </xf>
    <xf numFmtId="0" fontId="22" fillId="0" borderId="2" xfId="0" applyNumberFormat="1" applyFont="1" applyFill="1" applyBorder="1" applyAlignment="1">
      <alignment vertical="top"/>
    </xf>
    <xf numFmtId="0" fontId="44" fillId="0" borderId="1" xfId="0" applyFont="1" applyFill="1" applyBorder="1" applyAlignment="1">
      <alignment vertical="top"/>
    </xf>
    <xf numFmtId="0" fontId="44" fillId="0" borderId="1" xfId="0" applyFont="1" applyFill="1" applyBorder="1" applyAlignment="1" applyProtection="1">
      <alignment vertical="top"/>
      <protection locked="0"/>
    </xf>
    <xf numFmtId="0" fontId="22" fillId="0" borderId="2" xfId="0" applyNumberFormat="1" applyFont="1" applyFill="1" applyBorder="1" applyAlignment="1">
      <alignment vertical="center"/>
    </xf>
    <xf numFmtId="9" fontId="32" fillId="3" borderId="1" xfId="1" applyNumberFormat="1" applyFont="1" applyFill="1" applyAlignment="1"/>
    <xf numFmtId="0" fontId="38" fillId="0" borderId="0" xfId="0" applyFont="1" applyFill="1" applyAlignment="1">
      <alignment horizontal="justify" vertical="center"/>
    </xf>
    <xf numFmtId="0" fontId="38" fillId="0" borderId="4" xfId="0" applyFont="1" applyFill="1" applyBorder="1" applyAlignment="1">
      <alignment horizontal="justify" vertical="center"/>
    </xf>
    <xf numFmtId="0" fontId="7" fillId="0" borderId="4" xfId="0" applyFont="1" applyFill="1" applyBorder="1" applyAlignment="1"/>
    <xf numFmtId="0" fontId="19" fillId="0" borderId="4" xfId="0" applyFont="1" applyFill="1" applyBorder="1" applyAlignment="1"/>
    <xf numFmtId="0" fontId="38" fillId="0" borderId="4" xfId="9" applyFont="1" applyFill="1" applyBorder="1" applyAlignment="1"/>
    <xf numFmtId="2" fontId="19" fillId="3" borderId="1" xfId="1" applyNumberFormat="1" applyFont="1" applyFill="1" applyAlignment="1"/>
    <xf numFmtId="2" fontId="7" fillId="0" borderId="1" xfId="1" applyNumberFormat="1" applyFont="1" applyFill="1" applyAlignment="1"/>
    <xf numFmtId="2" fontId="7" fillId="3" borderId="0" xfId="0" applyNumberFormat="1" applyFont="1" applyFill="1" applyAlignment="1"/>
    <xf numFmtId="2" fontId="19" fillId="3" borderId="0" xfId="0" applyNumberFormat="1" applyFont="1" applyFill="1" applyAlignment="1"/>
    <xf numFmtId="2" fontId="32" fillId="3" borderId="0" xfId="10" applyNumberFormat="1" applyFont="1" applyFill="1" applyAlignment="1"/>
    <xf numFmtId="2" fontId="32" fillId="3" borderId="0" xfId="0" applyNumberFormat="1" applyFont="1" applyFill="1" applyAlignment="1"/>
    <xf numFmtId="2" fontId="32" fillId="3" borderId="1" xfId="1" applyNumberFormat="1" applyFont="1" applyFill="1" applyAlignment="1"/>
    <xf numFmtId="2" fontId="22" fillId="0" borderId="1" xfId="1" applyNumberFormat="1" applyFont="1" applyFill="1" applyAlignment="1"/>
    <xf numFmtId="2" fontId="19" fillId="3" borderId="1" xfId="10" applyNumberFormat="1" applyFont="1" applyFill="1" applyBorder="1" applyAlignment="1"/>
    <xf numFmtId="2" fontId="7" fillId="3" borderId="1" xfId="1" applyNumberFormat="1" applyFont="1" applyFill="1" applyAlignment="1"/>
    <xf numFmtId="2" fontId="19" fillId="3" borderId="1" xfId="10" applyNumberFormat="1" applyFont="1" applyFill="1" applyBorder="1" applyAlignment="1">
      <alignment horizontal="right" vertical="center"/>
    </xf>
    <xf numFmtId="167" fontId="19" fillId="3" borderId="1" xfId="10" applyNumberFormat="1" applyFont="1" applyFill="1" applyBorder="1" applyAlignment="1">
      <alignment horizontal="right" vertical="center"/>
    </xf>
    <xf numFmtId="2" fontId="45" fillId="3" borderId="1" xfId="10" applyNumberFormat="1" applyFont="1" applyFill="1" applyBorder="1" applyAlignment="1"/>
    <xf numFmtId="2" fontId="30" fillId="3" borderId="1" xfId="1" applyNumberFormat="1" applyFont="1" applyFill="1" applyAlignment="1"/>
    <xf numFmtId="2" fontId="45" fillId="3" borderId="0" xfId="0" applyNumberFormat="1" applyFont="1" applyFill="1" applyAlignment="1"/>
    <xf numFmtId="2" fontId="30" fillId="0" borderId="1" xfId="1" applyNumberFormat="1" applyFont="1" applyFill="1" applyAlignment="1"/>
    <xf numFmtId="2" fontId="30" fillId="3" borderId="0" xfId="0" applyNumberFormat="1" applyFont="1" applyFill="1" applyAlignment="1"/>
    <xf numFmtId="2" fontId="32" fillId="3" borderId="10" xfId="0" applyNumberFormat="1" applyFont="1" applyFill="1" applyBorder="1" applyAlignment="1">
      <alignment vertical="center"/>
    </xf>
    <xf numFmtId="2" fontId="22" fillId="0" borderId="0" xfId="0" applyNumberFormat="1" applyFont="1" applyFill="1" applyAlignment="1"/>
    <xf numFmtId="2" fontId="32" fillId="3" borderId="1" xfId="10" applyNumberFormat="1" applyFont="1" applyFill="1" applyBorder="1" applyAlignment="1"/>
    <xf numFmtId="2" fontId="32" fillId="3" borderId="1" xfId="9" applyNumberFormat="1" applyFont="1" applyFill="1" applyBorder="1" applyAlignment="1">
      <alignment horizontal="left"/>
    </xf>
    <xf numFmtId="2" fontId="22" fillId="0" borderId="1" xfId="9" applyNumberFormat="1" applyFont="1" applyFill="1" applyBorder="1" applyAlignment="1"/>
    <xf numFmtId="2" fontId="32" fillId="3" borderId="0" xfId="9" applyNumberFormat="1" applyFont="1" applyFill="1" applyAlignment="1"/>
    <xf numFmtId="2" fontId="32" fillId="3" borderId="1" xfId="0" applyNumberFormat="1" applyFont="1" applyFill="1" applyBorder="1" applyAlignment="1" applyProtection="1">
      <alignment vertical="top"/>
      <protection locked="0"/>
    </xf>
    <xf numFmtId="2" fontId="7" fillId="0" borderId="0" xfId="0" applyNumberFormat="1" applyFont="1" applyFill="1" applyAlignment="1"/>
    <xf numFmtId="3" fontId="22" fillId="0" borderId="2" xfId="9" applyNumberFormat="1" applyFont="1" applyFill="1" applyBorder="1" applyAlignment="1">
      <alignment horizontal="left" vertical="center"/>
    </xf>
    <xf numFmtId="3" fontId="30" fillId="0" borderId="1" xfId="9" applyNumberFormat="1" applyFont="1" applyFill="1" applyBorder="1" applyAlignment="1"/>
    <xf numFmtId="3" fontId="22" fillId="0" borderId="2" xfId="9" applyNumberFormat="1" applyFont="1" applyFill="1" applyBorder="1" applyAlignment="1">
      <alignment horizontal="right" vertical="center"/>
    </xf>
    <xf numFmtId="0" fontId="32" fillId="3" borderId="1" xfId="0" applyFont="1" applyFill="1" applyBorder="1" applyAlignment="1">
      <alignment horizontal="right"/>
    </xf>
    <xf numFmtId="0" fontId="22" fillId="3" borderId="1" xfId="0" applyFont="1" applyFill="1" applyBorder="1" applyAlignment="1">
      <alignment horizontal="center"/>
    </xf>
    <xf numFmtId="3" fontId="22" fillId="3" borderId="1" xfId="0" applyNumberFormat="1" applyFont="1" applyFill="1" applyBorder="1"/>
    <xf numFmtId="2" fontId="32" fillId="3" borderId="7" xfId="0" applyNumberFormat="1" applyFont="1" applyFill="1" applyBorder="1" applyAlignment="1">
      <alignment horizontal="right"/>
    </xf>
    <xf numFmtId="2" fontId="22" fillId="3" borderId="7" xfId="0" applyNumberFormat="1" applyFont="1" applyFill="1" applyBorder="1" applyAlignment="1">
      <alignment horizontal="center"/>
    </xf>
    <xf numFmtId="2" fontId="22" fillId="3" borderId="7" xfId="0" applyNumberFormat="1" applyFont="1" applyFill="1" applyBorder="1"/>
    <xf numFmtId="0" fontId="22" fillId="3" borderId="1" xfId="0" applyFont="1" applyFill="1" applyBorder="1"/>
    <xf numFmtId="0" fontId="38" fillId="0" borderId="1" xfId="0" applyFont="1" applyFill="1" applyBorder="1"/>
    <xf numFmtId="0" fontId="7" fillId="0" borderId="1" xfId="0" applyFont="1" applyFill="1" applyBorder="1" applyAlignment="1">
      <alignment horizontal="right"/>
    </xf>
    <xf numFmtId="0" fontId="19" fillId="0" borderId="1" xfId="0" applyFont="1" applyFill="1" applyBorder="1" applyAlignment="1">
      <alignment horizontal="right"/>
    </xf>
    <xf numFmtId="0" fontId="7" fillId="0" borderId="1" xfId="14" applyFont="1" applyFill="1" applyAlignment="1" applyProtection="1">
      <alignment horizontal="left"/>
      <protection locked="0"/>
    </xf>
    <xf numFmtId="0" fontId="7" fillId="0" borderId="1" xfId="0" applyFont="1" applyFill="1" applyBorder="1" applyAlignment="1"/>
    <xf numFmtId="164" fontId="7" fillId="0" borderId="1" xfId="0" applyNumberFormat="1" applyFont="1" applyFill="1" applyBorder="1" applyAlignment="1">
      <alignment horizontal="right"/>
    </xf>
    <xf numFmtId="0" fontId="32" fillId="0" borderId="1" xfId="0" applyFont="1" applyFill="1" applyBorder="1" applyAlignment="1">
      <alignment vertical="center"/>
    </xf>
    <xf numFmtId="0" fontId="7" fillId="0" borderId="1" xfId="0" applyFont="1" applyFill="1" applyBorder="1" applyAlignment="1">
      <alignment horizontal="left"/>
    </xf>
    <xf numFmtId="0" fontId="7" fillId="0" borderId="1" xfId="0" applyFont="1" applyFill="1" applyBorder="1" applyAlignment="1">
      <alignment vertical="center"/>
    </xf>
    <xf numFmtId="164" fontId="7" fillId="0" borderId="1" xfId="0" applyNumberFormat="1" applyFont="1" applyFill="1" applyBorder="1" applyAlignment="1">
      <alignment horizontal="right" vertical="center"/>
    </xf>
    <xf numFmtId="0" fontId="19" fillId="0" borderId="1" xfId="0" applyFont="1" applyFill="1" applyBorder="1" applyAlignment="1">
      <alignment horizontal="center"/>
    </xf>
    <xf numFmtId="0" fontId="19" fillId="0" borderId="1" xfId="0" applyFont="1" applyFill="1" applyBorder="1" applyAlignment="1">
      <alignment horizontal="left"/>
    </xf>
    <xf numFmtId="164" fontId="7" fillId="0" borderId="1" xfId="0" applyNumberFormat="1" applyFont="1" applyFill="1" applyBorder="1" applyAlignment="1">
      <alignment horizontal="left" vertical="center"/>
    </xf>
    <xf numFmtId="0" fontId="24" fillId="0" borderId="1" xfId="6" applyFont="1" applyFill="1" applyBorder="1" applyAlignment="1">
      <alignment horizontal="left"/>
    </xf>
    <xf numFmtId="0" fontId="32" fillId="0" borderId="1" xfId="14" applyFont="1" applyFill="1" applyAlignment="1" applyProtection="1">
      <alignment horizontal="left"/>
      <protection locked="0"/>
    </xf>
    <xf numFmtId="0" fontId="7" fillId="2" borderId="1" xfId="0" applyFont="1" applyFill="1" applyBorder="1" applyAlignment="1">
      <alignment horizontal="right"/>
    </xf>
    <xf numFmtId="0" fontId="32" fillId="6" borderId="1" xfId="14" applyNumberFormat="1" applyFont="1" applyFill="1" applyAlignment="1" applyProtection="1">
      <alignment horizontal="right"/>
      <protection locked="0"/>
    </xf>
    <xf numFmtId="0" fontId="32" fillId="6" borderId="1" xfId="14" applyFont="1" applyFill="1" applyAlignment="1" applyProtection="1">
      <alignment horizontal="right"/>
      <protection locked="0"/>
    </xf>
    <xf numFmtId="0" fontId="7" fillId="0" borderId="1" xfId="0" applyFont="1" applyFill="1" applyBorder="1" applyAlignment="1">
      <alignment horizontal="left" vertical="center"/>
    </xf>
    <xf numFmtId="4" fontId="22" fillId="0" borderId="1" xfId="14" applyNumberFormat="1" applyFont="1" applyFill="1" applyAlignment="1" applyProtection="1">
      <alignment horizontal="left"/>
      <protection locked="0"/>
    </xf>
    <xf numFmtId="4" fontId="7" fillId="0" borderId="1" xfId="0" applyNumberFormat="1" applyFont="1" applyFill="1" applyBorder="1" applyAlignment="1">
      <alignment horizontal="right"/>
    </xf>
    <xf numFmtId="4" fontId="7" fillId="0" borderId="1" xfId="0" applyNumberFormat="1" applyFont="1" applyFill="1" applyBorder="1" applyAlignment="1"/>
    <xf numFmtId="3" fontId="7" fillId="0" borderId="1" xfId="0" applyNumberFormat="1" applyFont="1" applyFill="1" applyBorder="1" applyAlignment="1">
      <alignment horizontal="right"/>
    </xf>
    <xf numFmtId="3" fontId="7" fillId="0" borderId="1" xfId="0" applyNumberFormat="1" applyFont="1" applyFill="1" applyBorder="1" applyAlignment="1"/>
    <xf numFmtId="0" fontId="19" fillId="0" borderId="7" xfId="0" applyFont="1" applyFill="1" applyBorder="1" applyAlignment="1">
      <alignment horizontal="left"/>
    </xf>
    <xf numFmtId="0" fontId="31" fillId="0" borderId="1" xfId="0" applyFont="1" applyFill="1" applyBorder="1" applyAlignment="1">
      <alignment horizontal="left"/>
    </xf>
    <xf numFmtId="0" fontId="19" fillId="3" borderId="7" xfId="0" applyFont="1" applyFill="1" applyBorder="1" applyAlignment="1">
      <alignment horizontal="left"/>
    </xf>
    <xf numFmtId="4" fontId="19" fillId="3" borderId="7" xfId="0" applyNumberFormat="1" applyFont="1" applyFill="1" applyBorder="1" applyAlignment="1">
      <alignment horizontal="right"/>
    </xf>
    <xf numFmtId="0" fontId="19" fillId="3" borderId="1" xfId="0" applyFont="1" applyFill="1" applyBorder="1" applyAlignment="1">
      <alignment horizontal="left"/>
    </xf>
    <xf numFmtId="0" fontId="7" fillId="3" borderId="1" xfId="0" applyFont="1" applyFill="1" applyBorder="1" applyAlignment="1">
      <alignment horizontal="left"/>
    </xf>
    <xf numFmtId="4" fontId="22" fillId="3" borderId="1" xfId="14" applyNumberFormat="1" applyFont="1" applyFill="1" applyAlignment="1" applyProtection="1">
      <alignment horizontal="left"/>
      <protection locked="0"/>
    </xf>
    <xf numFmtId="4" fontId="22" fillId="3" borderId="7" xfId="14" applyNumberFormat="1" applyFont="1" applyFill="1" applyBorder="1" applyAlignment="1" applyProtection="1">
      <alignment horizontal="left"/>
      <protection locked="0"/>
    </xf>
    <xf numFmtId="4" fontId="32" fillId="3" borderId="7" xfId="0" applyNumberFormat="1" applyFont="1" applyFill="1" applyBorder="1" applyAlignment="1">
      <alignment horizontal="right"/>
    </xf>
    <xf numFmtId="0" fontId="21" fillId="0" borderId="1" xfId="0" applyFont="1" applyFill="1" applyBorder="1"/>
    <xf numFmtId="0" fontId="31" fillId="0" borderId="1" xfId="0" applyFont="1" applyBorder="1"/>
    <xf numFmtId="0" fontId="19" fillId="0" borderId="1" xfId="0" applyFont="1" applyFill="1" applyBorder="1" applyAlignment="1">
      <alignment vertical="center" wrapText="1"/>
    </xf>
    <xf numFmtId="0" fontId="19" fillId="0" borderId="1" xfId="0" applyFont="1" applyFill="1" applyBorder="1"/>
    <xf numFmtId="0" fontId="7" fillId="0" borderId="1" xfId="8" applyFont="1" applyFill="1" applyBorder="1" applyAlignment="1" applyProtection="1">
      <alignment horizontal="left" indent="1"/>
      <protection locked="0"/>
    </xf>
    <xf numFmtId="0" fontId="7" fillId="0" borderId="1" xfId="0" applyFont="1" applyFill="1" applyBorder="1"/>
    <xf numFmtId="0" fontId="38" fillId="0" borderId="1" xfId="8" applyFont="1" applyFill="1" applyBorder="1"/>
    <xf numFmtId="0" fontId="7" fillId="0" borderId="1" xfId="8" applyNumberFormat="1" applyFont="1" applyFill="1" applyBorder="1" applyAlignment="1" applyProtection="1">
      <alignment horizontal="left" indent="1"/>
      <protection locked="0"/>
    </xf>
    <xf numFmtId="2" fontId="7" fillId="0" borderId="1" xfId="0" applyNumberFormat="1" applyFont="1" applyFill="1" applyBorder="1"/>
    <xf numFmtId="3" fontId="19" fillId="0" borderId="1" xfId="0" applyNumberFormat="1" applyFont="1" applyFill="1" applyBorder="1" applyAlignment="1">
      <alignment horizontal="right" vertical="center" wrapText="1"/>
    </xf>
    <xf numFmtId="3" fontId="46" fillId="0" borderId="1" xfId="8" applyNumberFormat="1" applyFont="1" applyFill="1" applyBorder="1" applyAlignment="1">
      <alignment horizontal="right"/>
    </xf>
    <xf numFmtId="3" fontId="7" fillId="0" borderId="1" xfId="8" applyNumberFormat="1" applyFont="1" applyFill="1" applyBorder="1" applyAlignment="1" applyProtection="1">
      <alignment horizontal="right"/>
      <protection locked="0"/>
    </xf>
    <xf numFmtId="3" fontId="19" fillId="0" borderId="7" xfId="0" applyNumberFormat="1" applyFont="1" applyFill="1" applyBorder="1" applyAlignment="1">
      <alignment horizontal="right"/>
    </xf>
    <xf numFmtId="3" fontId="19" fillId="0" borderId="7" xfId="8" applyNumberFormat="1" applyFont="1" applyFill="1" applyBorder="1" applyAlignment="1" applyProtection="1">
      <alignment horizontal="right"/>
      <protection locked="0"/>
    </xf>
    <xf numFmtId="2" fontId="19" fillId="3" borderId="1" xfId="0" applyNumberFormat="1" applyFont="1" applyFill="1" applyBorder="1"/>
    <xf numFmtId="4" fontId="19" fillId="3" borderId="1" xfId="0" applyNumberFormat="1" applyFont="1" applyFill="1" applyBorder="1"/>
    <xf numFmtId="0" fontId="22" fillId="2" borderId="1" xfId="0" applyFont="1" applyFill="1" applyBorder="1"/>
    <xf numFmtId="0" fontId="22" fillId="0" borderId="1" xfId="0" applyFont="1" applyBorder="1"/>
    <xf numFmtId="0" fontId="32" fillId="0" borderId="1" xfId="0" applyFont="1" applyBorder="1" applyAlignment="1">
      <alignment horizontal="right"/>
    </xf>
    <xf numFmtId="0" fontId="19" fillId="3" borderId="1" xfId="0" applyFont="1" applyFill="1" applyBorder="1"/>
    <xf numFmtId="0" fontId="32" fillId="0" borderId="7" xfId="0" applyFont="1" applyBorder="1"/>
    <xf numFmtId="9" fontId="7" fillId="0" borderId="1" xfId="0" applyNumberFormat="1" applyFont="1" applyFill="1" applyBorder="1"/>
    <xf numFmtId="0" fontId="32" fillId="3" borderId="7" xfId="0" applyFont="1" applyFill="1" applyBorder="1"/>
    <xf numFmtId="2" fontId="19" fillId="3" borderId="7" xfId="0" applyNumberFormat="1" applyFont="1" applyFill="1" applyBorder="1"/>
    <xf numFmtId="0" fontId="32" fillId="3" borderId="1" xfId="0" applyFont="1" applyFill="1" applyBorder="1"/>
    <xf numFmtId="0" fontId="21" fillId="0" borderId="1" xfId="0" applyFont="1" applyFill="1" applyBorder="1" applyAlignment="1">
      <alignment vertical="center"/>
    </xf>
    <xf numFmtId="0" fontId="29" fillId="0" borderId="1" xfId="0" applyFont="1" applyFill="1" applyBorder="1" applyAlignment="1">
      <alignment horizontal="right" vertical="center"/>
    </xf>
    <xf numFmtId="0" fontId="31" fillId="0" borderId="1" xfId="0" applyFont="1" applyFill="1" applyBorder="1"/>
    <xf numFmtId="9" fontId="7" fillId="2" borderId="1" xfId="0" applyNumberFormat="1" applyFont="1" applyFill="1" applyBorder="1"/>
    <xf numFmtId="0" fontId="47" fillId="0" borderId="1" xfId="0" applyFont="1" applyBorder="1"/>
    <xf numFmtId="3" fontId="7" fillId="3" borderId="1" xfId="0" applyNumberFormat="1" applyFont="1" applyFill="1" applyBorder="1"/>
    <xf numFmtId="2" fontId="32" fillId="0" borderId="7" xfId="0" applyNumberFormat="1" applyFont="1" applyBorder="1"/>
    <xf numFmtId="0" fontId="7" fillId="0" borderId="7" xfId="0" applyFont="1" applyBorder="1"/>
    <xf numFmtId="0" fontId="48" fillId="0" borderId="1" xfId="0" applyFont="1" applyBorder="1"/>
    <xf numFmtId="3" fontId="7" fillId="0" borderId="1" xfId="0" applyNumberFormat="1" applyFont="1" applyBorder="1" applyAlignment="1">
      <alignment vertical="center" wrapText="1"/>
    </xf>
    <xf numFmtId="2" fontId="7" fillId="0" borderId="1" xfId="0" applyNumberFormat="1" applyFont="1" applyBorder="1"/>
    <xf numFmtId="2" fontId="7" fillId="0" borderId="7" xfId="0" applyNumberFormat="1" applyFont="1" applyBorder="1"/>
    <xf numFmtId="0" fontId="49" fillId="0" borderId="1" xfId="0" applyFont="1" applyFill="1" applyBorder="1"/>
    <xf numFmtId="0" fontId="48" fillId="0" borderId="1" xfId="0" applyFont="1" applyFill="1" applyBorder="1"/>
    <xf numFmtId="0" fontId="7" fillId="0" borderId="1" xfId="0" applyFont="1" applyFill="1" applyBorder="1" applyAlignment="1">
      <alignment horizontal="right" vertical="center"/>
    </xf>
    <xf numFmtId="0" fontId="19" fillId="0" borderId="1" xfId="0" applyFont="1" applyFill="1" applyBorder="1" applyAlignment="1">
      <alignment horizontal="left" vertical="center"/>
    </xf>
    <xf numFmtId="2" fontId="7" fillId="0" borderId="1" xfId="0" applyNumberFormat="1" applyFont="1" applyFill="1" applyBorder="1" applyAlignment="1">
      <alignment horizontal="right" vertical="center"/>
    </xf>
    <xf numFmtId="2" fontId="19" fillId="0" borderId="1" xfId="0" applyNumberFormat="1" applyFont="1" applyFill="1" applyBorder="1" applyAlignment="1">
      <alignment horizontal="right" vertical="center"/>
    </xf>
    <xf numFmtId="0" fontId="19" fillId="6" borderId="7" xfId="0" applyFont="1" applyFill="1" applyBorder="1" applyAlignment="1">
      <alignment horizontal="left" vertical="center"/>
    </xf>
    <xf numFmtId="0" fontId="19" fillId="6" borderId="7" xfId="0" applyFont="1" applyFill="1" applyBorder="1" applyAlignment="1">
      <alignment horizontal="right" vertical="center"/>
    </xf>
    <xf numFmtId="0" fontId="19" fillId="3" borderId="7" xfId="0" applyFont="1" applyFill="1" applyBorder="1"/>
    <xf numFmtId="3" fontId="19" fillId="0" borderId="1" xfId="0" applyNumberFormat="1" applyFont="1" applyBorder="1" applyAlignment="1">
      <alignment vertical="center" wrapText="1"/>
    </xf>
    <xf numFmtId="0" fontId="7" fillId="2" borderId="0" xfId="0" applyFont="1" applyFill="1"/>
    <xf numFmtId="0" fontId="7" fillId="2" borderId="0" xfId="0" applyFont="1" applyFill="1" applyAlignment="1">
      <alignment vertical="top"/>
    </xf>
    <xf numFmtId="0" fontId="22" fillId="0" borderId="1" xfId="4" applyNumberFormat="1" applyFont="1" applyFill="1" applyAlignment="1" applyProtection="1">
      <alignment horizontal="left" indent="1"/>
      <protection locked="0"/>
    </xf>
    <xf numFmtId="0" fontId="22" fillId="6" borderId="1" xfId="4" applyFont="1" applyFill="1" applyAlignment="1">
      <alignment horizontal="left"/>
    </xf>
    <xf numFmtId="0" fontId="38" fillId="0" borderId="0" xfId="0" applyFont="1" applyFill="1"/>
    <xf numFmtId="0" fontId="22" fillId="0" borderId="1" xfId="4" applyFont="1" applyFill="1" applyAlignment="1" applyProtection="1">
      <alignment horizontal="left" indent="1"/>
      <protection locked="0"/>
    </xf>
    <xf numFmtId="0" fontId="22" fillId="0" borderId="1" xfId="1" applyFont="1" applyFill="1"/>
    <xf numFmtId="0" fontId="32" fillId="6" borderId="1" xfId="4" applyNumberFormat="1" applyFont="1" applyFill="1" applyAlignment="1" applyProtection="1">
      <alignment horizontal="right"/>
      <protection locked="0"/>
    </xf>
    <xf numFmtId="0" fontId="32" fillId="0" borderId="1" xfId="4" applyFont="1" applyFill="1" applyAlignment="1" applyProtection="1">
      <alignment horizontal="left"/>
      <protection locked="0"/>
    </xf>
    <xf numFmtId="0" fontId="32" fillId="3" borderId="1" xfId="4" applyFont="1" applyFill="1" applyAlignment="1" applyProtection="1">
      <protection locked="0"/>
    </xf>
    <xf numFmtId="1" fontId="22" fillId="0" borderId="0" xfId="0" applyNumberFormat="1" applyFont="1" applyFill="1" applyAlignment="1">
      <alignment horizontal="left" indent="1"/>
    </xf>
    <xf numFmtId="0" fontId="22" fillId="0" borderId="0" xfId="0" applyFont="1" applyFill="1" applyAlignment="1">
      <alignment horizontal="left" indent="1"/>
    </xf>
    <xf numFmtId="2" fontId="32" fillId="0" borderId="0" xfId="0" applyNumberFormat="1" applyFont="1" applyFill="1"/>
    <xf numFmtId="3" fontId="22" fillId="0" borderId="1" xfId="4" applyNumberFormat="1" applyFont="1" applyFill="1" applyAlignment="1" applyProtection="1">
      <alignment horizontal="left"/>
      <protection locked="0"/>
    </xf>
    <xf numFmtId="3" fontId="22" fillId="0" borderId="2" xfId="0" applyNumberFormat="1" applyFont="1" applyFill="1" applyBorder="1" applyAlignment="1">
      <alignment horizontal="right" vertical="center" wrapText="1"/>
    </xf>
    <xf numFmtId="3" fontId="22" fillId="0" borderId="0" xfId="0" applyNumberFormat="1" applyFont="1" applyFill="1"/>
    <xf numFmtId="3" fontId="22" fillId="0" borderId="1" xfId="1" applyNumberFormat="1" applyFont="1"/>
    <xf numFmtId="3" fontId="32" fillId="3" borderId="0" xfId="0" applyNumberFormat="1" applyFont="1" applyFill="1"/>
    <xf numFmtId="3" fontId="22" fillId="0" borderId="1" xfId="4" applyNumberFormat="1" applyFont="1" applyFill="1"/>
    <xf numFmtId="3" fontId="22" fillId="0" borderId="1" xfId="1" applyNumberFormat="1" applyFont="1" applyFill="1"/>
    <xf numFmtId="3" fontId="32" fillId="0" borderId="1" xfId="4" applyNumberFormat="1" applyFont="1" applyFill="1" applyAlignment="1">
      <alignment horizontal="left"/>
    </xf>
    <xf numFmtId="3" fontId="32" fillId="0" borderId="1" xfId="4" applyNumberFormat="1" applyFont="1" applyFill="1" applyAlignment="1" applyProtection="1">
      <alignment horizontal="left"/>
      <protection locked="0"/>
    </xf>
    <xf numFmtId="0" fontId="32" fillId="3" borderId="7" xfId="4" applyFont="1" applyFill="1" applyBorder="1" applyAlignment="1" applyProtection="1">
      <protection locked="0"/>
    </xf>
    <xf numFmtId="3" fontId="32" fillId="3" borderId="7" xfId="0" applyNumberFormat="1" applyFont="1" applyFill="1" applyBorder="1"/>
    <xf numFmtId="3" fontId="22" fillId="0" borderId="1" xfId="0" applyNumberFormat="1" applyFont="1" applyBorder="1"/>
    <xf numFmtId="0" fontId="32" fillId="3" borderId="7" xfId="0" applyFont="1" applyFill="1" applyBorder="1" applyAlignment="1"/>
    <xf numFmtId="0" fontId="38" fillId="0" borderId="1" xfId="1" applyFont="1"/>
    <xf numFmtId="2" fontId="32" fillId="3" borderId="7" xfId="0" applyNumberFormat="1" applyFont="1" applyFill="1" applyBorder="1"/>
    <xf numFmtId="4" fontId="22" fillId="0" borderId="0" xfId="0" applyNumberFormat="1" applyFont="1" applyFill="1"/>
    <xf numFmtId="0" fontId="22" fillId="0" borderId="1" xfId="0" applyFont="1" applyFill="1" applyBorder="1" applyAlignment="1"/>
    <xf numFmtId="0" fontId="32" fillId="0" borderId="0" xfId="0" applyFont="1" applyAlignment="1">
      <alignment horizontal="right"/>
    </xf>
    <xf numFmtId="0" fontId="22" fillId="2" borderId="1" xfId="0" applyFont="1" applyFill="1" applyBorder="1" applyAlignment="1"/>
    <xf numFmtId="3" fontId="22" fillId="0" borderId="1" xfId="4" applyNumberFormat="1" applyFont="1" applyFill="1" applyBorder="1" applyAlignment="1" applyProtection="1">
      <alignment horizontal="left"/>
      <protection locked="0"/>
    </xf>
    <xf numFmtId="0" fontId="35" fillId="0" borderId="0" xfId="0" applyFont="1"/>
    <xf numFmtId="3" fontId="32" fillId="0" borderId="8" xfId="5" applyNumberFormat="1" applyFont="1" applyFill="1" applyBorder="1" applyAlignment="1">
      <alignment horizontal="left" vertical="top" wrapText="1"/>
    </xf>
    <xf numFmtId="3" fontId="22" fillId="0" borderId="1" xfId="0" applyNumberFormat="1" applyFont="1" applyFill="1" applyBorder="1" applyAlignment="1">
      <alignment horizontal="right" vertical="center" wrapText="1"/>
    </xf>
    <xf numFmtId="3" fontId="22" fillId="0" borderId="1" xfId="5" applyNumberFormat="1" applyFont="1" applyFill="1" applyBorder="1" applyAlignment="1">
      <alignment horizontal="right" vertical="center" wrapText="1"/>
    </xf>
    <xf numFmtId="3" fontId="32" fillId="0" borderId="11" xfId="5" applyNumberFormat="1" applyFont="1" applyBorder="1" applyAlignment="1">
      <alignment horizontal="left" vertical="top" wrapText="1"/>
    </xf>
    <xf numFmtId="3" fontId="32" fillId="0" borderId="12" xfId="5" applyNumberFormat="1" applyFont="1" applyBorder="1" applyAlignment="1">
      <alignment horizontal="left" vertical="top" wrapText="1"/>
    </xf>
    <xf numFmtId="2" fontId="35" fillId="0" borderId="0" xfId="0" applyNumberFormat="1" applyFont="1" applyAlignment="1">
      <alignment horizontal="right" vertical="center" wrapText="1"/>
    </xf>
    <xf numFmtId="3" fontId="16" fillId="0" borderId="0" xfId="0" applyNumberFormat="1" applyFont="1" applyAlignment="1">
      <alignment horizontal="right" vertical="center" wrapText="1"/>
    </xf>
    <xf numFmtId="0" fontId="22" fillId="2" borderId="0" xfId="0" applyFont="1" applyFill="1"/>
    <xf numFmtId="2" fontId="32" fillId="3" borderId="1" xfId="0" applyNumberFormat="1" applyFont="1" applyFill="1" applyBorder="1"/>
    <xf numFmtId="2" fontId="32" fillId="3" borderId="7" xfId="0" applyNumberFormat="1" applyFont="1" applyFill="1" applyBorder="1" applyAlignment="1">
      <alignment horizontal="right" vertical="center" wrapText="1"/>
    </xf>
    <xf numFmtId="0" fontId="18" fillId="0" borderId="0" xfId="0" applyFont="1"/>
    <xf numFmtId="0" fontId="18" fillId="6" borderId="1" xfId="0" applyFont="1" applyFill="1" applyBorder="1"/>
    <xf numFmtId="0" fontId="18" fillId="0" borderId="1" xfId="0" applyFont="1" applyFill="1" applyBorder="1"/>
    <xf numFmtId="0" fontId="17" fillId="0" borderId="0" xfId="0" applyFont="1" applyFill="1"/>
    <xf numFmtId="0" fontId="17" fillId="0" borderId="1" xfId="0" applyFont="1" applyBorder="1" applyAlignment="1">
      <alignment horizontal="left" indent="1"/>
    </xf>
    <xf numFmtId="0" fontId="17" fillId="0" borderId="1" xfId="0" applyFont="1" applyBorder="1" applyAlignment="1">
      <alignment horizontal="left" vertical="top" wrapText="1" indent="1"/>
    </xf>
    <xf numFmtId="2" fontId="17" fillId="0" borderId="1" xfId="0" applyNumberFormat="1" applyFont="1" applyBorder="1" applyAlignment="1">
      <alignment horizontal="left" vertical="top" wrapText="1" indent="1"/>
    </xf>
    <xf numFmtId="2" fontId="17" fillId="0" borderId="0" xfId="0" applyNumberFormat="1" applyFont="1"/>
    <xf numFmtId="165" fontId="17" fillId="0" borderId="0" xfId="0" applyNumberFormat="1" applyFont="1"/>
    <xf numFmtId="2" fontId="22" fillId="0" borderId="0" xfId="0" applyNumberFormat="1" applyFont="1"/>
    <xf numFmtId="0" fontId="32" fillId="6" borderId="0" xfId="0" applyFont="1" applyFill="1"/>
    <xf numFmtId="2" fontId="22" fillId="0" borderId="0" xfId="6" applyNumberFormat="1" applyFont="1" applyFill="1"/>
    <xf numFmtId="0" fontId="18" fillId="0" borderId="1" xfId="7" applyFont="1" applyFill="1" applyBorder="1" applyAlignment="1"/>
    <xf numFmtId="0" fontId="32" fillId="0" borderId="1" xfId="7" applyFont="1" applyFill="1" applyBorder="1" applyAlignment="1"/>
    <xf numFmtId="2" fontId="17" fillId="0" borderId="7" xfId="0" applyNumberFormat="1" applyFont="1" applyBorder="1"/>
    <xf numFmtId="0" fontId="32" fillId="3" borderId="13" xfId="0" applyFont="1" applyFill="1" applyBorder="1"/>
    <xf numFmtId="3" fontId="17" fillId="0" borderId="0" xfId="0" applyNumberFormat="1" applyFont="1"/>
    <xf numFmtId="4" fontId="17" fillId="0" borderId="0" xfId="0" applyNumberFormat="1" applyFont="1"/>
    <xf numFmtId="4" fontId="17" fillId="0" borderId="1" xfId="0" applyNumberFormat="1" applyFont="1" applyBorder="1"/>
    <xf numFmtId="4" fontId="17" fillId="0" borderId="7" xfId="0" applyNumberFormat="1" applyFont="1" applyBorder="1"/>
    <xf numFmtId="4" fontId="32" fillId="3" borderId="13" xfId="6" applyNumberFormat="1" applyFont="1" applyFill="1" applyBorder="1"/>
    <xf numFmtId="0" fontId="22" fillId="0" borderId="1" xfId="0" applyNumberFormat="1" applyFont="1" applyFill="1" applyBorder="1"/>
    <xf numFmtId="0" fontId="13" fillId="0" borderId="1" xfId="1"/>
    <xf numFmtId="0" fontId="13" fillId="0" borderId="1" xfId="1" applyAlignment="1">
      <alignment horizontal="left" indent="1"/>
    </xf>
    <xf numFmtId="0" fontId="13" fillId="0" borderId="1" xfId="1" applyNumberFormat="1"/>
    <xf numFmtId="0" fontId="13" fillId="0" borderId="1" xfId="1" applyNumberFormat="1" applyAlignment="1">
      <alignment horizontal="left" indent="1"/>
    </xf>
    <xf numFmtId="9" fontId="32" fillId="3" borderId="1" xfId="18" applyFont="1" applyFill="1" applyBorder="1" applyAlignment="1"/>
    <xf numFmtId="3" fontId="22" fillId="0" borderId="15" xfId="9" applyNumberFormat="1" applyFont="1" applyFill="1" applyBorder="1" applyAlignment="1">
      <alignment horizontal="left" vertical="center"/>
    </xf>
    <xf numFmtId="0" fontId="32" fillId="0" borderId="2" xfId="0" applyNumberFormat="1" applyFont="1" applyFill="1" applyBorder="1" applyAlignment="1">
      <alignment horizontal="right" vertical="center"/>
    </xf>
    <xf numFmtId="0" fontId="32" fillId="0" borderId="1" xfId="0" applyNumberFormat="1" applyFont="1" applyFill="1" applyBorder="1" applyAlignment="1">
      <alignment horizontal="right" vertical="center"/>
    </xf>
    <xf numFmtId="2" fontId="19" fillId="3" borderId="1" xfId="1" applyNumberFormat="1" applyFont="1" applyFill="1" applyAlignment="1">
      <alignment horizontal="right"/>
    </xf>
    <xf numFmtId="2" fontId="19" fillId="3" borderId="0" xfId="0" applyNumberFormat="1" applyFont="1" applyFill="1" applyAlignment="1">
      <alignment horizontal="right"/>
    </xf>
    <xf numFmtId="0" fontId="19" fillId="0" borderId="4" xfId="0" applyFont="1" applyFill="1" applyBorder="1" applyAlignment="1">
      <alignment horizontal="right"/>
    </xf>
    <xf numFmtId="0" fontId="7" fillId="0" borderId="0" xfId="0" applyFont="1" applyFill="1" applyAlignment="1">
      <alignment horizontal="right"/>
    </xf>
    <xf numFmtId="0" fontId="7" fillId="0" borderId="1" xfId="1" applyFont="1" applyFill="1" applyAlignment="1">
      <alignment horizontal="right"/>
    </xf>
    <xf numFmtId="3" fontId="22" fillId="0" borderId="15" xfId="9" applyNumberFormat="1" applyFont="1" applyFill="1" applyBorder="1" applyAlignment="1">
      <alignment horizontal="right" vertical="center"/>
    </xf>
    <xf numFmtId="3" fontId="22" fillId="0" borderId="16" xfId="9" applyNumberFormat="1" applyFont="1" applyFill="1" applyBorder="1" applyAlignment="1">
      <alignment horizontal="right" vertical="center"/>
    </xf>
    <xf numFmtId="3" fontId="22" fillId="0" borderId="17" xfId="9" applyNumberFormat="1" applyFont="1" applyFill="1" applyBorder="1" applyAlignment="1">
      <alignment horizontal="right" vertical="center"/>
    </xf>
    <xf numFmtId="0" fontId="22" fillId="0" borderId="1" xfId="1" applyFont="1" applyFill="1" applyAlignment="1">
      <alignment horizontal="right"/>
    </xf>
    <xf numFmtId="3" fontId="22" fillId="0" borderId="0" xfId="0" applyNumberFormat="1" applyFont="1" applyFill="1" applyAlignment="1">
      <alignment horizontal="right"/>
    </xf>
    <xf numFmtId="2" fontId="32" fillId="3" borderId="0" xfId="10" applyNumberFormat="1" applyFont="1" applyFill="1" applyAlignment="1">
      <alignment horizontal="right"/>
    </xf>
    <xf numFmtId="0" fontId="7" fillId="0" borderId="2" xfId="0" applyFont="1" applyFill="1" applyBorder="1" applyAlignment="1">
      <alignment horizontal="right" vertical="center"/>
    </xf>
    <xf numFmtId="0" fontId="30" fillId="0" borderId="0" xfId="0" applyFont="1" applyFill="1" applyAlignment="1">
      <alignment horizontal="right"/>
    </xf>
    <xf numFmtId="0" fontId="30" fillId="0" borderId="1" xfId="1" applyFont="1" applyFill="1" applyAlignment="1">
      <alignment horizontal="right"/>
    </xf>
    <xf numFmtId="2" fontId="45" fillId="3" borderId="0" xfId="0" applyNumberFormat="1" applyFont="1" applyFill="1" applyAlignment="1">
      <alignment horizontal="right"/>
    </xf>
    <xf numFmtId="0" fontId="32" fillId="3" borderId="10" xfId="0" applyFont="1" applyFill="1" applyBorder="1" applyAlignment="1">
      <alignment horizontal="right" vertical="center"/>
    </xf>
    <xf numFmtId="11" fontId="32" fillId="3" borderId="10" xfId="0" applyNumberFormat="1" applyFont="1" applyFill="1" applyBorder="1" applyAlignment="1">
      <alignment horizontal="right" vertical="center"/>
    </xf>
    <xf numFmtId="0" fontId="32" fillId="3" borderId="1" xfId="1" applyFont="1" applyFill="1" applyAlignment="1">
      <alignment horizontal="right"/>
    </xf>
    <xf numFmtId="11" fontId="32" fillId="3" borderId="1" xfId="1" applyNumberFormat="1" applyFont="1" applyFill="1" applyAlignment="1">
      <alignment horizontal="right"/>
    </xf>
    <xf numFmtId="0" fontId="22" fillId="0" borderId="0" xfId="9" applyFont="1" applyFill="1" applyAlignment="1">
      <alignment horizontal="right"/>
    </xf>
    <xf numFmtId="2" fontId="32" fillId="3" borderId="0" xfId="9" applyNumberFormat="1" applyFont="1" applyFill="1" applyAlignment="1">
      <alignment horizontal="right"/>
    </xf>
    <xf numFmtId="0" fontId="22" fillId="0" borderId="0" xfId="0" applyFont="1" applyFill="1" applyAlignment="1">
      <alignment horizontal="right" vertical="top"/>
    </xf>
    <xf numFmtId="3" fontId="22" fillId="0" borderId="14" xfId="9" applyNumberFormat="1" applyFont="1" applyFill="1" applyBorder="1" applyAlignment="1">
      <alignment horizontal="right" vertical="center"/>
    </xf>
    <xf numFmtId="2" fontId="32" fillId="3" borderId="1" xfId="1" applyNumberFormat="1" applyFont="1" applyFill="1" applyAlignment="1">
      <alignment horizontal="right"/>
    </xf>
    <xf numFmtId="0" fontId="43" fillId="0" borderId="2" xfId="0" applyFont="1" applyFill="1" applyBorder="1" applyAlignment="1">
      <alignment horizontal="right" vertical="center"/>
    </xf>
    <xf numFmtId="2" fontId="32" fillId="3" borderId="0" xfId="0" applyNumberFormat="1" applyFont="1" applyFill="1" applyAlignment="1">
      <alignment horizontal="right"/>
    </xf>
    <xf numFmtId="0" fontId="7" fillId="0" borderId="1" xfId="1" applyFont="1" applyAlignment="1">
      <alignment horizontal="right"/>
    </xf>
    <xf numFmtId="0" fontId="32" fillId="0" borderId="1" xfId="0" applyFont="1" applyBorder="1" applyAlignment="1">
      <alignment horizontal="right" vertical="center"/>
    </xf>
    <xf numFmtId="0" fontId="32" fillId="6" borderId="0" xfId="0" applyFont="1" applyFill="1" applyAlignment="1">
      <alignment horizontal="center" vertical="center"/>
    </xf>
    <xf numFmtId="0" fontId="32" fillId="6" borderId="1" xfId="1" applyFont="1" applyFill="1" applyAlignment="1">
      <alignment horizontal="center"/>
    </xf>
    <xf numFmtId="0" fontId="32" fillId="6" borderId="1" xfId="9" applyFont="1" applyFill="1" applyBorder="1" applyAlignment="1">
      <alignment horizontal="center"/>
    </xf>
    <xf numFmtId="0" fontId="7" fillId="0" borderId="1" xfId="1" applyFont="1" applyAlignment="1">
      <alignment horizontal="center"/>
    </xf>
    <xf numFmtId="0" fontId="22" fillId="0" borderId="14" xfId="0" applyFont="1" applyFill="1" applyBorder="1" applyAlignment="1">
      <alignment horizontal="right" vertical="center"/>
    </xf>
    <xf numFmtId="0" fontId="22" fillId="0" borderId="2" xfId="9" applyFont="1" applyFill="1" applyBorder="1" applyAlignment="1">
      <alignment horizontal="left" vertical="center" indent="1"/>
    </xf>
    <xf numFmtId="0" fontId="7" fillId="0" borderId="0" xfId="0" applyFont="1" applyFill="1" applyAlignment="1">
      <alignment horizontal="left" indent="1"/>
    </xf>
    <xf numFmtId="0" fontId="7" fillId="0" borderId="1" xfId="1" applyFont="1" applyFill="1" applyAlignment="1">
      <alignment horizontal="left" indent="1"/>
    </xf>
    <xf numFmtId="0" fontId="22" fillId="0" borderId="1" xfId="1" applyFont="1" applyFill="1" applyAlignment="1">
      <alignment horizontal="left" indent="1"/>
    </xf>
    <xf numFmtId="2" fontId="7" fillId="3" borderId="0" xfId="0" applyNumberFormat="1" applyFont="1" applyFill="1" applyAlignment="1">
      <alignment horizontal="left" indent="1"/>
    </xf>
    <xf numFmtId="0" fontId="7" fillId="0" borderId="4" xfId="0" applyFont="1" applyFill="1" applyBorder="1" applyAlignment="1">
      <alignment horizontal="left" indent="1"/>
    </xf>
    <xf numFmtId="2" fontId="32" fillId="3" borderId="1" xfId="1" applyNumberFormat="1" applyFont="1" applyFill="1" applyAlignment="1">
      <alignment horizontal="left" indent="1"/>
    </xf>
    <xf numFmtId="2" fontId="32" fillId="3" borderId="0" xfId="0" applyNumberFormat="1" applyFont="1" applyFill="1" applyAlignment="1">
      <alignment horizontal="left" indent="1"/>
    </xf>
    <xf numFmtId="2" fontId="7" fillId="3" borderId="1" xfId="1" applyNumberFormat="1" applyFont="1" applyFill="1" applyAlignment="1">
      <alignment horizontal="left" indent="1"/>
    </xf>
    <xf numFmtId="0" fontId="30" fillId="0" borderId="1" xfId="1" applyFont="1" applyFill="1" applyAlignment="1">
      <alignment horizontal="left" indent="1"/>
    </xf>
    <xf numFmtId="0" fontId="30" fillId="0" borderId="2" xfId="0" applyFont="1" applyFill="1" applyBorder="1" applyAlignment="1">
      <alignment horizontal="left" vertical="center" indent="1"/>
    </xf>
    <xf numFmtId="2" fontId="30" fillId="3" borderId="1" xfId="1" applyNumberFormat="1" applyFont="1" applyFill="1" applyAlignment="1">
      <alignment horizontal="left" indent="1"/>
    </xf>
    <xf numFmtId="2" fontId="30" fillId="3" borderId="0" xfId="0" applyNumberFormat="1" applyFont="1" applyFill="1" applyAlignment="1">
      <alignment horizontal="left" indent="1"/>
    </xf>
    <xf numFmtId="0" fontId="22" fillId="0" borderId="2" xfId="0" applyFont="1" applyFill="1" applyBorder="1" applyAlignment="1">
      <alignment horizontal="left" vertical="center" indent="1"/>
    </xf>
    <xf numFmtId="0" fontId="32" fillId="3" borderId="0" xfId="0" applyFont="1" applyFill="1" applyAlignment="1">
      <alignment horizontal="left" indent="1"/>
    </xf>
    <xf numFmtId="0" fontId="32" fillId="3" borderId="1" xfId="1" applyFont="1" applyFill="1" applyAlignment="1">
      <alignment horizontal="left" indent="1"/>
    </xf>
    <xf numFmtId="0" fontId="22" fillId="0" borderId="0" xfId="9" applyFont="1" applyFill="1" applyAlignment="1">
      <alignment horizontal="left" indent="1"/>
    </xf>
    <xf numFmtId="2" fontId="32" fillId="3" borderId="1" xfId="9" applyNumberFormat="1" applyFont="1" applyFill="1" applyBorder="1" applyAlignment="1">
      <alignment horizontal="left" indent="1"/>
    </xf>
    <xf numFmtId="2" fontId="32" fillId="3" borderId="0" xfId="9" applyNumberFormat="1" applyFont="1" applyFill="1" applyAlignment="1">
      <alignment horizontal="left" indent="1"/>
    </xf>
    <xf numFmtId="0" fontId="32" fillId="0" borderId="1" xfId="0" applyFont="1" applyFill="1" applyBorder="1" applyAlignment="1" applyProtection="1">
      <alignment horizontal="left" vertical="top" indent="1"/>
      <protection locked="0"/>
    </xf>
    <xf numFmtId="0" fontId="22" fillId="0" borderId="2" xfId="0" applyFont="1" applyFill="1" applyBorder="1" applyAlignment="1">
      <alignment horizontal="left" vertical="top" indent="1"/>
    </xf>
    <xf numFmtId="0" fontId="44" fillId="0" borderId="1" xfId="0" applyFont="1" applyFill="1" applyBorder="1" applyAlignment="1" applyProtection="1">
      <alignment horizontal="left" vertical="top" indent="1"/>
      <protection locked="0"/>
    </xf>
    <xf numFmtId="0" fontId="7" fillId="0" borderId="1" xfId="1" applyFont="1" applyAlignment="1">
      <alignment horizontal="left" indent="1"/>
    </xf>
    <xf numFmtId="0" fontId="7" fillId="0" borderId="1" xfId="0" applyFont="1" applyBorder="1" applyAlignment="1">
      <alignment horizontal="left" indent="1"/>
    </xf>
    <xf numFmtId="0" fontId="32" fillId="0" borderId="1" xfId="0" applyFont="1" applyBorder="1" applyAlignment="1">
      <alignment horizontal="left" vertical="center" indent="1"/>
    </xf>
    <xf numFmtId="0" fontId="7" fillId="0" borderId="1" xfId="0" applyFont="1" applyBorder="1" applyAlignment="1">
      <alignment horizontal="left" vertical="center" indent="1"/>
    </xf>
    <xf numFmtId="0" fontId="26" fillId="0" borderId="1" xfId="0" applyFont="1" applyBorder="1" applyAlignment="1">
      <alignment horizontal="left" indent="1"/>
    </xf>
    <xf numFmtId="164" fontId="7" fillId="0" borderId="1" xfId="0" applyNumberFormat="1" applyFont="1" applyBorder="1" applyAlignment="1">
      <alignment horizontal="left" vertical="center" indent="1"/>
    </xf>
    <xf numFmtId="0" fontId="32" fillId="6" borderId="1" xfId="1" applyFont="1" applyFill="1" applyAlignment="1">
      <alignment horizontal="left"/>
    </xf>
    <xf numFmtId="0" fontId="32" fillId="0" borderId="1" xfId="1" applyFont="1" applyFill="1" applyAlignment="1">
      <alignment horizontal="left"/>
    </xf>
    <xf numFmtId="2" fontId="19" fillId="3" borderId="1" xfId="1" applyNumberFormat="1" applyFont="1" applyFill="1" applyAlignment="1">
      <alignment horizontal="left"/>
    </xf>
    <xf numFmtId="2" fontId="7" fillId="3" borderId="0" xfId="0" applyNumberFormat="1" applyFont="1" applyFill="1" applyAlignment="1">
      <alignment horizontal="left"/>
    </xf>
    <xf numFmtId="0" fontId="7" fillId="0" borderId="4" xfId="0" applyFont="1" applyFill="1" applyBorder="1" applyAlignment="1">
      <alignment horizontal="left"/>
    </xf>
    <xf numFmtId="0" fontId="19" fillId="0" borderId="1" xfId="1" applyFont="1"/>
    <xf numFmtId="3" fontId="22" fillId="0" borderId="0" xfId="0" applyNumberFormat="1" applyFont="1"/>
    <xf numFmtId="166" fontId="22" fillId="0" borderId="0" xfId="0" applyNumberFormat="1" applyFont="1"/>
    <xf numFmtId="164" fontId="22" fillId="0" borderId="0" xfId="0" applyNumberFormat="1" applyFont="1"/>
    <xf numFmtId="164" fontId="22" fillId="3" borderId="4" xfId="0" applyNumberFormat="1" applyFont="1" applyFill="1" applyBorder="1"/>
    <xf numFmtId="164" fontId="22" fillId="3" borderId="5" xfId="0" applyNumberFormat="1" applyFont="1" applyFill="1" applyBorder="1"/>
    <xf numFmtId="3" fontId="17" fillId="0" borderId="0" xfId="0" applyNumberFormat="1" applyFont="1" applyFill="1"/>
    <xf numFmtId="0" fontId="17" fillId="0" borderId="1" xfId="1" applyFont="1" applyAlignment="1">
      <alignment vertical="top"/>
    </xf>
    <xf numFmtId="0" fontId="17" fillId="0" borderId="1" xfId="1" applyFont="1" applyAlignment="1" applyProtection="1">
      <alignment vertical="top" wrapText="1"/>
      <protection locked="0"/>
    </xf>
    <xf numFmtId="0" fontId="17" fillId="0" borderId="1" xfId="1" applyFont="1"/>
    <xf numFmtId="0" fontId="17" fillId="0" borderId="1" xfId="1" applyFont="1" applyAlignment="1">
      <alignment vertical="top" wrapText="1"/>
    </xf>
    <xf numFmtId="0" fontId="18" fillId="0" borderId="1" xfId="1" applyFont="1" applyAlignment="1">
      <alignment vertical="top" wrapText="1"/>
    </xf>
    <xf numFmtId="0" fontId="18" fillId="0" borderId="1" xfId="1" applyFont="1" applyAlignment="1" applyProtection="1">
      <alignment vertical="top" wrapText="1"/>
      <protection locked="0"/>
    </xf>
    <xf numFmtId="0" fontId="17" fillId="0" borderId="2" xfId="1" applyFont="1" applyBorder="1" applyAlignment="1">
      <alignment horizontal="center" vertical="center" wrapText="1"/>
    </xf>
    <xf numFmtId="0" fontId="17" fillId="0" borderId="1" xfId="1" applyFont="1" applyAlignment="1" applyProtection="1">
      <alignment wrapText="1"/>
      <protection locked="0"/>
    </xf>
    <xf numFmtId="0" fontId="17" fillId="0" borderId="2" xfId="1" applyFont="1" applyBorder="1" applyAlignment="1">
      <alignment vertical="center" wrapText="1"/>
    </xf>
    <xf numFmtId="0" fontId="17" fillId="0" borderId="2" xfId="1" applyFont="1" applyBorder="1" applyAlignment="1">
      <alignment horizontal="left" vertical="center" wrapText="1"/>
    </xf>
    <xf numFmtId="0" fontId="17" fillId="0" borderId="2" xfId="1" applyFont="1" applyBorder="1" applyAlignment="1">
      <alignment horizontal="right" vertical="center" wrapText="1"/>
    </xf>
    <xf numFmtId="0" fontId="17" fillId="0" borderId="2" xfId="1" applyFont="1" applyBorder="1" applyAlignment="1" applyProtection="1">
      <alignment vertical="center" wrapText="1"/>
      <protection locked="0"/>
    </xf>
    <xf numFmtId="3" fontId="22" fillId="0" borderId="1" xfId="14" applyNumberFormat="1" applyFont="1" applyFill="1" applyAlignment="1" applyProtection="1">
      <alignment horizontal="right"/>
      <protection locked="0"/>
    </xf>
    <xf numFmtId="3" fontId="19" fillId="3" borderId="1" xfId="0" applyNumberFormat="1" applyFont="1" applyFill="1" applyBorder="1" applyAlignment="1">
      <alignment horizontal="right"/>
    </xf>
    <xf numFmtId="3" fontId="19" fillId="3" borderId="7" xfId="0" applyNumberFormat="1" applyFont="1" applyFill="1" applyBorder="1" applyAlignment="1">
      <alignment horizontal="right"/>
    </xf>
    <xf numFmtId="4" fontId="32" fillId="3" borderId="1" xfId="6" applyNumberFormat="1" applyFont="1" applyFill="1" applyBorder="1"/>
    <xf numFmtId="4" fontId="32" fillId="3" borderId="1" xfId="0" applyNumberFormat="1" applyFont="1" applyFill="1" applyBorder="1"/>
    <xf numFmtId="4" fontId="17" fillId="3" borderId="1" xfId="0" applyNumberFormat="1" applyFont="1" applyFill="1" applyBorder="1"/>
    <xf numFmtId="0" fontId="18" fillId="6" borderId="0" xfId="0" applyFont="1" applyFill="1"/>
    <xf numFmtId="3" fontId="22" fillId="0" borderId="15" xfId="0" applyNumberFormat="1" applyFont="1" applyFill="1" applyBorder="1" applyAlignment="1">
      <alignment horizontal="right" vertical="center" wrapText="1"/>
    </xf>
    <xf numFmtId="3" fontId="7" fillId="0" borderId="1" xfId="0" applyNumberFormat="1" applyFont="1" applyFill="1" applyBorder="1" applyAlignment="1">
      <alignment horizontal="right" vertical="center"/>
    </xf>
    <xf numFmtId="3" fontId="19" fillId="3" borderId="7" xfId="0" applyNumberFormat="1" applyFont="1" applyFill="1" applyBorder="1" applyAlignment="1">
      <alignment horizontal="right" vertical="center"/>
    </xf>
    <xf numFmtId="0" fontId="6" fillId="0" borderId="1" xfId="3" applyFont="1"/>
    <xf numFmtId="0" fontId="0" fillId="0" borderId="0" xfId="0" applyAlignment="1">
      <alignment vertical="center" wrapText="1"/>
    </xf>
    <xf numFmtId="49" fontId="0" fillId="0" borderId="0" xfId="0" applyNumberFormat="1" applyAlignment="1">
      <alignment vertical="center" wrapText="1"/>
    </xf>
    <xf numFmtId="49" fontId="0" fillId="0" borderId="0" xfId="0" applyNumberFormat="1" applyAlignment="1">
      <alignment horizontal="right" vertical="center" wrapText="1"/>
    </xf>
    <xf numFmtId="0" fontId="0" fillId="0" borderId="0" xfId="0" applyFont="1" applyAlignment="1">
      <alignment horizontal="right"/>
    </xf>
    <xf numFmtId="0" fontId="7" fillId="10" borderId="0" xfId="0" applyFont="1" applyFill="1"/>
    <xf numFmtId="0" fontId="7" fillId="10" borderId="0" xfId="0" applyFont="1" applyFill="1" applyAlignment="1">
      <alignment horizontal="right" vertical="center"/>
    </xf>
    <xf numFmtId="0" fontId="19" fillId="10" borderId="0" xfId="0" applyFont="1" applyFill="1"/>
    <xf numFmtId="165" fontId="7" fillId="10" borderId="0" xfId="0" applyNumberFormat="1" applyFont="1" applyFill="1"/>
    <xf numFmtId="168" fontId="22" fillId="0" borderId="0" xfId="0" applyNumberFormat="1" applyFont="1"/>
    <xf numFmtId="4" fontId="0" fillId="0" borderId="7" xfId="0" applyNumberFormat="1" applyFont="1" applyBorder="1"/>
    <xf numFmtId="0" fontId="0" fillId="0" borderId="7" xfId="0" applyFont="1" applyBorder="1"/>
    <xf numFmtId="0" fontId="14" fillId="0" borderId="1" xfId="0" applyFont="1" applyBorder="1"/>
    <xf numFmtId="0" fontId="14" fillId="0" borderId="7" xfId="0" applyFont="1" applyBorder="1"/>
    <xf numFmtId="0" fontId="0" fillId="0" borderId="0" xfId="0" applyFont="1" applyAlignment="1">
      <alignment horizontal="left" indent="1"/>
    </xf>
    <xf numFmtId="0" fontId="0" fillId="0" borderId="7" xfId="0" applyFont="1" applyBorder="1" applyAlignment="1">
      <alignment horizontal="left" indent="1"/>
    </xf>
    <xf numFmtId="2" fontId="0" fillId="0" borderId="7" xfId="0" applyNumberFormat="1" applyFont="1" applyBorder="1" applyAlignment="1">
      <alignment horizontal="left" indent="1"/>
    </xf>
    <xf numFmtId="0" fontId="0" fillId="0" borderId="7" xfId="0" applyFill="1" applyBorder="1"/>
    <xf numFmtId="0" fontId="0" fillId="0" borderId="7" xfId="0" applyFill="1" applyBorder="1" applyAlignment="1"/>
    <xf numFmtId="3" fontId="40" fillId="0" borderId="7" xfId="0" applyNumberFormat="1" applyFont="1" applyFill="1" applyBorder="1" applyAlignment="1">
      <alignment horizontal="center"/>
    </xf>
    <xf numFmtId="3" fontId="0" fillId="0" borderId="7" xfId="0" applyNumberFormat="1" applyFill="1" applyBorder="1"/>
    <xf numFmtId="0" fontId="51" fillId="11" borderId="2" xfId="0" applyFont="1" applyFill="1" applyBorder="1" applyAlignment="1">
      <alignment horizontal="left" vertical="center"/>
    </xf>
    <xf numFmtId="0" fontId="32" fillId="6" borderId="7" xfId="1" applyFont="1" applyFill="1" applyBorder="1" applyAlignment="1">
      <alignment horizontal="left"/>
    </xf>
    <xf numFmtId="0" fontId="32" fillId="6" borderId="7" xfId="9" applyFont="1" applyFill="1" applyBorder="1" applyAlignment="1">
      <alignment horizontal="center"/>
    </xf>
    <xf numFmtId="0" fontId="32" fillId="6" borderId="18" xfId="0" applyNumberFormat="1" applyFont="1" applyFill="1" applyBorder="1" applyAlignment="1">
      <alignment horizontal="center" vertical="center"/>
    </xf>
    <xf numFmtId="0" fontId="0" fillId="0" borderId="0" xfId="0" applyNumberFormat="1" applyFill="1"/>
    <xf numFmtId="0" fontId="0" fillId="0" borderId="0" xfId="0" applyFill="1" applyAlignment="1">
      <alignment horizontal="left" indent="1"/>
    </xf>
    <xf numFmtId="0" fontId="0" fillId="0" borderId="7" xfId="0" applyFill="1" applyBorder="1" applyAlignment="1">
      <alignment horizontal="left" indent="1"/>
    </xf>
    <xf numFmtId="3" fontId="22" fillId="0" borderId="18" xfId="9" applyNumberFormat="1" applyFont="1" applyFill="1" applyBorder="1" applyAlignment="1">
      <alignment horizontal="right" vertical="center"/>
    </xf>
    <xf numFmtId="0" fontId="31" fillId="6" borderId="7" xfId="1" applyFont="1" applyFill="1" applyBorder="1"/>
    <xf numFmtId="3" fontId="13" fillId="0" borderId="1" xfId="1" applyNumberFormat="1"/>
    <xf numFmtId="3" fontId="13" fillId="0" borderId="1" xfId="1" applyNumberFormat="1" applyAlignment="1">
      <alignment horizontal="left" indent="1"/>
    </xf>
    <xf numFmtId="0" fontId="19" fillId="6" borderId="7" xfId="1" applyFont="1" applyFill="1" applyBorder="1" applyAlignment="1">
      <alignment horizontal="center"/>
    </xf>
    <xf numFmtId="0" fontId="13" fillId="0" borderId="19" xfId="1" applyBorder="1"/>
    <xf numFmtId="0" fontId="13" fillId="0" borderId="19" xfId="1" applyNumberFormat="1" applyBorder="1" applyAlignment="1">
      <alignment horizontal="left" indent="1"/>
    </xf>
    <xf numFmtId="0" fontId="13" fillId="0" borderId="1" xfId="1" applyNumberFormat="1" applyFill="1" applyAlignment="1">
      <alignment horizontal="left" indent="1"/>
    </xf>
    <xf numFmtId="0" fontId="53" fillId="12" borderId="1" xfId="1" applyFont="1" applyFill="1" applyAlignment="1">
      <alignment vertical="top"/>
    </xf>
    <xf numFmtId="0" fontId="53" fillId="12" borderId="1" xfId="1" applyFont="1" applyFill="1" applyAlignment="1" applyProtection="1">
      <alignment vertical="top"/>
      <protection locked="0"/>
    </xf>
    <xf numFmtId="0" fontId="0" fillId="12" borderId="1" xfId="1" applyFont="1" applyFill="1" applyProtection="1">
      <protection locked="0"/>
    </xf>
    <xf numFmtId="0" fontId="54" fillId="12" borderId="1" xfId="1" applyFont="1" applyFill="1" applyAlignment="1">
      <alignment vertical="top"/>
    </xf>
    <xf numFmtId="0" fontId="54" fillId="12" borderId="1" xfId="1" applyFont="1" applyFill="1" applyAlignment="1" applyProtection="1">
      <alignment vertical="top"/>
      <protection locked="0"/>
    </xf>
    <xf numFmtId="0" fontId="55" fillId="12" borderId="1" xfId="1" applyFont="1" applyFill="1" applyAlignment="1">
      <alignment vertical="top"/>
    </xf>
    <xf numFmtId="0" fontId="55" fillId="12" borderId="1" xfId="1" applyFont="1" applyFill="1" applyAlignment="1" applyProtection="1">
      <alignment vertical="top"/>
      <protection locked="0"/>
    </xf>
    <xf numFmtId="0" fontId="51" fillId="11" borderId="2" xfId="1" applyFont="1" applyFill="1" applyBorder="1" applyAlignment="1">
      <alignment vertical="center"/>
    </xf>
    <xf numFmtId="0" fontId="51" fillId="11" borderId="2" xfId="1" applyFont="1" applyFill="1" applyBorder="1" applyAlignment="1" applyProtection="1">
      <alignment vertical="center"/>
      <protection locked="0"/>
    </xf>
    <xf numFmtId="0" fontId="51" fillId="11" borderId="2" xfId="1" applyFont="1" applyFill="1" applyBorder="1" applyAlignment="1">
      <alignment horizontal="center" vertical="center"/>
    </xf>
    <xf numFmtId="0" fontId="51" fillId="11" borderId="2" xfId="1" applyFont="1" applyFill="1" applyBorder="1" applyAlignment="1">
      <alignment horizontal="left" vertical="center"/>
    </xf>
    <xf numFmtId="0" fontId="52" fillId="12" borderId="2" xfId="1" applyFont="1" applyFill="1" applyBorder="1" applyAlignment="1">
      <alignment horizontal="right" vertical="center"/>
    </xf>
    <xf numFmtId="0" fontId="51" fillId="11" borderId="2" xfId="1" applyNumberFormat="1" applyFont="1" applyFill="1" applyBorder="1" applyAlignment="1">
      <alignment horizontal="right" vertical="center"/>
    </xf>
    <xf numFmtId="0" fontId="38" fillId="0" borderId="1" xfId="4" applyFont="1" applyAlignment="1">
      <alignment horizontal="left" vertical="center"/>
    </xf>
    <xf numFmtId="0" fontId="18" fillId="0" borderId="1" xfId="4" applyFont="1" applyAlignment="1">
      <alignment horizontal="left" vertical="center"/>
    </xf>
    <xf numFmtId="0" fontId="13" fillId="0" borderId="0" xfId="0" applyFont="1" applyFill="1"/>
    <xf numFmtId="0" fontId="0" fillId="0" borderId="0" xfId="0" applyAlignment="1">
      <alignment horizontal="left" indent="1"/>
    </xf>
    <xf numFmtId="0" fontId="0" fillId="0" borderId="1" xfId="0" applyBorder="1" applyAlignment="1">
      <alignment horizontal="left" indent="1"/>
    </xf>
    <xf numFmtId="0" fontId="31" fillId="0" borderId="1" xfId="3" applyFont="1"/>
    <xf numFmtId="0" fontId="6" fillId="0" borderId="1" xfId="3" applyFont="1" applyAlignment="1">
      <alignment horizontal="left" indent="1"/>
    </xf>
    <xf numFmtId="0" fontId="39" fillId="0" borderId="0" xfId="0" applyFont="1" applyAlignment="1">
      <alignment horizontal="left" indent="1"/>
    </xf>
    <xf numFmtId="0" fontId="31" fillId="0" borderId="0" xfId="0" applyFont="1"/>
    <xf numFmtId="0" fontId="38" fillId="0" borderId="0" xfId="0" applyFont="1"/>
    <xf numFmtId="0" fontId="17" fillId="0" borderId="7" xfId="0" applyFont="1" applyBorder="1"/>
    <xf numFmtId="0" fontId="50" fillId="6" borderId="7" xfId="7" applyFont="1" applyFill="1" applyBorder="1" applyAlignment="1"/>
    <xf numFmtId="0" fontId="17" fillId="0" borderId="7" xfId="0" applyFont="1" applyBorder="1" applyAlignment="1">
      <alignment horizontal="left" indent="1"/>
    </xf>
    <xf numFmtId="0" fontId="17" fillId="0" borderId="1" xfId="0" applyFont="1" applyBorder="1"/>
    <xf numFmtId="2" fontId="17" fillId="0" borderId="1" xfId="0" applyNumberFormat="1" applyFont="1" applyBorder="1"/>
    <xf numFmtId="2" fontId="18" fillId="0" borderId="7" xfId="0" applyNumberFormat="1" applyFont="1" applyBorder="1" applyAlignment="1">
      <alignment vertical="top" wrapText="1"/>
    </xf>
    <xf numFmtId="4" fontId="18" fillId="0" borderId="7" xfId="0" applyNumberFormat="1" applyFont="1" applyBorder="1"/>
    <xf numFmtId="0" fontId="38" fillId="6" borderId="7" xfId="0" applyFont="1" applyFill="1" applyBorder="1"/>
    <xf numFmtId="2" fontId="22" fillId="0" borderId="7" xfId="0" applyNumberFormat="1" applyFont="1" applyBorder="1"/>
    <xf numFmtId="2" fontId="22" fillId="0" borderId="0" xfId="0" applyNumberFormat="1" applyFont="1" applyAlignment="1">
      <alignment horizontal="right"/>
    </xf>
    <xf numFmtId="2" fontId="22" fillId="0" borderId="7" xfId="0" applyNumberFormat="1" applyFont="1" applyBorder="1" applyAlignment="1">
      <alignment horizontal="right"/>
    </xf>
    <xf numFmtId="0" fontId="7" fillId="0" borderId="0" xfId="0" applyFont="1" applyAlignment="1">
      <alignment horizontal="center" vertical="center"/>
    </xf>
    <xf numFmtId="0" fontId="31" fillId="0" borderId="1" xfId="1" applyFont="1" applyAlignment="1"/>
    <xf numFmtId="0" fontId="31" fillId="0" borderId="1" xfId="1" applyFont="1" applyFill="1" applyAlignment="1">
      <alignment horizontal="left" wrapText="1"/>
    </xf>
    <xf numFmtId="0" fontId="22" fillId="0" borderId="0" xfId="0" applyFont="1" applyAlignment="1">
      <alignment horizontal="left" indent="1"/>
    </xf>
    <xf numFmtId="0" fontId="0" fillId="0" borderId="1" xfId="0" applyFill="1" applyBorder="1" applyAlignment="1">
      <alignment horizontal="left" indent="1"/>
    </xf>
    <xf numFmtId="0" fontId="7" fillId="0" borderId="1" xfId="3" applyFont="1" applyBorder="1"/>
    <xf numFmtId="2" fontId="15" fillId="0" borderId="1" xfId="3" applyNumberFormat="1" applyBorder="1"/>
    <xf numFmtId="0" fontId="7" fillId="0" borderId="7" xfId="3" applyFont="1" applyBorder="1"/>
    <xf numFmtId="2" fontId="15" fillId="0" borderId="7" xfId="3" applyNumberFormat="1" applyBorder="1"/>
    <xf numFmtId="0" fontId="0" fillId="0" borderId="7" xfId="0" applyBorder="1"/>
    <xf numFmtId="0" fontId="0" fillId="0" borderId="7" xfId="0" applyBorder="1" applyAlignment="1">
      <alignment horizontal="center"/>
    </xf>
    <xf numFmtId="0" fontId="14" fillId="6" borderId="7" xfId="0" applyFont="1" applyFill="1" applyBorder="1"/>
    <xf numFmtId="0" fontId="18" fillId="6" borderId="7" xfId="0" applyFont="1" applyFill="1" applyBorder="1" applyAlignment="1"/>
    <xf numFmtId="0" fontId="18" fillId="6" borderId="7" xfId="0" applyNumberFormat="1" applyFont="1" applyFill="1" applyBorder="1"/>
    <xf numFmtId="3" fontId="22" fillId="0" borderId="7" xfId="0" applyNumberFormat="1" applyFont="1" applyBorder="1"/>
    <xf numFmtId="0" fontId="22" fillId="0" borderId="7" xfId="0" applyFont="1" applyBorder="1"/>
    <xf numFmtId="0" fontId="7" fillId="0" borderId="7" xfId="0" applyFont="1" applyBorder="1" applyAlignment="1">
      <alignment horizontal="center" vertical="center"/>
    </xf>
    <xf numFmtId="0" fontId="22" fillId="0" borderId="7" xfId="0" applyFont="1" applyFill="1" applyBorder="1" applyAlignment="1">
      <alignment horizontal="left"/>
    </xf>
    <xf numFmtId="0" fontId="22" fillId="0" borderId="7" xfId="0" applyFont="1" applyFill="1" applyBorder="1"/>
    <xf numFmtId="164" fontId="22" fillId="0" borderId="7" xfId="0" applyNumberFormat="1" applyFont="1" applyFill="1" applyBorder="1"/>
    <xf numFmtId="2" fontId="17" fillId="0" borderId="4" xfId="0" applyNumberFormat="1" applyFont="1" applyFill="1" applyBorder="1"/>
    <xf numFmtId="4" fontId="17" fillId="0" borderId="4" xfId="0" applyNumberFormat="1" applyFont="1" applyFill="1" applyBorder="1"/>
    <xf numFmtId="4" fontId="19" fillId="0" borderId="1" xfId="0" applyNumberFormat="1" applyFont="1" applyBorder="1" applyAlignment="1">
      <alignment vertical="center" wrapText="1"/>
    </xf>
    <xf numFmtId="2" fontId="32" fillId="0" borderId="7" xfId="0" applyNumberFormat="1" applyFont="1" applyFill="1" applyBorder="1"/>
    <xf numFmtId="0" fontId="19" fillId="0" borderId="1" xfId="0" applyFont="1" applyBorder="1" applyAlignment="1">
      <alignment horizontal="left"/>
    </xf>
    <xf numFmtId="0" fontId="5" fillId="0" borderId="0" xfId="0" applyFont="1" applyAlignment="1">
      <alignment horizontal="left" indent="1"/>
    </xf>
    <xf numFmtId="3" fontId="0" fillId="0" borderId="0" xfId="0" applyNumberFormat="1" applyFont="1"/>
    <xf numFmtId="2" fontId="5" fillId="0" borderId="1" xfId="0" applyNumberFormat="1" applyFont="1" applyFill="1" applyBorder="1"/>
    <xf numFmtId="2" fontId="22" fillId="0" borderId="7" xfId="0" applyNumberFormat="1" applyFont="1" applyFill="1" applyBorder="1"/>
    <xf numFmtId="2" fontId="5" fillId="0" borderId="7" xfId="0" applyNumberFormat="1" applyFont="1" applyFill="1" applyBorder="1"/>
    <xf numFmtId="9" fontId="19" fillId="0" borderId="1" xfId="0" applyNumberFormat="1" applyFont="1" applyBorder="1" applyAlignment="1">
      <alignment horizontal="right" vertical="top"/>
    </xf>
    <xf numFmtId="9" fontId="7" fillId="2" borderId="1" xfId="0" applyNumberFormat="1" applyFont="1" applyFill="1" applyBorder="1" applyAlignment="1">
      <alignment vertical="top"/>
    </xf>
    <xf numFmtId="0" fontId="0" fillId="0" borderId="1" xfId="0" applyNumberFormat="1" applyFill="1" applyBorder="1"/>
    <xf numFmtId="0" fontId="32" fillId="6" borderId="7" xfId="1" applyFont="1" applyFill="1" applyBorder="1" applyAlignment="1">
      <alignment horizontal="right"/>
    </xf>
    <xf numFmtId="0" fontId="32" fillId="6" borderId="7" xfId="9" applyFont="1" applyFill="1" applyBorder="1" applyAlignment="1">
      <alignment horizontal="right"/>
    </xf>
    <xf numFmtId="0" fontId="32" fillId="6" borderId="18" xfId="0" applyNumberFormat="1" applyFont="1" applyFill="1" applyBorder="1" applyAlignment="1">
      <alignment horizontal="right" vertical="center"/>
    </xf>
    <xf numFmtId="0" fontId="0" fillId="0" borderId="0" xfId="0" applyFill="1" applyAlignment="1">
      <alignment horizontal="right"/>
    </xf>
    <xf numFmtId="0" fontId="5" fillId="0" borderId="0" xfId="0" applyFont="1" applyFill="1" applyAlignment="1">
      <alignment horizontal="left" indent="1"/>
    </xf>
    <xf numFmtId="0" fontId="19" fillId="3" borderId="1" xfId="0" applyFont="1" applyFill="1" applyBorder="1" applyAlignment="1">
      <alignment horizontal="left" indent="1"/>
    </xf>
    <xf numFmtId="0" fontId="19" fillId="3" borderId="7" xfId="0" applyFont="1" applyFill="1" applyBorder="1" applyAlignment="1">
      <alignment horizontal="left" indent="1"/>
    </xf>
    <xf numFmtId="3" fontId="32" fillId="3" borderId="2" xfId="9" applyNumberFormat="1" applyFont="1" applyFill="1" applyBorder="1" applyAlignment="1">
      <alignment horizontal="right" vertical="center"/>
    </xf>
    <xf numFmtId="3" fontId="32" fillId="3" borderId="18" xfId="9" applyNumberFormat="1" applyFont="1" applyFill="1" applyBorder="1" applyAlignment="1">
      <alignment horizontal="right" vertical="center"/>
    </xf>
    <xf numFmtId="0" fontId="5" fillId="0" borderId="1" xfId="0" applyFont="1" applyFill="1" applyBorder="1" applyAlignment="1">
      <alignment horizontal="left" indent="1"/>
    </xf>
    <xf numFmtId="0" fontId="5" fillId="0" borderId="7" xfId="0" applyFont="1" applyFill="1" applyBorder="1" applyAlignment="1">
      <alignment horizontal="left" indent="1"/>
    </xf>
    <xf numFmtId="3" fontId="22" fillId="3" borderId="7" xfId="0" applyNumberFormat="1" applyFont="1" applyFill="1" applyBorder="1"/>
    <xf numFmtId="3" fontId="22" fillId="3" borderId="7" xfId="0" applyNumberFormat="1" applyFont="1" applyFill="1" applyBorder="1" applyAlignment="1">
      <alignment horizontal="right" vertical="center"/>
    </xf>
    <xf numFmtId="3" fontId="22" fillId="3" borderId="20" xfId="0" applyNumberFormat="1" applyFont="1" applyFill="1" applyBorder="1" applyAlignment="1">
      <alignment horizontal="right" vertical="center"/>
    </xf>
    <xf numFmtId="3" fontId="30" fillId="0" borderId="1" xfId="0" applyNumberFormat="1" applyFont="1" applyFill="1" applyBorder="1"/>
    <xf numFmtId="3" fontId="52" fillId="12" borderId="2" xfId="1" applyNumberFormat="1" applyFont="1" applyFill="1" applyBorder="1" applyAlignment="1">
      <alignment horizontal="right" vertical="center"/>
    </xf>
    <xf numFmtId="3" fontId="0" fillId="0" borderId="0" xfId="0" applyNumberFormat="1" applyFill="1"/>
    <xf numFmtId="0" fontId="0" fillId="0" borderId="0" xfId="0" applyFill="1" applyAlignment="1"/>
    <xf numFmtId="0" fontId="0" fillId="0" borderId="21" xfId="0" applyFill="1" applyBorder="1" applyAlignment="1">
      <alignment horizontal="left" indent="1"/>
    </xf>
    <xf numFmtId="0" fontId="4" fillId="0" borderId="0" xfId="0" applyFont="1" applyAlignment="1">
      <alignment horizontal="left" indent="1"/>
    </xf>
    <xf numFmtId="169" fontId="22" fillId="0" borderId="10" xfId="9" applyNumberFormat="1" applyFont="1" applyFill="1" applyBorder="1" applyAlignment="1">
      <alignment horizontal="right" vertical="center"/>
    </xf>
    <xf numFmtId="0" fontId="19" fillId="0" borderId="0" xfId="0" applyFont="1" applyAlignment="1">
      <alignment horizontal="left"/>
    </xf>
    <xf numFmtId="3" fontId="32" fillId="3" borderId="17" xfId="9" applyNumberFormat="1" applyFont="1" applyFill="1" applyBorder="1" applyAlignment="1">
      <alignment horizontal="right" vertical="center"/>
    </xf>
    <xf numFmtId="3" fontId="7" fillId="0" borderId="22" xfId="1" applyNumberFormat="1" applyFont="1" applyFill="1" applyBorder="1" applyAlignment="1"/>
    <xf numFmtId="3" fontId="7" fillId="0" borderId="23" xfId="1" applyNumberFormat="1" applyFont="1" applyFill="1" applyBorder="1" applyAlignment="1"/>
    <xf numFmtId="3" fontId="7" fillId="0" borderId="24" xfId="1" applyNumberFormat="1" applyFont="1" applyFill="1" applyBorder="1" applyAlignment="1"/>
    <xf numFmtId="3" fontId="22" fillId="3" borderId="2" xfId="9" applyNumberFormat="1" applyFont="1" applyFill="1" applyBorder="1" applyAlignment="1">
      <alignment horizontal="right" vertical="center"/>
    </xf>
    <xf numFmtId="3" fontId="22" fillId="3" borderId="18" xfId="9" applyNumberFormat="1" applyFont="1" applyFill="1" applyBorder="1" applyAlignment="1">
      <alignment horizontal="right" vertical="center"/>
    </xf>
    <xf numFmtId="3" fontId="22" fillId="3" borderId="17" xfId="9" applyNumberFormat="1" applyFont="1" applyFill="1" applyBorder="1" applyAlignment="1">
      <alignment horizontal="right" vertical="center"/>
    </xf>
    <xf numFmtId="3" fontId="22" fillId="3" borderId="2" xfId="9" applyNumberFormat="1" applyFont="1" applyFill="1" applyBorder="1" applyAlignment="1">
      <alignment horizontal="left" vertical="center" indent="1"/>
    </xf>
    <xf numFmtId="3" fontId="22" fillId="3" borderId="18" xfId="9" applyNumberFormat="1" applyFont="1" applyFill="1" applyBorder="1" applyAlignment="1">
      <alignment horizontal="left" vertical="center" indent="1"/>
    </xf>
    <xf numFmtId="3" fontId="22" fillId="3" borderId="17" xfId="9" applyNumberFormat="1" applyFont="1" applyFill="1" applyBorder="1" applyAlignment="1">
      <alignment horizontal="left" vertical="center" indent="1"/>
    </xf>
    <xf numFmtId="3" fontId="32" fillId="3" borderId="17" xfId="9" applyNumberFormat="1" applyFont="1" applyFill="1" applyBorder="1" applyAlignment="1">
      <alignment horizontal="left" vertical="center" indent="1"/>
    </xf>
    <xf numFmtId="3" fontId="32" fillId="3" borderId="2" xfId="9" applyNumberFormat="1" applyFont="1" applyFill="1" applyBorder="1" applyAlignment="1">
      <alignment horizontal="left" vertical="center" indent="1"/>
    </xf>
    <xf numFmtId="3" fontId="32" fillId="3" borderId="18" xfId="9" applyNumberFormat="1" applyFont="1" applyFill="1" applyBorder="1" applyAlignment="1">
      <alignment horizontal="left" vertical="center" indent="1"/>
    </xf>
    <xf numFmtId="0" fontId="3" fillId="0" borderId="1" xfId="0" quotePrefix="1" applyFont="1" applyFill="1" applyBorder="1" applyAlignment="1">
      <alignment horizontal="left"/>
    </xf>
    <xf numFmtId="0" fontId="3" fillId="0" borderId="1" xfId="0" applyFont="1" applyFill="1" applyBorder="1" applyAlignment="1">
      <alignment horizontal="left"/>
    </xf>
    <xf numFmtId="0" fontId="3" fillId="0" borderId="0" xfId="0" applyFont="1"/>
    <xf numFmtId="0" fontId="3" fillId="0" borderId="1" xfId="0" applyFont="1" applyFill="1" applyBorder="1" applyAlignment="1">
      <alignment vertical="top"/>
    </xf>
    <xf numFmtId="0" fontId="3" fillId="3" borderId="1" xfId="0" applyFont="1" applyFill="1" applyBorder="1"/>
    <xf numFmtId="0" fontId="3" fillId="0" borderId="1" xfId="0" applyFont="1" applyBorder="1"/>
    <xf numFmtId="0" fontId="3" fillId="0" borderId="7" xfId="0" applyFont="1" applyBorder="1"/>
    <xf numFmtId="0" fontId="3" fillId="0" borderId="0" xfId="0" quotePrefix="1" applyFont="1"/>
    <xf numFmtId="0" fontId="3" fillId="0" borderId="0" xfId="0" applyFont="1" applyAlignment="1">
      <alignment horizontal="right"/>
    </xf>
    <xf numFmtId="0" fontId="3" fillId="0" borderId="0" xfId="0" applyFont="1" applyAlignment="1">
      <alignment horizontal="right" vertical="top"/>
    </xf>
    <xf numFmtId="0" fontId="3" fillId="0" borderId="0" xfId="0" applyFont="1" applyAlignment="1">
      <alignment horizontal="left" indent="1"/>
    </xf>
    <xf numFmtId="0" fontId="3" fillId="0" borderId="7" xfId="3" applyFont="1" applyBorder="1"/>
    <xf numFmtId="0" fontId="3" fillId="0" borderId="1" xfId="3" applyFont="1" applyBorder="1"/>
    <xf numFmtId="2" fontId="15" fillId="0" borderId="1" xfId="3" applyNumberFormat="1" applyAlignment="1">
      <alignment horizontal="right"/>
    </xf>
    <xf numFmtId="4" fontId="0" fillId="13" borderId="0" xfId="0" applyNumberFormat="1" applyFill="1"/>
    <xf numFmtId="4" fontId="0" fillId="0" borderId="0" xfId="0" applyNumberFormat="1" applyAlignment="1">
      <alignment horizontal="right"/>
    </xf>
    <xf numFmtId="3" fontId="0" fillId="13" borderId="0" xfId="0" applyNumberFormat="1" applyFill="1"/>
    <xf numFmtId="3" fontId="0" fillId="0" borderId="0" xfId="0" applyNumberFormat="1" applyAlignment="1">
      <alignment horizontal="right"/>
    </xf>
    <xf numFmtId="3" fontId="0" fillId="13" borderId="0" xfId="0" applyNumberFormat="1" applyFill="1" applyAlignment="1">
      <alignment horizontal="right"/>
    </xf>
    <xf numFmtId="3" fontId="0" fillId="0" borderId="0" xfId="0" applyNumberFormat="1"/>
    <xf numFmtId="4" fontId="0" fillId="0" borderId="0" xfId="0" applyNumberFormat="1"/>
    <xf numFmtId="4" fontId="0" fillId="0" borderId="7" xfId="0" applyNumberFormat="1" applyBorder="1"/>
    <xf numFmtId="0" fontId="13" fillId="0" borderId="0" xfId="0" applyFont="1"/>
    <xf numFmtId="0" fontId="18" fillId="6" borderId="7" xfId="0" applyFont="1" applyFill="1" applyBorder="1"/>
    <xf numFmtId="3" fontId="0" fillId="0" borderId="1" xfId="0" applyNumberFormat="1" applyBorder="1"/>
    <xf numFmtId="0" fontId="32" fillId="6" borderId="18" xfId="0" applyFont="1" applyFill="1" applyBorder="1" applyAlignment="1">
      <alignment horizontal="center" vertical="center"/>
    </xf>
    <xf numFmtId="3" fontId="2" fillId="0" borderId="22" xfId="1" applyNumberFormat="1" applyFont="1" applyBorder="1"/>
    <xf numFmtId="3" fontId="2" fillId="0" borderId="23" xfId="1" applyNumberFormat="1" applyFont="1" applyBorder="1"/>
    <xf numFmtId="3" fontId="2" fillId="0" borderId="24" xfId="1" applyNumberFormat="1" applyFont="1" applyBorder="1"/>
    <xf numFmtId="0" fontId="32" fillId="6" borderId="18" xfId="0" applyFont="1" applyFill="1" applyBorder="1" applyAlignment="1">
      <alignment horizontal="right" vertical="center"/>
    </xf>
    <xf numFmtId="0" fontId="32" fillId="6" borderId="1" xfId="4" applyFont="1" applyFill="1" applyAlignment="1" applyProtection="1">
      <alignment horizontal="right"/>
      <protection locked="0"/>
    </xf>
    <xf numFmtId="0" fontId="32" fillId="0" borderId="1" xfId="4" applyFont="1" applyAlignment="1" applyProtection="1">
      <alignment horizontal="left"/>
      <protection locked="0"/>
    </xf>
    <xf numFmtId="3" fontId="22" fillId="0" borderId="2" xfId="0" applyNumberFormat="1" applyFont="1" applyBorder="1" applyAlignment="1">
      <alignment horizontal="right" vertical="center" wrapText="1"/>
    </xf>
    <xf numFmtId="3" fontId="22" fillId="0" borderId="15" xfId="0" applyNumberFormat="1" applyFont="1" applyBorder="1" applyAlignment="1">
      <alignment horizontal="right" vertical="center" wrapText="1"/>
    </xf>
    <xf numFmtId="3" fontId="32" fillId="0" borderId="8" xfId="5" applyNumberFormat="1" applyFont="1" applyBorder="1" applyAlignment="1">
      <alignment horizontal="left" vertical="top" wrapText="1"/>
    </xf>
    <xf numFmtId="3" fontId="22" fillId="0" borderId="1" xfId="0" applyNumberFormat="1" applyFont="1" applyBorder="1" applyAlignment="1">
      <alignment horizontal="right" vertical="center" wrapText="1"/>
    </xf>
    <xf numFmtId="3" fontId="22" fillId="0" borderId="1" xfId="5" applyNumberFormat="1" applyFont="1" applyAlignment="1">
      <alignment horizontal="right" vertical="center" wrapText="1"/>
    </xf>
    <xf numFmtId="2" fontId="32" fillId="0" borderId="0" xfId="0" applyNumberFormat="1" applyFont="1"/>
    <xf numFmtId="4" fontId="22" fillId="0" borderId="0" xfId="0" applyNumberFormat="1" applyFont="1"/>
    <xf numFmtId="0" fontId="2" fillId="0" borderId="1" xfId="0" applyFont="1" applyBorder="1"/>
    <xf numFmtId="2" fontId="17" fillId="0" borderId="4" xfId="0" applyNumberFormat="1" applyFont="1" applyBorder="1"/>
    <xf numFmtId="0" fontId="2" fillId="0" borderId="0" xfId="0" applyFont="1"/>
    <xf numFmtId="0" fontId="19" fillId="0" borderId="1" xfId="0" applyFont="1" applyBorder="1" applyAlignment="1">
      <alignment horizontal="center"/>
    </xf>
    <xf numFmtId="3" fontId="19" fillId="0" borderId="7" xfId="0" applyNumberFormat="1" applyFont="1" applyBorder="1" applyAlignment="1">
      <alignment horizontal="right"/>
    </xf>
    <xf numFmtId="3" fontId="2" fillId="0" borderId="1" xfId="8" applyNumberFormat="1" applyFont="1" applyAlignment="1" applyProtection="1">
      <alignment horizontal="right"/>
      <protection locked="0"/>
    </xf>
    <xf numFmtId="3" fontId="19" fillId="0" borderId="7" xfId="8" applyNumberFormat="1" applyFont="1" applyBorder="1" applyAlignment="1" applyProtection="1">
      <alignment horizontal="right"/>
      <protection locked="0"/>
    </xf>
    <xf numFmtId="3" fontId="2" fillId="3" borderId="1" xfId="0" applyNumberFormat="1" applyFont="1" applyFill="1" applyBorder="1"/>
    <xf numFmtId="2" fontId="2" fillId="0" borderId="1" xfId="0" applyNumberFormat="1" applyFont="1" applyBorder="1"/>
    <xf numFmtId="2" fontId="2" fillId="0" borderId="7" xfId="0" applyNumberFormat="1" applyFont="1" applyBorder="1"/>
    <xf numFmtId="3" fontId="2" fillId="0" borderId="1" xfId="0" applyNumberFormat="1" applyFont="1" applyBorder="1" applyAlignment="1">
      <alignment horizontal="right"/>
    </xf>
    <xf numFmtId="0" fontId="32" fillId="6" borderId="2" xfId="0" applyFont="1" applyFill="1" applyBorder="1" applyAlignment="1">
      <alignment horizontal="center" vertical="center"/>
    </xf>
    <xf numFmtId="0" fontId="32" fillId="0" borderId="2" xfId="0" applyFont="1" applyBorder="1" applyAlignment="1">
      <alignment horizontal="right" vertical="center"/>
    </xf>
    <xf numFmtId="0" fontId="22" fillId="0" borderId="14" xfId="0" applyFont="1" applyBorder="1" applyAlignment="1">
      <alignment horizontal="right" vertical="center"/>
    </xf>
    <xf numFmtId="0" fontId="19" fillId="0" borderId="4" xfId="0" applyFont="1" applyBorder="1" applyAlignment="1">
      <alignment horizontal="right"/>
    </xf>
    <xf numFmtId="0" fontId="2" fillId="0" borderId="0" xfId="0" applyFont="1" applyAlignment="1">
      <alignment horizontal="right"/>
    </xf>
    <xf numFmtId="0" fontId="22" fillId="0" borderId="0" xfId="0" applyFont="1" applyAlignment="1">
      <alignment horizontal="right"/>
    </xf>
    <xf numFmtId="3" fontId="22" fillId="0" borderId="0" xfId="0" applyNumberFormat="1" applyFont="1" applyAlignment="1">
      <alignment horizontal="right"/>
    </xf>
    <xf numFmtId="0" fontId="2" fillId="0" borderId="2" xfId="0" applyFont="1" applyBorder="1" applyAlignment="1">
      <alignment horizontal="right" vertical="center"/>
    </xf>
    <xf numFmtId="0" fontId="30" fillId="0" borderId="0" xfId="0" applyFont="1" applyAlignment="1">
      <alignment horizontal="right"/>
    </xf>
    <xf numFmtId="3" fontId="30" fillId="0" borderId="1" xfId="0" applyNumberFormat="1" applyFont="1" applyBorder="1"/>
    <xf numFmtId="0" fontId="22" fillId="0" borderId="1" xfId="1" applyFont="1" applyAlignment="1">
      <alignment horizontal="right"/>
    </xf>
    <xf numFmtId="0" fontId="22" fillId="0" borderId="2" xfId="0" applyFont="1" applyBorder="1" applyAlignment="1">
      <alignment horizontal="right" vertical="center"/>
    </xf>
    <xf numFmtId="0" fontId="43" fillId="0" borderId="2" xfId="0" applyFont="1" applyBorder="1" applyAlignment="1">
      <alignment horizontal="right" vertical="center"/>
    </xf>
    <xf numFmtId="2" fontId="32" fillId="3" borderId="7" xfId="9" applyNumberFormat="1" applyFont="1" applyFill="1" applyBorder="1" applyAlignment="1">
      <alignment horizontal="right"/>
    </xf>
    <xf numFmtId="0" fontId="32" fillId="0" borderId="1" xfId="14" applyFont="1" applyAlignment="1" applyProtection="1">
      <alignment horizontal="left"/>
      <protection locked="0"/>
    </xf>
    <xf numFmtId="3" fontId="22" fillId="0" borderId="1" xfId="14" applyNumberFormat="1" applyFont="1" applyAlignment="1" applyProtection="1">
      <alignment horizontal="right"/>
      <protection locked="0"/>
    </xf>
    <xf numFmtId="0" fontId="2" fillId="0" borderId="1" xfId="0" applyFont="1" applyBorder="1" applyAlignment="1">
      <alignment horizontal="right"/>
    </xf>
    <xf numFmtId="164" fontId="22" fillId="0" borderId="1" xfId="0" applyNumberFormat="1" applyFont="1" applyBorder="1"/>
    <xf numFmtId="164" fontId="22" fillId="0" borderId="7" xfId="0" applyNumberFormat="1" applyFont="1" applyBorder="1"/>
    <xf numFmtId="0" fontId="33" fillId="0" borderId="1" xfId="13" applyFont="1" applyFill="1" applyBorder="1" applyAlignment="1">
      <alignment horizontal="center"/>
    </xf>
    <xf numFmtId="3" fontId="15" fillId="0" borderId="1" xfId="3" applyNumberFormat="1"/>
  </cellXfs>
  <cellStyles count="19">
    <cellStyle name="20% - Accent6" xfId="10" builtinId="50"/>
    <cellStyle name="40% - Accent3" xfId="9" builtinId="39"/>
    <cellStyle name="Calculation" xfId="7" builtinId="22"/>
    <cellStyle name="Good" xfId="6" builtinId="26"/>
    <cellStyle name="Hyperlink" xfId="17" builtinId="8"/>
    <cellStyle name="Įprastas 2" xfId="4" xr:uid="{00000000-0005-0000-0000-000005000000}"/>
    <cellStyle name="Įprastas 2 2" xfId="8" xr:uid="{00000000-0005-0000-0000-000006000000}"/>
    <cellStyle name="Įprastas 3" xfId="5" xr:uid="{00000000-0005-0000-0000-000007000000}"/>
    <cellStyle name="Įprastas 6" xfId="14" xr:uid="{00000000-0005-0000-0000-000008000000}"/>
    <cellStyle name="Įprastas 7" xfId="16" xr:uid="{00000000-0005-0000-0000-000009000000}"/>
    <cellStyle name="Įprastas 8" xfId="15" xr:uid="{00000000-0005-0000-0000-00000A000000}"/>
    <cellStyle name="Neutral" xfId="13" builtinId="28"/>
    <cellStyle name="Normal" xfId="0" builtinId="0"/>
    <cellStyle name="Normal 2" xfId="1" xr:uid="{00000000-0005-0000-0000-00000D000000}"/>
    <cellStyle name="Normal 3" xfId="2" xr:uid="{00000000-0005-0000-0000-00000E000000}"/>
    <cellStyle name="Normal 4" xfId="3" xr:uid="{00000000-0005-0000-0000-00000F000000}"/>
    <cellStyle name="Normal 5" xfId="11" xr:uid="{00000000-0005-0000-0000-000010000000}"/>
    <cellStyle name="Normal 6" xfId="12" xr:uid="{00000000-0005-0000-0000-000011000000}"/>
    <cellStyle name="Percent" xfId="18" builtinId="5"/>
  </cellStyles>
  <dxfs count="198">
    <dxf>
      <font>
        <color theme="0" tint="-0.34998626667073579"/>
      </font>
      <fill>
        <patternFill patternType="none">
          <bgColor auto="1"/>
        </patternFill>
      </fill>
    </dxf>
    <dxf>
      <font>
        <color theme="0" tint="-0.34998626667073579"/>
      </font>
    </dxf>
    <dxf>
      <font>
        <color theme="0" tint="-0.34998626667073579"/>
      </font>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fill>
        <patternFill patternType="none">
          <bgColor auto="1"/>
        </patternFill>
      </fill>
    </dxf>
    <dxf>
      <font>
        <color theme="0" tint="-0.34998626667073579"/>
      </font>
    </dxf>
    <dxf>
      <font>
        <color theme="0" tint="-0.34998626667073579"/>
      </font>
    </dxf>
    <dxf>
      <font>
        <color theme="0" tint="-0.34998626667073579"/>
      </font>
    </dxf>
    <dxf>
      <font>
        <color theme="0" tint="-0.34998626667073579"/>
      </font>
      <fill>
        <patternFill patternType="none">
          <bgColor auto="1"/>
        </patternFill>
      </fill>
    </dxf>
    <dxf>
      <font>
        <color theme="0" tint="-0.34998626667073579"/>
      </font>
    </dxf>
    <dxf>
      <font>
        <color theme="0" tint="-0.34998626667073579"/>
      </font>
    </dxf>
    <dxf>
      <font>
        <color theme="0" tint="-0.34998626667073579"/>
      </font>
    </dxf>
    <dxf>
      <font>
        <color theme="0" tint="-0.34998626667073579"/>
      </font>
      <fill>
        <patternFill patternType="none">
          <bgColor auto="1"/>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fill>
        <patternFill patternType="none">
          <bgColor auto="1"/>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fill>
        <patternFill patternType="none">
          <bgColor auto="1"/>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fill>
        <patternFill patternType="none">
          <bgColor auto="1"/>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fill>
        <patternFill patternType="none">
          <bgColor auto="1"/>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fill>
        <patternFill patternType="none">
          <bgColor auto="1"/>
        </patternFill>
      </fill>
    </dxf>
    <dxf>
      <font>
        <color theme="0" tint="-0.34998626667073579"/>
      </font>
    </dxf>
    <dxf>
      <font>
        <color theme="0" tint="-0.34998626667073579"/>
      </font>
    </dxf>
    <dxf>
      <font>
        <color theme="0" tint="-0.34998626667073579"/>
      </font>
    </dxf>
    <dxf>
      <font>
        <color theme="0" tint="-0.34998626667073579"/>
      </font>
      <fill>
        <patternFill patternType="none">
          <bgColor auto="1"/>
        </patternFill>
      </fill>
    </dxf>
    <dxf>
      <font>
        <color theme="0" tint="-0.34998626667073579"/>
      </font>
    </dxf>
    <dxf>
      <font>
        <color theme="0" tint="-0.34998626667073579"/>
      </font>
      <fill>
        <patternFill patternType="none">
          <bgColor auto="1"/>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s>
  <tableStyles count="0" defaultTableStyle="TableStyleMedium9" defaultPivotStyle="PivotStyleLight16"/>
  <colors>
    <mruColors>
      <color rgb="FFFED7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barChart>
        <c:barDir val="col"/>
        <c:grouping val="stacked"/>
        <c:varyColors val="0"/>
        <c:ser>
          <c:idx val="0"/>
          <c:order val="0"/>
          <c:tx>
            <c:strRef>
              <c:f>'2.D.3.a'!$D$80</c:f>
              <c:strCache>
                <c:ptCount val="1"/>
                <c:pt idx="0">
                  <c:v>Cosmetics and Toiletries</c:v>
                </c:pt>
              </c:strCache>
            </c:strRef>
          </c:tx>
          <c:spPr>
            <a:solidFill>
              <a:schemeClr val="accent3">
                <a:shade val="58000"/>
              </a:schemeClr>
            </a:solidFill>
            <a:ln>
              <a:noFill/>
            </a:ln>
            <a:effectLst/>
          </c:spPr>
          <c:invertIfNegative val="0"/>
          <c:cat>
            <c:numRef>
              <c:f>'2.D.3.a'!$U$79:$AH$79</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'2.D.3.a'!$U$80:$AH$80</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6BD3-4CAB-A4EA-3F22643A13C9}"/>
            </c:ext>
          </c:extLst>
        </c:ser>
        <c:ser>
          <c:idx val="1"/>
          <c:order val="1"/>
          <c:tx>
            <c:strRef>
              <c:f>'2.D.3.a'!$D$90</c:f>
              <c:strCache>
                <c:ptCount val="1"/>
                <c:pt idx="0">
                  <c:v>Car care products</c:v>
                </c:pt>
              </c:strCache>
            </c:strRef>
          </c:tx>
          <c:spPr>
            <a:solidFill>
              <a:schemeClr val="accent3">
                <a:shade val="86000"/>
              </a:schemeClr>
            </a:solidFill>
            <a:ln>
              <a:noFill/>
            </a:ln>
            <a:effectLst/>
          </c:spPr>
          <c:invertIfNegative val="0"/>
          <c:cat>
            <c:numRef>
              <c:f>'2.D.3.a'!$U$79:$AH$79</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'2.D.3.a'!$U$90:$AH$90</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1-6BD3-4CAB-A4EA-3F22643A13C9}"/>
            </c:ext>
          </c:extLst>
        </c:ser>
        <c:ser>
          <c:idx val="2"/>
          <c:order val="2"/>
          <c:tx>
            <c:strRef>
              <c:f>'2.D.3.a'!$D$95</c:f>
              <c:strCache>
                <c:ptCount val="1"/>
                <c:pt idx="0">
                  <c:v>Household products</c:v>
                </c:pt>
              </c:strCache>
            </c:strRef>
          </c:tx>
          <c:spPr>
            <a:solidFill>
              <a:schemeClr val="accent3">
                <a:tint val="86000"/>
              </a:schemeClr>
            </a:solidFill>
            <a:ln>
              <a:noFill/>
            </a:ln>
            <a:effectLst/>
          </c:spPr>
          <c:invertIfNegative val="0"/>
          <c:cat>
            <c:numRef>
              <c:f>'2.D.3.a'!$U$79:$AH$79</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'2.D.3.a'!$U$95:$AH$95</c:f>
              <c:numCache>
                <c:formatCode>#,##0</c:formatCode>
                <c:ptCount val="14"/>
                <c:pt idx="0">
                  <c:v>432688</c:v>
                </c:pt>
                <c:pt idx="1">
                  <c:v>406062</c:v>
                </c:pt>
                <c:pt idx="2">
                  <c:v>767408</c:v>
                </c:pt>
                <c:pt idx="3">
                  <c:v>463472</c:v>
                </c:pt>
                <c:pt idx="4">
                  <c:v>41619</c:v>
                </c:pt>
                <c:pt idx="5">
                  <c:v>36264</c:v>
                </c:pt>
                <c:pt idx="6">
                  <c:v>39515</c:v>
                </c:pt>
                <c:pt idx="7">
                  <c:v>41460</c:v>
                </c:pt>
                <c:pt idx="8">
                  <c:v>69313</c:v>
                </c:pt>
                <c:pt idx="9">
                  <c:v>117615</c:v>
                </c:pt>
                <c:pt idx="10">
                  <c:v>138114</c:v>
                </c:pt>
                <c:pt idx="11">
                  <c:v>186795</c:v>
                </c:pt>
                <c:pt idx="12">
                  <c:v>143203</c:v>
                </c:pt>
                <c:pt idx="13">
                  <c:v>88259</c:v>
                </c:pt>
              </c:numCache>
            </c:numRef>
          </c:val>
          <c:extLst>
            <c:ext xmlns:c16="http://schemas.microsoft.com/office/drawing/2014/chart" uri="{C3380CC4-5D6E-409C-BE32-E72D297353CC}">
              <c16:uniqueId val="{00000002-6BD3-4CAB-A4EA-3F22643A13C9}"/>
            </c:ext>
          </c:extLst>
        </c:ser>
        <c:ser>
          <c:idx val="3"/>
          <c:order val="3"/>
          <c:tx>
            <c:strRef>
              <c:f>'2.D.3.a'!$D$100</c:f>
              <c:strCache>
                <c:ptCount val="1"/>
                <c:pt idx="0">
                  <c:v>DIY/buildings</c:v>
                </c:pt>
              </c:strCache>
            </c:strRef>
          </c:tx>
          <c:spPr>
            <a:solidFill>
              <a:schemeClr val="accent3">
                <a:tint val="58000"/>
              </a:schemeClr>
            </a:solidFill>
            <a:ln>
              <a:noFill/>
            </a:ln>
            <a:effectLst/>
          </c:spPr>
          <c:invertIfNegative val="0"/>
          <c:cat>
            <c:numRef>
              <c:f>'2.D.3.a'!$U$79:$AH$79</c:f>
              <c:numCache>
                <c:formatCode>General</c:formatCode>
                <c:ptCount val="14"/>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numCache>
            </c:numRef>
          </c:cat>
          <c:val>
            <c:numRef>
              <c:f>'2.D.3.a'!$U$100:$AH$100</c:f>
              <c:numCache>
                <c:formatCode>#,##0</c:formatCode>
                <c:ptCount val="14"/>
                <c:pt idx="0">
                  <c:v>41048</c:v>
                </c:pt>
                <c:pt idx="1">
                  <c:v>55181</c:v>
                </c:pt>
                <c:pt idx="2">
                  <c:v>70001</c:v>
                </c:pt>
                <c:pt idx="3">
                  <c:v>68117</c:v>
                </c:pt>
                <c:pt idx="4">
                  <c:v>3803</c:v>
                </c:pt>
                <c:pt idx="5">
                  <c:v>2885</c:v>
                </c:pt>
                <c:pt idx="6">
                  <c:v>2250</c:v>
                </c:pt>
                <c:pt idx="7">
                  <c:v>1900</c:v>
                </c:pt>
                <c:pt idx="8">
                  <c:v>1961</c:v>
                </c:pt>
                <c:pt idx="9">
                  <c:v>1039</c:v>
                </c:pt>
                <c:pt idx="10">
                  <c:v>1430</c:v>
                </c:pt>
                <c:pt idx="11">
                  <c:v>1052</c:v>
                </c:pt>
                <c:pt idx="12">
                  <c:v>1116</c:v>
                </c:pt>
                <c:pt idx="13">
                  <c:v>10889</c:v>
                </c:pt>
              </c:numCache>
            </c:numRef>
          </c:val>
          <c:extLst>
            <c:ext xmlns:c16="http://schemas.microsoft.com/office/drawing/2014/chart" uri="{C3380CC4-5D6E-409C-BE32-E72D297353CC}">
              <c16:uniqueId val="{00000003-6BD3-4CAB-A4EA-3F22643A13C9}"/>
            </c:ext>
          </c:extLst>
        </c:ser>
        <c:dLbls>
          <c:showLegendKey val="0"/>
          <c:showVal val="0"/>
          <c:showCatName val="0"/>
          <c:showSerName val="0"/>
          <c:showPercent val="0"/>
          <c:showBubbleSize val="0"/>
        </c:dLbls>
        <c:gapWidth val="150"/>
        <c:overlap val="100"/>
        <c:axId val="473435816"/>
        <c:axId val="473437776"/>
      </c:barChart>
      <c:catAx>
        <c:axId val="473435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crossAx val="473437776"/>
        <c:crosses val="autoZero"/>
        <c:auto val="1"/>
        <c:lblAlgn val="ctr"/>
        <c:lblOffset val="100"/>
        <c:noMultiLvlLbl val="0"/>
      </c:catAx>
      <c:valAx>
        <c:axId val="4734377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crossAx val="4734358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lt-LT"/>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barChart>
        <c:barDir val="col"/>
        <c:grouping val="stacked"/>
        <c:varyColors val="0"/>
        <c:ser>
          <c:idx val="0"/>
          <c:order val="0"/>
          <c:tx>
            <c:v>dichlormetanas</c:v>
          </c:tx>
          <c:spPr>
            <a:solidFill>
              <a:schemeClr val="accent3">
                <a:tint val="50000"/>
              </a:schemeClr>
            </a:solidFill>
            <a:ln>
              <a:noFill/>
            </a:ln>
            <a:effectLst/>
          </c:spPr>
          <c:invertIfNegative val="0"/>
          <c:cat>
            <c:numLit>
              <c:formatCode>General</c:formatCode>
              <c:ptCount val="16"/>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numLit>
          </c:cat>
          <c:val>
            <c:numLit>
              <c:formatCode>General</c:formatCode>
              <c:ptCount val="16"/>
              <c:pt idx="0">
                <c:v>4.5</c:v>
              </c:pt>
              <c:pt idx="1">
                <c:v>187.17599999999999</c:v>
              </c:pt>
              <c:pt idx="2">
                <c:v>322.22040000000004</c:v>
              </c:pt>
              <c:pt idx="3">
                <c:v>638.67409999999995</c:v>
              </c:pt>
              <c:pt idx="4">
                <c:v>1056.2560000000001</c:v>
              </c:pt>
              <c:pt idx="5">
                <c:v>664.81799999999998</c:v>
              </c:pt>
              <c:pt idx="6">
                <c:v>636.82510000000013</c:v>
              </c:pt>
              <c:pt idx="7">
                <c:v>1155.6940000000002</c:v>
              </c:pt>
              <c:pt idx="8">
                <c:v>772.47499999999991</c:v>
              </c:pt>
              <c:pt idx="9">
                <c:v>544.63400000000001</c:v>
              </c:pt>
              <c:pt idx="10">
                <c:v>861.95500000000004</c:v>
              </c:pt>
              <c:pt idx="11">
                <c:v>819.68899999999996</c:v>
              </c:pt>
              <c:pt idx="12">
                <c:v>862.77300000000002</c:v>
              </c:pt>
              <c:pt idx="13">
                <c:v>495.37999999999994</c:v>
              </c:pt>
              <c:pt idx="14">
                <c:v>550.57479999999998</c:v>
              </c:pt>
              <c:pt idx="15">
                <c:v>839.37</c:v>
              </c:pt>
            </c:numLit>
          </c:val>
          <c:extLst>
            <c:ext xmlns:c16="http://schemas.microsoft.com/office/drawing/2014/chart" uri="{C3380CC4-5D6E-409C-BE32-E72D297353CC}">
              <c16:uniqueId val="{00000000-CEBD-46DB-8CB4-D049CA85AA37}"/>
            </c:ext>
          </c:extLst>
        </c:ser>
        <c:ser>
          <c:idx val="1"/>
          <c:order val="1"/>
          <c:tx>
            <c:v>trichloretenas</c:v>
          </c:tx>
          <c:spPr>
            <a:solidFill>
              <a:schemeClr val="accent3">
                <a:tint val="70000"/>
              </a:schemeClr>
            </a:solidFill>
            <a:ln>
              <a:noFill/>
            </a:ln>
            <a:effectLst/>
          </c:spPr>
          <c:invertIfNegative val="0"/>
          <c:cat>
            <c:numLit>
              <c:formatCode>General</c:formatCode>
              <c:ptCount val="16"/>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numLit>
          </c:cat>
          <c:val>
            <c:numLit>
              <c:formatCode>General</c:formatCode>
              <c:ptCount val="16"/>
              <c:pt idx="0">
                <c:v>0</c:v>
              </c:pt>
              <c:pt idx="1">
                <c:v>34.26</c:v>
              </c:pt>
              <c:pt idx="2">
                <c:v>18.855999999999998</c:v>
              </c:pt>
              <c:pt idx="3">
                <c:v>52.95</c:v>
              </c:pt>
              <c:pt idx="4">
                <c:v>9.3189999999999991</c:v>
              </c:pt>
              <c:pt idx="5">
                <c:v>27.619000000000003</c:v>
              </c:pt>
              <c:pt idx="6">
                <c:v>12.282</c:v>
              </c:pt>
              <c:pt idx="7">
                <c:v>4.1890000000000001</c:v>
              </c:pt>
              <c:pt idx="8">
                <c:v>1.7432810000000001</c:v>
              </c:pt>
              <c:pt idx="9">
                <c:v>6.8709999999999996</c:v>
              </c:pt>
              <c:pt idx="10">
                <c:v>124.58799999999998</c:v>
              </c:pt>
              <c:pt idx="11">
                <c:v>175.00099999999998</c:v>
              </c:pt>
              <c:pt idx="12">
                <c:v>134.63099999999997</c:v>
              </c:pt>
              <c:pt idx="13">
                <c:v>5.9639999999999986</c:v>
              </c:pt>
              <c:pt idx="14">
                <c:v>5.9004000000000003</c:v>
              </c:pt>
              <c:pt idx="15">
                <c:v>3.22</c:v>
              </c:pt>
            </c:numLit>
          </c:val>
          <c:extLst>
            <c:ext xmlns:c16="http://schemas.microsoft.com/office/drawing/2014/chart" uri="{C3380CC4-5D6E-409C-BE32-E72D297353CC}">
              <c16:uniqueId val="{00000001-CEBD-46DB-8CB4-D049CA85AA37}"/>
            </c:ext>
          </c:extLst>
        </c:ser>
        <c:ser>
          <c:idx val="2"/>
          <c:order val="2"/>
          <c:tx>
            <c:v>o-ksilenas</c:v>
          </c:tx>
          <c:spPr>
            <a:solidFill>
              <a:schemeClr val="accent3">
                <a:tint val="90000"/>
              </a:schemeClr>
            </a:solidFill>
            <a:ln>
              <a:noFill/>
            </a:ln>
            <a:effectLst/>
          </c:spPr>
          <c:invertIfNegative val="0"/>
          <c:cat>
            <c:numLit>
              <c:formatCode>General</c:formatCode>
              <c:ptCount val="16"/>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numLit>
          </c:cat>
          <c:val>
            <c:numLit>
              <c:formatCode>General</c:formatCode>
              <c:ptCount val="16"/>
              <c:pt idx="0">
                <c:v>0</c:v>
              </c:pt>
              <c:pt idx="1">
                <c:v>0</c:v>
              </c:pt>
              <c:pt idx="2">
                <c:v>0</c:v>
              </c:pt>
              <c:pt idx="3">
                <c:v>0.90310000000000001</c:v>
              </c:pt>
              <c:pt idx="4">
                <c:v>3.1027</c:v>
              </c:pt>
              <c:pt idx="5">
                <c:v>3.85</c:v>
              </c:pt>
              <c:pt idx="6">
                <c:v>0.88</c:v>
              </c:pt>
              <c:pt idx="7">
                <c:v>0</c:v>
              </c:pt>
              <c:pt idx="8">
                <c:v>0</c:v>
              </c:pt>
              <c:pt idx="9">
                <c:v>0</c:v>
              </c:pt>
              <c:pt idx="10">
                <c:v>0</c:v>
              </c:pt>
              <c:pt idx="11">
                <c:v>2.6640000000000001</c:v>
              </c:pt>
              <c:pt idx="12">
                <c:v>0</c:v>
              </c:pt>
              <c:pt idx="13">
                <c:v>0</c:v>
              </c:pt>
              <c:pt idx="14">
                <c:v>0</c:v>
              </c:pt>
              <c:pt idx="15">
                <c:v>0</c:v>
              </c:pt>
            </c:numLit>
          </c:val>
          <c:extLst>
            <c:ext xmlns:c16="http://schemas.microsoft.com/office/drawing/2014/chart" uri="{C3380CC4-5D6E-409C-BE32-E72D297353CC}">
              <c16:uniqueId val="{00000002-CEBD-46DB-8CB4-D049CA85AA37}"/>
            </c:ext>
          </c:extLst>
        </c:ser>
        <c:ser>
          <c:idx val="3"/>
          <c:order val="3"/>
          <c:tx>
            <c:v>ksilenas</c:v>
          </c:tx>
          <c:spPr>
            <a:solidFill>
              <a:schemeClr val="accent3">
                <a:shade val="90000"/>
              </a:schemeClr>
            </a:solidFill>
            <a:ln>
              <a:noFill/>
            </a:ln>
            <a:effectLst/>
          </c:spPr>
          <c:invertIfNegative val="0"/>
          <c:cat>
            <c:numLit>
              <c:formatCode>General</c:formatCode>
              <c:ptCount val="16"/>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numLit>
          </c:cat>
          <c:val>
            <c:numLit>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Lit>
          </c:val>
          <c:extLst>
            <c:ext xmlns:c16="http://schemas.microsoft.com/office/drawing/2014/chart" uri="{C3380CC4-5D6E-409C-BE32-E72D297353CC}">
              <c16:uniqueId val="{00000003-CEBD-46DB-8CB4-D049CA85AA37}"/>
            </c:ext>
          </c:extLst>
        </c:ser>
        <c:ser>
          <c:idx val="4"/>
          <c:order val="4"/>
          <c:tx>
            <c:v>dimetilbenzenas</c:v>
          </c:tx>
          <c:spPr>
            <a:solidFill>
              <a:schemeClr val="accent3">
                <a:shade val="70000"/>
              </a:schemeClr>
            </a:solidFill>
            <a:ln>
              <a:noFill/>
            </a:ln>
            <a:effectLst/>
          </c:spPr>
          <c:invertIfNegative val="0"/>
          <c:cat>
            <c:numLit>
              <c:formatCode>General</c:formatCode>
              <c:ptCount val="16"/>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numLit>
          </c:cat>
          <c:val>
            <c:numLit>
              <c:formatCode>General</c:formatCode>
              <c:ptCount val="16"/>
              <c:pt idx="0">
                <c:v>0.7</c:v>
              </c:pt>
              <c:pt idx="1">
                <c:v>331.72500000000014</c:v>
              </c:pt>
              <c:pt idx="2">
                <c:v>59.587699999999998</c:v>
              </c:pt>
              <c:pt idx="3">
                <c:v>117.393</c:v>
              </c:pt>
              <c:pt idx="4">
                <c:v>189.221</c:v>
              </c:pt>
              <c:pt idx="5">
                <c:v>229.27599999999995</c:v>
              </c:pt>
              <c:pt idx="6">
                <c:v>264.71399999999994</c:v>
              </c:pt>
              <c:pt idx="7">
                <c:v>12.236800000000001</c:v>
              </c:pt>
              <c:pt idx="8">
                <c:v>11.158225</c:v>
              </c:pt>
              <c:pt idx="9">
                <c:v>255.626</c:v>
              </c:pt>
              <c:pt idx="10">
                <c:v>278.60000000000002</c:v>
              </c:pt>
              <c:pt idx="11">
                <c:v>393.76499999999999</c:v>
              </c:pt>
              <c:pt idx="12">
                <c:v>192.56299999999999</c:v>
              </c:pt>
              <c:pt idx="13">
                <c:v>187.93800000000005</c:v>
              </c:pt>
              <c:pt idx="14">
                <c:v>87.642999999999986</c:v>
              </c:pt>
              <c:pt idx="15">
                <c:v>127.224</c:v>
              </c:pt>
            </c:numLit>
          </c:val>
          <c:extLst>
            <c:ext xmlns:c16="http://schemas.microsoft.com/office/drawing/2014/chart" uri="{C3380CC4-5D6E-409C-BE32-E72D297353CC}">
              <c16:uniqueId val="{00000004-CEBD-46DB-8CB4-D049CA85AA37}"/>
            </c:ext>
          </c:extLst>
        </c:ser>
        <c:ser>
          <c:idx val="5"/>
          <c:order val="5"/>
          <c:tx>
            <c:v>ksilenas</c:v>
          </c:tx>
          <c:spPr>
            <a:solidFill>
              <a:schemeClr val="accent3">
                <a:shade val="50000"/>
              </a:schemeClr>
            </a:solidFill>
            <a:ln>
              <a:noFill/>
            </a:ln>
            <a:effectLst/>
          </c:spPr>
          <c:invertIfNegative val="0"/>
          <c:cat>
            <c:numLit>
              <c:formatCode>General</c:formatCode>
              <c:ptCount val="16"/>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numLit>
          </c:cat>
          <c:val>
            <c:numLit>
              <c:formatCode>General</c:formatCode>
              <c:ptCount val="16"/>
              <c:pt idx="0">
                <c:v>0</c:v>
              </c:pt>
              <c:pt idx="1">
                <c:v>0</c:v>
              </c:pt>
              <c:pt idx="2">
                <c:v>0</c:v>
              </c:pt>
              <c:pt idx="3">
                <c:v>0</c:v>
              </c:pt>
              <c:pt idx="4">
                <c:v>0</c:v>
              </c:pt>
              <c:pt idx="5">
                <c:v>0</c:v>
              </c:pt>
              <c:pt idx="6">
                <c:v>2.9999999999999997E-4</c:v>
              </c:pt>
              <c:pt idx="7">
                <c:v>0</c:v>
              </c:pt>
              <c:pt idx="8">
                <c:v>0</c:v>
              </c:pt>
              <c:pt idx="9">
                <c:v>0</c:v>
              </c:pt>
              <c:pt idx="10">
                <c:v>0</c:v>
              </c:pt>
              <c:pt idx="11">
                <c:v>0</c:v>
              </c:pt>
              <c:pt idx="12">
                <c:v>0</c:v>
              </c:pt>
              <c:pt idx="13">
                <c:v>0</c:v>
              </c:pt>
              <c:pt idx="14">
                <c:v>0</c:v>
              </c:pt>
              <c:pt idx="15">
                <c:v>0</c:v>
              </c:pt>
            </c:numLit>
          </c:val>
          <c:extLst>
            <c:ext xmlns:c16="http://schemas.microsoft.com/office/drawing/2014/chart" uri="{C3380CC4-5D6E-409C-BE32-E72D297353CC}">
              <c16:uniqueId val="{00000005-CEBD-46DB-8CB4-D049CA85AA37}"/>
            </c:ext>
          </c:extLst>
        </c:ser>
        <c:dLbls>
          <c:showLegendKey val="0"/>
          <c:showVal val="0"/>
          <c:showCatName val="0"/>
          <c:showSerName val="0"/>
          <c:showPercent val="0"/>
          <c:showBubbleSize val="0"/>
        </c:dLbls>
        <c:gapWidth val="150"/>
        <c:overlap val="100"/>
        <c:axId val="473437384"/>
        <c:axId val="473438168"/>
      </c:barChart>
      <c:catAx>
        <c:axId val="473437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crossAx val="473438168"/>
        <c:crosses val="autoZero"/>
        <c:auto val="1"/>
        <c:lblAlgn val="ctr"/>
        <c:lblOffset val="100"/>
        <c:noMultiLvlLbl val="0"/>
      </c:catAx>
      <c:valAx>
        <c:axId val="4734381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crossAx val="47343738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lt-LT"/>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barChart>
        <c:barDir val="col"/>
        <c:grouping val="clustered"/>
        <c:varyColors val="0"/>
        <c:ser>
          <c:idx val="1"/>
          <c:order val="0"/>
          <c:spPr>
            <a:solidFill>
              <a:schemeClr val="accent3">
                <a:tint val="77000"/>
              </a:schemeClr>
            </a:solidFill>
            <a:ln>
              <a:noFill/>
            </a:ln>
            <a:effectLst/>
          </c:spPr>
          <c:invertIfNegative val="0"/>
          <c:cat>
            <c:numLit>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Lit>
          </c:cat>
          <c:val>
            <c:numRef>
              <c:f>'2.D.3.e'!$B$16:$AD$16</c:f>
              <c:numCache>
                <c:formatCode>#,##0.00</c:formatCode>
                <c:ptCount val="29"/>
                <c:pt idx="0">
                  <c:v>2.2026709599999994</c:v>
                </c:pt>
                <c:pt idx="1">
                  <c:v>2.2052479049999998</c:v>
                </c:pt>
                <c:pt idx="2">
                  <c:v>2.197887755</c:v>
                </c:pt>
                <c:pt idx="3">
                  <c:v>2.1844211199999997</c:v>
                </c:pt>
                <c:pt idx="4">
                  <c:v>2.1675796449999991</c:v>
                </c:pt>
                <c:pt idx="5">
                  <c:v>1.5436955240000001</c:v>
                </c:pt>
                <c:pt idx="6">
                  <c:v>1.5320815509999999</c:v>
                </c:pt>
                <c:pt idx="7">
                  <c:v>1.5210854469999999</c:v>
                </c:pt>
                <c:pt idx="8">
                  <c:v>1.5100432270000002</c:v>
                </c:pt>
                <c:pt idx="9">
                  <c:v>1.4996555979999999</c:v>
                </c:pt>
                <c:pt idx="10">
                  <c:v>1.2936762579999996</c:v>
                </c:pt>
                <c:pt idx="11">
                  <c:v>1.2816703270000001</c:v>
                </c:pt>
                <c:pt idx="12">
                  <c:v>1.2730853870000001</c:v>
                </c:pt>
                <c:pt idx="13">
                  <c:v>0.25998567</c:v>
                </c:pt>
                <c:pt idx="14">
                  <c:v>0.188312127</c:v>
                </c:pt>
                <c:pt idx="15">
                  <c:v>0.26727366600000002</c:v>
                </c:pt>
                <c:pt idx="16">
                  <c:v>0.41510657100000004</c:v>
                </c:pt>
                <c:pt idx="17">
                  <c:v>0.30543578999999998</c:v>
                </c:pt>
                <c:pt idx="18">
                  <c:v>0.30185146200000001</c:v>
                </c:pt>
                <c:pt idx="19">
                  <c:v>0.30475114800000008</c:v>
                </c:pt>
                <c:pt idx="20">
                  <c:v>0.20419789155999996</c:v>
                </c:pt>
                <c:pt idx="21">
                  <c:v>0.20985405999999998</c:v>
                </c:pt>
                <c:pt idx="22">
                  <c:v>0.32893718</c:v>
                </c:pt>
                <c:pt idx="23">
                  <c:v>0.36169093999999996</c:v>
                </c:pt>
                <c:pt idx="24">
                  <c:v>0.30939142000000003</c:v>
                </c:pt>
                <c:pt idx="25">
                  <c:v>0.13096357999999997</c:v>
                </c:pt>
                <c:pt idx="26">
                  <c:v>0.12238245800000001</c:v>
                </c:pt>
                <c:pt idx="27">
                  <c:v>0.18426466000000002</c:v>
                </c:pt>
                <c:pt idx="28">
                  <c:v>0.17598238900000007</c:v>
                </c:pt>
              </c:numCache>
            </c:numRef>
          </c:val>
          <c:extLst>
            <c:ext xmlns:c16="http://schemas.microsoft.com/office/drawing/2014/chart" uri="{C3380CC4-5D6E-409C-BE32-E72D297353CC}">
              <c16:uniqueId val="{00000000-1D60-49F3-A7EC-D28E698F2265}"/>
            </c:ext>
          </c:extLst>
        </c:ser>
        <c:dLbls>
          <c:showLegendKey val="0"/>
          <c:showVal val="0"/>
          <c:showCatName val="0"/>
          <c:showSerName val="0"/>
          <c:showPercent val="0"/>
          <c:showBubbleSize val="0"/>
        </c:dLbls>
        <c:gapWidth val="219"/>
        <c:overlap val="-27"/>
        <c:axId val="602157504"/>
        <c:axId val="602157112"/>
      </c:barChart>
      <c:catAx>
        <c:axId val="602157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crossAx val="602157112"/>
        <c:crosses val="autoZero"/>
        <c:auto val="1"/>
        <c:lblAlgn val="ctr"/>
        <c:lblOffset val="100"/>
        <c:tickLblSkip val="1"/>
        <c:noMultiLvlLbl val="0"/>
      </c:catAx>
      <c:valAx>
        <c:axId val="6021571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lt-LT"/>
                  <a:t>Emissions, Gg</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lt-LT"/>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crossAx val="6021575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lt-LT"/>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0"/>
          <c:y val="0.17171296296296296"/>
          <c:w val="1"/>
          <c:h val="0.61498432487605714"/>
        </c:manualLayout>
      </c:layout>
      <c:barChart>
        <c:barDir val="col"/>
        <c:grouping val="clustered"/>
        <c:varyColors val="0"/>
        <c:ser>
          <c:idx val="0"/>
          <c:order val="0"/>
          <c:tx>
            <c:strRef>
              <c:f>'2.D.3.e'!$A$33</c:f>
              <c:strCache>
                <c:ptCount val="1"/>
                <c:pt idx="0">
                  <c:v>Tier 2 (siūlomas modelis)</c:v>
                </c:pt>
              </c:strCache>
            </c:strRef>
          </c:tx>
          <c:spPr>
            <a:solidFill>
              <a:schemeClr val="accent3">
                <a:shade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lt-L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'2.D.3.e'!$B$32:$K$32</c:f>
              <c:numCache>
                <c:formatCode>General</c:formatCode>
                <c:ptCount val="10"/>
                <c:pt idx="0">
                  <c:v>1990</c:v>
                </c:pt>
                <c:pt idx="1">
                  <c:v>1995</c:v>
                </c:pt>
                <c:pt idx="2">
                  <c:v>2000</c:v>
                </c:pt>
                <c:pt idx="3">
                  <c:v>2005</c:v>
                </c:pt>
                <c:pt idx="4">
                  <c:v>2010</c:v>
                </c:pt>
                <c:pt idx="5">
                  <c:v>2015</c:v>
                </c:pt>
                <c:pt idx="6">
                  <c:v>2016</c:v>
                </c:pt>
                <c:pt idx="7">
                  <c:v>2017</c:v>
                </c:pt>
                <c:pt idx="8">
                  <c:v>2020</c:v>
                </c:pt>
                <c:pt idx="9">
                  <c:v>2025</c:v>
                </c:pt>
              </c:numCache>
            </c:numRef>
          </c:cat>
          <c:val>
            <c:numRef>
              <c:f>'2.D.3.e'!$B$33:$K$33</c:f>
              <c:numCache>
                <c:formatCode>0.00</c:formatCode>
                <c:ptCount val="10"/>
                <c:pt idx="0">
                  <c:v>2.2026709599999994</c:v>
                </c:pt>
                <c:pt idx="1">
                  <c:v>1.5436955240000001</c:v>
                </c:pt>
                <c:pt idx="2">
                  <c:v>1.2936762579999996</c:v>
                </c:pt>
                <c:pt idx="3">
                  <c:v>0.26727366600000002</c:v>
                </c:pt>
                <c:pt idx="4">
                  <c:v>0.20985405999999998</c:v>
                </c:pt>
                <c:pt idx="5">
                  <c:v>0.13096358</c:v>
                </c:pt>
                <c:pt idx="6">
                  <c:v>0.12238245800000001</c:v>
                </c:pt>
                <c:pt idx="7">
                  <c:v>0.18426466000000002</c:v>
                </c:pt>
                <c:pt idx="8">
                  <c:v>0</c:v>
                </c:pt>
                <c:pt idx="9">
                  <c:v>0</c:v>
                </c:pt>
              </c:numCache>
            </c:numRef>
          </c:val>
          <c:extLst>
            <c:ext xmlns:c16="http://schemas.microsoft.com/office/drawing/2014/chart" uri="{C3380CC4-5D6E-409C-BE32-E72D297353CC}">
              <c16:uniqueId val="{00000000-5491-4ECC-8478-6B16480DBED1}"/>
            </c:ext>
          </c:extLst>
        </c:ser>
        <c:ser>
          <c:idx val="1"/>
          <c:order val="1"/>
          <c:tx>
            <c:strRef>
              <c:f>'2.D.3.e'!$A$34</c:f>
              <c:strCache>
                <c:ptCount val="1"/>
                <c:pt idx="0">
                  <c:v>GAINS modelis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lt-L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'2.D.3.e'!$B$32:$K$32</c:f>
              <c:numCache>
                <c:formatCode>General</c:formatCode>
                <c:ptCount val="10"/>
                <c:pt idx="0">
                  <c:v>1990</c:v>
                </c:pt>
                <c:pt idx="1">
                  <c:v>1995</c:v>
                </c:pt>
                <c:pt idx="2">
                  <c:v>2000</c:v>
                </c:pt>
                <c:pt idx="3">
                  <c:v>2005</c:v>
                </c:pt>
                <c:pt idx="4">
                  <c:v>2010</c:v>
                </c:pt>
                <c:pt idx="5">
                  <c:v>2015</c:v>
                </c:pt>
                <c:pt idx="6">
                  <c:v>2016</c:v>
                </c:pt>
                <c:pt idx="7">
                  <c:v>2017</c:v>
                </c:pt>
                <c:pt idx="8">
                  <c:v>2020</c:v>
                </c:pt>
                <c:pt idx="9">
                  <c:v>2025</c:v>
                </c:pt>
              </c:numCache>
            </c:numRef>
          </c:cat>
          <c:val>
            <c:numRef>
              <c:f>'2.D.3.e'!$B$34:$K$34</c:f>
              <c:numCache>
                <c:formatCode>0.00</c:formatCode>
                <c:ptCount val="10"/>
                <c:pt idx="0">
                  <c:v>2.2000000000000002</c:v>
                </c:pt>
                <c:pt idx="1">
                  <c:v>1.1000000000000001</c:v>
                </c:pt>
                <c:pt idx="2">
                  <c:v>1.25</c:v>
                </c:pt>
                <c:pt idx="3">
                  <c:v>1.6</c:v>
                </c:pt>
                <c:pt idx="4">
                  <c:v>1.55</c:v>
                </c:pt>
                <c:pt idx="5">
                  <c:v>1.4</c:v>
                </c:pt>
                <c:pt idx="6">
                  <c:v>0</c:v>
                </c:pt>
                <c:pt idx="7">
                  <c:v>0</c:v>
                </c:pt>
                <c:pt idx="8">
                  <c:v>0.9</c:v>
                </c:pt>
                <c:pt idx="9">
                  <c:v>0.5</c:v>
                </c:pt>
              </c:numCache>
            </c:numRef>
          </c:val>
          <c:extLst>
            <c:ext xmlns:c16="http://schemas.microsoft.com/office/drawing/2014/chart" uri="{C3380CC4-5D6E-409C-BE32-E72D297353CC}">
              <c16:uniqueId val="{00000001-5491-4ECC-8478-6B16480DBED1}"/>
            </c:ext>
          </c:extLst>
        </c:ser>
        <c:ser>
          <c:idx val="2"/>
          <c:order val="2"/>
          <c:tx>
            <c:strRef>
              <c:f>'2.D.3.e'!$A$35</c:f>
              <c:strCache>
                <c:ptCount val="1"/>
                <c:pt idx="0">
                  <c:v>Tier 1</c:v>
                </c:pt>
              </c:strCache>
            </c:strRef>
          </c:tx>
          <c:spPr>
            <a:solidFill>
              <a:schemeClr val="accent3">
                <a:tint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lt-L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'2.D.3.e'!$B$32:$K$32</c:f>
              <c:numCache>
                <c:formatCode>General</c:formatCode>
                <c:ptCount val="10"/>
                <c:pt idx="0">
                  <c:v>1990</c:v>
                </c:pt>
                <c:pt idx="1">
                  <c:v>1995</c:v>
                </c:pt>
                <c:pt idx="2">
                  <c:v>2000</c:v>
                </c:pt>
                <c:pt idx="3">
                  <c:v>2005</c:v>
                </c:pt>
                <c:pt idx="4">
                  <c:v>2010</c:v>
                </c:pt>
                <c:pt idx="5">
                  <c:v>2015</c:v>
                </c:pt>
                <c:pt idx="6">
                  <c:v>2016</c:v>
                </c:pt>
                <c:pt idx="7">
                  <c:v>2017</c:v>
                </c:pt>
                <c:pt idx="8">
                  <c:v>2020</c:v>
                </c:pt>
                <c:pt idx="9">
                  <c:v>2025</c:v>
                </c:pt>
              </c:numCache>
            </c:numRef>
          </c:cat>
          <c:val>
            <c:numRef>
              <c:f>'2.D.3.e'!$B$35:$K$35</c:f>
              <c:numCache>
                <c:formatCode>0.00</c:formatCode>
                <c:ptCount val="10"/>
                <c:pt idx="0">
                  <c:v>2.5913775999999995</c:v>
                </c:pt>
                <c:pt idx="1">
                  <c:v>2.5306484</c:v>
                </c:pt>
                <c:pt idx="2">
                  <c:v>2.4408985999999997</c:v>
                </c:pt>
                <c:pt idx="3">
                  <c:v>2.3028844999999998</c:v>
                </c:pt>
                <c:pt idx="4">
                  <c:v>2.1368116000000001</c:v>
                </c:pt>
                <c:pt idx="5">
                  <c:v>2.0219906000000001</c:v>
                </c:pt>
                <c:pt idx="6">
                  <c:v>0</c:v>
                </c:pt>
                <c:pt idx="7">
                  <c:v>0</c:v>
                </c:pt>
                <c:pt idx="8">
                  <c:v>0</c:v>
                </c:pt>
                <c:pt idx="9">
                  <c:v>0</c:v>
                </c:pt>
              </c:numCache>
            </c:numRef>
          </c:val>
          <c:extLst>
            <c:ext xmlns:c16="http://schemas.microsoft.com/office/drawing/2014/chart" uri="{C3380CC4-5D6E-409C-BE32-E72D297353CC}">
              <c16:uniqueId val="{00000002-5491-4ECC-8478-6B16480DBED1}"/>
            </c:ext>
          </c:extLst>
        </c:ser>
        <c:dLbls>
          <c:showLegendKey val="0"/>
          <c:showVal val="0"/>
          <c:showCatName val="0"/>
          <c:showSerName val="0"/>
          <c:showPercent val="0"/>
          <c:showBubbleSize val="0"/>
        </c:dLbls>
        <c:gapWidth val="99"/>
        <c:overlap val="-27"/>
        <c:axId val="602157896"/>
        <c:axId val="602158288"/>
      </c:barChart>
      <c:catAx>
        <c:axId val="602157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crossAx val="602158288"/>
        <c:crosses val="autoZero"/>
        <c:auto val="1"/>
        <c:lblAlgn val="ctr"/>
        <c:lblOffset val="100"/>
        <c:noMultiLvlLbl val="0"/>
      </c:catAx>
      <c:valAx>
        <c:axId val="602158288"/>
        <c:scaling>
          <c:orientation val="minMax"/>
        </c:scaling>
        <c:delete val="1"/>
        <c:axPos val="l"/>
        <c:numFmt formatCode="0.00" sourceLinked="1"/>
        <c:majorTickMark val="none"/>
        <c:minorTickMark val="none"/>
        <c:tickLblPos val="nextTo"/>
        <c:crossAx val="602157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lt-LT"/>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NMVOC emissions</a:t>
            </a:r>
            <a:r>
              <a:rPr lang="lt-LT"/>
              <a:t>,</a:t>
            </a:r>
            <a:r>
              <a:rPr lang="en-US"/>
              <a:t> kg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lt-LT"/>
        </a:p>
      </c:txPr>
    </c:title>
    <c:autoTitleDeleted val="0"/>
    <c:plotArea>
      <c:layout/>
      <c:barChart>
        <c:barDir val="col"/>
        <c:grouping val="stacked"/>
        <c:varyColors val="0"/>
        <c:ser>
          <c:idx val="0"/>
          <c:order val="0"/>
          <c:tx>
            <c:strRef>
              <c:f>'2.D.3.f'!$E$19:$F$19</c:f>
              <c:strCache>
                <c:ptCount val="2"/>
                <c:pt idx="0">
                  <c:v>NMVOC emissions</c:v>
                </c:pt>
                <c:pt idx="1">
                  <c:v>kg</c:v>
                </c:pt>
              </c:strCache>
            </c:strRef>
          </c:tx>
          <c:spPr>
            <a:solidFill>
              <a:schemeClr val="accent3"/>
            </a:solidFill>
            <a:ln>
              <a:noFill/>
            </a:ln>
            <a:effectLst/>
          </c:spPr>
          <c:invertIfNegative val="0"/>
          <c:cat>
            <c:numRef>
              <c:f>'2.D.3.f'!$G$7:$V$7</c:f>
              <c:numCache>
                <c:formatCode>General</c:formatCod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numCache>
            </c:numRef>
          </c:cat>
          <c:val>
            <c:numRef>
              <c:f>'2.D.3.f'!$G$19:$V$19</c:f>
              <c:numCache>
                <c:formatCode>#,##0</c:formatCode>
                <c:ptCount val="16"/>
                <c:pt idx="0">
                  <c:v>300428</c:v>
                </c:pt>
                <c:pt idx="1">
                  <c:v>93007</c:v>
                </c:pt>
                <c:pt idx="2">
                  <c:v>182936</c:v>
                </c:pt>
                <c:pt idx="3">
                  <c:v>186247</c:v>
                </c:pt>
                <c:pt idx="4">
                  <c:v>168155</c:v>
                </c:pt>
                <c:pt idx="5">
                  <c:v>215164</c:v>
                </c:pt>
                <c:pt idx="6">
                  <c:v>260267</c:v>
                </c:pt>
                <c:pt idx="7">
                  <c:v>408414</c:v>
                </c:pt>
                <c:pt idx="8">
                  <c:v>278445</c:v>
                </c:pt>
                <c:pt idx="9">
                  <c:v>131740</c:v>
                </c:pt>
                <c:pt idx="10">
                  <c:v>328479</c:v>
                </c:pt>
                <c:pt idx="11">
                  <c:v>193935</c:v>
                </c:pt>
                <c:pt idx="12">
                  <c:v>91707</c:v>
                </c:pt>
                <c:pt idx="13">
                  <c:v>96850.3</c:v>
                </c:pt>
                <c:pt idx="14">
                  <c:v>98282</c:v>
                </c:pt>
                <c:pt idx="15">
                  <c:v>244580.80000000002</c:v>
                </c:pt>
              </c:numCache>
            </c:numRef>
          </c:val>
          <c:extLst>
            <c:ext xmlns:c16="http://schemas.microsoft.com/office/drawing/2014/chart" uri="{C3380CC4-5D6E-409C-BE32-E72D297353CC}">
              <c16:uniqueId val="{00000000-CC65-4652-A99E-31D6437FADDD}"/>
            </c:ext>
          </c:extLst>
        </c:ser>
        <c:dLbls>
          <c:showLegendKey val="0"/>
          <c:showVal val="0"/>
          <c:showCatName val="0"/>
          <c:showSerName val="0"/>
          <c:showPercent val="0"/>
          <c:showBubbleSize val="0"/>
        </c:dLbls>
        <c:gapWidth val="150"/>
        <c:overlap val="100"/>
        <c:axId val="602159856"/>
        <c:axId val="602159464"/>
      </c:barChart>
      <c:catAx>
        <c:axId val="602159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crossAx val="602159464"/>
        <c:crosses val="autoZero"/>
        <c:auto val="1"/>
        <c:lblAlgn val="ctr"/>
        <c:lblOffset val="100"/>
        <c:noMultiLvlLbl val="0"/>
      </c:catAx>
      <c:valAx>
        <c:axId val="602159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crossAx val="6021598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lt-LT"/>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barChart>
        <c:barDir val="col"/>
        <c:grouping val="clustered"/>
        <c:varyColors val="0"/>
        <c:ser>
          <c:idx val="2"/>
          <c:order val="0"/>
          <c:tx>
            <c:strRef>
              <c:f>'2.D.3.f'!$E$25</c:f>
              <c:strCache>
                <c:ptCount val="1"/>
                <c:pt idx="0">
                  <c:v>Tier 1 2016 GB</c:v>
                </c:pt>
              </c:strCache>
            </c:strRef>
          </c:tx>
          <c:spPr>
            <a:solidFill>
              <a:schemeClr val="accent3"/>
            </a:solidFill>
            <a:ln>
              <a:noFill/>
            </a:ln>
            <a:effectLst/>
          </c:spPr>
          <c:invertIfNegative val="0"/>
          <c:cat>
            <c:numRef>
              <c:f>'2.D.3.f'!$G$7:$V$7</c:f>
              <c:numCache>
                <c:formatCode>General</c:formatCod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numCache>
            </c:numRef>
          </c:cat>
          <c:val>
            <c:numRef>
              <c:f>'2.D.3.f'!$G$25:$V$25</c:f>
              <c:numCache>
                <c:formatCode>0.00</c:formatCode>
                <c:ptCount val="16"/>
                <c:pt idx="0">
                  <c:v>1.2017119999999999E-2</c:v>
                </c:pt>
                <c:pt idx="1">
                  <c:v>3.7202799999999999E-3</c:v>
                </c:pt>
                <c:pt idx="2">
                  <c:v>7.3174399999999997E-3</c:v>
                </c:pt>
                <c:pt idx="3">
                  <c:v>7.4498799999999999E-3</c:v>
                </c:pt>
                <c:pt idx="4">
                  <c:v>6.7261999999999999E-3</c:v>
                </c:pt>
                <c:pt idx="5">
                  <c:v>8.6065599999999992E-3</c:v>
                </c:pt>
                <c:pt idx="6">
                  <c:v>1.041068E-2</c:v>
                </c:pt>
                <c:pt idx="7">
                  <c:v>1.633656E-2</c:v>
                </c:pt>
                <c:pt idx="8">
                  <c:v>1.11378E-2</c:v>
                </c:pt>
                <c:pt idx="9">
                  <c:v>5.2696000000000002E-3</c:v>
                </c:pt>
                <c:pt idx="10">
                  <c:v>1.313916E-2</c:v>
                </c:pt>
                <c:pt idx="11">
                  <c:v>7.7574000000000002E-3</c:v>
                </c:pt>
                <c:pt idx="12">
                  <c:v>3.6682799999999999E-3</c:v>
                </c:pt>
                <c:pt idx="13">
                  <c:v>3.874012E-3</c:v>
                </c:pt>
                <c:pt idx="14">
                  <c:v>3.9312799999999997E-3</c:v>
                </c:pt>
                <c:pt idx="15">
                  <c:v>9.7832319999999993E-3</c:v>
                </c:pt>
              </c:numCache>
            </c:numRef>
          </c:val>
          <c:extLst>
            <c:ext xmlns:c16="http://schemas.microsoft.com/office/drawing/2014/chart" uri="{C3380CC4-5D6E-409C-BE32-E72D297353CC}">
              <c16:uniqueId val="{00000002-7C10-40D7-9AB6-AF9E3EC620B7}"/>
            </c:ext>
          </c:extLst>
        </c:ser>
        <c:ser>
          <c:idx val="1"/>
          <c:order val="1"/>
          <c:tx>
            <c:strRef>
              <c:f>'2.D.3.f'!$E$23</c:f>
              <c:strCache>
                <c:ptCount val="1"/>
                <c:pt idx="0">
                  <c:v>SYKE experts (Finland)</c:v>
                </c:pt>
              </c:strCache>
            </c:strRef>
          </c:tx>
          <c:spPr>
            <a:solidFill>
              <a:schemeClr val="accent3">
                <a:shade val="76000"/>
              </a:schemeClr>
            </a:solidFill>
            <a:ln>
              <a:noFill/>
            </a:ln>
            <a:effectLst/>
          </c:spPr>
          <c:invertIfNegative val="0"/>
          <c:cat>
            <c:numRef>
              <c:f>'2.D.3.f'!$G$7:$V$7</c:f>
              <c:numCache>
                <c:formatCode>General</c:formatCod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numCache>
            </c:numRef>
          </c:cat>
          <c:val>
            <c:numRef>
              <c:f>'2.D.3.f'!$G$23:$V$23</c:f>
              <c:numCache>
                <c:formatCode>0.00</c:formatCode>
                <c:ptCount val="16"/>
                <c:pt idx="0">
                  <c:v>0.21029959999999998</c:v>
                </c:pt>
                <c:pt idx="1">
                  <c:v>6.5104899999999993E-2</c:v>
                </c:pt>
                <c:pt idx="2">
                  <c:v>0.12805520000000001</c:v>
                </c:pt>
                <c:pt idx="3">
                  <c:v>0.13037289999999999</c:v>
                </c:pt>
                <c:pt idx="4">
                  <c:v>0.11770849999999998</c:v>
                </c:pt>
                <c:pt idx="5">
                  <c:v>0.15061479999999999</c:v>
                </c:pt>
                <c:pt idx="6">
                  <c:v>0.18218689999999998</c:v>
                </c:pt>
                <c:pt idx="7">
                  <c:v>0.28588979999999997</c:v>
                </c:pt>
                <c:pt idx="8">
                  <c:v>0.19491149999999999</c:v>
                </c:pt>
                <c:pt idx="9">
                  <c:v>9.2217999999999994E-2</c:v>
                </c:pt>
                <c:pt idx="10">
                  <c:v>0.22993529999999998</c:v>
                </c:pt>
                <c:pt idx="11">
                  <c:v>0.1357545</c:v>
                </c:pt>
                <c:pt idx="12">
                  <c:v>6.4194899999999999E-2</c:v>
                </c:pt>
                <c:pt idx="13">
                  <c:v>6.7795209999999995E-2</c:v>
                </c:pt>
                <c:pt idx="14">
                  <c:v>6.8797399999999995E-2</c:v>
                </c:pt>
                <c:pt idx="15">
                  <c:v>0.17120656000000001</c:v>
                </c:pt>
              </c:numCache>
            </c:numRef>
          </c:val>
          <c:extLst>
            <c:ext xmlns:c16="http://schemas.microsoft.com/office/drawing/2014/chart" uri="{C3380CC4-5D6E-409C-BE32-E72D297353CC}">
              <c16:uniqueId val="{00000001-7C10-40D7-9AB6-AF9E3EC620B7}"/>
            </c:ext>
          </c:extLst>
        </c:ser>
        <c:ser>
          <c:idx val="4"/>
          <c:order val="2"/>
          <c:tx>
            <c:strRef>
              <c:f>'2.D.3.f'!$E$24</c:f>
              <c:strCache>
                <c:ptCount val="1"/>
                <c:pt idx="0">
                  <c:v>Estonian practice</c:v>
                </c:pt>
              </c:strCache>
            </c:strRef>
          </c:tx>
          <c:spPr>
            <a:solidFill>
              <a:schemeClr val="accent3">
                <a:tint val="54000"/>
              </a:schemeClr>
            </a:solidFill>
            <a:ln>
              <a:noFill/>
            </a:ln>
            <a:effectLst/>
          </c:spPr>
          <c:invertIfNegative val="0"/>
          <c:cat>
            <c:numRef>
              <c:f>'2.D.3.f'!$G$7:$V$7</c:f>
              <c:numCache>
                <c:formatCode>General</c:formatCod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numCache>
            </c:numRef>
          </c:cat>
          <c:val>
            <c:numRef>
              <c:f>'2.D.3.f'!$G$24:$V$24</c:f>
              <c:numCache>
                <c:formatCode>0.00</c:formatCode>
                <c:ptCount val="16"/>
                <c:pt idx="0">
                  <c:v>0.12017120000000001</c:v>
                </c:pt>
                <c:pt idx="1">
                  <c:v>3.7202800000000001E-2</c:v>
                </c:pt>
                <c:pt idx="2">
                  <c:v>7.3174400000000001E-2</c:v>
                </c:pt>
                <c:pt idx="3">
                  <c:v>7.4498800000000004E-2</c:v>
                </c:pt>
                <c:pt idx="4">
                  <c:v>6.7262000000000002E-2</c:v>
                </c:pt>
                <c:pt idx="5">
                  <c:v>8.6065600000000006E-2</c:v>
                </c:pt>
                <c:pt idx="6">
                  <c:v>0.1041068</c:v>
                </c:pt>
                <c:pt idx="7">
                  <c:v>0.1633656</c:v>
                </c:pt>
                <c:pt idx="8">
                  <c:v>0.111378</c:v>
                </c:pt>
                <c:pt idx="9">
                  <c:v>5.2696E-2</c:v>
                </c:pt>
                <c:pt idx="10">
                  <c:v>0.1313916</c:v>
                </c:pt>
                <c:pt idx="11">
                  <c:v>7.7574000000000004E-2</c:v>
                </c:pt>
                <c:pt idx="12">
                  <c:v>3.6682800000000002E-2</c:v>
                </c:pt>
                <c:pt idx="13">
                  <c:v>3.8740120000000003E-2</c:v>
                </c:pt>
                <c:pt idx="14">
                  <c:v>3.9312800000000002E-2</c:v>
                </c:pt>
                <c:pt idx="15">
                  <c:v>9.783232E-2</c:v>
                </c:pt>
              </c:numCache>
            </c:numRef>
          </c:val>
          <c:extLst>
            <c:ext xmlns:c16="http://schemas.microsoft.com/office/drawing/2014/chart" uri="{C3380CC4-5D6E-409C-BE32-E72D297353CC}">
              <c16:uniqueId val="{00000004-7C10-40D7-9AB6-AF9E3EC620B7}"/>
            </c:ext>
          </c:extLst>
        </c:ser>
        <c:dLbls>
          <c:showLegendKey val="0"/>
          <c:showVal val="0"/>
          <c:showCatName val="0"/>
          <c:showSerName val="0"/>
          <c:showPercent val="0"/>
          <c:showBubbleSize val="0"/>
        </c:dLbls>
        <c:gapWidth val="150"/>
        <c:axId val="711908856"/>
        <c:axId val="711906896"/>
      </c:barChart>
      <c:lineChart>
        <c:grouping val="standard"/>
        <c:varyColors val="0"/>
        <c:ser>
          <c:idx val="0"/>
          <c:order val="3"/>
          <c:tx>
            <c:strRef>
              <c:f>'2.D.3.f'!$E$22</c:f>
              <c:strCache>
                <c:ptCount val="1"/>
                <c:pt idx="0">
                  <c:v>Proposed mass balance model</c:v>
                </c:pt>
              </c:strCache>
            </c:strRef>
          </c:tx>
          <c:spPr>
            <a:ln w="28575" cap="rnd">
              <a:solidFill>
                <a:schemeClr val="accent3">
                  <a:shade val="53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lt-LT"/>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'2.D.3.f'!$G$7:$V$7</c:f>
              <c:numCache>
                <c:formatCode>General</c:formatCod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numCache>
            </c:numRef>
          </c:cat>
          <c:val>
            <c:numRef>
              <c:f>'2.D.3.f'!$G$22:$V$22</c:f>
              <c:numCache>
                <c:formatCode>0.00</c:formatCode>
                <c:ptCount val="16"/>
                <c:pt idx="0">
                  <c:v>0.22532100000000005</c:v>
                </c:pt>
                <c:pt idx="1">
                  <c:v>6.9755250000000005E-2</c:v>
                </c:pt>
                <c:pt idx="2">
                  <c:v>0.13720199999999994</c:v>
                </c:pt>
                <c:pt idx="3">
                  <c:v>0.13968524999999998</c:v>
                </c:pt>
                <c:pt idx="4">
                  <c:v>0.12611624999999999</c:v>
                </c:pt>
                <c:pt idx="5">
                  <c:v>0.16137299999999999</c:v>
                </c:pt>
                <c:pt idx="6">
                  <c:v>0.19520025000000002</c:v>
                </c:pt>
                <c:pt idx="7">
                  <c:v>0.30631050000000015</c:v>
                </c:pt>
                <c:pt idx="8">
                  <c:v>0.20883375000000004</c:v>
                </c:pt>
                <c:pt idx="9">
                  <c:v>9.8805000000000018E-2</c:v>
                </c:pt>
                <c:pt idx="10">
                  <c:v>0.24635925000000003</c:v>
                </c:pt>
                <c:pt idx="11">
                  <c:v>0.14545124999999998</c:v>
                </c:pt>
                <c:pt idx="12">
                  <c:v>6.8780250000000015E-2</c:v>
                </c:pt>
                <c:pt idx="13">
                  <c:v>7.2637724999999986E-2</c:v>
                </c:pt>
                <c:pt idx="14">
                  <c:v>7.3711499999999999E-2</c:v>
                </c:pt>
                <c:pt idx="15">
                  <c:v>0.1834356</c:v>
                </c:pt>
              </c:numCache>
            </c:numRef>
          </c:val>
          <c:smooth val="0"/>
          <c:extLst>
            <c:ext xmlns:c16="http://schemas.microsoft.com/office/drawing/2014/chart" uri="{C3380CC4-5D6E-409C-BE32-E72D297353CC}">
              <c16:uniqueId val="{00000000-7C10-40D7-9AB6-AF9E3EC620B7}"/>
            </c:ext>
          </c:extLst>
        </c:ser>
        <c:dLbls>
          <c:showLegendKey val="0"/>
          <c:showVal val="0"/>
          <c:showCatName val="0"/>
          <c:showSerName val="0"/>
          <c:showPercent val="0"/>
          <c:showBubbleSize val="0"/>
        </c:dLbls>
        <c:marker val="1"/>
        <c:smooth val="0"/>
        <c:axId val="711908856"/>
        <c:axId val="711906896"/>
      </c:lineChart>
      <c:catAx>
        <c:axId val="711908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crossAx val="711906896"/>
        <c:crosses val="autoZero"/>
        <c:auto val="1"/>
        <c:lblAlgn val="ctr"/>
        <c:lblOffset val="100"/>
        <c:noMultiLvlLbl val="0"/>
      </c:catAx>
      <c:valAx>
        <c:axId val="711906896"/>
        <c:scaling>
          <c:orientation val="minMax"/>
        </c:scaling>
        <c:delete val="1"/>
        <c:axPos val="l"/>
        <c:numFmt formatCode="0.00" sourceLinked="1"/>
        <c:majorTickMark val="none"/>
        <c:minorTickMark val="none"/>
        <c:tickLblPos val="nextTo"/>
        <c:crossAx val="7119088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lt-LT"/>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barChart>
        <c:barDir val="col"/>
        <c:grouping val="clustered"/>
        <c:varyColors val="0"/>
        <c:ser>
          <c:idx val="0"/>
          <c:order val="0"/>
          <c:tx>
            <c:strRef>
              <c:f>'2.D.3.f'!$E$22:$F$22</c:f>
              <c:strCache>
                <c:ptCount val="2"/>
                <c:pt idx="0">
                  <c:v>Proposed mass balance model</c:v>
                </c:pt>
                <c:pt idx="1">
                  <c:v>Gg</c:v>
                </c:pt>
              </c:strCache>
            </c:strRef>
          </c:tx>
          <c:spPr>
            <a:solidFill>
              <a:schemeClr val="accent3">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lt-L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'2.D.3.f'!$G$7:$V$7</c:f>
              <c:numCache>
                <c:formatCode>General</c:formatCod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numCache>
            </c:numRef>
          </c:cat>
          <c:val>
            <c:numRef>
              <c:f>'2.D.3.f'!$G$22:$V$22</c:f>
              <c:numCache>
                <c:formatCode>0.00</c:formatCode>
                <c:ptCount val="16"/>
                <c:pt idx="0">
                  <c:v>0.22532100000000005</c:v>
                </c:pt>
                <c:pt idx="1">
                  <c:v>6.9755250000000005E-2</c:v>
                </c:pt>
                <c:pt idx="2">
                  <c:v>0.13720199999999994</c:v>
                </c:pt>
                <c:pt idx="3">
                  <c:v>0.13968524999999998</c:v>
                </c:pt>
                <c:pt idx="4">
                  <c:v>0.12611624999999999</c:v>
                </c:pt>
                <c:pt idx="5">
                  <c:v>0.16137299999999999</c:v>
                </c:pt>
                <c:pt idx="6">
                  <c:v>0.19520025000000002</c:v>
                </c:pt>
                <c:pt idx="7">
                  <c:v>0.30631050000000015</c:v>
                </c:pt>
                <c:pt idx="8">
                  <c:v>0.20883375000000004</c:v>
                </c:pt>
                <c:pt idx="9">
                  <c:v>9.8805000000000018E-2</c:v>
                </c:pt>
                <c:pt idx="10">
                  <c:v>0.24635925000000003</c:v>
                </c:pt>
                <c:pt idx="11">
                  <c:v>0.14545124999999998</c:v>
                </c:pt>
                <c:pt idx="12">
                  <c:v>6.8780250000000015E-2</c:v>
                </c:pt>
                <c:pt idx="13">
                  <c:v>7.2637724999999986E-2</c:v>
                </c:pt>
                <c:pt idx="14">
                  <c:v>7.3711499999999999E-2</c:v>
                </c:pt>
                <c:pt idx="15">
                  <c:v>0.1834356</c:v>
                </c:pt>
              </c:numCache>
            </c:numRef>
          </c:val>
          <c:extLst>
            <c:ext xmlns:c16="http://schemas.microsoft.com/office/drawing/2014/chart" uri="{C3380CC4-5D6E-409C-BE32-E72D297353CC}">
              <c16:uniqueId val="{00000000-C48D-46CD-A33B-651FFA6CB8A7}"/>
            </c:ext>
          </c:extLst>
        </c:ser>
        <c:ser>
          <c:idx val="1"/>
          <c:order val="1"/>
          <c:tx>
            <c:strRef>
              <c:f>'2.D.3.f'!$E$26:$F$26</c:f>
              <c:strCache>
                <c:ptCount val="2"/>
                <c:pt idx="0">
                  <c:v>Tier 2 (GB 2016) with abatement</c:v>
                </c:pt>
                <c:pt idx="1">
                  <c:v>Gg</c:v>
                </c:pt>
              </c:strCache>
            </c:strRef>
          </c:tx>
          <c:spPr>
            <a:solidFill>
              <a:schemeClr val="accent3">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lt-L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'2.D.3.f'!$G$7:$V$7</c:f>
              <c:numCache>
                <c:formatCode>General</c:formatCode>
                <c:ptCount val="16"/>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numCache>
            </c:numRef>
          </c:cat>
          <c:val>
            <c:numRef>
              <c:f>'2.D.3.f'!$G$26:$V$26</c:f>
              <c:numCache>
                <c:formatCode>0.00</c:formatCode>
                <c:ptCount val="16"/>
                <c:pt idx="0">
                  <c:v>2.6587877999999998</c:v>
                </c:pt>
                <c:pt idx="1">
                  <c:v>0.82311195000000004</c:v>
                </c:pt>
                <c:pt idx="2">
                  <c:v>1.6189836</c:v>
                </c:pt>
                <c:pt idx="3">
                  <c:v>1.64828595</c:v>
                </c:pt>
                <c:pt idx="4">
                  <c:v>1.48817175</c:v>
                </c:pt>
                <c:pt idx="5">
                  <c:v>1.9042014000000003</c:v>
                </c:pt>
                <c:pt idx="6">
                  <c:v>2.3033629499999999</c:v>
                </c:pt>
                <c:pt idx="7">
                  <c:v>3.6144638999999996</c:v>
                </c:pt>
                <c:pt idx="8">
                  <c:v>2.4642382500000002</c:v>
                </c:pt>
                <c:pt idx="9">
                  <c:v>1.165899</c:v>
                </c:pt>
                <c:pt idx="10">
                  <c:v>2.9070391500000001</c:v>
                </c:pt>
                <c:pt idx="11">
                  <c:v>1.7163247500000001</c:v>
                </c:pt>
                <c:pt idx="12">
                  <c:v>0.81160695000000005</c:v>
                </c:pt>
                <c:pt idx="13">
                  <c:v>0.85712515500000008</c:v>
                </c:pt>
                <c:pt idx="14">
                  <c:v>0.86979570000000006</c:v>
                </c:pt>
                <c:pt idx="15">
                  <c:v>2.1645400800000001</c:v>
                </c:pt>
              </c:numCache>
            </c:numRef>
          </c:val>
          <c:extLst>
            <c:ext xmlns:c16="http://schemas.microsoft.com/office/drawing/2014/chart" uri="{C3380CC4-5D6E-409C-BE32-E72D297353CC}">
              <c16:uniqueId val="{00000001-C48D-46CD-A33B-651FFA6CB8A7}"/>
            </c:ext>
          </c:extLst>
        </c:ser>
        <c:dLbls>
          <c:showLegendKey val="0"/>
          <c:showVal val="0"/>
          <c:showCatName val="0"/>
          <c:showSerName val="0"/>
          <c:showPercent val="0"/>
          <c:showBubbleSize val="0"/>
        </c:dLbls>
        <c:gapWidth val="100"/>
        <c:overlap val="-27"/>
        <c:axId val="711908464"/>
        <c:axId val="711908072"/>
      </c:barChart>
      <c:catAx>
        <c:axId val="711908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crossAx val="711908072"/>
        <c:crosses val="autoZero"/>
        <c:auto val="1"/>
        <c:lblAlgn val="ctr"/>
        <c:lblOffset val="100"/>
        <c:noMultiLvlLbl val="0"/>
      </c:catAx>
      <c:valAx>
        <c:axId val="711908072"/>
        <c:scaling>
          <c:orientation val="minMax"/>
        </c:scaling>
        <c:delete val="1"/>
        <c:axPos val="l"/>
        <c:numFmt formatCode="0.00" sourceLinked="1"/>
        <c:majorTickMark val="none"/>
        <c:minorTickMark val="none"/>
        <c:tickLblPos val="nextTo"/>
        <c:crossAx val="7119084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t-LT"/>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lt-LT"/>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6">
  <a:schemeClr val="accent3"/>
</cs:colorStyle>
</file>

<file path=xl/charts/colors2.xml><?xml version="1.0" encoding="utf-8"?>
<cs:colorStyle xmlns:cs="http://schemas.microsoft.com/office/drawing/2012/chartStyle" xmlns:a="http://schemas.openxmlformats.org/drawingml/2006/main" meth="withinLinearReversed" id="23">
  <a:schemeClr val="accent3"/>
</cs:colorStyle>
</file>

<file path=xl/charts/colors3.xml><?xml version="1.0" encoding="utf-8"?>
<cs:colorStyle xmlns:cs="http://schemas.microsoft.com/office/drawing/2012/chartStyle" xmlns:a="http://schemas.openxmlformats.org/drawingml/2006/main" meth="withinLinear" id="16">
  <a:schemeClr val="accent3"/>
</cs:colorStyle>
</file>

<file path=xl/charts/colors4.xml><?xml version="1.0" encoding="utf-8"?>
<cs:colorStyle xmlns:cs="http://schemas.microsoft.com/office/drawing/2012/chartStyle" xmlns:a="http://schemas.openxmlformats.org/drawingml/2006/main" meth="withinLinear" id="16">
  <a:schemeClr val="accent3"/>
</cs:colorStyle>
</file>

<file path=xl/charts/colors5.xml><?xml version="1.0" encoding="utf-8"?>
<cs:colorStyle xmlns:cs="http://schemas.microsoft.com/office/drawing/2012/chartStyle" xmlns:a="http://schemas.openxmlformats.org/drawingml/2006/main" meth="withinLinear" id="16">
  <a:schemeClr val="accent3"/>
</cs:colorStyle>
</file>

<file path=xl/charts/colors6.xml><?xml version="1.0" encoding="utf-8"?>
<cs:colorStyle xmlns:cs="http://schemas.microsoft.com/office/drawing/2012/chartStyle" xmlns:a="http://schemas.openxmlformats.org/drawingml/2006/main" meth="withinLinear" id="16">
  <a:schemeClr val="accent3"/>
</cs:colorStyle>
</file>

<file path=xl/charts/colors7.xml><?xml version="1.0" encoding="utf-8"?>
<cs:colorStyle xmlns:cs="http://schemas.microsoft.com/office/drawing/2012/chartStyle" xmlns:a="http://schemas.openxmlformats.org/drawingml/2006/main" meth="withinLinear" id="16">
  <a:schemeClr val="accent3"/>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24</xdr:col>
      <xdr:colOff>0</xdr:colOff>
      <xdr:row>18</xdr:row>
      <xdr:rowOff>0</xdr:rowOff>
    </xdr:from>
    <xdr:to>
      <xdr:col>24</xdr:col>
      <xdr:colOff>304800</xdr:colOff>
      <xdr:row>19</xdr:row>
      <xdr:rowOff>121920</xdr:rowOff>
    </xdr:to>
    <xdr:sp macro="" textlink="">
      <xdr:nvSpPr>
        <xdr:cNvPr id="15361" name="AutoShape 1" descr="data:image/gif;base64,R0lGODlhIwN7AXcAMSH+GlNvZnR3YXJlOiBNaWNyb3NvZnQgT2ZmaWNlACwAAAAAIwN7AYQAAAAzZv+WlpaAgID/AAD///8BAgMBAgMBAgMBAgMBAgMBAgMBAgMBAgMBAgMBAgMBAgMBAgMBAgMBAgMBAgMBAgMBAgMBAgMBAgMBAgMBAgMBAgMBAgMBAgMBAgMBAgMD/1i63P4wykmrvTjrzbv/YCiOZGmeaKqubOu+cCzPdG3feK7vfO//wKBwSCwaj8ikcslsOp/QqHRKrVqv2Kx2y+16v+CweEwum8/otHrNbrvf8Lh8Tq/b7/i8fs/v+/+AgYKDhIWGh4iJiouMjY6PkJGSk5SVlpeYmZqbnJ16AKAOoAAKpJ6nqKmqIqYFraGlsKuztLW2rwuyrq22vb6/lri7osDFxseJwrrIzM3OfaO5vM/U1dZzy9fa29xi2d3g4eJSy9Pj5+jpPLrm6u7v8C6j7fH19vf4+fr7/P3+/wADChxIsKDBgwgTKlzIsKFDJPMizKP3sKJFQd92RbvIsf9joIwUPYocSQdkRpIoU6r5NjGkypcwu5yMRW+AzZsCcurcybOnz59AgwodSrSo0aNIkypdyrSp06dQo0qdSrWq1atYs2rdytXqi5mxKgyISbbsE7ClxJpdy9YIWldq28qdu45XqI0uF4yly7dvjJZhJ17Y67ewYRh5IxA+zLixicQQFjueHIaA5cuYrWDebJkL5MiUQ1fmfFkz6dJyJItejeV05yquX8dRzbr2lNimXc+hbbu3E9ywgc/2TTyK8NvH3/AuzrxIcuPP2yxvTh1I9CexCYzI3mR69e87rv8Wr4E7E+/g09sgz8R8CPdK0KufH4P9Evgf8CORT78/C/v/SujXgYBG8OffgScAmASBGzBIhIEIHuGgHxO2pltwF76n4A8QRujchnlUeAWIRohogYkcekgFiiGSKIWLRLA4gYw8dKiiEDTakSMUMA6x4wM/4mDjjdb1SEeQTRgZBJIMMFnDkET64OQbUy6YIXJX5qfkDVBGyYN5W5ZRJRJhSlmmAmPG0OUsaUoCZpZ3tPnhabnRKYKcLqy5Cp6PvGmnHnziCCePZxYQ6Ap6qnIoI36SxseiPxQaXqGQakTRRnFdU2kijXL2qKQSDoodpaBOYNIwmVqzKSKdbvapqFuUikOVq7L0SmKJprLqIa1mtseuOsh6A63CQmCrNKlWA2wh/72iBmixgv6JpbRawnrCsWFRkCsqyxLSrGwtWpsFtDQQK24J2KLqwE04deXuu/AmlV289Nbb1bwCxGbvvlDhyy9V+Or7L1IC+/vUvF+1I8tb257S7SDfavcruTNEHOCF5lK7QroMb/OwIBZPfO7FGI/cA3AZO5rwAwvj6jHFi4T8rMlkokzzpHam7OnKyA7zVgENe/JxIDKHqzGhJR/tY9JKNwizpbC0/FnQnQwNSNF4WG0C1nOqrLOrNny27ss3O2xz03NoXQLXMTKtsoZlP9YB1Zyo3Qfbddi93dlvh5ozqXGTIPbY2ugt8t9oy2E43Ij3XaLbOzPu+H5kJ84m3/+RGz050o1n/njnnnuw+GCVb94L3kc+DQPqS0IOtuShH0H3JqNnjfnrmscOgeon3u5rzaDjXq3lQcyuSe1x+u5s7sJLwHsFrBcZ/O8gIK9t6brbEn0cKD5PwfZmTr/88KYXYXwm1uetPLhsrM++84GrAP4FkrovMezNy459/qe7D4f99ItfCubXO+IFUHzvG5D3RnA+TKQvda4b3xoAWMDylct/ezNgBXf2NeoloYGXeGDaMOgGCkJPgCgg4Ak1uEKvAY6FPQChJUSoOBK2wYTfQ2GCbFg9HTYAh+TL3oP258FfqBAMQIQfDP/DwyAWUXQRlKACffgkIkqxf1G83w3/s6jFGVGRBEf04hKV6MIvGmqBIpBhJWjIvSaqIYkRQGMc3ThFC5aHi2hSEBsJpyk5goyOaIDj7sx4J0A6bYxzRKDETLTHBqiREo0soSHNIEggERJ/vqofISnISD9+4JGTiOQWs/g/PG6QfzUIIxmFeEdF5tFkolQAKN3kyatNskm13JopW8hKGagykXbMACf1mEsOzDISsZzgLReQTGBycEPFZOYyDxhMDAwTltHUwDEh0cw0ELCblnTlKZ+4nmmO84ocuKYBk7nNPmXzcGWs5isRGa14yvOM9DykODWZTweo055gY6cVE4hFBFLznn4DKCr9eUkx7nOTEH0oKfHZ/08btNMR4NRnL8Nn0HOiM0m7zGFFrfnPhbYSoSJVaCYxuClMiSIi1yvcO10w05SqlKDhHOnJQurQjWZQoijtqUmFacqQVeouCoNpTPvY0K759EvmzOgPebrKoYKxpORMZ0Rv+hqjwqxlxMjARRshVaLqdHVRrakTUdO9pjrzmRMt5FkpCleg1jWoGwBrA1y6VFWpdQV/fWtAaVZWaYqTl1b9KVcXudWnInalRaXqtW61V8EkixqFPWhioRpXmzr2c4vVbFZ3GNm58jO0dL3rYN1a2Z6xLCPsssnAZktbqRistloRGG6FEjDXGOW2u1VKwXQ7FOJupbe+zVdyo2LcoP8glzQ5eS50lXua6OqLBXo1lstkytp6fjYH3wysVg/r2dHqsrR4FexHpzrRiDGWvCnIrrEu+4zMerSLTlWteXHZ3QvCt6r7vSp6vwvg9fK3o+6dp34DDAL5soy+zrDvYw3MUa6KlsHAQ+2EcUpau252w/hVL1sHvOCuPg2pyMKLBcbKKPGmsL8dtvB9Qzyq/4qYxi8mMYZBfOERe3i1GsYuO0hhWQg3Q8LlpfBOOyvUD4O2xBxmb3rH+2Ml37fHJq6yj4M8g8ExgMUxc3GMnQzetMLYl5Id5FyTvGUZy/WeXtVxmwksuLkNFMdaELOU3czmKN8nzTmlM5VRe9qnxln/y+9dcwa8/OU7j0HPB+Zzk3f8ZCDD+cyGRbSAL91erM6ZzDsAsyKQPGk/VxjKWMZzewDNUEUX+NOQnXKgN3toQrN6CKLmFKQ3LehUmtnVw7p1pEFdR1ublrAs9XSWgd2CXLNq14oldjmZ/GpTW8nGapb1SY2t7T3TOtlyXna3q8hdZntX2r6m9o1V/Wdsz5rSa4W1vNlNUg3WGsqJxnd3HC0GaKfW0t/GNFrd3epxp1rBqI42hu8N8IbPm95AGACpuzDxG5OsoyCGeIb1feUXJPjfD8fywUEubo5X8kEVj5W/MWltziL45KsmuLfhDcVw59vQyO60zRGObi6lPM8r/++huXP8cmFfnOM89riybx5wThdd0yRvuQ8kHvQ3Vr3mBh/407kMHZkPm+bFNrnReW5lhsdaxuz8+biuHnawT3vrSJ9W3EutcZaX3OF3X3jO4Y73vPtd6jFUu4UE7vJe+5fvZzd8pGzOdCvbvfHzJnvZ9472pUse8DUS/IjYPuieVwzcXj963yH/d61ze+7VHvnSSX/5ugee85SE/bY9j2adh/7ap084TS0fdY1DE/S5TzztaUB1whtC85lWfO0RH3IMBV/4jhc61Ntqb+CL/fYcQr7zs77x4Zs+4R9fEeMv//3Rk7/3Ip/x+T8OcyEUf+hhNn6w5C/9yo+9+9BvPv/v2H//39v++X/nepkne2SgfVEnen3Xegq4feaHfgeodDvngEmXcevHe2lHgI+GgemHf/lHeh5YJ9eHcS3Af9jnf8wXgBVIf2lkgHKnfAgYfWX2f6jXdm6nUQ34S513g/1HeeBngVX3ftw3ghpIgf2mglhnf9jXZwJ4hDqobgPkgzyodzLYhFwnO42kfQbob2bXfI9XfvpnTl3ogO2XfE2HhAD4gfJwEnwlAUDoghAIf6fmfRyIebNifQ0YhruHaKz3hme4gBOohCk4fSdGZEmlLhPQhq7iHeixiIeoLdyhiH0FGmwYiQ+giI9IiY6EiZk4iY14iLjBiJ2oGJr4ZY//+Iml+ImhqBiXyImsqIq6gYiZAYulIYvaAYqtWImn+IqmiIqe+IqOuIt0Qou1mIuOIoxAszGUxQAOFhmrKIqpKInOyIbNCI3RWI2VOIp60Yu++Ix8ZI3XeIvfKI3bCI7dGI7euC7E6CnGuI7ciI68eI6bKI7BmI7q+I7w2GjyOI/AWIzTyIzj6Iq6GJACqY8EGYzI6FrZYogAaZDkGI/3KEu/+I/mSI0UWY4TeZGO1I8YiY8NyZEVaZHuyJAdmY0jCZHaWJD1uI/F2I4ZaY8b6ZH+iJIpOZDqiI0muZD8qJKJqJEhuZInmZMyuZM6GYs8KTjJ6FoMU5QkWZLHyJTs/+iUNmmLihEAVFmVVgk0SrmUH+mQW6mVXakXLvmSXgmSXImLQzmL9JiILEmKYVmWZMmWQUmUZ9kZUhmTQBmXaEmTNfmTasmXQomXdJmWeSmRj3GUCQlbsZWYirmYjNmYjvmYkBmZkjmZlFmZlnmZmJmZmrmZnNmZnvmZoBmaojmapFmapnmaqJmajHmQCXmY28WGVhmbAQA0shmbtFmbVXmbuKmbu7mIuEmVvFmbwSmbw3mVA/CbwHmcyNmUDylLyDmbytmbz1mcxrmc0Smd1nmI03mdwsmdtumd37mdUWmT1Jmc4qmdv1me5pmdULmWzmmd59mczNmcvsmeU2mf9P9JnpDoniHgYMsolu+JnekJntU5oPF5nwKaoN0Jnww6oPypntDZoApKnAS6ngaKn5W4nRp6oRzam+P5oBUaoRiaoR26oCPqligKk+uyoQ7aniVZny2KoB7Kn3UJoDWKLoapLh2DnhManhJKoQcaGT8KpENaoCVKoSDKoiZ6pD7ao0Y6ozK6pE5qoVOanB/qlCeaonpRpE/anSAalUrqpS6anzwKpUKapSqqpTdJpkzZYITYMyhmZFvKpF1KpFUKndrCpbkZongKm3pqpVj6pxA6qCFKqEG6on8qondKqFcqn4V6o46UqIw6pl9pqGi6ppU6nwA6qVGKpDSqn18qZHb/cStTk6d0uqdh2qRmeqaLyqeaiqinCqiOmqp1qqpSaqetWqa3iqu82qvf2aiZ+qj6Kamuup+U+pZzGqPBCqwkqqzNuqo2CqrH+hV2RgHLWQDTia3Xuq3XWgHcmp7aCq7W+q27KQLZSq7CGa7liq7Eqa7pOq7geq7xyq62yQPdGgL0epXu2q6TkK3wWq4fUa0TkK+5ua/1SrDAaQEIO5sGq6//mq7+CgLyuq4LqwAV27AF+7DtOrEQe7E7cK8SO68iC7CSELESYLLQ4AHycbEcu7Ege7Ij27HiOrAeG7Ixe7Ase7M4O7Mwq7P6mrM8iwMv6wFAS7KRgLIQgLSSsLI+/1uwLbuzRtuzMkuxQZu0NfsBT/uzReuyTZuwGgu1U8u1VBu1NzC0HWC2D6C0jaC2DcC2j8C0Yxu2Yju3/Pq1Tnu1EZC1DmuzcQu2dOu3Wtu1DGu3d9u1Fou3ZVu1Z6u4aYu2jOC2CwC5jQC3cgu4gVu5e0uzfWu5Gau5m5u5RIuwhyu4o4u5hUu2jUu6GMuwetu5OeC4GgC7DCC5iEC7tLsIlPu3l2u6rCu7kau6tou4HNC6vQu8xsu4bbu1nJuwt+sCvnsBz7u6g1uyz9u8iZC7y1u8n8u80au89Uq43Iu8GUC8pcu72qu7p/uunmu+5Zu97fu9OhC93iq+syu/hf8QvPQ7ufO7veHLv+8Lunl7vKjrAMQ7vVgrutL7v+nrvgm8v/x7vgxsvSxgv+sLvxVswZCAvwMMCdi7u+jbvx9swFIbwgrstRfswRi8uIbbwOTbwPjqvQvMwB+bv9BLwy5MvTa8Ch0cwyjcwyBctyf8wzIcxEIMwMOLwAVcwiUswir8wErMwhS8AlEcwBucvDl8v1PsCTtcxDzcxRCcwlbrxDc8wiRsrkgMw1xswgcswGUswVJ8xUSMDG58Clv8xT6cxktcw2KswexrxiucxKubx368x2wMxEILx2RsxLYwx1rswG18xjaMxmocuogcxv4LxX+cxQQsyYLMyCigyZv/XMWz4MmcUMedDMmi/LuEXMmpm8oKi8p9LLwbAMiyHASgbMXqCwykvAmmjMmXfLuSzMRHzMqh/MucPMaUvMp9jAS3XL+unAq7rAm9TMuq68gR3MyC/MKZXMh3LMyzfMzRHAPY/MTGEM6YMM3g3L3crMhA0MLULMbOC8uGTATjHMjHYM6XgM7rnMbeXMyPTMwz4M7pDNDjK89gLAT1XM/9qtCVoM/KXMbW3M3ZbAQCvc927LpvvM3PPMMbDb5yzNCU4NCxXM0e7cu5TM8GLdH2jM/ge9Eu3c/tTNDOfNK+wNINHdFe/NJPDMwWDdM+UNEPPcQTnNIYjdIdHcf3DNKT/yDS/7zMJQ3IRwDUIw3PLSDV8zwECS3TlmDTIY3T/HzKVI3UUE3RRP3VK63Ulsy7E03WR53IRd0LXF0HaygNc42sqjzVxhzJPZ0EVn3NYZ3Red3WiSvYaX3QtRDX2PCmL1XXdr3TA/3MwczXZa3TZ63Vr6zRNI3Vlm3P5YzWcbCMXsbUfu3UYl3LP9DXKm3aJYDab43Qm+3ZawvbbwDaP4OphZ3ak63HeJ3ZtpzbJi3UgK3WyGzUvP3NhK0JiP3ZOQoYcnrXTS3cPB3Uhn3avs3ak6wC1u3TP/3am73Q3S3XOaqMiMkuRIGcOfGc523eAqDe6F0U7P3evxlcQdHe8P+Nm+kd3+uN3+3dFfSt3+ot3z/x31Ah4ABe4P+y3wb+LkKGkC/V3I5t0Wvt1mad3CeQ3WBN2sH9wRFO3Fc9zMVNCxS+EtHwn8ro4JUt3Tmt28/d4TGN2Suu0vHs4tNN3cftzzO+CiHuBiSeCyYe2Sf+4TP94uxM44G92zcOAxYu2TWOyywO4rI924rtM1GzYl5N2Ule5RcO5D2Q5C3M0UXe5EQO5hjw5IqQ41A+qlBDOk/92Fr+4H+t2TKO20u+2r7NzNw951tN5nbAaLbdykLuxRt+2yk+3K4d54Ou55f95Udur3fe5tCM6CUhsBJu5XW+5iRdBFyOwF4O3ZAe1d//fbSd/tkqi+W/vbyB7uej7ejxW92avuqGft1pEOpeIulUbOSmTuioLud4/gKZvsKbruG4fgayPusbINq6DtGW/uaFrujHvugxzuytLeyfTuwnYOyHfumTnuVizuivTum7PsicPu1QMOzUjgHWPuHYXut/Duu93e3aPuQycOVtQO7lTuXJbuuDTupjjems7uuuDu3sLu3fXu/Vru9svu0/juz87u6lHu0BXelsQO8E/6AJn+rAre4W7+yv2++X/Ou3buZKIPETL58V3+wwfu8Kz+HA/s6qXtUQvwYiP/KbWvLXruy5XvMDP9QM3+X/Hu45LwUxL/Nq6ub4btYGn+7L/+7zRa/dSP7yahD0Qj+WN4/uDH/0Nt/iAO/tLa/zWQ8HUB/1rzr1Wq/0CO/jnr7zrb7xVT/v4g72xW71S3/qNm7y8L7lHC/cHn/Hcm8GXx/15z72Gl/aSN/urszyCP/sZB/4XtD3Qv/37+7wBY3ikG/3NGz4io/dTh/rbe/2YgX3604CZs/WhX/MeQ/owc73m8/5ai74ks/0ib7urt/z2275dd/0ax/xqa/6Pb7XnK3NSx/7aj/6EM7tXf8GjC/zjt/wAR+7vH/2wt/6lF/8bnD8I5/8PM+3sK/kzx/3xJ/4tS8G1D/x1p/2a/z72t/mtD/5ti/9bP/zxK5Ui7362f+u/Hg8AqG/8Nv/+d2/8uFvA/3fGwgAUNysBbrpBr0h6822z93HFaJ2nahTguQahGsqz3Q9uS+NwyX/2cDgzeXzFI3CpHLJbBCb0Kh0Sq1ar9hsSjLhclOW2XPXipVF1LHarK2Sxeve+dcOkuPout763Pv/gIGCg1ZfDV4LM2EyeHR3bFGNSG+Edn2MkiOXlU6bKJScoUNyoqWmp6ipJ4YPiRGuYDpmj7OQUJkmc3SqJ6CfuCyenL69wryAxsfKy8zNQKyvh7AVA9XVAtjZ2tku2Dje3QLh2+Tl5uHf4uPm7O3u7+/p8ej0JfD3+O7y+uv5/v8AA7brJ7CgwYMIEyr/XMiwYUA/0BDRWJQCWA5aefZgzOiMGAaLR3KZ8kiBpLMsyU6qXMlykIIvEV1Bo0Dxl5yNjmy1wYnkpEkVIHWNGJkSqM6WV4oiXcq0aaFpraRNlHUzqNI0QX1eFaoJGKqfnY46jSR2rNmzaGnATARhJk2qeXh2JaVHrsiOW+0GKzsIbMi7aZtsDUy4MMuXL6O2goqiZrGqtSJzrKM3h1a+RiFr3lXKL1fAhoUMDk26tDPGNRx/3JxTMmfKWfFiDst60mxkeUebpv16t+/fzFBPhVN7bnEWGmM381z5r+XOuW8Ddz69uvVTwodjOo6c+OSdypkxtyrdz/jywHVfX89e/5Tqkq572/yupbnK89wvoq8bnW77zPL9J+CAnLw3SlyDqceEfZf5Nx+C8Q0FnXSeTacggRhmKIWBANpW3oVKMCibg4/lR90p+NH3H4gatuiiDRzy5iGJJQaIhYjL9Qchd1/paCN7LL4o5JATxHhihUFaEqGEOVJIHo2EpPjjekkSaaWLRn6m34f7CRbeMlLOuOOUgYTJ5IBVXqkmgVl+WWNP/C0JGpg+itmailHWeaaAaa7pJ3ttytnddngm5eYxZuaiV49Odrlbn39GOl2gJtYAqXdjkskolAdmaueelSQ6KJqOSmrqepR6CupqhfJxKC+ibskjinrOuWKpp+YKXP+qd7ba4aqGCvpck5z+apyqow5Ta7K3Fqvrs6jC1aumJyYn7EqxOicrteYtOyypzkIr7q7Sfgpsp3DCdu193mpb7YThavktn7iOay9avJprK6vckrVug766K++7omSr4aX3JqxSvsdyi3BFr6picLnnltnuwfUqrHFLDCuaYMZKVgowtUiC7MbFGT688cqpdLwXl/FKgaN4KGOabigTY6gyyzy7R7HHMAc8xcx0NhrzziHWTCDSPTctiMvbOmyyDUQrkzOh/cYZb4XpTe301wX+/PLRXos9ttBEGY0206IpDS7aYMfdsr9kx0w3sswi6vaDNyurdta+sS334FVkaXP/329WjNW/Iwpdst1aOy54S5MT3jRiKCCWXQOGYy015F4yTqzkQQMO3t+It1e55Zejpnlqd38O9y0Rp3I1xKCfvvXq7ObO+u+Zuy5E57jXPXvoIjdu+hK8H674wBj7Dvz0DsyUGIyxpw6f9ElUrXfZzufd197NHk/9+Yp18bp2C37Mfdui0wy+5893i3r9Xb+PPutuLXaCNdZAyD74YQ+HnKMeBTSgQwaoQHAksIH5YOABVwDBCiqQIBbMoAY3yMEOWhAim4uGItJmPuY1T136A8IJi0e6FBJmhfv7E+akMoMQFoB4ulte0uaHs9XBMHHP41oMh2il/h2CfX4r4Q5d/0grHvINf5Ej2Q+JSEW0rOUVbIEdvHTYvSkGi4lm21QLlVjFMrJHc2xZwPqQGConAnFfSxEi8rj4xTHS0Yx4FJAN/0fCO6rQi65yI7+0J4jb5fGQV9rjBXBYH0FuD4xb9CPVHAm/3VESkZi0IhMYiZJLyoiQlPOhJyd5Pzhm8pS64uSNRgk9tMixfZCkXSnFh8paSkqVdQTl4mLZQ1YC0lim/CQUbUnMF+EykGSsZDIlJkpewtKSziymNH1zzJNFc5C6xFYzl2lNaHJzmuCcVB+zKbNf7vKblmKl2eaFzWGG853XqeY5yZk9dxbtmo+U5NDIB89+DkieaXnlPdEZxv8melOf/kwovnRmzn36Up3ho6Uwg6nQilKToRBFIUEjKkYpZtSiID0FQF3Z0HI+FJ/K9ChKQ8pSVYz0LAK12jYRWk+KtrKlOC3NS80S0++tdKLszNMsg5rTopplp2PpKaxmSs8oZlOpRo0qL5DqFKjajqn27ORQpcrVs1C1KVbtaFPnONYcqnSjXU1rIL7KlLAaFK1J5ada56oMtsaxpDWVaHUMSde+ThWjP/2DW0m6Vb8atq6AhWsSFQtWuR72sYSwK1IGG8myloavkM3s0xJL04Lh1bOF1axobXC9C5R2hEv7LFktSxrMjva10jitVIzIOc6ytpiuhe1oJcAKiaD/9m2MNWNudQvb3srEhpIN5UenN1zi7hYqvpVBcllCWUQ217maZUx0iwTAAXjwu/eQIHjHS17yipcc5y2vetfL3va6970LAaFpj8tGIKm2adfFblpn+IBV0Pe39Fou8PKrX7/KRH00lK5ts4pbxxb4sGvkrRr3OF1tCvh3BH7wfiN8XEVWuHeBjWGGNfxYRb4ltRdm3YhJbFgTF2nBNj1sdVmMUxe/GMUhhueMaTzaD4/stl3dMY8162PlAZmrQh4yZIs8us62NMlKPiyT5Zfjd0I5yn6d8kCdzNIrY5muWpZpim3p5S+rNcxmXuqY02xRNLNZrAx+s2jdLOfKxrnO/0vGM5Xuq2db0rnPQq0yoCv650FbbM2GlmahE20/QTManot+tEa5LGmWRrrSWnU0phW96dCUudPvvDSo53nkUeNU1KbOK1FT3VdUs/qZwX01OF0t6y4iutZEpDWu/3jrXT9LttXjbyx8fddeE9tUaww2sPl47GZjWsKmHZ6zp73pmJhY19TONkuNK+xha/vbfd7csm8IQPia+9zoTre6183udrv73fBmh3xlQFtw2/vLwt6jje/NbyUfeAv9DjigOYzF/gr84HJG42y7jfCG63nfDo/4kCEu8Yo/mOIWz7jGN87xjnv84yAPuch1hfEWlVxDJ89Qygm0cparfAnjXv+Fsk3McCEkGwoQj7nMY0tznaul5kzIeb2PyPMgAJ20R1eC0Gk+c6P7vIZJtznMh27wxfSc6sF7+jOUjvUINB3pXQ/N1bFIdQlnsQZm57rCo6DIxNyc3mk8+8/9Z3M0trztbYl6sOnec7o7fe1sBzvZ8c73Z8Q9CXZf+djfHrzCo/3wiLe7FPA+Ya3T8HqEL7hpEm/5wXvh8enz+tyVbfiv/5zzj48w0kOv72l0fi1Y5/zQJV91uLN+9aQHfdHBnvjU87f1t9d9bHFvdd7T/vS/1z1MhO/30Rff98eHu+qVDwvg594wss/88uduCOtToO1dqL30ez/67XPf9cyvHtr/wy966APe9iIUf+O7T3z215D9Vyc/1IO/f/qnn+j3p37tB3WoR30C2H/o53z2F4BER3n6B3/mh4ALuAXCg32ZQ3zVB3pXpIBcd3n6doHOl4EaWH3e14GKUXYguH+1B3wbyIF154GklYLwN4AsSIL1F3kwqBYyOIMiKIEJNoNTl4MM+H3C14M+GHoUWB3CwXTf54B79391d1ofuHM62ISG14IqOHVSGINUOIQ/OH5PCIVXGIH0toMAZ4W+F4Yu+HdkaIYAWIUIloZfmIRNkGxTGG3rh4ZyiIR0GCnQZWM2CAiy1XJ5qIZcyIdtMIiB8IdSN4d1oIiCqIeHGH8glIB//8CIRmeIegCJECGJkxh2+nVyKSeKODdyEed6XYeKTDh8k6h5rdh5ZKeFGKd3WUdxtEiBcTd2sSh4u8iLt8h3sGh1SweKgyeLw3iMoBh97geI72d8xEiEdRh40WiBPLeKxViI1wiH2aiNjOdfzUd9+5Z2TveN5ZeMsreMt5h9ztiNTViA6MiGvyiMweh5qaiMBNiM98iO82WPuIiP46ePrYh40hh0YpdGjuiN8Td7BomI85U+ZbeQlNiH5Nh418eBr6eKNwiLHfaGZ+iKd1ha4Od3H/l5zPeLsJd5z1eSF2l6WaiJFBmHLXmQnsiQDTmT/uWO/+iPN/mA/ciPmjSAQP9ZhkAZkpYYgEVplBP4kkmJkNC4hkHJlEtZk03JgG1IhVWJh5QYkllZiFeJlQanlV/5ivLXkWGJjaIHllHplWmZlnc4lUKplrXok+3Ikz2pk3Mpl2aRb/nnkjvJl/sYiHsYkUqJg3VYcs9Ik1y4hVWomEbZldDImEIJmTwIkZOJmGEIbUVImX2ImTFpmS6pkFIJhDJpk7PnhnDJkWS5lgfoloRBl/kYjK5Zl2EXm1BJmEFnmLhZmG6XjpgDkNW4jf8InHEpnD25msGJmsOJnMk5ljtphDkJm7T5l745c9NJnSZpmqypnKfJnNnJnWlRndKpdsQInndpOSAZe4igi67/mHqsyJ4TKX2qqT5HCZ/GSYDxWZFPGZfmSJ7yyIz82Z+mGKACqnLxKJ/jWaC/KZ7HqKDGyKCRN48JGoUHCqHC6KAPOqEYaosIWqEXCqF42ZyzaZeyKaHz+KEg6p8behgmepfQKaLSWaIrap316KIvOqP8GZ0n6mI4yqIhSqMGiqA7+qMt+p9BKqM6WqTVGI84+ZpDSp5L+pw26qRIihQnWXq7p4AmSYLoyZJAmKVc2qUreaUtqaRaipK9OKYaWab1R6ZfqpReKqZo+pBtWpue6YigaZOhOZow6Zd7qqd2aqZ+ioiHGRz4t3UCiJZy54WJqqjeOYGLmpqPCqmNapyR/9qFZ2moDSiW+amWlWqpneqWnwqqk8qRoUqpo0qqpzqUqbqEAamdbGmW9YmdbXmfm4qWsbqdmzoWviWnJ+h9nFmZgvmSv7qZmimsxWqsdZqQxyqVw0qsybqrvrqszCqtMNmsyBqs0/qs/8WrInSn3VqCgSqo4KqteSqR4RoTUMitfPqZhKgKdjiGzlmcrvqjt9qc9Vqe80qd94qvq5pvxrev9JqvEZqrAZuq2+iA8Sqv/SqZCkuwBeuwA4uwBfqksomeMZqkaXqx9BilZKqxS8GJ7imw7WmwIHt6tPqN6mmw6wmxI8uyKPt3J7uyKeuyL8uLItuyM5uzMAuw+Jl/Hv/qo0KKoj9LpEArox3aoyk6oEp7igMJc6X4tAQ5jVLrtFNLtVF7tVirdE2rtVXLtVmbiVBrtWI7tgLZtWX7tb8ximHrtWgLtm3rtmTbiGYLt2wbt3Rbt2drt3crt/e4rgbqt2L6kFjYt+F6poILmMgHuCmJrXl5juhoeeqIfBcbuUzKmxSbo5DruJV7kZfLo5aLpJQLpZxbpKFbsaMbo6Wrn9QatNq6PgrpuhK7uhjbujN0uJjXerBbkJ3ruZm7u0Z6ukCbuphru8GruaJLvNUpvDWapb6LscxLusZrusj7uahrg+qadyrJuHuKvdnrrdHgvdyLpRPWve2KCqwKqyLUe75eyLPcOavsq77rm77Y+aroe6rwm5rsW6v167L3K6v7a6vya6mDubLmSsB0mrnteIMGXK4ILJ8K3MD4+Z3zS7/xa78TXK/uG8C42p0s278CfLMejKsZvKoX3L6tasEfLMIn3MElzIdb2qcFrK7J6sKAqr0w/MKKK5iDurTfpl17a403+5Q6usHZCcQq68OtWr48vMRM3MRO/MRQHMVSPMVUXMVWfMVYnMVavMVc3MVe/MVgHMZiPMZkXMZmfMZonMZqvMZs3MZu/MZwHMdyPMfokwAAOw==">
          <a:extLst>
            <a:ext uri="{FF2B5EF4-FFF2-40B4-BE49-F238E27FC236}">
              <a16:creationId xmlns:a16="http://schemas.microsoft.com/office/drawing/2014/main" id="{00000000-0008-0000-0200-0000013C0000}"/>
            </a:ext>
          </a:extLst>
        </xdr:cNvPr>
        <xdr:cNvSpPr>
          <a:spLocks noChangeAspect="1" noChangeArrowheads="1"/>
        </xdr:cNvSpPr>
      </xdr:nvSpPr>
      <xdr:spPr bwMode="auto">
        <a:xfrm>
          <a:off x="24384000" y="2956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18</xdr:col>
      <xdr:colOff>0</xdr:colOff>
      <xdr:row>21</xdr:row>
      <xdr:rowOff>0</xdr:rowOff>
    </xdr:from>
    <xdr:to>
      <xdr:col>18</xdr:col>
      <xdr:colOff>304800</xdr:colOff>
      <xdr:row>22</xdr:row>
      <xdr:rowOff>121920</xdr:rowOff>
    </xdr:to>
    <xdr:sp macro="" textlink="">
      <xdr:nvSpPr>
        <xdr:cNvPr id="15363" name="AutoShape 3" descr="data:image/gif;base64,R0lGODlhIwN7AXcAMSH+GlNvZnR3YXJlOiBNaWNyb3NvZnQgT2ZmaWNlACwAAAAAIwN7AYQAAAAzZv+WlpaAgID/AAD///8BAgMBAgMBAgMBAgMBAgMBAgMBAgMBAgMBAgMBAgMBAgMBAgMBAgMBAgMBAgMBAgMBAgMBAgMBAgMBAgMBAgMBAgMBAgMBAgMBAgMBAgMD/1i63P4wykmrvTjrzbv/YCiOZGmeaKqubOu+cCzPdG3feK7vfO//wKBwSCwaj8ikcslsOp/QqHRKrVqv2Kx2y+16v+CweEwum8/otHrNbrvf8Lh8Tq/b7/i8fs/v+/+AgYKDhIWGh4iJiouMjY6PkJGSk5SVlpeYmZqbnJ16AKAOoAAKpJ6nqKmqIqYFraGlsKuztLW2rwuyrq22vb6/lri7osDFxseJwrrIzM3OfaO5vM/U1dZzy9fa29xi2d3g4eJSy9Pj5+jpPLrm6u7v8C6j7fH19vf4+fr7/P3+/wADChxIsKDBgwgTKlzIsKFDJPMizKP3sKJFQd92RbvIsf9joIwUPYocSQdkRpIoU6r5NjGkypcwu5yMRW+AzZsCcurcybOnz59AgwodSrSo0aNIkypdyrSp06dQo0qdSrWq1atYs2rdytXqi5mxKgyISbbsE7ClxJpdy9YIWldq28qdu45XqI0uF4yly7dvjJZhJ17Y67ewYRh5IxA+zLixicQQFjueHIaA5cuYrWDebJkL5MiUQ1fmfFkz6dJyJItejeV05yquX8dRzbr2lNimXc+hbbu3E9ywgc/2TTyK8NvH3/AuzrxIcuPP2yxvTh1I9CexCYzI3mR69e87rv8Wr4E7E+/g09sgz8R8CPdK0KufH4P9Evgf8CORT78/C/v/SujXgYBG8OffgScAmASBGzBIhIEIHuGgHxO2pltwF76n4A8QRujchnlUeAWIRohogYkcekgFiiGSKIWLRLA4gYw8dKiiEDTakSMUMA6x4wM/4mDjjdb1SEeQTRgZBJIMMFnDkET64OQbUy6YIXJX5qfkDVBGyYN5W5ZRJRJhSlmmAmPG0OUsaUoCZpZ3tPnhabnRKYKcLqy5Cp6PvGmnHnziCCePZxYQ6Ap6qnIoI36SxseiPxQaXqGQakTRRnFdU2kijXL2qKQSDoodpaBOYNIwmVqzKSKdbvapqFuUikOVq7L0SmKJprLqIa1mtseuOsh6A63CQmCrNKlWA2wh/72iBmixgv6JpbRawnrCsWFRkCsqyxLSrGwtWpsFtDQQK24J2KLqwE04deXuu/AmlV289Nbb1bwCxGbvvlDhyy9V+Or7L1IC+/vUvF+1I8tb257S7SDfavcruTNEHOCF5lK7QroMb/OwIBZPfO7FGI/cA3AZO5rwAwvj6jHFi4T8rMlkokzzpHam7OnKyA7zVgENe/JxIDKHqzGhJR/tY9JKNwizpbC0/FnQnQwNSNF4WG0C1nOqrLOrNny27ss3O2xz03NoXQLXMTKtsoZlP9YB1Zyo3Qfbddi93dlvh5ozqXGTIPbY2ugt8t9oy2E43Ij3XaLbOzPu+H5kJ84m3/+RGz050o1n/njnnnuw+GCVb94L3kc+DQPqS0IOtuShH0H3JqNnjfnrmscOgeon3u5rzaDjXq3lQcyuSe1x+u5s7sJLwHsFrBcZ/O8gIK9t6brbEn0cKD5PwfZmTr/88KYXYXwm1uetPLhsrM++84GrAP4FkrovMezNy459/qe7D4f99ItfCubXO+IFUHzvG5D3RnA+TKQvda4b3xoAWMDylct/ezNgBXf2NeoloYGXeGDaMOgGCkJPgCgg4Ak1uEKvAY6FPQChJUSoOBK2wYTfQ2GCbFg9HTYAh+TL3oP258FfqBAMQIQfDP/DwyAWUXQRlKACffgkIkqxf1G83w3/s6jFGVGRBEf04hKV6MIvGmqBIpBhJWjIvSaqIYkRQGMc3ThFC5aHi2hSEBsJpyk5goyOaIDj7sx4J0A6bYxzRKDETLTHBqiREo0soSHNIEggERJ/vqofISnISD9+4JGTiOQWs/g/PG6QfzUIIxmFeEdF5tFkolQAKN3kyatNskm13JopW8hKGagykXbMACf1mEsOzDISsZzgLReQTGBycEPFZOYyDxhMDAwTltHUwDEh0cw0ELCblnTlKZ+4nmmO84ocuKYBk7nNPmXzcGWs5isRGa14yvOM9DykODWZTweo055gY6cVE4hFBFLznn4DKCr9eUkx7nOTEH0oKfHZ/08btNMR4NRnL8Nn0HOiM0m7zGFFrfnPhbYSoSJVaCYxuClMiSIi1yvcO10w05SqlKDhHOnJQurQjWZQoijtqUmFacqQVeouCoNpTPvY0K759EvmzOgPebrKoYKxpORMZ0Rv+hqjwqxlxMjARRshVaLqdHVRrakTUdO9pjrzmRMt5FkpCleg1jWoGwBrA1y6VFWpdQV/fWtAaVZWaYqTl1b9KVcXudWnInalRaXqtW61V8EkixqFPWhioRpXmzr2c4vVbFZ3GNm58jO0dL3rYN1a2Z6xLCPsssnAZktbqRistloRGG6FEjDXGOW2u1VKwXQ7FOJupbe+zVdyo2LcoP8glzQ5eS50lXua6OqLBXo1lstkytp6fjYH3wysVg/r2dHqsrR4FexHpzrRiDGWvCnIrrEu+4zMerSLTlWteXHZ3QvCt6r7vSp6vwvg9fK3o+6dp34DDAL5soy+zrDvYw3MUa6KlsHAQ+2EcUpau252w/hVL1sHvOCuPg2pyMKLBcbKKPGmsL8dtvB9Qzyq/4qYxi8mMYZBfOERe3i1GsYuO0hhWQg3Q8LlpfBOOyvUD4O2xBxmb3rH+2Ml37fHJq6yj4M8g8ExgMUxc3GMnQzetMLYl5Id5FyTvGUZy/WeXtVxmwksuLkNFMdaELOU3czmKN8nzTmlM5VRe9qnxln/y+9dcwa8/OU7j0HPB+Zzk3f8ZCDD+cyGRbSAL91erM6ZzDsAsyKQPGk/VxjKWMZzewDNUEUX+NOQnXKgN3toQrN6CKLmFKQ3LehUmtnVw7p1pEFdR1ublrAs9XSWgd2CXLNq14oldjmZ/GpTW8nGapb1SY2t7T3TOtlyXna3q8hdZntX2r6m9o1V/Wdsz5rSa4W1vNlNUg3WGsqJxnd3HC0GaKfW0t/GNFrd3epxp1rBqI42hu8N8IbPm95AGACpuzDxG5OsoyCGeIb1feUXJPjfD8fywUEubo5X8kEVj5W/MWltziL45KsmuLfhDcVw59vQyO60zRGObi6lPM8r/++huXP8cmFfnOM89riybx5wThdd0yRvuQ8kHvQ3Vr3mBh/407kMHZkPm+bFNrnReW5lhsdaxuz8+biuHnawT3vrSJ9W3EutcZaX3OF3X3jO4Y73vPtd6jFUu4UE7vJe+5fvZzd8pGzOdCvbvfHzJnvZ9472pUse8DUS/IjYPuieVwzcXj963yH/d61ze+7VHvnSSX/5ugee85SE/bY9j2adh/7ap084TS0fdY1DE/S5TzztaUB1whtC85lWfO0RH3IMBV/4jhc61Ntqb+CL/fYcQr7zs77x4Zs+4R9fEeMv//3Rk7/3Ip/x+T8OcyEUf+hhNn6w5C/9yo+9+9BvPv/v2H//39v++X/nepkne2SgfVEnen3Xegq4feaHfgeodDvngEmXcevHe2lHgI+GgemHf/lHeh5YJ9eHcS3Af9jnf8wXgBVIf2lkgHKnfAgYfWX2f6jXdm6nUQ34S513g/1HeeBngVX3ftw3ghpIgf2mglhnf9jXZwJ4hDqobgPkgzyodzLYhFwnO42kfQbob2bXfI9XfvpnTl3ogO2XfE2HhAD4gfJwEnwlAUDoghAIf6fmfRyIebNifQ0YhruHaKz3hme4gBOohCk4fSdGZEmlLhPQhq7iHeixiIeoLdyhiH0FGmwYiQ+giI9IiY6EiZk4iY14iLjBiJ2oGJr4ZY//+Iml+ImhqBiXyImsqIq6gYiZAYulIYvaAYqtWImn+IqmiIqe+IqOuIt0Qou1mIuOIoxAszGUxQAOFhmrKIqpKInOyIbNCI3RWI2VOIp60Yu++Ix8ZI3XeIvfKI3bCI7dGI7euC7E6CnGuI7ciI68eI6bKI7BmI7q+I7w2GjyOI/AWIzTyIzj6Iq6GJACqY8EGYzI6FrZYogAaZDkGI/3KEu/+I/mSI0UWY4TeZGO1I8YiY8NyZEVaZHuyJAdmY0jCZHaWJD1uI/F2I4ZaY8b6ZH+iJIpOZDqiI0muZD8qJKJqJEhuZInmZMyuZM6GYs8KTjJ6FoMU5QkWZLHyJTs/+iUNmmLihEAVFmVVgk0SrmUH+mQW6mVXakXLvmSXgmSXImLQzmL9JiILEmKYVmWZMmWQUmUZ9kZUhmTQBmXaEmTNfmTasmXQomXdJmWeSmRj3GUCQlbsZWYirmYjNmYjvmYkBmZkjmZlFmZlnmZmJmZmrmZnNmZnvmZoBmaojmapFmapnmaqJmajHmQCXmY28WGVhmbAQA0shmbtFmbVXmbuKmbu7mIuEmVvFmbwSmbw3mVA/CbwHmcyNmUDylLyDmbytmbz1mcxrmc0Smd1nmI03mdwsmdtumd37mdUWmT1Jmc4qmdv1me5pmdULmWzmmd59mczNmcvsmeU2mf9P9JnpDoniHgYMsolu+JnekJntU5oPF5nwKaoN0Jnww6oPypntDZoApKnAS6ngaKn5W4nRp6oRzam+P5oBUaoRiaoR26oCPqligKk+uyoQ7aniVZny2KoB7Kn3UJoDWKLoapLh2DnhManhJKoQcaGT8KpENaoCVKoSDKoiZ6pD7ao0Y6ozK6pE5qoVOanB/qlCeaonpRpE/anSAalUrqpS6anzwKpUKapSqqpTdJpkzZYITYMyhmZFvKpF1KpFUKndrCpbkZongKm3pqpVj6pxA6qCFKqEG6on8qondKqFcqn4V6o46UqIw6pl9pqGi6ppU6nwA6qVGKpDSqn18qZHb/cStTk6d0uqdh2qRmeqaLyqeaiqinCqiOmqp1qqpSaqetWqa3iqu82qvf2aiZ+qj6Kamuup+U+pZzGqPBCqwkqqzNuqo2CqrH+hV2RgHLWQDTia3Xuq3XWgHcmp7aCq7W+q27KQLZSq7CGa7liq7Eqa7pOq7geq7xyq62yQPdGgL0epXu2q6TkK3wWq4fUa0TkK+5ua/1SrDAaQEIO5sGq6//mq7+CgLyuq4LqwAV27AF+7DtOrEQe7E7cK8SO68iC7CSELESYLLQ4AHycbEcu7Ege7Ij27HiOrAeG7Ixe7Ase7M4O7Mwq7P6mrM8iwMv6wFAS7KRgLIQgLSSsLI+/1uwLbuzRtuzMkuxQZu0NfsBT/uzReuyTZuwGgu1U8u1VBu1NzC0HWC2D6C0jaC2DcC2j8C0Yxu2Yju3/Pq1Tnu1EZC1DmuzcQu2dOu3Wtu1DGu3d9u1Fou3ZVu1Z6u4aYu2jOC2CwC5jQC3cgu4gVu5e0uzfWu5Gau5m5u5RIuwhyu4o4u5hUu2jUu6GMuwetu5OeC4GgC7DCC5iEC7tLsIlPu3l2u6rCu7kau6tou4HNC6vQu8xsu4bbu1nJuwt+sCvnsBz7u6g1uyz9u8iZC7y1u8n8u80au89Uq43Iu8GUC8pcu72qu7p/uunmu+5Zu97fu9OhC93iq+syu/hf8QvPQ7ufO7veHLv+8Lunl7vKjrAMQ7vVgrutL7v+nrvgm8v/x7vgxsvSxgv+sLvxVswZCAvwMMCdi7u+jbvx9swFIbwgrstRfswRi8uIbbwOTbwPjqvQvMwB+bv9BLwy5MvTa8Ch0cwyjcwyBctyf8wzIcxEIMwMOLwAVcwiUswir8wErMwhS8AlEcwBucvDl8v1PsCTtcxDzcxRCcwlbrxDc8wiRsrkgMw1xswgcswGUswVJ8xUSMDG58Clv8xT6cxktcw2KswexrxiucxKubx368x2wMxEILx2RsxLYwx1rswG18xjaMxmocuogcxv4LxX+cxQQsyYLMyCigyZv/XMWz4MmcUMedDMmi/LuEXMmpm8oKi8p9LLwbAMiyHASgbMXqCwykvAmmjMmXfLuSzMRHzMqh/MucPMaUvMp9jAS3XL+unAq7rAm9TMuq68gR3MyC/MKZXMh3LMyzfMzRHAPY/MTGEM6YMM3g3L3crMhA0MLULMbOC8uGTATjHMjHYM6XgM7rnMbeXMyPTMwz4M7pDNDjK89gLAT1XM/9qtCVoM/KXMbW3M3ZbAQCvc927LpvvM3PPMMbDb5yzNCU4NCxXM0e7cu5TM8GLdH2jM/ge9Eu3c/tTNDOfNK+wNINHdFe/NJPDMwWDdM+UNEPPcQTnNIYjdIdHcf3DNKT/yDS/7zMJQ3IRwDUIw3PLSDV8zwECS3TlmDTIY3T/HzKVI3UUE3RRP3VK63Ulsy7E03WR53IRd0LXF0HaygNc42sqjzVxhzJPZ0EVn3NYZ3Red3WiSvYaX3QtRDX2PCmL1XXdr3TA/3MwczXZa3TZ63Vr6zRNI3Vlm3P5YzWcbCMXsbUfu3UYl3LP9DXKm3aJYDab43Qm+3ZawvbbwDaP4OphZ3ak63HeJ3ZtpzbJi3UgK3WyGzUvP3NhK0JiP3ZOQoYcnrXTS3cPB3Uhn3avs3ak6wC1u3TP/3am73Q3S3XOaqMiMkuRIGcOfGc523eAqDe6F0U7P3evxlcQdHe8P+Nm+kd3+uN3+3dFfSt3+ot3z/x31Ah4ABe4P+y3wb+LkKGkC/V3I5t0Wvt1mad3CeQ3WBN2sH9wRFO3Fc9zMVNCxS+EtHwn8ro4JUt3Tmt28/d4TGN2Suu0vHs4tNN3cftzzO+CiHuBiSeCyYe2Sf+4TP94uxM44G92zcOAxYu2TWOyywO4rI924rtM1GzYl5N2Ule5RcO5D2Q5C3M0UXe5EQO5hjw5IqQ41A+qlBDOk/92Fr+4H+t2TKO20u+2r7NzNw951tN5nbAaLbdykLuxRt+2yk+3K4d54Ou55f95Udur3fe5tCM6CUhsBJu5XW+5iRdBFyOwF4O3ZAe1d//fbSd/tkqi+W/vbyB7uej7ejxW92avuqGft1pEOpeIulUbOSmTuioLud4/gKZvsKbruG4fgayPusbINq6DtGW/uaFrujHvugxzuytLeyfTuwnYOyHfumTnuVizuivTum7PsicPu1QMOzUjgHWPuHYXut/Duu93e3aPuQycOVtQO7lTuXJbuuDTupjjems7uuuDu3sLu3fXu/Vru9svu0/juz87u6lHu0BXelsQO8E/6AJn+rAre4W7+yv2++X/Ou3buZKIPETL58V3+wwfu8Kz+HA/s6qXtUQvwYiP/KbWvLXruy5XvMDP9QM3+X/Hu45LwUxL/Nq6ub4btYGn+7L/+7zRa/dSP7yahD0Qj+WN4/uDH/0Nt/iAO/tLa/zWQ8HUB/1rzr1Wq/0CO/jnr7zrb7xVT/v4g72xW71S3/qNm7y8L7lHC/cHn/Hcm8GXx/15z72Gl/aSN/urszyCP/sZB/4XtD3Qv/37+7wBY3ikG/3NGz4io/dTh/rbe/2YgX3604CZs/WhX/MeQ/owc73m8/5ai74ks/0ib7urt/z2275dd/0ax/xqa/6Pb7XnK3NSx/7aj/6EM7tXf8GjC/zjt/wAR+7vH/2wt/6lF/8bnD8I5/8PM+3sK/kzx/3xJ/4tS8G1D/x1p/2a/z72t/mtD/5ti/9bP/zxK5Ui7362f+u/Hg8AqG/8Nv/+d2/8uFvA/3fGwgAUNysBbrpBr0h6822z93HFaJ2nahTguQahGsqz3Q9uS+NwyX/2cDgzeXzFI3CpHLJbBCb0Kh0Sq1ar9hsSjLhclOW2XPXipVF1LHarK2Sxeve+dcOkuPout763Pv/gIGCg1ZfDV4LM2EyeHR3bFGNSG+Edn2MkiOXlU6bKJScoUNyoqWmp6ipJ4YPiRGuYDpmj7OQUJkmc3SqJ6CfuCyenL69wryAxsfKy8zNQKyvh7AVA9XVAtjZ2tku2Dje3QLh2+Tl5uHf4uPm7O3u7+/p8ej0JfD3+O7y+uv5/v8AA7brJ7CgwYMIEyr/XMiwYUA/0BDRWJQCWA5aefZgzOiMGAaLR3KZ8kiBpLMsyU6qXMlykIIvEV1Bo0Dxl5yNjmy1wYnkpEkVIHWNGJkSqM6WV4oiXcq0aaFpraRNlHUzqNI0QX1eFaoJGKqfnY46jSR2rNmzaGnATARhJk2qeXh2JaVHrsiOW+0GKzsIbMi7aZtsDUy4MMuXL6O2goqiZrGqtSJzrKM3h1a+RiFr3lXKL1fAhoUMDk26tDPGNRx/3JxTMmfKWfFiDst60mxkeUebpv16t+/fzFBPhVN7bnEWGmM381z5r+XOuW8Ddz69uvVTwodjOo6c+OSdypkxtyrdz/jywHVfX89e/5Tqkq572/yupbnK89wvoq8bnW77zPL9J+CAnLw3SlyDqceEfZf5Nx+C8Q0FnXSeTacggRhmKIWBANpW3oVKMCibg4/lR90p+NH3H4gatuiiDRzy5iGJJQaIhYjL9Qchd1/paCN7LL4o5JATxHhihUFaEqGEOVJIHo2EpPjjekkSaaWLRn6m34f7CRbeMlLOuOOUgYTJ5IBVXqkmgVl+WWNP/C0JGpg+itmailHWeaaAaa7pJ3ttytnddngm5eYxZuaiV49Odrlbn39GOl2gJtYAqXdjkskolAdmaueelSQ6KJqOSmrqepR6CupqhfJxKC+ibskjinrOuWKpp+YKXP+qd7ba4aqGCvpck5z+apyqow5Ta7K3Fqvrs6jC1aumJyYn7EqxOicrteYtOyypzkIr7q7Sfgpsp3DCdu193mpb7YThavktn7iOay9avJprK6vckrVug766K++7omSr4aX3JqxSvsdyi3BFr6picLnnltnuwfUqrHFLDCuaYMZKVgowtUiC7MbFGT688cqpdLwXl/FKgaN4KGOabigTY6gyyzy7R7HHMAc8xcx0NhrzziHWTCDSPTctiMvbOmyyDUQrkzOh/cYZb4XpTe301wX+/PLRXos9ttBEGY0206IpDS7aYMfdsr9kx0w3sswi6vaDNyurdta+sS334FVkaXP/329WjNW/Iwpdst1aOy54S5MT3jRiKCCWXQOGYy015F4yTqzkQQMO3t+It1e55Zejpnlqd38O9y0Rp3I1xKCfvvXq7ObO+u+Zuy5E57jXPXvoIjdu+hK8H674wBj7Dvz0DsyUGIyxpw6f9ElUrXfZzufd197NHk/9+Yp18bp2C37Mfdui0wy+5893i3r9Xb+PPutuLXaCNdZAyD74YQ+HnKMeBTSgQwaoQHAksIH5YOABVwDBCiqQIBbMoAY3yMEOWhAim4uGItJmPuY1T136A8IJi0e6FBJmhfv7E+akMoMQFoB4ulte0uaHs9XBMHHP41oMh2il/h2CfX4r4Q5d/0grHvINf5Ej2Q+JSEW0rOUVbIEdvHTYvSkGi4lm21QLlVjFMrJHc2xZwPqQGConAnFfSxEi8rj4xTHS0Yx4FJAN/0fCO6rQi65yI7+0J4jb5fGQV9rjBXBYH0FuD4xb9CPVHAm/3VESkZi0IhMYiZJLyoiQlPOhJyd5Pzhm8pS64uSNRgk9tMixfZCkXSnFh8paSkqVdQTl4mLZQ1YC0lim/CQUbUnMF+EykGSsZDIlJkpewtKSziymNH1zzJNFc5C6xFYzl2lNaHJzmuCcVB+zKbNf7vKblmKl2eaFzWGG853XqeY5yZk9dxbtmo+U5NDIB89+DkieaXnlPdEZxv8melOf/kwovnRmzn36Up3ho6Uwg6nQilKToRBFIUEjKkYpZtSiID0FQF3Z0HI+FJ/K9ChKQ8pSVYz0LAK12jYRWk+KtrKlOC3NS80S0++tdKLszNMsg5rTopplp2PpKaxmSs8oZlOpRo0qL5DqFKjajqn27ORQpcrVs1C1KVbtaFPnONYcqnSjXU1rIL7KlLAaFK1J5ada56oMtsaxpDWVaHUMSde+ThWjP/2DW0m6Vb8atq6AhWsSFQtWuR72sYSwK1IGG8myloavkM3s0xJL04Lh1bOF1axobXC9C5R2hEv7LFktSxrMjva10jitVIzIOc6ytpiuhe1oJcAKiaD/9m2MNWNudQvb3srEhpIN5UenN1zi7hYqvpVBcllCWUQ217maZUx0iwTAAXjwu/eQIHjHS17yipcc5y2vetfL3va6970LAaFpj8tGIKm2adfFblpn+IBV0Pe39Fou8PKrX7/KRH00lK5ts4pbxxb4sGvkrRr3OF1tCvh3BH7wfiN8XEVWuHeBjWGGNfxYRb4ltRdm3YhJbFgTF2nBNj1sdVmMUxe/GMUhhueMaTzaD4/stl3dMY8162PlAZmrQh4yZIs8us62NMlKPiyT5Zfjd0I5yn6d8kCdzNIrY5muWpZpim3p5S+rNcxmXuqY02xRNLNZrAx+s2jdLOfKxrnO/0vGM5Xuq2db0rnPQq0yoCv650FbbM2GlmahE20/QTManot+tEa5LGmWRrrSWnU0phW96dCUudPvvDSo53nkUeNU1KbOK1FT3VdUs/qZwX01OF0t6y4iutZEpDWu/3jrXT9LttXjbyx8fddeE9tUaww2sPl47GZjWsKmHZ6zp73pmJhY19TONkuNK+xha/vbfd7csm8IQPia+9zoTre6183udrv73fBmh3xlQFtw2/vLwt6jje/NbyUfeAv9DjigOYzF/gr84HJG42y7jfCG63nfDo/4kCEu8Yo/mOIWz7jGN87xjnv84yAPuch1hfEWlVxDJ89Qygm0cparfAnjXv+Fsk3McCEkGwoQj7nMY0tznaul5kzIeb2PyPMgAJ20R1eC0Gk+c6P7vIZJtznMh27wxfSc6sF7+jOUjvUINB3pXQ/N1bFIdQlnsQZm57rCo6DIxNyc3mk8+8/9Z3M0trztbYl6sOnec7o7fe1sBzvZ8c73Z8Q9CXZf+djfHrzCo/3wiLe7FPA+Ya3T8HqEL7hpEm/5wXvh8enz+tyVbfiv/5zzj48w0kOv72l0fi1Y5/zQJV91uLN+9aQHfdHBnvjU87f1t9d9bHFvdd7T/vS/1z1MhO/30Rff98eHu+qVDwvg594wss/88uduCOtToO1dqL30ez/67XPf9cyvHtr/wy966APe9iIUf+O7T3z215D9Vyc/1IO/f/qnn+j3p37tB3WoR30C2H/o53z2F4BER3n6B3/mh4ALuAXCg32ZQ3zVB3pXpIBcd3n6doHOl4EaWH3e14GKUXYguH+1B3wbyIF154GklYLwN4AsSIL1F3kwqBYyOIMiKIEJNoNTl4MM+H3C14M+GHoUWB3CwXTf54B79391d1ofuHM62ISG14IqOHVSGINUOIQ/OH5PCIVXGIH0toMAZ4W+F4Yu+HdkaIYAWIUIloZfmIRNkGxTGG3rh4ZyiIR0GCnQZWM2CAiy1XJ5qIZcyIdtMIiB8IdSN4d1oIiCqIeHGH8glIB//8CIRmeIegCJECGJkxh2+nVyKSeKODdyEed6XYeKTDh8k6h5rdh5ZKeFGKd3WUdxtEiBcTd2sSh4u8iLt8h3sGh1SweKgyeLw3iMoBh97geI72d8xEiEdRh40WiBPLeKxViI1wiH2aiNjOdfzUd9+5Z2TveN5ZeMsreMt5h9ztiNTViA6MiGvyiMweh5qaiMBNiM98iO82WPuIiP46ePrYh40hh0YpdGjuiN8Td7BomI85U+ZbeQlNiH5Nh418eBr6eKNwiLHfaGZ+iKd1ha4Od3H/l5zPeLsJd5z1eSF2l6WaiJFBmHLXmQnsiQDTmT/uWO/+iPN/mA/ciPmjSAQP9ZhkAZkpYYgEVplBP4kkmJkNC4hkHJlEtZk03JgG1IhVWJh5QYkllZiFeJlQanlV/5ivLXkWGJjaIHllHplWmZlnc4lUKplrXok+3Ikz2pk3Mpl2aRb/nnkjvJl/sYiHsYkUqJg3VYcs9Ik1y4hVWomEbZldDImEIJmTwIkZOJmGEIbUVImX2ImTFpmS6pkFIJhDJpk7PnhnDJkWS5lgfoloRBl/kYjK5Zl2EXm1BJmEFnmLhZmG6XjpgDkNW4jf8InHEpnD25msGJmsOJnMk5ljtphDkJm7T5l745c9NJnSZpmqypnKfJnNnJnWlRndKpdsQInndpOSAZe4igi67/mHqsyJ4TKX2qqT5HCZ/GSYDxWZFPGZfmSJ7yyIz82Z+mGKACqnLxKJ/jWaC/KZ7HqKDGyKCRN48JGoUHCqHC6KAPOqEYaosIWqEXCqF42ZyzaZeyKaHz+KEg6p8behgmepfQKaLSWaIrap316KIvOqP8GZ0n6mI4yqIhSqMGiqA7+qMt+p9BKqM6WqTVGI84+ZpDSp5L+pw26qRIihQnWXq7p4AmSYLoyZJAmKVc2qUreaUtqaRaipK9OKYaWab1R6ZfqpReKqZo+pBtWpue6YigaZOhOZow6Zd7qqd2aqZ+ioiHGRz4t3UCiJZy54WJqqjeOYGLmpqPCqmNapyR/9qFZ2moDSiW+amWlWqpneqWnwqqk8qRoUqpo0qqpzqUqbqEAamdbGmW9YmdbXmfm4qWsbqdmzoWviWnJ+h9nFmZgvmSv7qZmimsxWqsdZqQxyqVw0qsybqrvrqszCqtMNmsyBqs0/qs/8WrInSn3VqCgSqo4KqteSqR4RoTUMitfPqZhKgKdjiGzlmcrvqjt9qc9Vqe80qd94qvq5pvxrev9JqvEZqrAZuq2+iA8Sqv/SqZCkuwBeuwA4uwBfqksomeMZqkaXqx9BilZKqxS8GJ7imw7WmwIHt6tPqN6mmw6wmxI8uyKPt3J7uyKeuyL8uLItuyM5uzMAuw+Jl/Hv/qo0KKoj9LpEArox3aoyk6oEp7igMJc6X4tAQ5jVLrtFNLtVF7tVirdE2rtVXLtVmbiVBrtWI7tgLZtWX7tb8ximHrtWgLtm3rtmTbiGYLt2wbt3Rbt2drt3crt/e4rgbqt2L6kFjYt+F6poILmMgHuCmJrXl5juhoeeqIfBcbuUzKmxSbo5DruJV7kZfLo5aLpJQLpZxbpKFbsaMbo6Wrn9QatNq6PgrpuhK7uhjbujN0uJjXerBbkJ3ruZm7u0Z6ukCbuphru8GruaJLvNUpvDWapb6LscxLusZrusj7uahrg+qadyrJuHuKvdnrrdHgvdyLpRPWve2KCqwKqyLUe75eyLPcOavsq77rm77Y+aroe6rwm5rsW6v167L3K6v7a6vya6mDubLmSsB0mrnteIMGXK4ILJ8K3MD4+Z3zS7/xa78TXK/uG8C42p0s278CfLMejKsZvKoX3L6tasEfLMIn3MElzIdb2qcFrK7J6sKAqr0w/MKKK5iDurTfpl17a403+5Q6usHZCcQq68OtWr48vMRM3MRO/MRQHMVSPMVUXMVWfMVYnMVavMVc3MVe/MVgHMZiPMZkXMZmfMZonMZqvMZs3MZu/MZwHMdyPMfokwAAOw==">
          <a:extLst>
            <a:ext uri="{FF2B5EF4-FFF2-40B4-BE49-F238E27FC236}">
              <a16:creationId xmlns:a16="http://schemas.microsoft.com/office/drawing/2014/main" id="{00000000-0008-0000-0200-0000033C0000}"/>
            </a:ext>
          </a:extLst>
        </xdr:cNvPr>
        <xdr:cNvSpPr>
          <a:spLocks noChangeAspect="1" noChangeArrowheads="1"/>
        </xdr:cNvSpPr>
      </xdr:nvSpPr>
      <xdr:spPr bwMode="auto">
        <a:xfrm>
          <a:off x="18577560" y="350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18</xdr:col>
      <xdr:colOff>0</xdr:colOff>
      <xdr:row>21</xdr:row>
      <xdr:rowOff>0</xdr:rowOff>
    </xdr:from>
    <xdr:to>
      <xdr:col>18</xdr:col>
      <xdr:colOff>304800</xdr:colOff>
      <xdr:row>22</xdr:row>
      <xdr:rowOff>121920</xdr:rowOff>
    </xdr:to>
    <xdr:sp macro="" textlink="">
      <xdr:nvSpPr>
        <xdr:cNvPr id="15364" name="AutoShape 4" descr="data:image/gif;base64,R0lGODlhIwN7AXcAMSH+GlNvZnR3YXJlOiBNaWNyb3NvZnQgT2ZmaWNlACwAAAAAIwN7AYQAAAAzZv+WlpaAgID/AAD///8BAgMBAgMBAgMBAgMBAgMBAgMBAgMBAgMBAgMBAgMBAgMBAgMBAgMBAgMBAgMBAgMBAgMBAgMBAgMBAgMBAgMBAgMBAgMBAgMBAgMBAgMD/1i63P4wykmrvTjrzbv/YCiOZGmeaKqubOu+cCzPdG3feK7vfO//wKBwSCwaj8ikcslsOp/QqHRKrVqv2Kx2y+16v+CweEwum8/otHrNbrvf8Lh8Tq/b7/i8fs/v+/+AgYKDhIWGh4iJiouMjY6PkJGSk5SVlpeYmZqbnJ16AKAOoAAKpJ6nqKmqIqYFraGlsKuztLW2rwuyrq22vb6/lri7osDFxseJwrrIzM3OfaO5vM/U1dZzy9fa29xi2d3g4eJSy9Pj5+jpPLrm6u7v8C6j7fH19vf4+fr7/P3+/wADChxIsKDBgwgTKlzIsKFDJPMizKP3sKJFQd92RbvIsf9joIwUPYocSQdkRpIoU6r5NjGkypcwu5yMRW+AzZsCcurcybOnz59AgwodSrSo0aNIkypdyrSp06dQo0qdSrWq1atYs2rdytXqi5mxKgyISbbsE7ClxJpdy9YIWldq28qdu45XqI0uF4yly7dvjJZhJ17Y67ewYRh5IxA+zLixicQQFjueHIaA5cuYrWDebJkL5MiUQ1fmfFkz6dJyJItejeV05yquX8dRzbr2lNimXc+hbbu3E9ywgc/2TTyK8NvH3/AuzrxIcuPP2yxvTh1I9CexCYzI3mR69e87rv8Wr4E7E+/g09sgz8R8CPdK0KufH4P9Evgf8CORT78/C/v/SujXgYBG8OffgScAmASBGzBIhIEIHuGgHxO2pltwF76n4A8QRujchnlUeAWIRohogYkcekgFiiGSKIWLRLA4gYw8dKiiEDTakSMUMA6x4wM/4mDjjdb1SEeQTRgZBJIMMFnDkET64OQbUy6YIXJX5qfkDVBGyYN5W5ZRJRJhSlmmAmPG0OUsaUoCZpZ3tPnhabnRKYKcLqy5Cp6PvGmnHnziCCePZxYQ6Ap6qnIoI36SxseiPxQaXqGQakTRRnFdU2kijXL2qKQSDoodpaBOYNIwmVqzKSKdbvapqFuUikOVq7L0SmKJprLqIa1mtseuOsh6A63CQmCrNKlWA2wh/72iBmixgv6JpbRawnrCsWFRkCsqyxLSrGwtWpsFtDQQK24J2KLqwE04deXuu/AmlV289Nbb1bwCxGbvvlDhyy9V+Or7L1IC+/vUvF+1I8tb257S7SDfavcruTNEHOCF5lK7QroMb/OwIBZPfO7FGI/cA3AZO5rwAwvj6jHFi4T8rMlkokzzpHam7OnKyA7zVgENe/JxIDKHqzGhJR/tY9JKNwizpbC0/FnQnQwNSNF4WG0C1nOqrLOrNny27ss3O2xz03NoXQLXMTKtsoZlP9YB1Zyo3Qfbddi93dlvh5ozqXGTIPbY2ugt8t9oy2E43Ij3XaLbOzPu+H5kJ84m3/+RGz050o1n/njnnnuw+GCVb94L3kc+DQPqS0IOtuShH0H3JqNnjfnrmscOgeon3u5rzaDjXq3lQcyuSe1x+u5s7sJLwHsFrBcZ/O8gIK9t6brbEn0cKD5PwfZmTr/88KYXYXwm1uetPLhsrM++84GrAP4FkrovMezNy459/qe7D4f99ItfCubXO+IFUHzvG5D3RnA+TKQvda4b3xoAWMDylct/ezNgBXf2NeoloYGXeGDaMOgGCkJPgCgg4Ak1uEKvAY6FPQChJUSoOBK2wYTfQ2GCbFg9HTYAh+TL3oP258FfqBAMQIQfDP/DwyAWUXQRlKACffgkIkqxf1G83w3/s6jFGVGRBEf04hKV6MIvGmqBIpBhJWjIvSaqIYkRQGMc3ThFC5aHi2hSEBsJpyk5goyOaIDj7sx4J0A6bYxzRKDETLTHBqiREo0soSHNIEggERJ/vqofISnISD9+4JGTiOQWs/g/PG6QfzUIIxmFeEdF5tFkolQAKN3kyatNskm13JopW8hKGagykXbMACf1mEsOzDISsZzgLReQTGBycEPFZOYyDxhMDAwTltHUwDEh0cw0ELCblnTlKZ+4nmmO84ocuKYBk7nNPmXzcGWs5isRGa14yvOM9DykODWZTweo055gY6cVE4hFBFLznn4DKCr9eUkx7nOTEH0oKfHZ/08btNMR4NRnL8Nn0HOiM0m7zGFFrfnPhbYSoSJVaCYxuClMiSIi1yvcO10w05SqlKDhHOnJQurQjWZQoijtqUmFacqQVeouCoNpTPvY0K759EvmzOgPebrKoYKxpORMZ0Rv+hqjwqxlxMjARRshVaLqdHVRrakTUdO9pjrzmRMt5FkpCleg1jWoGwBrA1y6VFWpdQV/fWtAaVZWaYqTl1b9KVcXudWnInalRaXqtW61V8EkixqFPWhioRpXmzr2c4vVbFZ3GNm58jO0dL3rYN1a2Z6xLCPsssnAZktbqRistloRGG6FEjDXGOW2u1VKwXQ7FOJupbe+zVdyo2LcoP8glzQ5eS50lXua6OqLBXo1lstkytp6fjYH3wysVg/r2dHqsrR4FexHpzrRiDGWvCnIrrEu+4zMerSLTlWteXHZ3QvCt6r7vSp6vwvg9fK3o+6dp34DDAL5soy+zrDvYw3MUa6KlsHAQ+2EcUpau252w/hVL1sHvOCuPg2pyMKLBcbKKPGmsL8dtvB9Qzyq/4qYxi8mMYZBfOERe3i1GsYuO0hhWQg3Q8LlpfBOOyvUD4O2xBxmb3rH+2Ml37fHJq6yj4M8g8ExgMUxc3GMnQzetMLYl5Id5FyTvGUZy/WeXtVxmwksuLkNFMdaELOU3czmKN8nzTmlM5VRe9qnxln/y+9dcwa8/OU7j0HPB+Zzk3f8ZCDD+cyGRbSAL91erM6ZzDsAsyKQPGk/VxjKWMZzewDNUEUX+NOQnXKgN3toQrN6CKLmFKQ3LehUmtnVw7p1pEFdR1ublrAs9XSWgd2CXLNq14oldjmZ/GpTW8nGapb1SY2t7T3TOtlyXna3q8hdZntX2r6m9o1V/Wdsz5rSa4W1vNlNUg3WGsqJxnd3HC0GaKfW0t/GNFrd3epxp1rBqI42hu8N8IbPm95AGACpuzDxG5OsoyCGeIb1feUXJPjfD8fywUEubo5X8kEVj5W/MWltziL45KsmuLfhDcVw59vQyO60zRGObi6lPM8r/++huXP8cmFfnOM89riybx5wThdd0yRvuQ8kHvQ3Vr3mBh/407kMHZkPm+bFNrnReW5lhsdaxuz8+biuHnawT3vrSJ9W3EutcZaX3OF3X3jO4Y73vPtd6jFUu4UE7vJe+5fvZzd8pGzOdCvbvfHzJnvZ9472pUse8DUS/IjYPuieVwzcXj963yH/d61ze+7VHvnSSX/5ugee85SE/bY9j2adh/7ap084TS0fdY1DE/S5TzztaUB1whtC85lWfO0RH3IMBV/4jhc61Ntqb+CL/fYcQr7zs77x4Zs+4R9fEeMv//3Rk7/3Ip/x+T8OcyEUf+hhNn6w5C/9yo+9+9BvPv/v2H//39v++X/nepkne2SgfVEnen3Xegq4feaHfgeodDvngEmXcevHe2lHgI+GgemHf/lHeh5YJ9eHcS3Af9jnf8wXgBVIf2lkgHKnfAgYfWX2f6jXdm6nUQ34S513g/1HeeBngVX3ftw3ghpIgf2mglhnf9jXZwJ4hDqobgPkgzyodzLYhFwnO42kfQbob2bXfI9XfvpnTl3ogO2XfE2HhAD4gfJwEnwlAUDoghAIf6fmfRyIebNifQ0YhruHaKz3hme4gBOohCk4fSdGZEmlLhPQhq7iHeixiIeoLdyhiH0FGmwYiQ+giI9IiY6EiZk4iY14iLjBiJ2oGJr4ZY//+Iml+ImhqBiXyImsqIq6gYiZAYulIYvaAYqtWImn+IqmiIqe+IqOuIt0Qou1mIuOIoxAszGUxQAOFhmrKIqpKInOyIbNCI3RWI2VOIp60Yu++Ix8ZI3XeIvfKI3bCI7dGI7euC7E6CnGuI7ciI68eI6bKI7BmI7q+I7w2GjyOI/AWIzTyIzj6Iq6GJACqY8EGYzI6FrZYogAaZDkGI/3KEu/+I/mSI0UWY4TeZGO1I8YiY8NyZEVaZHuyJAdmY0jCZHaWJD1uI/F2I4ZaY8b6ZH+iJIpOZDqiI0muZD8qJKJqJEhuZInmZMyuZM6GYs8KTjJ6FoMU5QkWZLHyJTs/+iUNmmLihEAVFmVVgk0SrmUH+mQW6mVXakXLvmSXgmSXImLQzmL9JiILEmKYVmWZMmWQUmUZ9kZUhmTQBmXaEmTNfmTasmXQomXdJmWeSmRj3GUCQlbsZWYirmYjNmYjvmYkBmZkjmZlFmZlnmZmJmZmrmZnNmZnvmZoBmaojmapFmapnmaqJmajHmQCXmY28WGVhmbAQA0shmbtFmbVXmbuKmbu7mIuEmVvFmbwSmbw3mVA/CbwHmcyNmUDylLyDmbytmbz1mcxrmc0Smd1nmI03mdwsmdtumd37mdUWmT1Jmc4qmdv1me5pmdULmWzmmd59mczNmcvsmeU2mf9P9JnpDoniHgYMsolu+JnekJntU5oPF5nwKaoN0Jnww6oPypntDZoApKnAS6ngaKn5W4nRp6oRzam+P5oBUaoRiaoR26oCPqligKk+uyoQ7aniVZny2KoB7Kn3UJoDWKLoapLh2DnhManhJKoQcaGT8KpENaoCVKoSDKoiZ6pD7ao0Y6ozK6pE5qoVOanB/qlCeaonpRpE/anSAalUrqpS6anzwKpUKapSqqpTdJpkzZYITYMyhmZFvKpF1KpFUKndrCpbkZongKm3pqpVj6pxA6qCFKqEG6on8qondKqFcqn4V6o46UqIw6pl9pqGi6ppU6nwA6qVGKpDSqn18qZHb/cStTk6d0uqdh2qRmeqaLyqeaiqinCqiOmqp1qqpSaqetWqa3iqu82qvf2aiZ+qj6Kamuup+U+pZzGqPBCqwkqqzNuqo2CqrH+hV2RgHLWQDTia3Xuq3XWgHcmp7aCq7W+q27KQLZSq7CGa7liq7Eqa7pOq7geq7xyq62yQPdGgL0epXu2q6TkK3wWq4fUa0TkK+5ua/1SrDAaQEIO5sGq6//mq7+CgLyuq4LqwAV27AF+7DtOrEQe7E7cK8SO68iC7CSELESYLLQ4AHycbEcu7Ege7Ij27HiOrAeG7Ixe7Ase7M4O7Mwq7P6mrM8iwMv6wFAS7KRgLIQgLSSsLI+/1uwLbuzRtuzMkuxQZu0NfsBT/uzReuyTZuwGgu1U8u1VBu1NzC0HWC2D6C0jaC2DcC2j8C0Yxu2Yju3/Pq1Tnu1EZC1DmuzcQu2dOu3Wtu1DGu3d9u1Fou3ZVu1Z6u4aYu2jOC2CwC5jQC3cgu4gVu5e0uzfWu5Gau5m5u5RIuwhyu4o4u5hUu2jUu6GMuwetu5OeC4GgC7DCC5iEC7tLsIlPu3l2u6rCu7kau6tou4HNC6vQu8xsu4bbu1nJuwt+sCvnsBz7u6g1uyz9u8iZC7y1u8n8u80au89Uq43Iu8GUC8pcu72qu7p/uunmu+5Zu97fu9OhC93iq+syu/hf8QvPQ7ufO7veHLv+8Lunl7vKjrAMQ7vVgrutL7v+nrvgm8v/x7vgxsvSxgv+sLvxVswZCAvwMMCdi7u+jbvx9swFIbwgrstRfswRi8uIbbwOTbwPjqvQvMwB+bv9BLwy5MvTa8Ch0cwyjcwyBctyf8wzIcxEIMwMOLwAVcwiUswir8wErMwhS8AlEcwBucvDl8v1PsCTtcxDzcxRCcwlbrxDc8wiRsrkgMw1xswgcswGUswVJ8xUSMDG58Clv8xT6cxktcw2KswexrxiucxKubx368x2wMxEILx2RsxLYwx1rswG18xjaMxmocuogcxv4LxX+cxQQsyYLMyCigyZv/XMWz4MmcUMedDMmi/LuEXMmpm8oKi8p9LLwbAMiyHASgbMXqCwykvAmmjMmXfLuSzMRHzMqh/MucPMaUvMp9jAS3XL+unAq7rAm9TMuq68gR3MyC/MKZXMh3LMyzfMzRHAPY/MTGEM6YMM3g3L3crMhA0MLULMbOC8uGTATjHMjHYM6XgM7rnMbeXMyPTMwz4M7pDNDjK89gLAT1XM/9qtCVoM/KXMbW3M3ZbAQCvc927LpvvM3PPMMbDb5yzNCU4NCxXM0e7cu5TM8GLdH2jM/ge9Eu3c/tTNDOfNK+wNINHdFe/NJPDMwWDdM+UNEPPcQTnNIYjdIdHcf3DNKT/yDS/7zMJQ3IRwDUIw3PLSDV8zwECS3TlmDTIY3T/HzKVI3UUE3RRP3VK63Ulsy7E03WR53IRd0LXF0HaygNc42sqjzVxhzJPZ0EVn3NYZ3Red3WiSvYaX3QtRDX2PCmL1XXdr3TA/3MwczXZa3TZ63Vr6zRNI3Vlm3P5YzWcbCMXsbUfu3UYl3LP9DXKm3aJYDab43Qm+3ZawvbbwDaP4OphZ3ak63HeJ3ZtpzbJi3UgK3WyGzUvP3NhK0JiP3ZOQoYcnrXTS3cPB3Uhn3avs3ak6wC1u3TP/3am73Q3S3XOaqMiMkuRIGcOfGc523eAqDe6F0U7P3evxlcQdHe8P+Nm+kd3+uN3+3dFfSt3+ot3z/x31Ah4ABe4P+y3wb+LkKGkC/V3I5t0Wvt1mad3CeQ3WBN2sH9wRFO3Fc9zMVNCxS+EtHwn8ro4JUt3Tmt28/d4TGN2Suu0vHs4tNN3cftzzO+CiHuBiSeCyYe2Sf+4TP94uxM44G92zcOAxYu2TWOyywO4rI924rtM1GzYl5N2Ule5RcO5D2Q5C3M0UXe5EQO5hjw5IqQ41A+qlBDOk/92Fr+4H+t2TKO20u+2r7NzNw951tN5nbAaLbdykLuxRt+2yk+3K4d54Ou55f95Udur3fe5tCM6CUhsBJu5XW+5iRdBFyOwF4O3ZAe1d//fbSd/tkqi+W/vbyB7uej7ejxW92avuqGft1pEOpeIulUbOSmTuioLud4/gKZvsKbruG4fgayPusbINq6DtGW/uaFrujHvugxzuytLeyfTuwnYOyHfumTnuVizuivTum7PsicPu1QMOzUjgHWPuHYXut/Duu93e3aPuQycOVtQO7lTuXJbuuDTupjjems7uuuDu3sLu3fXu/Vru9svu0/juz87u6lHu0BXelsQO8E/6AJn+rAre4W7+yv2++X/Ou3buZKIPETL58V3+wwfu8Kz+HA/s6qXtUQvwYiP/KbWvLXruy5XvMDP9QM3+X/Hu45LwUxL/Nq6ub4btYGn+7L/+7zRa/dSP7yahD0Qj+WN4/uDH/0Nt/iAO/tLa/zWQ8HUB/1rzr1Wq/0CO/jnr7zrb7xVT/v4g72xW71S3/qNm7y8L7lHC/cHn/Hcm8GXx/15z72Gl/aSN/urszyCP/sZB/4XtD3Qv/37+7wBY3ikG/3NGz4io/dTh/rbe/2YgX3604CZs/WhX/MeQ/owc73m8/5ai74ks/0ib7urt/z2275dd/0ax/xqa/6Pb7XnK3NSx/7aj/6EM7tXf8GjC/zjt/wAR+7vH/2wt/6lF/8bnD8I5/8PM+3sK/kzx/3xJ/4tS8G1D/x1p/2a/z72t/mtD/5ti/9bP/zxK5Ui7362f+u/Hg8AqG/8Nv/+d2/8uFvA/3fGwgAUNysBbrpBr0h6822z93HFaJ2nahTguQahGsqz3Q9uS+NwyX/2cDgzeXzFI3CpHLJbBCb0Kh0Sq1ar9hsSjLhclOW2XPXipVF1LHarK2Sxeve+dcOkuPout763Pv/gIGCg1ZfDV4LM2EyeHR3bFGNSG+Edn2MkiOXlU6bKJScoUNyoqWmp6ipJ4YPiRGuYDpmj7OQUJkmc3SqJ6CfuCyenL69wryAxsfKy8zNQKyvh7AVA9XVAtjZ2tku2Dje3QLh2+Tl5uHf4uPm7O3u7+/p8ej0JfD3+O7y+uv5/v8AA7brJ7CgwYMIEyr/XMiwYUA/0BDRWJQCWA5aefZgzOiMGAaLR3KZ8kiBpLMsyU6qXMlykIIvEV1Bo0Dxl5yNjmy1wYnkpEkVIHWNGJkSqM6WV4oiXcq0aaFpraRNlHUzqNI0QX1eFaoJGKqfnY46jSR2rNmzaGnATARhJk2qeXh2JaVHrsiOW+0GKzsIbMi7aZtsDUy4MMuXL6O2goqiZrGqtSJzrKM3h1a+RiFr3lXKL1fAhoUMDk26tDPGNRx/3JxTMmfKWfFiDst60mxkeUebpv16t+/fzFBPhVN7bnEWGmM381z5r+XOuW8Ddz69uvVTwodjOo6c+OSdypkxtyrdz/jywHVfX89e/5Tqkq572/yupbnK89wvoq8bnW77zPL9J+CAnLw3SlyDqceEfZf5Nx+C8Q0FnXSeTacggRhmKIWBANpW3oVKMCibg4/lR90p+NH3H4gatuiiDRzy5iGJJQaIhYjL9Qchd1/paCN7LL4o5JATxHhihUFaEqGEOVJIHo2EpPjjekkSaaWLRn6m34f7CRbeMlLOuOOUgYTJ5IBVXqkmgVl+WWNP/C0JGpg+itmailHWeaaAaa7pJ3ttytnddngm5eYxZuaiV49Odrlbn39GOl2gJtYAqXdjkskolAdmaueelSQ6KJqOSmrqepR6CupqhfJxKC+ibskjinrOuWKpp+YKXP+qd7ba4aqGCvpck5z+apyqow5Ta7K3Fqvrs6jC1aumJyYn7EqxOicrteYtOyypzkIr7q7Sfgpsp3DCdu193mpb7YThavktn7iOay9avJprK6vckrVug766K++7omSr4aX3JqxSvsdyi3BFr6picLnnltnuwfUqrHFLDCuaYMZKVgowtUiC7MbFGT688cqpdLwXl/FKgaN4KGOabigTY6gyyzy7R7HHMAc8xcx0NhrzziHWTCDSPTctiMvbOmyyDUQrkzOh/cYZb4XpTe301wX+/PLRXos9ttBEGY0206IpDS7aYMfdsr9kx0w3sswi6vaDNyurdta+sS334FVkaXP/329WjNW/Iwpdst1aOy54S5MT3jRiKCCWXQOGYy015F4yTqzkQQMO3t+It1e55Zejpnlqd38O9y0Rp3I1xKCfvvXq7ObO+u+Zuy5E57jXPXvoIjdu+hK8H674wBj7Dvz0DsyUGIyxpw6f9ElUrXfZzufd197NHk/9+Yp18bp2C37Mfdui0wy+5893i3r9Xb+PPutuLXaCNdZAyD74YQ+HnKMeBTSgQwaoQHAksIH5YOABVwDBCiqQIBbMoAY3yMEOWhAim4uGItJmPuY1T136A8IJi0e6FBJmhfv7E+akMoMQFoB4ulte0uaHs9XBMHHP41oMh2il/h2CfX4r4Q5d/0grHvINf5Ej2Q+JSEW0rOUVbIEdvHTYvSkGi4lm21QLlVjFMrJHc2xZwPqQGConAnFfSxEi8rj4xTHS0Yx4FJAN/0fCO6rQi65yI7+0J4jb5fGQV9rjBXBYH0FuD4xb9CPVHAm/3VESkZi0IhMYiZJLyoiQlPOhJyd5Pzhm8pS64uSNRgk9tMixfZCkXSnFh8paSkqVdQTl4mLZQ1YC0lim/CQUbUnMF+EykGSsZDIlJkpewtKSziymNH1zzJNFc5C6xFYzl2lNaHJzmuCcVB+zKbNf7vKblmKl2eaFzWGG853XqeY5yZk9dxbtmo+U5NDIB89+DkieaXnlPdEZxv8melOf/kwovnRmzn36Up3ho6Uwg6nQilKToRBFIUEjKkYpZtSiID0FQF3Z0HI+FJ/K9ChKQ8pSVYz0LAK12jYRWk+KtrKlOC3NS80S0++tdKLszNMsg5rTopplp2PpKaxmSs8oZlOpRo0qL5DqFKjajqn27ORQpcrVs1C1KVbtaFPnONYcqnSjXU1rIL7KlLAaFK1J5ada56oMtsaxpDWVaHUMSde+ThWjP/2DW0m6Vb8atq6AhWsSFQtWuR72sYSwK1IGG8myloavkM3s0xJL04Lh1bOF1axobXC9C5R2hEv7LFktSxrMjva10jitVIzIOc6ytpiuhe1oJcAKiaD/9m2MNWNudQvb3srEhpIN5UenN1zi7hYqvpVBcllCWUQ217maZUx0iwTAAXjwu/eQIHjHS17yipcc5y2vetfL3va6970LAaFpj8tGIKm2adfFblpn+IBV0Pe39Fou8PKrX7/KRH00lK5ts4pbxxb4sGvkrRr3OF1tCvh3BH7wfiN8XEVWuHeBjWGGNfxYRb4ltRdm3YhJbFgTF2nBNj1sdVmMUxe/GMUhhueMaTzaD4/stl3dMY8162PlAZmrQh4yZIs8us62NMlKPiyT5Zfjd0I5yn6d8kCdzNIrY5muWpZpim3p5S+rNcxmXuqY02xRNLNZrAx+s2jdLOfKxrnO/0vGM5Xuq2db0rnPQq0yoCv650FbbM2GlmahE20/QTManot+tEa5LGmWRrrSWnU0phW96dCUudPvvDSo53nkUeNU1KbOK1FT3VdUs/qZwX01OF0t6y4iutZEpDWu/3jrXT9LttXjbyx8fddeE9tUaww2sPl47GZjWsKmHZ6zp73pmJhY19TONkuNK+xha/vbfd7csm8IQPia+9zoTre6183udrv73fBmh3xlQFtw2/vLwt6jje/NbyUfeAv9DjigOYzF/gr84HJG42y7jfCG63nfDo/4kCEu8Yo/mOIWz7jGN87xjnv84yAPuch1hfEWlVxDJ89Qygm0cparfAnjXv+Fsk3McCEkGwoQj7nMY0tznaul5kzIeb2PyPMgAJ20R1eC0Gk+c6P7vIZJtznMh27wxfSc6sF7+jOUjvUINB3pXQ/N1bFIdQlnsQZm57rCo6DIxNyc3mk8+8/9Z3M0trztbYl6sOnec7o7fe1sBzvZ8c73Z8Q9CXZf+djfHrzCo/3wiLe7FPA+Ya3T8HqEL7hpEm/5wXvh8enz+tyVbfiv/5zzj48w0kOv72l0fi1Y5/zQJV91uLN+9aQHfdHBnvjU87f1t9d9bHFvdd7T/vS/1z1MhO/30Rff98eHu+qVDwvg594wss/88uduCOtToO1dqL30ez/67XPf9cyvHtr/wy966APe9iIUf+O7T3z215D9Vyc/1IO/f/qnn+j3p37tB3WoR30C2H/o53z2F4BER3n6B3/mh4ALuAXCg32ZQ3zVB3pXpIBcd3n6doHOl4EaWH3e14GKUXYguH+1B3wbyIF154GklYLwN4AsSIL1F3kwqBYyOIMiKIEJNoNTl4MM+H3C14M+GHoUWB3CwXTf54B79391d1ofuHM62ISG14IqOHVSGINUOIQ/OH5PCIVXGIH0toMAZ4W+F4Yu+HdkaIYAWIUIloZfmIRNkGxTGG3rh4ZyiIR0GCnQZWM2CAiy1XJ5qIZcyIdtMIiB8IdSN4d1oIiCqIeHGH8glIB//8CIRmeIegCJECGJkxh2+nVyKSeKODdyEed6XYeKTDh8k6h5rdh5ZKeFGKd3WUdxtEiBcTd2sSh4u8iLt8h3sGh1SweKgyeLw3iMoBh97geI72d8xEiEdRh40WiBPLeKxViI1wiH2aiNjOdfzUd9+5Z2TveN5ZeMsreMt5h9ztiNTViA6MiGvyiMweh5qaiMBNiM98iO82WPuIiP46ePrYh40hh0YpdGjuiN8Td7BomI85U+ZbeQlNiH5Nh418eBr6eKNwiLHfaGZ+iKd1ha4Od3H/l5zPeLsJd5z1eSF2l6WaiJFBmHLXmQnsiQDTmT/uWO/+iPN/mA/ciPmjSAQP9ZhkAZkpYYgEVplBP4kkmJkNC4hkHJlEtZk03JgG1IhVWJh5QYkllZiFeJlQanlV/5ivLXkWGJjaIHllHplWmZlnc4lUKplrXok+3Ikz2pk3Mpl2aRb/nnkjvJl/sYiHsYkUqJg3VYcs9Ik1y4hVWomEbZldDImEIJmTwIkZOJmGEIbUVImX2ImTFpmS6pkFIJhDJpk7PnhnDJkWS5lgfoloRBl/kYjK5Zl2EXm1BJmEFnmLhZmG6XjpgDkNW4jf8InHEpnD25msGJmsOJnMk5ljtphDkJm7T5l745c9NJnSZpmqypnKfJnNnJnWlRndKpdsQInndpOSAZe4igi67/mHqsyJ4TKX2qqT5HCZ/GSYDxWZFPGZfmSJ7yyIz82Z+mGKACqnLxKJ/jWaC/KZ7HqKDGyKCRN48JGoUHCqHC6KAPOqEYaosIWqEXCqF42ZyzaZeyKaHz+KEg6p8behgmepfQKaLSWaIrap316KIvOqP8GZ0n6mI4yqIhSqMGiqA7+qMt+p9BKqM6WqTVGI84+ZpDSp5L+pw26qRIihQnWXq7p4AmSYLoyZJAmKVc2qUreaUtqaRaipK9OKYaWab1R6ZfqpReKqZo+pBtWpue6YigaZOhOZow6Zd7qqd2aqZ+ioiHGRz4t3UCiJZy54WJqqjeOYGLmpqPCqmNapyR/9qFZ2moDSiW+amWlWqpneqWnwqqk8qRoUqpo0qqpzqUqbqEAamdbGmW9YmdbXmfm4qWsbqdmzoWviWnJ+h9nFmZgvmSv7qZmimsxWqsdZqQxyqVw0qsybqrvrqszCqtMNmsyBqs0/qs/8WrInSn3VqCgSqo4KqteSqR4RoTUMitfPqZhKgKdjiGzlmcrvqjt9qc9Vqe80qd94qvq5pvxrev9JqvEZqrAZuq2+iA8Sqv/SqZCkuwBeuwA4uwBfqksomeMZqkaXqx9BilZKqxS8GJ7imw7WmwIHt6tPqN6mmw6wmxI8uyKPt3J7uyKeuyL8uLItuyM5uzMAuw+Jl/Hv/qo0KKoj9LpEArox3aoyk6oEp7igMJc6X4tAQ5jVLrtFNLtVF7tVirdE2rtVXLtVmbiVBrtWI7tgLZtWX7tb8ximHrtWgLtm3rtmTbiGYLt2wbt3Rbt2drt3crt/e4rgbqt2L6kFjYt+F6poILmMgHuCmJrXl5juhoeeqIfBcbuUzKmxSbo5DruJV7kZfLo5aLpJQLpZxbpKFbsaMbo6Wrn9QatNq6PgrpuhK7uhjbujN0uJjXerBbkJ3ruZm7u0Z6ukCbuphru8GruaJLvNUpvDWapb6LscxLusZrusj7uahrg+qadyrJuHuKvdnrrdHgvdyLpRPWve2KCqwKqyLUe75eyLPcOavsq77rm77Y+aroe6rwm5rsW6v167L3K6v7a6vya6mDubLmSsB0mrnteIMGXK4ILJ8K3MD4+Z3zS7/xa78TXK/uG8C42p0s278CfLMejKsZvKoX3L6tasEfLMIn3MElzIdb2qcFrK7J6sKAqr0w/MKKK5iDurTfpl17a403+5Q6usHZCcQq68OtWr48vMRM3MRO/MRQHMVSPMVUXMVWfMVYnMVavMVc3MVe/MVgHMZiPMZkXMZmfMZonMZqvMZs3MZu/MZwHMdyPMfokwAAOw==">
          <a:extLst>
            <a:ext uri="{FF2B5EF4-FFF2-40B4-BE49-F238E27FC236}">
              <a16:creationId xmlns:a16="http://schemas.microsoft.com/office/drawing/2014/main" id="{00000000-0008-0000-0200-0000043C0000}"/>
            </a:ext>
          </a:extLst>
        </xdr:cNvPr>
        <xdr:cNvSpPr>
          <a:spLocks noChangeAspect="1" noChangeArrowheads="1"/>
        </xdr:cNvSpPr>
      </xdr:nvSpPr>
      <xdr:spPr bwMode="auto">
        <a:xfrm>
          <a:off x="18577560" y="350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79</xdr:row>
      <xdr:rowOff>26895</xdr:rowOff>
    </xdr:from>
    <xdr:to>
      <xdr:col>2</xdr:col>
      <xdr:colOff>13656</xdr:colOff>
      <xdr:row>99</xdr:row>
      <xdr:rowOff>170331</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rotWithShape="1">
        <a:blip xmlns:r="http://schemas.openxmlformats.org/officeDocument/2006/relationships" r:embed="rId1"/>
        <a:srcRect l="13765" t="18154" r="42633" b="5320"/>
        <a:stretch/>
      </xdr:blipFill>
      <xdr:spPr>
        <a:xfrm>
          <a:off x="0" y="14226989"/>
          <a:ext cx="4121988" cy="3729319"/>
        </a:xfrm>
        <a:prstGeom prst="rect">
          <a:avLst/>
        </a:prstGeom>
      </xdr:spPr>
    </xdr:pic>
    <xdr:clientData/>
  </xdr:twoCellAnchor>
  <xdr:twoCellAnchor>
    <xdr:from>
      <xdr:col>0</xdr:col>
      <xdr:colOff>0</xdr:colOff>
      <xdr:row>100</xdr:row>
      <xdr:rowOff>7041</xdr:rowOff>
    </xdr:from>
    <xdr:to>
      <xdr:col>1</xdr:col>
      <xdr:colOff>3074766</xdr:colOff>
      <xdr:row>115</xdr:row>
      <xdr:rowOff>21771</xdr:rowOff>
    </xdr:to>
    <xdr:graphicFrame macro="">
      <xdr:nvGraphicFramePr>
        <xdr:cNvPr id="2" name="Chart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32</xdr:col>
      <xdr:colOff>2244</xdr:colOff>
      <xdr:row>5</xdr:row>
      <xdr:rowOff>1503</xdr:rowOff>
    </xdr:from>
    <xdr:to>
      <xdr:col>43</xdr:col>
      <xdr:colOff>382632</xdr:colOff>
      <xdr:row>16</xdr:row>
      <xdr:rowOff>0</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627527</xdr:colOff>
      <xdr:row>22</xdr:row>
      <xdr:rowOff>1</xdr:rowOff>
    </xdr:from>
    <xdr:to>
      <xdr:col>23</xdr:col>
      <xdr:colOff>71718</xdr:colOff>
      <xdr:row>34</xdr:row>
      <xdr:rowOff>26894</xdr:rowOff>
    </xdr:to>
    <xdr:graphicFrame macro="">
      <xdr:nvGraphicFramePr>
        <xdr:cNvPr id="6" name="Chart 5">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3415553</xdr:colOff>
      <xdr:row>36</xdr:row>
      <xdr:rowOff>0</xdr:rowOff>
    </xdr:from>
    <xdr:to>
      <xdr:col>14</xdr:col>
      <xdr:colOff>143435</xdr:colOff>
      <xdr:row>54</xdr:row>
      <xdr:rowOff>134470</xdr:rowOff>
    </xdr:to>
    <xdr:graphicFrame macro="">
      <xdr:nvGraphicFramePr>
        <xdr:cNvPr id="2" name="Chart 1">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xdr:col>
      <xdr:colOff>1</xdr:colOff>
      <xdr:row>27</xdr:row>
      <xdr:rowOff>0</xdr:rowOff>
    </xdr:from>
    <xdr:to>
      <xdr:col>8</xdr:col>
      <xdr:colOff>10887</xdr:colOff>
      <xdr:row>38</xdr:row>
      <xdr:rowOff>119744</xdr:rowOff>
    </xdr:to>
    <xdr:graphicFrame macro="">
      <xdr:nvGraphicFramePr>
        <xdr:cNvPr id="10" name="Chart 9">
          <a:extLst>
            <a:ext uri="{FF2B5EF4-FFF2-40B4-BE49-F238E27FC236}">
              <a16:creationId xmlns:a16="http://schemas.microsoft.com/office/drawing/2014/main" id="{00000000-0008-0000-06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653144</xdr:colOff>
      <xdr:row>28</xdr:row>
      <xdr:rowOff>10886</xdr:rowOff>
    </xdr:from>
    <xdr:to>
      <xdr:col>22</xdr:col>
      <xdr:colOff>5443</xdr:colOff>
      <xdr:row>46</xdr:row>
      <xdr:rowOff>174171</xdr:rowOff>
    </xdr:to>
    <xdr:graphicFrame macro="">
      <xdr:nvGraphicFramePr>
        <xdr:cNvPr id="11" name="Chart 10">
          <a:extLst>
            <a:ext uri="{FF2B5EF4-FFF2-40B4-BE49-F238E27FC236}">
              <a16:creationId xmlns:a16="http://schemas.microsoft.com/office/drawing/2014/main" id="{00000000-0008-0000-06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667293</xdr:colOff>
      <xdr:row>48</xdr:row>
      <xdr:rowOff>-1</xdr:rowOff>
    </xdr:from>
    <xdr:to>
      <xdr:col>21</xdr:col>
      <xdr:colOff>653142</xdr:colOff>
      <xdr:row>64</xdr:row>
      <xdr:rowOff>174172</xdr:rowOff>
    </xdr:to>
    <xdr:graphicFrame macro="">
      <xdr:nvGraphicFramePr>
        <xdr:cNvPr id="2" name="Chart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0--%202019%20only/NMLOJ_Surinkti_duomenys_1990-2019_L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B.2.A.i"/>
      <sheetName val="1.B.2.B"/>
      <sheetName val="1.B.2.A.5"/>
      <sheetName val="2.D.3.a"/>
      <sheetName val="2.D.3.D"/>
      <sheetName val="2.D.3.e"/>
      <sheetName val="2.D.3.f"/>
      <sheetName val="2.D.3.h"/>
      <sheetName val="2.D.3.g"/>
      <sheetName val="2.D.3.i ir 2.G"/>
      <sheetName val="2.H.2"/>
      <sheetName val="Report (importas)"/>
      <sheetName val="Report (eksportas)"/>
      <sheetName val="Importas-eksportas (Stat.dep.)"/>
      <sheetName val="Gamyba (Stat.dep.)"/>
      <sheetName val="Pardavimai (Stat.dep.)"/>
      <sheetName val="Pardavimai input"/>
      <sheetName val="Sektor. įmonių sąrašas (AIVIKS)"/>
    </sheetNames>
    <sheetDataSet>
      <sheetData sheetId="0"/>
      <sheetData sheetId="1"/>
      <sheetData sheetId="2"/>
      <sheetData sheetId="3"/>
      <sheetData sheetId="4"/>
      <sheetData sheetId="5"/>
      <sheetData sheetId="6"/>
      <sheetData sheetId="7"/>
      <sheetData sheetId="8"/>
      <sheetData sheetId="9">
        <row r="5">
          <cell r="AG5">
            <v>2019</v>
          </cell>
        </row>
        <row r="8">
          <cell r="B8">
            <v>36041000</v>
          </cell>
        </row>
        <row r="9">
          <cell r="B9">
            <v>36049000</v>
          </cell>
        </row>
        <row r="11">
          <cell r="B11">
            <v>36041000</v>
          </cell>
        </row>
        <row r="12">
          <cell r="B12">
            <v>36049000</v>
          </cell>
        </row>
      </sheetData>
      <sheetData sheetId="10"/>
      <sheetData sheetId="11"/>
      <sheetData sheetId="12"/>
      <sheetData sheetId="13">
        <row r="3">
          <cell r="F3" t="str">
            <v>Eksportas (KN4, KN8) | Kiekis</v>
          </cell>
          <cell r="G3" t="str">
            <v>Importas (KN4, KN8) | Kiekis</v>
          </cell>
          <cell r="H3" t="str">
            <v>KN8 kodas</v>
          </cell>
        </row>
        <row r="4">
          <cell r="E4">
            <v>2018</v>
          </cell>
          <cell r="F4">
            <v>10310</v>
          </cell>
          <cell r="G4">
            <v>1510</v>
          </cell>
          <cell r="H4">
            <v>32011000</v>
          </cell>
        </row>
        <row r="5">
          <cell r="E5">
            <v>2017</v>
          </cell>
          <cell r="F5">
            <v>12131</v>
          </cell>
          <cell r="G5">
            <v>19200</v>
          </cell>
          <cell r="H5">
            <v>32011000</v>
          </cell>
        </row>
        <row r="6">
          <cell r="E6">
            <v>2016</v>
          </cell>
          <cell r="F6">
            <v>21260</v>
          </cell>
          <cell r="G6">
            <v>25035</v>
          </cell>
          <cell r="H6">
            <v>32011000</v>
          </cell>
        </row>
        <row r="7">
          <cell r="E7">
            <v>2015</v>
          </cell>
          <cell r="F7">
            <v>19775</v>
          </cell>
          <cell r="G7">
            <v>0</v>
          </cell>
          <cell r="H7">
            <v>32011000</v>
          </cell>
        </row>
        <row r="8">
          <cell r="E8">
            <v>2014</v>
          </cell>
          <cell r="F8">
            <v>15850</v>
          </cell>
          <cell r="G8">
            <v>76800</v>
          </cell>
          <cell r="H8">
            <v>32011000</v>
          </cell>
        </row>
        <row r="9">
          <cell r="E9">
            <v>2013</v>
          </cell>
          <cell r="F9">
            <v>3543.9</v>
          </cell>
          <cell r="G9">
            <v>12400</v>
          </cell>
          <cell r="H9">
            <v>32011000</v>
          </cell>
        </row>
        <row r="10">
          <cell r="E10">
            <v>2012</v>
          </cell>
          <cell r="F10">
            <v>56</v>
          </cell>
          <cell r="G10">
            <v>2400</v>
          </cell>
          <cell r="H10">
            <v>32011000</v>
          </cell>
        </row>
        <row r="11">
          <cell r="E11">
            <v>2011</v>
          </cell>
          <cell r="F11">
            <v>0</v>
          </cell>
          <cell r="G11">
            <v>1200</v>
          </cell>
          <cell r="H11">
            <v>32011000</v>
          </cell>
        </row>
        <row r="12">
          <cell r="E12">
            <v>2010</v>
          </cell>
          <cell r="F12">
            <v>1100</v>
          </cell>
          <cell r="G12">
            <v>2400</v>
          </cell>
          <cell r="H12">
            <v>32011000</v>
          </cell>
        </row>
        <row r="13">
          <cell r="E13">
            <v>2009</v>
          </cell>
          <cell r="F13">
            <v>0</v>
          </cell>
          <cell r="G13">
            <v>2745</v>
          </cell>
          <cell r="H13">
            <v>32011000</v>
          </cell>
        </row>
        <row r="14">
          <cell r="E14">
            <v>2008</v>
          </cell>
          <cell r="F14">
            <v>0</v>
          </cell>
          <cell r="G14">
            <v>2300</v>
          </cell>
          <cell r="H14">
            <v>32011000</v>
          </cell>
        </row>
        <row r="15">
          <cell r="E15">
            <v>2007</v>
          </cell>
          <cell r="F15">
            <v>0</v>
          </cell>
          <cell r="G15">
            <v>2800</v>
          </cell>
          <cell r="H15">
            <v>32011000</v>
          </cell>
        </row>
        <row r="16">
          <cell r="E16">
            <v>2006</v>
          </cell>
          <cell r="F16">
            <v>0</v>
          </cell>
          <cell r="G16">
            <v>1000</v>
          </cell>
          <cell r="H16">
            <v>32011000</v>
          </cell>
        </row>
        <row r="17">
          <cell r="E17">
            <v>2005</v>
          </cell>
          <cell r="F17">
            <v>0</v>
          </cell>
          <cell r="G17">
            <v>2100</v>
          </cell>
          <cell r="H17">
            <v>32011000</v>
          </cell>
        </row>
        <row r="18">
          <cell r="E18">
            <v>2018</v>
          </cell>
          <cell r="F18">
            <v>133</v>
          </cell>
          <cell r="G18">
            <v>5113</v>
          </cell>
          <cell r="H18">
            <v>32012000</v>
          </cell>
        </row>
        <row r="19">
          <cell r="E19">
            <v>2017</v>
          </cell>
          <cell r="F19">
            <v>300</v>
          </cell>
          <cell r="G19">
            <v>0</v>
          </cell>
          <cell r="H19">
            <v>32012000</v>
          </cell>
        </row>
        <row r="20">
          <cell r="E20">
            <v>2016</v>
          </cell>
          <cell r="F20">
            <v>0</v>
          </cell>
          <cell r="G20">
            <v>10000</v>
          </cell>
          <cell r="H20">
            <v>32012000</v>
          </cell>
        </row>
        <row r="21">
          <cell r="E21">
            <v>2015</v>
          </cell>
          <cell r="F21">
            <v>8075</v>
          </cell>
          <cell r="G21">
            <v>2025</v>
          </cell>
          <cell r="H21">
            <v>32012000</v>
          </cell>
        </row>
        <row r="22">
          <cell r="E22">
            <v>2014</v>
          </cell>
          <cell r="F22">
            <v>12050</v>
          </cell>
          <cell r="G22">
            <v>28000</v>
          </cell>
          <cell r="H22">
            <v>32012000</v>
          </cell>
        </row>
        <row r="23">
          <cell r="E23">
            <v>2013</v>
          </cell>
          <cell r="F23">
            <v>2200</v>
          </cell>
          <cell r="G23">
            <v>16250</v>
          </cell>
          <cell r="H23">
            <v>32012000</v>
          </cell>
        </row>
        <row r="24">
          <cell r="E24">
            <v>2012</v>
          </cell>
          <cell r="F24">
            <v>0</v>
          </cell>
          <cell r="G24">
            <v>5925</v>
          </cell>
          <cell r="H24">
            <v>32012000</v>
          </cell>
        </row>
        <row r="25">
          <cell r="E25">
            <v>2011</v>
          </cell>
          <cell r="F25">
            <v>200</v>
          </cell>
          <cell r="G25">
            <v>3200</v>
          </cell>
          <cell r="H25">
            <v>32012000</v>
          </cell>
        </row>
        <row r="26">
          <cell r="E26">
            <v>2010</v>
          </cell>
          <cell r="F26">
            <v>500</v>
          </cell>
          <cell r="G26">
            <v>2400</v>
          </cell>
          <cell r="H26">
            <v>32012000</v>
          </cell>
        </row>
        <row r="27">
          <cell r="E27">
            <v>2009</v>
          </cell>
          <cell r="F27">
            <v>200</v>
          </cell>
          <cell r="G27">
            <v>2925</v>
          </cell>
          <cell r="H27">
            <v>32012000</v>
          </cell>
        </row>
        <row r="28">
          <cell r="E28">
            <v>2008</v>
          </cell>
          <cell r="F28">
            <v>2000</v>
          </cell>
          <cell r="G28">
            <v>3900</v>
          </cell>
          <cell r="H28">
            <v>32012000</v>
          </cell>
        </row>
        <row r="29">
          <cell r="E29">
            <v>2007</v>
          </cell>
          <cell r="F29">
            <v>500</v>
          </cell>
          <cell r="G29">
            <v>4300</v>
          </cell>
          <cell r="H29">
            <v>32012000</v>
          </cell>
        </row>
        <row r="30">
          <cell r="E30">
            <v>2006</v>
          </cell>
          <cell r="F30">
            <v>0</v>
          </cell>
          <cell r="G30">
            <v>2969</v>
          </cell>
          <cell r="H30">
            <v>32012000</v>
          </cell>
        </row>
        <row r="31">
          <cell r="E31">
            <v>2005</v>
          </cell>
          <cell r="F31">
            <v>0</v>
          </cell>
          <cell r="G31">
            <v>2150</v>
          </cell>
          <cell r="H31">
            <v>32012000</v>
          </cell>
        </row>
        <row r="32">
          <cell r="E32">
            <v>2018</v>
          </cell>
          <cell r="F32">
            <v>221664.2</v>
          </cell>
          <cell r="G32">
            <v>210612.3</v>
          </cell>
          <cell r="H32">
            <v>32030010</v>
          </cell>
        </row>
        <row r="33">
          <cell r="E33">
            <v>2017</v>
          </cell>
          <cell r="F33">
            <v>156540.29999999999</v>
          </cell>
          <cell r="G33">
            <v>237411.20000000001</v>
          </cell>
          <cell r="H33">
            <v>32030010</v>
          </cell>
        </row>
        <row r="34">
          <cell r="E34">
            <v>2016</v>
          </cell>
          <cell r="F34">
            <v>100733.4</v>
          </cell>
          <cell r="G34">
            <v>179182.9</v>
          </cell>
          <cell r="H34">
            <v>32030010</v>
          </cell>
        </row>
        <row r="35">
          <cell r="E35">
            <v>2015</v>
          </cell>
          <cell r="F35">
            <v>155411.4</v>
          </cell>
          <cell r="G35">
            <v>203571.20000000001</v>
          </cell>
          <cell r="H35">
            <v>32030010</v>
          </cell>
        </row>
        <row r="36">
          <cell r="E36">
            <v>2014</v>
          </cell>
          <cell r="F36">
            <v>454989.6</v>
          </cell>
          <cell r="G36">
            <v>497371</v>
          </cell>
          <cell r="H36">
            <v>32030010</v>
          </cell>
        </row>
        <row r="37">
          <cell r="E37">
            <v>2013</v>
          </cell>
          <cell r="F37">
            <v>100138.7</v>
          </cell>
          <cell r="G37">
            <v>131672.70000000001</v>
          </cell>
          <cell r="H37">
            <v>32030010</v>
          </cell>
        </row>
        <row r="38">
          <cell r="E38">
            <v>2012</v>
          </cell>
          <cell r="F38">
            <v>67036.800000000003</v>
          </cell>
          <cell r="G38">
            <v>127307.5</v>
          </cell>
          <cell r="H38">
            <v>32030010</v>
          </cell>
        </row>
        <row r="39">
          <cell r="E39">
            <v>2011</v>
          </cell>
          <cell r="F39">
            <v>84876.5</v>
          </cell>
          <cell r="G39">
            <v>132801.4</v>
          </cell>
          <cell r="H39">
            <v>32030010</v>
          </cell>
        </row>
        <row r="40">
          <cell r="E40">
            <v>2010</v>
          </cell>
          <cell r="F40">
            <v>79527.600000000006</v>
          </cell>
          <cell r="G40">
            <v>145120.79999999999</v>
          </cell>
          <cell r="H40">
            <v>32030010</v>
          </cell>
        </row>
        <row r="41">
          <cell r="E41">
            <v>2009</v>
          </cell>
          <cell r="F41">
            <v>70993.100000000006</v>
          </cell>
          <cell r="G41">
            <v>117740.3</v>
          </cell>
          <cell r="H41">
            <v>32030010</v>
          </cell>
        </row>
        <row r="42">
          <cell r="E42">
            <v>2008</v>
          </cell>
          <cell r="F42">
            <v>62748.800000000003</v>
          </cell>
          <cell r="G42">
            <v>120826.5</v>
          </cell>
          <cell r="H42">
            <v>32030010</v>
          </cell>
        </row>
        <row r="43">
          <cell r="E43">
            <v>2007</v>
          </cell>
          <cell r="F43">
            <v>58634.5</v>
          </cell>
          <cell r="G43">
            <v>138630.5</v>
          </cell>
          <cell r="H43">
            <v>32030010</v>
          </cell>
        </row>
        <row r="44">
          <cell r="E44">
            <v>2006</v>
          </cell>
          <cell r="F44">
            <v>26325.5</v>
          </cell>
          <cell r="G44">
            <v>121655.1</v>
          </cell>
          <cell r="H44">
            <v>32030010</v>
          </cell>
        </row>
        <row r="45">
          <cell r="E45">
            <v>2005</v>
          </cell>
          <cell r="F45">
            <v>25137.1</v>
          </cell>
          <cell r="G45">
            <v>118727.9</v>
          </cell>
          <cell r="H45">
            <v>32030010</v>
          </cell>
        </row>
        <row r="46">
          <cell r="E46">
            <v>2018</v>
          </cell>
          <cell r="F46">
            <v>7700.1</v>
          </cell>
          <cell r="G46">
            <v>16581</v>
          </cell>
          <cell r="H46">
            <v>32030090</v>
          </cell>
        </row>
        <row r="47">
          <cell r="E47">
            <v>2017</v>
          </cell>
          <cell r="F47">
            <v>55578.1</v>
          </cell>
          <cell r="G47">
            <v>64936.3</v>
          </cell>
          <cell r="H47">
            <v>32030090</v>
          </cell>
        </row>
        <row r="48">
          <cell r="E48">
            <v>2016</v>
          </cell>
          <cell r="F48">
            <v>113363.3</v>
          </cell>
          <cell r="G48">
            <v>122114.4</v>
          </cell>
          <cell r="H48">
            <v>32030090</v>
          </cell>
        </row>
        <row r="49">
          <cell r="E49">
            <v>2015</v>
          </cell>
          <cell r="F49">
            <v>82933.100000000006</v>
          </cell>
          <cell r="G49">
            <v>95767</v>
          </cell>
          <cell r="H49">
            <v>32030090</v>
          </cell>
        </row>
        <row r="50">
          <cell r="E50">
            <v>2014</v>
          </cell>
          <cell r="F50">
            <v>70150.5</v>
          </cell>
          <cell r="G50">
            <v>79775</v>
          </cell>
          <cell r="H50">
            <v>32030090</v>
          </cell>
        </row>
        <row r="51">
          <cell r="E51">
            <v>2013</v>
          </cell>
          <cell r="F51">
            <v>67523</v>
          </cell>
          <cell r="G51">
            <v>60719.7</v>
          </cell>
          <cell r="H51">
            <v>32030090</v>
          </cell>
        </row>
        <row r="52">
          <cell r="E52">
            <v>2012</v>
          </cell>
          <cell r="F52">
            <v>57575</v>
          </cell>
          <cell r="G52">
            <v>5492.5</v>
          </cell>
          <cell r="H52">
            <v>32030090</v>
          </cell>
        </row>
        <row r="53">
          <cell r="E53">
            <v>2011</v>
          </cell>
          <cell r="F53">
            <v>45742</v>
          </cell>
          <cell r="G53">
            <v>2141.5</v>
          </cell>
          <cell r="H53">
            <v>32030090</v>
          </cell>
        </row>
        <row r="54">
          <cell r="E54">
            <v>2010</v>
          </cell>
          <cell r="F54">
            <v>22137.5</v>
          </cell>
          <cell r="G54">
            <v>4631</v>
          </cell>
          <cell r="H54">
            <v>32030090</v>
          </cell>
        </row>
        <row r="55">
          <cell r="E55">
            <v>2009</v>
          </cell>
          <cell r="F55">
            <v>399</v>
          </cell>
          <cell r="G55">
            <v>4910.3</v>
          </cell>
          <cell r="H55">
            <v>32030090</v>
          </cell>
        </row>
        <row r="56">
          <cell r="E56">
            <v>2008</v>
          </cell>
          <cell r="F56">
            <v>38600</v>
          </cell>
          <cell r="G56">
            <v>42519.5</v>
          </cell>
          <cell r="H56">
            <v>32030090</v>
          </cell>
        </row>
        <row r="57">
          <cell r="E57">
            <v>2007</v>
          </cell>
          <cell r="F57">
            <v>36511</v>
          </cell>
          <cell r="G57">
            <v>27765.8</v>
          </cell>
          <cell r="H57">
            <v>32030090</v>
          </cell>
        </row>
        <row r="58">
          <cell r="E58">
            <v>2006</v>
          </cell>
          <cell r="F58">
            <v>65954.100000000006</v>
          </cell>
          <cell r="G58">
            <v>35952.199999999997</v>
          </cell>
          <cell r="H58">
            <v>32030090</v>
          </cell>
        </row>
        <row r="59">
          <cell r="E59">
            <v>2005</v>
          </cell>
          <cell r="F59">
            <v>38730.1</v>
          </cell>
          <cell r="G59">
            <v>11280.6</v>
          </cell>
          <cell r="H59">
            <v>32030090</v>
          </cell>
        </row>
        <row r="60">
          <cell r="E60">
            <v>2018</v>
          </cell>
          <cell r="F60">
            <v>335983</v>
          </cell>
          <cell r="G60">
            <v>1342927.4</v>
          </cell>
          <cell r="H60">
            <v>32041100</v>
          </cell>
        </row>
        <row r="61">
          <cell r="E61">
            <v>2017</v>
          </cell>
          <cell r="F61">
            <v>334371</v>
          </cell>
          <cell r="G61">
            <v>1560159.9</v>
          </cell>
          <cell r="H61">
            <v>32041100</v>
          </cell>
        </row>
        <row r="62">
          <cell r="E62">
            <v>2016</v>
          </cell>
          <cell r="F62">
            <v>395765.1</v>
          </cell>
          <cell r="G62">
            <v>1635079.3</v>
          </cell>
          <cell r="H62">
            <v>32041100</v>
          </cell>
        </row>
        <row r="63">
          <cell r="E63">
            <v>2015</v>
          </cell>
          <cell r="F63">
            <v>372806.9</v>
          </cell>
          <cell r="G63">
            <v>1830687.8</v>
          </cell>
          <cell r="H63">
            <v>32041100</v>
          </cell>
        </row>
        <row r="64">
          <cell r="E64">
            <v>2014</v>
          </cell>
          <cell r="F64">
            <v>417300.2</v>
          </cell>
          <cell r="G64">
            <v>1395256.8</v>
          </cell>
          <cell r="H64">
            <v>32041100</v>
          </cell>
        </row>
        <row r="65">
          <cell r="E65">
            <v>2013</v>
          </cell>
          <cell r="F65">
            <v>415773.8</v>
          </cell>
          <cell r="G65">
            <v>1248136.3999999999</v>
          </cell>
          <cell r="H65">
            <v>32041100</v>
          </cell>
        </row>
        <row r="66">
          <cell r="E66">
            <v>2012</v>
          </cell>
          <cell r="F66">
            <v>493180.1</v>
          </cell>
          <cell r="G66">
            <v>1096310.5</v>
          </cell>
          <cell r="H66">
            <v>32041100</v>
          </cell>
        </row>
        <row r="67">
          <cell r="E67">
            <v>2011</v>
          </cell>
          <cell r="F67">
            <v>360921.9</v>
          </cell>
          <cell r="G67">
            <v>658296.69999999995</v>
          </cell>
          <cell r="H67">
            <v>32041100</v>
          </cell>
        </row>
        <row r="68">
          <cell r="E68">
            <v>2010</v>
          </cell>
          <cell r="F68">
            <v>117076.4</v>
          </cell>
          <cell r="G68">
            <v>179308.79999999999</v>
          </cell>
          <cell r="H68">
            <v>32041100</v>
          </cell>
        </row>
        <row r="69">
          <cell r="E69">
            <v>2009</v>
          </cell>
          <cell r="F69">
            <v>25828.5</v>
          </cell>
          <cell r="G69">
            <v>151434.79999999999</v>
          </cell>
          <cell r="H69">
            <v>32041100</v>
          </cell>
        </row>
        <row r="70">
          <cell r="E70">
            <v>2008</v>
          </cell>
          <cell r="F70">
            <v>28469</v>
          </cell>
          <cell r="G70">
            <v>359825.1</v>
          </cell>
          <cell r="H70">
            <v>32041100</v>
          </cell>
        </row>
        <row r="71">
          <cell r="E71">
            <v>2007</v>
          </cell>
          <cell r="F71">
            <v>35453.1</v>
          </cell>
          <cell r="G71">
            <v>396760</v>
          </cell>
          <cell r="H71">
            <v>32041100</v>
          </cell>
        </row>
        <row r="72">
          <cell r="E72">
            <v>2006</v>
          </cell>
          <cell r="F72">
            <v>27580</v>
          </cell>
          <cell r="G72">
            <v>367278</v>
          </cell>
          <cell r="H72">
            <v>32041100</v>
          </cell>
        </row>
        <row r="73">
          <cell r="E73">
            <v>2005</v>
          </cell>
          <cell r="F73">
            <v>10282.5</v>
          </cell>
          <cell r="G73">
            <v>357651</v>
          </cell>
          <cell r="H73">
            <v>32041100</v>
          </cell>
        </row>
        <row r="74">
          <cell r="E74">
            <v>2018</v>
          </cell>
          <cell r="F74">
            <v>68927.8</v>
          </cell>
          <cell r="G74">
            <v>200628.1</v>
          </cell>
          <cell r="H74">
            <v>32041200</v>
          </cell>
        </row>
        <row r="75">
          <cell r="E75">
            <v>2017</v>
          </cell>
          <cell r="F75">
            <v>142821</v>
          </cell>
          <cell r="G75">
            <v>212381.9</v>
          </cell>
          <cell r="H75">
            <v>32041200</v>
          </cell>
        </row>
        <row r="76">
          <cell r="E76">
            <v>2016</v>
          </cell>
          <cell r="F76">
            <v>71171.8</v>
          </cell>
          <cell r="G76">
            <v>179237.9</v>
          </cell>
          <cell r="H76">
            <v>32041200</v>
          </cell>
        </row>
        <row r="77">
          <cell r="E77">
            <v>2015</v>
          </cell>
          <cell r="F77">
            <v>80466.399999999994</v>
          </cell>
          <cell r="G77">
            <v>147461.79999999999</v>
          </cell>
          <cell r="H77">
            <v>32041200</v>
          </cell>
        </row>
        <row r="78">
          <cell r="E78">
            <v>2014</v>
          </cell>
          <cell r="F78">
            <v>77565.7</v>
          </cell>
          <cell r="G78">
            <v>134398.29999999999</v>
          </cell>
          <cell r="H78">
            <v>32041200</v>
          </cell>
        </row>
        <row r="79">
          <cell r="E79">
            <v>2013</v>
          </cell>
          <cell r="F79">
            <v>29860.9</v>
          </cell>
          <cell r="G79">
            <v>83321</v>
          </cell>
          <cell r="H79">
            <v>32041200</v>
          </cell>
        </row>
        <row r="80">
          <cell r="E80">
            <v>2012</v>
          </cell>
          <cell r="F80">
            <v>43534</v>
          </cell>
          <cell r="G80">
            <v>81078.100000000006</v>
          </cell>
          <cell r="H80">
            <v>32041200</v>
          </cell>
        </row>
        <row r="81">
          <cell r="E81">
            <v>2011</v>
          </cell>
          <cell r="F81">
            <v>21466.400000000001</v>
          </cell>
          <cell r="G81">
            <v>78986</v>
          </cell>
          <cell r="H81">
            <v>32041200</v>
          </cell>
        </row>
        <row r="82">
          <cell r="E82">
            <v>2010</v>
          </cell>
          <cell r="F82">
            <v>23672.6</v>
          </cell>
          <cell r="G82">
            <v>55841.2</v>
          </cell>
          <cell r="H82">
            <v>32041200</v>
          </cell>
        </row>
        <row r="83">
          <cell r="E83">
            <v>2009</v>
          </cell>
          <cell r="F83">
            <v>21064.400000000001</v>
          </cell>
          <cell r="G83">
            <v>58899.1</v>
          </cell>
          <cell r="H83">
            <v>32041200</v>
          </cell>
        </row>
        <row r="84">
          <cell r="E84">
            <v>2008</v>
          </cell>
          <cell r="F84">
            <v>19527.099999999999</v>
          </cell>
          <cell r="G84">
            <v>83710.3</v>
          </cell>
          <cell r="H84">
            <v>32041200</v>
          </cell>
        </row>
        <row r="85">
          <cell r="E85">
            <v>2007</v>
          </cell>
          <cell r="F85">
            <v>16427.099999999999</v>
          </cell>
          <cell r="G85">
            <v>143901.5</v>
          </cell>
          <cell r="H85">
            <v>32041200</v>
          </cell>
        </row>
        <row r="86">
          <cell r="E86">
            <v>2006</v>
          </cell>
          <cell r="F86">
            <v>14303.9</v>
          </cell>
          <cell r="G86">
            <v>108805.7</v>
          </cell>
          <cell r="H86">
            <v>32041200</v>
          </cell>
        </row>
        <row r="87">
          <cell r="E87">
            <v>2005</v>
          </cell>
          <cell r="F87">
            <v>3634.3</v>
          </cell>
          <cell r="G87">
            <v>108000.1</v>
          </cell>
          <cell r="H87">
            <v>32041200</v>
          </cell>
        </row>
        <row r="88">
          <cell r="E88">
            <v>2018</v>
          </cell>
          <cell r="F88">
            <v>17344.2</v>
          </cell>
          <cell r="G88">
            <v>10662.8</v>
          </cell>
          <cell r="H88">
            <v>32041300</v>
          </cell>
        </row>
        <row r="89">
          <cell r="E89">
            <v>2017</v>
          </cell>
          <cell r="F89">
            <v>10102.9</v>
          </cell>
          <cell r="G89">
            <v>17176.7</v>
          </cell>
          <cell r="H89">
            <v>32041300</v>
          </cell>
        </row>
        <row r="90">
          <cell r="E90">
            <v>2016</v>
          </cell>
          <cell r="F90">
            <v>280.3</v>
          </cell>
          <cell r="G90">
            <v>7946</v>
          </cell>
          <cell r="H90">
            <v>32041300</v>
          </cell>
        </row>
        <row r="91">
          <cell r="E91">
            <v>2015</v>
          </cell>
          <cell r="F91">
            <v>2096.1</v>
          </cell>
          <cell r="G91">
            <v>10721.9</v>
          </cell>
          <cell r="H91">
            <v>32041300</v>
          </cell>
        </row>
        <row r="92">
          <cell r="E92">
            <v>2014</v>
          </cell>
          <cell r="F92">
            <v>2882.4</v>
          </cell>
          <cell r="G92">
            <v>9222.9</v>
          </cell>
          <cell r="H92">
            <v>32041300</v>
          </cell>
        </row>
        <row r="93">
          <cell r="E93">
            <v>2013</v>
          </cell>
          <cell r="F93">
            <v>6515.7</v>
          </cell>
          <cell r="G93">
            <v>14961</v>
          </cell>
          <cell r="H93">
            <v>32041300</v>
          </cell>
        </row>
        <row r="94">
          <cell r="E94">
            <v>2012</v>
          </cell>
          <cell r="F94">
            <v>5070.1000000000004</v>
          </cell>
          <cell r="G94">
            <v>12778.6</v>
          </cell>
          <cell r="H94">
            <v>32041300</v>
          </cell>
        </row>
        <row r="95">
          <cell r="E95">
            <v>2011</v>
          </cell>
          <cell r="F95">
            <v>457.8</v>
          </cell>
          <cell r="G95">
            <v>12391.8</v>
          </cell>
          <cell r="H95">
            <v>32041300</v>
          </cell>
        </row>
        <row r="96">
          <cell r="E96">
            <v>2010</v>
          </cell>
          <cell r="F96">
            <v>6377</v>
          </cell>
          <cell r="G96">
            <v>25401.7</v>
          </cell>
          <cell r="H96">
            <v>32041300</v>
          </cell>
        </row>
        <row r="97">
          <cell r="E97">
            <v>2009</v>
          </cell>
          <cell r="F97">
            <v>3109</v>
          </cell>
          <cell r="G97">
            <v>25317.4</v>
          </cell>
          <cell r="H97">
            <v>32041300</v>
          </cell>
        </row>
        <row r="98">
          <cell r="E98">
            <v>2008</v>
          </cell>
          <cell r="F98">
            <v>212.2</v>
          </cell>
          <cell r="G98">
            <v>37243.1</v>
          </cell>
          <cell r="H98">
            <v>32041300</v>
          </cell>
        </row>
        <row r="99">
          <cell r="E99">
            <v>2007</v>
          </cell>
          <cell r="F99">
            <v>53.2</v>
          </cell>
          <cell r="G99">
            <v>18281.900000000001</v>
          </cell>
          <cell r="H99">
            <v>32041300</v>
          </cell>
        </row>
        <row r="100">
          <cell r="E100">
            <v>2006</v>
          </cell>
          <cell r="F100">
            <v>54.8</v>
          </cell>
          <cell r="G100">
            <v>20691.099999999999</v>
          </cell>
          <cell r="H100">
            <v>32041300</v>
          </cell>
        </row>
        <row r="101">
          <cell r="E101">
            <v>2005</v>
          </cell>
          <cell r="F101">
            <v>314.8</v>
          </cell>
          <cell r="G101">
            <v>12121.3</v>
          </cell>
          <cell r="H101">
            <v>32041300</v>
          </cell>
        </row>
        <row r="102">
          <cell r="E102">
            <v>2018</v>
          </cell>
          <cell r="F102">
            <v>22192.400000000001</v>
          </cell>
          <cell r="G102">
            <v>301773.3</v>
          </cell>
          <cell r="H102">
            <v>32041400</v>
          </cell>
        </row>
        <row r="103">
          <cell r="E103">
            <v>2017</v>
          </cell>
          <cell r="F103">
            <v>20793.900000000001</v>
          </cell>
          <cell r="G103">
            <v>278678.90000000002</v>
          </cell>
          <cell r="H103">
            <v>32041400</v>
          </cell>
        </row>
        <row r="104">
          <cell r="E104">
            <v>2016</v>
          </cell>
          <cell r="F104">
            <v>18227.599999999999</v>
          </cell>
          <cell r="G104">
            <v>185896.2</v>
          </cell>
          <cell r="H104">
            <v>32041400</v>
          </cell>
        </row>
        <row r="105">
          <cell r="E105">
            <v>2015</v>
          </cell>
          <cell r="F105">
            <v>10463.200000000001</v>
          </cell>
          <cell r="G105">
            <v>161638.29999999999</v>
          </cell>
          <cell r="H105">
            <v>32041400</v>
          </cell>
        </row>
        <row r="106">
          <cell r="E106">
            <v>2014</v>
          </cell>
          <cell r="F106">
            <v>6292</v>
          </cell>
          <cell r="G106">
            <v>210772</v>
          </cell>
          <cell r="H106">
            <v>32041400</v>
          </cell>
        </row>
        <row r="107">
          <cell r="E107">
            <v>2013</v>
          </cell>
          <cell r="F107">
            <v>349</v>
          </cell>
          <cell r="G107">
            <v>209152.1</v>
          </cell>
          <cell r="H107">
            <v>32041400</v>
          </cell>
        </row>
        <row r="108">
          <cell r="E108">
            <v>2012</v>
          </cell>
          <cell r="F108">
            <v>828</v>
          </cell>
          <cell r="G108">
            <v>162455.5</v>
          </cell>
          <cell r="H108">
            <v>32041400</v>
          </cell>
        </row>
        <row r="109">
          <cell r="E109">
            <v>2011</v>
          </cell>
          <cell r="F109">
            <v>2251.4</v>
          </cell>
          <cell r="G109">
            <v>166128.29999999999</v>
          </cell>
          <cell r="H109">
            <v>32041400</v>
          </cell>
        </row>
        <row r="110">
          <cell r="E110">
            <v>2010</v>
          </cell>
          <cell r="F110">
            <v>1515.5</v>
          </cell>
          <cell r="G110">
            <v>143397.29999999999</v>
          </cell>
          <cell r="H110">
            <v>32041400</v>
          </cell>
        </row>
        <row r="111">
          <cell r="E111">
            <v>2009</v>
          </cell>
          <cell r="F111">
            <v>307</v>
          </cell>
          <cell r="G111">
            <v>129420.1</v>
          </cell>
          <cell r="H111">
            <v>32041400</v>
          </cell>
        </row>
        <row r="112">
          <cell r="E112">
            <v>2008</v>
          </cell>
          <cell r="F112">
            <v>330.1</v>
          </cell>
          <cell r="G112">
            <v>159168.9</v>
          </cell>
          <cell r="H112">
            <v>32041400</v>
          </cell>
        </row>
        <row r="113">
          <cell r="E113">
            <v>2007</v>
          </cell>
          <cell r="F113">
            <v>995</v>
          </cell>
          <cell r="G113">
            <v>194145.6</v>
          </cell>
          <cell r="H113">
            <v>32041400</v>
          </cell>
        </row>
        <row r="114">
          <cell r="E114">
            <v>2006</v>
          </cell>
          <cell r="F114">
            <v>0</v>
          </cell>
          <cell r="G114">
            <v>124330.4</v>
          </cell>
          <cell r="H114">
            <v>32041400</v>
          </cell>
        </row>
        <row r="115">
          <cell r="E115">
            <v>2005</v>
          </cell>
          <cell r="F115">
            <v>280</v>
          </cell>
          <cell r="G115">
            <v>81471.100000000006</v>
          </cell>
          <cell r="H115">
            <v>32041400</v>
          </cell>
        </row>
        <row r="116">
          <cell r="E116">
            <v>2018</v>
          </cell>
          <cell r="F116">
            <v>43845</v>
          </cell>
          <cell r="G116">
            <v>67232.100000000006</v>
          </cell>
          <cell r="H116">
            <v>32041500</v>
          </cell>
        </row>
        <row r="117">
          <cell r="E117">
            <v>2017</v>
          </cell>
          <cell r="F117">
            <v>19801.2</v>
          </cell>
          <cell r="G117">
            <v>45375</v>
          </cell>
          <cell r="H117">
            <v>32041500</v>
          </cell>
        </row>
        <row r="118">
          <cell r="E118">
            <v>2016</v>
          </cell>
          <cell r="F118">
            <v>6</v>
          </cell>
          <cell r="G118">
            <v>15385</v>
          </cell>
          <cell r="H118">
            <v>32041500</v>
          </cell>
        </row>
        <row r="119">
          <cell r="E119">
            <v>2015</v>
          </cell>
          <cell r="F119">
            <v>7.1</v>
          </cell>
          <cell r="G119">
            <v>13904</v>
          </cell>
          <cell r="H119">
            <v>32041500</v>
          </cell>
        </row>
        <row r="120">
          <cell r="E120">
            <v>2014</v>
          </cell>
          <cell r="F120">
            <v>117</v>
          </cell>
          <cell r="G120">
            <v>6778</v>
          </cell>
          <cell r="H120">
            <v>32041500</v>
          </cell>
        </row>
        <row r="121">
          <cell r="E121">
            <v>2013</v>
          </cell>
          <cell r="F121">
            <v>0.8</v>
          </cell>
          <cell r="G121">
            <v>5750</v>
          </cell>
          <cell r="H121">
            <v>32041500</v>
          </cell>
        </row>
        <row r="122">
          <cell r="E122">
            <v>2012</v>
          </cell>
          <cell r="F122">
            <v>56</v>
          </cell>
          <cell r="G122">
            <v>3486</v>
          </cell>
          <cell r="H122">
            <v>32041500</v>
          </cell>
        </row>
        <row r="123">
          <cell r="E123">
            <v>2011</v>
          </cell>
          <cell r="F123">
            <v>512</v>
          </cell>
          <cell r="G123">
            <v>4085</v>
          </cell>
          <cell r="H123">
            <v>32041500</v>
          </cell>
        </row>
        <row r="124">
          <cell r="E124">
            <v>2010</v>
          </cell>
          <cell r="F124">
            <v>175</v>
          </cell>
          <cell r="G124">
            <v>4158</v>
          </cell>
          <cell r="H124">
            <v>32041500</v>
          </cell>
        </row>
        <row r="125">
          <cell r="E125">
            <v>2009</v>
          </cell>
          <cell r="F125">
            <v>2</v>
          </cell>
          <cell r="G125">
            <v>2890</v>
          </cell>
          <cell r="H125">
            <v>32041500</v>
          </cell>
        </row>
        <row r="126">
          <cell r="E126">
            <v>2008</v>
          </cell>
          <cell r="F126">
            <v>120</v>
          </cell>
          <cell r="G126">
            <v>3910</v>
          </cell>
          <cell r="H126">
            <v>32041500</v>
          </cell>
        </row>
        <row r="127">
          <cell r="E127">
            <v>2007</v>
          </cell>
          <cell r="F127">
            <v>644</v>
          </cell>
          <cell r="G127">
            <v>9060</v>
          </cell>
          <cell r="H127">
            <v>32041500</v>
          </cell>
        </row>
        <row r="128">
          <cell r="E128">
            <v>2006</v>
          </cell>
          <cell r="F128">
            <v>0</v>
          </cell>
          <cell r="G128">
            <v>15615</v>
          </cell>
          <cell r="H128">
            <v>32041500</v>
          </cell>
        </row>
        <row r="129">
          <cell r="E129">
            <v>2005</v>
          </cell>
          <cell r="F129">
            <v>0</v>
          </cell>
          <cell r="G129">
            <v>18131</v>
          </cell>
          <cell r="H129">
            <v>32041500</v>
          </cell>
        </row>
        <row r="130">
          <cell r="E130">
            <v>2018</v>
          </cell>
          <cell r="F130">
            <v>10128</v>
          </cell>
          <cell r="G130">
            <v>131097.20000000001</v>
          </cell>
          <cell r="H130">
            <v>32041600</v>
          </cell>
        </row>
        <row r="131">
          <cell r="E131">
            <v>2017</v>
          </cell>
          <cell r="F131">
            <v>9625</v>
          </cell>
          <cell r="G131">
            <v>127906.4</v>
          </cell>
          <cell r="H131">
            <v>32041600</v>
          </cell>
        </row>
        <row r="132">
          <cell r="E132">
            <v>2016</v>
          </cell>
          <cell r="F132">
            <v>66670</v>
          </cell>
          <cell r="G132">
            <v>170430.4</v>
          </cell>
          <cell r="H132">
            <v>32041600</v>
          </cell>
        </row>
        <row r="133">
          <cell r="E133">
            <v>2015</v>
          </cell>
          <cell r="F133">
            <v>38225.300000000003</v>
          </cell>
          <cell r="G133">
            <v>160304</v>
          </cell>
          <cell r="H133">
            <v>32041600</v>
          </cell>
        </row>
        <row r="134">
          <cell r="E134">
            <v>2014</v>
          </cell>
          <cell r="F134">
            <v>2285</v>
          </cell>
          <cell r="G134">
            <v>99174.2</v>
          </cell>
          <cell r="H134">
            <v>32041600</v>
          </cell>
        </row>
        <row r="135">
          <cell r="E135">
            <v>2013</v>
          </cell>
          <cell r="F135">
            <v>2912</v>
          </cell>
          <cell r="G135">
            <v>97799</v>
          </cell>
          <cell r="H135">
            <v>32041600</v>
          </cell>
        </row>
        <row r="136">
          <cell r="E136">
            <v>2012</v>
          </cell>
          <cell r="F136">
            <v>5863</v>
          </cell>
          <cell r="G136">
            <v>128284</v>
          </cell>
          <cell r="H136">
            <v>32041600</v>
          </cell>
        </row>
        <row r="137">
          <cell r="E137">
            <v>2011</v>
          </cell>
          <cell r="F137">
            <v>51040</v>
          </cell>
          <cell r="G137">
            <v>173586.3</v>
          </cell>
          <cell r="H137">
            <v>32041600</v>
          </cell>
        </row>
        <row r="138">
          <cell r="E138">
            <v>2010</v>
          </cell>
          <cell r="F138">
            <v>27193</v>
          </cell>
          <cell r="G138">
            <v>141196</v>
          </cell>
          <cell r="H138">
            <v>32041600</v>
          </cell>
        </row>
        <row r="139">
          <cell r="E139">
            <v>2009</v>
          </cell>
          <cell r="F139">
            <v>2815</v>
          </cell>
          <cell r="G139">
            <v>110656</v>
          </cell>
          <cell r="H139">
            <v>32041600</v>
          </cell>
        </row>
        <row r="140">
          <cell r="E140">
            <v>2008</v>
          </cell>
          <cell r="F140">
            <v>10316</v>
          </cell>
          <cell r="G140">
            <v>111794.4</v>
          </cell>
          <cell r="H140">
            <v>32041600</v>
          </cell>
        </row>
        <row r="141">
          <cell r="E141">
            <v>2007</v>
          </cell>
          <cell r="F141">
            <v>23086.2</v>
          </cell>
          <cell r="G141">
            <v>178619.7</v>
          </cell>
          <cell r="H141">
            <v>32041600</v>
          </cell>
        </row>
        <row r="142">
          <cell r="E142">
            <v>2006</v>
          </cell>
          <cell r="F142">
            <v>11527.1</v>
          </cell>
          <cell r="G142">
            <v>195361.8</v>
          </cell>
          <cell r="H142">
            <v>32041600</v>
          </cell>
        </row>
        <row r="143">
          <cell r="E143">
            <v>2005</v>
          </cell>
          <cell r="F143">
            <v>1420.1</v>
          </cell>
          <cell r="G143">
            <v>211136</v>
          </cell>
          <cell r="H143">
            <v>32041600</v>
          </cell>
        </row>
        <row r="144">
          <cell r="E144">
            <v>2018</v>
          </cell>
          <cell r="F144">
            <v>670609.30000000005</v>
          </cell>
          <cell r="G144">
            <v>1278353.7</v>
          </cell>
          <cell r="H144">
            <v>32041700</v>
          </cell>
        </row>
        <row r="145">
          <cell r="E145">
            <v>2017</v>
          </cell>
          <cell r="F145">
            <v>406522.5</v>
          </cell>
          <cell r="G145">
            <v>988160.2</v>
          </cell>
          <cell r="H145">
            <v>32041700</v>
          </cell>
        </row>
        <row r="146">
          <cell r="E146">
            <v>2016</v>
          </cell>
          <cell r="F146">
            <v>281660.40000000002</v>
          </cell>
          <cell r="G146">
            <v>841184.7</v>
          </cell>
          <cell r="H146">
            <v>32041700</v>
          </cell>
        </row>
        <row r="147">
          <cell r="E147">
            <v>2015</v>
          </cell>
          <cell r="F147">
            <v>316545.8</v>
          </cell>
          <cell r="G147">
            <v>868516</v>
          </cell>
          <cell r="H147">
            <v>32041700</v>
          </cell>
        </row>
        <row r="148">
          <cell r="E148">
            <v>2014</v>
          </cell>
          <cell r="F148">
            <v>279648.40000000002</v>
          </cell>
          <cell r="G148">
            <v>1021030.1</v>
          </cell>
          <cell r="H148">
            <v>32041700</v>
          </cell>
        </row>
        <row r="149">
          <cell r="E149">
            <v>2013</v>
          </cell>
          <cell r="F149">
            <v>521609.2</v>
          </cell>
          <cell r="G149">
            <v>923317.7</v>
          </cell>
          <cell r="H149">
            <v>32041700</v>
          </cell>
        </row>
        <row r="150">
          <cell r="E150">
            <v>2012</v>
          </cell>
          <cell r="F150">
            <v>334390.90000000002</v>
          </cell>
          <cell r="G150">
            <v>753379.5</v>
          </cell>
          <cell r="H150">
            <v>32041700</v>
          </cell>
        </row>
        <row r="151">
          <cell r="E151">
            <v>2011</v>
          </cell>
          <cell r="F151">
            <v>254468.2</v>
          </cell>
          <cell r="G151">
            <v>679267.4</v>
          </cell>
          <cell r="H151">
            <v>32041700</v>
          </cell>
        </row>
        <row r="152">
          <cell r="E152">
            <v>2010</v>
          </cell>
          <cell r="F152">
            <v>256740.9</v>
          </cell>
          <cell r="G152">
            <v>730503.3</v>
          </cell>
          <cell r="H152">
            <v>32041700</v>
          </cell>
        </row>
        <row r="153">
          <cell r="E153">
            <v>2009</v>
          </cell>
          <cell r="F153">
            <v>169320.4</v>
          </cell>
          <cell r="G153">
            <v>433219.2</v>
          </cell>
          <cell r="H153">
            <v>32041700</v>
          </cell>
        </row>
        <row r="154">
          <cell r="E154">
            <v>2008</v>
          </cell>
          <cell r="F154">
            <v>59375.6</v>
          </cell>
          <cell r="G154">
            <v>587672.19999999995</v>
          </cell>
          <cell r="H154">
            <v>32041700</v>
          </cell>
        </row>
        <row r="155">
          <cell r="E155">
            <v>2007</v>
          </cell>
          <cell r="F155">
            <v>27287.4</v>
          </cell>
          <cell r="G155">
            <v>443019.5</v>
          </cell>
          <cell r="H155">
            <v>32041700</v>
          </cell>
        </row>
        <row r="156">
          <cell r="E156">
            <v>2006</v>
          </cell>
          <cell r="F156">
            <v>29036.7</v>
          </cell>
          <cell r="G156">
            <v>479928.3</v>
          </cell>
          <cell r="H156">
            <v>32041700</v>
          </cell>
        </row>
        <row r="157">
          <cell r="E157">
            <v>2005</v>
          </cell>
          <cell r="F157">
            <v>3609.4</v>
          </cell>
          <cell r="G157">
            <v>309315</v>
          </cell>
          <cell r="H157">
            <v>32041700</v>
          </cell>
        </row>
        <row r="158">
          <cell r="E158">
            <v>2018</v>
          </cell>
          <cell r="F158">
            <v>521328.1</v>
          </cell>
          <cell r="G158">
            <v>389024.5</v>
          </cell>
          <cell r="H158">
            <v>32041900</v>
          </cell>
        </row>
        <row r="159">
          <cell r="E159">
            <v>2017</v>
          </cell>
          <cell r="F159">
            <v>607737.9</v>
          </cell>
          <cell r="G159">
            <v>690197.3</v>
          </cell>
          <cell r="H159">
            <v>32041900</v>
          </cell>
        </row>
        <row r="160">
          <cell r="E160">
            <v>2016</v>
          </cell>
          <cell r="F160">
            <v>394572.6</v>
          </cell>
          <cell r="G160">
            <v>486787.6</v>
          </cell>
          <cell r="H160">
            <v>32041900</v>
          </cell>
        </row>
        <row r="161">
          <cell r="E161">
            <v>2015</v>
          </cell>
          <cell r="F161">
            <v>553648.30000000005</v>
          </cell>
          <cell r="G161">
            <v>560156</v>
          </cell>
          <cell r="H161">
            <v>32041900</v>
          </cell>
        </row>
        <row r="162">
          <cell r="E162">
            <v>2014</v>
          </cell>
          <cell r="F162">
            <v>607347.9</v>
          </cell>
          <cell r="G162">
            <v>594850.80000000005</v>
          </cell>
          <cell r="H162">
            <v>32041900</v>
          </cell>
        </row>
        <row r="163">
          <cell r="E163">
            <v>2013</v>
          </cell>
          <cell r="F163">
            <v>562121.4</v>
          </cell>
          <cell r="G163">
            <v>496143</v>
          </cell>
          <cell r="H163">
            <v>32041900</v>
          </cell>
        </row>
        <row r="164">
          <cell r="E164">
            <v>2012</v>
          </cell>
          <cell r="F164">
            <v>359642.9</v>
          </cell>
          <cell r="G164">
            <v>811763.9</v>
          </cell>
          <cell r="H164">
            <v>32041900</v>
          </cell>
        </row>
        <row r="165">
          <cell r="E165">
            <v>2011</v>
          </cell>
          <cell r="F165">
            <v>231420.79999999999</v>
          </cell>
          <cell r="G165">
            <v>646580.80000000005</v>
          </cell>
          <cell r="H165">
            <v>32041900</v>
          </cell>
        </row>
        <row r="166">
          <cell r="E166">
            <v>2010</v>
          </cell>
          <cell r="F166">
            <v>163669.4</v>
          </cell>
          <cell r="G166">
            <v>424714.2</v>
          </cell>
          <cell r="H166">
            <v>32041900</v>
          </cell>
        </row>
        <row r="167">
          <cell r="E167">
            <v>2009</v>
          </cell>
          <cell r="F167">
            <v>90272.3</v>
          </cell>
          <cell r="G167">
            <v>193753.3</v>
          </cell>
          <cell r="H167">
            <v>32041900</v>
          </cell>
        </row>
        <row r="168">
          <cell r="E168">
            <v>2008</v>
          </cell>
          <cell r="F168">
            <v>45796.4</v>
          </cell>
          <cell r="G168">
            <v>279026.2</v>
          </cell>
          <cell r="H168">
            <v>32041900</v>
          </cell>
        </row>
        <row r="169">
          <cell r="E169">
            <v>2007</v>
          </cell>
          <cell r="F169">
            <v>25978.799999999999</v>
          </cell>
          <cell r="G169">
            <v>214130.1</v>
          </cell>
          <cell r="H169">
            <v>32041900</v>
          </cell>
        </row>
        <row r="170">
          <cell r="E170">
            <v>2006</v>
          </cell>
          <cell r="F170">
            <v>33983.9</v>
          </cell>
          <cell r="G170">
            <v>343714.2</v>
          </cell>
          <cell r="H170">
            <v>32041900</v>
          </cell>
        </row>
        <row r="171">
          <cell r="E171">
            <v>2005</v>
          </cell>
          <cell r="F171">
            <v>42873.1</v>
          </cell>
          <cell r="G171">
            <v>379585.1</v>
          </cell>
          <cell r="H171">
            <v>32041900</v>
          </cell>
        </row>
        <row r="172">
          <cell r="E172">
            <v>2018</v>
          </cell>
          <cell r="F172">
            <v>26402.799999999999</v>
          </cell>
          <cell r="G172">
            <v>11526</v>
          </cell>
          <cell r="H172">
            <v>32050000</v>
          </cell>
        </row>
        <row r="173">
          <cell r="E173">
            <v>2017</v>
          </cell>
          <cell r="F173">
            <v>34317.800000000003</v>
          </cell>
          <cell r="G173">
            <v>65548.800000000003</v>
          </cell>
          <cell r="H173">
            <v>32050000</v>
          </cell>
        </row>
        <row r="174">
          <cell r="E174">
            <v>2016</v>
          </cell>
          <cell r="F174">
            <v>11630.1</v>
          </cell>
          <cell r="G174">
            <v>18185.3</v>
          </cell>
          <cell r="H174">
            <v>32050000</v>
          </cell>
        </row>
        <row r="175">
          <cell r="E175">
            <v>2015</v>
          </cell>
          <cell r="F175">
            <v>13918.7</v>
          </cell>
          <cell r="G175">
            <v>32098.400000000001</v>
          </cell>
          <cell r="H175">
            <v>32050000</v>
          </cell>
        </row>
        <row r="176">
          <cell r="E176">
            <v>2014</v>
          </cell>
          <cell r="F176">
            <v>12740.4</v>
          </cell>
          <cell r="G176">
            <v>28151</v>
          </cell>
          <cell r="H176">
            <v>32050000</v>
          </cell>
        </row>
        <row r="177">
          <cell r="E177">
            <v>2013</v>
          </cell>
          <cell r="F177">
            <v>9544.4</v>
          </cell>
          <cell r="G177">
            <v>32339.8</v>
          </cell>
          <cell r="H177">
            <v>32050000</v>
          </cell>
        </row>
        <row r="178">
          <cell r="E178">
            <v>2012</v>
          </cell>
          <cell r="F178">
            <v>9481.1</v>
          </cell>
          <cell r="G178">
            <v>45456.3</v>
          </cell>
          <cell r="H178">
            <v>32050000</v>
          </cell>
        </row>
        <row r="179">
          <cell r="E179">
            <v>2011</v>
          </cell>
          <cell r="F179">
            <v>18010</v>
          </cell>
          <cell r="G179">
            <v>28228.799999999999</v>
          </cell>
          <cell r="H179">
            <v>32050000</v>
          </cell>
        </row>
        <row r="180">
          <cell r="E180">
            <v>2010</v>
          </cell>
          <cell r="F180">
            <v>29748.6</v>
          </cell>
          <cell r="G180">
            <v>24772</v>
          </cell>
          <cell r="H180">
            <v>32050000</v>
          </cell>
        </row>
        <row r="181">
          <cell r="E181">
            <v>2009</v>
          </cell>
          <cell r="F181">
            <v>40579.599999999999</v>
          </cell>
          <cell r="G181">
            <v>26321.5</v>
          </cell>
          <cell r="H181">
            <v>32050000</v>
          </cell>
        </row>
        <row r="182">
          <cell r="E182">
            <v>2008</v>
          </cell>
          <cell r="F182">
            <v>13931</v>
          </cell>
          <cell r="G182">
            <v>49626.400000000001</v>
          </cell>
          <cell r="H182">
            <v>32050000</v>
          </cell>
        </row>
        <row r="183">
          <cell r="E183">
            <v>2007</v>
          </cell>
          <cell r="F183">
            <v>14</v>
          </cell>
          <cell r="G183">
            <v>35726.199999999997</v>
          </cell>
          <cell r="H183">
            <v>32050000</v>
          </cell>
        </row>
        <row r="184">
          <cell r="E184">
            <v>2006</v>
          </cell>
          <cell r="F184">
            <v>1250</v>
          </cell>
          <cell r="G184">
            <v>42368.5</v>
          </cell>
          <cell r="H184">
            <v>32050000</v>
          </cell>
        </row>
        <row r="185">
          <cell r="E185">
            <v>2005</v>
          </cell>
          <cell r="F185">
            <v>7236</v>
          </cell>
          <cell r="G185">
            <v>47029.4</v>
          </cell>
          <cell r="H185">
            <v>32050000</v>
          </cell>
        </row>
        <row r="186">
          <cell r="E186">
            <v>2018</v>
          </cell>
          <cell r="F186">
            <v>593231.1</v>
          </cell>
          <cell r="G186">
            <v>1987077.2</v>
          </cell>
          <cell r="H186">
            <v>32061100</v>
          </cell>
        </row>
        <row r="187">
          <cell r="E187">
            <v>2017</v>
          </cell>
          <cell r="F187">
            <v>704985.5</v>
          </cell>
          <cell r="G187">
            <v>2143443.7999999998</v>
          </cell>
          <cell r="H187">
            <v>32061100</v>
          </cell>
        </row>
        <row r="188">
          <cell r="E188">
            <v>2016</v>
          </cell>
          <cell r="F188">
            <v>643149.9</v>
          </cell>
          <cell r="G188">
            <v>1685738.8</v>
          </cell>
          <cell r="H188">
            <v>32061100</v>
          </cell>
        </row>
        <row r="189">
          <cell r="E189">
            <v>2015</v>
          </cell>
          <cell r="F189">
            <v>574069</v>
          </cell>
          <cell r="G189">
            <v>1679725</v>
          </cell>
          <cell r="H189">
            <v>32061100</v>
          </cell>
        </row>
        <row r="190">
          <cell r="E190">
            <v>2014</v>
          </cell>
          <cell r="F190">
            <v>623888.5</v>
          </cell>
          <cell r="G190">
            <v>1400519.5</v>
          </cell>
          <cell r="H190">
            <v>32061100</v>
          </cell>
        </row>
        <row r="191">
          <cell r="E191">
            <v>2013</v>
          </cell>
          <cell r="F191">
            <v>486364.5</v>
          </cell>
          <cell r="G191">
            <v>1325648.6000000001</v>
          </cell>
          <cell r="H191">
            <v>32061100</v>
          </cell>
        </row>
        <row r="192">
          <cell r="E192">
            <v>2012</v>
          </cell>
          <cell r="F192">
            <v>392242.3</v>
          </cell>
          <cell r="G192">
            <v>1142252</v>
          </cell>
          <cell r="H192">
            <v>32061100</v>
          </cell>
        </row>
        <row r="193">
          <cell r="E193">
            <v>2011</v>
          </cell>
          <cell r="F193">
            <v>439748.1</v>
          </cell>
          <cell r="G193">
            <v>1272802.5</v>
          </cell>
          <cell r="H193">
            <v>32061100</v>
          </cell>
        </row>
        <row r="194">
          <cell r="E194">
            <v>2010</v>
          </cell>
          <cell r="F194">
            <v>725145.2</v>
          </cell>
          <cell r="G194">
            <v>1201002</v>
          </cell>
          <cell r="H194">
            <v>32061100</v>
          </cell>
        </row>
        <row r="195">
          <cell r="E195">
            <v>2009</v>
          </cell>
          <cell r="F195">
            <v>280467</v>
          </cell>
          <cell r="G195">
            <v>660785</v>
          </cell>
          <cell r="H195">
            <v>32061100</v>
          </cell>
        </row>
        <row r="196">
          <cell r="E196">
            <v>2008</v>
          </cell>
          <cell r="F196">
            <v>67578.100000000006</v>
          </cell>
          <cell r="G196">
            <v>554566.30000000005</v>
          </cell>
          <cell r="H196">
            <v>32061100</v>
          </cell>
        </row>
        <row r="197">
          <cell r="E197">
            <v>2007</v>
          </cell>
          <cell r="F197">
            <v>205832.1</v>
          </cell>
          <cell r="G197">
            <v>856997.7</v>
          </cell>
          <cell r="H197">
            <v>32061100</v>
          </cell>
        </row>
        <row r="198">
          <cell r="E198">
            <v>2006</v>
          </cell>
          <cell r="F198">
            <v>99801.600000000006</v>
          </cell>
          <cell r="G198">
            <v>640018</v>
          </cell>
          <cell r="H198">
            <v>32061100</v>
          </cell>
        </row>
        <row r="199">
          <cell r="E199">
            <v>2005</v>
          </cell>
          <cell r="F199">
            <v>67400</v>
          </cell>
          <cell r="G199">
            <v>498287.9</v>
          </cell>
          <cell r="H199">
            <v>32061100</v>
          </cell>
        </row>
        <row r="200">
          <cell r="E200">
            <v>2018</v>
          </cell>
          <cell r="F200">
            <v>393772.6</v>
          </cell>
          <cell r="G200">
            <v>953113.5</v>
          </cell>
          <cell r="H200">
            <v>32061900</v>
          </cell>
        </row>
        <row r="201">
          <cell r="E201">
            <v>2017</v>
          </cell>
          <cell r="F201">
            <v>870334</v>
          </cell>
          <cell r="G201">
            <v>1214447.8</v>
          </cell>
          <cell r="H201">
            <v>32061900</v>
          </cell>
        </row>
        <row r="202">
          <cell r="E202">
            <v>2016</v>
          </cell>
          <cell r="F202">
            <v>607298.19999999995</v>
          </cell>
          <cell r="G202">
            <v>844155.4</v>
          </cell>
          <cell r="H202">
            <v>32061900</v>
          </cell>
        </row>
        <row r="203">
          <cell r="E203">
            <v>2015</v>
          </cell>
          <cell r="F203">
            <v>797304.3</v>
          </cell>
          <cell r="G203">
            <v>804154.9</v>
          </cell>
          <cell r="H203">
            <v>32061900</v>
          </cell>
        </row>
        <row r="204">
          <cell r="E204">
            <v>2014</v>
          </cell>
          <cell r="F204">
            <v>840611.9</v>
          </cell>
          <cell r="G204">
            <v>899262.8</v>
          </cell>
          <cell r="H204">
            <v>32061900</v>
          </cell>
        </row>
        <row r="205">
          <cell r="E205">
            <v>2013</v>
          </cell>
          <cell r="F205">
            <v>615880.4</v>
          </cell>
          <cell r="G205">
            <v>1279950.6000000001</v>
          </cell>
          <cell r="H205">
            <v>32061900</v>
          </cell>
        </row>
        <row r="206">
          <cell r="E206">
            <v>2012</v>
          </cell>
          <cell r="F206">
            <v>625575.80000000005</v>
          </cell>
          <cell r="G206">
            <v>843030.5</v>
          </cell>
          <cell r="H206">
            <v>32061900</v>
          </cell>
        </row>
        <row r="207">
          <cell r="E207">
            <v>2011</v>
          </cell>
          <cell r="F207">
            <v>338510.3</v>
          </cell>
          <cell r="G207">
            <v>683464</v>
          </cell>
          <cell r="H207">
            <v>32061900</v>
          </cell>
        </row>
        <row r="208">
          <cell r="E208">
            <v>2010</v>
          </cell>
          <cell r="F208">
            <v>374121.3</v>
          </cell>
          <cell r="G208">
            <v>637635.30000000005</v>
          </cell>
          <cell r="H208">
            <v>32061900</v>
          </cell>
        </row>
        <row r="209">
          <cell r="E209">
            <v>2009</v>
          </cell>
          <cell r="F209">
            <v>175550.5</v>
          </cell>
          <cell r="G209">
            <v>475673.3</v>
          </cell>
          <cell r="H209">
            <v>32061900</v>
          </cell>
        </row>
        <row r="210">
          <cell r="E210">
            <v>2008</v>
          </cell>
          <cell r="F210">
            <v>1154315.8</v>
          </cell>
          <cell r="G210">
            <v>318059.90000000002</v>
          </cell>
          <cell r="H210">
            <v>32061900</v>
          </cell>
        </row>
        <row r="211">
          <cell r="E211">
            <v>2007</v>
          </cell>
          <cell r="F211">
            <v>72334.8</v>
          </cell>
          <cell r="G211">
            <v>399687.7</v>
          </cell>
          <cell r="H211">
            <v>32061900</v>
          </cell>
        </row>
        <row r="212">
          <cell r="E212">
            <v>2006</v>
          </cell>
          <cell r="F212">
            <v>39058</v>
          </cell>
          <cell r="G212">
            <v>255356.5</v>
          </cell>
          <cell r="H212">
            <v>32061900</v>
          </cell>
        </row>
        <row r="213">
          <cell r="E213">
            <v>2005</v>
          </cell>
          <cell r="F213">
            <v>67678.399999999994</v>
          </cell>
          <cell r="G213">
            <v>261428.8</v>
          </cell>
          <cell r="H213">
            <v>32061900</v>
          </cell>
        </row>
        <row r="214">
          <cell r="E214">
            <v>2018</v>
          </cell>
          <cell r="F214">
            <v>2898.3</v>
          </cell>
          <cell r="G214">
            <v>9376</v>
          </cell>
          <cell r="H214">
            <v>32062000</v>
          </cell>
        </row>
        <row r="215">
          <cell r="E215">
            <v>2017</v>
          </cell>
          <cell r="F215">
            <v>11732.8</v>
          </cell>
          <cell r="G215">
            <v>8576</v>
          </cell>
          <cell r="H215">
            <v>32062000</v>
          </cell>
        </row>
        <row r="216">
          <cell r="E216">
            <v>2016</v>
          </cell>
          <cell r="F216">
            <v>67432</v>
          </cell>
          <cell r="G216">
            <v>51748</v>
          </cell>
          <cell r="H216">
            <v>32062000</v>
          </cell>
        </row>
        <row r="217">
          <cell r="E217">
            <v>2015</v>
          </cell>
          <cell r="F217">
            <v>59321.7</v>
          </cell>
          <cell r="G217">
            <v>48127.7</v>
          </cell>
          <cell r="H217">
            <v>32062000</v>
          </cell>
        </row>
        <row r="218">
          <cell r="E218">
            <v>2014</v>
          </cell>
          <cell r="F218">
            <v>49081.1</v>
          </cell>
          <cell r="G218">
            <v>55858</v>
          </cell>
          <cell r="H218">
            <v>32062000</v>
          </cell>
        </row>
        <row r="219">
          <cell r="E219">
            <v>2013</v>
          </cell>
          <cell r="F219">
            <v>42407.6</v>
          </cell>
          <cell r="G219">
            <v>47181</v>
          </cell>
          <cell r="H219">
            <v>32062000</v>
          </cell>
        </row>
        <row r="220">
          <cell r="E220">
            <v>2012</v>
          </cell>
          <cell r="F220">
            <v>49592.5</v>
          </cell>
          <cell r="G220">
            <v>72954</v>
          </cell>
          <cell r="H220">
            <v>32062000</v>
          </cell>
        </row>
        <row r="221">
          <cell r="E221">
            <v>2011</v>
          </cell>
          <cell r="F221">
            <v>76285</v>
          </cell>
          <cell r="G221">
            <v>97156</v>
          </cell>
          <cell r="H221">
            <v>32062000</v>
          </cell>
        </row>
        <row r="222">
          <cell r="E222">
            <v>2010</v>
          </cell>
          <cell r="F222">
            <v>56202.8</v>
          </cell>
          <cell r="G222">
            <v>73335</v>
          </cell>
          <cell r="H222">
            <v>32062000</v>
          </cell>
        </row>
        <row r="223">
          <cell r="E223">
            <v>2009</v>
          </cell>
          <cell r="F223">
            <v>18300.5</v>
          </cell>
          <cell r="G223">
            <v>38184</v>
          </cell>
          <cell r="H223">
            <v>32062000</v>
          </cell>
        </row>
        <row r="224">
          <cell r="E224">
            <v>2008</v>
          </cell>
          <cell r="F224">
            <v>16076.5</v>
          </cell>
          <cell r="G224">
            <v>52179</v>
          </cell>
          <cell r="H224">
            <v>32062000</v>
          </cell>
        </row>
        <row r="225">
          <cell r="E225">
            <v>2007</v>
          </cell>
          <cell r="F225">
            <v>6016.3</v>
          </cell>
          <cell r="G225">
            <v>56275.9</v>
          </cell>
          <cell r="H225">
            <v>32062000</v>
          </cell>
        </row>
        <row r="226">
          <cell r="E226">
            <v>2006</v>
          </cell>
          <cell r="F226">
            <v>31527.3</v>
          </cell>
          <cell r="G226">
            <v>65444</v>
          </cell>
          <cell r="H226">
            <v>32062000</v>
          </cell>
        </row>
        <row r="227">
          <cell r="E227">
            <v>2005</v>
          </cell>
          <cell r="F227">
            <v>19988</v>
          </cell>
          <cell r="G227">
            <v>24115</v>
          </cell>
          <cell r="H227">
            <v>32062000</v>
          </cell>
        </row>
        <row r="228">
          <cell r="E228">
            <v>2018</v>
          </cell>
          <cell r="H228">
            <v>32063000</v>
          </cell>
        </row>
        <row r="229">
          <cell r="E229">
            <v>2017</v>
          </cell>
          <cell r="H229">
            <v>32063000</v>
          </cell>
        </row>
        <row r="230">
          <cell r="E230">
            <v>2016</v>
          </cell>
          <cell r="H230">
            <v>32063000</v>
          </cell>
        </row>
        <row r="231">
          <cell r="E231">
            <v>2015</v>
          </cell>
          <cell r="H231">
            <v>32063000</v>
          </cell>
        </row>
        <row r="232">
          <cell r="E232">
            <v>2014</v>
          </cell>
          <cell r="H232">
            <v>32063000</v>
          </cell>
        </row>
        <row r="233">
          <cell r="E233">
            <v>2013</v>
          </cell>
          <cell r="H233">
            <v>32063000</v>
          </cell>
        </row>
        <row r="234">
          <cell r="E234">
            <v>2012</v>
          </cell>
          <cell r="H234">
            <v>32063000</v>
          </cell>
        </row>
        <row r="235">
          <cell r="E235">
            <v>2011</v>
          </cell>
          <cell r="H235">
            <v>32063000</v>
          </cell>
        </row>
        <row r="236">
          <cell r="E236">
            <v>2010</v>
          </cell>
          <cell r="H236">
            <v>32063000</v>
          </cell>
        </row>
        <row r="237">
          <cell r="E237">
            <v>2009</v>
          </cell>
          <cell r="H237">
            <v>32063000</v>
          </cell>
        </row>
        <row r="238">
          <cell r="E238">
            <v>2008</v>
          </cell>
          <cell r="H238">
            <v>32063000</v>
          </cell>
        </row>
        <row r="239">
          <cell r="E239">
            <v>2007</v>
          </cell>
          <cell r="H239">
            <v>32063000</v>
          </cell>
        </row>
        <row r="240">
          <cell r="E240">
            <v>2006</v>
          </cell>
          <cell r="F240">
            <v>0</v>
          </cell>
          <cell r="G240">
            <v>1.3</v>
          </cell>
          <cell r="H240">
            <v>32063000</v>
          </cell>
        </row>
        <row r="241">
          <cell r="E241">
            <v>2005</v>
          </cell>
          <cell r="H241">
            <v>32063000</v>
          </cell>
        </row>
        <row r="242">
          <cell r="E242">
            <v>2018</v>
          </cell>
          <cell r="F242">
            <v>18235.900000000001</v>
          </cell>
          <cell r="G242">
            <v>33503.800000000003</v>
          </cell>
          <cell r="H242">
            <v>32064100</v>
          </cell>
        </row>
        <row r="243">
          <cell r="E243">
            <v>2017</v>
          </cell>
          <cell r="F243">
            <v>8211.7000000000007</v>
          </cell>
          <cell r="G243">
            <v>24546.6</v>
          </cell>
          <cell r="H243">
            <v>32064100</v>
          </cell>
        </row>
        <row r="244">
          <cell r="E244">
            <v>2016</v>
          </cell>
          <cell r="F244">
            <v>10490</v>
          </cell>
          <cell r="G244">
            <v>13085.7</v>
          </cell>
          <cell r="H244">
            <v>32064100</v>
          </cell>
        </row>
        <row r="245">
          <cell r="E245">
            <v>2015</v>
          </cell>
          <cell r="F245">
            <v>4936.1000000000004</v>
          </cell>
          <cell r="G245">
            <v>9171</v>
          </cell>
          <cell r="H245">
            <v>32064100</v>
          </cell>
        </row>
        <row r="246">
          <cell r="E246">
            <v>2014</v>
          </cell>
          <cell r="F246">
            <v>4274.8999999999996</v>
          </cell>
          <cell r="G246">
            <v>5093</v>
          </cell>
          <cell r="H246">
            <v>32064100</v>
          </cell>
        </row>
        <row r="247">
          <cell r="E247">
            <v>2013</v>
          </cell>
          <cell r="F247">
            <v>1485</v>
          </cell>
          <cell r="G247">
            <v>4098.6000000000004</v>
          </cell>
          <cell r="H247">
            <v>32064100</v>
          </cell>
        </row>
        <row r="248">
          <cell r="E248">
            <v>2012</v>
          </cell>
          <cell r="F248">
            <v>1400</v>
          </cell>
          <cell r="G248">
            <v>4387</v>
          </cell>
          <cell r="H248">
            <v>32064100</v>
          </cell>
        </row>
        <row r="249">
          <cell r="E249">
            <v>2011</v>
          </cell>
          <cell r="F249">
            <v>550</v>
          </cell>
          <cell r="G249">
            <v>2965</v>
          </cell>
          <cell r="H249">
            <v>32064100</v>
          </cell>
        </row>
        <row r="250">
          <cell r="E250">
            <v>2010</v>
          </cell>
          <cell r="F250">
            <v>50</v>
          </cell>
          <cell r="G250">
            <v>636.5</v>
          </cell>
          <cell r="H250">
            <v>32064100</v>
          </cell>
        </row>
        <row r="251">
          <cell r="E251">
            <v>2009</v>
          </cell>
          <cell r="F251">
            <v>0</v>
          </cell>
          <cell r="G251">
            <v>15284.3</v>
          </cell>
          <cell r="H251">
            <v>32064100</v>
          </cell>
        </row>
        <row r="252">
          <cell r="E252">
            <v>2008</v>
          </cell>
          <cell r="F252">
            <v>50</v>
          </cell>
          <cell r="G252">
            <v>2384.6</v>
          </cell>
          <cell r="H252">
            <v>32064100</v>
          </cell>
        </row>
        <row r="253">
          <cell r="E253">
            <v>2007</v>
          </cell>
          <cell r="F253">
            <v>0</v>
          </cell>
          <cell r="G253">
            <v>2667</v>
          </cell>
          <cell r="H253">
            <v>32064100</v>
          </cell>
        </row>
        <row r="254">
          <cell r="E254">
            <v>2006</v>
          </cell>
          <cell r="F254">
            <v>75</v>
          </cell>
          <cell r="G254">
            <v>380</v>
          </cell>
          <cell r="H254">
            <v>32064100</v>
          </cell>
        </row>
        <row r="255">
          <cell r="E255">
            <v>2005</v>
          </cell>
          <cell r="F255">
            <v>75</v>
          </cell>
          <cell r="G255">
            <v>3007</v>
          </cell>
          <cell r="H255">
            <v>32064100</v>
          </cell>
        </row>
        <row r="256">
          <cell r="E256">
            <v>2018</v>
          </cell>
          <cell r="F256">
            <v>195170.6</v>
          </cell>
          <cell r="G256">
            <v>195620.7</v>
          </cell>
          <cell r="H256">
            <v>32064200</v>
          </cell>
        </row>
        <row r="257">
          <cell r="E257">
            <v>2017</v>
          </cell>
          <cell r="F257">
            <v>2161</v>
          </cell>
          <cell r="G257">
            <v>201</v>
          </cell>
          <cell r="H257">
            <v>32064200</v>
          </cell>
        </row>
        <row r="258">
          <cell r="E258">
            <v>2016</v>
          </cell>
          <cell r="F258">
            <v>39832</v>
          </cell>
          <cell r="G258">
            <v>40832</v>
          </cell>
          <cell r="H258">
            <v>32064200</v>
          </cell>
        </row>
        <row r="259">
          <cell r="E259">
            <v>2015</v>
          </cell>
          <cell r="F259">
            <v>83642</v>
          </cell>
          <cell r="G259">
            <v>84420</v>
          </cell>
          <cell r="H259">
            <v>32064200</v>
          </cell>
        </row>
        <row r="260">
          <cell r="E260">
            <v>2014</v>
          </cell>
          <cell r="F260">
            <v>509.5</v>
          </cell>
          <cell r="G260">
            <v>1085</v>
          </cell>
          <cell r="H260">
            <v>32064200</v>
          </cell>
        </row>
        <row r="261">
          <cell r="E261">
            <v>2013</v>
          </cell>
          <cell r="F261">
            <v>5</v>
          </cell>
          <cell r="G261">
            <v>2104</v>
          </cell>
          <cell r="H261">
            <v>32064200</v>
          </cell>
        </row>
        <row r="262">
          <cell r="E262">
            <v>2012</v>
          </cell>
          <cell r="F262">
            <v>50</v>
          </cell>
          <cell r="G262">
            <v>3000</v>
          </cell>
          <cell r="H262">
            <v>32064200</v>
          </cell>
        </row>
        <row r="263">
          <cell r="E263">
            <v>2011</v>
          </cell>
          <cell r="F263">
            <v>0</v>
          </cell>
          <cell r="G263">
            <v>1000</v>
          </cell>
          <cell r="H263">
            <v>32064200</v>
          </cell>
        </row>
        <row r="264">
          <cell r="E264">
            <v>2010</v>
          </cell>
          <cell r="F264">
            <v>0</v>
          </cell>
          <cell r="G264">
            <v>4560</v>
          </cell>
          <cell r="H264">
            <v>32064200</v>
          </cell>
        </row>
        <row r="265">
          <cell r="E265">
            <v>2009</v>
          </cell>
          <cell r="F265">
            <v>2286.5</v>
          </cell>
          <cell r="G265">
            <v>713</v>
          </cell>
          <cell r="H265">
            <v>32064200</v>
          </cell>
        </row>
        <row r="266">
          <cell r="E266">
            <v>2008</v>
          </cell>
          <cell r="F266">
            <v>64.099999999999994</v>
          </cell>
          <cell r="G266">
            <v>11891</v>
          </cell>
          <cell r="H266">
            <v>32064200</v>
          </cell>
        </row>
        <row r="267">
          <cell r="E267">
            <v>2007</v>
          </cell>
          <cell r="F267">
            <v>0</v>
          </cell>
          <cell r="G267">
            <v>25960</v>
          </cell>
          <cell r="H267">
            <v>32064200</v>
          </cell>
        </row>
        <row r="268">
          <cell r="E268">
            <v>2006</v>
          </cell>
          <cell r="F268">
            <v>245</v>
          </cell>
          <cell r="G268">
            <v>19175</v>
          </cell>
          <cell r="H268">
            <v>32064200</v>
          </cell>
        </row>
        <row r="269">
          <cell r="E269">
            <v>2005</v>
          </cell>
          <cell r="F269">
            <v>0</v>
          </cell>
          <cell r="G269">
            <v>15258</v>
          </cell>
          <cell r="H269">
            <v>32064200</v>
          </cell>
        </row>
        <row r="270">
          <cell r="E270">
            <v>2018</v>
          </cell>
          <cell r="H270">
            <v>32064300</v>
          </cell>
        </row>
        <row r="271">
          <cell r="E271">
            <v>2017</v>
          </cell>
          <cell r="H271">
            <v>32064300</v>
          </cell>
        </row>
        <row r="272">
          <cell r="E272">
            <v>2016</v>
          </cell>
          <cell r="H272">
            <v>32064300</v>
          </cell>
        </row>
        <row r="273">
          <cell r="E273">
            <v>2015</v>
          </cell>
          <cell r="H273">
            <v>32064300</v>
          </cell>
        </row>
        <row r="274">
          <cell r="E274">
            <v>2014</v>
          </cell>
          <cell r="H274">
            <v>32064300</v>
          </cell>
        </row>
        <row r="275">
          <cell r="E275">
            <v>2013</v>
          </cell>
          <cell r="H275">
            <v>32064300</v>
          </cell>
        </row>
        <row r="276">
          <cell r="E276">
            <v>2012</v>
          </cell>
          <cell r="H276">
            <v>32064300</v>
          </cell>
        </row>
        <row r="277">
          <cell r="E277">
            <v>2011</v>
          </cell>
          <cell r="H277">
            <v>32064300</v>
          </cell>
        </row>
        <row r="278">
          <cell r="E278">
            <v>2010</v>
          </cell>
          <cell r="H278">
            <v>32064300</v>
          </cell>
        </row>
        <row r="279">
          <cell r="E279">
            <v>2009</v>
          </cell>
          <cell r="H279">
            <v>32064300</v>
          </cell>
        </row>
        <row r="280">
          <cell r="E280">
            <v>2008</v>
          </cell>
          <cell r="H280">
            <v>32064300</v>
          </cell>
        </row>
        <row r="281">
          <cell r="E281">
            <v>2007</v>
          </cell>
          <cell r="H281">
            <v>32064300</v>
          </cell>
        </row>
        <row r="282">
          <cell r="E282">
            <v>2006</v>
          </cell>
          <cell r="H282">
            <v>32064300</v>
          </cell>
        </row>
        <row r="283">
          <cell r="E283">
            <v>2005</v>
          </cell>
          <cell r="H283">
            <v>32064300</v>
          </cell>
        </row>
        <row r="284">
          <cell r="E284">
            <v>2018</v>
          </cell>
          <cell r="F284">
            <v>1108.0999999999999</v>
          </cell>
          <cell r="G284">
            <v>23382</v>
          </cell>
          <cell r="H284">
            <v>32064910</v>
          </cell>
        </row>
        <row r="285">
          <cell r="E285">
            <v>2017</v>
          </cell>
          <cell r="F285">
            <v>344.3</v>
          </cell>
          <cell r="G285">
            <v>12708</v>
          </cell>
          <cell r="H285">
            <v>32064910</v>
          </cell>
        </row>
        <row r="286">
          <cell r="E286">
            <v>2016</v>
          </cell>
          <cell r="F286">
            <v>0</v>
          </cell>
          <cell r="G286">
            <v>73</v>
          </cell>
          <cell r="H286">
            <v>32064910</v>
          </cell>
        </row>
        <row r="287">
          <cell r="E287">
            <v>2015</v>
          </cell>
          <cell r="F287">
            <v>2276</v>
          </cell>
          <cell r="G287">
            <v>3494</v>
          </cell>
          <cell r="H287">
            <v>32064910</v>
          </cell>
        </row>
        <row r="288">
          <cell r="E288">
            <v>2014</v>
          </cell>
          <cell r="F288">
            <v>228</v>
          </cell>
          <cell r="G288">
            <v>8169.8</v>
          </cell>
          <cell r="H288">
            <v>32064910</v>
          </cell>
        </row>
        <row r="289">
          <cell r="E289">
            <v>2013</v>
          </cell>
          <cell r="F289">
            <v>340</v>
          </cell>
          <cell r="G289">
            <v>8217.1</v>
          </cell>
          <cell r="H289">
            <v>32064910</v>
          </cell>
        </row>
        <row r="290">
          <cell r="E290">
            <v>2012</v>
          </cell>
          <cell r="F290">
            <v>0</v>
          </cell>
          <cell r="G290">
            <v>4624.8999999999996</v>
          </cell>
          <cell r="H290">
            <v>32064910</v>
          </cell>
        </row>
        <row r="291">
          <cell r="E291">
            <v>2011</v>
          </cell>
          <cell r="F291">
            <v>200</v>
          </cell>
          <cell r="G291">
            <v>9</v>
          </cell>
          <cell r="H291">
            <v>32064910</v>
          </cell>
        </row>
        <row r="292">
          <cell r="E292">
            <v>2010</v>
          </cell>
          <cell r="F292">
            <v>0</v>
          </cell>
          <cell r="G292">
            <v>15</v>
          </cell>
          <cell r="H292">
            <v>32064910</v>
          </cell>
        </row>
        <row r="293">
          <cell r="E293">
            <v>2009</v>
          </cell>
          <cell r="F293">
            <v>0</v>
          </cell>
          <cell r="G293">
            <v>22</v>
          </cell>
          <cell r="H293">
            <v>32064910</v>
          </cell>
        </row>
        <row r="294">
          <cell r="E294">
            <v>2008</v>
          </cell>
          <cell r="F294">
            <v>0</v>
          </cell>
          <cell r="G294">
            <v>68</v>
          </cell>
          <cell r="H294">
            <v>32064910</v>
          </cell>
        </row>
        <row r="295">
          <cell r="E295">
            <v>2007</v>
          </cell>
          <cell r="F295">
            <v>0</v>
          </cell>
          <cell r="G295">
            <v>16</v>
          </cell>
          <cell r="H295">
            <v>32064910</v>
          </cell>
        </row>
        <row r="296">
          <cell r="E296">
            <v>2006</v>
          </cell>
          <cell r="F296">
            <v>0</v>
          </cell>
          <cell r="G296">
            <v>27</v>
          </cell>
          <cell r="H296">
            <v>32064910</v>
          </cell>
        </row>
        <row r="297">
          <cell r="E297">
            <v>2005</v>
          </cell>
          <cell r="F297">
            <v>0</v>
          </cell>
          <cell r="G297">
            <v>18</v>
          </cell>
          <cell r="H297">
            <v>32064910</v>
          </cell>
        </row>
        <row r="298">
          <cell r="E298">
            <v>2018</v>
          </cell>
          <cell r="H298">
            <v>32064930</v>
          </cell>
        </row>
        <row r="299">
          <cell r="E299">
            <v>2017</v>
          </cell>
          <cell r="H299">
            <v>32064930</v>
          </cell>
        </row>
        <row r="300">
          <cell r="E300">
            <v>2016</v>
          </cell>
          <cell r="H300">
            <v>32064930</v>
          </cell>
        </row>
        <row r="301">
          <cell r="E301">
            <v>2015</v>
          </cell>
          <cell r="H301">
            <v>32064930</v>
          </cell>
        </row>
        <row r="302">
          <cell r="E302">
            <v>2014</v>
          </cell>
          <cell r="H302">
            <v>32064930</v>
          </cell>
        </row>
        <row r="303">
          <cell r="E303">
            <v>2013</v>
          </cell>
          <cell r="H303">
            <v>32064930</v>
          </cell>
        </row>
        <row r="304">
          <cell r="E304">
            <v>2012</v>
          </cell>
          <cell r="H304">
            <v>32064930</v>
          </cell>
        </row>
        <row r="305">
          <cell r="E305">
            <v>2011</v>
          </cell>
          <cell r="H305">
            <v>32064930</v>
          </cell>
        </row>
        <row r="306">
          <cell r="E306">
            <v>2010</v>
          </cell>
          <cell r="F306">
            <v>0</v>
          </cell>
          <cell r="G306">
            <v>1083.5999999999999</v>
          </cell>
          <cell r="H306">
            <v>32064930</v>
          </cell>
        </row>
        <row r="307">
          <cell r="E307">
            <v>2009</v>
          </cell>
          <cell r="F307">
            <v>10</v>
          </cell>
          <cell r="G307">
            <v>164.8</v>
          </cell>
          <cell r="H307">
            <v>32064930</v>
          </cell>
        </row>
        <row r="308">
          <cell r="E308">
            <v>2008</v>
          </cell>
          <cell r="F308">
            <v>0</v>
          </cell>
          <cell r="G308">
            <v>1384.4</v>
          </cell>
          <cell r="H308">
            <v>32064930</v>
          </cell>
        </row>
        <row r="309">
          <cell r="E309">
            <v>2007</v>
          </cell>
          <cell r="F309">
            <v>0</v>
          </cell>
          <cell r="G309">
            <v>5055.6000000000004</v>
          </cell>
          <cell r="H309">
            <v>32064930</v>
          </cell>
        </row>
        <row r="310">
          <cell r="E310">
            <v>2006</v>
          </cell>
          <cell r="H310">
            <v>32064930</v>
          </cell>
        </row>
        <row r="311">
          <cell r="E311">
            <v>2005</v>
          </cell>
          <cell r="H311">
            <v>32064930</v>
          </cell>
        </row>
        <row r="312">
          <cell r="E312">
            <v>2018</v>
          </cell>
          <cell r="F312">
            <v>623516.69999999995</v>
          </cell>
          <cell r="G312">
            <v>1850194.2</v>
          </cell>
          <cell r="H312">
            <v>32064970</v>
          </cell>
        </row>
        <row r="313">
          <cell r="E313">
            <v>2017</v>
          </cell>
          <cell r="F313">
            <v>674696.5</v>
          </cell>
          <cell r="G313">
            <v>1965473.2</v>
          </cell>
          <cell r="H313">
            <v>32064970</v>
          </cell>
        </row>
        <row r="314">
          <cell r="E314">
            <v>2016</v>
          </cell>
          <cell r="F314">
            <v>413945.2</v>
          </cell>
          <cell r="G314">
            <v>1396512.6</v>
          </cell>
          <cell r="H314">
            <v>32064970</v>
          </cell>
        </row>
        <row r="315">
          <cell r="E315">
            <v>2015</v>
          </cell>
          <cell r="F315">
            <v>505338.8</v>
          </cell>
          <cell r="G315">
            <v>1695586.5</v>
          </cell>
          <cell r="H315">
            <v>32064970</v>
          </cell>
        </row>
        <row r="316">
          <cell r="E316">
            <v>2014</v>
          </cell>
          <cell r="F316">
            <v>557358</v>
          </cell>
          <cell r="G316">
            <v>1708551.8</v>
          </cell>
          <cell r="H316">
            <v>32064970</v>
          </cell>
        </row>
        <row r="317">
          <cell r="E317">
            <v>2013</v>
          </cell>
          <cell r="F317">
            <v>453770.6</v>
          </cell>
          <cell r="G317">
            <v>1318447.3999999999</v>
          </cell>
          <cell r="H317">
            <v>32064970</v>
          </cell>
        </row>
        <row r="318">
          <cell r="E318">
            <v>2012</v>
          </cell>
          <cell r="F318">
            <v>238544.4</v>
          </cell>
          <cell r="G318">
            <v>916958</v>
          </cell>
          <cell r="H318">
            <v>32064970</v>
          </cell>
        </row>
        <row r="319">
          <cell r="E319">
            <v>2011</v>
          </cell>
          <cell r="H319">
            <v>32064970</v>
          </cell>
        </row>
        <row r="320">
          <cell r="E320">
            <v>2010</v>
          </cell>
          <cell r="H320">
            <v>32064970</v>
          </cell>
        </row>
        <row r="321">
          <cell r="E321">
            <v>2009</v>
          </cell>
          <cell r="H321">
            <v>32064970</v>
          </cell>
        </row>
        <row r="322">
          <cell r="E322">
            <v>2008</v>
          </cell>
          <cell r="H322">
            <v>32064970</v>
          </cell>
        </row>
        <row r="323">
          <cell r="E323">
            <v>2007</v>
          </cell>
          <cell r="H323">
            <v>32064970</v>
          </cell>
        </row>
        <row r="324">
          <cell r="E324">
            <v>2006</v>
          </cell>
          <cell r="H324">
            <v>32064970</v>
          </cell>
        </row>
        <row r="325">
          <cell r="E325">
            <v>2005</v>
          </cell>
          <cell r="H325">
            <v>32064970</v>
          </cell>
        </row>
        <row r="326">
          <cell r="E326">
            <v>2018</v>
          </cell>
          <cell r="H326">
            <v>32064980</v>
          </cell>
        </row>
        <row r="327">
          <cell r="E327">
            <v>2017</v>
          </cell>
          <cell r="H327">
            <v>32064980</v>
          </cell>
        </row>
        <row r="328">
          <cell r="E328">
            <v>2016</v>
          </cell>
          <cell r="H328">
            <v>32064980</v>
          </cell>
        </row>
        <row r="329">
          <cell r="E329">
            <v>2015</v>
          </cell>
          <cell r="H329">
            <v>32064980</v>
          </cell>
        </row>
        <row r="330">
          <cell r="E330">
            <v>2014</v>
          </cell>
          <cell r="H330">
            <v>32064980</v>
          </cell>
        </row>
        <row r="331">
          <cell r="E331">
            <v>2013</v>
          </cell>
          <cell r="H331">
            <v>32064980</v>
          </cell>
        </row>
        <row r="332">
          <cell r="E332">
            <v>2012</v>
          </cell>
          <cell r="H332">
            <v>32064980</v>
          </cell>
        </row>
        <row r="333">
          <cell r="E333">
            <v>2011</v>
          </cell>
          <cell r="F333">
            <v>143251.70000000001</v>
          </cell>
          <cell r="G333">
            <v>891120.3</v>
          </cell>
          <cell r="H333">
            <v>32064980</v>
          </cell>
        </row>
        <row r="334">
          <cell r="E334">
            <v>2010</v>
          </cell>
          <cell r="F334">
            <v>326422.90000000002</v>
          </cell>
          <cell r="G334">
            <v>960617.6</v>
          </cell>
          <cell r="H334">
            <v>32064980</v>
          </cell>
        </row>
        <row r="335">
          <cell r="E335">
            <v>2009</v>
          </cell>
          <cell r="F335">
            <v>148890.9</v>
          </cell>
          <cell r="G335">
            <v>830416.8</v>
          </cell>
          <cell r="H335">
            <v>32064980</v>
          </cell>
        </row>
        <row r="336">
          <cell r="E336">
            <v>2008</v>
          </cell>
          <cell r="F336">
            <v>172196</v>
          </cell>
          <cell r="G336">
            <v>1092738</v>
          </cell>
          <cell r="H336">
            <v>32064980</v>
          </cell>
        </row>
        <row r="337">
          <cell r="E337">
            <v>2007</v>
          </cell>
          <cell r="F337">
            <v>116584.2</v>
          </cell>
          <cell r="G337">
            <v>1165148.3</v>
          </cell>
          <cell r="H337">
            <v>32064980</v>
          </cell>
        </row>
        <row r="338">
          <cell r="E338">
            <v>2006</v>
          </cell>
          <cell r="H338">
            <v>32064980</v>
          </cell>
        </row>
        <row r="339">
          <cell r="E339">
            <v>2005</v>
          </cell>
          <cell r="H339">
            <v>32064980</v>
          </cell>
        </row>
        <row r="340">
          <cell r="E340">
            <v>2018</v>
          </cell>
          <cell r="H340">
            <v>32064990</v>
          </cell>
        </row>
        <row r="341">
          <cell r="E341">
            <v>2017</v>
          </cell>
          <cell r="H341">
            <v>32064990</v>
          </cell>
        </row>
        <row r="342">
          <cell r="E342">
            <v>2016</v>
          </cell>
          <cell r="H342">
            <v>32064990</v>
          </cell>
        </row>
        <row r="343">
          <cell r="E343">
            <v>2015</v>
          </cell>
          <cell r="H343">
            <v>32064990</v>
          </cell>
        </row>
        <row r="344">
          <cell r="E344">
            <v>2014</v>
          </cell>
          <cell r="H344">
            <v>32064990</v>
          </cell>
        </row>
        <row r="345">
          <cell r="E345">
            <v>2013</v>
          </cell>
          <cell r="H345">
            <v>32064990</v>
          </cell>
        </row>
        <row r="346">
          <cell r="E346">
            <v>2012</v>
          </cell>
          <cell r="H346">
            <v>32064990</v>
          </cell>
        </row>
        <row r="347">
          <cell r="E347">
            <v>2011</v>
          </cell>
          <cell r="H347">
            <v>32064990</v>
          </cell>
        </row>
        <row r="348">
          <cell r="E348">
            <v>2010</v>
          </cell>
          <cell r="H348">
            <v>32064990</v>
          </cell>
        </row>
        <row r="349">
          <cell r="E349">
            <v>2009</v>
          </cell>
          <cell r="H349">
            <v>32064990</v>
          </cell>
        </row>
        <row r="350">
          <cell r="E350">
            <v>2008</v>
          </cell>
          <cell r="H350">
            <v>32064990</v>
          </cell>
        </row>
        <row r="351">
          <cell r="E351">
            <v>2007</v>
          </cell>
          <cell r="H351">
            <v>32064990</v>
          </cell>
        </row>
        <row r="352">
          <cell r="E352">
            <v>2006</v>
          </cell>
          <cell r="F352">
            <v>76745.3</v>
          </cell>
          <cell r="G352">
            <v>657275.4</v>
          </cell>
          <cell r="H352">
            <v>32064990</v>
          </cell>
        </row>
        <row r="353">
          <cell r="E353">
            <v>2005</v>
          </cell>
          <cell r="F353">
            <v>70145.100000000006</v>
          </cell>
          <cell r="G353">
            <v>526512.80000000005</v>
          </cell>
          <cell r="H353">
            <v>32064990</v>
          </cell>
        </row>
        <row r="354">
          <cell r="E354">
            <v>2018</v>
          </cell>
          <cell r="F354">
            <v>1638.1</v>
          </cell>
          <cell r="G354">
            <v>286.10000000000002</v>
          </cell>
          <cell r="H354">
            <v>32065000</v>
          </cell>
        </row>
        <row r="355">
          <cell r="E355">
            <v>2017</v>
          </cell>
          <cell r="F355">
            <v>2986.6</v>
          </cell>
          <cell r="G355">
            <v>9261</v>
          </cell>
          <cell r="H355">
            <v>32065000</v>
          </cell>
        </row>
        <row r="356">
          <cell r="E356">
            <v>2016</v>
          </cell>
          <cell r="F356">
            <v>1770</v>
          </cell>
          <cell r="G356">
            <v>10045</v>
          </cell>
          <cell r="H356">
            <v>32065000</v>
          </cell>
        </row>
        <row r="357">
          <cell r="E357">
            <v>2015</v>
          </cell>
          <cell r="F357">
            <v>3645.4</v>
          </cell>
          <cell r="G357">
            <v>14058</v>
          </cell>
          <cell r="H357">
            <v>32065000</v>
          </cell>
        </row>
        <row r="358">
          <cell r="E358">
            <v>2014</v>
          </cell>
          <cell r="F358">
            <v>52.6</v>
          </cell>
          <cell r="G358">
            <v>626</v>
          </cell>
          <cell r="H358">
            <v>32065000</v>
          </cell>
        </row>
        <row r="359">
          <cell r="E359">
            <v>2013</v>
          </cell>
          <cell r="F359">
            <v>2863.8</v>
          </cell>
          <cell r="G359">
            <v>643</v>
          </cell>
          <cell r="H359">
            <v>32065000</v>
          </cell>
        </row>
        <row r="360">
          <cell r="E360">
            <v>2012</v>
          </cell>
          <cell r="F360">
            <v>137.30000000000001</v>
          </cell>
          <cell r="G360">
            <v>391.4</v>
          </cell>
          <cell r="H360">
            <v>32065000</v>
          </cell>
        </row>
        <row r="361">
          <cell r="E361">
            <v>2011</v>
          </cell>
          <cell r="F361">
            <v>4.8</v>
          </cell>
          <cell r="G361">
            <v>13</v>
          </cell>
          <cell r="H361">
            <v>32065000</v>
          </cell>
        </row>
        <row r="362">
          <cell r="E362">
            <v>2010</v>
          </cell>
          <cell r="F362">
            <v>612.20000000000005</v>
          </cell>
          <cell r="G362">
            <v>0</v>
          </cell>
          <cell r="H362">
            <v>32065000</v>
          </cell>
        </row>
        <row r="363">
          <cell r="E363">
            <v>2009</v>
          </cell>
          <cell r="F363">
            <v>0</v>
          </cell>
          <cell r="G363">
            <v>190</v>
          </cell>
          <cell r="H363">
            <v>32065000</v>
          </cell>
        </row>
        <row r="364">
          <cell r="E364">
            <v>2008</v>
          </cell>
          <cell r="F364">
            <v>24</v>
          </cell>
          <cell r="G364">
            <v>386</v>
          </cell>
          <cell r="H364">
            <v>32065000</v>
          </cell>
        </row>
        <row r="365">
          <cell r="E365">
            <v>2007</v>
          </cell>
          <cell r="F365">
            <v>5.2</v>
          </cell>
          <cell r="G365">
            <v>5237.1000000000004</v>
          </cell>
          <cell r="H365">
            <v>32065000</v>
          </cell>
        </row>
        <row r="366">
          <cell r="E366">
            <v>2006</v>
          </cell>
          <cell r="F366">
            <v>12184</v>
          </cell>
          <cell r="G366">
            <v>36573.4</v>
          </cell>
          <cell r="H366">
            <v>32065000</v>
          </cell>
        </row>
        <row r="367">
          <cell r="E367">
            <v>2005</v>
          </cell>
          <cell r="F367">
            <v>50855</v>
          </cell>
          <cell r="G367">
            <v>98903.9</v>
          </cell>
          <cell r="H367">
            <v>32065000</v>
          </cell>
        </row>
        <row r="368">
          <cell r="E368">
            <v>2018</v>
          </cell>
          <cell r="F368">
            <v>176138</v>
          </cell>
          <cell r="G368">
            <v>244188.7</v>
          </cell>
          <cell r="H368">
            <v>32071000</v>
          </cell>
        </row>
        <row r="369">
          <cell r="E369">
            <v>2017</v>
          </cell>
          <cell r="F369">
            <v>216958.3</v>
          </cell>
          <cell r="G369">
            <v>241817.3</v>
          </cell>
          <cell r="H369">
            <v>32071000</v>
          </cell>
        </row>
        <row r="370">
          <cell r="E370">
            <v>2016</v>
          </cell>
          <cell r="F370">
            <v>131016</v>
          </cell>
          <cell r="G370">
            <v>255226.1</v>
          </cell>
          <cell r="H370">
            <v>32071000</v>
          </cell>
        </row>
        <row r="371">
          <cell r="E371">
            <v>2015</v>
          </cell>
          <cell r="F371">
            <v>157697.4</v>
          </cell>
          <cell r="G371">
            <v>278903.7</v>
          </cell>
          <cell r="H371">
            <v>32071000</v>
          </cell>
        </row>
        <row r="372">
          <cell r="E372">
            <v>2014</v>
          </cell>
          <cell r="F372">
            <v>153101</v>
          </cell>
          <cell r="G372">
            <v>253318.39999999999</v>
          </cell>
          <cell r="H372">
            <v>32071000</v>
          </cell>
        </row>
        <row r="373">
          <cell r="E373">
            <v>2013</v>
          </cell>
          <cell r="F373">
            <v>36122.9</v>
          </cell>
          <cell r="G373">
            <v>126688.9</v>
          </cell>
          <cell r="H373">
            <v>32071000</v>
          </cell>
        </row>
        <row r="374">
          <cell r="E374">
            <v>2012</v>
          </cell>
          <cell r="F374">
            <v>169142.2</v>
          </cell>
          <cell r="G374">
            <v>122133.6</v>
          </cell>
          <cell r="H374">
            <v>32071000</v>
          </cell>
        </row>
        <row r="375">
          <cell r="E375">
            <v>2011</v>
          </cell>
          <cell r="F375">
            <v>57787.9</v>
          </cell>
          <cell r="G375">
            <v>108019.8</v>
          </cell>
          <cell r="H375">
            <v>32071000</v>
          </cell>
        </row>
        <row r="376">
          <cell r="E376">
            <v>2010</v>
          </cell>
          <cell r="F376">
            <v>50356.3</v>
          </cell>
          <cell r="G376">
            <v>112480.7</v>
          </cell>
          <cell r="H376">
            <v>32071000</v>
          </cell>
        </row>
        <row r="377">
          <cell r="E377">
            <v>2009</v>
          </cell>
          <cell r="F377">
            <v>184959</v>
          </cell>
          <cell r="G377">
            <v>55634.9</v>
          </cell>
          <cell r="H377">
            <v>32071000</v>
          </cell>
        </row>
        <row r="378">
          <cell r="E378">
            <v>2008</v>
          </cell>
          <cell r="F378">
            <v>44952.6</v>
          </cell>
          <cell r="G378">
            <v>178043.7</v>
          </cell>
          <cell r="H378">
            <v>32071000</v>
          </cell>
        </row>
        <row r="379">
          <cell r="E379">
            <v>2007</v>
          </cell>
          <cell r="F379">
            <v>10406.700000000001</v>
          </cell>
          <cell r="G379">
            <v>323988.5</v>
          </cell>
          <cell r="H379">
            <v>32071000</v>
          </cell>
        </row>
        <row r="380">
          <cell r="E380">
            <v>2006</v>
          </cell>
          <cell r="F380">
            <v>27265.8</v>
          </cell>
          <cell r="G380">
            <v>288109.40000000002</v>
          </cell>
          <cell r="H380">
            <v>32071000</v>
          </cell>
        </row>
        <row r="381">
          <cell r="E381">
            <v>2005</v>
          </cell>
          <cell r="F381">
            <v>16902.8</v>
          </cell>
          <cell r="G381">
            <v>243523.8</v>
          </cell>
          <cell r="H381">
            <v>32071000</v>
          </cell>
        </row>
        <row r="382">
          <cell r="E382">
            <v>2018</v>
          </cell>
          <cell r="F382">
            <v>332782</v>
          </cell>
          <cell r="G382">
            <v>313216.40000000002</v>
          </cell>
          <cell r="H382">
            <v>32072010</v>
          </cell>
        </row>
        <row r="383">
          <cell r="E383">
            <v>2017</v>
          </cell>
          <cell r="F383">
            <v>70025</v>
          </cell>
          <cell r="G383">
            <v>12550.8</v>
          </cell>
          <cell r="H383">
            <v>32072010</v>
          </cell>
        </row>
        <row r="384">
          <cell r="E384">
            <v>2016</v>
          </cell>
          <cell r="F384">
            <v>84035</v>
          </cell>
          <cell r="G384">
            <v>32273.200000000001</v>
          </cell>
          <cell r="H384">
            <v>32072010</v>
          </cell>
        </row>
        <row r="385">
          <cell r="E385">
            <v>2015</v>
          </cell>
          <cell r="F385">
            <v>24940</v>
          </cell>
          <cell r="G385">
            <v>405.4</v>
          </cell>
          <cell r="H385">
            <v>32072010</v>
          </cell>
        </row>
        <row r="386">
          <cell r="E386">
            <v>2014</v>
          </cell>
          <cell r="F386">
            <v>29020</v>
          </cell>
          <cell r="G386">
            <v>14.4</v>
          </cell>
          <cell r="H386">
            <v>32072010</v>
          </cell>
        </row>
        <row r="387">
          <cell r="E387">
            <v>2013</v>
          </cell>
          <cell r="F387">
            <v>22000</v>
          </cell>
          <cell r="G387">
            <v>9.5</v>
          </cell>
          <cell r="H387">
            <v>32072010</v>
          </cell>
        </row>
        <row r="388">
          <cell r="E388">
            <v>2012</v>
          </cell>
          <cell r="F388">
            <v>0</v>
          </cell>
          <cell r="G388">
            <v>13.9</v>
          </cell>
          <cell r="H388">
            <v>32072010</v>
          </cell>
        </row>
        <row r="389">
          <cell r="E389">
            <v>2011</v>
          </cell>
          <cell r="F389">
            <v>1050</v>
          </cell>
          <cell r="G389">
            <v>4.5</v>
          </cell>
          <cell r="H389">
            <v>32072010</v>
          </cell>
        </row>
        <row r="390">
          <cell r="E390">
            <v>2010</v>
          </cell>
          <cell r="F390">
            <v>15002.2</v>
          </cell>
          <cell r="G390">
            <v>1151</v>
          </cell>
          <cell r="H390">
            <v>32072010</v>
          </cell>
        </row>
        <row r="391">
          <cell r="E391">
            <v>2009</v>
          </cell>
          <cell r="F391">
            <v>10000</v>
          </cell>
          <cell r="G391">
            <v>1600</v>
          </cell>
          <cell r="H391">
            <v>32072010</v>
          </cell>
        </row>
        <row r="392">
          <cell r="E392">
            <v>2008</v>
          </cell>
          <cell r="F392">
            <v>47000</v>
          </cell>
          <cell r="G392">
            <v>27007.4</v>
          </cell>
          <cell r="H392">
            <v>32072010</v>
          </cell>
        </row>
        <row r="393">
          <cell r="E393">
            <v>2007</v>
          </cell>
          <cell r="F393">
            <v>7000</v>
          </cell>
          <cell r="G393">
            <v>4516</v>
          </cell>
          <cell r="H393">
            <v>32072010</v>
          </cell>
        </row>
        <row r="394">
          <cell r="E394">
            <v>2006</v>
          </cell>
          <cell r="F394">
            <v>1460</v>
          </cell>
          <cell r="G394">
            <v>25004</v>
          </cell>
          <cell r="H394">
            <v>32072010</v>
          </cell>
        </row>
        <row r="395">
          <cell r="E395">
            <v>2005</v>
          </cell>
          <cell r="F395">
            <v>0</v>
          </cell>
          <cell r="G395">
            <v>110500</v>
          </cell>
          <cell r="H395">
            <v>32072010</v>
          </cell>
        </row>
        <row r="396">
          <cell r="E396">
            <v>2018</v>
          </cell>
          <cell r="F396">
            <v>278343.8</v>
          </cell>
          <cell r="G396">
            <v>168321.9</v>
          </cell>
          <cell r="H396">
            <v>32072090</v>
          </cell>
        </row>
        <row r="397">
          <cell r="E397">
            <v>2017</v>
          </cell>
          <cell r="F397">
            <v>292471.90000000002</v>
          </cell>
          <cell r="G397">
            <v>216484.9</v>
          </cell>
          <cell r="H397">
            <v>32072090</v>
          </cell>
        </row>
        <row r="398">
          <cell r="E398">
            <v>2016</v>
          </cell>
          <cell r="F398">
            <v>334690.09999999998</v>
          </cell>
          <cell r="G398">
            <v>241782.1</v>
          </cell>
          <cell r="H398">
            <v>32072090</v>
          </cell>
        </row>
        <row r="399">
          <cell r="E399">
            <v>2015</v>
          </cell>
          <cell r="F399">
            <v>184723.1</v>
          </cell>
          <cell r="G399">
            <v>79600.600000000006</v>
          </cell>
          <cell r="H399">
            <v>32072090</v>
          </cell>
        </row>
        <row r="400">
          <cell r="E400">
            <v>2014</v>
          </cell>
          <cell r="F400">
            <v>58768.1</v>
          </cell>
          <cell r="G400">
            <v>52986</v>
          </cell>
          <cell r="H400">
            <v>32072090</v>
          </cell>
        </row>
        <row r="401">
          <cell r="E401">
            <v>2013</v>
          </cell>
          <cell r="F401">
            <v>24805</v>
          </cell>
          <cell r="G401">
            <v>262805.2</v>
          </cell>
          <cell r="H401">
            <v>32072090</v>
          </cell>
        </row>
        <row r="402">
          <cell r="E402">
            <v>2012</v>
          </cell>
          <cell r="F402">
            <v>165868.4</v>
          </cell>
          <cell r="G402">
            <v>735270.3</v>
          </cell>
          <cell r="H402">
            <v>32072090</v>
          </cell>
        </row>
        <row r="403">
          <cell r="E403">
            <v>2011</v>
          </cell>
          <cell r="F403">
            <v>45072.6</v>
          </cell>
          <cell r="G403">
            <v>769330.2</v>
          </cell>
          <cell r="H403">
            <v>32072090</v>
          </cell>
        </row>
        <row r="404">
          <cell r="E404">
            <v>2010</v>
          </cell>
          <cell r="F404">
            <v>59369.9</v>
          </cell>
          <cell r="G404">
            <v>705631.4</v>
          </cell>
          <cell r="H404">
            <v>32072090</v>
          </cell>
        </row>
        <row r="405">
          <cell r="E405">
            <v>2009</v>
          </cell>
          <cell r="F405">
            <v>1774</v>
          </cell>
          <cell r="G405">
            <v>383440.6</v>
          </cell>
          <cell r="H405">
            <v>32072090</v>
          </cell>
        </row>
        <row r="406">
          <cell r="E406">
            <v>2008</v>
          </cell>
          <cell r="F406">
            <v>23023.599999999999</v>
          </cell>
          <cell r="G406">
            <v>525969.80000000005</v>
          </cell>
          <cell r="H406">
            <v>32072090</v>
          </cell>
        </row>
        <row r="407">
          <cell r="E407">
            <v>2007</v>
          </cell>
          <cell r="F407">
            <v>6681.9</v>
          </cell>
          <cell r="G407">
            <v>608737</v>
          </cell>
          <cell r="H407">
            <v>32072090</v>
          </cell>
        </row>
        <row r="408">
          <cell r="E408">
            <v>2006</v>
          </cell>
          <cell r="F408">
            <v>10.9</v>
          </cell>
          <cell r="G408">
            <v>481411</v>
          </cell>
          <cell r="H408">
            <v>32072090</v>
          </cell>
        </row>
        <row r="409">
          <cell r="E409">
            <v>2005</v>
          </cell>
          <cell r="F409">
            <v>368</v>
          </cell>
          <cell r="G409">
            <v>179429.2</v>
          </cell>
          <cell r="H409">
            <v>32072090</v>
          </cell>
        </row>
        <row r="410">
          <cell r="E410">
            <v>2018</v>
          </cell>
          <cell r="F410">
            <v>34931.800000000003</v>
          </cell>
          <cell r="G410">
            <v>37735.699999999997</v>
          </cell>
          <cell r="H410">
            <v>32073000</v>
          </cell>
        </row>
        <row r="411">
          <cell r="E411">
            <v>2017</v>
          </cell>
          <cell r="F411">
            <v>26660.6</v>
          </cell>
          <cell r="G411">
            <v>27988.2</v>
          </cell>
          <cell r="H411">
            <v>32073000</v>
          </cell>
        </row>
        <row r="412">
          <cell r="E412">
            <v>2016</v>
          </cell>
          <cell r="F412">
            <v>37020.5</v>
          </cell>
          <cell r="G412">
            <v>42817.8</v>
          </cell>
          <cell r="H412">
            <v>32073000</v>
          </cell>
        </row>
        <row r="413">
          <cell r="E413">
            <v>2015</v>
          </cell>
          <cell r="F413">
            <v>6284.5</v>
          </cell>
          <cell r="G413">
            <v>14501.3</v>
          </cell>
          <cell r="H413">
            <v>32073000</v>
          </cell>
        </row>
        <row r="414">
          <cell r="E414">
            <v>2014</v>
          </cell>
          <cell r="F414">
            <v>17587</v>
          </cell>
          <cell r="G414">
            <v>5913.2</v>
          </cell>
          <cell r="H414">
            <v>32073000</v>
          </cell>
        </row>
        <row r="415">
          <cell r="E415">
            <v>2013</v>
          </cell>
          <cell r="F415">
            <v>1027.0999999999999</v>
          </cell>
          <cell r="G415">
            <v>2849.1</v>
          </cell>
          <cell r="H415">
            <v>32073000</v>
          </cell>
        </row>
        <row r="416">
          <cell r="E416">
            <v>2012</v>
          </cell>
          <cell r="F416">
            <v>187.1</v>
          </cell>
          <cell r="G416">
            <v>2465.1</v>
          </cell>
          <cell r="H416">
            <v>32073000</v>
          </cell>
        </row>
        <row r="417">
          <cell r="E417">
            <v>2011</v>
          </cell>
          <cell r="F417">
            <v>779</v>
          </cell>
          <cell r="G417">
            <v>2205.1999999999998</v>
          </cell>
          <cell r="H417">
            <v>32073000</v>
          </cell>
        </row>
        <row r="418">
          <cell r="E418">
            <v>2010</v>
          </cell>
          <cell r="F418">
            <v>1845</v>
          </cell>
          <cell r="G418">
            <v>4086.2</v>
          </cell>
          <cell r="H418">
            <v>32073000</v>
          </cell>
        </row>
        <row r="419">
          <cell r="E419">
            <v>2009</v>
          </cell>
          <cell r="F419">
            <v>47.3</v>
          </cell>
          <cell r="G419">
            <v>1111.8</v>
          </cell>
          <cell r="H419">
            <v>32073000</v>
          </cell>
        </row>
        <row r="420">
          <cell r="E420">
            <v>2008</v>
          </cell>
          <cell r="F420">
            <v>150</v>
          </cell>
          <cell r="G420">
            <v>1842.6</v>
          </cell>
          <cell r="H420">
            <v>32073000</v>
          </cell>
        </row>
        <row r="421">
          <cell r="E421">
            <v>2007</v>
          </cell>
          <cell r="F421">
            <v>7</v>
          </cell>
          <cell r="G421">
            <v>381.6</v>
          </cell>
          <cell r="H421">
            <v>32073000</v>
          </cell>
        </row>
        <row r="422">
          <cell r="E422">
            <v>2006</v>
          </cell>
          <cell r="F422">
            <v>0</v>
          </cell>
          <cell r="G422">
            <v>19190.900000000001</v>
          </cell>
          <cell r="H422">
            <v>32073000</v>
          </cell>
        </row>
        <row r="423">
          <cell r="E423">
            <v>2005</v>
          </cell>
          <cell r="F423">
            <v>20</v>
          </cell>
          <cell r="G423">
            <v>7259.8</v>
          </cell>
          <cell r="H423">
            <v>32073000</v>
          </cell>
        </row>
        <row r="424">
          <cell r="E424">
            <v>2018</v>
          </cell>
          <cell r="H424">
            <v>32074010</v>
          </cell>
        </row>
        <row r="425">
          <cell r="E425">
            <v>2017</v>
          </cell>
          <cell r="H425">
            <v>32074010</v>
          </cell>
        </row>
        <row r="426">
          <cell r="E426">
            <v>2016</v>
          </cell>
          <cell r="H426">
            <v>32074010</v>
          </cell>
        </row>
        <row r="427">
          <cell r="E427">
            <v>2015</v>
          </cell>
          <cell r="H427">
            <v>32074010</v>
          </cell>
        </row>
        <row r="428">
          <cell r="E428">
            <v>2014</v>
          </cell>
          <cell r="H428">
            <v>32074010</v>
          </cell>
        </row>
        <row r="429">
          <cell r="E429">
            <v>2013</v>
          </cell>
          <cell r="H429">
            <v>32074010</v>
          </cell>
        </row>
        <row r="430">
          <cell r="E430">
            <v>2012</v>
          </cell>
          <cell r="H430">
            <v>32074010</v>
          </cell>
        </row>
        <row r="431">
          <cell r="E431">
            <v>2011</v>
          </cell>
          <cell r="H431">
            <v>32074010</v>
          </cell>
        </row>
        <row r="432">
          <cell r="E432">
            <v>2010</v>
          </cell>
          <cell r="H432">
            <v>32074010</v>
          </cell>
        </row>
        <row r="433">
          <cell r="E433">
            <v>2009</v>
          </cell>
          <cell r="F433">
            <v>56546</v>
          </cell>
          <cell r="G433">
            <v>11000</v>
          </cell>
          <cell r="H433">
            <v>32074010</v>
          </cell>
        </row>
        <row r="434">
          <cell r="E434">
            <v>2008</v>
          </cell>
          <cell r="F434">
            <v>46227</v>
          </cell>
          <cell r="G434">
            <v>1229179</v>
          </cell>
          <cell r="H434">
            <v>32074010</v>
          </cell>
        </row>
        <row r="435">
          <cell r="E435">
            <v>2007</v>
          </cell>
          <cell r="F435">
            <v>43425</v>
          </cell>
          <cell r="G435">
            <v>982784.9</v>
          </cell>
          <cell r="H435">
            <v>32074010</v>
          </cell>
        </row>
        <row r="436">
          <cell r="E436">
            <v>2006</v>
          </cell>
          <cell r="F436">
            <v>3575</v>
          </cell>
          <cell r="G436">
            <v>973406</v>
          </cell>
          <cell r="H436">
            <v>32074010</v>
          </cell>
        </row>
        <row r="437">
          <cell r="E437">
            <v>2005</v>
          </cell>
          <cell r="F437">
            <v>1362.5</v>
          </cell>
          <cell r="G437">
            <v>1084570</v>
          </cell>
          <cell r="H437">
            <v>32074010</v>
          </cell>
        </row>
        <row r="438">
          <cell r="E438">
            <v>2018</v>
          </cell>
          <cell r="H438">
            <v>32074020</v>
          </cell>
        </row>
        <row r="439">
          <cell r="E439">
            <v>2017</v>
          </cell>
          <cell r="H439">
            <v>32074020</v>
          </cell>
        </row>
        <row r="440">
          <cell r="E440">
            <v>2016</v>
          </cell>
          <cell r="H440">
            <v>32074020</v>
          </cell>
        </row>
        <row r="441">
          <cell r="E441">
            <v>2015</v>
          </cell>
          <cell r="H441">
            <v>32074020</v>
          </cell>
        </row>
        <row r="442">
          <cell r="E442">
            <v>2014</v>
          </cell>
          <cell r="H442">
            <v>32074020</v>
          </cell>
        </row>
        <row r="443">
          <cell r="E443">
            <v>2013</v>
          </cell>
          <cell r="H443">
            <v>32074020</v>
          </cell>
        </row>
        <row r="444">
          <cell r="E444">
            <v>2012</v>
          </cell>
          <cell r="H444">
            <v>32074020</v>
          </cell>
        </row>
        <row r="445">
          <cell r="E445">
            <v>2011</v>
          </cell>
          <cell r="H445">
            <v>32074020</v>
          </cell>
        </row>
        <row r="446">
          <cell r="E446">
            <v>2010</v>
          </cell>
          <cell r="H446">
            <v>32074020</v>
          </cell>
        </row>
        <row r="447">
          <cell r="E447">
            <v>2009</v>
          </cell>
          <cell r="F447">
            <v>0</v>
          </cell>
          <cell r="G447">
            <v>10</v>
          </cell>
          <cell r="H447">
            <v>32074020</v>
          </cell>
        </row>
        <row r="448">
          <cell r="E448">
            <v>2008</v>
          </cell>
          <cell r="F448">
            <v>0</v>
          </cell>
          <cell r="G448">
            <v>1645</v>
          </cell>
          <cell r="H448">
            <v>32074020</v>
          </cell>
        </row>
        <row r="449">
          <cell r="E449">
            <v>2007</v>
          </cell>
          <cell r="F449">
            <v>0</v>
          </cell>
          <cell r="G449">
            <v>1420</v>
          </cell>
          <cell r="H449">
            <v>32074020</v>
          </cell>
        </row>
        <row r="450">
          <cell r="E450">
            <v>2006</v>
          </cell>
          <cell r="F450">
            <v>0</v>
          </cell>
          <cell r="G450">
            <v>250</v>
          </cell>
          <cell r="H450">
            <v>32074020</v>
          </cell>
        </row>
        <row r="451">
          <cell r="E451">
            <v>2005</v>
          </cell>
          <cell r="F451">
            <v>0</v>
          </cell>
          <cell r="G451">
            <v>400</v>
          </cell>
          <cell r="H451">
            <v>32074020</v>
          </cell>
        </row>
        <row r="452">
          <cell r="E452">
            <v>2018</v>
          </cell>
          <cell r="H452">
            <v>32074030</v>
          </cell>
        </row>
        <row r="453">
          <cell r="E453">
            <v>2017</v>
          </cell>
          <cell r="H453">
            <v>32074030</v>
          </cell>
        </row>
        <row r="454">
          <cell r="E454">
            <v>2016</v>
          </cell>
          <cell r="H454">
            <v>32074030</v>
          </cell>
        </row>
        <row r="455">
          <cell r="E455">
            <v>2015</v>
          </cell>
          <cell r="H455">
            <v>32074030</v>
          </cell>
        </row>
        <row r="456">
          <cell r="E456">
            <v>2014</v>
          </cell>
          <cell r="H456">
            <v>32074030</v>
          </cell>
        </row>
        <row r="457">
          <cell r="E457">
            <v>2013</v>
          </cell>
          <cell r="H457">
            <v>32074030</v>
          </cell>
        </row>
        <row r="458">
          <cell r="E458">
            <v>2012</v>
          </cell>
          <cell r="H458">
            <v>32074030</v>
          </cell>
        </row>
        <row r="459">
          <cell r="E459">
            <v>2011</v>
          </cell>
          <cell r="H459">
            <v>32074030</v>
          </cell>
        </row>
        <row r="460">
          <cell r="E460">
            <v>2010</v>
          </cell>
          <cell r="H460">
            <v>32074030</v>
          </cell>
        </row>
        <row r="461">
          <cell r="E461">
            <v>2009</v>
          </cell>
          <cell r="H461">
            <v>32074030</v>
          </cell>
        </row>
        <row r="462">
          <cell r="E462">
            <v>2008</v>
          </cell>
          <cell r="F462">
            <v>1.7</v>
          </cell>
          <cell r="G462">
            <v>2175</v>
          </cell>
          <cell r="H462">
            <v>32074030</v>
          </cell>
        </row>
        <row r="463">
          <cell r="E463">
            <v>2007</v>
          </cell>
          <cell r="F463">
            <v>20.8</v>
          </cell>
          <cell r="G463">
            <v>0</v>
          </cell>
          <cell r="H463">
            <v>32074030</v>
          </cell>
        </row>
        <row r="464">
          <cell r="E464">
            <v>2006</v>
          </cell>
          <cell r="F464">
            <v>0</v>
          </cell>
          <cell r="G464">
            <v>8140</v>
          </cell>
          <cell r="H464">
            <v>32074030</v>
          </cell>
        </row>
        <row r="465">
          <cell r="E465">
            <v>2005</v>
          </cell>
          <cell r="F465">
            <v>4295</v>
          </cell>
          <cell r="G465">
            <v>2919.8</v>
          </cell>
          <cell r="H465">
            <v>32074030</v>
          </cell>
        </row>
        <row r="466">
          <cell r="E466">
            <v>2018</v>
          </cell>
          <cell r="F466">
            <v>165.7</v>
          </cell>
          <cell r="G466">
            <v>36434.800000000003</v>
          </cell>
          <cell r="H466">
            <v>32074040</v>
          </cell>
        </row>
        <row r="467">
          <cell r="E467">
            <v>2017</v>
          </cell>
          <cell r="F467">
            <v>2161.4</v>
          </cell>
          <cell r="G467">
            <v>50604</v>
          </cell>
          <cell r="H467">
            <v>32074040</v>
          </cell>
        </row>
        <row r="468">
          <cell r="E468">
            <v>2016</v>
          </cell>
          <cell r="F468">
            <v>9894.5</v>
          </cell>
          <cell r="G468">
            <v>85968</v>
          </cell>
          <cell r="H468">
            <v>32074040</v>
          </cell>
        </row>
        <row r="469">
          <cell r="E469">
            <v>2015</v>
          </cell>
          <cell r="F469">
            <v>98.5</v>
          </cell>
          <cell r="G469">
            <v>5018.3</v>
          </cell>
          <cell r="H469">
            <v>32074040</v>
          </cell>
        </row>
        <row r="470">
          <cell r="E470">
            <v>2014</v>
          </cell>
          <cell r="F470">
            <v>15765.7</v>
          </cell>
          <cell r="G470">
            <v>100.2</v>
          </cell>
          <cell r="H470">
            <v>32074040</v>
          </cell>
        </row>
        <row r="471">
          <cell r="E471">
            <v>2013</v>
          </cell>
          <cell r="F471">
            <v>110</v>
          </cell>
          <cell r="G471">
            <v>61</v>
          </cell>
          <cell r="H471">
            <v>32074040</v>
          </cell>
        </row>
        <row r="472">
          <cell r="E472">
            <v>2012</v>
          </cell>
          <cell r="F472">
            <v>20</v>
          </cell>
          <cell r="G472">
            <v>17</v>
          </cell>
          <cell r="H472">
            <v>32074040</v>
          </cell>
        </row>
        <row r="473">
          <cell r="E473">
            <v>2011</v>
          </cell>
          <cell r="F473">
            <v>6890</v>
          </cell>
          <cell r="G473">
            <v>20035</v>
          </cell>
          <cell r="H473">
            <v>32074040</v>
          </cell>
        </row>
        <row r="474">
          <cell r="E474">
            <v>2010</v>
          </cell>
          <cell r="F474">
            <v>27785</v>
          </cell>
          <cell r="G474">
            <v>2111</v>
          </cell>
          <cell r="H474">
            <v>32074040</v>
          </cell>
        </row>
        <row r="475">
          <cell r="E475">
            <v>2009</v>
          </cell>
          <cell r="H475">
            <v>32074040</v>
          </cell>
        </row>
        <row r="476">
          <cell r="E476">
            <v>2008</v>
          </cell>
          <cell r="H476">
            <v>32074040</v>
          </cell>
        </row>
        <row r="477">
          <cell r="E477">
            <v>2007</v>
          </cell>
          <cell r="H477">
            <v>32074040</v>
          </cell>
        </row>
        <row r="478">
          <cell r="E478">
            <v>2006</v>
          </cell>
          <cell r="H478">
            <v>32074040</v>
          </cell>
        </row>
        <row r="479">
          <cell r="E479">
            <v>2005</v>
          </cell>
          <cell r="H479">
            <v>32074040</v>
          </cell>
        </row>
        <row r="480">
          <cell r="E480">
            <v>2018</v>
          </cell>
          <cell r="H480">
            <v>32074080</v>
          </cell>
        </row>
        <row r="481">
          <cell r="E481">
            <v>2017</v>
          </cell>
          <cell r="H481">
            <v>32074080</v>
          </cell>
        </row>
        <row r="482">
          <cell r="E482">
            <v>2016</v>
          </cell>
          <cell r="H482">
            <v>32074080</v>
          </cell>
        </row>
        <row r="483">
          <cell r="E483">
            <v>2015</v>
          </cell>
          <cell r="H483">
            <v>32074080</v>
          </cell>
        </row>
        <row r="484">
          <cell r="E484">
            <v>2014</v>
          </cell>
          <cell r="H484">
            <v>32074080</v>
          </cell>
        </row>
        <row r="485">
          <cell r="E485">
            <v>2013</v>
          </cell>
          <cell r="H485">
            <v>32074080</v>
          </cell>
        </row>
        <row r="486">
          <cell r="E486">
            <v>2012</v>
          </cell>
          <cell r="H486">
            <v>32074080</v>
          </cell>
        </row>
        <row r="487">
          <cell r="E487">
            <v>2011</v>
          </cell>
          <cell r="H487">
            <v>32074080</v>
          </cell>
        </row>
        <row r="488">
          <cell r="E488">
            <v>2010</v>
          </cell>
          <cell r="H488">
            <v>32074080</v>
          </cell>
        </row>
        <row r="489">
          <cell r="E489">
            <v>2009</v>
          </cell>
          <cell r="F489">
            <v>223395.6</v>
          </cell>
          <cell r="G489">
            <v>2822</v>
          </cell>
          <cell r="H489">
            <v>32074080</v>
          </cell>
        </row>
        <row r="490">
          <cell r="E490">
            <v>2008</v>
          </cell>
          <cell r="F490">
            <v>6275358</v>
          </cell>
          <cell r="G490">
            <v>1481.1</v>
          </cell>
          <cell r="H490">
            <v>32074080</v>
          </cell>
        </row>
        <row r="491">
          <cell r="E491">
            <v>2007</v>
          </cell>
          <cell r="F491">
            <v>15422</v>
          </cell>
          <cell r="G491">
            <v>16052.2</v>
          </cell>
          <cell r="H491">
            <v>32074080</v>
          </cell>
        </row>
        <row r="492">
          <cell r="E492">
            <v>2006</v>
          </cell>
          <cell r="F492">
            <v>6281</v>
          </cell>
          <cell r="G492">
            <v>469444.2</v>
          </cell>
          <cell r="H492">
            <v>32074080</v>
          </cell>
        </row>
        <row r="493">
          <cell r="E493">
            <v>2005</v>
          </cell>
          <cell r="F493">
            <v>665.1</v>
          </cell>
          <cell r="G493">
            <v>710195.4</v>
          </cell>
          <cell r="H493">
            <v>32074080</v>
          </cell>
        </row>
        <row r="494">
          <cell r="E494">
            <v>2018</v>
          </cell>
          <cell r="F494">
            <v>3079694.9</v>
          </cell>
          <cell r="G494">
            <v>1176412.8999999999</v>
          </cell>
          <cell r="H494">
            <v>32074085</v>
          </cell>
        </row>
        <row r="495">
          <cell r="E495">
            <v>2017</v>
          </cell>
          <cell r="F495">
            <v>1846282.9</v>
          </cell>
          <cell r="G495">
            <v>138428</v>
          </cell>
          <cell r="H495">
            <v>32074085</v>
          </cell>
        </row>
        <row r="496">
          <cell r="E496">
            <v>2016</v>
          </cell>
          <cell r="F496">
            <v>1574656.2</v>
          </cell>
          <cell r="G496">
            <v>128175.2</v>
          </cell>
          <cell r="H496">
            <v>32074085</v>
          </cell>
        </row>
        <row r="497">
          <cell r="E497">
            <v>2015</v>
          </cell>
          <cell r="F497">
            <v>1273300.8</v>
          </cell>
          <cell r="G497">
            <v>85295.9</v>
          </cell>
          <cell r="H497">
            <v>32074085</v>
          </cell>
        </row>
        <row r="498">
          <cell r="E498">
            <v>2014</v>
          </cell>
          <cell r="F498">
            <v>430757</v>
          </cell>
          <cell r="G498">
            <v>64388.3</v>
          </cell>
          <cell r="H498">
            <v>32074085</v>
          </cell>
        </row>
        <row r="499">
          <cell r="E499">
            <v>2013</v>
          </cell>
          <cell r="F499">
            <v>107458.2</v>
          </cell>
          <cell r="G499">
            <v>7404.8</v>
          </cell>
          <cell r="H499">
            <v>32074085</v>
          </cell>
        </row>
        <row r="500">
          <cell r="E500">
            <v>2012</v>
          </cell>
          <cell r="F500">
            <v>105465.1</v>
          </cell>
          <cell r="G500">
            <v>25214.2</v>
          </cell>
          <cell r="H500">
            <v>32074085</v>
          </cell>
        </row>
        <row r="501">
          <cell r="E501">
            <v>2011</v>
          </cell>
          <cell r="F501">
            <v>85790.9</v>
          </cell>
          <cell r="G501">
            <v>7907.8</v>
          </cell>
          <cell r="H501">
            <v>32074085</v>
          </cell>
        </row>
        <row r="502">
          <cell r="E502">
            <v>2010</v>
          </cell>
          <cell r="F502">
            <v>69018.100000000006</v>
          </cell>
          <cell r="G502">
            <v>25950.1</v>
          </cell>
          <cell r="H502">
            <v>32074085</v>
          </cell>
        </row>
        <row r="503">
          <cell r="E503">
            <v>2009</v>
          </cell>
          <cell r="H503">
            <v>32074085</v>
          </cell>
        </row>
        <row r="504">
          <cell r="E504">
            <v>2008</v>
          </cell>
          <cell r="H504">
            <v>32074085</v>
          </cell>
        </row>
        <row r="505">
          <cell r="E505">
            <v>2007</v>
          </cell>
          <cell r="H505">
            <v>32074085</v>
          </cell>
        </row>
        <row r="506">
          <cell r="E506">
            <v>2006</v>
          </cell>
          <cell r="H506">
            <v>32074085</v>
          </cell>
        </row>
        <row r="507">
          <cell r="E507">
            <v>2005</v>
          </cell>
          <cell r="H507">
            <v>32074085</v>
          </cell>
        </row>
        <row r="508">
          <cell r="E508">
            <v>2018</v>
          </cell>
          <cell r="F508">
            <v>232784</v>
          </cell>
          <cell r="G508">
            <v>449233.2</v>
          </cell>
          <cell r="H508">
            <v>32081010</v>
          </cell>
        </row>
        <row r="509">
          <cell r="E509">
            <v>2017</v>
          </cell>
          <cell r="F509">
            <v>182678.39999999999</v>
          </cell>
          <cell r="G509">
            <v>372037.1</v>
          </cell>
          <cell r="H509">
            <v>32081010</v>
          </cell>
        </row>
        <row r="510">
          <cell r="E510">
            <v>2016</v>
          </cell>
          <cell r="F510">
            <v>376134.9</v>
          </cell>
          <cell r="G510">
            <v>465954.4</v>
          </cell>
          <cell r="H510">
            <v>32081010</v>
          </cell>
        </row>
        <row r="511">
          <cell r="E511">
            <v>2015</v>
          </cell>
          <cell r="F511">
            <v>181525.6</v>
          </cell>
          <cell r="G511">
            <v>204346.1</v>
          </cell>
          <cell r="H511">
            <v>32081010</v>
          </cell>
        </row>
        <row r="512">
          <cell r="E512">
            <v>2014</v>
          </cell>
          <cell r="F512">
            <v>267076.3</v>
          </cell>
          <cell r="G512">
            <v>188597.7</v>
          </cell>
          <cell r="H512">
            <v>32081010</v>
          </cell>
        </row>
        <row r="513">
          <cell r="E513">
            <v>2013</v>
          </cell>
          <cell r="F513">
            <v>206187.7</v>
          </cell>
          <cell r="G513">
            <v>108072.1</v>
          </cell>
          <cell r="H513">
            <v>32081010</v>
          </cell>
        </row>
        <row r="514">
          <cell r="E514">
            <v>2012</v>
          </cell>
          <cell r="F514">
            <v>60253.599999999999</v>
          </cell>
          <cell r="G514">
            <v>163357.1</v>
          </cell>
          <cell r="H514">
            <v>32081010</v>
          </cell>
        </row>
        <row r="515">
          <cell r="E515">
            <v>2011</v>
          </cell>
          <cell r="F515">
            <v>89108</v>
          </cell>
          <cell r="G515">
            <v>287868.09999999998</v>
          </cell>
          <cell r="H515">
            <v>32081010</v>
          </cell>
        </row>
        <row r="516">
          <cell r="E516">
            <v>2010</v>
          </cell>
          <cell r="F516">
            <v>177520.5</v>
          </cell>
          <cell r="G516">
            <v>301360.5</v>
          </cell>
          <cell r="H516">
            <v>32081010</v>
          </cell>
        </row>
        <row r="517">
          <cell r="E517">
            <v>2009</v>
          </cell>
          <cell r="F517">
            <v>121899.3</v>
          </cell>
          <cell r="G517">
            <v>171804.9</v>
          </cell>
          <cell r="H517">
            <v>32081010</v>
          </cell>
        </row>
        <row r="518">
          <cell r="E518">
            <v>2008</v>
          </cell>
          <cell r="F518">
            <v>141195.70000000001</v>
          </cell>
          <cell r="G518">
            <v>143230</v>
          </cell>
          <cell r="H518">
            <v>32081010</v>
          </cell>
        </row>
        <row r="519">
          <cell r="E519">
            <v>2007</v>
          </cell>
          <cell r="F519">
            <v>7423.8</v>
          </cell>
          <cell r="G519">
            <v>129556.8</v>
          </cell>
          <cell r="H519">
            <v>32081010</v>
          </cell>
        </row>
        <row r="520">
          <cell r="E520">
            <v>2006</v>
          </cell>
          <cell r="F520">
            <v>16503.400000000001</v>
          </cell>
          <cell r="G520">
            <v>113948</v>
          </cell>
          <cell r="H520">
            <v>32081010</v>
          </cell>
        </row>
        <row r="521">
          <cell r="E521">
            <v>2005</v>
          </cell>
          <cell r="F521">
            <v>2344</v>
          </cell>
          <cell r="G521">
            <v>135491</v>
          </cell>
          <cell r="H521">
            <v>32081010</v>
          </cell>
        </row>
        <row r="522">
          <cell r="E522">
            <v>2018</v>
          </cell>
          <cell r="F522">
            <v>2362469</v>
          </cell>
          <cell r="G522">
            <v>4912248.4000000004</v>
          </cell>
          <cell r="H522">
            <v>32081090</v>
          </cell>
        </row>
        <row r="523">
          <cell r="E523">
            <v>2017</v>
          </cell>
          <cell r="F523">
            <v>1943780.1</v>
          </cell>
          <cell r="G523">
            <v>4747438</v>
          </cell>
          <cell r="H523">
            <v>32081090</v>
          </cell>
        </row>
        <row r="524">
          <cell r="E524">
            <v>2016</v>
          </cell>
          <cell r="F524">
            <v>1522196.4</v>
          </cell>
          <cell r="G524">
            <v>3855693.9</v>
          </cell>
          <cell r="H524">
            <v>32081090</v>
          </cell>
        </row>
        <row r="525">
          <cell r="E525">
            <v>2015</v>
          </cell>
          <cell r="F525">
            <v>1660692.6</v>
          </cell>
          <cell r="G525">
            <v>3872161.7</v>
          </cell>
          <cell r="H525">
            <v>32081090</v>
          </cell>
        </row>
        <row r="526">
          <cell r="E526">
            <v>2014</v>
          </cell>
          <cell r="F526">
            <v>2028629.1</v>
          </cell>
          <cell r="G526">
            <v>4068748.8</v>
          </cell>
          <cell r="H526">
            <v>32081090</v>
          </cell>
        </row>
        <row r="527">
          <cell r="E527">
            <v>2013</v>
          </cell>
          <cell r="F527">
            <v>2484703</v>
          </cell>
          <cell r="G527">
            <v>3573757.5</v>
          </cell>
          <cell r="H527">
            <v>32081090</v>
          </cell>
        </row>
        <row r="528">
          <cell r="E528">
            <v>2012</v>
          </cell>
          <cell r="F528">
            <v>2050325</v>
          </cell>
          <cell r="G528">
            <v>3360939.1</v>
          </cell>
          <cell r="H528">
            <v>32081090</v>
          </cell>
        </row>
        <row r="529">
          <cell r="E529">
            <v>2011</v>
          </cell>
          <cell r="F529">
            <v>1875099.6</v>
          </cell>
          <cell r="G529">
            <v>3498211.1</v>
          </cell>
          <cell r="H529">
            <v>32081090</v>
          </cell>
        </row>
        <row r="530">
          <cell r="E530">
            <v>2010</v>
          </cell>
          <cell r="F530">
            <v>1485278.2</v>
          </cell>
          <cell r="G530">
            <v>2912313.6</v>
          </cell>
          <cell r="H530">
            <v>32081090</v>
          </cell>
        </row>
        <row r="531">
          <cell r="E531">
            <v>2009</v>
          </cell>
          <cell r="F531">
            <v>1375282.6</v>
          </cell>
          <cell r="G531">
            <v>3085145.1</v>
          </cell>
          <cell r="H531">
            <v>32081090</v>
          </cell>
        </row>
        <row r="532">
          <cell r="E532">
            <v>2008</v>
          </cell>
          <cell r="F532">
            <v>1302391.6000000001</v>
          </cell>
          <cell r="G532">
            <v>3850921.1</v>
          </cell>
          <cell r="H532">
            <v>32081090</v>
          </cell>
        </row>
        <row r="533">
          <cell r="E533">
            <v>2007</v>
          </cell>
          <cell r="F533">
            <v>802676.1</v>
          </cell>
          <cell r="G533">
            <v>3283182.8</v>
          </cell>
          <cell r="H533">
            <v>32081090</v>
          </cell>
        </row>
        <row r="534">
          <cell r="E534">
            <v>2006</v>
          </cell>
          <cell r="F534">
            <v>587104.9</v>
          </cell>
          <cell r="G534">
            <v>3498229.8</v>
          </cell>
          <cell r="H534">
            <v>32081090</v>
          </cell>
        </row>
        <row r="535">
          <cell r="E535">
            <v>2005</v>
          </cell>
          <cell r="F535">
            <v>401771.6</v>
          </cell>
          <cell r="G535">
            <v>3552533.5</v>
          </cell>
          <cell r="H535">
            <v>32081090</v>
          </cell>
        </row>
        <row r="536">
          <cell r="E536">
            <v>2018</v>
          </cell>
          <cell r="F536">
            <v>350636.3</v>
          </cell>
          <cell r="G536">
            <v>330157.40000000002</v>
          </cell>
          <cell r="H536">
            <v>32082010</v>
          </cell>
        </row>
        <row r="537">
          <cell r="E537">
            <v>2017</v>
          </cell>
          <cell r="F537">
            <v>360235.1</v>
          </cell>
          <cell r="G537">
            <v>353329.5</v>
          </cell>
          <cell r="H537">
            <v>32082010</v>
          </cell>
        </row>
        <row r="538">
          <cell r="E538">
            <v>2016</v>
          </cell>
          <cell r="F538">
            <v>336723.3</v>
          </cell>
          <cell r="G538">
            <v>361620.6</v>
          </cell>
          <cell r="H538">
            <v>32082010</v>
          </cell>
        </row>
        <row r="539">
          <cell r="E539">
            <v>2015</v>
          </cell>
          <cell r="F539">
            <v>329001.59999999998</v>
          </cell>
          <cell r="G539">
            <v>328749.5</v>
          </cell>
          <cell r="H539">
            <v>32082010</v>
          </cell>
        </row>
        <row r="540">
          <cell r="E540">
            <v>2014</v>
          </cell>
          <cell r="F540">
            <v>413681.5</v>
          </cell>
          <cell r="G540">
            <v>356877.3</v>
          </cell>
          <cell r="H540">
            <v>32082010</v>
          </cell>
        </row>
        <row r="541">
          <cell r="E541">
            <v>2013</v>
          </cell>
          <cell r="F541">
            <v>370430.2</v>
          </cell>
          <cell r="G541">
            <v>335048.3</v>
          </cell>
          <cell r="H541">
            <v>32082010</v>
          </cell>
        </row>
        <row r="542">
          <cell r="E542">
            <v>2012</v>
          </cell>
          <cell r="F542">
            <v>311020.7</v>
          </cell>
          <cell r="G542">
            <v>311507</v>
          </cell>
          <cell r="H542">
            <v>32082010</v>
          </cell>
        </row>
        <row r="543">
          <cell r="E543">
            <v>2011</v>
          </cell>
          <cell r="F543">
            <v>134325.4</v>
          </cell>
          <cell r="G543">
            <v>196522.1</v>
          </cell>
          <cell r="H543">
            <v>32082010</v>
          </cell>
        </row>
        <row r="544">
          <cell r="E544">
            <v>2010</v>
          </cell>
          <cell r="F544">
            <v>104253.2</v>
          </cell>
          <cell r="G544">
            <v>239950.6</v>
          </cell>
          <cell r="H544">
            <v>32082010</v>
          </cell>
        </row>
        <row r="545">
          <cell r="E545">
            <v>2009</v>
          </cell>
          <cell r="F545">
            <v>106420.2</v>
          </cell>
          <cell r="G545">
            <v>173281</v>
          </cell>
          <cell r="H545">
            <v>32082010</v>
          </cell>
        </row>
        <row r="546">
          <cell r="E546">
            <v>2008</v>
          </cell>
          <cell r="F546">
            <v>95140.1</v>
          </cell>
          <cell r="G546">
            <v>232337.5</v>
          </cell>
          <cell r="H546">
            <v>32082010</v>
          </cell>
        </row>
        <row r="547">
          <cell r="E547">
            <v>2007</v>
          </cell>
          <cell r="F547">
            <v>87781.1</v>
          </cell>
          <cell r="G547">
            <v>180706.7</v>
          </cell>
          <cell r="H547">
            <v>32082010</v>
          </cell>
        </row>
        <row r="548">
          <cell r="E548">
            <v>2006</v>
          </cell>
          <cell r="F548">
            <v>55316.1</v>
          </cell>
          <cell r="G548">
            <v>156403.70000000001</v>
          </cell>
          <cell r="H548">
            <v>32082010</v>
          </cell>
        </row>
        <row r="549">
          <cell r="E549">
            <v>2005</v>
          </cell>
          <cell r="F549">
            <v>52786.3</v>
          </cell>
          <cell r="G549">
            <v>159550.39999999999</v>
          </cell>
          <cell r="H549">
            <v>32082010</v>
          </cell>
        </row>
        <row r="550">
          <cell r="E550">
            <v>2018</v>
          </cell>
          <cell r="F550">
            <v>1923943.4</v>
          </cell>
          <cell r="G550">
            <v>4670123.5</v>
          </cell>
          <cell r="H550">
            <v>32082090</v>
          </cell>
        </row>
        <row r="551">
          <cell r="E551">
            <v>2017</v>
          </cell>
          <cell r="F551">
            <v>2120728.2000000002</v>
          </cell>
          <cell r="G551">
            <v>5027169.0999999996</v>
          </cell>
          <cell r="H551">
            <v>32082090</v>
          </cell>
        </row>
        <row r="552">
          <cell r="E552">
            <v>2016</v>
          </cell>
          <cell r="F552">
            <v>1487689.1</v>
          </cell>
          <cell r="G552">
            <v>4228070.9000000004</v>
          </cell>
          <cell r="H552">
            <v>32082090</v>
          </cell>
        </row>
        <row r="553">
          <cell r="E553">
            <v>2015</v>
          </cell>
          <cell r="F553">
            <v>1734344.4</v>
          </cell>
          <cell r="G553">
            <v>4071311.5</v>
          </cell>
          <cell r="H553">
            <v>32082090</v>
          </cell>
        </row>
        <row r="554">
          <cell r="E554">
            <v>2014</v>
          </cell>
          <cell r="F554">
            <v>2764541.5</v>
          </cell>
          <cell r="G554">
            <v>4486835.5</v>
          </cell>
          <cell r="H554">
            <v>32082090</v>
          </cell>
        </row>
        <row r="555">
          <cell r="E555">
            <v>2013</v>
          </cell>
          <cell r="F555">
            <v>2653475.2000000002</v>
          </cell>
          <cell r="G555">
            <v>3766220.2</v>
          </cell>
          <cell r="H555">
            <v>32082090</v>
          </cell>
        </row>
        <row r="556">
          <cell r="E556">
            <v>2012</v>
          </cell>
          <cell r="F556">
            <v>2443980.7000000002</v>
          </cell>
          <cell r="G556">
            <v>3444228.5</v>
          </cell>
          <cell r="H556">
            <v>32082090</v>
          </cell>
        </row>
        <row r="557">
          <cell r="E557">
            <v>2011</v>
          </cell>
          <cell r="F557">
            <v>2051295.8</v>
          </cell>
          <cell r="G557">
            <v>3199266.7</v>
          </cell>
          <cell r="H557">
            <v>32082090</v>
          </cell>
        </row>
        <row r="558">
          <cell r="E558">
            <v>2010</v>
          </cell>
          <cell r="F558">
            <v>1646184</v>
          </cell>
          <cell r="G558">
            <v>2613844.7999999998</v>
          </cell>
          <cell r="H558">
            <v>32082090</v>
          </cell>
        </row>
        <row r="559">
          <cell r="E559">
            <v>2009</v>
          </cell>
          <cell r="F559">
            <v>1109855.8</v>
          </cell>
          <cell r="G559">
            <v>2209161</v>
          </cell>
          <cell r="H559">
            <v>32082090</v>
          </cell>
        </row>
        <row r="560">
          <cell r="E560">
            <v>2008</v>
          </cell>
          <cell r="F560">
            <v>1166541.5</v>
          </cell>
          <cell r="G560">
            <v>2312028.9</v>
          </cell>
          <cell r="H560">
            <v>32082090</v>
          </cell>
        </row>
        <row r="561">
          <cell r="E561">
            <v>2007</v>
          </cell>
          <cell r="F561">
            <v>815010.4</v>
          </cell>
          <cell r="G561">
            <v>2331448.9</v>
          </cell>
          <cell r="H561">
            <v>32082090</v>
          </cell>
        </row>
        <row r="562">
          <cell r="E562">
            <v>2006</v>
          </cell>
          <cell r="F562">
            <v>564924.5</v>
          </cell>
          <cell r="G562">
            <v>2137591.6</v>
          </cell>
          <cell r="H562">
            <v>32082090</v>
          </cell>
        </row>
        <row r="563">
          <cell r="E563">
            <v>2005</v>
          </cell>
          <cell r="F563">
            <v>713391.6</v>
          </cell>
          <cell r="G563">
            <v>1954171.7</v>
          </cell>
          <cell r="H563">
            <v>32082090</v>
          </cell>
        </row>
        <row r="564">
          <cell r="E564">
            <v>2018</v>
          </cell>
          <cell r="F564">
            <v>1164.9000000000001</v>
          </cell>
          <cell r="G564">
            <v>27362</v>
          </cell>
          <cell r="H564">
            <v>32089011</v>
          </cell>
        </row>
        <row r="565">
          <cell r="E565">
            <v>2017</v>
          </cell>
          <cell r="F565">
            <v>1656.9</v>
          </cell>
          <cell r="G565">
            <v>29841.4</v>
          </cell>
          <cell r="H565">
            <v>32089011</v>
          </cell>
        </row>
        <row r="566">
          <cell r="E566">
            <v>2016</v>
          </cell>
          <cell r="F566">
            <v>1572.8</v>
          </cell>
          <cell r="G566">
            <v>21792.9</v>
          </cell>
          <cell r="H566">
            <v>32089011</v>
          </cell>
        </row>
        <row r="567">
          <cell r="E567">
            <v>2015</v>
          </cell>
          <cell r="F567">
            <v>734.6</v>
          </cell>
          <cell r="G567">
            <v>15703</v>
          </cell>
          <cell r="H567">
            <v>32089011</v>
          </cell>
        </row>
        <row r="568">
          <cell r="E568">
            <v>2014</v>
          </cell>
          <cell r="F568">
            <v>2737</v>
          </cell>
          <cell r="G568">
            <v>17533.400000000001</v>
          </cell>
          <cell r="H568">
            <v>32089011</v>
          </cell>
        </row>
        <row r="569">
          <cell r="E569">
            <v>2013</v>
          </cell>
          <cell r="F569">
            <v>257.3</v>
          </cell>
          <cell r="G569">
            <v>7116</v>
          </cell>
          <cell r="H569">
            <v>32089011</v>
          </cell>
        </row>
        <row r="570">
          <cell r="E570">
            <v>2012</v>
          </cell>
          <cell r="F570">
            <v>17.399999999999999</v>
          </cell>
          <cell r="G570">
            <v>8935.1</v>
          </cell>
          <cell r="H570">
            <v>32089011</v>
          </cell>
        </row>
        <row r="571">
          <cell r="E571">
            <v>2011</v>
          </cell>
          <cell r="F571">
            <v>4501.7</v>
          </cell>
          <cell r="G571">
            <v>11688</v>
          </cell>
          <cell r="H571">
            <v>32089011</v>
          </cell>
        </row>
        <row r="572">
          <cell r="E572">
            <v>2010</v>
          </cell>
          <cell r="F572">
            <v>22784.9</v>
          </cell>
          <cell r="G572">
            <v>11038.5</v>
          </cell>
          <cell r="H572">
            <v>32089011</v>
          </cell>
        </row>
        <row r="573">
          <cell r="E573">
            <v>2009</v>
          </cell>
          <cell r="F573">
            <v>1450</v>
          </cell>
          <cell r="G573">
            <v>3517.5</v>
          </cell>
          <cell r="H573">
            <v>32089011</v>
          </cell>
        </row>
        <row r="574">
          <cell r="E574">
            <v>2008</v>
          </cell>
          <cell r="F574">
            <v>944</v>
          </cell>
          <cell r="G574">
            <v>7787</v>
          </cell>
          <cell r="H574">
            <v>32089011</v>
          </cell>
        </row>
        <row r="575">
          <cell r="E575">
            <v>2007</v>
          </cell>
          <cell r="F575">
            <v>80</v>
          </cell>
          <cell r="G575">
            <v>2557</v>
          </cell>
          <cell r="H575">
            <v>32089011</v>
          </cell>
        </row>
        <row r="576">
          <cell r="E576">
            <v>2006</v>
          </cell>
          <cell r="F576">
            <v>170</v>
          </cell>
          <cell r="G576">
            <v>9311</v>
          </cell>
          <cell r="H576">
            <v>32089011</v>
          </cell>
        </row>
        <row r="577">
          <cell r="E577">
            <v>2005</v>
          </cell>
          <cell r="F577">
            <v>54</v>
          </cell>
          <cell r="G577">
            <v>2855</v>
          </cell>
          <cell r="H577">
            <v>32089011</v>
          </cell>
        </row>
        <row r="578">
          <cell r="E578">
            <v>2018</v>
          </cell>
          <cell r="H578">
            <v>32089013</v>
          </cell>
        </row>
        <row r="579">
          <cell r="E579">
            <v>2017</v>
          </cell>
          <cell r="H579">
            <v>32089013</v>
          </cell>
        </row>
        <row r="580">
          <cell r="E580">
            <v>2016</v>
          </cell>
          <cell r="H580">
            <v>32089013</v>
          </cell>
        </row>
        <row r="581">
          <cell r="E581">
            <v>2015</v>
          </cell>
          <cell r="H581">
            <v>32089013</v>
          </cell>
        </row>
        <row r="582">
          <cell r="E582">
            <v>2014</v>
          </cell>
          <cell r="F582">
            <v>0</v>
          </cell>
          <cell r="G582">
            <v>7.6</v>
          </cell>
          <cell r="H582">
            <v>32089013</v>
          </cell>
        </row>
        <row r="583">
          <cell r="E583">
            <v>2013</v>
          </cell>
          <cell r="H583">
            <v>32089013</v>
          </cell>
        </row>
        <row r="584">
          <cell r="E584">
            <v>2012</v>
          </cell>
          <cell r="H584">
            <v>32089013</v>
          </cell>
        </row>
        <row r="585">
          <cell r="E585">
            <v>2011</v>
          </cell>
          <cell r="H585">
            <v>32089013</v>
          </cell>
        </row>
        <row r="586">
          <cell r="E586">
            <v>2010</v>
          </cell>
          <cell r="H586">
            <v>32089013</v>
          </cell>
        </row>
        <row r="587">
          <cell r="E587">
            <v>2009</v>
          </cell>
          <cell r="H587">
            <v>32089013</v>
          </cell>
        </row>
        <row r="588">
          <cell r="E588">
            <v>2008</v>
          </cell>
          <cell r="H588">
            <v>32089013</v>
          </cell>
        </row>
        <row r="589">
          <cell r="E589">
            <v>2007</v>
          </cell>
          <cell r="F589">
            <v>0</v>
          </cell>
          <cell r="G589">
            <v>1642</v>
          </cell>
          <cell r="H589">
            <v>32089013</v>
          </cell>
        </row>
        <row r="590">
          <cell r="E590">
            <v>2006</v>
          </cell>
          <cell r="H590">
            <v>32089013</v>
          </cell>
        </row>
        <row r="591">
          <cell r="E591">
            <v>2005</v>
          </cell>
          <cell r="H591">
            <v>32089013</v>
          </cell>
        </row>
        <row r="592">
          <cell r="E592">
            <v>2018</v>
          </cell>
          <cell r="F592">
            <v>682630</v>
          </cell>
          <cell r="G592">
            <v>1389945.3</v>
          </cell>
          <cell r="H592">
            <v>32089019</v>
          </cell>
        </row>
        <row r="593">
          <cell r="E593">
            <v>2017</v>
          </cell>
          <cell r="F593">
            <v>616894.80000000005</v>
          </cell>
          <cell r="G593">
            <v>1390169.7</v>
          </cell>
          <cell r="H593">
            <v>32089019</v>
          </cell>
        </row>
        <row r="594">
          <cell r="E594">
            <v>2016</v>
          </cell>
          <cell r="F594">
            <v>455467.1</v>
          </cell>
          <cell r="G594">
            <v>1220418</v>
          </cell>
          <cell r="H594">
            <v>32089019</v>
          </cell>
        </row>
        <row r="595">
          <cell r="E595">
            <v>2015</v>
          </cell>
          <cell r="F595">
            <v>821321.3</v>
          </cell>
          <cell r="G595">
            <v>1352023.6</v>
          </cell>
          <cell r="H595">
            <v>32089019</v>
          </cell>
        </row>
        <row r="596">
          <cell r="E596">
            <v>2014</v>
          </cell>
          <cell r="F596">
            <v>2596116.5</v>
          </cell>
          <cell r="G596">
            <v>2157791.5</v>
          </cell>
          <cell r="H596">
            <v>32089019</v>
          </cell>
        </row>
        <row r="597">
          <cell r="E597">
            <v>2013</v>
          </cell>
          <cell r="F597">
            <v>2819009.9</v>
          </cell>
          <cell r="G597">
            <v>1970039.3</v>
          </cell>
          <cell r="H597">
            <v>32089019</v>
          </cell>
        </row>
        <row r="598">
          <cell r="E598">
            <v>2012</v>
          </cell>
          <cell r="F598">
            <v>1853032.2</v>
          </cell>
          <cell r="G598">
            <v>1958800</v>
          </cell>
          <cell r="H598">
            <v>32089019</v>
          </cell>
        </row>
        <row r="599">
          <cell r="E599">
            <v>2011</v>
          </cell>
          <cell r="F599">
            <v>534870.5</v>
          </cell>
          <cell r="G599">
            <v>1532855.5</v>
          </cell>
          <cell r="H599">
            <v>32089019</v>
          </cell>
        </row>
        <row r="600">
          <cell r="E600">
            <v>2010</v>
          </cell>
          <cell r="F600">
            <v>698696</v>
          </cell>
          <cell r="G600">
            <v>819990</v>
          </cell>
          <cell r="H600">
            <v>32089019</v>
          </cell>
        </row>
        <row r="601">
          <cell r="E601">
            <v>2009</v>
          </cell>
          <cell r="F601">
            <v>327640.7</v>
          </cell>
          <cell r="G601">
            <v>648228.69999999995</v>
          </cell>
          <cell r="H601">
            <v>32089019</v>
          </cell>
        </row>
        <row r="602">
          <cell r="E602">
            <v>2008</v>
          </cell>
          <cell r="F602">
            <v>83808.2</v>
          </cell>
          <cell r="G602">
            <v>838481.7</v>
          </cell>
          <cell r="H602">
            <v>32089019</v>
          </cell>
        </row>
        <row r="603">
          <cell r="E603">
            <v>2007</v>
          </cell>
          <cell r="F603">
            <v>189694.8</v>
          </cell>
          <cell r="G603">
            <v>1008579.1</v>
          </cell>
          <cell r="H603">
            <v>32089019</v>
          </cell>
        </row>
        <row r="604">
          <cell r="E604">
            <v>2006</v>
          </cell>
          <cell r="F604">
            <v>165443.9</v>
          </cell>
          <cell r="G604">
            <v>812785.3</v>
          </cell>
          <cell r="H604">
            <v>32089019</v>
          </cell>
        </row>
        <row r="605">
          <cell r="E605">
            <v>2005</v>
          </cell>
          <cell r="F605">
            <v>91066.8</v>
          </cell>
          <cell r="G605">
            <v>1727418.3</v>
          </cell>
          <cell r="H605">
            <v>32089019</v>
          </cell>
        </row>
        <row r="606">
          <cell r="E606">
            <v>2018</v>
          </cell>
          <cell r="F606">
            <v>3061711.9</v>
          </cell>
          <cell r="G606">
            <v>6287171.0999999996</v>
          </cell>
          <cell r="H606">
            <v>32089091</v>
          </cell>
        </row>
        <row r="607">
          <cell r="E607">
            <v>2017</v>
          </cell>
          <cell r="F607">
            <v>4047504.4</v>
          </cell>
          <cell r="G607">
            <v>7345013.2000000002</v>
          </cell>
          <cell r="H607">
            <v>32089091</v>
          </cell>
        </row>
        <row r="608">
          <cell r="E608">
            <v>2016</v>
          </cell>
          <cell r="F608">
            <v>3637384.5</v>
          </cell>
          <cell r="G608">
            <v>7076348.4000000004</v>
          </cell>
          <cell r="H608">
            <v>32089091</v>
          </cell>
        </row>
        <row r="609">
          <cell r="E609">
            <v>2015</v>
          </cell>
          <cell r="F609">
            <v>4302867.5</v>
          </cell>
          <cell r="G609">
            <v>6677408.7000000002</v>
          </cell>
          <cell r="H609">
            <v>32089091</v>
          </cell>
        </row>
        <row r="610">
          <cell r="E610">
            <v>2014</v>
          </cell>
          <cell r="F610">
            <v>8098666.0999999996</v>
          </cell>
          <cell r="G610">
            <v>8023118</v>
          </cell>
          <cell r="H610">
            <v>32089091</v>
          </cell>
        </row>
        <row r="611">
          <cell r="E611">
            <v>2013</v>
          </cell>
          <cell r="F611">
            <v>8594264.5999999996</v>
          </cell>
          <cell r="G611">
            <v>6645514.5</v>
          </cell>
          <cell r="H611">
            <v>32089091</v>
          </cell>
        </row>
        <row r="612">
          <cell r="E612">
            <v>2012</v>
          </cell>
          <cell r="F612">
            <v>5990888.7000000002</v>
          </cell>
          <cell r="G612">
            <v>6350883.9000000004</v>
          </cell>
          <cell r="H612">
            <v>32089091</v>
          </cell>
        </row>
        <row r="613">
          <cell r="E613">
            <v>2011</v>
          </cell>
          <cell r="F613">
            <v>3641673.7</v>
          </cell>
          <cell r="G613">
            <v>5496098.7999999998</v>
          </cell>
          <cell r="H613">
            <v>32089091</v>
          </cell>
        </row>
        <row r="614">
          <cell r="E614">
            <v>2010</v>
          </cell>
          <cell r="F614">
            <v>3135218.5</v>
          </cell>
          <cell r="G614">
            <v>5959709.4000000004</v>
          </cell>
          <cell r="H614">
            <v>32089091</v>
          </cell>
        </row>
        <row r="615">
          <cell r="E615">
            <v>2009</v>
          </cell>
          <cell r="F615">
            <v>1331686.3999999999</v>
          </cell>
          <cell r="G615">
            <v>3378848.1</v>
          </cell>
          <cell r="H615">
            <v>32089091</v>
          </cell>
        </row>
        <row r="616">
          <cell r="E616">
            <v>2008</v>
          </cell>
          <cell r="F616">
            <v>1227694.5</v>
          </cell>
          <cell r="G616">
            <v>4772708.0999999996</v>
          </cell>
          <cell r="H616">
            <v>32089091</v>
          </cell>
        </row>
        <row r="617">
          <cell r="E617">
            <v>2007</v>
          </cell>
          <cell r="F617">
            <v>652223.9</v>
          </cell>
          <cell r="G617">
            <v>5210260.7</v>
          </cell>
          <cell r="H617">
            <v>32089091</v>
          </cell>
        </row>
        <row r="618">
          <cell r="E618">
            <v>2006</v>
          </cell>
          <cell r="F618">
            <v>443387.4</v>
          </cell>
          <cell r="G618">
            <v>5459929.2000000002</v>
          </cell>
          <cell r="H618">
            <v>32089091</v>
          </cell>
        </row>
        <row r="619">
          <cell r="E619">
            <v>2005</v>
          </cell>
          <cell r="F619">
            <v>554489.59999999998</v>
          </cell>
          <cell r="G619">
            <v>5348218.5</v>
          </cell>
          <cell r="H619">
            <v>32089091</v>
          </cell>
        </row>
        <row r="620">
          <cell r="E620">
            <v>2018</v>
          </cell>
          <cell r="F620">
            <v>1030178.8</v>
          </cell>
          <cell r="G620">
            <v>1743625.7</v>
          </cell>
          <cell r="H620">
            <v>32089099</v>
          </cell>
        </row>
        <row r="621">
          <cell r="E621">
            <v>2017</v>
          </cell>
          <cell r="F621">
            <v>657381.19999999995</v>
          </cell>
          <cell r="G621">
            <v>1211162.3999999999</v>
          </cell>
          <cell r="H621">
            <v>32089099</v>
          </cell>
        </row>
        <row r="622">
          <cell r="E622">
            <v>2016</v>
          </cell>
          <cell r="F622">
            <v>477613</v>
          </cell>
          <cell r="G622">
            <v>942683.1</v>
          </cell>
          <cell r="H622">
            <v>32089099</v>
          </cell>
        </row>
        <row r="623">
          <cell r="E623">
            <v>2015</v>
          </cell>
          <cell r="F623">
            <v>635724.80000000005</v>
          </cell>
          <cell r="G623">
            <v>1151976.8999999999</v>
          </cell>
          <cell r="H623">
            <v>32089099</v>
          </cell>
        </row>
        <row r="624">
          <cell r="E624">
            <v>2014</v>
          </cell>
          <cell r="F624">
            <v>502025.1</v>
          </cell>
          <cell r="G624">
            <v>1063438.8999999999</v>
          </cell>
          <cell r="H624">
            <v>32089099</v>
          </cell>
        </row>
        <row r="625">
          <cell r="E625">
            <v>2013</v>
          </cell>
          <cell r="F625">
            <v>507046</v>
          </cell>
          <cell r="G625">
            <v>914895.2</v>
          </cell>
          <cell r="H625">
            <v>32089099</v>
          </cell>
        </row>
        <row r="626">
          <cell r="E626">
            <v>2012</v>
          </cell>
          <cell r="F626">
            <v>441316.6</v>
          </cell>
          <cell r="G626">
            <v>1054669.2</v>
          </cell>
          <cell r="H626">
            <v>32089099</v>
          </cell>
        </row>
        <row r="627">
          <cell r="E627">
            <v>2011</v>
          </cell>
          <cell r="F627">
            <v>365525.7</v>
          </cell>
          <cell r="G627">
            <v>949249.7</v>
          </cell>
          <cell r="H627">
            <v>32089099</v>
          </cell>
        </row>
        <row r="628">
          <cell r="E628">
            <v>2010</v>
          </cell>
          <cell r="F628">
            <v>385079.8</v>
          </cell>
          <cell r="G628">
            <v>995652.6</v>
          </cell>
          <cell r="H628">
            <v>32089099</v>
          </cell>
        </row>
        <row r="629">
          <cell r="E629">
            <v>2009</v>
          </cell>
          <cell r="F629">
            <v>292334.40000000002</v>
          </cell>
          <cell r="G629">
            <v>1004672.6</v>
          </cell>
          <cell r="H629">
            <v>32089099</v>
          </cell>
        </row>
        <row r="630">
          <cell r="E630">
            <v>2008</v>
          </cell>
          <cell r="F630">
            <v>131155.6</v>
          </cell>
          <cell r="G630">
            <v>1266125.3999999999</v>
          </cell>
          <cell r="H630">
            <v>32089099</v>
          </cell>
        </row>
        <row r="631">
          <cell r="E631">
            <v>2007</v>
          </cell>
          <cell r="F631">
            <v>70107.199999999997</v>
          </cell>
          <cell r="G631">
            <v>1593312.3</v>
          </cell>
          <cell r="H631">
            <v>32089099</v>
          </cell>
        </row>
        <row r="632">
          <cell r="E632">
            <v>2006</v>
          </cell>
          <cell r="F632">
            <v>96596.3</v>
          </cell>
          <cell r="G632">
            <v>1730872.8</v>
          </cell>
          <cell r="H632">
            <v>32089099</v>
          </cell>
        </row>
        <row r="633">
          <cell r="E633">
            <v>2005</v>
          </cell>
          <cell r="F633">
            <v>124732.8</v>
          </cell>
          <cell r="G633">
            <v>1175598.2</v>
          </cell>
          <cell r="H633">
            <v>32089099</v>
          </cell>
        </row>
        <row r="634">
          <cell r="E634">
            <v>2018</v>
          </cell>
          <cell r="F634">
            <v>2910647.6</v>
          </cell>
          <cell r="G634">
            <v>16010233.4</v>
          </cell>
          <cell r="H634">
            <v>32091000</v>
          </cell>
        </row>
        <row r="635">
          <cell r="E635">
            <v>2017</v>
          </cell>
          <cell r="F635">
            <v>2687098.1</v>
          </cell>
          <cell r="G635">
            <v>14312618.4</v>
          </cell>
          <cell r="H635">
            <v>32091000</v>
          </cell>
        </row>
        <row r="636">
          <cell r="E636">
            <v>2016</v>
          </cell>
          <cell r="F636">
            <v>2345870.5</v>
          </cell>
          <cell r="G636">
            <v>12924096.1</v>
          </cell>
          <cell r="H636">
            <v>32091000</v>
          </cell>
        </row>
        <row r="637">
          <cell r="E637">
            <v>2015</v>
          </cell>
          <cell r="F637">
            <v>2402578.7000000002</v>
          </cell>
          <cell r="G637">
            <v>11567776.6</v>
          </cell>
          <cell r="H637">
            <v>32091000</v>
          </cell>
        </row>
        <row r="638">
          <cell r="E638">
            <v>2014</v>
          </cell>
          <cell r="F638">
            <v>2938214.6</v>
          </cell>
          <cell r="G638">
            <v>10788115.6</v>
          </cell>
          <cell r="H638">
            <v>32091000</v>
          </cell>
        </row>
        <row r="639">
          <cell r="E639">
            <v>2013</v>
          </cell>
          <cell r="F639">
            <v>3605652.7</v>
          </cell>
          <cell r="G639">
            <v>9530291.5999999996</v>
          </cell>
          <cell r="H639">
            <v>32091000</v>
          </cell>
        </row>
        <row r="640">
          <cell r="E640">
            <v>2012</v>
          </cell>
          <cell r="F640">
            <v>3276830.9</v>
          </cell>
          <cell r="G640">
            <v>8009755.5999999996</v>
          </cell>
          <cell r="H640">
            <v>32091000</v>
          </cell>
        </row>
        <row r="641">
          <cell r="E641">
            <v>2011</v>
          </cell>
          <cell r="F641">
            <v>2086330.6</v>
          </cell>
          <cell r="G641">
            <v>8064350.2000000002</v>
          </cell>
          <cell r="H641">
            <v>32091000</v>
          </cell>
        </row>
        <row r="642">
          <cell r="E642">
            <v>2010</v>
          </cell>
          <cell r="F642">
            <v>2024532.6</v>
          </cell>
          <cell r="G642">
            <v>6930622.4000000004</v>
          </cell>
          <cell r="H642">
            <v>32091000</v>
          </cell>
        </row>
        <row r="643">
          <cell r="E643">
            <v>2009</v>
          </cell>
          <cell r="F643">
            <v>1762143</v>
          </cell>
          <cell r="G643">
            <v>6283684.0999999996</v>
          </cell>
          <cell r="H643">
            <v>32091000</v>
          </cell>
        </row>
        <row r="644">
          <cell r="E644">
            <v>2008</v>
          </cell>
          <cell r="F644">
            <v>1556150.1</v>
          </cell>
          <cell r="G644">
            <v>8309675.9000000004</v>
          </cell>
          <cell r="H644">
            <v>32091000</v>
          </cell>
        </row>
        <row r="645">
          <cell r="E645">
            <v>2007</v>
          </cell>
          <cell r="F645">
            <v>983046.7</v>
          </cell>
          <cell r="G645">
            <v>8920461.6999999993</v>
          </cell>
          <cell r="H645">
            <v>32091000</v>
          </cell>
        </row>
        <row r="646">
          <cell r="E646">
            <v>2006</v>
          </cell>
          <cell r="F646">
            <v>1214225.6000000001</v>
          </cell>
          <cell r="G646">
            <v>7799998.9000000004</v>
          </cell>
          <cell r="H646">
            <v>32091000</v>
          </cell>
        </row>
        <row r="647">
          <cell r="E647">
            <v>2005</v>
          </cell>
          <cell r="F647">
            <v>964147.1</v>
          </cell>
          <cell r="G647">
            <v>6589498.7999999998</v>
          </cell>
          <cell r="H647">
            <v>32091000</v>
          </cell>
        </row>
        <row r="648">
          <cell r="E648">
            <v>2018</v>
          </cell>
          <cell r="F648">
            <v>894601.3</v>
          </cell>
          <cell r="G648">
            <v>1922700.5</v>
          </cell>
          <cell r="H648">
            <v>32099000</v>
          </cell>
        </row>
        <row r="649">
          <cell r="E649">
            <v>2017</v>
          </cell>
          <cell r="F649">
            <v>677058.7</v>
          </cell>
          <cell r="G649">
            <v>2239001</v>
          </cell>
          <cell r="H649">
            <v>32099000</v>
          </cell>
        </row>
        <row r="650">
          <cell r="E650">
            <v>2016</v>
          </cell>
          <cell r="F650">
            <v>800496.1</v>
          </cell>
          <cell r="G650">
            <v>1722528.1</v>
          </cell>
          <cell r="H650">
            <v>32099000</v>
          </cell>
        </row>
        <row r="651">
          <cell r="E651">
            <v>2015</v>
          </cell>
          <cell r="F651">
            <v>1160468.3</v>
          </cell>
          <cell r="G651">
            <v>1764487</v>
          </cell>
          <cell r="H651">
            <v>32099000</v>
          </cell>
        </row>
        <row r="652">
          <cell r="E652">
            <v>2014</v>
          </cell>
          <cell r="F652">
            <v>1690975.2</v>
          </cell>
          <cell r="G652">
            <v>2570340.1</v>
          </cell>
          <cell r="H652">
            <v>32099000</v>
          </cell>
        </row>
        <row r="653">
          <cell r="E653">
            <v>2013</v>
          </cell>
          <cell r="F653">
            <v>1557686.3</v>
          </cell>
          <cell r="G653">
            <v>1240390.2</v>
          </cell>
          <cell r="H653">
            <v>32099000</v>
          </cell>
        </row>
        <row r="654">
          <cell r="E654">
            <v>2012</v>
          </cell>
          <cell r="F654">
            <v>1510351.2</v>
          </cell>
          <cell r="G654">
            <v>1237167.1000000001</v>
          </cell>
          <cell r="H654">
            <v>32099000</v>
          </cell>
        </row>
        <row r="655">
          <cell r="E655">
            <v>2011</v>
          </cell>
          <cell r="F655">
            <v>1310255.2</v>
          </cell>
          <cell r="G655">
            <v>1118592.2</v>
          </cell>
          <cell r="H655">
            <v>32099000</v>
          </cell>
        </row>
        <row r="656">
          <cell r="E656">
            <v>2010</v>
          </cell>
          <cell r="F656">
            <v>590305.1</v>
          </cell>
          <cell r="G656">
            <v>1184930.5</v>
          </cell>
          <cell r="H656">
            <v>32099000</v>
          </cell>
        </row>
        <row r="657">
          <cell r="E657">
            <v>2009</v>
          </cell>
          <cell r="F657">
            <v>660152.5</v>
          </cell>
          <cell r="G657">
            <v>1240902.5</v>
          </cell>
          <cell r="H657">
            <v>32099000</v>
          </cell>
        </row>
        <row r="658">
          <cell r="E658">
            <v>2008</v>
          </cell>
          <cell r="F658">
            <v>675921.7</v>
          </cell>
          <cell r="G658">
            <v>1624811.2</v>
          </cell>
          <cell r="H658">
            <v>32099000</v>
          </cell>
        </row>
        <row r="659">
          <cell r="E659">
            <v>2007</v>
          </cell>
          <cell r="F659">
            <v>1069031.8999999999</v>
          </cell>
          <cell r="G659">
            <v>1621809.2</v>
          </cell>
          <cell r="H659">
            <v>32099000</v>
          </cell>
        </row>
        <row r="660">
          <cell r="E660">
            <v>2006</v>
          </cell>
          <cell r="F660">
            <v>804897.7</v>
          </cell>
          <cell r="G660">
            <v>1458999.2</v>
          </cell>
          <cell r="H660">
            <v>32099000</v>
          </cell>
        </row>
        <row r="661">
          <cell r="E661">
            <v>2005</v>
          </cell>
          <cell r="F661">
            <v>1294829.8999999999</v>
          </cell>
          <cell r="G661">
            <v>1281081</v>
          </cell>
          <cell r="H661">
            <v>32099000</v>
          </cell>
        </row>
        <row r="662">
          <cell r="E662">
            <v>2018</v>
          </cell>
          <cell r="F662">
            <v>131179.9</v>
          </cell>
          <cell r="G662">
            <v>488490.2</v>
          </cell>
          <cell r="H662">
            <v>32100010</v>
          </cell>
        </row>
        <row r="663">
          <cell r="E663">
            <v>2017</v>
          </cell>
          <cell r="F663">
            <v>113587.3</v>
          </cell>
          <cell r="G663">
            <v>574716.6</v>
          </cell>
          <cell r="H663">
            <v>32100010</v>
          </cell>
        </row>
        <row r="664">
          <cell r="E664">
            <v>2016</v>
          </cell>
          <cell r="F664">
            <v>122498</v>
          </cell>
          <cell r="G664">
            <v>299570.59999999998</v>
          </cell>
          <cell r="H664">
            <v>32100010</v>
          </cell>
        </row>
        <row r="665">
          <cell r="E665">
            <v>2015</v>
          </cell>
          <cell r="F665">
            <v>156016.29999999999</v>
          </cell>
          <cell r="G665">
            <v>311111.59999999998</v>
          </cell>
          <cell r="H665">
            <v>32100010</v>
          </cell>
        </row>
        <row r="666">
          <cell r="E666">
            <v>2014</v>
          </cell>
          <cell r="F666">
            <v>192186.7</v>
          </cell>
          <cell r="G666">
            <v>329844.8</v>
          </cell>
          <cell r="H666">
            <v>32100010</v>
          </cell>
        </row>
        <row r="667">
          <cell r="E667">
            <v>2013</v>
          </cell>
          <cell r="F667">
            <v>192144.2</v>
          </cell>
          <cell r="G667">
            <v>229637.6</v>
          </cell>
          <cell r="H667">
            <v>32100010</v>
          </cell>
        </row>
        <row r="668">
          <cell r="E668">
            <v>2012</v>
          </cell>
          <cell r="F668">
            <v>43125.4</v>
          </cell>
          <cell r="G668">
            <v>246304.9</v>
          </cell>
          <cell r="H668">
            <v>32100010</v>
          </cell>
        </row>
        <row r="669">
          <cell r="E669">
            <v>2011</v>
          </cell>
          <cell r="F669">
            <v>64164.800000000003</v>
          </cell>
          <cell r="G669">
            <v>292679.2</v>
          </cell>
          <cell r="H669">
            <v>32100010</v>
          </cell>
        </row>
        <row r="670">
          <cell r="E670">
            <v>2010</v>
          </cell>
          <cell r="F670">
            <v>59629.599999999999</v>
          </cell>
          <cell r="G670">
            <v>269094.8</v>
          </cell>
          <cell r="H670">
            <v>32100010</v>
          </cell>
        </row>
        <row r="671">
          <cell r="E671">
            <v>2009</v>
          </cell>
          <cell r="F671">
            <v>26800.2</v>
          </cell>
          <cell r="G671">
            <v>679743.3</v>
          </cell>
          <cell r="H671">
            <v>32100010</v>
          </cell>
        </row>
        <row r="672">
          <cell r="E672">
            <v>2008</v>
          </cell>
          <cell r="F672">
            <v>53136.9</v>
          </cell>
          <cell r="G672">
            <v>318664.59999999998</v>
          </cell>
          <cell r="H672">
            <v>32100010</v>
          </cell>
        </row>
        <row r="673">
          <cell r="E673">
            <v>2007</v>
          </cell>
          <cell r="F673">
            <v>44697.9</v>
          </cell>
          <cell r="G673">
            <v>442960.6</v>
          </cell>
          <cell r="H673">
            <v>32100010</v>
          </cell>
        </row>
        <row r="674">
          <cell r="E674">
            <v>2006</v>
          </cell>
          <cell r="F674">
            <v>22704</v>
          </cell>
          <cell r="G674">
            <v>562039.80000000005</v>
          </cell>
          <cell r="H674">
            <v>32100010</v>
          </cell>
        </row>
        <row r="675">
          <cell r="E675">
            <v>2005</v>
          </cell>
          <cell r="F675">
            <v>10011.700000000001</v>
          </cell>
          <cell r="G675">
            <v>459138.1</v>
          </cell>
          <cell r="H675">
            <v>32100010</v>
          </cell>
        </row>
        <row r="676">
          <cell r="E676">
            <v>2018</v>
          </cell>
          <cell r="F676">
            <v>298927.7</v>
          </cell>
          <cell r="G676">
            <v>724689.8</v>
          </cell>
          <cell r="H676">
            <v>32100090</v>
          </cell>
        </row>
        <row r="677">
          <cell r="E677">
            <v>2017</v>
          </cell>
          <cell r="F677">
            <v>193944.1</v>
          </cell>
          <cell r="G677">
            <v>872601</v>
          </cell>
          <cell r="H677">
            <v>32100090</v>
          </cell>
        </row>
        <row r="678">
          <cell r="E678">
            <v>2016</v>
          </cell>
          <cell r="F678">
            <v>110435.5</v>
          </cell>
          <cell r="G678">
            <v>722017.1</v>
          </cell>
          <cell r="H678">
            <v>32100090</v>
          </cell>
        </row>
        <row r="679">
          <cell r="E679">
            <v>2015</v>
          </cell>
          <cell r="F679">
            <v>144836.29999999999</v>
          </cell>
          <cell r="G679">
            <v>750943.5</v>
          </cell>
          <cell r="H679">
            <v>32100090</v>
          </cell>
        </row>
        <row r="680">
          <cell r="E680">
            <v>2014</v>
          </cell>
          <cell r="F680">
            <v>130557.9</v>
          </cell>
          <cell r="G680">
            <v>750137.3</v>
          </cell>
          <cell r="H680">
            <v>32100090</v>
          </cell>
        </row>
        <row r="681">
          <cell r="E681">
            <v>2013</v>
          </cell>
          <cell r="F681">
            <v>152166.39999999999</v>
          </cell>
          <cell r="G681">
            <v>783960</v>
          </cell>
          <cell r="H681">
            <v>32100090</v>
          </cell>
        </row>
        <row r="682">
          <cell r="E682">
            <v>2012</v>
          </cell>
          <cell r="F682">
            <v>214839.3</v>
          </cell>
          <cell r="G682">
            <v>827217.2</v>
          </cell>
          <cell r="H682">
            <v>32100090</v>
          </cell>
        </row>
        <row r="683">
          <cell r="E683">
            <v>2011</v>
          </cell>
          <cell r="F683">
            <v>209309.2</v>
          </cell>
          <cell r="G683">
            <v>816332</v>
          </cell>
          <cell r="H683">
            <v>32100090</v>
          </cell>
        </row>
        <row r="684">
          <cell r="E684">
            <v>2010</v>
          </cell>
          <cell r="F684">
            <v>156093.5</v>
          </cell>
          <cell r="G684">
            <v>988096.4</v>
          </cell>
          <cell r="H684">
            <v>32100090</v>
          </cell>
        </row>
        <row r="685">
          <cell r="E685">
            <v>2009</v>
          </cell>
          <cell r="F685">
            <v>102966.8</v>
          </cell>
          <cell r="G685">
            <v>1013194.4</v>
          </cell>
          <cell r="H685">
            <v>32100090</v>
          </cell>
        </row>
        <row r="686">
          <cell r="E686">
            <v>2008</v>
          </cell>
          <cell r="F686">
            <v>358964.8</v>
          </cell>
          <cell r="G686">
            <v>1721572.9</v>
          </cell>
          <cell r="H686">
            <v>32100090</v>
          </cell>
        </row>
        <row r="687">
          <cell r="E687">
            <v>2007</v>
          </cell>
          <cell r="F687">
            <v>350612.8</v>
          </cell>
          <cell r="G687">
            <v>1725229</v>
          </cell>
          <cell r="H687">
            <v>32100090</v>
          </cell>
        </row>
        <row r="688">
          <cell r="E688">
            <v>2006</v>
          </cell>
          <cell r="F688">
            <v>263516.2</v>
          </cell>
          <cell r="G688">
            <v>1510686.6</v>
          </cell>
          <cell r="H688">
            <v>32100090</v>
          </cell>
        </row>
        <row r="689">
          <cell r="E689">
            <v>2005</v>
          </cell>
          <cell r="F689">
            <v>226876.2</v>
          </cell>
          <cell r="G689">
            <v>1748724.2</v>
          </cell>
          <cell r="H689">
            <v>32100090</v>
          </cell>
        </row>
        <row r="690">
          <cell r="E690">
            <v>2018</v>
          </cell>
          <cell r="F690">
            <v>25295</v>
          </cell>
          <cell r="G690">
            <v>6752.3</v>
          </cell>
          <cell r="H690">
            <v>32110000</v>
          </cell>
        </row>
        <row r="691">
          <cell r="E691">
            <v>2017</v>
          </cell>
          <cell r="F691">
            <v>53125.4</v>
          </cell>
          <cell r="G691">
            <v>14238.1</v>
          </cell>
          <cell r="H691">
            <v>32110000</v>
          </cell>
        </row>
        <row r="692">
          <cell r="E692">
            <v>2016</v>
          </cell>
          <cell r="F692">
            <v>18969.099999999999</v>
          </cell>
          <cell r="G692">
            <v>8033.4</v>
          </cell>
          <cell r="H692">
            <v>32110000</v>
          </cell>
        </row>
        <row r="693">
          <cell r="E693">
            <v>2015</v>
          </cell>
          <cell r="F693">
            <v>13922.6</v>
          </cell>
          <cell r="G693">
            <v>6303.5</v>
          </cell>
          <cell r="H693">
            <v>32110000</v>
          </cell>
        </row>
        <row r="694">
          <cell r="E694">
            <v>2014</v>
          </cell>
          <cell r="F694">
            <v>162825.1</v>
          </cell>
          <cell r="G694">
            <v>13470.9</v>
          </cell>
          <cell r="H694">
            <v>32110000</v>
          </cell>
        </row>
        <row r="695">
          <cell r="E695">
            <v>2013</v>
          </cell>
          <cell r="F695">
            <v>167406.5</v>
          </cell>
          <cell r="G695">
            <v>10837.6</v>
          </cell>
          <cell r="H695">
            <v>32110000</v>
          </cell>
        </row>
        <row r="696">
          <cell r="E696">
            <v>2012</v>
          </cell>
          <cell r="F696">
            <v>159080</v>
          </cell>
          <cell r="G696">
            <v>7673.9</v>
          </cell>
          <cell r="H696">
            <v>32110000</v>
          </cell>
        </row>
        <row r="697">
          <cell r="E697">
            <v>2011</v>
          </cell>
          <cell r="F697">
            <v>132675.4</v>
          </cell>
          <cell r="G697">
            <v>5316.5</v>
          </cell>
          <cell r="H697">
            <v>32110000</v>
          </cell>
        </row>
        <row r="698">
          <cell r="E698">
            <v>2010</v>
          </cell>
          <cell r="F698">
            <v>105329.60000000001</v>
          </cell>
          <cell r="G698">
            <v>12102.1</v>
          </cell>
          <cell r="H698">
            <v>32110000</v>
          </cell>
        </row>
        <row r="699">
          <cell r="E699">
            <v>2009</v>
          </cell>
          <cell r="F699">
            <v>81503.5</v>
          </cell>
          <cell r="G699">
            <v>11900.2</v>
          </cell>
          <cell r="H699">
            <v>32110000</v>
          </cell>
        </row>
        <row r="700">
          <cell r="E700">
            <v>2008</v>
          </cell>
          <cell r="F700">
            <v>180865.6</v>
          </cell>
          <cell r="G700">
            <v>7080.1</v>
          </cell>
          <cell r="H700">
            <v>32110000</v>
          </cell>
        </row>
        <row r="701">
          <cell r="E701">
            <v>2007</v>
          </cell>
          <cell r="F701">
            <v>161353.5</v>
          </cell>
          <cell r="G701">
            <v>14952.8</v>
          </cell>
          <cell r="H701">
            <v>32110000</v>
          </cell>
        </row>
        <row r="702">
          <cell r="E702">
            <v>2006</v>
          </cell>
          <cell r="F702">
            <v>51952.800000000003</v>
          </cell>
          <cell r="G702">
            <v>1482</v>
          </cell>
          <cell r="H702">
            <v>32110000</v>
          </cell>
        </row>
        <row r="703">
          <cell r="E703">
            <v>2005</v>
          </cell>
          <cell r="F703">
            <v>28003</v>
          </cell>
          <cell r="G703">
            <v>1472.6</v>
          </cell>
          <cell r="H703">
            <v>32110000</v>
          </cell>
        </row>
        <row r="704">
          <cell r="E704">
            <v>2018</v>
          </cell>
          <cell r="F704">
            <v>598888.1</v>
          </cell>
          <cell r="G704">
            <v>697810.5</v>
          </cell>
          <cell r="H704">
            <v>32121000</v>
          </cell>
        </row>
        <row r="705">
          <cell r="E705">
            <v>2017</v>
          </cell>
          <cell r="F705">
            <v>470273.1</v>
          </cell>
          <cell r="G705">
            <v>536651</v>
          </cell>
          <cell r="H705">
            <v>32121000</v>
          </cell>
        </row>
        <row r="706">
          <cell r="E706">
            <v>2016</v>
          </cell>
          <cell r="F706">
            <v>524780.4</v>
          </cell>
          <cell r="G706">
            <v>597673.19999999995</v>
          </cell>
          <cell r="H706">
            <v>32121000</v>
          </cell>
        </row>
        <row r="707">
          <cell r="E707">
            <v>2015</v>
          </cell>
          <cell r="F707">
            <v>424823.9</v>
          </cell>
          <cell r="G707">
            <v>505295.7</v>
          </cell>
          <cell r="H707">
            <v>32121000</v>
          </cell>
        </row>
        <row r="708">
          <cell r="E708">
            <v>2014</v>
          </cell>
          <cell r="F708">
            <v>357427.4</v>
          </cell>
          <cell r="G708">
            <v>429650.1</v>
          </cell>
          <cell r="H708">
            <v>32121000</v>
          </cell>
        </row>
        <row r="709">
          <cell r="E709">
            <v>2013</v>
          </cell>
          <cell r="F709">
            <v>293399.90000000002</v>
          </cell>
          <cell r="G709">
            <v>372749.9</v>
          </cell>
          <cell r="H709">
            <v>32121000</v>
          </cell>
        </row>
        <row r="710">
          <cell r="E710">
            <v>2012</v>
          </cell>
          <cell r="F710">
            <v>164097.29999999999</v>
          </cell>
          <cell r="G710">
            <v>287280.2</v>
          </cell>
          <cell r="H710">
            <v>32121000</v>
          </cell>
        </row>
        <row r="711">
          <cell r="E711">
            <v>2011</v>
          </cell>
          <cell r="F711">
            <v>28383.9</v>
          </cell>
          <cell r="G711">
            <v>221936.2</v>
          </cell>
          <cell r="H711">
            <v>32121000</v>
          </cell>
        </row>
        <row r="712">
          <cell r="E712">
            <v>2010</v>
          </cell>
          <cell r="F712">
            <v>16096.3</v>
          </cell>
          <cell r="G712">
            <v>149958.6</v>
          </cell>
          <cell r="H712">
            <v>32121000</v>
          </cell>
        </row>
        <row r="713">
          <cell r="E713">
            <v>2009</v>
          </cell>
          <cell r="H713">
            <v>32121000</v>
          </cell>
        </row>
        <row r="714">
          <cell r="E714">
            <v>2008</v>
          </cell>
          <cell r="H714">
            <v>32121000</v>
          </cell>
        </row>
        <row r="715">
          <cell r="E715">
            <v>2007</v>
          </cell>
          <cell r="H715">
            <v>32121000</v>
          </cell>
        </row>
        <row r="716">
          <cell r="E716">
            <v>2006</v>
          </cell>
          <cell r="H716">
            <v>32121000</v>
          </cell>
        </row>
        <row r="717">
          <cell r="E717">
            <v>2005</v>
          </cell>
          <cell r="H717">
            <v>32121000</v>
          </cell>
        </row>
        <row r="718">
          <cell r="E718">
            <v>2018</v>
          </cell>
          <cell r="H718">
            <v>32121010</v>
          </cell>
        </row>
        <row r="719">
          <cell r="E719">
            <v>2017</v>
          </cell>
          <cell r="H719">
            <v>32121010</v>
          </cell>
        </row>
        <row r="720">
          <cell r="E720">
            <v>2016</v>
          </cell>
          <cell r="H720">
            <v>32121010</v>
          </cell>
        </row>
        <row r="721">
          <cell r="E721">
            <v>2015</v>
          </cell>
          <cell r="H721">
            <v>32121010</v>
          </cell>
        </row>
        <row r="722">
          <cell r="E722">
            <v>2014</v>
          </cell>
          <cell r="H722">
            <v>32121010</v>
          </cell>
        </row>
        <row r="723">
          <cell r="E723">
            <v>2013</v>
          </cell>
          <cell r="H723">
            <v>32121010</v>
          </cell>
        </row>
        <row r="724">
          <cell r="E724">
            <v>2012</v>
          </cell>
          <cell r="H724">
            <v>32121010</v>
          </cell>
        </row>
        <row r="725">
          <cell r="E725">
            <v>2011</v>
          </cell>
          <cell r="H725">
            <v>32121010</v>
          </cell>
        </row>
        <row r="726">
          <cell r="E726">
            <v>2010</v>
          </cell>
          <cell r="H726">
            <v>32121010</v>
          </cell>
        </row>
        <row r="727">
          <cell r="E727">
            <v>2009</v>
          </cell>
          <cell r="F727">
            <v>17002.2</v>
          </cell>
          <cell r="G727">
            <v>48152.6</v>
          </cell>
          <cell r="H727">
            <v>32121010</v>
          </cell>
        </row>
        <row r="728">
          <cell r="E728">
            <v>2008</v>
          </cell>
          <cell r="F728">
            <v>25635</v>
          </cell>
          <cell r="G728">
            <v>85978</v>
          </cell>
          <cell r="H728">
            <v>32121010</v>
          </cell>
        </row>
        <row r="729">
          <cell r="E729">
            <v>2007</v>
          </cell>
          <cell r="F729">
            <v>21763.3</v>
          </cell>
          <cell r="G729">
            <v>57632.800000000003</v>
          </cell>
          <cell r="H729">
            <v>32121010</v>
          </cell>
        </row>
        <row r="730">
          <cell r="E730">
            <v>2006</v>
          </cell>
          <cell r="F730">
            <v>3143.2</v>
          </cell>
          <cell r="G730">
            <v>41255.300000000003</v>
          </cell>
          <cell r="H730">
            <v>32121010</v>
          </cell>
        </row>
        <row r="731">
          <cell r="E731">
            <v>2005</v>
          </cell>
          <cell r="F731">
            <v>3647</v>
          </cell>
          <cell r="G731">
            <v>38851.1</v>
          </cell>
          <cell r="H731">
            <v>32121010</v>
          </cell>
        </row>
        <row r="732">
          <cell r="E732">
            <v>2018</v>
          </cell>
          <cell r="H732">
            <v>32121090</v>
          </cell>
        </row>
        <row r="733">
          <cell r="E733">
            <v>2017</v>
          </cell>
          <cell r="H733">
            <v>32121090</v>
          </cell>
        </row>
        <row r="734">
          <cell r="E734">
            <v>2016</v>
          </cell>
          <cell r="H734">
            <v>32121090</v>
          </cell>
        </row>
        <row r="735">
          <cell r="E735">
            <v>2015</v>
          </cell>
          <cell r="H735">
            <v>32121090</v>
          </cell>
        </row>
        <row r="736">
          <cell r="E736">
            <v>2014</v>
          </cell>
          <cell r="H736">
            <v>32121090</v>
          </cell>
        </row>
        <row r="737">
          <cell r="E737">
            <v>2013</v>
          </cell>
          <cell r="H737">
            <v>32121090</v>
          </cell>
        </row>
        <row r="738">
          <cell r="E738">
            <v>2012</v>
          </cell>
          <cell r="H738">
            <v>32121090</v>
          </cell>
        </row>
        <row r="739">
          <cell r="E739">
            <v>2011</v>
          </cell>
          <cell r="H739">
            <v>32121090</v>
          </cell>
        </row>
        <row r="740">
          <cell r="E740">
            <v>2010</v>
          </cell>
          <cell r="H740">
            <v>32121090</v>
          </cell>
        </row>
        <row r="741">
          <cell r="E741">
            <v>2009</v>
          </cell>
          <cell r="F741">
            <v>6709.5</v>
          </cell>
          <cell r="G741">
            <v>52044.7</v>
          </cell>
          <cell r="H741">
            <v>32121090</v>
          </cell>
        </row>
        <row r="742">
          <cell r="E742">
            <v>2008</v>
          </cell>
          <cell r="F742">
            <v>3811</v>
          </cell>
          <cell r="G742">
            <v>96356.6</v>
          </cell>
          <cell r="H742">
            <v>32121090</v>
          </cell>
        </row>
        <row r="743">
          <cell r="E743">
            <v>2007</v>
          </cell>
          <cell r="F743">
            <v>3072.4</v>
          </cell>
          <cell r="G743">
            <v>99394.6</v>
          </cell>
          <cell r="H743">
            <v>32121090</v>
          </cell>
        </row>
        <row r="744">
          <cell r="E744">
            <v>2006</v>
          </cell>
          <cell r="F744">
            <v>1331</v>
          </cell>
          <cell r="G744">
            <v>100418.8</v>
          </cell>
          <cell r="H744">
            <v>32121090</v>
          </cell>
        </row>
        <row r="745">
          <cell r="E745">
            <v>2005</v>
          </cell>
          <cell r="F745">
            <v>1148.3</v>
          </cell>
          <cell r="G745">
            <v>44482.9</v>
          </cell>
          <cell r="H745">
            <v>32121090</v>
          </cell>
        </row>
        <row r="746">
          <cell r="E746">
            <v>2018</v>
          </cell>
          <cell r="F746">
            <v>228305.1</v>
          </cell>
          <cell r="G746">
            <v>397374.5</v>
          </cell>
          <cell r="H746">
            <v>32129000</v>
          </cell>
        </row>
        <row r="747">
          <cell r="E747">
            <v>2017</v>
          </cell>
          <cell r="F747">
            <v>183900.4</v>
          </cell>
          <cell r="G747">
            <v>338919.9</v>
          </cell>
          <cell r="H747">
            <v>32129000</v>
          </cell>
        </row>
        <row r="748">
          <cell r="E748">
            <v>2016</v>
          </cell>
          <cell r="F748">
            <v>161060.29999999999</v>
          </cell>
          <cell r="G748">
            <v>279463.8</v>
          </cell>
          <cell r="H748">
            <v>32129000</v>
          </cell>
        </row>
        <row r="749">
          <cell r="E749">
            <v>2015</v>
          </cell>
          <cell r="F749">
            <v>194594.2</v>
          </cell>
          <cell r="G749">
            <v>260741.9</v>
          </cell>
          <cell r="H749">
            <v>32129000</v>
          </cell>
        </row>
        <row r="750">
          <cell r="E750">
            <v>2014</v>
          </cell>
          <cell r="F750">
            <v>187560.9</v>
          </cell>
          <cell r="G750">
            <v>210891.8</v>
          </cell>
          <cell r="H750">
            <v>32129000</v>
          </cell>
        </row>
        <row r="751">
          <cell r="E751">
            <v>2013</v>
          </cell>
          <cell r="F751">
            <v>216708.1</v>
          </cell>
          <cell r="G751">
            <v>208717.2</v>
          </cell>
          <cell r="H751">
            <v>32129000</v>
          </cell>
        </row>
        <row r="752">
          <cell r="E752">
            <v>2012</v>
          </cell>
          <cell r="F752">
            <v>252042.9</v>
          </cell>
          <cell r="G752">
            <v>202844.4</v>
          </cell>
          <cell r="H752">
            <v>32129000</v>
          </cell>
        </row>
        <row r="753">
          <cell r="E753">
            <v>2011</v>
          </cell>
          <cell r="F753">
            <v>227977.1</v>
          </cell>
          <cell r="G753">
            <v>279062.5</v>
          </cell>
          <cell r="H753">
            <v>32129000</v>
          </cell>
        </row>
        <row r="754">
          <cell r="E754">
            <v>2010</v>
          </cell>
          <cell r="F754">
            <v>183843.4</v>
          </cell>
          <cell r="G754">
            <v>282862.8</v>
          </cell>
          <cell r="H754">
            <v>32129000</v>
          </cell>
        </row>
        <row r="755">
          <cell r="E755">
            <v>2009</v>
          </cell>
          <cell r="H755">
            <v>32129000</v>
          </cell>
        </row>
        <row r="756">
          <cell r="E756">
            <v>2008</v>
          </cell>
          <cell r="H756">
            <v>32129000</v>
          </cell>
        </row>
        <row r="757">
          <cell r="E757">
            <v>2007</v>
          </cell>
          <cell r="H757">
            <v>32129000</v>
          </cell>
        </row>
        <row r="758">
          <cell r="E758">
            <v>2006</v>
          </cell>
          <cell r="H758">
            <v>32129000</v>
          </cell>
        </row>
        <row r="759">
          <cell r="E759">
            <v>2005</v>
          </cell>
          <cell r="H759">
            <v>32129000</v>
          </cell>
        </row>
        <row r="760">
          <cell r="E760">
            <v>2018</v>
          </cell>
          <cell r="H760">
            <v>32129031</v>
          </cell>
        </row>
        <row r="761">
          <cell r="E761">
            <v>2017</v>
          </cell>
          <cell r="H761">
            <v>32129031</v>
          </cell>
        </row>
        <row r="762">
          <cell r="E762">
            <v>2016</v>
          </cell>
          <cell r="H762">
            <v>32129031</v>
          </cell>
        </row>
        <row r="763">
          <cell r="E763">
            <v>2015</v>
          </cell>
          <cell r="H763">
            <v>32129031</v>
          </cell>
        </row>
        <row r="764">
          <cell r="E764">
            <v>2014</v>
          </cell>
          <cell r="H764">
            <v>32129031</v>
          </cell>
        </row>
        <row r="765">
          <cell r="E765">
            <v>2013</v>
          </cell>
          <cell r="H765">
            <v>32129031</v>
          </cell>
        </row>
        <row r="766">
          <cell r="E766">
            <v>2012</v>
          </cell>
          <cell r="H766">
            <v>32129031</v>
          </cell>
        </row>
        <row r="767">
          <cell r="E767">
            <v>2011</v>
          </cell>
          <cell r="H767">
            <v>32129031</v>
          </cell>
        </row>
        <row r="768">
          <cell r="E768">
            <v>2010</v>
          </cell>
          <cell r="H768">
            <v>32129031</v>
          </cell>
        </row>
        <row r="769">
          <cell r="E769">
            <v>2009</v>
          </cell>
          <cell r="F769">
            <v>38605.599999999999</v>
          </cell>
          <cell r="G769">
            <v>33223.300000000003</v>
          </cell>
          <cell r="H769">
            <v>32129031</v>
          </cell>
        </row>
        <row r="770">
          <cell r="E770">
            <v>2008</v>
          </cell>
          <cell r="F770">
            <v>98110.1</v>
          </cell>
          <cell r="G770">
            <v>108415</v>
          </cell>
          <cell r="H770">
            <v>32129031</v>
          </cell>
        </row>
        <row r="771">
          <cell r="E771">
            <v>2007</v>
          </cell>
          <cell r="F771">
            <v>48438.5</v>
          </cell>
          <cell r="G771">
            <v>62729.9</v>
          </cell>
          <cell r="H771">
            <v>32129031</v>
          </cell>
        </row>
        <row r="772">
          <cell r="E772">
            <v>2006</v>
          </cell>
          <cell r="F772">
            <v>60827.8</v>
          </cell>
          <cell r="G772">
            <v>72808</v>
          </cell>
          <cell r="H772">
            <v>32129031</v>
          </cell>
        </row>
        <row r="773">
          <cell r="E773">
            <v>2005</v>
          </cell>
          <cell r="F773">
            <v>18202.900000000001</v>
          </cell>
          <cell r="G773">
            <v>31490.6</v>
          </cell>
          <cell r="H773">
            <v>32129031</v>
          </cell>
        </row>
        <row r="774">
          <cell r="E774">
            <v>2018</v>
          </cell>
          <cell r="H774">
            <v>32129038</v>
          </cell>
        </row>
        <row r="775">
          <cell r="E775">
            <v>2017</v>
          </cell>
          <cell r="H775">
            <v>32129038</v>
          </cell>
        </row>
        <row r="776">
          <cell r="E776">
            <v>2016</v>
          </cell>
          <cell r="H776">
            <v>32129038</v>
          </cell>
        </row>
        <row r="777">
          <cell r="E777">
            <v>2015</v>
          </cell>
          <cell r="H777">
            <v>32129038</v>
          </cell>
        </row>
        <row r="778">
          <cell r="E778">
            <v>2014</v>
          </cell>
          <cell r="H778">
            <v>32129038</v>
          </cell>
        </row>
        <row r="779">
          <cell r="E779">
            <v>2013</v>
          </cell>
          <cell r="H779">
            <v>32129038</v>
          </cell>
        </row>
        <row r="780">
          <cell r="E780">
            <v>2012</v>
          </cell>
          <cell r="H780">
            <v>32129038</v>
          </cell>
        </row>
        <row r="781">
          <cell r="E781">
            <v>2011</v>
          </cell>
          <cell r="H781">
            <v>32129038</v>
          </cell>
        </row>
        <row r="782">
          <cell r="E782">
            <v>2010</v>
          </cell>
          <cell r="H782">
            <v>32129038</v>
          </cell>
        </row>
        <row r="783">
          <cell r="E783">
            <v>2009</v>
          </cell>
          <cell r="F783">
            <v>44778.400000000001</v>
          </cell>
          <cell r="G783">
            <v>120987.6</v>
          </cell>
          <cell r="H783">
            <v>32129038</v>
          </cell>
        </row>
        <row r="784">
          <cell r="E784">
            <v>2008</v>
          </cell>
          <cell r="F784">
            <v>163908.70000000001</v>
          </cell>
          <cell r="G784">
            <v>266238.90000000002</v>
          </cell>
          <cell r="H784">
            <v>32129038</v>
          </cell>
        </row>
        <row r="785">
          <cell r="E785">
            <v>2007</v>
          </cell>
          <cell r="F785">
            <v>111207.9</v>
          </cell>
          <cell r="G785">
            <v>203684</v>
          </cell>
          <cell r="H785">
            <v>32129038</v>
          </cell>
        </row>
        <row r="786">
          <cell r="E786">
            <v>2006</v>
          </cell>
          <cell r="F786">
            <v>56797.8</v>
          </cell>
          <cell r="G786">
            <v>257686.39999999999</v>
          </cell>
          <cell r="H786">
            <v>32129038</v>
          </cell>
        </row>
        <row r="787">
          <cell r="E787">
            <v>2005</v>
          </cell>
          <cell r="F787">
            <v>25633.1</v>
          </cell>
          <cell r="G787">
            <v>175453.6</v>
          </cell>
          <cell r="H787">
            <v>32129038</v>
          </cell>
        </row>
        <row r="788">
          <cell r="E788">
            <v>2018</v>
          </cell>
          <cell r="H788">
            <v>32129090</v>
          </cell>
        </row>
        <row r="789">
          <cell r="E789">
            <v>2017</v>
          </cell>
          <cell r="H789">
            <v>32129090</v>
          </cell>
        </row>
        <row r="790">
          <cell r="E790">
            <v>2016</v>
          </cell>
          <cell r="H790">
            <v>32129090</v>
          </cell>
        </row>
        <row r="791">
          <cell r="E791">
            <v>2015</v>
          </cell>
          <cell r="H791">
            <v>32129090</v>
          </cell>
        </row>
        <row r="792">
          <cell r="E792">
            <v>2014</v>
          </cell>
          <cell r="H792">
            <v>32129090</v>
          </cell>
        </row>
        <row r="793">
          <cell r="E793">
            <v>2013</v>
          </cell>
          <cell r="H793">
            <v>32129090</v>
          </cell>
        </row>
        <row r="794">
          <cell r="E794">
            <v>2012</v>
          </cell>
          <cell r="H794">
            <v>32129090</v>
          </cell>
        </row>
        <row r="795">
          <cell r="E795">
            <v>2011</v>
          </cell>
          <cell r="H795">
            <v>32129090</v>
          </cell>
        </row>
        <row r="796">
          <cell r="E796">
            <v>2010</v>
          </cell>
          <cell r="H796">
            <v>32129090</v>
          </cell>
        </row>
        <row r="797">
          <cell r="E797">
            <v>2009</v>
          </cell>
          <cell r="F797">
            <v>16351.5</v>
          </cell>
          <cell r="G797">
            <v>27250</v>
          </cell>
          <cell r="H797">
            <v>32129090</v>
          </cell>
        </row>
        <row r="798">
          <cell r="E798">
            <v>2008</v>
          </cell>
          <cell r="F798">
            <v>13034.2</v>
          </cell>
          <cell r="G798">
            <v>60751.199999999997</v>
          </cell>
          <cell r="H798">
            <v>32129090</v>
          </cell>
        </row>
        <row r="799">
          <cell r="E799">
            <v>2007</v>
          </cell>
          <cell r="F799">
            <v>10266.4</v>
          </cell>
          <cell r="G799">
            <v>47642.2</v>
          </cell>
          <cell r="H799">
            <v>32129090</v>
          </cell>
        </row>
        <row r="800">
          <cell r="E800">
            <v>2006</v>
          </cell>
          <cell r="F800">
            <v>5788</v>
          </cell>
          <cell r="G800">
            <v>28768.2</v>
          </cell>
          <cell r="H800">
            <v>32129090</v>
          </cell>
        </row>
        <row r="801">
          <cell r="E801">
            <v>2005</v>
          </cell>
          <cell r="F801">
            <v>11317.8</v>
          </cell>
          <cell r="G801">
            <v>87837.3</v>
          </cell>
          <cell r="H801">
            <v>32129090</v>
          </cell>
        </row>
        <row r="802">
          <cell r="E802">
            <v>2018</v>
          </cell>
          <cell r="F802">
            <v>55207.9</v>
          </cell>
          <cell r="G802">
            <v>229374.1</v>
          </cell>
          <cell r="H802">
            <v>32131000</v>
          </cell>
        </row>
        <row r="803">
          <cell r="E803">
            <v>2017</v>
          </cell>
          <cell r="F803">
            <v>54898.5</v>
          </cell>
          <cell r="G803">
            <v>198182.6</v>
          </cell>
          <cell r="H803">
            <v>32131000</v>
          </cell>
        </row>
        <row r="804">
          <cell r="E804">
            <v>2016</v>
          </cell>
          <cell r="F804">
            <v>60958.6</v>
          </cell>
          <cell r="G804">
            <v>217504.5</v>
          </cell>
          <cell r="H804">
            <v>32131000</v>
          </cell>
        </row>
        <row r="805">
          <cell r="E805">
            <v>2015</v>
          </cell>
          <cell r="F805">
            <v>65754.399999999994</v>
          </cell>
          <cell r="G805">
            <v>203750.9</v>
          </cell>
          <cell r="H805">
            <v>32131000</v>
          </cell>
        </row>
        <row r="806">
          <cell r="E806">
            <v>2014</v>
          </cell>
          <cell r="F806">
            <v>70191.8</v>
          </cell>
          <cell r="G806">
            <v>196180.8</v>
          </cell>
          <cell r="H806">
            <v>32131000</v>
          </cell>
        </row>
        <row r="807">
          <cell r="E807">
            <v>2013</v>
          </cell>
          <cell r="F807">
            <v>83558.100000000006</v>
          </cell>
          <cell r="G807">
            <v>208837.9</v>
          </cell>
          <cell r="H807">
            <v>32131000</v>
          </cell>
        </row>
        <row r="808">
          <cell r="E808">
            <v>2012</v>
          </cell>
          <cell r="F808">
            <v>61854.6</v>
          </cell>
          <cell r="G808">
            <v>191129.3</v>
          </cell>
          <cell r="H808">
            <v>32131000</v>
          </cell>
        </row>
        <row r="809">
          <cell r="E809">
            <v>2011</v>
          </cell>
          <cell r="F809">
            <v>23774.9</v>
          </cell>
          <cell r="G809">
            <v>155340.9</v>
          </cell>
          <cell r="H809">
            <v>32131000</v>
          </cell>
        </row>
        <row r="810">
          <cell r="E810">
            <v>2010</v>
          </cell>
          <cell r="F810">
            <v>18928.900000000001</v>
          </cell>
          <cell r="G810">
            <v>172362.6</v>
          </cell>
          <cell r="H810">
            <v>32131000</v>
          </cell>
        </row>
        <row r="811">
          <cell r="E811">
            <v>2009</v>
          </cell>
          <cell r="F811">
            <v>52783.9</v>
          </cell>
          <cell r="G811">
            <v>142493.29999999999</v>
          </cell>
          <cell r="H811">
            <v>32131000</v>
          </cell>
        </row>
        <row r="812">
          <cell r="E812">
            <v>2008</v>
          </cell>
          <cell r="F812">
            <v>85475.5</v>
          </cell>
          <cell r="G812">
            <v>207955.9</v>
          </cell>
          <cell r="H812">
            <v>32131000</v>
          </cell>
        </row>
        <row r="813">
          <cell r="E813">
            <v>2007</v>
          </cell>
          <cell r="F813">
            <v>31161.1</v>
          </cell>
          <cell r="G813">
            <v>176619.5</v>
          </cell>
          <cell r="H813">
            <v>32131000</v>
          </cell>
        </row>
        <row r="814">
          <cell r="E814">
            <v>2006</v>
          </cell>
          <cell r="F814">
            <v>10780.9</v>
          </cell>
          <cell r="G814">
            <v>167524.9</v>
          </cell>
          <cell r="H814">
            <v>32131000</v>
          </cell>
        </row>
        <row r="815">
          <cell r="E815">
            <v>2005</v>
          </cell>
          <cell r="F815">
            <v>7806.3</v>
          </cell>
          <cell r="G815">
            <v>148443.6</v>
          </cell>
          <cell r="H815">
            <v>32131000</v>
          </cell>
        </row>
        <row r="816">
          <cell r="E816">
            <v>2018</v>
          </cell>
          <cell r="F816">
            <v>71665.399999999994</v>
          </cell>
          <cell r="G816">
            <v>99612.9</v>
          </cell>
          <cell r="H816">
            <v>32139000</v>
          </cell>
        </row>
        <row r="817">
          <cell r="E817">
            <v>2017</v>
          </cell>
          <cell r="F817">
            <v>55138.400000000001</v>
          </cell>
          <cell r="G817">
            <v>77446.3</v>
          </cell>
          <cell r="H817">
            <v>32139000</v>
          </cell>
        </row>
        <row r="818">
          <cell r="E818">
            <v>2016</v>
          </cell>
          <cell r="F818">
            <v>77201.5</v>
          </cell>
          <cell r="G818">
            <v>111377.5</v>
          </cell>
          <cell r="H818">
            <v>32139000</v>
          </cell>
        </row>
        <row r="819">
          <cell r="E819">
            <v>2015</v>
          </cell>
          <cell r="F819">
            <v>41544</v>
          </cell>
          <cell r="G819">
            <v>73096.3</v>
          </cell>
          <cell r="H819">
            <v>32139000</v>
          </cell>
        </row>
        <row r="820">
          <cell r="E820">
            <v>2014</v>
          </cell>
          <cell r="F820">
            <v>56944</v>
          </cell>
          <cell r="G820">
            <v>63446.400000000001</v>
          </cell>
          <cell r="H820">
            <v>32139000</v>
          </cell>
        </row>
        <row r="821">
          <cell r="E821">
            <v>2013</v>
          </cell>
          <cell r="F821">
            <v>80050.100000000006</v>
          </cell>
          <cell r="G821">
            <v>51901.5</v>
          </cell>
          <cell r="H821">
            <v>32139000</v>
          </cell>
        </row>
        <row r="822">
          <cell r="E822">
            <v>2012</v>
          </cell>
          <cell r="F822">
            <v>14343.4</v>
          </cell>
          <cell r="G822">
            <v>39431.199999999997</v>
          </cell>
          <cell r="H822">
            <v>32139000</v>
          </cell>
        </row>
        <row r="823">
          <cell r="E823">
            <v>2011</v>
          </cell>
          <cell r="F823">
            <v>49613.8</v>
          </cell>
          <cell r="G823">
            <v>45490.9</v>
          </cell>
          <cell r="H823">
            <v>32139000</v>
          </cell>
        </row>
        <row r="824">
          <cell r="E824">
            <v>2010</v>
          </cell>
          <cell r="F824">
            <v>163337.4</v>
          </cell>
          <cell r="G824">
            <v>47569.9</v>
          </cell>
          <cell r="H824">
            <v>32139000</v>
          </cell>
        </row>
        <row r="825">
          <cell r="E825">
            <v>2009</v>
          </cell>
          <cell r="F825">
            <v>52021</v>
          </cell>
          <cell r="G825">
            <v>48220.800000000003</v>
          </cell>
          <cell r="H825">
            <v>32139000</v>
          </cell>
        </row>
        <row r="826">
          <cell r="E826">
            <v>2008</v>
          </cell>
          <cell r="F826">
            <v>14333.8</v>
          </cell>
          <cell r="G826">
            <v>43472.3</v>
          </cell>
          <cell r="H826">
            <v>32139000</v>
          </cell>
        </row>
        <row r="827">
          <cell r="E827">
            <v>2007</v>
          </cell>
          <cell r="F827">
            <v>2461.9</v>
          </cell>
          <cell r="G827">
            <v>32638.400000000001</v>
          </cell>
          <cell r="H827">
            <v>32139000</v>
          </cell>
        </row>
        <row r="828">
          <cell r="E828">
            <v>2006</v>
          </cell>
          <cell r="F828">
            <v>570.29999999999995</v>
          </cell>
          <cell r="G828">
            <v>30966.7</v>
          </cell>
          <cell r="H828">
            <v>32139000</v>
          </cell>
        </row>
        <row r="829">
          <cell r="E829">
            <v>2005</v>
          </cell>
          <cell r="F829">
            <v>217</v>
          </cell>
          <cell r="G829">
            <v>29131.3</v>
          </cell>
          <cell r="H829">
            <v>32139000</v>
          </cell>
        </row>
        <row r="830">
          <cell r="E830">
            <v>2018</v>
          </cell>
          <cell r="F830">
            <v>2578679.7999999998</v>
          </cell>
          <cell r="G830">
            <v>10802713.5</v>
          </cell>
          <cell r="H830">
            <v>32141010</v>
          </cell>
        </row>
        <row r="831">
          <cell r="E831">
            <v>2017</v>
          </cell>
          <cell r="F831">
            <v>2658513.7000000002</v>
          </cell>
          <cell r="G831">
            <v>12162872.800000001</v>
          </cell>
          <cell r="H831">
            <v>32141010</v>
          </cell>
        </row>
        <row r="832">
          <cell r="E832">
            <v>2016</v>
          </cell>
          <cell r="F832">
            <v>2398211.2000000002</v>
          </cell>
          <cell r="G832">
            <v>10047357.800000001</v>
          </cell>
          <cell r="H832">
            <v>32141010</v>
          </cell>
        </row>
        <row r="833">
          <cell r="E833">
            <v>2015</v>
          </cell>
          <cell r="F833">
            <v>2658736</v>
          </cell>
          <cell r="G833">
            <v>9737530.6999999993</v>
          </cell>
          <cell r="H833">
            <v>32141010</v>
          </cell>
        </row>
        <row r="834">
          <cell r="E834">
            <v>2014</v>
          </cell>
          <cell r="F834">
            <v>5801500.7999999998</v>
          </cell>
          <cell r="G834">
            <v>11477829.300000001</v>
          </cell>
          <cell r="H834">
            <v>32141010</v>
          </cell>
        </row>
        <row r="835">
          <cell r="E835">
            <v>2013</v>
          </cell>
          <cell r="F835">
            <v>6254145.7000000002</v>
          </cell>
          <cell r="G835">
            <v>10861382.199999999</v>
          </cell>
          <cell r="H835">
            <v>32141010</v>
          </cell>
        </row>
        <row r="836">
          <cell r="E836">
            <v>2012</v>
          </cell>
          <cell r="F836">
            <v>4642789.5</v>
          </cell>
          <cell r="G836">
            <v>11055590.4</v>
          </cell>
          <cell r="H836">
            <v>32141010</v>
          </cell>
        </row>
        <row r="837">
          <cell r="E837">
            <v>2011</v>
          </cell>
          <cell r="F837">
            <v>3471446</v>
          </cell>
          <cell r="G837">
            <v>8256768.2999999998</v>
          </cell>
          <cell r="H837">
            <v>32141010</v>
          </cell>
        </row>
        <row r="838">
          <cell r="E838">
            <v>2010</v>
          </cell>
          <cell r="F838">
            <v>3556550.5</v>
          </cell>
          <cell r="G838">
            <v>5590182.5</v>
          </cell>
          <cell r="H838">
            <v>32141010</v>
          </cell>
        </row>
        <row r="839">
          <cell r="E839">
            <v>2009</v>
          </cell>
          <cell r="F839">
            <v>2750680.1</v>
          </cell>
          <cell r="G839">
            <v>4949724.4000000004</v>
          </cell>
          <cell r="H839">
            <v>32141010</v>
          </cell>
        </row>
        <row r="840">
          <cell r="E840">
            <v>2008</v>
          </cell>
          <cell r="F840">
            <v>4435991.5</v>
          </cell>
          <cell r="G840">
            <v>8391542.8000000007</v>
          </cell>
          <cell r="H840">
            <v>32141010</v>
          </cell>
        </row>
        <row r="841">
          <cell r="E841">
            <v>2007</v>
          </cell>
          <cell r="F841">
            <v>10915301.199999999</v>
          </cell>
          <cell r="G841">
            <v>14871380.5</v>
          </cell>
          <cell r="H841">
            <v>32141010</v>
          </cell>
        </row>
        <row r="842">
          <cell r="E842">
            <v>2006</v>
          </cell>
          <cell r="F842">
            <v>9355570.5</v>
          </cell>
          <cell r="G842">
            <v>13689212.300000001</v>
          </cell>
          <cell r="H842">
            <v>32141010</v>
          </cell>
        </row>
        <row r="843">
          <cell r="E843">
            <v>2005</v>
          </cell>
          <cell r="F843">
            <v>7582547.7999999998</v>
          </cell>
          <cell r="G843">
            <v>3816087.7</v>
          </cell>
          <cell r="H843">
            <v>32141010</v>
          </cell>
        </row>
        <row r="844">
          <cell r="E844">
            <v>2018</v>
          </cell>
          <cell r="F844">
            <v>1369637.1</v>
          </cell>
          <cell r="G844">
            <v>4198637.7</v>
          </cell>
          <cell r="H844">
            <v>32141090</v>
          </cell>
        </row>
        <row r="845">
          <cell r="E845">
            <v>2017</v>
          </cell>
          <cell r="F845">
            <v>1138095.6000000001</v>
          </cell>
          <cell r="G845">
            <v>3564449.8</v>
          </cell>
          <cell r="H845">
            <v>32141090</v>
          </cell>
        </row>
        <row r="846">
          <cell r="E846">
            <v>2016</v>
          </cell>
          <cell r="F846">
            <v>1405614</v>
          </cell>
          <cell r="G846">
            <v>3110332.4</v>
          </cell>
          <cell r="H846">
            <v>32141090</v>
          </cell>
        </row>
        <row r="847">
          <cell r="E847">
            <v>2015</v>
          </cell>
          <cell r="F847">
            <v>1078964.8</v>
          </cell>
          <cell r="G847">
            <v>2964163.6</v>
          </cell>
          <cell r="H847">
            <v>32141090</v>
          </cell>
        </row>
        <row r="848">
          <cell r="E848">
            <v>2014</v>
          </cell>
          <cell r="F848">
            <v>1594253.6</v>
          </cell>
          <cell r="G848">
            <v>3006874.4</v>
          </cell>
          <cell r="H848">
            <v>32141090</v>
          </cell>
        </row>
        <row r="849">
          <cell r="E849">
            <v>2013</v>
          </cell>
          <cell r="F849">
            <v>1825548.9</v>
          </cell>
          <cell r="G849">
            <v>2291007.2000000002</v>
          </cell>
          <cell r="H849">
            <v>32141090</v>
          </cell>
        </row>
        <row r="850">
          <cell r="E850">
            <v>2012</v>
          </cell>
          <cell r="F850">
            <v>1468679.1</v>
          </cell>
          <cell r="G850">
            <v>1949212</v>
          </cell>
          <cell r="H850">
            <v>32141090</v>
          </cell>
        </row>
        <row r="851">
          <cell r="E851">
            <v>2011</v>
          </cell>
          <cell r="F851">
            <v>1122984.2</v>
          </cell>
          <cell r="G851">
            <v>1784721</v>
          </cell>
          <cell r="H851">
            <v>32141090</v>
          </cell>
        </row>
        <row r="852">
          <cell r="E852">
            <v>2010</v>
          </cell>
          <cell r="F852">
            <v>596539.1</v>
          </cell>
          <cell r="G852">
            <v>1473022.1</v>
          </cell>
          <cell r="H852">
            <v>32141090</v>
          </cell>
        </row>
        <row r="853">
          <cell r="E853">
            <v>2009</v>
          </cell>
          <cell r="F853">
            <v>678022.3</v>
          </cell>
          <cell r="G853">
            <v>1776085.3</v>
          </cell>
          <cell r="H853">
            <v>32141090</v>
          </cell>
        </row>
        <row r="854">
          <cell r="E854">
            <v>2008</v>
          </cell>
          <cell r="F854">
            <v>798662.4</v>
          </cell>
          <cell r="G854">
            <v>2550644.7000000002</v>
          </cell>
          <cell r="H854">
            <v>32141090</v>
          </cell>
        </row>
        <row r="855">
          <cell r="E855">
            <v>2007</v>
          </cell>
          <cell r="F855">
            <v>711291.2</v>
          </cell>
          <cell r="G855">
            <v>3046636.7</v>
          </cell>
          <cell r="H855">
            <v>32141090</v>
          </cell>
        </row>
        <row r="856">
          <cell r="E856">
            <v>2006</v>
          </cell>
          <cell r="F856">
            <v>914420.7</v>
          </cell>
          <cell r="G856">
            <v>2463875.2000000002</v>
          </cell>
          <cell r="H856">
            <v>32141090</v>
          </cell>
        </row>
        <row r="857">
          <cell r="E857">
            <v>2005</v>
          </cell>
          <cell r="F857">
            <v>394029.7</v>
          </cell>
          <cell r="G857">
            <v>1858777.6</v>
          </cell>
          <cell r="H857">
            <v>32141090</v>
          </cell>
        </row>
        <row r="858">
          <cell r="E858">
            <v>2018</v>
          </cell>
          <cell r="F858">
            <v>10575648.4</v>
          </cell>
          <cell r="G858">
            <v>58986855.200000003</v>
          </cell>
          <cell r="H858">
            <v>32149000</v>
          </cell>
        </row>
        <row r="859">
          <cell r="E859">
            <v>2017</v>
          </cell>
          <cell r="F859">
            <v>15564312.6</v>
          </cell>
          <cell r="G859">
            <v>53286150.899999999</v>
          </cell>
          <cell r="H859">
            <v>32149000</v>
          </cell>
        </row>
        <row r="860">
          <cell r="E860">
            <v>2016</v>
          </cell>
          <cell r="F860">
            <v>13852243.1</v>
          </cell>
          <cell r="G860">
            <v>53152409.899999999</v>
          </cell>
          <cell r="H860">
            <v>32149000</v>
          </cell>
        </row>
        <row r="861">
          <cell r="E861">
            <v>2015</v>
          </cell>
          <cell r="F861">
            <v>14195900.6</v>
          </cell>
          <cell r="G861">
            <v>53783577</v>
          </cell>
          <cell r="H861">
            <v>32149000</v>
          </cell>
        </row>
        <row r="862">
          <cell r="E862">
            <v>2014</v>
          </cell>
          <cell r="F862">
            <v>17376503.100000001</v>
          </cell>
          <cell r="G862">
            <v>51940946.700000003</v>
          </cell>
          <cell r="H862">
            <v>32149000</v>
          </cell>
        </row>
        <row r="863">
          <cell r="E863">
            <v>2013</v>
          </cell>
          <cell r="F863">
            <v>18863906.899999999</v>
          </cell>
          <cell r="G863">
            <v>43642398.5</v>
          </cell>
          <cell r="H863">
            <v>32149000</v>
          </cell>
        </row>
        <row r="864">
          <cell r="E864">
            <v>2012</v>
          </cell>
          <cell r="F864">
            <v>15878844.800000001</v>
          </cell>
          <cell r="G864">
            <v>38293246.600000001</v>
          </cell>
          <cell r="H864">
            <v>32149000</v>
          </cell>
        </row>
        <row r="865">
          <cell r="E865">
            <v>2011</v>
          </cell>
          <cell r="F865">
            <v>12816476.199999999</v>
          </cell>
          <cell r="G865">
            <v>40061388.299999997</v>
          </cell>
          <cell r="H865">
            <v>32149000</v>
          </cell>
        </row>
        <row r="866">
          <cell r="E866">
            <v>2010</v>
          </cell>
          <cell r="F866">
            <v>8357111.7000000002</v>
          </cell>
          <cell r="G866">
            <v>38574436.399999999</v>
          </cell>
          <cell r="H866">
            <v>32149000</v>
          </cell>
        </row>
        <row r="867">
          <cell r="E867">
            <v>2009</v>
          </cell>
          <cell r="F867">
            <v>5774748.7999999998</v>
          </cell>
          <cell r="G867">
            <v>37322098.399999999</v>
          </cell>
          <cell r="H867">
            <v>32149000</v>
          </cell>
        </row>
        <row r="868">
          <cell r="E868">
            <v>2008</v>
          </cell>
          <cell r="F868">
            <v>19300098.899999999</v>
          </cell>
          <cell r="G868">
            <v>58712739.799999997</v>
          </cell>
          <cell r="H868">
            <v>32149000</v>
          </cell>
        </row>
        <row r="869">
          <cell r="E869">
            <v>2007</v>
          </cell>
          <cell r="F869">
            <v>19953759.300000001</v>
          </cell>
          <cell r="G869">
            <v>72041933.599999994</v>
          </cell>
          <cell r="H869">
            <v>32149000</v>
          </cell>
        </row>
        <row r="870">
          <cell r="E870">
            <v>2006</v>
          </cell>
          <cell r="F870">
            <v>17435780</v>
          </cell>
          <cell r="G870">
            <v>55032707.399999999</v>
          </cell>
          <cell r="H870">
            <v>32149000</v>
          </cell>
        </row>
        <row r="871">
          <cell r="E871">
            <v>2005</v>
          </cell>
          <cell r="F871">
            <v>12716101.4</v>
          </cell>
          <cell r="G871">
            <v>54210745.399999999</v>
          </cell>
          <cell r="H871">
            <v>32149000</v>
          </cell>
        </row>
        <row r="872">
          <cell r="E872">
            <v>2018</v>
          </cell>
          <cell r="F872">
            <v>205275</v>
          </cell>
          <cell r="G872">
            <v>536238.1</v>
          </cell>
          <cell r="H872">
            <v>32151100</v>
          </cell>
        </row>
        <row r="873">
          <cell r="E873">
            <v>2017</v>
          </cell>
          <cell r="H873">
            <v>32151100</v>
          </cell>
        </row>
        <row r="874">
          <cell r="E874">
            <v>2016</v>
          </cell>
          <cell r="F874">
            <v>165752</v>
          </cell>
          <cell r="G874">
            <v>441510.8</v>
          </cell>
          <cell r="H874">
            <v>32151100</v>
          </cell>
        </row>
        <row r="875">
          <cell r="E875">
            <v>2015</v>
          </cell>
          <cell r="F875">
            <v>112550.3</v>
          </cell>
          <cell r="G875">
            <v>393869</v>
          </cell>
          <cell r="H875">
            <v>32151100</v>
          </cell>
        </row>
        <row r="876">
          <cell r="E876">
            <v>2014</v>
          </cell>
          <cell r="F876">
            <v>163499.70000000001</v>
          </cell>
          <cell r="G876">
            <v>415407.8</v>
          </cell>
          <cell r="H876">
            <v>32151100</v>
          </cell>
        </row>
        <row r="877">
          <cell r="E877">
            <v>2013</v>
          </cell>
          <cell r="F877">
            <v>204147.20000000001</v>
          </cell>
          <cell r="G877">
            <v>420611</v>
          </cell>
          <cell r="H877">
            <v>32151100</v>
          </cell>
        </row>
        <row r="878">
          <cell r="E878">
            <v>2012</v>
          </cell>
          <cell r="F878">
            <v>229552</v>
          </cell>
          <cell r="G878">
            <v>356127.8</v>
          </cell>
          <cell r="H878">
            <v>32151100</v>
          </cell>
        </row>
        <row r="879">
          <cell r="E879">
            <v>2011</v>
          </cell>
          <cell r="F879">
            <v>110238.5</v>
          </cell>
          <cell r="G879">
            <v>350213.6</v>
          </cell>
          <cell r="H879">
            <v>32151100</v>
          </cell>
        </row>
        <row r="880">
          <cell r="E880">
            <v>2010</v>
          </cell>
          <cell r="F880">
            <v>477064.8</v>
          </cell>
          <cell r="G880">
            <v>314563.3</v>
          </cell>
          <cell r="H880">
            <v>32151100</v>
          </cell>
        </row>
        <row r="881">
          <cell r="E881">
            <v>2009</v>
          </cell>
          <cell r="F881">
            <v>210433.8</v>
          </cell>
          <cell r="G881">
            <v>222394.9</v>
          </cell>
          <cell r="H881">
            <v>32151100</v>
          </cell>
        </row>
        <row r="882">
          <cell r="E882">
            <v>2008</v>
          </cell>
          <cell r="F882">
            <v>106538.6</v>
          </cell>
          <cell r="G882">
            <v>336581.3</v>
          </cell>
          <cell r="H882">
            <v>32151100</v>
          </cell>
        </row>
        <row r="883">
          <cell r="E883">
            <v>2007</v>
          </cell>
          <cell r="F883">
            <v>58645.5</v>
          </cell>
          <cell r="G883">
            <v>352354.1</v>
          </cell>
          <cell r="H883">
            <v>32151100</v>
          </cell>
        </row>
        <row r="884">
          <cell r="E884">
            <v>2006</v>
          </cell>
          <cell r="F884">
            <v>16728.5</v>
          </cell>
          <cell r="G884">
            <v>335689.8</v>
          </cell>
          <cell r="H884">
            <v>32151100</v>
          </cell>
        </row>
        <row r="885">
          <cell r="E885">
            <v>2005</v>
          </cell>
          <cell r="F885">
            <v>7972.4</v>
          </cell>
          <cell r="G885">
            <v>351610.3</v>
          </cell>
          <cell r="H885">
            <v>32151100</v>
          </cell>
        </row>
        <row r="886">
          <cell r="E886">
            <v>2018</v>
          </cell>
          <cell r="H886">
            <v>32151110</v>
          </cell>
        </row>
        <row r="887">
          <cell r="E887">
            <v>2017</v>
          </cell>
          <cell r="F887">
            <v>19081.3</v>
          </cell>
          <cell r="G887">
            <v>17159.400000000001</v>
          </cell>
          <cell r="H887">
            <v>32151110</v>
          </cell>
        </row>
        <row r="888">
          <cell r="E888">
            <v>2016</v>
          </cell>
          <cell r="H888">
            <v>32151110</v>
          </cell>
        </row>
        <row r="889">
          <cell r="E889">
            <v>2015</v>
          </cell>
          <cell r="H889">
            <v>32151110</v>
          </cell>
        </row>
        <row r="890">
          <cell r="E890">
            <v>2014</v>
          </cell>
          <cell r="H890">
            <v>32151110</v>
          </cell>
        </row>
        <row r="891">
          <cell r="E891">
            <v>2013</v>
          </cell>
          <cell r="H891">
            <v>32151110</v>
          </cell>
        </row>
        <row r="892">
          <cell r="E892">
            <v>2012</v>
          </cell>
          <cell r="H892">
            <v>32151110</v>
          </cell>
        </row>
        <row r="893">
          <cell r="E893">
            <v>2011</v>
          </cell>
          <cell r="H893">
            <v>32151110</v>
          </cell>
        </row>
        <row r="894">
          <cell r="E894">
            <v>2010</v>
          </cell>
          <cell r="H894">
            <v>32151110</v>
          </cell>
        </row>
        <row r="895">
          <cell r="E895">
            <v>2009</v>
          </cell>
          <cell r="H895">
            <v>32151110</v>
          </cell>
        </row>
        <row r="896">
          <cell r="E896">
            <v>2008</v>
          </cell>
          <cell r="H896">
            <v>32151110</v>
          </cell>
        </row>
        <row r="897">
          <cell r="E897">
            <v>2007</v>
          </cell>
          <cell r="H897">
            <v>32151110</v>
          </cell>
        </row>
        <row r="898">
          <cell r="E898">
            <v>2006</v>
          </cell>
          <cell r="H898">
            <v>32151110</v>
          </cell>
        </row>
        <row r="899">
          <cell r="E899">
            <v>2005</v>
          </cell>
          <cell r="H899">
            <v>32151110</v>
          </cell>
        </row>
        <row r="900">
          <cell r="E900">
            <v>2018</v>
          </cell>
          <cell r="H900">
            <v>32151190</v>
          </cell>
        </row>
        <row r="901">
          <cell r="E901">
            <v>2017</v>
          </cell>
          <cell r="F901">
            <v>172919.6</v>
          </cell>
          <cell r="G901">
            <v>478393.7</v>
          </cell>
          <cell r="H901">
            <v>32151190</v>
          </cell>
        </row>
        <row r="902">
          <cell r="E902">
            <v>2016</v>
          </cell>
          <cell r="H902">
            <v>32151190</v>
          </cell>
        </row>
        <row r="903">
          <cell r="E903">
            <v>2015</v>
          </cell>
          <cell r="H903">
            <v>32151190</v>
          </cell>
        </row>
        <row r="904">
          <cell r="E904">
            <v>2014</v>
          </cell>
          <cell r="H904">
            <v>32151190</v>
          </cell>
        </row>
        <row r="905">
          <cell r="E905">
            <v>2013</v>
          </cell>
          <cell r="H905">
            <v>32151190</v>
          </cell>
        </row>
        <row r="906">
          <cell r="E906">
            <v>2012</v>
          </cell>
          <cell r="H906">
            <v>32151190</v>
          </cell>
        </row>
        <row r="907">
          <cell r="E907">
            <v>2011</v>
          </cell>
          <cell r="H907">
            <v>32151190</v>
          </cell>
        </row>
        <row r="908">
          <cell r="E908">
            <v>2010</v>
          </cell>
          <cell r="H908">
            <v>32151190</v>
          </cell>
        </row>
        <row r="909">
          <cell r="E909">
            <v>2009</v>
          </cell>
          <cell r="H909">
            <v>32151190</v>
          </cell>
        </row>
        <row r="910">
          <cell r="E910">
            <v>2008</v>
          </cell>
          <cell r="H910">
            <v>32151190</v>
          </cell>
        </row>
        <row r="911">
          <cell r="E911">
            <v>2007</v>
          </cell>
          <cell r="H911">
            <v>32151190</v>
          </cell>
        </row>
        <row r="912">
          <cell r="E912">
            <v>2006</v>
          </cell>
          <cell r="H912">
            <v>32151190</v>
          </cell>
        </row>
        <row r="913">
          <cell r="E913">
            <v>2005</v>
          </cell>
          <cell r="H913">
            <v>32151190</v>
          </cell>
        </row>
        <row r="914">
          <cell r="E914">
            <v>2018</v>
          </cell>
          <cell r="F914">
            <v>6015544.4000000004</v>
          </cell>
          <cell r="G914">
            <v>4505665.3</v>
          </cell>
          <cell r="H914">
            <v>32151900</v>
          </cell>
        </row>
        <row r="915">
          <cell r="E915">
            <v>2017</v>
          </cell>
          <cell r="H915">
            <v>32151900</v>
          </cell>
        </row>
        <row r="916">
          <cell r="E916">
            <v>2016</v>
          </cell>
          <cell r="F916">
            <v>4278237.4000000004</v>
          </cell>
          <cell r="G916">
            <v>3375180.9</v>
          </cell>
          <cell r="H916">
            <v>32151900</v>
          </cell>
        </row>
        <row r="917">
          <cell r="E917">
            <v>2015</v>
          </cell>
          <cell r="F917">
            <v>3908831.5</v>
          </cell>
          <cell r="G917">
            <v>2883815.4</v>
          </cell>
          <cell r="H917">
            <v>32151900</v>
          </cell>
        </row>
        <row r="918">
          <cell r="E918">
            <v>2014</v>
          </cell>
          <cell r="F918">
            <v>4104205.9</v>
          </cell>
          <cell r="G918">
            <v>2930738.7</v>
          </cell>
          <cell r="H918">
            <v>32151900</v>
          </cell>
        </row>
        <row r="919">
          <cell r="E919">
            <v>2013</v>
          </cell>
          <cell r="F919">
            <v>3990898.7</v>
          </cell>
          <cell r="G919">
            <v>2846251.1</v>
          </cell>
          <cell r="H919">
            <v>32151900</v>
          </cell>
        </row>
        <row r="920">
          <cell r="E920">
            <v>2012</v>
          </cell>
          <cell r="F920">
            <v>6346296</v>
          </cell>
          <cell r="G920">
            <v>2784402.4</v>
          </cell>
          <cell r="H920">
            <v>32151900</v>
          </cell>
        </row>
        <row r="921">
          <cell r="E921">
            <v>2011</v>
          </cell>
          <cell r="F921">
            <v>4661811.9000000004</v>
          </cell>
          <cell r="G921">
            <v>2187153.6</v>
          </cell>
          <cell r="H921">
            <v>32151900</v>
          </cell>
        </row>
        <row r="922">
          <cell r="E922">
            <v>2010</v>
          </cell>
          <cell r="F922">
            <v>6876001.7000000002</v>
          </cell>
          <cell r="G922">
            <v>2062128.7</v>
          </cell>
          <cell r="H922">
            <v>32151900</v>
          </cell>
        </row>
        <row r="923">
          <cell r="E923">
            <v>2009</v>
          </cell>
          <cell r="F923">
            <v>4708154</v>
          </cell>
          <cell r="G923">
            <v>1584454.7</v>
          </cell>
          <cell r="H923">
            <v>32151900</v>
          </cell>
        </row>
        <row r="924">
          <cell r="E924">
            <v>2008</v>
          </cell>
          <cell r="F924">
            <v>3928343.1</v>
          </cell>
          <cell r="G924">
            <v>1891503.5</v>
          </cell>
          <cell r="H924">
            <v>32151900</v>
          </cell>
        </row>
        <row r="925">
          <cell r="E925">
            <v>2007</v>
          </cell>
          <cell r="F925">
            <v>3909738.8</v>
          </cell>
          <cell r="G925">
            <v>1949641.2</v>
          </cell>
          <cell r="H925">
            <v>32151900</v>
          </cell>
        </row>
        <row r="926">
          <cell r="E926">
            <v>2006</v>
          </cell>
          <cell r="F926">
            <v>3848000.7</v>
          </cell>
          <cell r="G926">
            <v>1747840.2</v>
          </cell>
          <cell r="H926">
            <v>32151900</v>
          </cell>
        </row>
        <row r="927">
          <cell r="E927">
            <v>2005</v>
          </cell>
          <cell r="F927">
            <v>3093191.9</v>
          </cell>
          <cell r="G927">
            <v>1557211.4</v>
          </cell>
          <cell r="H927">
            <v>32151900</v>
          </cell>
        </row>
        <row r="928">
          <cell r="E928">
            <v>2018</v>
          </cell>
          <cell r="H928">
            <v>32151910</v>
          </cell>
        </row>
        <row r="929">
          <cell r="E929">
            <v>2017</v>
          </cell>
          <cell r="F929">
            <v>22270.5</v>
          </cell>
          <cell r="G929">
            <v>47117.599999999999</v>
          </cell>
          <cell r="H929">
            <v>32151910</v>
          </cell>
        </row>
        <row r="930">
          <cell r="E930">
            <v>2016</v>
          </cell>
          <cell r="H930">
            <v>32151910</v>
          </cell>
        </row>
        <row r="931">
          <cell r="E931">
            <v>2015</v>
          </cell>
          <cell r="H931">
            <v>32151910</v>
          </cell>
        </row>
        <row r="932">
          <cell r="E932">
            <v>2014</v>
          </cell>
          <cell r="H932">
            <v>32151910</v>
          </cell>
        </row>
        <row r="933">
          <cell r="E933">
            <v>2013</v>
          </cell>
          <cell r="H933">
            <v>32151910</v>
          </cell>
        </row>
        <row r="934">
          <cell r="E934">
            <v>2012</v>
          </cell>
          <cell r="H934">
            <v>32151910</v>
          </cell>
        </row>
        <row r="935">
          <cell r="E935">
            <v>2011</v>
          </cell>
          <cell r="H935">
            <v>32151910</v>
          </cell>
        </row>
        <row r="936">
          <cell r="E936">
            <v>2010</v>
          </cell>
          <cell r="H936">
            <v>32151910</v>
          </cell>
        </row>
        <row r="937">
          <cell r="E937">
            <v>2009</v>
          </cell>
          <cell r="H937">
            <v>32151910</v>
          </cell>
        </row>
        <row r="938">
          <cell r="E938">
            <v>2008</v>
          </cell>
          <cell r="H938">
            <v>32151910</v>
          </cell>
        </row>
        <row r="939">
          <cell r="E939">
            <v>2007</v>
          </cell>
          <cell r="H939">
            <v>32151910</v>
          </cell>
        </row>
        <row r="940">
          <cell r="E940">
            <v>2006</v>
          </cell>
          <cell r="H940">
            <v>32151910</v>
          </cell>
        </row>
        <row r="941">
          <cell r="E941">
            <v>2005</v>
          </cell>
          <cell r="H941">
            <v>32151910</v>
          </cell>
        </row>
        <row r="942">
          <cell r="E942">
            <v>2018</v>
          </cell>
          <cell r="H942">
            <v>32151990</v>
          </cell>
        </row>
        <row r="943">
          <cell r="E943">
            <v>2017</v>
          </cell>
          <cell r="F943">
            <v>7834094.2000000002</v>
          </cell>
          <cell r="G943">
            <v>20264310.300000001</v>
          </cell>
          <cell r="H943">
            <v>32151990</v>
          </cell>
        </row>
        <row r="944">
          <cell r="E944">
            <v>2016</v>
          </cell>
          <cell r="H944">
            <v>32151990</v>
          </cell>
        </row>
        <row r="945">
          <cell r="E945">
            <v>2015</v>
          </cell>
          <cell r="H945">
            <v>32151990</v>
          </cell>
        </row>
        <row r="946">
          <cell r="E946">
            <v>2014</v>
          </cell>
          <cell r="H946">
            <v>32151990</v>
          </cell>
        </row>
        <row r="947">
          <cell r="E947">
            <v>2013</v>
          </cell>
          <cell r="H947">
            <v>32151990</v>
          </cell>
        </row>
        <row r="948">
          <cell r="E948">
            <v>2012</v>
          </cell>
          <cell r="H948">
            <v>32151990</v>
          </cell>
        </row>
        <row r="949">
          <cell r="E949">
            <v>2011</v>
          </cell>
          <cell r="H949">
            <v>32151990</v>
          </cell>
        </row>
        <row r="950">
          <cell r="E950">
            <v>2010</v>
          </cell>
          <cell r="H950">
            <v>32151990</v>
          </cell>
        </row>
        <row r="951">
          <cell r="E951">
            <v>2009</v>
          </cell>
          <cell r="H951">
            <v>32151990</v>
          </cell>
        </row>
        <row r="952">
          <cell r="E952">
            <v>2008</v>
          </cell>
          <cell r="H952">
            <v>32151990</v>
          </cell>
        </row>
        <row r="953">
          <cell r="E953">
            <v>2007</v>
          </cell>
          <cell r="H953">
            <v>32151990</v>
          </cell>
        </row>
        <row r="954">
          <cell r="E954">
            <v>2006</v>
          </cell>
          <cell r="H954">
            <v>32151990</v>
          </cell>
        </row>
        <row r="955">
          <cell r="E955">
            <v>2005</v>
          </cell>
          <cell r="H955">
            <v>32151990</v>
          </cell>
        </row>
        <row r="956">
          <cell r="E956">
            <v>2018</v>
          </cell>
          <cell r="H956">
            <v>32159000</v>
          </cell>
        </row>
        <row r="957">
          <cell r="E957">
            <v>2017</v>
          </cell>
          <cell r="H957">
            <v>32159000</v>
          </cell>
        </row>
        <row r="958">
          <cell r="E958">
            <v>2016</v>
          </cell>
          <cell r="F958">
            <v>111668.2</v>
          </cell>
          <cell r="G958">
            <v>115260.3</v>
          </cell>
          <cell r="H958">
            <v>32159000</v>
          </cell>
        </row>
        <row r="959">
          <cell r="E959">
            <v>2015</v>
          </cell>
          <cell r="F959">
            <v>103101.7</v>
          </cell>
          <cell r="G959">
            <v>110240.7</v>
          </cell>
          <cell r="H959">
            <v>32159000</v>
          </cell>
        </row>
        <row r="960">
          <cell r="E960">
            <v>2014</v>
          </cell>
          <cell r="F960">
            <v>78346.3</v>
          </cell>
          <cell r="G960">
            <v>87557.1</v>
          </cell>
          <cell r="H960">
            <v>32159000</v>
          </cell>
        </row>
        <row r="961">
          <cell r="E961">
            <v>2013</v>
          </cell>
          <cell r="F961">
            <v>42611.9</v>
          </cell>
          <cell r="G961">
            <v>50982.6</v>
          </cell>
          <cell r="H961">
            <v>32159000</v>
          </cell>
        </row>
        <row r="962">
          <cell r="E962">
            <v>2012</v>
          </cell>
          <cell r="F962">
            <v>37509.4</v>
          </cell>
          <cell r="G962">
            <v>47790.5</v>
          </cell>
          <cell r="H962">
            <v>32159000</v>
          </cell>
        </row>
        <row r="963">
          <cell r="E963">
            <v>2011</v>
          </cell>
          <cell r="F963">
            <v>37072.300000000003</v>
          </cell>
          <cell r="G963">
            <v>70386.399999999994</v>
          </cell>
          <cell r="H963">
            <v>32159000</v>
          </cell>
        </row>
        <row r="964">
          <cell r="E964">
            <v>2010</v>
          </cell>
          <cell r="F964">
            <v>53670.8</v>
          </cell>
          <cell r="G964">
            <v>52323.9</v>
          </cell>
          <cell r="H964">
            <v>32159000</v>
          </cell>
        </row>
        <row r="965">
          <cell r="E965">
            <v>2009</v>
          </cell>
          <cell r="H965">
            <v>32159000</v>
          </cell>
        </row>
        <row r="966">
          <cell r="E966">
            <v>2008</v>
          </cell>
          <cell r="H966">
            <v>32159000</v>
          </cell>
        </row>
        <row r="967">
          <cell r="E967">
            <v>2007</v>
          </cell>
          <cell r="H967">
            <v>32159000</v>
          </cell>
        </row>
        <row r="968">
          <cell r="E968">
            <v>2006</v>
          </cell>
          <cell r="H968">
            <v>32159000</v>
          </cell>
        </row>
        <row r="969">
          <cell r="E969">
            <v>2005</v>
          </cell>
          <cell r="H969">
            <v>32159000</v>
          </cell>
        </row>
        <row r="970">
          <cell r="E970">
            <v>2018</v>
          </cell>
          <cell r="H970">
            <v>32159010</v>
          </cell>
        </row>
        <row r="971">
          <cell r="E971">
            <v>2017</v>
          </cell>
          <cell r="H971">
            <v>32159010</v>
          </cell>
        </row>
        <row r="972">
          <cell r="E972">
            <v>2016</v>
          </cell>
          <cell r="H972">
            <v>32159010</v>
          </cell>
        </row>
        <row r="973">
          <cell r="E973">
            <v>2015</v>
          </cell>
          <cell r="H973">
            <v>32159010</v>
          </cell>
        </row>
        <row r="974">
          <cell r="E974">
            <v>2014</v>
          </cell>
          <cell r="H974">
            <v>32159010</v>
          </cell>
        </row>
        <row r="975">
          <cell r="E975">
            <v>2013</v>
          </cell>
          <cell r="H975">
            <v>32159010</v>
          </cell>
        </row>
        <row r="976">
          <cell r="E976">
            <v>2012</v>
          </cell>
          <cell r="H976">
            <v>32159010</v>
          </cell>
        </row>
        <row r="977">
          <cell r="E977">
            <v>2011</v>
          </cell>
          <cell r="H977">
            <v>32159010</v>
          </cell>
        </row>
        <row r="978">
          <cell r="E978">
            <v>2010</v>
          </cell>
          <cell r="H978">
            <v>32159010</v>
          </cell>
        </row>
        <row r="979">
          <cell r="E979">
            <v>2009</v>
          </cell>
          <cell r="F979">
            <v>4828.5</v>
          </cell>
          <cell r="G979">
            <v>17064.8</v>
          </cell>
          <cell r="H979">
            <v>32159010</v>
          </cell>
        </row>
        <row r="980">
          <cell r="E980">
            <v>2008</v>
          </cell>
          <cell r="F980">
            <v>10566.7</v>
          </cell>
          <cell r="G980">
            <v>20293.8</v>
          </cell>
          <cell r="H980">
            <v>32159010</v>
          </cell>
        </row>
        <row r="981">
          <cell r="E981">
            <v>2007</v>
          </cell>
          <cell r="F981">
            <v>2365.1999999999998</v>
          </cell>
          <cell r="G981">
            <v>30986.799999999999</v>
          </cell>
          <cell r="H981">
            <v>32159010</v>
          </cell>
        </row>
        <row r="982">
          <cell r="E982">
            <v>2006</v>
          </cell>
          <cell r="F982">
            <v>5931.5</v>
          </cell>
          <cell r="G982">
            <v>42900.6</v>
          </cell>
          <cell r="H982">
            <v>32159010</v>
          </cell>
        </row>
        <row r="983">
          <cell r="E983">
            <v>2005</v>
          </cell>
          <cell r="F983">
            <v>16256.5</v>
          </cell>
          <cell r="G983">
            <v>51836</v>
          </cell>
          <cell r="H983">
            <v>32159010</v>
          </cell>
        </row>
        <row r="984">
          <cell r="E984">
            <v>2018</v>
          </cell>
          <cell r="F984">
            <v>3125</v>
          </cell>
          <cell r="G984">
            <v>31413.5</v>
          </cell>
          <cell r="H984">
            <v>32159020</v>
          </cell>
        </row>
        <row r="985">
          <cell r="E985">
            <v>2017</v>
          </cell>
          <cell r="F985">
            <v>9342.2999999999993</v>
          </cell>
          <cell r="G985">
            <v>23527.599999999999</v>
          </cell>
          <cell r="H985">
            <v>32159020</v>
          </cell>
        </row>
        <row r="986">
          <cell r="E986">
            <v>2016</v>
          </cell>
          <cell r="H986">
            <v>32159020</v>
          </cell>
        </row>
        <row r="987">
          <cell r="E987">
            <v>2015</v>
          </cell>
          <cell r="H987">
            <v>32159020</v>
          </cell>
        </row>
        <row r="988">
          <cell r="E988">
            <v>2014</v>
          </cell>
          <cell r="H988">
            <v>32159020</v>
          </cell>
        </row>
        <row r="989">
          <cell r="E989">
            <v>2013</v>
          </cell>
          <cell r="H989">
            <v>32159020</v>
          </cell>
        </row>
        <row r="990">
          <cell r="E990">
            <v>2012</v>
          </cell>
          <cell r="H990">
            <v>32159020</v>
          </cell>
        </row>
        <row r="991">
          <cell r="E991">
            <v>2011</v>
          </cell>
          <cell r="H991">
            <v>32159020</v>
          </cell>
        </row>
        <row r="992">
          <cell r="E992">
            <v>2010</v>
          </cell>
          <cell r="H992">
            <v>32159020</v>
          </cell>
        </row>
        <row r="993">
          <cell r="E993">
            <v>2009</v>
          </cell>
          <cell r="H993">
            <v>32159020</v>
          </cell>
        </row>
        <row r="994">
          <cell r="E994">
            <v>2008</v>
          </cell>
          <cell r="H994">
            <v>32159020</v>
          </cell>
        </row>
        <row r="995">
          <cell r="E995">
            <v>2007</v>
          </cell>
          <cell r="H995">
            <v>32159020</v>
          </cell>
        </row>
        <row r="996">
          <cell r="E996">
            <v>2006</v>
          </cell>
          <cell r="H996">
            <v>32159020</v>
          </cell>
        </row>
        <row r="997">
          <cell r="E997">
            <v>2005</v>
          </cell>
          <cell r="H997">
            <v>32159020</v>
          </cell>
        </row>
        <row r="998">
          <cell r="E998">
            <v>2018</v>
          </cell>
          <cell r="F998">
            <v>197530.3</v>
          </cell>
          <cell r="G998">
            <v>132365.70000000001</v>
          </cell>
          <cell r="H998">
            <v>32159070</v>
          </cell>
        </row>
        <row r="999">
          <cell r="E999">
            <v>2017</v>
          </cell>
          <cell r="F999">
            <v>121887.7</v>
          </cell>
          <cell r="G999">
            <v>94437.3</v>
          </cell>
          <cell r="H999">
            <v>32159070</v>
          </cell>
        </row>
        <row r="1000">
          <cell r="E1000">
            <v>2016</v>
          </cell>
          <cell r="H1000">
            <v>32159070</v>
          </cell>
        </row>
        <row r="1001">
          <cell r="E1001">
            <v>2015</v>
          </cell>
          <cell r="H1001">
            <v>32159070</v>
          </cell>
        </row>
        <row r="1002">
          <cell r="E1002">
            <v>2014</v>
          </cell>
          <cell r="H1002">
            <v>32159070</v>
          </cell>
        </row>
        <row r="1003">
          <cell r="E1003">
            <v>2013</v>
          </cell>
          <cell r="H1003">
            <v>32159070</v>
          </cell>
        </row>
        <row r="1004">
          <cell r="E1004">
            <v>2012</v>
          </cell>
          <cell r="H1004">
            <v>32159070</v>
          </cell>
        </row>
        <row r="1005">
          <cell r="E1005">
            <v>2011</v>
          </cell>
          <cell r="H1005">
            <v>32159070</v>
          </cell>
        </row>
        <row r="1006">
          <cell r="E1006">
            <v>2010</v>
          </cell>
          <cell r="H1006">
            <v>32159070</v>
          </cell>
        </row>
        <row r="1007">
          <cell r="E1007">
            <v>2009</v>
          </cell>
          <cell r="H1007">
            <v>32159070</v>
          </cell>
        </row>
        <row r="1008">
          <cell r="E1008">
            <v>2008</v>
          </cell>
          <cell r="H1008">
            <v>32159070</v>
          </cell>
        </row>
        <row r="1009">
          <cell r="E1009">
            <v>2007</v>
          </cell>
          <cell r="H1009">
            <v>32159070</v>
          </cell>
        </row>
        <row r="1010">
          <cell r="E1010">
            <v>2006</v>
          </cell>
          <cell r="H1010">
            <v>32159070</v>
          </cell>
        </row>
        <row r="1011">
          <cell r="E1011">
            <v>2005</v>
          </cell>
          <cell r="H1011">
            <v>32159070</v>
          </cell>
        </row>
        <row r="1012">
          <cell r="E1012">
            <v>2018</v>
          </cell>
          <cell r="H1012">
            <v>32159080</v>
          </cell>
        </row>
        <row r="1013">
          <cell r="E1013">
            <v>2017</v>
          </cell>
          <cell r="H1013">
            <v>32159080</v>
          </cell>
        </row>
        <row r="1014">
          <cell r="E1014">
            <v>2016</v>
          </cell>
          <cell r="H1014">
            <v>32159080</v>
          </cell>
        </row>
        <row r="1015">
          <cell r="E1015">
            <v>2015</v>
          </cell>
          <cell r="H1015">
            <v>32159080</v>
          </cell>
        </row>
        <row r="1016">
          <cell r="E1016">
            <v>2014</v>
          </cell>
          <cell r="H1016">
            <v>32159080</v>
          </cell>
        </row>
        <row r="1017">
          <cell r="E1017">
            <v>2013</v>
          </cell>
          <cell r="H1017">
            <v>32159080</v>
          </cell>
        </row>
        <row r="1018">
          <cell r="E1018">
            <v>2012</v>
          </cell>
          <cell r="H1018">
            <v>32159080</v>
          </cell>
        </row>
        <row r="1019">
          <cell r="E1019">
            <v>2011</v>
          </cell>
          <cell r="H1019">
            <v>32159080</v>
          </cell>
        </row>
        <row r="1020">
          <cell r="E1020">
            <v>2010</v>
          </cell>
          <cell r="H1020">
            <v>32159080</v>
          </cell>
        </row>
        <row r="1021">
          <cell r="E1021">
            <v>2009</v>
          </cell>
          <cell r="F1021">
            <v>39646.800000000003</v>
          </cell>
          <cell r="G1021">
            <v>47284.1</v>
          </cell>
          <cell r="H1021">
            <v>32159080</v>
          </cell>
        </row>
        <row r="1022">
          <cell r="E1022">
            <v>2008</v>
          </cell>
          <cell r="F1022">
            <v>77024.399999999994</v>
          </cell>
          <cell r="G1022">
            <v>89549.6</v>
          </cell>
          <cell r="H1022">
            <v>32159080</v>
          </cell>
        </row>
        <row r="1023">
          <cell r="E1023">
            <v>2007</v>
          </cell>
          <cell r="F1023">
            <v>127755.5</v>
          </cell>
          <cell r="G1023">
            <v>87731.4</v>
          </cell>
          <cell r="H1023">
            <v>32159080</v>
          </cell>
        </row>
        <row r="1024">
          <cell r="E1024">
            <v>2006</v>
          </cell>
          <cell r="F1024">
            <v>115758.39999999999</v>
          </cell>
          <cell r="G1024">
            <v>96862.7</v>
          </cell>
          <cell r="H1024">
            <v>32159080</v>
          </cell>
        </row>
        <row r="1025">
          <cell r="E1025">
            <v>2005</v>
          </cell>
          <cell r="F1025">
            <v>82138.5</v>
          </cell>
          <cell r="G1025">
            <v>63648.9</v>
          </cell>
          <cell r="H1025">
            <v>32159080</v>
          </cell>
        </row>
        <row r="1026">
          <cell r="E1026">
            <v>2018</v>
          </cell>
          <cell r="F1026">
            <v>16956.099999999999</v>
          </cell>
          <cell r="G1026">
            <v>608231.5</v>
          </cell>
          <cell r="H1026">
            <v>36041000</v>
          </cell>
        </row>
        <row r="1027">
          <cell r="E1027">
            <v>2017</v>
          </cell>
          <cell r="F1027">
            <v>0.8</v>
          </cell>
          <cell r="G1027">
            <v>529956.19999999995</v>
          </cell>
          <cell r="H1027">
            <v>36041000</v>
          </cell>
        </row>
        <row r="1028">
          <cell r="E1028">
            <v>2016</v>
          </cell>
          <cell r="F1028">
            <v>0</v>
          </cell>
          <cell r="G1028">
            <v>474760.2</v>
          </cell>
          <cell r="H1028">
            <v>36041000</v>
          </cell>
        </row>
        <row r="1029">
          <cell r="E1029">
            <v>2015</v>
          </cell>
          <cell r="F1029">
            <v>1179.8</v>
          </cell>
          <cell r="G1029">
            <v>595569.9</v>
          </cell>
          <cell r="H1029">
            <v>36041000</v>
          </cell>
        </row>
        <row r="1030">
          <cell r="E1030">
            <v>2014</v>
          </cell>
          <cell r="F1030">
            <v>17</v>
          </cell>
          <cell r="G1030">
            <v>667706</v>
          </cell>
          <cell r="H1030">
            <v>36041000</v>
          </cell>
        </row>
        <row r="1031">
          <cell r="E1031">
            <v>2013</v>
          </cell>
          <cell r="F1031">
            <v>130</v>
          </cell>
          <cell r="G1031">
            <v>727797.3</v>
          </cell>
          <cell r="H1031">
            <v>36041000</v>
          </cell>
        </row>
        <row r="1032">
          <cell r="E1032">
            <v>2012</v>
          </cell>
          <cell r="F1032">
            <v>9</v>
          </cell>
          <cell r="G1032">
            <v>584293</v>
          </cell>
          <cell r="H1032">
            <v>36041000</v>
          </cell>
        </row>
        <row r="1033">
          <cell r="E1033">
            <v>2011</v>
          </cell>
          <cell r="F1033">
            <v>43</v>
          </cell>
          <cell r="G1033">
            <v>410305.4</v>
          </cell>
          <cell r="H1033">
            <v>36041000</v>
          </cell>
        </row>
        <row r="1034">
          <cell r="E1034">
            <v>2010</v>
          </cell>
          <cell r="F1034">
            <v>533</v>
          </cell>
          <cell r="G1034">
            <v>426461</v>
          </cell>
          <cell r="H1034">
            <v>36041000</v>
          </cell>
        </row>
        <row r="1035">
          <cell r="E1035">
            <v>2009</v>
          </cell>
          <cell r="F1035">
            <v>7063.5</v>
          </cell>
          <cell r="G1035">
            <v>344357</v>
          </cell>
          <cell r="H1035">
            <v>36041000</v>
          </cell>
        </row>
        <row r="1036">
          <cell r="E1036">
            <v>2008</v>
          </cell>
          <cell r="F1036">
            <v>15924</v>
          </cell>
          <cell r="G1036">
            <v>881944</v>
          </cell>
          <cell r="H1036">
            <v>36041000</v>
          </cell>
        </row>
        <row r="1037">
          <cell r="E1037">
            <v>2007</v>
          </cell>
          <cell r="F1037">
            <v>42645</v>
          </cell>
          <cell r="G1037">
            <v>838617</v>
          </cell>
          <cell r="H1037">
            <v>36041000</v>
          </cell>
        </row>
        <row r="1038">
          <cell r="E1038">
            <v>2006</v>
          </cell>
          <cell r="F1038">
            <v>15222</v>
          </cell>
          <cell r="G1038">
            <v>547589</v>
          </cell>
          <cell r="H1038">
            <v>36041000</v>
          </cell>
        </row>
        <row r="1039">
          <cell r="E1039">
            <v>2005</v>
          </cell>
          <cell r="F1039">
            <v>34017</v>
          </cell>
          <cell r="G1039">
            <v>471015</v>
          </cell>
          <cell r="H1039">
            <v>36041000</v>
          </cell>
        </row>
        <row r="1040">
          <cell r="E1040">
            <v>2018</v>
          </cell>
          <cell r="F1040">
            <v>4020</v>
          </cell>
          <cell r="G1040">
            <v>21368.799999999999</v>
          </cell>
          <cell r="H1040">
            <v>36049000</v>
          </cell>
        </row>
        <row r="1041">
          <cell r="E1041">
            <v>2017</v>
          </cell>
          <cell r="F1041">
            <v>2840.8</v>
          </cell>
          <cell r="G1041">
            <v>30153.4</v>
          </cell>
          <cell r="H1041">
            <v>36049000</v>
          </cell>
        </row>
        <row r="1042">
          <cell r="E1042">
            <v>2016</v>
          </cell>
          <cell r="F1042">
            <v>2668.7</v>
          </cell>
          <cell r="G1042">
            <v>28420.1</v>
          </cell>
          <cell r="H1042">
            <v>36049000</v>
          </cell>
        </row>
        <row r="1043">
          <cell r="E1043">
            <v>2015</v>
          </cell>
          <cell r="F1043">
            <v>1357.1</v>
          </cell>
          <cell r="G1043">
            <v>14181.6</v>
          </cell>
          <cell r="H1043">
            <v>36049000</v>
          </cell>
        </row>
        <row r="1044">
          <cell r="E1044">
            <v>2014</v>
          </cell>
          <cell r="F1044">
            <v>1288.7</v>
          </cell>
          <cell r="G1044">
            <v>18965.5</v>
          </cell>
          <cell r="H1044">
            <v>36049000</v>
          </cell>
        </row>
        <row r="1045">
          <cell r="E1045">
            <v>2013</v>
          </cell>
          <cell r="F1045">
            <v>1848.5</v>
          </cell>
          <cell r="G1045">
            <v>24660</v>
          </cell>
          <cell r="H1045">
            <v>36049000</v>
          </cell>
        </row>
        <row r="1046">
          <cell r="E1046">
            <v>2012</v>
          </cell>
          <cell r="F1046">
            <v>1798.2</v>
          </cell>
          <cell r="G1046">
            <v>17485.599999999999</v>
          </cell>
          <cell r="H1046">
            <v>36049000</v>
          </cell>
        </row>
        <row r="1047">
          <cell r="E1047">
            <v>2011</v>
          </cell>
          <cell r="F1047">
            <v>1698.4</v>
          </cell>
          <cell r="G1047">
            <v>38621</v>
          </cell>
          <cell r="H1047">
            <v>36049000</v>
          </cell>
        </row>
        <row r="1048">
          <cell r="E1048">
            <v>2010</v>
          </cell>
          <cell r="F1048">
            <v>341.6</v>
          </cell>
          <cell r="G1048">
            <v>4396.7</v>
          </cell>
          <cell r="H1048">
            <v>36049000</v>
          </cell>
        </row>
        <row r="1049">
          <cell r="E1049">
            <v>2009</v>
          </cell>
          <cell r="F1049">
            <v>1029.3</v>
          </cell>
          <cell r="G1049">
            <v>23375.599999999999</v>
          </cell>
          <cell r="H1049">
            <v>36049000</v>
          </cell>
        </row>
        <row r="1050">
          <cell r="E1050">
            <v>2008</v>
          </cell>
          <cell r="F1050">
            <v>6834.4</v>
          </cell>
          <cell r="G1050">
            <v>47458.1</v>
          </cell>
          <cell r="H1050">
            <v>36049000</v>
          </cell>
        </row>
        <row r="1051">
          <cell r="E1051">
            <v>2007</v>
          </cell>
          <cell r="F1051">
            <v>8445.7999999999993</v>
          </cell>
          <cell r="G1051">
            <v>58906.5</v>
          </cell>
          <cell r="H1051">
            <v>36049000</v>
          </cell>
        </row>
        <row r="1052">
          <cell r="E1052">
            <v>2006</v>
          </cell>
          <cell r="F1052">
            <v>5210.6000000000004</v>
          </cell>
          <cell r="G1052">
            <v>22218.7</v>
          </cell>
          <cell r="H1052">
            <v>36049000</v>
          </cell>
        </row>
        <row r="1053">
          <cell r="E1053">
            <v>2005</v>
          </cell>
          <cell r="F1053">
            <v>5647</v>
          </cell>
          <cell r="G1053">
            <v>19898.900000000001</v>
          </cell>
          <cell r="H1053">
            <v>36049000</v>
          </cell>
        </row>
        <row r="1054">
          <cell r="E1054">
            <v>2018</v>
          </cell>
          <cell r="F1054">
            <v>6996452.2999999998</v>
          </cell>
          <cell r="G1054">
            <v>19065298</v>
          </cell>
          <cell r="H1054">
            <v>39011010</v>
          </cell>
        </row>
        <row r="1055">
          <cell r="E1055">
            <v>2017</v>
          </cell>
          <cell r="F1055">
            <v>9030172.0999999996</v>
          </cell>
          <cell r="G1055">
            <v>22265319</v>
          </cell>
          <cell r="H1055">
            <v>39011010</v>
          </cell>
        </row>
        <row r="1056">
          <cell r="E1056">
            <v>2016</v>
          </cell>
          <cell r="F1056">
            <v>4465733</v>
          </cell>
          <cell r="G1056">
            <v>17654197.600000001</v>
          </cell>
          <cell r="H1056">
            <v>39011010</v>
          </cell>
        </row>
        <row r="1057">
          <cell r="E1057">
            <v>2015</v>
          </cell>
          <cell r="F1057">
            <v>6422006</v>
          </cell>
          <cell r="G1057">
            <v>15587800</v>
          </cell>
          <cell r="H1057">
            <v>39011010</v>
          </cell>
        </row>
        <row r="1058">
          <cell r="E1058">
            <v>2014</v>
          </cell>
          <cell r="F1058">
            <v>5939998</v>
          </cell>
          <cell r="G1058">
            <v>12599121.1</v>
          </cell>
          <cell r="H1058">
            <v>39011010</v>
          </cell>
        </row>
        <row r="1059">
          <cell r="E1059">
            <v>2013</v>
          </cell>
          <cell r="F1059">
            <v>2513798</v>
          </cell>
          <cell r="G1059">
            <v>11540609.6</v>
          </cell>
          <cell r="H1059">
            <v>39011010</v>
          </cell>
        </row>
        <row r="1060">
          <cell r="E1060">
            <v>2012</v>
          </cell>
          <cell r="F1060">
            <v>2830574.4</v>
          </cell>
          <cell r="G1060">
            <v>12837995</v>
          </cell>
          <cell r="H1060">
            <v>39011010</v>
          </cell>
        </row>
        <row r="1061">
          <cell r="E1061">
            <v>2011</v>
          </cell>
          <cell r="F1061">
            <v>1679090</v>
          </cell>
          <cell r="G1061">
            <v>11070658</v>
          </cell>
          <cell r="H1061">
            <v>39011010</v>
          </cell>
        </row>
        <row r="1062">
          <cell r="E1062">
            <v>2010</v>
          </cell>
          <cell r="F1062">
            <v>2810055</v>
          </cell>
          <cell r="G1062">
            <v>14591945</v>
          </cell>
          <cell r="H1062">
            <v>39011010</v>
          </cell>
        </row>
        <row r="1063">
          <cell r="E1063">
            <v>2009</v>
          </cell>
          <cell r="F1063">
            <v>2874057</v>
          </cell>
          <cell r="G1063">
            <v>10339479</v>
          </cell>
          <cell r="H1063">
            <v>39011010</v>
          </cell>
        </row>
        <row r="1064">
          <cell r="E1064">
            <v>2008</v>
          </cell>
          <cell r="F1064">
            <v>3978265</v>
          </cell>
          <cell r="G1064">
            <v>10159825</v>
          </cell>
          <cell r="H1064">
            <v>39011010</v>
          </cell>
        </row>
        <row r="1065">
          <cell r="E1065">
            <v>2007</v>
          </cell>
          <cell r="F1065">
            <v>3669447</v>
          </cell>
          <cell r="G1065">
            <v>9480981</v>
          </cell>
          <cell r="H1065">
            <v>39011010</v>
          </cell>
        </row>
        <row r="1066">
          <cell r="E1066">
            <v>2006</v>
          </cell>
          <cell r="F1066">
            <v>2486718</v>
          </cell>
          <cell r="G1066">
            <v>7244148.5</v>
          </cell>
          <cell r="H1066">
            <v>39011010</v>
          </cell>
        </row>
        <row r="1067">
          <cell r="E1067">
            <v>2005</v>
          </cell>
          <cell r="F1067">
            <v>561352</v>
          </cell>
          <cell r="G1067">
            <v>4702975</v>
          </cell>
          <cell r="H1067">
            <v>39011010</v>
          </cell>
        </row>
        <row r="1068">
          <cell r="E1068">
            <v>2018</v>
          </cell>
          <cell r="F1068">
            <v>17347485.399999999</v>
          </cell>
          <cell r="G1068">
            <v>56744250.700000003</v>
          </cell>
          <cell r="H1068">
            <v>39011090</v>
          </cell>
        </row>
        <row r="1069">
          <cell r="E1069">
            <v>2017</v>
          </cell>
          <cell r="F1069">
            <v>19049824.300000001</v>
          </cell>
          <cell r="G1069">
            <v>54776030.200000003</v>
          </cell>
          <cell r="H1069">
            <v>39011090</v>
          </cell>
        </row>
        <row r="1070">
          <cell r="E1070">
            <v>2016</v>
          </cell>
          <cell r="F1070">
            <v>22757447.5</v>
          </cell>
          <cell r="G1070">
            <v>55308748</v>
          </cell>
          <cell r="H1070">
            <v>39011090</v>
          </cell>
        </row>
        <row r="1071">
          <cell r="E1071">
            <v>2015</v>
          </cell>
          <cell r="F1071">
            <v>19194621.300000001</v>
          </cell>
          <cell r="G1071">
            <v>53119643.700000003</v>
          </cell>
          <cell r="H1071">
            <v>39011090</v>
          </cell>
        </row>
        <row r="1072">
          <cell r="E1072">
            <v>2014</v>
          </cell>
          <cell r="F1072">
            <v>15207347.800000001</v>
          </cell>
          <cell r="G1072">
            <v>44255024.700000003</v>
          </cell>
          <cell r="H1072">
            <v>39011090</v>
          </cell>
        </row>
        <row r="1073">
          <cell r="E1073">
            <v>2013</v>
          </cell>
          <cell r="F1073">
            <v>13726398.9</v>
          </cell>
          <cell r="G1073">
            <v>44207138.100000001</v>
          </cell>
          <cell r="H1073">
            <v>39011090</v>
          </cell>
        </row>
        <row r="1074">
          <cell r="E1074">
            <v>2012</v>
          </cell>
          <cell r="F1074">
            <v>8574196.5999999996</v>
          </cell>
          <cell r="G1074">
            <v>35848509.299999997</v>
          </cell>
          <cell r="H1074">
            <v>39011090</v>
          </cell>
        </row>
        <row r="1075">
          <cell r="E1075">
            <v>2011</v>
          </cell>
          <cell r="F1075">
            <v>7344474.5</v>
          </cell>
          <cell r="G1075">
            <v>27965643</v>
          </cell>
          <cell r="H1075">
            <v>39011090</v>
          </cell>
        </row>
        <row r="1076">
          <cell r="E1076">
            <v>2010</v>
          </cell>
          <cell r="F1076">
            <v>6881720</v>
          </cell>
          <cell r="G1076">
            <v>26977262.5</v>
          </cell>
          <cell r="H1076">
            <v>39011090</v>
          </cell>
        </row>
        <row r="1077">
          <cell r="E1077">
            <v>2009</v>
          </cell>
          <cell r="F1077">
            <v>5330387.5999999996</v>
          </cell>
          <cell r="G1077">
            <v>23912908.100000001</v>
          </cell>
          <cell r="H1077">
            <v>39011090</v>
          </cell>
        </row>
        <row r="1078">
          <cell r="E1078">
            <v>2008</v>
          </cell>
          <cell r="F1078">
            <v>7865530</v>
          </cell>
          <cell r="G1078">
            <v>33003321.100000001</v>
          </cell>
          <cell r="H1078">
            <v>39011090</v>
          </cell>
        </row>
        <row r="1079">
          <cell r="E1079">
            <v>2007</v>
          </cell>
          <cell r="F1079">
            <v>7508401</v>
          </cell>
          <cell r="G1079">
            <v>34445982.100000001</v>
          </cell>
          <cell r="H1079">
            <v>39011090</v>
          </cell>
        </row>
        <row r="1080">
          <cell r="E1080">
            <v>2006</v>
          </cell>
          <cell r="F1080">
            <v>9516751</v>
          </cell>
          <cell r="G1080">
            <v>37375731</v>
          </cell>
          <cell r="H1080">
            <v>39011090</v>
          </cell>
        </row>
        <row r="1081">
          <cell r="E1081">
            <v>2005</v>
          </cell>
          <cell r="F1081">
            <v>3502292.5</v>
          </cell>
          <cell r="G1081">
            <v>32340459.899999999</v>
          </cell>
          <cell r="H1081">
            <v>39011090</v>
          </cell>
        </row>
        <row r="1082">
          <cell r="E1082">
            <v>2018</v>
          </cell>
          <cell r="F1082">
            <v>5072682</v>
          </cell>
          <cell r="G1082">
            <v>499089.4</v>
          </cell>
          <cell r="H1082">
            <v>39012010</v>
          </cell>
        </row>
        <row r="1083">
          <cell r="E1083">
            <v>2017</v>
          </cell>
          <cell r="F1083">
            <v>4075927</v>
          </cell>
          <cell r="G1083">
            <v>880812</v>
          </cell>
          <cell r="H1083">
            <v>39012010</v>
          </cell>
        </row>
        <row r="1084">
          <cell r="E1084">
            <v>2016</v>
          </cell>
          <cell r="F1084">
            <v>2163019</v>
          </cell>
          <cell r="G1084">
            <v>286551</v>
          </cell>
          <cell r="H1084">
            <v>39012010</v>
          </cell>
        </row>
        <row r="1085">
          <cell r="E1085">
            <v>2015</v>
          </cell>
          <cell r="F1085">
            <v>16819.400000000001</v>
          </cell>
          <cell r="G1085">
            <v>154768</v>
          </cell>
          <cell r="H1085">
            <v>39012010</v>
          </cell>
        </row>
        <row r="1086">
          <cell r="E1086">
            <v>2014</v>
          </cell>
          <cell r="F1086">
            <v>0</v>
          </cell>
          <cell r="G1086">
            <v>116650.1</v>
          </cell>
          <cell r="H1086">
            <v>39012010</v>
          </cell>
        </row>
        <row r="1087">
          <cell r="E1087">
            <v>2013</v>
          </cell>
          <cell r="F1087">
            <v>5000</v>
          </cell>
          <cell r="G1087">
            <v>721269</v>
          </cell>
          <cell r="H1087">
            <v>39012010</v>
          </cell>
        </row>
        <row r="1088">
          <cell r="E1088">
            <v>2012</v>
          </cell>
          <cell r="F1088">
            <v>0</v>
          </cell>
          <cell r="G1088">
            <v>119865</v>
          </cell>
          <cell r="H1088">
            <v>39012010</v>
          </cell>
        </row>
        <row r="1089">
          <cell r="E1089">
            <v>2011</v>
          </cell>
          <cell r="F1089">
            <v>2960</v>
          </cell>
          <cell r="G1089">
            <v>247977</v>
          </cell>
          <cell r="H1089">
            <v>39012010</v>
          </cell>
        </row>
        <row r="1090">
          <cell r="E1090">
            <v>2010</v>
          </cell>
          <cell r="F1090">
            <v>19387</v>
          </cell>
          <cell r="G1090">
            <v>107125</v>
          </cell>
          <cell r="H1090">
            <v>39012010</v>
          </cell>
        </row>
        <row r="1091">
          <cell r="E1091">
            <v>2009</v>
          </cell>
          <cell r="F1091">
            <v>1375</v>
          </cell>
          <cell r="G1091">
            <v>2395</v>
          </cell>
          <cell r="H1091">
            <v>39012010</v>
          </cell>
        </row>
        <row r="1092">
          <cell r="E1092">
            <v>2008</v>
          </cell>
          <cell r="F1092">
            <v>46700</v>
          </cell>
          <cell r="G1092">
            <v>48129</v>
          </cell>
          <cell r="H1092">
            <v>39012010</v>
          </cell>
        </row>
        <row r="1093">
          <cell r="E1093">
            <v>2007</v>
          </cell>
          <cell r="F1093">
            <v>0</v>
          </cell>
          <cell r="G1093">
            <v>3293</v>
          </cell>
          <cell r="H1093">
            <v>39012010</v>
          </cell>
        </row>
        <row r="1094">
          <cell r="E1094">
            <v>2006</v>
          </cell>
          <cell r="F1094">
            <v>135825</v>
          </cell>
          <cell r="G1094">
            <v>23325</v>
          </cell>
          <cell r="H1094">
            <v>39012010</v>
          </cell>
        </row>
        <row r="1095">
          <cell r="E1095">
            <v>2005</v>
          </cell>
          <cell r="F1095">
            <v>0</v>
          </cell>
          <cell r="G1095">
            <v>90750</v>
          </cell>
          <cell r="H1095">
            <v>39012010</v>
          </cell>
        </row>
        <row r="1096">
          <cell r="E1096">
            <v>2018</v>
          </cell>
          <cell r="F1096">
            <v>15128995.199999999</v>
          </cell>
          <cell r="G1096">
            <v>36570256.600000001</v>
          </cell>
          <cell r="H1096">
            <v>39012090</v>
          </cell>
        </row>
        <row r="1097">
          <cell r="E1097">
            <v>2017</v>
          </cell>
          <cell r="F1097">
            <v>18151944.899999999</v>
          </cell>
          <cell r="G1097">
            <v>37039243.700000003</v>
          </cell>
          <cell r="H1097">
            <v>39012090</v>
          </cell>
        </row>
        <row r="1098">
          <cell r="E1098">
            <v>2016</v>
          </cell>
          <cell r="F1098">
            <v>15870317.199999999</v>
          </cell>
          <cell r="G1098">
            <v>31294449</v>
          </cell>
          <cell r="H1098">
            <v>39012090</v>
          </cell>
        </row>
        <row r="1099">
          <cell r="E1099">
            <v>2015</v>
          </cell>
          <cell r="F1099">
            <v>15722278</v>
          </cell>
          <cell r="G1099">
            <v>32501136.5</v>
          </cell>
          <cell r="H1099">
            <v>39012090</v>
          </cell>
        </row>
        <row r="1100">
          <cell r="E1100">
            <v>2014</v>
          </cell>
          <cell r="F1100">
            <v>16804978.5</v>
          </cell>
          <cell r="G1100">
            <v>34390277.700000003</v>
          </cell>
          <cell r="H1100">
            <v>39012090</v>
          </cell>
        </row>
        <row r="1101">
          <cell r="E1101">
            <v>2013</v>
          </cell>
          <cell r="F1101">
            <v>14859707.9</v>
          </cell>
          <cell r="G1101">
            <v>29461827.5</v>
          </cell>
          <cell r="H1101">
            <v>39012090</v>
          </cell>
        </row>
        <row r="1102">
          <cell r="E1102">
            <v>2012</v>
          </cell>
          <cell r="F1102">
            <v>15766219</v>
          </cell>
          <cell r="G1102">
            <v>31105876.600000001</v>
          </cell>
          <cell r="H1102">
            <v>39012090</v>
          </cell>
        </row>
        <row r="1103">
          <cell r="E1103">
            <v>2011</v>
          </cell>
          <cell r="F1103">
            <v>9093622.1999999993</v>
          </cell>
          <cell r="G1103">
            <v>22206167.800000001</v>
          </cell>
          <cell r="H1103">
            <v>39012090</v>
          </cell>
        </row>
        <row r="1104">
          <cell r="E1104">
            <v>2010</v>
          </cell>
          <cell r="F1104">
            <v>9903872</v>
          </cell>
          <cell r="G1104">
            <v>20967664.399999999</v>
          </cell>
          <cell r="H1104">
            <v>39012090</v>
          </cell>
        </row>
        <row r="1105">
          <cell r="E1105">
            <v>2009</v>
          </cell>
          <cell r="F1105">
            <v>10711917</v>
          </cell>
          <cell r="G1105">
            <v>20258659</v>
          </cell>
          <cell r="H1105">
            <v>39012090</v>
          </cell>
        </row>
        <row r="1106">
          <cell r="E1106">
            <v>2008</v>
          </cell>
          <cell r="F1106">
            <v>12766886</v>
          </cell>
          <cell r="G1106">
            <v>24997749.100000001</v>
          </cell>
          <cell r="H1106">
            <v>39012090</v>
          </cell>
        </row>
        <row r="1107">
          <cell r="E1107">
            <v>2007</v>
          </cell>
          <cell r="F1107">
            <v>8146864.5</v>
          </cell>
          <cell r="G1107">
            <v>20716426.399999999</v>
          </cell>
          <cell r="H1107">
            <v>39012090</v>
          </cell>
        </row>
        <row r="1108">
          <cell r="E1108">
            <v>2006</v>
          </cell>
          <cell r="F1108">
            <v>11497914.300000001</v>
          </cell>
          <cell r="G1108">
            <v>19420036.300000001</v>
          </cell>
          <cell r="H1108">
            <v>39012090</v>
          </cell>
        </row>
        <row r="1109">
          <cell r="E1109">
            <v>2005</v>
          </cell>
          <cell r="F1109">
            <v>12772582</v>
          </cell>
          <cell r="G1109">
            <v>19062477.100000001</v>
          </cell>
          <cell r="H1109">
            <v>39012090</v>
          </cell>
        </row>
        <row r="1110">
          <cell r="E1110">
            <v>2018</v>
          </cell>
          <cell r="F1110">
            <v>860148.1</v>
          </cell>
          <cell r="G1110">
            <v>1318566.7</v>
          </cell>
          <cell r="H1110">
            <v>39013000</v>
          </cell>
        </row>
        <row r="1111">
          <cell r="E1111">
            <v>2017</v>
          </cell>
          <cell r="F1111">
            <v>1092959.1000000001</v>
          </cell>
          <cell r="G1111">
            <v>1925551</v>
          </cell>
          <cell r="H1111">
            <v>39013000</v>
          </cell>
        </row>
        <row r="1112">
          <cell r="E1112">
            <v>2016</v>
          </cell>
          <cell r="F1112">
            <v>757010.9</v>
          </cell>
          <cell r="G1112">
            <v>1119373</v>
          </cell>
          <cell r="H1112">
            <v>39013000</v>
          </cell>
        </row>
        <row r="1113">
          <cell r="E1113">
            <v>2015</v>
          </cell>
          <cell r="F1113">
            <v>620470</v>
          </cell>
          <cell r="G1113">
            <v>954906</v>
          </cell>
          <cell r="H1113">
            <v>39013000</v>
          </cell>
        </row>
        <row r="1114">
          <cell r="E1114">
            <v>2014</v>
          </cell>
          <cell r="F1114">
            <v>899705</v>
          </cell>
          <cell r="G1114">
            <v>618436</v>
          </cell>
          <cell r="H1114">
            <v>39013000</v>
          </cell>
        </row>
        <row r="1115">
          <cell r="E1115">
            <v>2013</v>
          </cell>
          <cell r="F1115">
            <v>967857</v>
          </cell>
          <cell r="G1115">
            <v>299928.3</v>
          </cell>
          <cell r="H1115">
            <v>39013000</v>
          </cell>
        </row>
        <row r="1116">
          <cell r="E1116">
            <v>2012</v>
          </cell>
          <cell r="F1116">
            <v>587344.80000000005</v>
          </cell>
          <cell r="G1116">
            <v>278581.2</v>
          </cell>
          <cell r="H1116">
            <v>39013000</v>
          </cell>
        </row>
        <row r="1117">
          <cell r="E1117">
            <v>2011</v>
          </cell>
          <cell r="F1117">
            <v>124515</v>
          </cell>
          <cell r="G1117">
            <v>287527.5</v>
          </cell>
          <cell r="H1117">
            <v>39013000</v>
          </cell>
        </row>
        <row r="1118">
          <cell r="E1118">
            <v>2010</v>
          </cell>
          <cell r="F1118">
            <v>161563.9</v>
          </cell>
          <cell r="G1118">
            <v>208870</v>
          </cell>
          <cell r="H1118">
            <v>39013000</v>
          </cell>
        </row>
        <row r="1119">
          <cell r="E1119">
            <v>2009</v>
          </cell>
          <cell r="F1119">
            <v>134857.9</v>
          </cell>
          <cell r="G1119">
            <v>181800</v>
          </cell>
          <cell r="H1119">
            <v>39013000</v>
          </cell>
        </row>
        <row r="1120">
          <cell r="E1120">
            <v>2008</v>
          </cell>
          <cell r="F1120">
            <v>176653</v>
          </cell>
          <cell r="G1120">
            <v>217710</v>
          </cell>
          <cell r="H1120">
            <v>39013000</v>
          </cell>
        </row>
        <row r="1121">
          <cell r="E1121">
            <v>2007</v>
          </cell>
          <cell r="F1121">
            <v>93998</v>
          </cell>
          <cell r="G1121">
            <v>161995</v>
          </cell>
          <cell r="H1121">
            <v>39013000</v>
          </cell>
        </row>
        <row r="1122">
          <cell r="E1122">
            <v>2006</v>
          </cell>
          <cell r="F1122">
            <v>207708</v>
          </cell>
          <cell r="G1122">
            <v>132055</v>
          </cell>
          <cell r="H1122">
            <v>39013000</v>
          </cell>
        </row>
        <row r="1123">
          <cell r="E1123">
            <v>2005</v>
          </cell>
          <cell r="F1123">
            <v>300</v>
          </cell>
          <cell r="G1123">
            <v>16010</v>
          </cell>
          <cell r="H1123">
            <v>39013000</v>
          </cell>
        </row>
        <row r="1124">
          <cell r="E1124">
            <v>2018</v>
          </cell>
          <cell r="F1124">
            <v>37725</v>
          </cell>
          <cell r="G1124">
            <v>9355419.1999999993</v>
          </cell>
          <cell r="H1124">
            <v>39014000</v>
          </cell>
        </row>
        <row r="1125">
          <cell r="E1125">
            <v>2017</v>
          </cell>
          <cell r="F1125">
            <v>113276</v>
          </cell>
          <cell r="G1125">
            <v>8126881</v>
          </cell>
          <cell r="H1125">
            <v>39014000</v>
          </cell>
        </row>
        <row r="1126">
          <cell r="E1126">
            <v>2016</v>
          </cell>
          <cell r="H1126">
            <v>39014000</v>
          </cell>
        </row>
        <row r="1127">
          <cell r="E1127">
            <v>2015</v>
          </cell>
          <cell r="H1127">
            <v>39014000</v>
          </cell>
        </row>
        <row r="1128">
          <cell r="E1128">
            <v>2014</v>
          </cell>
          <cell r="H1128">
            <v>39014000</v>
          </cell>
        </row>
        <row r="1129">
          <cell r="E1129">
            <v>2013</v>
          </cell>
          <cell r="H1129">
            <v>39014000</v>
          </cell>
        </row>
        <row r="1130">
          <cell r="E1130">
            <v>2012</v>
          </cell>
          <cell r="H1130">
            <v>39014000</v>
          </cell>
        </row>
        <row r="1131">
          <cell r="E1131">
            <v>2011</v>
          </cell>
          <cell r="H1131">
            <v>39014000</v>
          </cell>
        </row>
        <row r="1132">
          <cell r="E1132">
            <v>2010</v>
          </cell>
          <cell r="H1132">
            <v>39014000</v>
          </cell>
        </row>
        <row r="1133">
          <cell r="E1133">
            <v>2009</v>
          </cell>
          <cell r="H1133">
            <v>39014000</v>
          </cell>
        </row>
        <row r="1134">
          <cell r="E1134">
            <v>2008</v>
          </cell>
          <cell r="H1134">
            <v>39014000</v>
          </cell>
        </row>
        <row r="1135">
          <cell r="E1135">
            <v>2007</v>
          </cell>
          <cell r="H1135">
            <v>39014000</v>
          </cell>
        </row>
        <row r="1136">
          <cell r="E1136">
            <v>2006</v>
          </cell>
          <cell r="H1136">
            <v>39014000</v>
          </cell>
        </row>
        <row r="1137">
          <cell r="E1137">
            <v>2005</v>
          </cell>
          <cell r="H1137">
            <v>39014000</v>
          </cell>
        </row>
        <row r="1138">
          <cell r="E1138">
            <v>2018</v>
          </cell>
          <cell r="H1138">
            <v>39019010</v>
          </cell>
        </row>
        <row r="1139">
          <cell r="E1139">
            <v>2017</v>
          </cell>
          <cell r="H1139">
            <v>39019010</v>
          </cell>
        </row>
        <row r="1140">
          <cell r="E1140">
            <v>2016</v>
          </cell>
          <cell r="H1140">
            <v>39019010</v>
          </cell>
        </row>
        <row r="1141">
          <cell r="E1141">
            <v>2015</v>
          </cell>
          <cell r="H1141">
            <v>39019010</v>
          </cell>
        </row>
        <row r="1142">
          <cell r="E1142">
            <v>2014</v>
          </cell>
          <cell r="H1142">
            <v>39019010</v>
          </cell>
        </row>
        <row r="1143">
          <cell r="E1143">
            <v>2013</v>
          </cell>
          <cell r="H1143">
            <v>39019010</v>
          </cell>
        </row>
        <row r="1144">
          <cell r="E1144">
            <v>2012</v>
          </cell>
          <cell r="H1144">
            <v>39019010</v>
          </cell>
        </row>
        <row r="1145">
          <cell r="E1145">
            <v>2011</v>
          </cell>
          <cell r="H1145">
            <v>39019010</v>
          </cell>
        </row>
        <row r="1146">
          <cell r="E1146">
            <v>2010</v>
          </cell>
          <cell r="H1146">
            <v>39019010</v>
          </cell>
        </row>
        <row r="1147">
          <cell r="E1147">
            <v>2009</v>
          </cell>
          <cell r="F1147">
            <v>0</v>
          </cell>
          <cell r="G1147">
            <v>18387</v>
          </cell>
          <cell r="H1147">
            <v>39019010</v>
          </cell>
        </row>
        <row r="1148">
          <cell r="E1148">
            <v>2008</v>
          </cell>
          <cell r="F1148">
            <v>0</v>
          </cell>
          <cell r="G1148">
            <v>395400</v>
          </cell>
          <cell r="H1148">
            <v>39019010</v>
          </cell>
        </row>
        <row r="1149">
          <cell r="E1149">
            <v>2007</v>
          </cell>
          <cell r="F1149">
            <v>0</v>
          </cell>
          <cell r="G1149">
            <v>800</v>
          </cell>
          <cell r="H1149">
            <v>39019010</v>
          </cell>
        </row>
        <row r="1150">
          <cell r="E1150">
            <v>2006</v>
          </cell>
          <cell r="F1150">
            <v>0</v>
          </cell>
          <cell r="G1150">
            <v>238</v>
          </cell>
          <cell r="H1150">
            <v>39019010</v>
          </cell>
        </row>
        <row r="1151">
          <cell r="E1151">
            <v>2005</v>
          </cell>
          <cell r="H1151">
            <v>39019010</v>
          </cell>
        </row>
        <row r="1152">
          <cell r="E1152">
            <v>2018</v>
          </cell>
          <cell r="H1152">
            <v>39019020</v>
          </cell>
        </row>
        <row r="1153">
          <cell r="E1153">
            <v>2017</v>
          </cell>
          <cell r="H1153">
            <v>39019020</v>
          </cell>
        </row>
        <row r="1154">
          <cell r="E1154">
            <v>2016</v>
          </cell>
          <cell r="H1154">
            <v>39019020</v>
          </cell>
        </row>
        <row r="1155">
          <cell r="E1155">
            <v>2015</v>
          </cell>
          <cell r="H1155">
            <v>39019020</v>
          </cell>
        </row>
        <row r="1156">
          <cell r="E1156">
            <v>2014</v>
          </cell>
          <cell r="H1156">
            <v>39019020</v>
          </cell>
        </row>
        <row r="1157">
          <cell r="E1157">
            <v>2013</v>
          </cell>
          <cell r="H1157">
            <v>39019020</v>
          </cell>
        </row>
        <row r="1158">
          <cell r="E1158">
            <v>2012</v>
          </cell>
          <cell r="H1158">
            <v>39019020</v>
          </cell>
        </row>
        <row r="1159">
          <cell r="E1159">
            <v>2011</v>
          </cell>
          <cell r="H1159">
            <v>39019020</v>
          </cell>
        </row>
        <row r="1160">
          <cell r="E1160">
            <v>2010</v>
          </cell>
          <cell r="H1160">
            <v>39019020</v>
          </cell>
        </row>
        <row r="1161">
          <cell r="E1161">
            <v>2009</v>
          </cell>
          <cell r="F1161">
            <v>0</v>
          </cell>
          <cell r="G1161">
            <v>17253</v>
          </cell>
          <cell r="H1161">
            <v>39019020</v>
          </cell>
        </row>
        <row r="1162">
          <cell r="E1162">
            <v>2008</v>
          </cell>
          <cell r="F1162">
            <v>380</v>
          </cell>
          <cell r="G1162">
            <v>11500</v>
          </cell>
          <cell r="H1162">
            <v>39019020</v>
          </cell>
        </row>
        <row r="1163">
          <cell r="E1163">
            <v>2007</v>
          </cell>
          <cell r="F1163">
            <v>95</v>
          </cell>
          <cell r="G1163">
            <v>13097</v>
          </cell>
          <cell r="H1163">
            <v>39019020</v>
          </cell>
        </row>
        <row r="1164">
          <cell r="E1164">
            <v>2006</v>
          </cell>
          <cell r="F1164">
            <v>5.4</v>
          </cell>
          <cell r="G1164">
            <v>23351</v>
          </cell>
          <cell r="H1164">
            <v>39019020</v>
          </cell>
        </row>
        <row r="1165">
          <cell r="E1165">
            <v>2005</v>
          </cell>
          <cell r="F1165">
            <v>0</v>
          </cell>
          <cell r="G1165">
            <v>36367</v>
          </cell>
          <cell r="H1165">
            <v>39019020</v>
          </cell>
        </row>
        <row r="1166">
          <cell r="E1166">
            <v>2018</v>
          </cell>
          <cell r="F1166">
            <v>0</v>
          </cell>
          <cell r="G1166">
            <v>190</v>
          </cell>
          <cell r="H1166">
            <v>39019030</v>
          </cell>
        </row>
        <row r="1167">
          <cell r="E1167">
            <v>2017</v>
          </cell>
          <cell r="F1167">
            <v>1800</v>
          </cell>
          <cell r="G1167">
            <v>2001</v>
          </cell>
          <cell r="H1167">
            <v>39019030</v>
          </cell>
        </row>
        <row r="1168">
          <cell r="E1168">
            <v>2016</v>
          </cell>
          <cell r="F1168">
            <v>0</v>
          </cell>
          <cell r="G1168">
            <v>234041</v>
          </cell>
          <cell r="H1168">
            <v>39019030</v>
          </cell>
        </row>
        <row r="1169">
          <cell r="E1169">
            <v>2015</v>
          </cell>
          <cell r="F1169">
            <v>8000</v>
          </cell>
          <cell r="G1169">
            <v>298750</v>
          </cell>
          <cell r="H1169">
            <v>39019030</v>
          </cell>
        </row>
        <row r="1170">
          <cell r="E1170">
            <v>2014</v>
          </cell>
          <cell r="F1170">
            <v>12003</v>
          </cell>
          <cell r="G1170">
            <v>386478</v>
          </cell>
          <cell r="H1170">
            <v>39019030</v>
          </cell>
        </row>
        <row r="1171">
          <cell r="E1171">
            <v>2013</v>
          </cell>
          <cell r="F1171">
            <v>29480</v>
          </cell>
          <cell r="G1171">
            <v>377456</v>
          </cell>
          <cell r="H1171">
            <v>39019030</v>
          </cell>
        </row>
        <row r="1172">
          <cell r="E1172">
            <v>2012</v>
          </cell>
          <cell r="F1172">
            <v>77232</v>
          </cell>
          <cell r="G1172">
            <v>249621</v>
          </cell>
          <cell r="H1172">
            <v>39019030</v>
          </cell>
        </row>
        <row r="1173">
          <cell r="E1173">
            <v>2011</v>
          </cell>
          <cell r="F1173">
            <v>55401</v>
          </cell>
          <cell r="G1173">
            <v>5</v>
          </cell>
          <cell r="H1173">
            <v>39019030</v>
          </cell>
        </row>
        <row r="1174">
          <cell r="E1174">
            <v>2010</v>
          </cell>
          <cell r="F1174">
            <v>0</v>
          </cell>
          <cell r="G1174">
            <v>25</v>
          </cell>
          <cell r="H1174">
            <v>39019030</v>
          </cell>
        </row>
        <row r="1175">
          <cell r="E1175">
            <v>2009</v>
          </cell>
          <cell r="H1175">
            <v>39019030</v>
          </cell>
        </row>
        <row r="1176">
          <cell r="E1176">
            <v>2008</v>
          </cell>
          <cell r="H1176">
            <v>39019030</v>
          </cell>
        </row>
        <row r="1177">
          <cell r="E1177">
            <v>2007</v>
          </cell>
          <cell r="H1177">
            <v>39019030</v>
          </cell>
        </row>
        <row r="1178">
          <cell r="E1178">
            <v>2006</v>
          </cell>
          <cell r="H1178">
            <v>39019030</v>
          </cell>
        </row>
        <row r="1179">
          <cell r="E1179">
            <v>2005</v>
          </cell>
          <cell r="H1179">
            <v>39019030</v>
          </cell>
        </row>
        <row r="1180">
          <cell r="E1180">
            <v>2018</v>
          </cell>
          <cell r="F1180">
            <v>1232050.6000000001</v>
          </cell>
          <cell r="G1180">
            <v>5438556.5999999996</v>
          </cell>
          <cell r="H1180">
            <v>39019080</v>
          </cell>
        </row>
        <row r="1181">
          <cell r="E1181">
            <v>2017</v>
          </cell>
          <cell r="F1181">
            <v>692004.7</v>
          </cell>
          <cell r="G1181">
            <v>4676694.8</v>
          </cell>
          <cell r="H1181">
            <v>39019080</v>
          </cell>
        </row>
        <row r="1182">
          <cell r="E1182">
            <v>2016</v>
          </cell>
          <cell r="H1182">
            <v>39019080</v>
          </cell>
        </row>
        <row r="1183">
          <cell r="E1183">
            <v>2015</v>
          </cell>
          <cell r="H1183">
            <v>39019080</v>
          </cell>
        </row>
        <row r="1184">
          <cell r="E1184">
            <v>2014</v>
          </cell>
          <cell r="H1184">
            <v>39019080</v>
          </cell>
        </row>
        <row r="1185">
          <cell r="E1185">
            <v>2013</v>
          </cell>
          <cell r="H1185">
            <v>39019080</v>
          </cell>
        </row>
        <row r="1186">
          <cell r="E1186">
            <v>2012</v>
          </cell>
          <cell r="H1186">
            <v>39019080</v>
          </cell>
        </row>
        <row r="1187">
          <cell r="E1187">
            <v>2011</v>
          </cell>
          <cell r="H1187">
            <v>39019080</v>
          </cell>
        </row>
        <row r="1188">
          <cell r="E1188">
            <v>2010</v>
          </cell>
          <cell r="H1188">
            <v>39019080</v>
          </cell>
        </row>
        <row r="1189">
          <cell r="E1189">
            <v>2009</v>
          </cell>
          <cell r="H1189">
            <v>39019080</v>
          </cell>
        </row>
        <row r="1190">
          <cell r="E1190">
            <v>2008</v>
          </cell>
          <cell r="H1190">
            <v>39019080</v>
          </cell>
        </row>
        <row r="1191">
          <cell r="E1191">
            <v>2007</v>
          </cell>
          <cell r="H1191">
            <v>39019080</v>
          </cell>
        </row>
        <row r="1192">
          <cell r="E1192">
            <v>2006</v>
          </cell>
          <cell r="H1192">
            <v>39019080</v>
          </cell>
        </row>
        <row r="1193">
          <cell r="E1193">
            <v>2005</v>
          </cell>
          <cell r="H1193">
            <v>39019080</v>
          </cell>
        </row>
        <row r="1194">
          <cell r="E1194">
            <v>2018</v>
          </cell>
          <cell r="H1194">
            <v>39019090</v>
          </cell>
        </row>
        <row r="1195">
          <cell r="E1195">
            <v>2017</v>
          </cell>
          <cell r="H1195">
            <v>39019090</v>
          </cell>
        </row>
        <row r="1196">
          <cell r="E1196">
            <v>2016</v>
          </cell>
          <cell r="F1196">
            <v>831405.2</v>
          </cell>
          <cell r="G1196">
            <v>11121078.699999999</v>
          </cell>
          <cell r="H1196">
            <v>39019090</v>
          </cell>
        </row>
        <row r="1197">
          <cell r="E1197">
            <v>2015</v>
          </cell>
          <cell r="F1197">
            <v>529596.1</v>
          </cell>
          <cell r="G1197">
            <v>9617317.0999999996</v>
          </cell>
          <cell r="H1197">
            <v>39019090</v>
          </cell>
        </row>
        <row r="1198">
          <cell r="E1198">
            <v>2014</v>
          </cell>
          <cell r="F1198">
            <v>858193.1</v>
          </cell>
          <cell r="G1198">
            <v>10752442.699999999</v>
          </cell>
          <cell r="H1198">
            <v>39019090</v>
          </cell>
        </row>
        <row r="1199">
          <cell r="E1199">
            <v>2013</v>
          </cell>
          <cell r="F1199">
            <v>1254046.1000000001</v>
          </cell>
          <cell r="G1199">
            <v>8030691.7000000002</v>
          </cell>
          <cell r="H1199">
            <v>39019090</v>
          </cell>
        </row>
        <row r="1200">
          <cell r="E1200">
            <v>2012</v>
          </cell>
          <cell r="F1200">
            <v>1836480</v>
          </cell>
          <cell r="G1200">
            <v>4966231.0999999996</v>
          </cell>
          <cell r="H1200">
            <v>39019090</v>
          </cell>
        </row>
        <row r="1201">
          <cell r="E1201">
            <v>2011</v>
          </cell>
          <cell r="F1201">
            <v>1090671.2</v>
          </cell>
          <cell r="G1201">
            <v>3361542.8</v>
          </cell>
          <cell r="H1201">
            <v>39019090</v>
          </cell>
        </row>
        <row r="1202">
          <cell r="E1202">
            <v>2010</v>
          </cell>
          <cell r="F1202">
            <v>401089</v>
          </cell>
          <cell r="G1202">
            <v>1183131.8</v>
          </cell>
          <cell r="H1202">
            <v>39019090</v>
          </cell>
        </row>
        <row r="1203">
          <cell r="E1203">
            <v>2009</v>
          </cell>
          <cell r="F1203">
            <v>564833</v>
          </cell>
          <cell r="G1203">
            <v>1429412.1</v>
          </cell>
          <cell r="H1203">
            <v>39019090</v>
          </cell>
        </row>
        <row r="1204">
          <cell r="E1204">
            <v>2008</v>
          </cell>
          <cell r="F1204">
            <v>189432.9</v>
          </cell>
          <cell r="G1204">
            <v>511108</v>
          </cell>
          <cell r="H1204">
            <v>39019090</v>
          </cell>
        </row>
        <row r="1205">
          <cell r="E1205">
            <v>2007</v>
          </cell>
          <cell r="F1205">
            <v>5642.8</v>
          </cell>
          <cell r="G1205">
            <v>558485</v>
          </cell>
          <cell r="H1205">
            <v>39019090</v>
          </cell>
        </row>
        <row r="1206">
          <cell r="E1206">
            <v>2006</v>
          </cell>
          <cell r="F1206">
            <v>566</v>
          </cell>
          <cell r="G1206">
            <v>361555</v>
          </cell>
          <cell r="H1206">
            <v>39019090</v>
          </cell>
        </row>
        <row r="1207">
          <cell r="E1207">
            <v>2005</v>
          </cell>
          <cell r="F1207">
            <v>258621</v>
          </cell>
          <cell r="G1207">
            <v>666965.1</v>
          </cell>
          <cell r="H1207">
            <v>39019090</v>
          </cell>
        </row>
        <row r="1208">
          <cell r="E1208">
            <v>2018</v>
          </cell>
          <cell r="F1208">
            <v>11860335.800000001</v>
          </cell>
          <cell r="G1208">
            <v>26464772.199999999</v>
          </cell>
          <cell r="H1208">
            <v>39021000</v>
          </cell>
        </row>
        <row r="1209">
          <cell r="E1209">
            <v>2017</v>
          </cell>
          <cell r="F1209">
            <v>19553848.800000001</v>
          </cell>
          <cell r="G1209">
            <v>31624434</v>
          </cell>
          <cell r="H1209">
            <v>39021000</v>
          </cell>
        </row>
        <row r="1210">
          <cell r="E1210">
            <v>2016</v>
          </cell>
          <cell r="F1210">
            <v>19256889</v>
          </cell>
          <cell r="G1210">
            <v>32349445.699999999</v>
          </cell>
          <cell r="H1210">
            <v>39021000</v>
          </cell>
        </row>
        <row r="1211">
          <cell r="E1211">
            <v>2015</v>
          </cell>
          <cell r="F1211">
            <v>24342475.300000001</v>
          </cell>
          <cell r="G1211">
            <v>35298086.799999997</v>
          </cell>
          <cell r="H1211">
            <v>39021000</v>
          </cell>
        </row>
        <row r="1212">
          <cell r="E1212">
            <v>2014</v>
          </cell>
          <cell r="F1212">
            <v>21552629.600000001</v>
          </cell>
          <cell r="G1212">
            <v>34314752.5</v>
          </cell>
          <cell r="H1212">
            <v>39021000</v>
          </cell>
        </row>
        <row r="1213">
          <cell r="E1213">
            <v>2013</v>
          </cell>
          <cell r="F1213">
            <v>22102971.899999999</v>
          </cell>
          <cell r="G1213">
            <v>31677268.899999999</v>
          </cell>
          <cell r="H1213">
            <v>39021000</v>
          </cell>
        </row>
        <row r="1214">
          <cell r="E1214">
            <v>2012</v>
          </cell>
          <cell r="F1214">
            <v>21813124.699999999</v>
          </cell>
          <cell r="G1214">
            <v>31408743</v>
          </cell>
          <cell r="H1214">
            <v>39021000</v>
          </cell>
        </row>
        <row r="1215">
          <cell r="E1215">
            <v>2011</v>
          </cell>
          <cell r="F1215">
            <v>11743680.199999999</v>
          </cell>
          <cell r="G1215">
            <v>19415756.199999999</v>
          </cell>
          <cell r="H1215">
            <v>39021000</v>
          </cell>
        </row>
        <row r="1216">
          <cell r="E1216">
            <v>2010</v>
          </cell>
          <cell r="F1216">
            <v>12071015.699999999</v>
          </cell>
          <cell r="G1216">
            <v>20694495.199999999</v>
          </cell>
          <cell r="H1216">
            <v>39021000</v>
          </cell>
        </row>
        <row r="1217">
          <cell r="E1217">
            <v>2009</v>
          </cell>
          <cell r="F1217">
            <v>12537464.5</v>
          </cell>
          <cell r="G1217">
            <v>17953261</v>
          </cell>
          <cell r="H1217">
            <v>39021000</v>
          </cell>
        </row>
        <row r="1218">
          <cell r="E1218">
            <v>2008</v>
          </cell>
          <cell r="F1218">
            <v>14079146.4</v>
          </cell>
          <cell r="G1218">
            <v>23708300.100000001</v>
          </cell>
          <cell r="H1218">
            <v>39021000</v>
          </cell>
        </row>
        <row r="1219">
          <cell r="E1219">
            <v>2007</v>
          </cell>
          <cell r="F1219">
            <v>9595578</v>
          </cell>
          <cell r="G1219">
            <v>14231176.199999999</v>
          </cell>
          <cell r="H1219">
            <v>39021000</v>
          </cell>
        </row>
        <row r="1220">
          <cell r="E1220">
            <v>2006</v>
          </cell>
          <cell r="F1220">
            <v>9540866</v>
          </cell>
          <cell r="G1220">
            <v>11871370.5</v>
          </cell>
          <cell r="H1220">
            <v>39021000</v>
          </cell>
        </row>
        <row r="1221">
          <cell r="E1221">
            <v>2005</v>
          </cell>
          <cell r="F1221">
            <v>8501500.3000000007</v>
          </cell>
          <cell r="G1221">
            <v>9041877.3000000007</v>
          </cell>
          <cell r="H1221">
            <v>39021000</v>
          </cell>
        </row>
        <row r="1222">
          <cell r="E1222">
            <v>2018</v>
          </cell>
          <cell r="F1222">
            <v>25695.1</v>
          </cell>
          <cell r="G1222">
            <v>71135.600000000006</v>
          </cell>
          <cell r="H1222">
            <v>39022000</v>
          </cell>
        </row>
        <row r="1223">
          <cell r="E1223">
            <v>2017</v>
          </cell>
          <cell r="F1223">
            <v>24303</v>
          </cell>
          <cell r="G1223">
            <v>93038.1</v>
          </cell>
          <cell r="H1223">
            <v>39022000</v>
          </cell>
        </row>
        <row r="1224">
          <cell r="E1224">
            <v>2016</v>
          </cell>
          <cell r="F1224">
            <v>14000</v>
          </cell>
          <cell r="G1224">
            <v>75664.600000000006</v>
          </cell>
          <cell r="H1224">
            <v>39022000</v>
          </cell>
        </row>
        <row r="1225">
          <cell r="E1225">
            <v>2015</v>
          </cell>
          <cell r="F1225">
            <v>692965</v>
          </cell>
          <cell r="G1225">
            <v>179740.6</v>
          </cell>
          <cell r="H1225">
            <v>39022000</v>
          </cell>
        </row>
        <row r="1226">
          <cell r="E1226">
            <v>2014</v>
          </cell>
          <cell r="F1226">
            <v>574288</v>
          </cell>
          <cell r="G1226">
            <v>69691.7</v>
          </cell>
          <cell r="H1226">
            <v>39022000</v>
          </cell>
        </row>
        <row r="1227">
          <cell r="E1227">
            <v>2013</v>
          </cell>
          <cell r="F1227">
            <v>339190</v>
          </cell>
          <cell r="G1227">
            <v>27987</v>
          </cell>
          <cell r="H1227">
            <v>39022000</v>
          </cell>
        </row>
        <row r="1228">
          <cell r="E1228">
            <v>2012</v>
          </cell>
          <cell r="F1228">
            <v>10410</v>
          </cell>
          <cell r="G1228">
            <v>24190</v>
          </cell>
          <cell r="H1228">
            <v>39022000</v>
          </cell>
        </row>
        <row r="1229">
          <cell r="E1229">
            <v>2011</v>
          </cell>
          <cell r="F1229">
            <v>301</v>
          </cell>
          <cell r="G1229">
            <v>4287.3999999999996</v>
          </cell>
          <cell r="H1229">
            <v>39022000</v>
          </cell>
        </row>
        <row r="1230">
          <cell r="E1230">
            <v>2010</v>
          </cell>
          <cell r="F1230">
            <v>207.3</v>
          </cell>
          <cell r="G1230">
            <v>34245.5</v>
          </cell>
          <cell r="H1230">
            <v>39022000</v>
          </cell>
        </row>
        <row r="1231">
          <cell r="E1231">
            <v>2009</v>
          </cell>
          <cell r="F1231">
            <v>5760</v>
          </cell>
          <cell r="G1231">
            <v>5530</v>
          </cell>
          <cell r="H1231">
            <v>39022000</v>
          </cell>
        </row>
        <row r="1232">
          <cell r="E1232">
            <v>2008</v>
          </cell>
          <cell r="F1232">
            <v>0</v>
          </cell>
          <cell r="G1232">
            <v>20443.3</v>
          </cell>
          <cell r="H1232">
            <v>39022000</v>
          </cell>
        </row>
        <row r="1233">
          <cell r="E1233">
            <v>2007</v>
          </cell>
          <cell r="F1233">
            <v>0</v>
          </cell>
          <cell r="G1233">
            <v>40029</v>
          </cell>
          <cell r="H1233">
            <v>39022000</v>
          </cell>
        </row>
        <row r="1234">
          <cell r="E1234">
            <v>2006</v>
          </cell>
          <cell r="F1234">
            <v>38400</v>
          </cell>
          <cell r="G1234">
            <v>6004</v>
          </cell>
          <cell r="H1234">
            <v>39022000</v>
          </cell>
        </row>
        <row r="1235">
          <cell r="E1235">
            <v>2005</v>
          </cell>
          <cell r="F1235">
            <v>3400</v>
          </cell>
          <cell r="G1235">
            <v>13300</v>
          </cell>
          <cell r="H1235">
            <v>39022000</v>
          </cell>
        </row>
        <row r="1236">
          <cell r="E1236">
            <v>2018</v>
          </cell>
          <cell r="F1236">
            <v>3502250</v>
          </cell>
          <cell r="G1236">
            <v>12537890.1</v>
          </cell>
          <cell r="H1236">
            <v>39023000</v>
          </cell>
        </row>
        <row r="1237">
          <cell r="E1237">
            <v>2017</v>
          </cell>
          <cell r="F1237">
            <v>4617477.8</v>
          </cell>
          <cell r="G1237">
            <v>14663188.300000001</v>
          </cell>
          <cell r="H1237">
            <v>39023000</v>
          </cell>
        </row>
        <row r="1238">
          <cell r="E1238">
            <v>2016</v>
          </cell>
          <cell r="F1238">
            <v>2618889</v>
          </cell>
          <cell r="G1238">
            <v>11413953.4</v>
          </cell>
          <cell r="H1238">
            <v>39023000</v>
          </cell>
        </row>
        <row r="1239">
          <cell r="E1239">
            <v>2015</v>
          </cell>
          <cell r="F1239">
            <v>1851450.4</v>
          </cell>
          <cell r="G1239">
            <v>10154209.199999999</v>
          </cell>
          <cell r="H1239">
            <v>39023000</v>
          </cell>
        </row>
        <row r="1240">
          <cell r="E1240">
            <v>2014</v>
          </cell>
          <cell r="F1240">
            <v>4236824.8</v>
          </cell>
          <cell r="G1240">
            <v>10662510</v>
          </cell>
          <cell r="H1240">
            <v>39023000</v>
          </cell>
        </row>
        <row r="1241">
          <cell r="E1241">
            <v>2013</v>
          </cell>
          <cell r="F1241">
            <v>4633656.0999999996</v>
          </cell>
          <cell r="G1241">
            <v>12882344</v>
          </cell>
          <cell r="H1241">
            <v>39023000</v>
          </cell>
        </row>
        <row r="1242">
          <cell r="E1242">
            <v>2012</v>
          </cell>
          <cell r="F1242">
            <v>4210051</v>
          </cell>
          <cell r="G1242">
            <v>11668959</v>
          </cell>
          <cell r="H1242">
            <v>39023000</v>
          </cell>
        </row>
        <row r="1243">
          <cell r="E1243">
            <v>2011</v>
          </cell>
          <cell r="F1243">
            <v>4283221</v>
          </cell>
          <cell r="G1243">
            <v>12508567</v>
          </cell>
          <cell r="H1243">
            <v>39023000</v>
          </cell>
        </row>
        <row r="1244">
          <cell r="E1244">
            <v>2010</v>
          </cell>
          <cell r="F1244">
            <v>3262208</v>
          </cell>
          <cell r="G1244">
            <v>22793393.600000001</v>
          </cell>
          <cell r="H1244">
            <v>39023000</v>
          </cell>
        </row>
        <row r="1245">
          <cell r="E1245">
            <v>2009</v>
          </cell>
          <cell r="F1245">
            <v>1816954</v>
          </cell>
          <cell r="G1245">
            <v>8339489</v>
          </cell>
          <cell r="H1245">
            <v>39023000</v>
          </cell>
        </row>
        <row r="1246">
          <cell r="E1246">
            <v>2008</v>
          </cell>
          <cell r="F1246">
            <v>1695925</v>
          </cell>
          <cell r="G1246">
            <v>6287602</v>
          </cell>
          <cell r="H1246">
            <v>39023000</v>
          </cell>
        </row>
        <row r="1247">
          <cell r="E1247">
            <v>2007</v>
          </cell>
          <cell r="F1247">
            <v>1167850</v>
          </cell>
          <cell r="G1247">
            <v>7013728</v>
          </cell>
          <cell r="H1247">
            <v>39023000</v>
          </cell>
        </row>
        <row r="1248">
          <cell r="E1248">
            <v>2006</v>
          </cell>
          <cell r="F1248">
            <v>424263</v>
          </cell>
          <cell r="G1248">
            <v>4405212</v>
          </cell>
          <cell r="H1248">
            <v>39023000</v>
          </cell>
        </row>
        <row r="1249">
          <cell r="E1249">
            <v>2005</v>
          </cell>
          <cell r="F1249">
            <v>155425</v>
          </cell>
          <cell r="G1249">
            <v>3717129</v>
          </cell>
          <cell r="H1249">
            <v>39023000</v>
          </cell>
        </row>
        <row r="1250">
          <cell r="E1250">
            <v>2018</v>
          </cell>
          <cell r="F1250">
            <v>8295</v>
          </cell>
          <cell r="G1250">
            <v>83320</v>
          </cell>
          <cell r="H1250">
            <v>39029010</v>
          </cell>
        </row>
        <row r="1251">
          <cell r="E1251">
            <v>2017</v>
          </cell>
          <cell r="F1251">
            <v>0</v>
          </cell>
          <cell r="G1251">
            <v>32926</v>
          </cell>
          <cell r="H1251">
            <v>39029010</v>
          </cell>
        </row>
        <row r="1252">
          <cell r="E1252">
            <v>2016</v>
          </cell>
          <cell r="F1252">
            <v>42000</v>
          </cell>
          <cell r="G1252">
            <v>66275</v>
          </cell>
          <cell r="H1252">
            <v>39029010</v>
          </cell>
        </row>
        <row r="1253">
          <cell r="E1253">
            <v>2015</v>
          </cell>
          <cell r="F1253">
            <v>2410</v>
          </cell>
          <cell r="G1253">
            <v>40678</v>
          </cell>
          <cell r="H1253">
            <v>39029010</v>
          </cell>
        </row>
        <row r="1254">
          <cell r="E1254">
            <v>2014</v>
          </cell>
          <cell r="F1254">
            <v>25</v>
          </cell>
          <cell r="G1254">
            <v>32892</v>
          </cell>
          <cell r="H1254">
            <v>39029010</v>
          </cell>
        </row>
        <row r="1255">
          <cell r="E1255">
            <v>2013</v>
          </cell>
          <cell r="F1255">
            <v>0</v>
          </cell>
          <cell r="G1255">
            <v>48756</v>
          </cell>
          <cell r="H1255">
            <v>39029010</v>
          </cell>
        </row>
        <row r="1256">
          <cell r="E1256">
            <v>2012</v>
          </cell>
          <cell r="F1256">
            <v>1500</v>
          </cell>
          <cell r="G1256">
            <v>53056</v>
          </cell>
          <cell r="H1256">
            <v>39029010</v>
          </cell>
        </row>
        <row r="1257">
          <cell r="E1257">
            <v>2011</v>
          </cell>
          <cell r="F1257">
            <v>50</v>
          </cell>
          <cell r="G1257">
            <v>36794</v>
          </cell>
          <cell r="H1257">
            <v>39029010</v>
          </cell>
        </row>
        <row r="1258">
          <cell r="E1258">
            <v>2010</v>
          </cell>
          <cell r="F1258">
            <v>0</v>
          </cell>
          <cell r="G1258">
            <v>2310</v>
          </cell>
          <cell r="H1258">
            <v>39029010</v>
          </cell>
        </row>
        <row r="1259">
          <cell r="E1259">
            <v>2009</v>
          </cell>
          <cell r="F1259">
            <v>0</v>
          </cell>
          <cell r="G1259">
            <v>1525</v>
          </cell>
          <cell r="H1259">
            <v>39029010</v>
          </cell>
        </row>
        <row r="1260">
          <cell r="E1260">
            <v>2008</v>
          </cell>
          <cell r="F1260">
            <v>525</v>
          </cell>
          <cell r="G1260">
            <v>2</v>
          </cell>
          <cell r="H1260">
            <v>39029010</v>
          </cell>
        </row>
        <row r="1261">
          <cell r="E1261">
            <v>2007</v>
          </cell>
          <cell r="F1261">
            <v>0</v>
          </cell>
          <cell r="G1261">
            <v>3001</v>
          </cell>
          <cell r="H1261">
            <v>39029010</v>
          </cell>
        </row>
        <row r="1262">
          <cell r="E1262">
            <v>2006</v>
          </cell>
          <cell r="H1262">
            <v>39029010</v>
          </cell>
        </row>
        <row r="1263">
          <cell r="E1263">
            <v>2005</v>
          </cell>
          <cell r="H1263">
            <v>39029010</v>
          </cell>
        </row>
        <row r="1264">
          <cell r="E1264">
            <v>2018</v>
          </cell>
          <cell r="F1264">
            <v>34375</v>
          </cell>
          <cell r="G1264">
            <v>158579</v>
          </cell>
          <cell r="H1264">
            <v>39029020</v>
          </cell>
        </row>
        <row r="1265">
          <cell r="E1265">
            <v>2017</v>
          </cell>
          <cell r="F1265">
            <v>65567</v>
          </cell>
          <cell r="G1265">
            <v>187448</v>
          </cell>
          <cell r="H1265">
            <v>39029020</v>
          </cell>
        </row>
        <row r="1266">
          <cell r="E1266">
            <v>2016</v>
          </cell>
          <cell r="F1266">
            <v>1515</v>
          </cell>
          <cell r="G1266">
            <v>124800</v>
          </cell>
          <cell r="H1266">
            <v>39029020</v>
          </cell>
        </row>
        <row r="1267">
          <cell r="E1267">
            <v>2015</v>
          </cell>
          <cell r="F1267">
            <v>8375</v>
          </cell>
          <cell r="G1267">
            <v>104496</v>
          </cell>
          <cell r="H1267">
            <v>39029020</v>
          </cell>
        </row>
        <row r="1268">
          <cell r="E1268">
            <v>2014</v>
          </cell>
          <cell r="F1268">
            <v>1200</v>
          </cell>
          <cell r="G1268">
            <v>103286</v>
          </cell>
          <cell r="H1268">
            <v>39029020</v>
          </cell>
        </row>
        <row r="1269">
          <cell r="E1269">
            <v>2013</v>
          </cell>
          <cell r="F1269">
            <v>0</v>
          </cell>
          <cell r="G1269">
            <v>75779</v>
          </cell>
          <cell r="H1269">
            <v>39029020</v>
          </cell>
        </row>
        <row r="1270">
          <cell r="E1270">
            <v>2012</v>
          </cell>
          <cell r="F1270">
            <v>0</v>
          </cell>
          <cell r="G1270">
            <v>84546</v>
          </cell>
          <cell r="H1270">
            <v>39029020</v>
          </cell>
        </row>
        <row r="1271">
          <cell r="E1271">
            <v>2011</v>
          </cell>
          <cell r="F1271">
            <v>0</v>
          </cell>
          <cell r="G1271">
            <v>74941</v>
          </cell>
          <cell r="H1271">
            <v>39029020</v>
          </cell>
        </row>
        <row r="1272">
          <cell r="E1272">
            <v>2010</v>
          </cell>
          <cell r="F1272">
            <v>0</v>
          </cell>
          <cell r="G1272">
            <v>67773</v>
          </cell>
          <cell r="H1272">
            <v>39029020</v>
          </cell>
        </row>
        <row r="1273">
          <cell r="E1273">
            <v>2009</v>
          </cell>
          <cell r="F1273">
            <v>0</v>
          </cell>
          <cell r="G1273">
            <v>7400</v>
          </cell>
          <cell r="H1273">
            <v>39029020</v>
          </cell>
        </row>
        <row r="1274">
          <cell r="E1274">
            <v>2008</v>
          </cell>
          <cell r="F1274">
            <v>25</v>
          </cell>
          <cell r="G1274">
            <v>1450</v>
          </cell>
          <cell r="H1274">
            <v>39029020</v>
          </cell>
        </row>
        <row r="1275">
          <cell r="E1275">
            <v>2007</v>
          </cell>
          <cell r="F1275">
            <v>0</v>
          </cell>
          <cell r="G1275">
            <v>1375</v>
          </cell>
          <cell r="H1275">
            <v>39029020</v>
          </cell>
        </row>
        <row r="1276">
          <cell r="E1276">
            <v>2006</v>
          </cell>
          <cell r="H1276">
            <v>39029020</v>
          </cell>
        </row>
        <row r="1277">
          <cell r="E1277">
            <v>2005</v>
          </cell>
          <cell r="F1277">
            <v>0</v>
          </cell>
          <cell r="G1277">
            <v>1</v>
          </cell>
          <cell r="H1277">
            <v>39029020</v>
          </cell>
        </row>
        <row r="1278">
          <cell r="E1278">
            <v>2018</v>
          </cell>
          <cell r="F1278">
            <v>110425.8</v>
          </cell>
          <cell r="G1278">
            <v>984584.4</v>
          </cell>
          <cell r="H1278">
            <v>39029090</v>
          </cell>
        </row>
        <row r="1279">
          <cell r="E1279">
            <v>2017</v>
          </cell>
          <cell r="F1279">
            <v>121231.8</v>
          </cell>
          <cell r="G1279">
            <v>970044.6</v>
          </cell>
          <cell r="H1279">
            <v>39029090</v>
          </cell>
        </row>
        <row r="1280">
          <cell r="E1280">
            <v>2016</v>
          </cell>
          <cell r="F1280">
            <v>171051.2</v>
          </cell>
          <cell r="G1280">
            <v>1410887.4</v>
          </cell>
          <cell r="H1280">
            <v>39029090</v>
          </cell>
        </row>
        <row r="1281">
          <cell r="E1281">
            <v>2015</v>
          </cell>
          <cell r="F1281">
            <v>158575.9</v>
          </cell>
          <cell r="G1281">
            <v>1463079.9</v>
          </cell>
          <cell r="H1281">
            <v>39029090</v>
          </cell>
        </row>
        <row r="1282">
          <cell r="E1282">
            <v>2014</v>
          </cell>
          <cell r="F1282">
            <v>182549.4</v>
          </cell>
          <cell r="G1282">
            <v>1530603.6</v>
          </cell>
          <cell r="H1282">
            <v>39029090</v>
          </cell>
        </row>
        <row r="1283">
          <cell r="E1283">
            <v>2013</v>
          </cell>
          <cell r="F1283">
            <v>36013.199999999997</v>
          </cell>
          <cell r="G1283">
            <v>1173511.6000000001</v>
          </cell>
          <cell r="H1283">
            <v>39029090</v>
          </cell>
        </row>
        <row r="1284">
          <cell r="E1284">
            <v>2012</v>
          </cell>
          <cell r="F1284">
            <v>1342951.8</v>
          </cell>
          <cell r="G1284">
            <v>1173750.8999999999</v>
          </cell>
          <cell r="H1284">
            <v>39029090</v>
          </cell>
        </row>
        <row r="1285">
          <cell r="E1285">
            <v>2011</v>
          </cell>
          <cell r="F1285">
            <v>1032346.6</v>
          </cell>
          <cell r="G1285">
            <v>1108883.3999999999</v>
          </cell>
          <cell r="H1285">
            <v>39029090</v>
          </cell>
        </row>
        <row r="1286">
          <cell r="E1286">
            <v>2010</v>
          </cell>
          <cell r="F1286">
            <v>1549907.3</v>
          </cell>
          <cell r="G1286">
            <v>1153920.7</v>
          </cell>
          <cell r="H1286">
            <v>39029090</v>
          </cell>
        </row>
        <row r="1287">
          <cell r="E1287">
            <v>2009</v>
          </cell>
          <cell r="F1287">
            <v>196853.2</v>
          </cell>
          <cell r="G1287">
            <v>1377115.8</v>
          </cell>
          <cell r="H1287">
            <v>39029090</v>
          </cell>
        </row>
        <row r="1288">
          <cell r="E1288">
            <v>2008</v>
          </cell>
          <cell r="F1288">
            <v>268779.5</v>
          </cell>
          <cell r="G1288">
            <v>562104</v>
          </cell>
          <cell r="H1288">
            <v>39029090</v>
          </cell>
        </row>
        <row r="1289">
          <cell r="E1289">
            <v>2007</v>
          </cell>
          <cell r="F1289">
            <v>104967.8</v>
          </cell>
          <cell r="G1289">
            <v>574815</v>
          </cell>
          <cell r="H1289">
            <v>39029090</v>
          </cell>
        </row>
        <row r="1290">
          <cell r="E1290">
            <v>2006</v>
          </cell>
          <cell r="F1290">
            <v>37562.1</v>
          </cell>
          <cell r="G1290">
            <v>578404</v>
          </cell>
          <cell r="H1290">
            <v>39029090</v>
          </cell>
        </row>
        <row r="1291">
          <cell r="E1291">
            <v>2005</v>
          </cell>
          <cell r="F1291">
            <v>174730</v>
          </cell>
          <cell r="G1291">
            <v>322656</v>
          </cell>
          <cell r="H1291">
            <v>39029090</v>
          </cell>
        </row>
        <row r="1292">
          <cell r="E1292">
            <v>2018</v>
          </cell>
          <cell r="F1292">
            <v>2037883.4</v>
          </cell>
          <cell r="G1292">
            <v>25426743.600000001</v>
          </cell>
          <cell r="H1292">
            <v>39031100</v>
          </cell>
        </row>
        <row r="1293">
          <cell r="E1293">
            <v>2017</v>
          </cell>
          <cell r="F1293">
            <v>1035759.1</v>
          </cell>
          <cell r="G1293">
            <v>21765124.600000001</v>
          </cell>
          <cell r="H1293">
            <v>39031100</v>
          </cell>
        </row>
        <row r="1294">
          <cell r="E1294">
            <v>2016</v>
          </cell>
          <cell r="F1294">
            <v>1012304</v>
          </cell>
          <cell r="G1294">
            <v>18142768.5</v>
          </cell>
          <cell r="H1294">
            <v>39031100</v>
          </cell>
        </row>
        <row r="1295">
          <cell r="E1295">
            <v>2015</v>
          </cell>
          <cell r="F1295">
            <v>754491</v>
          </cell>
          <cell r="G1295">
            <v>18243155.399999999</v>
          </cell>
          <cell r="H1295">
            <v>39031100</v>
          </cell>
        </row>
        <row r="1296">
          <cell r="E1296">
            <v>2014</v>
          </cell>
          <cell r="F1296">
            <v>931373.9</v>
          </cell>
          <cell r="G1296">
            <v>16736356.5</v>
          </cell>
          <cell r="H1296">
            <v>39031100</v>
          </cell>
        </row>
        <row r="1297">
          <cell r="E1297">
            <v>2013</v>
          </cell>
          <cell r="F1297">
            <v>760947</v>
          </cell>
          <cell r="G1297">
            <v>12401621.1</v>
          </cell>
          <cell r="H1297">
            <v>39031100</v>
          </cell>
        </row>
        <row r="1298">
          <cell r="E1298">
            <v>2012</v>
          </cell>
          <cell r="F1298">
            <v>1508990</v>
          </cell>
          <cell r="G1298">
            <v>10747985.300000001</v>
          </cell>
          <cell r="H1298">
            <v>39031100</v>
          </cell>
        </row>
        <row r="1299">
          <cell r="E1299">
            <v>2011</v>
          </cell>
          <cell r="F1299">
            <v>655511</v>
          </cell>
          <cell r="G1299">
            <v>9292055.4000000004</v>
          </cell>
          <cell r="H1299">
            <v>39031100</v>
          </cell>
        </row>
        <row r="1300">
          <cell r="E1300">
            <v>2010</v>
          </cell>
          <cell r="F1300">
            <v>240668</v>
          </cell>
          <cell r="G1300">
            <v>7737323.7000000002</v>
          </cell>
          <cell r="H1300">
            <v>39031100</v>
          </cell>
        </row>
        <row r="1301">
          <cell r="E1301">
            <v>2009</v>
          </cell>
          <cell r="F1301">
            <v>480863</v>
          </cell>
          <cell r="G1301">
            <v>6594723.2000000002</v>
          </cell>
          <cell r="H1301">
            <v>39031100</v>
          </cell>
        </row>
        <row r="1302">
          <cell r="E1302">
            <v>2008</v>
          </cell>
          <cell r="F1302">
            <v>808042</v>
          </cell>
          <cell r="G1302">
            <v>10418280.5</v>
          </cell>
          <cell r="H1302">
            <v>39031100</v>
          </cell>
        </row>
        <row r="1303">
          <cell r="E1303">
            <v>2007</v>
          </cell>
          <cell r="F1303">
            <v>330344.40000000002</v>
          </cell>
          <cell r="G1303">
            <v>12580792</v>
          </cell>
          <cell r="H1303">
            <v>39031100</v>
          </cell>
        </row>
        <row r="1304">
          <cell r="E1304">
            <v>2006</v>
          </cell>
          <cell r="F1304">
            <v>282243.5</v>
          </cell>
          <cell r="G1304">
            <v>11612406</v>
          </cell>
          <cell r="H1304">
            <v>39031100</v>
          </cell>
        </row>
        <row r="1305">
          <cell r="E1305">
            <v>2005</v>
          </cell>
          <cell r="F1305">
            <v>183389</v>
          </cell>
          <cell r="G1305">
            <v>9362325</v>
          </cell>
          <cell r="H1305">
            <v>39031100</v>
          </cell>
        </row>
        <row r="1306">
          <cell r="E1306">
            <v>2018</v>
          </cell>
          <cell r="F1306">
            <v>5245579.4000000004</v>
          </cell>
          <cell r="G1306">
            <v>15905796.800000001</v>
          </cell>
          <cell r="H1306">
            <v>39031900</v>
          </cell>
        </row>
        <row r="1307">
          <cell r="E1307">
            <v>2017</v>
          </cell>
          <cell r="F1307">
            <v>9849175</v>
          </cell>
          <cell r="G1307">
            <v>17028628.199999999</v>
          </cell>
          <cell r="H1307">
            <v>39031900</v>
          </cell>
        </row>
        <row r="1308">
          <cell r="E1308">
            <v>2016</v>
          </cell>
          <cell r="F1308">
            <v>17301738</v>
          </cell>
          <cell r="G1308">
            <v>25383766.399999999</v>
          </cell>
          <cell r="H1308">
            <v>39031900</v>
          </cell>
        </row>
        <row r="1309">
          <cell r="E1309">
            <v>2015</v>
          </cell>
          <cell r="F1309">
            <v>3969900.8</v>
          </cell>
          <cell r="G1309">
            <v>11212483.300000001</v>
          </cell>
          <cell r="H1309">
            <v>39031900</v>
          </cell>
        </row>
        <row r="1310">
          <cell r="E1310">
            <v>2014</v>
          </cell>
          <cell r="F1310">
            <v>4503326.2</v>
          </cell>
          <cell r="G1310">
            <v>11354570.1</v>
          </cell>
          <cell r="H1310">
            <v>39031900</v>
          </cell>
        </row>
        <row r="1311">
          <cell r="E1311">
            <v>2013</v>
          </cell>
          <cell r="F1311">
            <v>2530538.2999999998</v>
          </cell>
          <cell r="G1311">
            <v>10360313.9</v>
          </cell>
          <cell r="H1311">
            <v>39031900</v>
          </cell>
        </row>
        <row r="1312">
          <cell r="E1312">
            <v>2012</v>
          </cell>
          <cell r="F1312">
            <v>1954722.9</v>
          </cell>
          <cell r="G1312">
            <v>10111312.9</v>
          </cell>
          <cell r="H1312">
            <v>39031900</v>
          </cell>
        </row>
        <row r="1313">
          <cell r="E1313">
            <v>2011</v>
          </cell>
          <cell r="F1313">
            <v>3417759.6</v>
          </cell>
          <cell r="G1313">
            <v>10324242.6</v>
          </cell>
          <cell r="H1313">
            <v>39031900</v>
          </cell>
        </row>
        <row r="1314">
          <cell r="E1314">
            <v>2010</v>
          </cell>
          <cell r="F1314">
            <v>5087611</v>
          </cell>
          <cell r="G1314">
            <v>10740139.199999999</v>
          </cell>
          <cell r="H1314">
            <v>39031900</v>
          </cell>
        </row>
        <row r="1315">
          <cell r="E1315">
            <v>2009</v>
          </cell>
          <cell r="F1315">
            <v>7605797</v>
          </cell>
          <cell r="G1315">
            <v>11631801.1</v>
          </cell>
          <cell r="H1315">
            <v>39031900</v>
          </cell>
        </row>
        <row r="1316">
          <cell r="E1316">
            <v>2008</v>
          </cell>
          <cell r="F1316">
            <v>9033124</v>
          </cell>
          <cell r="G1316">
            <v>14816749.1</v>
          </cell>
          <cell r="H1316">
            <v>39031900</v>
          </cell>
        </row>
        <row r="1317">
          <cell r="E1317">
            <v>2007</v>
          </cell>
          <cell r="F1317">
            <v>7645894</v>
          </cell>
          <cell r="G1317">
            <v>15341138.1</v>
          </cell>
          <cell r="H1317">
            <v>39031900</v>
          </cell>
        </row>
        <row r="1318">
          <cell r="E1318">
            <v>2006</v>
          </cell>
          <cell r="F1318">
            <v>1020019</v>
          </cell>
          <cell r="G1318">
            <v>7655812.2000000002</v>
          </cell>
          <cell r="H1318">
            <v>39031900</v>
          </cell>
        </row>
        <row r="1319">
          <cell r="E1319">
            <v>2005</v>
          </cell>
          <cell r="F1319">
            <v>1390673</v>
          </cell>
          <cell r="G1319">
            <v>8828269</v>
          </cell>
          <cell r="H1319">
            <v>39031900</v>
          </cell>
        </row>
        <row r="1320">
          <cell r="E1320">
            <v>2018</v>
          </cell>
          <cell r="F1320">
            <v>110583.3</v>
          </cell>
          <cell r="G1320">
            <v>116813.4</v>
          </cell>
          <cell r="H1320">
            <v>39032000</v>
          </cell>
        </row>
        <row r="1321">
          <cell r="E1321">
            <v>2017</v>
          </cell>
          <cell r="F1321">
            <v>72435</v>
          </cell>
          <cell r="G1321">
            <v>53959</v>
          </cell>
          <cell r="H1321">
            <v>39032000</v>
          </cell>
        </row>
        <row r="1322">
          <cell r="E1322">
            <v>2016</v>
          </cell>
          <cell r="F1322">
            <v>85250</v>
          </cell>
          <cell r="G1322">
            <v>119750</v>
          </cell>
          <cell r="H1322">
            <v>39032000</v>
          </cell>
        </row>
        <row r="1323">
          <cell r="E1323">
            <v>2015</v>
          </cell>
          <cell r="F1323">
            <v>56750</v>
          </cell>
          <cell r="G1323">
            <v>61302</v>
          </cell>
          <cell r="H1323">
            <v>39032000</v>
          </cell>
        </row>
        <row r="1324">
          <cell r="E1324">
            <v>2014</v>
          </cell>
          <cell r="F1324">
            <v>19536</v>
          </cell>
          <cell r="G1324">
            <v>22022</v>
          </cell>
          <cell r="H1324">
            <v>39032000</v>
          </cell>
        </row>
        <row r="1325">
          <cell r="E1325">
            <v>2013</v>
          </cell>
          <cell r="F1325">
            <v>3025</v>
          </cell>
          <cell r="G1325">
            <v>21277.5</v>
          </cell>
          <cell r="H1325">
            <v>39032000</v>
          </cell>
        </row>
        <row r="1326">
          <cell r="E1326">
            <v>2012</v>
          </cell>
          <cell r="F1326">
            <v>465950</v>
          </cell>
          <cell r="G1326">
            <v>21463</v>
          </cell>
          <cell r="H1326">
            <v>39032000</v>
          </cell>
        </row>
        <row r="1327">
          <cell r="E1327">
            <v>2011</v>
          </cell>
          <cell r="F1327">
            <v>60833</v>
          </cell>
          <cell r="G1327">
            <v>16698.5</v>
          </cell>
          <cell r="H1327">
            <v>39032000</v>
          </cell>
        </row>
        <row r="1328">
          <cell r="E1328">
            <v>2010</v>
          </cell>
          <cell r="F1328">
            <v>120306</v>
          </cell>
          <cell r="G1328">
            <v>24865</v>
          </cell>
          <cell r="H1328">
            <v>39032000</v>
          </cell>
        </row>
        <row r="1329">
          <cell r="E1329">
            <v>2009</v>
          </cell>
          <cell r="F1329">
            <v>60725</v>
          </cell>
          <cell r="G1329">
            <v>139909</v>
          </cell>
          <cell r="H1329">
            <v>39032000</v>
          </cell>
        </row>
        <row r="1330">
          <cell r="E1330">
            <v>2008</v>
          </cell>
          <cell r="F1330">
            <v>0</v>
          </cell>
          <cell r="G1330">
            <v>152327</v>
          </cell>
          <cell r="H1330">
            <v>39032000</v>
          </cell>
        </row>
        <row r="1331">
          <cell r="E1331">
            <v>2007</v>
          </cell>
          <cell r="F1331">
            <v>25</v>
          </cell>
          <cell r="G1331">
            <v>193458</v>
          </cell>
          <cell r="H1331">
            <v>39032000</v>
          </cell>
        </row>
        <row r="1332">
          <cell r="E1332">
            <v>2006</v>
          </cell>
          <cell r="F1332">
            <v>0</v>
          </cell>
          <cell r="G1332">
            <v>147987</v>
          </cell>
          <cell r="H1332">
            <v>39032000</v>
          </cell>
        </row>
        <row r="1333">
          <cell r="E1333">
            <v>2005</v>
          </cell>
          <cell r="F1333">
            <v>3625</v>
          </cell>
          <cell r="G1333">
            <v>168180</v>
          </cell>
          <cell r="H1333">
            <v>39032000</v>
          </cell>
        </row>
        <row r="1334">
          <cell r="E1334">
            <v>2018</v>
          </cell>
          <cell r="F1334">
            <v>436472.7</v>
          </cell>
          <cell r="G1334">
            <v>2143884.4</v>
          </cell>
          <cell r="H1334">
            <v>39033000</v>
          </cell>
        </row>
        <row r="1335">
          <cell r="E1335">
            <v>2017</v>
          </cell>
          <cell r="F1335">
            <v>500365.2</v>
          </cell>
          <cell r="G1335">
            <v>1990928.4</v>
          </cell>
          <cell r="H1335">
            <v>39033000</v>
          </cell>
        </row>
        <row r="1336">
          <cell r="E1336">
            <v>2016</v>
          </cell>
          <cell r="F1336">
            <v>174168.5</v>
          </cell>
          <cell r="G1336">
            <v>1545101.2</v>
          </cell>
          <cell r="H1336">
            <v>39033000</v>
          </cell>
        </row>
        <row r="1337">
          <cell r="E1337">
            <v>2015</v>
          </cell>
          <cell r="F1337">
            <v>389477.3</v>
          </cell>
          <cell r="G1337">
            <v>1521390.5</v>
          </cell>
          <cell r="H1337">
            <v>39033000</v>
          </cell>
        </row>
        <row r="1338">
          <cell r="E1338">
            <v>2014</v>
          </cell>
          <cell r="F1338">
            <v>425336.4</v>
          </cell>
          <cell r="G1338">
            <v>1926604.2</v>
          </cell>
          <cell r="H1338">
            <v>39033000</v>
          </cell>
        </row>
        <row r="1339">
          <cell r="E1339">
            <v>2013</v>
          </cell>
          <cell r="F1339">
            <v>298252.5</v>
          </cell>
          <cell r="G1339">
            <v>1647133.3</v>
          </cell>
          <cell r="H1339">
            <v>39033000</v>
          </cell>
        </row>
        <row r="1340">
          <cell r="E1340">
            <v>2012</v>
          </cell>
          <cell r="F1340">
            <v>270323</v>
          </cell>
          <cell r="G1340">
            <v>1817025</v>
          </cell>
          <cell r="H1340">
            <v>39033000</v>
          </cell>
        </row>
        <row r="1341">
          <cell r="E1341">
            <v>2011</v>
          </cell>
          <cell r="F1341">
            <v>95855</v>
          </cell>
          <cell r="G1341">
            <v>976628</v>
          </cell>
          <cell r="H1341">
            <v>39033000</v>
          </cell>
        </row>
        <row r="1342">
          <cell r="E1342">
            <v>2010</v>
          </cell>
          <cell r="F1342">
            <v>163169</v>
          </cell>
          <cell r="G1342">
            <v>469350</v>
          </cell>
          <cell r="H1342">
            <v>39033000</v>
          </cell>
        </row>
        <row r="1343">
          <cell r="E1343">
            <v>2009</v>
          </cell>
          <cell r="F1343">
            <v>108300</v>
          </cell>
          <cell r="G1343">
            <v>611780</v>
          </cell>
          <cell r="H1343">
            <v>39033000</v>
          </cell>
        </row>
        <row r="1344">
          <cell r="E1344">
            <v>2008</v>
          </cell>
          <cell r="F1344">
            <v>20100</v>
          </cell>
          <cell r="G1344">
            <v>542835</v>
          </cell>
          <cell r="H1344">
            <v>39033000</v>
          </cell>
        </row>
        <row r="1345">
          <cell r="E1345">
            <v>2007</v>
          </cell>
          <cell r="F1345">
            <v>41724</v>
          </cell>
          <cell r="G1345">
            <v>534369.6</v>
          </cell>
          <cell r="H1345">
            <v>39033000</v>
          </cell>
        </row>
        <row r="1346">
          <cell r="E1346">
            <v>2006</v>
          </cell>
          <cell r="F1346">
            <v>58169</v>
          </cell>
          <cell r="G1346">
            <v>629647</v>
          </cell>
          <cell r="H1346">
            <v>39033000</v>
          </cell>
        </row>
        <row r="1347">
          <cell r="E1347">
            <v>2005</v>
          </cell>
          <cell r="F1347">
            <v>61675</v>
          </cell>
          <cell r="G1347">
            <v>583044.4</v>
          </cell>
          <cell r="H1347">
            <v>39033000</v>
          </cell>
        </row>
        <row r="1348">
          <cell r="E1348">
            <v>2018</v>
          </cell>
          <cell r="F1348">
            <v>0</v>
          </cell>
          <cell r="G1348">
            <v>976</v>
          </cell>
          <cell r="H1348">
            <v>39039010</v>
          </cell>
        </row>
        <row r="1349">
          <cell r="E1349">
            <v>2017</v>
          </cell>
          <cell r="H1349">
            <v>39039010</v>
          </cell>
        </row>
        <row r="1350">
          <cell r="E1350">
            <v>2016</v>
          </cell>
          <cell r="F1350">
            <v>0</v>
          </cell>
          <cell r="G1350">
            <v>325</v>
          </cell>
          <cell r="H1350">
            <v>39039010</v>
          </cell>
        </row>
        <row r="1351">
          <cell r="E1351">
            <v>2015</v>
          </cell>
          <cell r="F1351">
            <v>0</v>
          </cell>
          <cell r="G1351">
            <v>1350</v>
          </cell>
          <cell r="H1351">
            <v>39039010</v>
          </cell>
        </row>
        <row r="1352">
          <cell r="E1352">
            <v>2014</v>
          </cell>
          <cell r="F1352">
            <v>0</v>
          </cell>
          <cell r="G1352">
            <v>3160</v>
          </cell>
          <cell r="H1352">
            <v>39039010</v>
          </cell>
        </row>
        <row r="1353">
          <cell r="E1353">
            <v>2013</v>
          </cell>
          <cell r="F1353">
            <v>0</v>
          </cell>
          <cell r="G1353">
            <v>3000</v>
          </cell>
          <cell r="H1353">
            <v>39039010</v>
          </cell>
        </row>
        <row r="1354">
          <cell r="E1354">
            <v>2012</v>
          </cell>
          <cell r="H1354">
            <v>39039010</v>
          </cell>
        </row>
        <row r="1355">
          <cell r="E1355">
            <v>2011</v>
          </cell>
          <cell r="H1355">
            <v>39039010</v>
          </cell>
        </row>
        <row r="1356">
          <cell r="E1356">
            <v>2010</v>
          </cell>
          <cell r="H1356">
            <v>39039010</v>
          </cell>
        </row>
        <row r="1357">
          <cell r="E1357">
            <v>2009</v>
          </cell>
          <cell r="H1357">
            <v>39039010</v>
          </cell>
        </row>
        <row r="1358">
          <cell r="E1358">
            <v>2008</v>
          </cell>
          <cell r="H1358">
            <v>39039010</v>
          </cell>
        </row>
        <row r="1359">
          <cell r="E1359">
            <v>2007</v>
          </cell>
          <cell r="H1359">
            <v>39039010</v>
          </cell>
        </row>
        <row r="1360">
          <cell r="E1360">
            <v>2006</v>
          </cell>
          <cell r="H1360">
            <v>39039010</v>
          </cell>
        </row>
        <row r="1361">
          <cell r="E1361">
            <v>2005</v>
          </cell>
          <cell r="H1361">
            <v>39039010</v>
          </cell>
        </row>
        <row r="1362">
          <cell r="E1362">
            <v>2018</v>
          </cell>
          <cell r="H1362">
            <v>39039020</v>
          </cell>
        </row>
        <row r="1363">
          <cell r="E1363">
            <v>2017</v>
          </cell>
          <cell r="H1363">
            <v>39039020</v>
          </cell>
        </row>
        <row r="1364">
          <cell r="E1364">
            <v>2016</v>
          </cell>
          <cell r="F1364">
            <v>2500</v>
          </cell>
          <cell r="G1364">
            <v>0</v>
          </cell>
          <cell r="H1364">
            <v>39039020</v>
          </cell>
        </row>
        <row r="1365">
          <cell r="E1365">
            <v>2015</v>
          </cell>
          <cell r="H1365">
            <v>39039020</v>
          </cell>
        </row>
        <row r="1366">
          <cell r="E1366">
            <v>2014</v>
          </cell>
          <cell r="H1366">
            <v>39039020</v>
          </cell>
        </row>
        <row r="1367">
          <cell r="E1367">
            <v>2013</v>
          </cell>
          <cell r="H1367">
            <v>39039020</v>
          </cell>
        </row>
        <row r="1368">
          <cell r="E1368">
            <v>2012</v>
          </cell>
          <cell r="H1368">
            <v>39039020</v>
          </cell>
        </row>
        <row r="1369">
          <cell r="E1369">
            <v>2011</v>
          </cell>
          <cell r="H1369">
            <v>39039020</v>
          </cell>
        </row>
        <row r="1370">
          <cell r="E1370">
            <v>2010</v>
          </cell>
          <cell r="H1370">
            <v>39039020</v>
          </cell>
        </row>
        <row r="1371">
          <cell r="E1371">
            <v>2009</v>
          </cell>
          <cell r="H1371">
            <v>39039020</v>
          </cell>
        </row>
        <row r="1372">
          <cell r="E1372">
            <v>2008</v>
          </cell>
          <cell r="H1372">
            <v>39039020</v>
          </cell>
        </row>
        <row r="1373">
          <cell r="E1373">
            <v>2007</v>
          </cell>
          <cell r="H1373">
            <v>39039020</v>
          </cell>
        </row>
        <row r="1374">
          <cell r="E1374">
            <v>2006</v>
          </cell>
          <cell r="H1374">
            <v>39039020</v>
          </cell>
        </row>
        <row r="1375">
          <cell r="E1375">
            <v>2005</v>
          </cell>
          <cell r="H1375">
            <v>39039020</v>
          </cell>
        </row>
        <row r="1376">
          <cell r="E1376">
            <v>2018</v>
          </cell>
          <cell r="F1376">
            <v>1138158.8999999999</v>
          </cell>
          <cell r="G1376">
            <v>4838948.9000000004</v>
          </cell>
          <cell r="H1376">
            <v>39039090</v>
          </cell>
        </row>
        <row r="1377">
          <cell r="E1377">
            <v>2017</v>
          </cell>
          <cell r="F1377">
            <v>621850.80000000005</v>
          </cell>
          <cell r="G1377">
            <v>5185205.9000000004</v>
          </cell>
          <cell r="H1377">
            <v>39039090</v>
          </cell>
        </row>
        <row r="1378">
          <cell r="E1378">
            <v>2016</v>
          </cell>
          <cell r="F1378">
            <v>348150.8</v>
          </cell>
          <cell r="G1378">
            <v>7941024.0999999996</v>
          </cell>
          <cell r="H1378">
            <v>39039090</v>
          </cell>
        </row>
        <row r="1379">
          <cell r="E1379">
            <v>2015</v>
          </cell>
          <cell r="F1379">
            <v>323004.2</v>
          </cell>
          <cell r="G1379">
            <v>6081860.2000000002</v>
          </cell>
          <cell r="H1379">
            <v>39039090</v>
          </cell>
        </row>
        <row r="1380">
          <cell r="E1380">
            <v>2014</v>
          </cell>
          <cell r="F1380">
            <v>184802.5</v>
          </cell>
          <cell r="G1380">
            <v>5163715</v>
          </cell>
          <cell r="H1380">
            <v>39039090</v>
          </cell>
        </row>
        <row r="1381">
          <cell r="E1381">
            <v>2013</v>
          </cell>
          <cell r="F1381">
            <v>177322</v>
          </cell>
          <cell r="G1381">
            <v>4718736.5999999996</v>
          </cell>
          <cell r="H1381">
            <v>39039090</v>
          </cell>
        </row>
        <row r="1382">
          <cell r="E1382">
            <v>2012</v>
          </cell>
          <cell r="F1382">
            <v>754419.1</v>
          </cell>
          <cell r="G1382">
            <v>3979234.6</v>
          </cell>
          <cell r="H1382">
            <v>39039090</v>
          </cell>
        </row>
        <row r="1383">
          <cell r="E1383">
            <v>2011</v>
          </cell>
          <cell r="F1383">
            <v>1556996.7</v>
          </cell>
          <cell r="G1383">
            <v>2845404</v>
          </cell>
          <cell r="H1383">
            <v>39039090</v>
          </cell>
        </row>
        <row r="1384">
          <cell r="E1384">
            <v>2010</v>
          </cell>
          <cell r="F1384">
            <v>613264.5</v>
          </cell>
          <cell r="G1384">
            <v>1495155</v>
          </cell>
          <cell r="H1384">
            <v>39039090</v>
          </cell>
        </row>
        <row r="1385">
          <cell r="E1385">
            <v>2009</v>
          </cell>
          <cell r="F1385">
            <v>421443.1</v>
          </cell>
          <cell r="G1385">
            <v>1736499</v>
          </cell>
          <cell r="H1385">
            <v>39039090</v>
          </cell>
        </row>
        <row r="1386">
          <cell r="E1386">
            <v>2008</v>
          </cell>
          <cell r="F1386">
            <v>25452</v>
          </cell>
          <cell r="G1386">
            <v>4620167</v>
          </cell>
          <cell r="H1386">
            <v>39039090</v>
          </cell>
        </row>
        <row r="1387">
          <cell r="E1387">
            <v>2007</v>
          </cell>
          <cell r="F1387">
            <v>1586508</v>
          </cell>
          <cell r="G1387">
            <v>3429977</v>
          </cell>
          <cell r="H1387">
            <v>39039090</v>
          </cell>
        </row>
        <row r="1388">
          <cell r="E1388">
            <v>2006</v>
          </cell>
          <cell r="F1388">
            <v>1043464</v>
          </cell>
          <cell r="G1388">
            <v>3697325.1</v>
          </cell>
          <cell r="H1388">
            <v>39039090</v>
          </cell>
        </row>
        <row r="1389">
          <cell r="E1389">
            <v>2005</v>
          </cell>
          <cell r="F1389">
            <v>151640</v>
          </cell>
          <cell r="G1389">
            <v>4213309</v>
          </cell>
          <cell r="H1389">
            <v>39039090</v>
          </cell>
        </row>
        <row r="1390">
          <cell r="E1390">
            <v>2018</v>
          </cell>
          <cell r="F1390">
            <v>1592905.5</v>
          </cell>
          <cell r="G1390">
            <v>16043106.699999999</v>
          </cell>
          <cell r="H1390">
            <v>39041000</v>
          </cell>
        </row>
        <row r="1391">
          <cell r="E1391">
            <v>2017</v>
          </cell>
          <cell r="F1391">
            <v>1380116.2</v>
          </cell>
          <cell r="G1391">
            <v>17421860.600000001</v>
          </cell>
          <cell r="H1391">
            <v>39041000</v>
          </cell>
        </row>
        <row r="1392">
          <cell r="E1392">
            <v>2016</v>
          </cell>
          <cell r="F1392">
            <v>1569775</v>
          </cell>
          <cell r="G1392">
            <v>14922467.699999999</v>
          </cell>
          <cell r="H1392">
            <v>39041000</v>
          </cell>
        </row>
        <row r="1393">
          <cell r="E1393">
            <v>2015</v>
          </cell>
          <cell r="F1393">
            <v>1113962.6000000001</v>
          </cell>
          <cell r="G1393">
            <v>17872448.800000001</v>
          </cell>
          <cell r="H1393">
            <v>39041000</v>
          </cell>
        </row>
        <row r="1394">
          <cell r="E1394">
            <v>2014</v>
          </cell>
          <cell r="F1394">
            <v>2012323.4</v>
          </cell>
          <cell r="G1394">
            <v>15471907.9</v>
          </cell>
          <cell r="H1394">
            <v>39041000</v>
          </cell>
        </row>
        <row r="1395">
          <cell r="E1395">
            <v>2013</v>
          </cell>
          <cell r="F1395">
            <v>1745131.2</v>
          </cell>
          <cell r="G1395">
            <v>10079515.6</v>
          </cell>
          <cell r="H1395">
            <v>39041000</v>
          </cell>
        </row>
        <row r="1396">
          <cell r="E1396">
            <v>2012</v>
          </cell>
          <cell r="F1396">
            <v>696482</v>
          </cell>
          <cell r="G1396">
            <v>11788247.5</v>
          </cell>
          <cell r="H1396">
            <v>39041000</v>
          </cell>
        </row>
        <row r="1397">
          <cell r="E1397">
            <v>2011</v>
          </cell>
          <cell r="F1397">
            <v>904730</v>
          </cell>
          <cell r="G1397">
            <v>10485527.6</v>
          </cell>
          <cell r="H1397">
            <v>39041000</v>
          </cell>
        </row>
        <row r="1398">
          <cell r="E1398">
            <v>2010</v>
          </cell>
          <cell r="F1398">
            <v>540855</v>
          </cell>
          <cell r="G1398">
            <v>11505840</v>
          </cell>
          <cell r="H1398">
            <v>39041000</v>
          </cell>
        </row>
        <row r="1399">
          <cell r="E1399">
            <v>2009</v>
          </cell>
          <cell r="F1399">
            <v>409937</v>
          </cell>
          <cell r="G1399">
            <v>6605463</v>
          </cell>
          <cell r="H1399">
            <v>39041000</v>
          </cell>
        </row>
        <row r="1400">
          <cell r="E1400">
            <v>2008</v>
          </cell>
          <cell r="F1400">
            <v>189757</v>
          </cell>
          <cell r="G1400">
            <v>15155505</v>
          </cell>
          <cell r="H1400">
            <v>39041000</v>
          </cell>
        </row>
        <row r="1401">
          <cell r="E1401">
            <v>2007</v>
          </cell>
          <cell r="F1401">
            <v>120004</v>
          </cell>
          <cell r="G1401">
            <v>14776578</v>
          </cell>
          <cell r="H1401">
            <v>39041000</v>
          </cell>
        </row>
        <row r="1402">
          <cell r="E1402">
            <v>2006</v>
          </cell>
          <cell r="F1402">
            <v>73094</v>
          </cell>
          <cell r="G1402">
            <v>12548572</v>
          </cell>
          <cell r="H1402">
            <v>39041000</v>
          </cell>
        </row>
        <row r="1403">
          <cell r="E1403">
            <v>2005</v>
          </cell>
          <cell r="F1403">
            <v>71265</v>
          </cell>
          <cell r="G1403">
            <v>9915294</v>
          </cell>
          <cell r="H1403">
            <v>39041000</v>
          </cell>
        </row>
        <row r="1404">
          <cell r="E1404">
            <v>2018</v>
          </cell>
          <cell r="F1404">
            <v>1135804.8</v>
          </cell>
          <cell r="G1404">
            <v>112585</v>
          </cell>
          <cell r="H1404">
            <v>39042100</v>
          </cell>
        </row>
        <row r="1405">
          <cell r="E1405">
            <v>2017</v>
          </cell>
          <cell r="F1405">
            <v>691069.6</v>
          </cell>
          <cell r="G1405">
            <v>104083.5</v>
          </cell>
          <cell r="H1405">
            <v>39042100</v>
          </cell>
        </row>
        <row r="1406">
          <cell r="E1406">
            <v>2016</v>
          </cell>
          <cell r="F1406">
            <v>1009554.6</v>
          </cell>
          <cell r="G1406">
            <v>172691</v>
          </cell>
          <cell r="H1406">
            <v>39042100</v>
          </cell>
        </row>
        <row r="1407">
          <cell r="E1407">
            <v>2015</v>
          </cell>
          <cell r="F1407">
            <v>1097846.3999999999</v>
          </cell>
          <cell r="G1407">
            <v>691296.4</v>
          </cell>
          <cell r="H1407">
            <v>39042100</v>
          </cell>
        </row>
        <row r="1408">
          <cell r="E1408">
            <v>2014</v>
          </cell>
          <cell r="F1408">
            <v>1145634</v>
          </cell>
          <cell r="G1408">
            <v>858492</v>
          </cell>
          <cell r="H1408">
            <v>39042100</v>
          </cell>
        </row>
        <row r="1409">
          <cell r="E1409">
            <v>2013</v>
          </cell>
          <cell r="F1409">
            <v>1027245.4</v>
          </cell>
          <cell r="G1409">
            <v>399201</v>
          </cell>
          <cell r="H1409">
            <v>39042100</v>
          </cell>
        </row>
        <row r="1410">
          <cell r="E1410">
            <v>2012</v>
          </cell>
          <cell r="F1410">
            <v>289369</v>
          </cell>
          <cell r="G1410">
            <v>521717</v>
          </cell>
          <cell r="H1410">
            <v>39042100</v>
          </cell>
        </row>
        <row r="1411">
          <cell r="E1411">
            <v>2011</v>
          </cell>
          <cell r="F1411">
            <v>113997.2</v>
          </cell>
          <cell r="G1411">
            <v>393665</v>
          </cell>
          <cell r="H1411">
            <v>39042100</v>
          </cell>
        </row>
        <row r="1412">
          <cell r="E1412">
            <v>2010</v>
          </cell>
          <cell r="F1412">
            <v>192333</v>
          </cell>
          <cell r="G1412">
            <v>412256</v>
          </cell>
          <cell r="H1412">
            <v>39042100</v>
          </cell>
        </row>
        <row r="1413">
          <cell r="E1413">
            <v>2009</v>
          </cell>
          <cell r="F1413">
            <v>266356</v>
          </cell>
          <cell r="G1413">
            <v>402390</v>
          </cell>
          <cell r="H1413">
            <v>39042100</v>
          </cell>
        </row>
        <row r="1414">
          <cell r="E1414">
            <v>2008</v>
          </cell>
          <cell r="F1414">
            <v>487195</v>
          </cell>
          <cell r="G1414">
            <v>535851</v>
          </cell>
          <cell r="H1414">
            <v>39042100</v>
          </cell>
        </row>
        <row r="1415">
          <cell r="E1415">
            <v>2007</v>
          </cell>
          <cell r="F1415">
            <v>99520</v>
          </cell>
          <cell r="G1415">
            <v>693741.3</v>
          </cell>
          <cell r="H1415">
            <v>39042100</v>
          </cell>
        </row>
        <row r="1416">
          <cell r="E1416">
            <v>2006</v>
          </cell>
          <cell r="F1416">
            <v>582825</v>
          </cell>
          <cell r="G1416">
            <v>1022711</v>
          </cell>
          <cell r="H1416">
            <v>39042100</v>
          </cell>
        </row>
        <row r="1417">
          <cell r="E1417">
            <v>2005</v>
          </cell>
          <cell r="F1417">
            <v>3750</v>
          </cell>
          <cell r="G1417">
            <v>893521</v>
          </cell>
          <cell r="H1417">
            <v>39042100</v>
          </cell>
        </row>
        <row r="1418">
          <cell r="E1418">
            <v>2018</v>
          </cell>
          <cell r="F1418">
            <v>2261181.6</v>
          </cell>
          <cell r="G1418">
            <v>8494222.0999999996</v>
          </cell>
          <cell r="H1418">
            <v>39042200</v>
          </cell>
        </row>
        <row r="1419">
          <cell r="E1419">
            <v>2017</v>
          </cell>
          <cell r="F1419">
            <v>3001076</v>
          </cell>
          <cell r="G1419">
            <v>8474108.9000000004</v>
          </cell>
          <cell r="H1419">
            <v>39042200</v>
          </cell>
        </row>
        <row r="1420">
          <cell r="E1420">
            <v>2016</v>
          </cell>
          <cell r="F1420">
            <v>4231199.2</v>
          </cell>
          <cell r="G1420">
            <v>8059830.4000000004</v>
          </cell>
          <cell r="H1420">
            <v>39042200</v>
          </cell>
        </row>
        <row r="1421">
          <cell r="E1421">
            <v>2015</v>
          </cell>
          <cell r="F1421">
            <v>4444807</v>
          </cell>
          <cell r="G1421">
            <v>7551895.2999999998</v>
          </cell>
          <cell r="H1421">
            <v>39042200</v>
          </cell>
        </row>
        <row r="1422">
          <cell r="E1422">
            <v>2014</v>
          </cell>
          <cell r="F1422">
            <v>4804587.7</v>
          </cell>
          <cell r="G1422">
            <v>7478768.5</v>
          </cell>
          <cell r="H1422">
            <v>39042200</v>
          </cell>
        </row>
        <row r="1423">
          <cell r="E1423">
            <v>2013</v>
          </cell>
          <cell r="F1423">
            <v>3372172.2</v>
          </cell>
          <cell r="G1423">
            <v>4985297.8</v>
          </cell>
          <cell r="H1423">
            <v>39042200</v>
          </cell>
        </row>
        <row r="1424">
          <cell r="E1424">
            <v>2012</v>
          </cell>
          <cell r="F1424">
            <v>2245606.3999999999</v>
          </cell>
          <cell r="G1424">
            <v>4370102.5</v>
          </cell>
          <cell r="H1424">
            <v>39042200</v>
          </cell>
        </row>
        <row r="1425">
          <cell r="E1425">
            <v>2011</v>
          </cell>
          <cell r="F1425">
            <v>2603503.1</v>
          </cell>
          <cell r="G1425">
            <v>4290428.2</v>
          </cell>
          <cell r="H1425">
            <v>39042200</v>
          </cell>
        </row>
        <row r="1426">
          <cell r="E1426">
            <v>2010</v>
          </cell>
          <cell r="F1426">
            <v>2264654.5</v>
          </cell>
          <cell r="G1426">
            <v>3438186</v>
          </cell>
          <cell r="H1426">
            <v>39042200</v>
          </cell>
        </row>
        <row r="1427">
          <cell r="E1427">
            <v>2009</v>
          </cell>
          <cell r="F1427">
            <v>1314937</v>
          </cell>
          <cell r="G1427">
            <v>3532820.1</v>
          </cell>
          <cell r="H1427">
            <v>39042200</v>
          </cell>
        </row>
        <row r="1428">
          <cell r="E1428">
            <v>2008</v>
          </cell>
          <cell r="F1428">
            <v>1040364</v>
          </cell>
          <cell r="G1428">
            <v>3623343</v>
          </cell>
          <cell r="H1428">
            <v>39042200</v>
          </cell>
        </row>
        <row r="1429">
          <cell r="E1429">
            <v>2007</v>
          </cell>
          <cell r="F1429">
            <v>899830</v>
          </cell>
          <cell r="G1429">
            <v>4857700.2</v>
          </cell>
          <cell r="H1429">
            <v>39042200</v>
          </cell>
        </row>
        <row r="1430">
          <cell r="E1430">
            <v>2006</v>
          </cell>
          <cell r="F1430">
            <v>384067</v>
          </cell>
          <cell r="G1430">
            <v>4956251</v>
          </cell>
          <cell r="H1430">
            <v>39042200</v>
          </cell>
        </row>
        <row r="1431">
          <cell r="E1431">
            <v>2005</v>
          </cell>
          <cell r="F1431">
            <v>279858</v>
          </cell>
          <cell r="G1431">
            <v>4972588</v>
          </cell>
          <cell r="H1431">
            <v>39042200</v>
          </cell>
        </row>
        <row r="1432">
          <cell r="E1432">
            <v>2018</v>
          </cell>
          <cell r="F1432">
            <v>150</v>
          </cell>
          <cell r="G1432">
            <v>900</v>
          </cell>
          <cell r="H1432">
            <v>39043000</v>
          </cell>
        </row>
        <row r="1433">
          <cell r="E1433">
            <v>2017</v>
          </cell>
          <cell r="F1433">
            <v>236.4</v>
          </cell>
          <cell r="G1433">
            <v>3375</v>
          </cell>
          <cell r="H1433">
            <v>39043000</v>
          </cell>
        </row>
        <row r="1434">
          <cell r="E1434">
            <v>2016</v>
          </cell>
          <cell r="F1434">
            <v>13492.8</v>
          </cell>
          <cell r="G1434">
            <v>18740.7</v>
          </cell>
          <cell r="H1434">
            <v>39043000</v>
          </cell>
        </row>
        <row r="1435">
          <cell r="E1435">
            <v>2015</v>
          </cell>
          <cell r="F1435">
            <v>6786</v>
          </cell>
          <cell r="G1435">
            <v>13800</v>
          </cell>
          <cell r="H1435">
            <v>39043000</v>
          </cell>
        </row>
        <row r="1436">
          <cell r="E1436">
            <v>2014</v>
          </cell>
          <cell r="F1436">
            <v>1467</v>
          </cell>
          <cell r="G1436">
            <v>825</v>
          </cell>
          <cell r="H1436">
            <v>39043000</v>
          </cell>
        </row>
        <row r="1437">
          <cell r="E1437">
            <v>2013</v>
          </cell>
          <cell r="F1437">
            <v>11833</v>
          </cell>
          <cell r="G1437">
            <v>46</v>
          </cell>
          <cell r="H1437">
            <v>39043000</v>
          </cell>
        </row>
        <row r="1438">
          <cell r="E1438">
            <v>2012</v>
          </cell>
          <cell r="F1438">
            <v>7826</v>
          </cell>
          <cell r="G1438">
            <v>0</v>
          </cell>
          <cell r="H1438">
            <v>39043000</v>
          </cell>
        </row>
        <row r="1439">
          <cell r="E1439">
            <v>2011</v>
          </cell>
          <cell r="F1439">
            <v>897</v>
          </cell>
          <cell r="G1439">
            <v>5329.3</v>
          </cell>
          <cell r="H1439">
            <v>39043000</v>
          </cell>
        </row>
        <row r="1440">
          <cell r="E1440">
            <v>2010</v>
          </cell>
          <cell r="F1440">
            <v>12799</v>
          </cell>
          <cell r="G1440">
            <v>9750.2999999999993</v>
          </cell>
          <cell r="H1440">
            <v>39043000</v>
          </cell>
        </row>
        <row r="1441">
          <cell r="E1441">
            <v>2009</v>
          </cell>
          <cell r="F1441">
            <v>35164</v>
          </cell>
          <cell r="G1441">
            <v>31425</v>
          </cell>
          <cell r="H1441">
            <v>39043000</v>
          </cell>
        </row>
        <row r="1442">
          <cell r="E1442">
            <v>2008</v>
          </cell>
          <cell r="F1442">
            <v>6868.7</v>
          </cell>
          <cell r="G1442">
            <v>0</v>
          </cell>
          <cell r="H1442">
            <v>39043000</v>
          </cell>
        </row>
        <row r="1443">
          <cell r="E1443">
            <v>2007</v>
          </cell>
          <cell r="F1443">
            <v>0</v>
          </cell>
          <cell r="G1443">
            <v>1</v>
          </cell>
          <cell r="H1443">
            <v>39043000</v>
          </cell>
        </row>
        <row r="1444">
          <cell r="E1444">
            <v>2006</v>
          </cell>
          <cell r="H1444">
            <v>39043000</v>
          </cell>
        </row>
        <row r="1445">
          <cell r="E1445">
            <v>2005</v>
          </cell>
          <cell r="F1445">
            <v>60375</v>
          </cell>
          <cell r="G1445">
            <v>0</v>
          </cell>
          <cell r="H1445">
            <v>39043000</v>
          </cell>
        </row>
        <row r="1446">
          <cell r="E1446">
            <v>2018</v>
          </cell>
          <cell r="F1446">
            <v>22465</v>
          </cell>
          <cell r="G1446">
            <v>2393921</v>
          </cell>
          <cell r="H1446">
            <v>39044000</v>
          </cell>
        </row>
        <row r="1447">
          <cell r="E1447">
            <v>2017</v>
          </cell>
          <cell r="F1447">
            <v>10000</v>
          </cell>
          <cell r="G1447">
            <v>13776</v>
          </cell>
          <cell r="H1447">
            <v>39044000</v>
          </cell>
        </row>
        <row r="1448">
          <cell r="E1448">
            <v>2016</v>
          </cell>
          <cell r="F1448">
            <v>27265</v>
          </cell>
          <cell r="G1448">
            <v>13775</v>
          </cell>
          <cell r="H1448">
            <v>39044000</v>
          </cell>
        </row>
        <row r="1449">
          <cell r="E1449">
            <v>2015</v>
          </cell>
          <cell r="F1449">
            <v>13600</v>
          </cell>
          <cell r="G1449">
            <v>21160</v>
          </cell>
          <cell r="H1449">
            <v>39044000</v>
          </cell>
        </row>
        <row r="1450">
          <cell r="E1450">
            <v>2014</v>
          </cell>
          <cell r="F1450">
            <v>22416</v>
          </cell>
          <cell r="G1450">
            <v>25200</v>
          </cell>
          <cell r="H1450">
            <v>39044000</v>
          </cell>
        </row>
        <row r="1451">
          <cell r="E1451">
            <v>2013</v>
          </cell>
          <cell r="F1451">
            <v>21350</v>
          </cell>
          <cell r="G1451">
            <v>22500</v>
          </cell>
          <cell r="H1451">
            <v>39044000</v>
          </cell>
        </row>
        <row r="1452">
          <cell r="E1452">
            <v>2012</v>
          </cell>
          <cell r="F1452">
            <v>22225</v>
          </cell>
          <cell r="G1452">
            <v>31504</v>
          </cell>
          <cell r="H1452">
            <v>39044000</v>
          </cell>
        </row>
        <row r="1453">
          <cell r="E1453">
            <v>2011</v>
          </cell>
          <cell r="F1453">
            <v>22725</v>
          </cell>
          <cell r="G1453">
            <v>32697</v>
          </cell>
          <cell r="H1453">
            <v>39044000</v>
          </cell>
        </row>
        <row r="1454">
          <cell r="E1454">
            <v>2010</v>
          </cell>
          <cell r="F1454">
            <v>41900</v>
          </cell>
          <cell r="G1454">
            <v>28938</v>
          </cell>
          <cell r="H1454">
            <v>39044000</v>
          </cell>
        </row>
        <row r="1455">
          <cell r="E1455">
            <v>2009</v>
          </cell>
          <cell r="F1455">
            <v>5800</v>
          </cell>
          <cell r="G1455">
            <v>5400</v>
          </cell>
          <cell r="H1455">
            <v>39044000</v>
          </cell>
        </row>
        <row r="1456">
          <cell r="E1456">
            <v>2008</v>
          </cell>
          <cell r="F1456">
            <v>41550</v>
          </cell>
          <cell r="G1456">
            <v>52370</v>
          </cell>
          <cell r="H1456">
            <v>39044000</v>
          </cell>
        </row>
        <row r="1457">
          <cell r="E1457">
            <v>2007</v>
          </cell>
          <cell r="F1457">
            <v>43500</v>
          </cell>
          <cell r="G1457">
            <v>62106</v>
          </cell>
          <cell r="H1457">
            <v>39044000</v>
          </cell>
        </row>
        <row r="1458">
          <cell r="E1458">
            <v>2006</v>
          </cell>
          <cell r="F1458">
            <v>30600</v>
          </cell>
          <cell r="G1458">
            <v>54000</v>
          </cell>
          <cell r="H1458">
            <v>39044000</v>
          </cell>
        </row>
        <row r="1459">
          <cell r="E1459">
            <v>2005</v>
          </cell>
          <cell r="F1459">
            <v>29140</v>
          </cell>
          <cell r="G1459">
            <v>61403</v>
          </cell>
          <cell r="H1459">
            <v>39044000</v>
          </cell>
        </row>
        <row r="1460">
          <cell r="E1460">
            <v>2018</v>
          </cell>
          <cell r="H1460">
            <v>39045010</v>
          </cell>
        </row>
        <row r="1461">
          <cell r="E1461">
            <v>2017</v>
          </cell>
          <cell r="H1461">
            <v>39045010</v>
          </cell>
        </row>
        <row r="1462">
          <cell r="E1462">
            <v>2016</v>
          </cell>
          <cell r="H1462">
            <v>39045010</v>
          </cell>
        </row>
        <row r="1463">
          <cell r="E1463">
            <v>2015</v>
          </cell>
          <cell r="H1463">
            <v>39045010</v>
          </cell>
        </row>
        <row r="1464">
          <cell r="E1464">
            <v>2014</v>
          </cell>
          <cell r="H1464">
            <v>39045010</v>
          </cell>
        </row>
        <row r="1465">
          <cell r="E1465">
            <v>2013</v>
          </cell>
          <cell r="H1465">
            <v>39045010</v>
          </cell>
        </row>
        <row r="1466">
          <cell r="E1466">
            <v>2012</v>
          </cell>
          <cell r="H1466">
            <v>39045010</v>
          </cell>
        </row>
        <row r="1467">
          <cell r="E1467">
            <v>2011</v>
          </cell>
          <cell r="H1467">
            <v>39045010</v>
          </cell>
        </row>
        <row r="1468">
          <cell r="E1468">
            <v>2010</v>
          </cell>
          <cell r="H1468">
            <v>39045010</v>
          </cell>
        </row>
        <row r="1469">
          <cell r="E1469">
            <v>2009</v>
          </cell>
          <cell r="H1469">
            <v>39045010</v>
          </cell>
        </row>
        <row r="1470">
          <cell r="E1470">
            <v>2008</v>
          </cell>
          <cell r="H1470">
            <v>39045010</v>
          </cell>
        </row>
        <row r="1471">
          <cell r="E1471">
            <v>2007</v>
          </cell>
          <cell r="H1471">
            <v>39045010</v>
          </cell>
        </row>
        <row r="1472">
          <cell r="E1472">
            <v>2006</v>
          </cell>
          <cell r="H1472">
            <v>39045010</v>
          </cell>
        </row>
        <row r="1473">
          <cell r="E1473">
            <v>2005</v>
          </cell>
          <cell r="H1473">
            <v>39045010</v>
          </cell>
        </row>
        <row r="1474">
          <cell r="E1474">
            <v>2018</v>
          </cell>
          <cell r="F1474">
            <v>5500</v>
          </cell>
          <cell r="G1474">
            <v>6600</v>
          </cell>
          <cell r="H1474">
            <v>39045090</v>
          </cell>
        </row>
        <row r="1475">
          <cell r="E1475">
            <v>2017</v>
          </cell>
          <cell r="F1475">
            <v>5500</v>
          </cell>
          <cell r="G1475">
            <v>5500</v>
          </cell>
          <cell r="H1475">
            <v>39045090</v>
          </cell>
        </row>
        <row r="1476">
          <cell r="E1476">
            <v>2016</v>
          </cell>
          <cell r="F1476">
            <v>100</v>
          </cell>
          <cell r="G1476">
            <v>100</v>
          </cell>
          <cell r="H1476">
            <v>39045090</v>
          </cell>
        </row>
        <row r="1477">
          <cell r="E1477">
            <v>2015</v>
          </cell>
          <cell r="F1477">
            <v>5500</v>
          </cell>
          <cell r="G1477">
            <v>5500</v>
          </cell>
          <cell r="H1477">
            <v>39045090</v>
          </cell>
        </row>
        <row r="1478">
          <cell r="E1478">
            <v>2014</v>
          </cell>
          <cell r="F1478">
            <v>4400</v>
          </cell>
          <cell r="G1478">
            <v>4400</v>
          </cell>
          <cell r="H1478">
            <v>39045090</v>
          </cell>
        </row>
        <row r="1479">
          <cell r="E1479">
            <v>2013</v>
          </cell>
          <cell r="H1479">
            <v>39045090</v>
          </cell>
        </row>
        <row r="1480">
          <cell r="E1480">
            <v>2012</v>
          </cell>
          <cell r="H1480">
            <v>39045090</v>
          </cell>
        </row>
        <row r="1481">
          <cell r="E1481">
            <v>2011</v>
          </cell>
          <cell r="F1481">
            <v>0</v>
          </cell>
          <cell r="G1481">
            <v>45306</v>
          </cell>
          <cell r="H1481">
            <v>39045090</v>
          </cell>
        </row>
        <row r="1482">
          <cell r="E1482">
            <v>2010</v>
          </cell>
          <cell r="F1482">
            <v>20931</v>
          </cell>
          <cell r="G1482">
            <v>0</v>
          </cell>
          <cell r="H1482">
            <v>39045090</v>
          </cell>
        </row>
        <row r="1483">
          <cell r="E1483">
            <v>2009</v>
          </cell>
          <cell r="H1483">
            <v>39045090</v>
          </cell>
        </row>
        <row r="1484">
          <cell r="E1484">
            <v>2008</v>
          </cell>
          <cell r="H1484">
            <v>39045090</v>
          </cell>
        </row>
        <row r="1485">
          <cell r="E1485">
            <v>2007</v>
          </cell>
          <cell r="H1485">
            <v>39045090</v>
          </cell>
        </row>
        <row r="1486">
          <cell r="E1486">
            <v>2006</v>
          </cell>
          <cell r="F1486">
            <v>0</v>
          </cell>
          <cell r="G1486">
            <v>189</v>
          </cell>
          <cell r="H1486">
            <v>39045090</v>
          </cell>
        </row>
        <row r="1487">
          <cell r="E1487">
            <v>2005</v>
          </cell>
          <cell r="F1487">
            <v>0</v>
          </cell>
          <cell r="G1487">
            <v>184</v>
          </cell>
          <cell r="H1487">
            <v>39045090</v>
          </cell>
        </row>
        <row r="1488">
          <cell r="E1488">
            <v>2018</v>
          </cell>
          <cell r="F1488">
            <v>614.29999999999995</v>
          </cell>
          <cell r="G1488">
            <v>436</v>
          </cell>
          <cell r="H1488">
            <v>39046100</v>
          </cell>
        </row>
        <row r="1489">
          <cell r="E1489">
            <v>2017</v>
          </cell>
          <cell r="F1489">
            <v>9488.5</v>
          </cell>
          <cell r="G1489">
            <v>8350</v>
          </cell>
          <cell r="H1489">
            <v>39046100</v>
          </cell>
        </row>
        <row r="1490">
          <cell r="E1490">
            <v>2016</v>
          </cell>
          <cell r="F1490">
            <v>2440</v>
          </cell>
          <cell r="G1490">
            <v>2452.5</v>
          </cell>
          <cell r="H1490">
            <v>39046100</v>
          </cell>
        </row>
        <row r="1491">
          <cell r="E1491">
            <v>2015</v>
          </cell>
          <cell r="F1491">
            <v>131.69999999999999</v>
          </cell>
          <cell r="G1491">
            <v>13.2</v>
          </cell>
          <cell r="H1491">
            <v>39046100</v>
          </cell>
        </row>
        <row r="1492">
          <cell r="E1492">
            <v>2014</v>
          </cell>
          <cell r="F1492">
            <v>10</v>
          </cell>
          <cell r="G1492">
            <v>9598.2000000000007</v>
          </cell>
          <cell r="H1492">
            <v>39046100</v>
          </cell>
        </row>
        <row r="1493">
          <cell r="E1493">
            <v>2013</v>
          </cell>
          <cell r="F1493">
            <v>100</v>
          </cell>
          <cell r="G1493">
            <v>437.1</v>
          </cell>
          <cell r="H1493">
            <v>39046100</v>
          </cell>
        </row>
        <row r="1494">
          <cell r="E1494">
            <v>2012</v>
          </cell>
          <cell r="F1494">
            <v>214</v>
          </cell>
          <cell r="G1494">
            <v>419.1</v>
          </cell>
          <cell r="H1494">
            <v>39046100</v>
          </cell>
        </row>
        <row r="1495">
          <cell r="E1495">
            <v>2011</v>
          </cell>
          <cell r="F1495">
            <v>3.9</v>
          </cell>
          <cell r="G1495">
            <v>15.5</v>
          </cell>
          <cell r="H1495">
            <v>39046100</v>
          </cell>
        </row>
        <row r="1496">
          <cell r="E1496">
            <v>2010</v>
          </cell>
          <cell r="F1496">
            <v>0</v>
          </cell>
          <cell r="G1496">
            <v>5.0999999999999996</v>
          </cell>
          <cell r="H1496">
            <v>39046100</v>
          </cell>
        </row>
        <row r="1497">
          <cell r="E1497">
            <v>2009</v>
          </cell>
          <cell r="F1497">
            <v>0</v>
          </cell>
          <cell r="G1497">
            <v>15.2</v>
          </cell>
          <cell r="H1497">
            <v>39046100</v>
          </cell>
        </row>
        <row r="1498">
          <cell r="E1498">
            <v>2008</v>
          </cell>
          <cell r="F1498">
            <v>0</v>
          </cell>
          <cell r="G1498">
            <v>1537.8</v>
          </cell>
          <cell r="H1498">
            <v>39046100</v>
          </cell>
        </row>
        <row r="1499">
          <cell r="E1499">
            <v>2007</v>
          </cell>
          <cell r="F1499">
            <v>0</v>
          </cell>
          <cell r="G1499">
            <v>1042</v>
          </cell>
          <cell r="H1499">
            <v>39046100</v>
          </cell>
        </row>
        <row r="1500">
          <cell r="E1500">
            <v>2006</v>
          </cell>
          <cell r="F1500">
            <v>0</v>
          </cell>
          <cell r="G1500">
            <v>1459.2</v>
          </cell>
          <cell r="H1500">
            <v>39046100</v>
          </cell>
        </row>
        <row r="1501">
          <cell r="E1501">
            <v>2005</v>
          </cell>
          <cell r="F1501">
            <v>0</v>
          </cell>
          <cell r="G1501">
            <v>1132.9000000000001</v>
          </cell>
          <cell r="H1501">
            <v>39046100</v>
          </cell>
        </row>
        <row r="1502">
          <cell r="E1502">
            <v>2018</v>
          </cell>
          <cell r="F1502">
            <v>0</v>
          </cell>
          <cell r="G1502">
            <v>8000</v>
          </cell>
          <cell r="H1502">
            <v>39046910</v>
          </cell>
        </row>
        <row r="1503">
          <cell r="E1503">
            <v>2017</v>
          </cell>
          <cell r="F1503">
            <v>0</v>
          </cell>
          <cell r="G1503">
            <v>1000</v>
          </cell>
          <cell r="H1503">
            <v>39046910</v>
          </cell>
        </row>
        <row r="1504">
          <cell r="E1504">
            <v>2016</v>
          </cell>
          <cell r="F1504">
            <v>0</v>
          </cell>
          <cell r="G1504">
            <v>500</v>
          </cell>
          <cell r="H1504">
            <v>39046910</v>
          </cell>
        </row>
        <row r="1505">
          <cell r="E1505">
            <v>2015</v>
          </cell>
          <cell r="H1505">
            <v>39046910</v>
          </cell>
        </row>
        <row r="1506">
          <cell r="E1506">
            <v>2014</v>
          </cell>
          <cell r="H1506">
            <v>39046910</v>
          </cell>
        </row>
        <row r="1507">
          <cell r="E1507">
            <v>2013</v>
          </cell>
          <cell r="H1507">
            <v>39046910</v>
          </cell>
        </row>
        <row r="1508">
          <cell r="E1508">
            <v>2012</v>
          </cell>
          <cell r="H1508">
            <v>39046910</v>
          </cell>
        </row>
        <row r="1509">
          <cell r="E1509">
            <v>2011</v>
          </cell>
          <cell r="F1509">
            <v>16.2</v>
          </cell>
          <cell r="G1509">
            <v>0</v>
          </cell>
          <cell r="H1509">
            <v>39046910</v>
          </cell>
        </row>
        <row r="1510">
          <cell r="E1510">
            <v>2010</v>
          </cell>
          <cell r="H1510">
            <v>39046910</v>
          </cell>
        </row>
        <row r="1511">
          <cell r="E1511">
            <v>2009</v>
          </cell>
          <cell r="H1511">
            <v>39046910</v>
          </cell>
        </row>
        <row r="1512">
          <cell r="E1512">
            <v>2008</v>
          </cell>
          <cell r="H1512">
            <v>39046910</v>
          </cell>
        </row>
        <row r="1513">
          <cell r="E1513">
            <v>2007</v>
          </cell>
          <cell r="F1513">
            <v>0</v>
          </cell>
          <cell r="G1513">
            <v>2885</v>
          </cell>
          <cell r="H1513">
            <v>39046910</v>
          </cell>
        </row>
        <row r="1514">
          <cell r="E1514">
            <v>2006</v>
          </cell>
          <cell r="H1514">
            <v>39046910</v>
          </cell>
        </row>
        <row r="1515">
          <cell r="E1515">
            <v>2005</v>
          </cell>
          <cell r="H1515">
            <v>39046910</v>
          </cell>
        </row>
        <row r="1516">
          <cell r="E1516">
            <v>2018</v>
          </cell>
          <cell r="H1516">
            <v>39046920</v>
          </cell>
        </row>
        <row r="1517">
          <cell r="E1517">
            <v>2017</v>
          </cell>
          <cell r="H1517">
            <v>39046920</v>
          </cell>
        </row>
        <row r="1518">
          <cell r="E1518">
            <v>2016</v>
          </cell>
          <cell r="H1518">
            <v>39046920</v>
          </cell>
        </row>
        <row r="1519">
          <cell r="E1519">
            <v>2015</v>
          </cell>
          <cell r="H1519">
            <v>39046920</v>
          </cell>
        </row>
        <row r="1520">
          <cell r="E1520">
            <v>2014</v>
          </cell>
          <cell r="H1520">
            <v>39046920</v>
          </cell>
        </row>
        <row r="1521">
          <cell r="E1521">
            <v>2013</v>
          </cell>
          <cell r="F1521">
            <v>2000</v>
          </cell>
          <cell r="G1521">
            <v>0</v>
          </cell>
          <cell r="H1521">
            <v>39046920</v>
          </cell>
        </row>
        <row r="1522">
          <cell r="E1522">
            <v>2012</v>
          </cell>
          <cell r="H1522">
            <v>39046920</v>
          </cell>
        </row>
        <row r="1523">
          <cell r="E1523">
            <v>2011</v>
          </cell>
          <cell r="H1523">
            <v>39046920</v>
          </cell>
        </row>
        <row r="1524">
          <cell r="E1524">
            <v>2010</v>
          </cell>
          <cell r="H1524">
            <v>39046920</v>
          </cell>
        </row>
        <row r="1525">
          <cell r="E1525">
            <v>2009</v>
          </cell>
          <cell r="H1525">
            <v>39046920</v>
          </cell>
        </row>
        <row r="1526">
          <cell r="E1526">
            <v>2008</v>
          </cell>
          <cell r="H1526">
            <v>39046920</v>
          </cell>
        </row>
        <row r="1527">
          <cell r="E1527">
            <v>2007</v>
          </cell>
          <cell r="H1527">
            <v>39046920</v>
          </cell>
        </row>
        <row r="1528">
          <cell r="E1528">
            <v>2006</v>
          </cell>
          <cell r="H1528">
            <v>39046920</v>
          </cell>
        </row>
        <row r="1529">
          <cell r="E1529">
            <v>2005</v>
          </cell>
          <cell r="H1529">
            <v>39046920</v>
          </cell>
        </row>
        <row r="1530">
          <cell r="E1530">
            <v>2018</v>
          </cell>
          <cell r="F1530">
            <v>10480</v>
          </cell>
          <cell r="G1530">
            <v>9188.5</v>
          </cell>
          <cell r="H1530">
            <v>39046980</v>
          </cell>
        </row>
        <row r="1531">
          <cell r="E1531">
            <v>2017</v>
          </cell>
          <cell r="F1531">
            <v>771</v>
          </cell>
          <cell r="G1531">
            <v>4607</v>
          </cell>
          <cell r="H1531">
            <v>39046980</v>
          </cell>
        </row>
        <row r="1532">
          <cell r="E1532">
            <v>2016</v>
          </cell>
          <cell r="F1532">
            <v>2663.8</v>
          </cell>
          <cell r="G1532">
            <v>9785.7000000000007</v>
          </cell>
          <cell r="H1532">
            <v>39046980</v>
          </cell>
        </row>
        <row r="1533">
          <cell r="E1533">
            <v>2015</v>
          </cell>
          <cell r="F1533">
            <v>1502.4</v>
          </cell>
          <cell r="G1533">
            <v>12612.1</v>
          </cell>
          <cell r="H1533">
            <v>39046980</v>
          </cell>
        </row>
        <row r="1534">
          <cell r="E1534">
            <v>2014</v>
          </cell>
          <cell r="F1534">
            <v>14598</v>
          </cell>
          <cell r="G1534">
            <v>29691.1</v>
          </cell>
          <cell r="H1534">
            <v>39046980</v>
          </cell>
        </row>
        <row r="1535">
          <cell r="E1535">
            <v>2013</v>
          </cell>
          <cell r="F1535">
            <v>38091</v>
          </cell>
          <cell r="G1535">
            <v>6704</v>
          </cell>
          <cell r="H1535">
            <v>39046980</v>
          </cell>
        </row>
        <row r="1536">
          <cell r="E1536">
            <v>2012</v>
          </cell>
          <cell r="F1536">
            <v>12320.5</v>
          </cell>
          <cell r="G1536">
            <v>2065.4</v>
          </cell>
          <cell r="H1536">
            <v>39046980</v>
          </cell>
        </row>
        <row r="1537">
          <cell r="E1537">
            <v>2011</v>
          </cell>
          <cell r="F1537">
            <v>9637.5</v>
          </cell>
          <cell r="G1537">
            <v>648.20000000000005</v>
          </cell>
          <cell r="H1537">
            <v>39046980</v>
          </cell>
        </row>
        <row r="1538">
          <cell r="E1538">
            <v>2010</v>
          </cell>
          <cell r="H1538">
            <v>39046980</v>
          </cell>
        </row>
        <row r="1539">
          <cell r="E1539">
            <v>2009</v>
          </cell>
          <cell r="H1539">
            <v>39046980</v>
          </cell>
        </row>
        <row r="1540">
          <cell r="E1540">
            <v>2008</v>
          </cell>
          <cell r="H1540">
            <v>39046980</v>
          </cell>
        </row>
        <row r="1541">
          <cell r="E1541">
            <v>2007</v>
          </cell>
          <cell r="H1541">
            <v>39046980</v>
          </cell>
        </row>
        <row r="1542">
          <cell r="E1542">
            <v>2006</v>
          </cell>
          <cell r="H1542">
            <v>39046980</v>
          </cell>
        </row>
        <row r="1543">
          <cell r="E1543">
            <v>2005</v>
          </cell>
          <cell r="H1543">
            <v>39046980</v>
          </cell>
        </row>
        <row r="1544">
          <cell r="E1544">
            <v>2018</v>
          </cell>
          <cell r="H1544">
            <v>39046990</v>
          </cell>
        </row>
        <row r="1545">
          <cell r="E1545">
            <v>2017</v>
          </cell>
          <cell r="H1545">
            <v>39046990</v>
          </cell>
        </row>
        <row r="1546">
          <cell r="E1546">
            <v>2016</v>
          </cell>
          <cell r="H1546">
            <v>39046990</v>
          </cell>
        </row>
        <row r="1547">
          <cell r="E1547">
            <v>2015</v>
          </cell>
          <cell r="H1547">
            <v>39046990</v>
          </cell>
        </row>
        <row r="1548">
          <cell r="E1548">
            <v>2014</v>
          </cell>
          <cell r="H1548">
            <v>39046990</v>
          </cell>
        </row>
        <row r="1549">
          <cell r="E1549">
            <v>2013</v>
          </cell>
          <cell r="H1549">
            <v>39046990</v>
          </cell>
        </row>
        <row r="1550">
          <cell r="E1550">
            <v>2012</v>
          </cell>
          <cell r="H1550">
            <v>39046990</v>
          </cell>
        </row>
        <row r="1551">
          <cell r="E1551">
            <v>2011</v>
          </cell>
          <cell r="H1551">
            <v>39046990</v>
          </cell>
        </row>
        <row r="1552">
          <cell r="E1552">
            <v>2010</v>
          </cell>
          <cell r="F1552">
            <v>1554.6</v>
          </cell>
          <cell r="G1552">
            <v>860.1</v>
          </cell>
          <cell r="H1552">
            <v>39046990</v>
          </cell>
        </row>
        <row r="1553">
          <cell r="E1553">
            <v>2009</v>
          </cell>
          <cell r="F1553">
            <v>3980.4</v>
          </cell>
          <cell r="G1553">
            <v>3450</v>
          </cell>
          <cell r="H1553">
            <v>39046990</v>
          </cell>
        </row>
        <row r="1554">
          <cell r="E1554">
            <v>2008</v>
          </cell>
          <cell r="F1554">
            <v>3658.5</v>
          </cell>
          <cell r="G1554">
            <v>128.30000000000001</v>
          </cell>
          <cell r="H1554">
            <v>39046990</v>
          </cell>
        </row>
        <row r="1555">
          <cell r="E1555">
            <v>2007</v>
          </cell>
          <cell r="F1555">
            <v>487.4</v>
          </cell>
          <cell r="G1555">
            <v>25.4</v>
          </cell>
          <cell r="H1555">
            <v>39046990</v>
          </cell>
        </row>
        <row r="1556">
          <cell r="E1556">
            <v>2006</v>
          </cell>
          <cell r="F1556">
            <v>4379.8</v>
          </cell>
          <cell r="G1556">
            <v>46</v>
          </cell>
          <cell r="H1556">
            <v>39046990</v>
          </cell>
        </row>
        <row r="1557">
          <cell r="E1557">
            <v>2005</v>
          </cell>
          <cell r="F1557">
            <v>37</v>
          </cell>
          <cell r="G1557">
            <v>13</v>
          </cell>
          <cell r="H1557">
            <v>39046990</v>
          </cell>
        </row>
        <row r="1558">
          <cell r="E1558">
            <v>2018</v>
          </cell>
          <cell r="F1558">
            <v>5675.4</v>
          </cell>
          <cell r="G1558">
            <v>43370.6</v>
          </cell>
          <cell r="H1558">
            <v>39049000</v>
          </cell>
        </row>
        <row r="1559">
          <cell r="E1559">
            <v>2017</v>
          </cell>
          <cell r="F1559">
            <v>1360</v>
          </cell>
          <cell r="G1559">
            <v>35488.5</v>
          </cell>
          <cell r="H1559">
            <v>39049000</v>
          </cell>
        </row>
        <row r="1560">
          <cell r="E1560">
            <v>2016</v>
          </cell>
          <cell r="F1560">
            <v>0.4</v>
          </cell>
          <cell r="G1560">
            <v>47716.3</v>
          </cell>
          <cell r="H1560">
            <v>39049000</v>
          </cell>
        </row>
        <row r="1561">
          <cell r="E1561">
            <v>2015</v>
          </cell>
          <cell r="F1561">
            <v>2444</v>
          </cell>
          <cell r="G1561">
            <v>39364.699999999997</v>
          </cell>
          <cell r="H1561">
            <v>39049000</v>
          </cell>
        </row>
        <row r="1562">
          <cell r="E1562">
            <v>2014</v>
          </cell>
          <cell r="F1562">
            <v>2724.5</v>
          </cell>
          <cell r="G1562">
            <v>98628.4</v>
          </cell>
          <cell r="H1562">
            <v>39049000</v>
          </cell>
        </row>
        <row r="1563">
          <cell r="E1563">
            <v>2013</v>
          </cell>
          <cell r="F1563">
            <v>101010</v>
          </cell>
          <cell r="G1563">
            <v>145458.4</v>
          </cell>
          <cell r="H1563">
            <v>39049000</v>
          </cell>
        </row>
        <row r="1564">
          <cell r="E1564">
            <v>2012</v>
          </cell>
          <cell r="F1564">
            <v>118018</v>
          </cell>
          <cell r="G1564">
            <v>61681.7</v>
          </cell>
          <cell r="H1564">
            <v>39049000</v>
          </cell>
        </row>
        <row r="1565">
          <cell r="E1565">
            <v>2011</v>
          </cell>
          <cell r="F1565">
            <v>30</v>
          </cell>
          <cell r="G1565">
            <v>49829.599999999999</v>
          </cell>
          <cell r="H1565">
            <v>39049000</v>
          </cell>
        </row>
        <row r="1566">
          <cell r="E1566">
            <v>2010</v>
          </cell>
          <cell r="F1566">
            <v>0</v>
          </cell>
          <cell r="G1566">
            <v>16597</v>
          </cell>
          <cell r="H1566">
            <v>39049000</v>
          </cell>
        </row>
        <row r="1567">
          <cell r="E1567">
            <v>2009</v>
          </cell>
          <cell r="F1567">
            <v>0</v>
          </cell>
          <cell r="G1567">
            <v>36597</v>
          </cell>
          <cell r="H1567">
            <v>39049000</v>
          </cell>
        </row>
        <row r="1568">
          <cell r="E1568">
            <v>2008</v>
          </cell>
          <cell r="F1568">
            <v>0</v>
          </cell>
          <cell r="G1568">
            <v>2180</v>
          </cell>
          <cell r="H1568">
            <v>39049000</v>
          </cell>
        </row>
        <row r="1569">
          <cell r="E1569">
            <v>2007</v>
          </cell>
          <cell r="F1569">
            <v>889</v>
          </cell>
          <cell r="G1569">
            <v>5584.5</v>
          </cell>
          <cell r="H1569">
            <v>39049000</v>
          </cell>
        </row>
        <row r="1570">
          <cell r="E1570">
            <v>2006</v>
          </cell>
          <cell r="F1570">
            <v>0</v>
          </cell>
          <cell r="G1570">
            <v>80.5</v>
          </cell>
          <cell r="H1570">
            <v>39049000</v>
          </cell>
        </row>
        <row r="1571">
          <cell r="E1571">
            <v>2005</v>
          </cell>
          <cell r="F1571">
            <v>715</v>
          </cell>
          <cell r="G1571">
            <v>5529</v>
          </cell>
          <cell r="H1571">
            <v>39049000</v>
          </cell>
        </row>
        <row r="1572">
          <cell r="E1572">
            <v>2018</v>
          </cell>
          <cell r="F1572">
            <v>602869.30000000005</v>
          </cell>
          <cell r="G1572">
            <v>4179128</v>
          </cell>
          <cell r="H1572">
            <v>39051200</v>
          </cell>
        </row>
        <row r="1573">
          <cell r="E1573">
            <v>2017</v>
          </cell>
          <cell r="F1573">
            <v>815180.6</v>
          </cell>
          <cell r="G1573">
            <v>3875150</v>
          </cell>
          <cell r="H1573">
            <v>39051200</v>
          </cell>
        </row>
        <row r="1574">
          <cell r="E1574">
            <v>2016</v>
          </cell>
          <cell r="F1574">
            <v>535150.1</v>
          </cell>
          <cell r="G1574">
            <v>3975073.8</v>
          </cell>
          <cell r="H1574">
            <v>39051200</v>
          </cell>
        </row>
        <row r="1575">
          <cell r="E1575">
            <v>2015</v>
          </cell>
          <cell r="F1575">
            <v>603575</v>
          </cell>
          <cell r="G1575">
            <v>4012494</v>
          </cell>
          <cell r="H1575">
            <v>39051200</v>
          </cell>
        </row>
        <row r="1576">
          <cell r="E1576">
            <v>2014</v>
          </cell>
          <cell r="F1576">
            <v>705607.2</v>
          </cell>
          <cell r="G1576">
            <v>3909776.9</v>
          </cell>
          <cell r="H1576">
            <v>39051200</v>
          </cell>
        </row>
        <row r="1577">
          <cell r="E1577">
            <v>2013</v>
          </cell>
          <cell r="F1577">
            <v>885405.5</v>
          </cell>
          <cell r="G1577">
            <v>2925660.9</v>
          </cell>
          <cell r="H1577">
            <v>39051200</v>
          </cell>
        </row>
        <row r="1578">
          <cell r="E1578">
            <v>2012</v>
          </cell>
          <cell r="F1578">
            <v>735925.1</v>
          </cell>
          <cell r="G1578">
            <v>3070834.4</v>
          </cell>
          <cell r="H1578">
            <v>39051200</v>
          </cell>
        </row>
        <row r="1579">
          <cell r="E1579">
            <v>2011</v>
          </cell>
          <cell r="F1579">
            <v>206234.9</v>
          </cell>
          <cell r="G1579">
            <v>3008043.4</v>
          </cell>
          <cell r="H1579">
            <v>39051200</v>
          </cell>
        </row>
        <row r="1580">
          <cell r="E1580">
            <v>2010</v>
          </cell>
          <cell r="F1580">
            <v>98221</v>
          </cell>
          <cell r="G1580">
            <v>2692030</v>
          </cell>
          <cell r="H1580">
            <v>39051200</v>
          </cell>
        </row>
        <row r="1581">
          <cell r="E1581">
            <v>2009</v>
          </cell>
          <cell r="F1581">
            <v>36146</v>
          </cell>
          <cell r="G1581">
            <v>2568280.9</v>
          </cell>
          <cell r="H1581">
            <v>39051200</v>
          </cell>
        </row>
        <row r="1582">
          <cell r="E1582">
            <v>2008</v>
          </cell>
          <cell r="F1582">
            <v>9691</v>
          </cell>
          <cell r="G1582">
            <v>2760502.4</v>
          </cell>
          <cell r="H1582">
            <v>39051200</v>
          </cell>
        </row>
        <row r="1583">
          <cell r="E1583">
            <v>2007</v>
          </cell>
          <cell r="F1583">
            <v>51942</v>
          </cell>
          <cell r="G1583">
            <v>1673021</v>
          </cell>
          <cell r="H1583">
            <v>39051200</v>
          </cell>
        </row>
        <row r="1584">
          <cell r="E1584">
            <v>2006</v>
          </cell>
          <cell r="F1584">
            <v>10890</v>
          </cell>
          <cell r="G1584">
            <v>1130840</v>
          </cell>
          <cell r="H1584">
            <v>39051200</v>
          </cell>
        </row>
        <row r="1585">
          <cell r="E1585">
            <v>2005</v>
          </cell>
          <cell r="F1585">
            <v>104611</v>
          </cell>
          <cell r="G1585">
            <v>2405873</v>
          </cell>
          <cell r="H1585">
            <v>39051200</v>
          </cell>
        </row>
        <row r="1586">
          <cell r="E1586">
            <v>2018</v>
          </cell>
          <cell r="F1586">
            <v>62553</v>
          </cell>
          <cell r="G1586">
            <v>345028.2</v>
          </cell>
          <cell r="H1586">
            <v>39051900</v>
          </cell>
        </row>
        <row r="1587">
          <cell r="E1587">
            <v>2017</v>
          </cell>
          <cell r="F1587">
            <v>60366</v>
          </cell>
          <cell r="G1587">
            <v>159737</v>
          </cell>
          <cell r="H1587">
            <v>39051900</v>
          </cell>
        </row>
        <row r="1588">
          <cell r="E1588">
            <v>2016</v>
          </cell>
          <cell r="F1588">
            <v>47618</v>
          </cell>
          <cell r="G1588">
            <v>108146</v>
          </cell>
          <cell r="H1588">
            <v>39051900</v>
          </cell>
        </row>
        <row r="1589">
          <cell r="E1589">
            <v>2015</v>
          </cell>
          <cell r="F1589">
            <v>50447</v>
          </cell>
          <cell r="G1589">
            <v>90383</v>
          </cell>
          <cell r="H1589">
            <v>39051900</v>
          </cell>
        </row>
        <row r="1590">
          <cell r="E1590">
            <v>2014</v>
          </cell>
          <cell r="F1590">
            <v>121805</v>
          </cell>
          <cell r="G1590">
            <v>295540.8</v>
          </cell>
          <cell r="H1590">
            <v>39051900</v>
          </cell>
        </row>
        <row r="1591">
          <cell r="E1591">
            <v>2013</v>
          </cell>
          <cell r="F1591">
            <v>90839.6</v>
          </cell>
          <cell r="G1591">
            <v>177259.9</v>
          </cell>
          <cell r="H1591">
            <v>39051900</v>
          </cell>
        </row>
        <row r="1592">
          <cell r="E1592">
            <v>2012</v>
          </cell>
          <cell r="F1592">
            <v>60979</v>
          </cell>
          <cell r="G1592">
            <v>149919.9</v>
          </cell>
          <cell r="H1592">
            <v>39051900</v>
          </cell>
        </row>
        <row r="1593">
          <cell r="E1593">
            <v>2011</v>
          </cell>
          <cell r="F1593">
            <v>64137.9</v>
          </cell>
          <cell r="G1593">
            <v>164361</v>
          </cell>
          <cell r="H1593">
            <v>39051900</v>
          </cell>
        </row>
        <row r="1594">
          <cell r="E1594">
            <v>2010</v>
          </cell>
          <cell r="F1594">
            <v>9764</v>
          </cell>
          <cell r="G1594">
            <v>102807</v>
          </cell>
          <cell r="H1594">
            <v>39051900</v>
          </cell>
        </row>
        <row r="1595">
          <cell r="E1595">
            <v>2009</v>
          </cell>
          <cell r="F1595">
            <v>5150</v>
          </cell>
          <cell r="G1595">
            <v>54198</v>
          </cell>
          <cell r="H1595">
            <v>39051900</v>
          </cell>
        </row>
        <row r="1596">
          <cell r="E1596">
            <v>2008</v>
          </cell>
          <cell r="F1596">
            <v>382</v>
          </cell>
          <cell r="G1596">
            <v>35275</v>
          </cell>
          <cell r="H1596">
            <v>39051900</v>
          </cell>
        </row>
        <row r="1597">
          <cell r="E1597">
            <v>2007</v>
          </cell>
          <cell r="F1597">
            <v>7975</v>
          </cell>
          <cell r="G1597">
            <v>34418</v>
          </cell>
          <cell r="H1597">
            <v>39051900</v>
          </cell>
        </row>
        <row r="1598">
          <cell r="E1598">
            <v>2006</v>
          </cell>
          <cell r="F1598">
            <v>10782</v>
          </cell>
          <cell r="G1598">
            <v>24139</v>
          </cell>
          <cell r="H1598">
            <v>39051900</v>
          </cell>
        </row>
        <row r="1599">
          <cell r="E1599">
            <v>2005</v>
          </cell>
          <cell r="F1599">
            <v>25672</v>
          </cell>
          <cell r="G1599">
            <v>10616</v>
          </cell>
          <cell r="H1599">
            <v>39051900</v>
          </cell>
        </row>
        <row r="1600">
          <cell r="E1600">
            <v>2018</v>
          </cell>
          <cell r="F1600">
            <v>216375</v>
          </cell>
          <cell r="G1600">
            <v>327834</v>
          </cell>
          <cell r="H1600">
            <v>39052100</v>
          </cell>
        </row>
        <row r="1601">
          <cell r="E1601">
            <v>2017</v>
          </cell>
          <cell r="F1601">
            <v>140095.6</v>
          </cell>
          <cell r="G1601">
            <v>374156</v>
          </cell>
          <cell r="H1601">
            <v>39052100</v>
          </cell>
        </row>
        <row r="1602">
          <cell r="E1602">
            <v>2016</v>
          </cell>
          <cell r="F1602">
            <v>49529</v>
          </cell>
          <cell r="G1602">
            <v>224823</v>
          </cell>
          <cell r="H1602">
            <v>39052100</v>
          </cell>
        </row>
        <row r="1603">
          <cell r="E1603">
            <v>2015</v>
          </cell>
          <cell r="F1603">
            <v>32255</v>
          </cell>
          <cell r="G1603">
            <v>550619</v>
          </cell>
          <cell r="H1603">
            <v>39052100</v>
          </cell>
        </row>
        <row r="1604">
          <cell r="E1604">
            <v>2014</v>
          </cell>
          <cell r="F1604">
            <v>51066</v>
          </cell>
          <cell r="G1604">
            <v>683780</v>
          </cell>
          <cell r="H1604">
            <v>39052100</v>
          </cell>
        </row>
        <row r="1605">
          <cell r="E1605">
            <v>2013</v>
          </cell>
          <cell r="F1605">
            <v>41304</v>
          </cell>
          <cell r="G1605">
            <v>1033402</v>
          </cell>
          <cell r="H1605">
            <v>39052100</v>
          </cell>
        </row>
        <row r="1606">
          <cell r="E1606">
            <v>2012</v>
          </cell>
          <cell r="F1606">
            <v>6124</v>
          </cell>
          <cell r="G1606">
            <v>1361772</v>
          </cell>
          <cell r="H1606">
            <v>39052100</v>
          </cell>
        </row>
        <row r="1607">
          <cell r="E1607">
            <v>2011</v>
          </cell>
          <cell r="F1607">
            <v>460405</v>
          </cell>
          <cell r="G1607">
            <v>1109468</v>
          </cell>
          <cell r="H1607">
            <v>39052100</v>
          </cell>
        </row>
        <row r="1608">
          <cell r="E1608">
            <v>2010</v>
          </cell>
          <cell r="F1608">
            <v>260184</v>
          </cell>
          <cell r="G1608">
            <v>1419237</v>
          </cell>
          <cell r="H1608">
            <v>39052100</v>
          </cell>
        </row>
        <row r="1609">
          <cell r="E1609">
            <v>2009</v>
          </cell>
          <cell r="F1609">
            <v>482598</v>
          </cell>
          <cell r="G1609">
            <v>1122919</v>
          </cell>
          <cell r="H1609">
            <v>39052100</v>
          </cell>
        </row>
        <row r="1610">
          <cell r="E1610">
            <v>2008</v>
          </cell>
          <cell r="F1610">
            <v>303746</v>
          </cell>
          <cell r="G1610">
            <v>1308299</v>
          </cell>
          <cell r="H1610">
            <v>39052100</v>
          </cell>
        </row>
        <row r="1611">
          <cell r="E1611">
            <v>2007</v>
          </cell>
          <cell r="F1611">
            <v>34914</v>
          </cell>
          <cell r="G1611">
            <v>1508070</v>
          </cell>
          <cell r="H1611">
            <v>39052100</v>
          </cell>
        </row>
        <row r="1612">
          <cell r="E1612">
            <v>2006</v>
          </cell>
          <cell r="F1612">
            <v>21890</v>
          </cell>
          <cell r="G1612">
            <v>1744087</v>
          </cell>
          <cell r="H1612">
            <v>39052100</v>
          </cell>
        </row>
        <row r="1613">
          <cell r="E1613">
            <v>2005</v>
          </cell>
          <cell r="F1613">
            <v>12930</v>
          </cell>
          <cell r="G1613">
            <v>246747</v>
          </cell>
          <cell r="H1613">
            <v>39052100</v>
          </cell>
        </row>
        <row r="1614">
          <cell r="E1614">
            <v>2018</v>
          </cell>
          <cell r="F1614">
            <v>201126.5</v>
          </cell>
          <cell r="G1614">
            <v>787149</v>
          </cell>
          <cell r="H1614">
            <v>39052900</v>
          </cell>
        </row>
        <row r="1615">
          <cell r="E1615">
            <v>2017</v>
          </cell>
          <cell r="F1615">
            <v>185180</v>
          </cell>
          <cell r="G1615">
            <v>739732</v>
          </cell>
          <cell r="H1615">
            <v>39052900</v>
          </cell>
        </row>
        <row r="1616">
          <cell r="E1616">
            <v>2016</v>
          </cell>
          <cell r="F1616">
            <v>155170</v>
          </cell>
          <cell r="G1616">
            <v>589799.19999999995</v>
          </cell>
          <cell r="H1616">
            <v>39052900</v>
          </cell>
        </row>
        <row r="1617">
          <cell r="E1617">
            <v>2015</v>
          </cell>
          <cell r="F1617">
            <v>163467.29999999999</v>
          </cell>
          <cell r="G1617">
            <v>749491</v>
          </cell>
          <cell r="H1617">
            <v>39052900</v>
          </cell>
        </row>
        <row r="1618">
          <cell r="E1618">
            <v>2014</v>
          </cell>
          <cell r="F1618">
            <v>108649</v>
          </cell>
          <cell r="G1618">
            <v>578265</v>
          </cell>
          <cell r="H1618">
            <v>39052900</v>
          </cell>
        </row>
        <row r="1619">
          <cell r="E1619">
            <v>2013</v>
          </cell>
          <cell r="F1619">
            <v>248481.3</v>
          </cell>
          <cell r="G1619">
            <v>548910</v>
          </cell>
          <cell r="H1619">
            <v>39052900</v>
          </cell>
        </row>
        <row r="1620">
          <cell r="E1620">
            <v>2012</v>
          </cell>
          <cell r="F1620">
            <v>375335</v>
          </cell>
          <cell r="G1620">
            <v>710050</v>
          </cell>
          <cell r="H1620">
            <v>39052900</v>
          </cell>
        </row>
        <row r="1621">
          <cell r="E1621">
            <v>2011</v>
          </cell>
          <cell r="F1621">
            <v>352346</v>
          </cell>
          <cell r="G1621">
            <v>569212</v>
          </cell>
          <cell r="H1621">
            <v>39052900</v>
          </cell>
        </row>
        <row r="1622">
          <cell r="E1622">
            <v>2010</v>
          </cell>
          <cell r="F1622">
            <v>471165</v>
          </cell>
          <cell r="G1622">
            <v>389708</v>
          </cell>
          <cell r="H1622">
            <v>39052900</v>
          </cell>
        </row>
        <row r="1623">
          <cell r="E1623">
            <v>2009</v>
          </cell>
          <cell r="F1623">
            <v>808225</v>
          </cell>
          <cell r="G1623">
            <v>214445</v>
          </cell>
          <cell r="H1623">
            <v>39052900</v>
          </cell>
        </row>
        <row r="1624">
          <cell r="E1624">
            <v>2008</v>
          </cell>
          <cell r="F1624">
            <v>358006.4</v>
          </cell>
          <cell r="G1624">
            <v>308285</v>
          </cell>
          <cell r="H1624">
            <v>39052900</v>
          </cell>
        </row>
        <row r="1625">
          <cell r="E1625">
            <v>2007</v>
          </cell>
          <cell r="F1625">
            <v>213441</v>
          </cell>
          <cell r="G1625">
            <v>369009</v>
          </cell>
          <cell r="H1625">
            <v>39052900</v>
          </cell>
        </row>
        <row r="1626">
          <cell r="E1626">
            <v>2006</v>
          </cell>
          <cell r="F1626">
            <v>256075</v>
          </cell>
          <cell r="G1626">
            <v>205101</v>
          </cell>
          <cell r="H1626">
            <v>39052900</v>
          </cell>
        </row>
        <row r="1627">
          <cell r="E1627">
            <v>2005</v>
          </cell>
          <cell r="F1627">
            <v>4375</v>
          </cell>
          <cell r="G1627">
            <v>199650</v>
          </cell>
          <cell r="H1627">
            <v>39052900</v>
          </cell>
        </row>
        <row r="1628">
          <cell r="E1628">
            <v>2018</v>
          </cell>
          <cell r="F1628">
            <v>1152774.3</v>
          </cell>
          <cell r="G1628">
            <v>287020</v>
          </cell>
          <cell r="H1628">
            <v>39053000</v>
          </cell>
        </row>
        <row r="1629">
          <cell r="E1629">
            <v>2017</v>
          </cell>
          <cell r="F1629">
            <v>1152307</v>
          </cell>
          <cell r="G1629">
            <v>313379.3</v>
          </cell>
          <cell r="H1629">
            <v>39053000</v>
          </cell>
        </row>
        <row r="1630">
          <cell r="E1630">
            <v>2016</v>
          </cell>
          <cell r="F1630">
            <v>113198</v>
          </cell>
          <cell r="G1630">
            <v>204281.3</v>
          </cell>
          <cell r="H1630">
            <v>39053000</v>
          </cell>
        </row>
        <row r="1631">
          <cell r="E1631">
            <v>2015</v>
          </cell>
          <cell r="F1631">
            <v>100094</v>
          </cell>
          <cell r="G1631">
            <v>109448.9</v>
          </cell>
          <cell r="H1631">
            <v>39053000</v>
          </cell>
        </row>
        <row r="1632">
          <cell r="E1632">
            <v>2014</v>
          </cell>
          <cell r="F1632">
            <v>23355.9</v>
          </cell>
          <cell r="G1632">
            <v>28833.200000000001</v>
          </cell>
          <cell r="H1632">
            <v>39053000</v>
          </cell>
        </row>
        <row r="1633">
          <cell r="E1633">
            <v>2013</v>
          </cell>
          <cell r="F1633">
            <v>130.4</v>
          </cell>
          <cell r="G1633">
            <v>5481.1</v>
          </cell>
          <cell r="H1633">
            <v>39053000</v>
          </cell>
        </row>
        <row r="1634">
          <cell r="E1634">
            <v>2012</v>
          </cell>
          <cell r="F1634">
            <v>1294</v>
          </cell>
          <cell r="G1634">
            <v>25188.7</v>
          </cell>
          <cell r="H1634">
            <v>39053000</v>
          </cell>
        </row>
        <row r="1635">
          <cell r="E1635">
            <v>2011</v>
          </cell>
          <cell r="F1635">
            <v>7542.4</v>
          </cell>
          <cell r="G1635">
            <v>21506.400000000001</v>
          </cell>
          <cell r="H1635">
            <v>39053000</v>
          </cell>
        </row>
        <row r="1636">
          <cell r="E1636">
            <v>2010</v>
          </cell>
          <cell r="F1636">
            <v>56341.7</v>
          </cell>
          <cell r="G1636">
            <v>38126</v>
          </cell>
          <cell r="H1636">
            <v>39053000</v>
          </cell>
        </row>
        <row r="1637">
          <cell r="E1637">
            <v>2009</v>
          </cell>
          <cell r="F1637">
            <v>28251</v>
          </cell>
          <cell r="G1637">
            <v>40737.599999999999</v>
          </cell>
          <cell r="H1637">
            <v>39053000</v>
          </cell>
        </row>
        <row r="1638">
          <cell r="E1638">
            <v>2008</v>
          </cell>
          <cell r="F1638">
            <v>26120</v>
          </cell>
          <cell r="G1638">
            <v>34041</v>
          </cell>
          <cell r="H1638">
            <v>39053000</v>
          </cell>
        </row>
        <row r="1639">
          <cell r="E1639">
            <v>2007</v>
          </cell>
          <cell r="F1639">
            <v>2032.8</v>
          </cell>
          <cell r="G1639">
            <v>43936</v>
          </cell>
          <cell r="H1639">
            <v>39053000</v>
          </cell>
        </row>
        <row r="1640">
          <cell r="E1640">
            <v>2006</v>
          </cell>
          <cell r="F1640">
            <v>1057.0999999999999</v>
          </cell>
          <cell r="G1640">
            <v>30530.1</v>
          </cell>
          <cell r="H1640">
            <v>39053000</v>
          </cell>
        </row>
        <row r="1641">
          <cell r="E1641">
            <v>2005</v>
          </cell>
          <cell r="F1641">
            <v>4920.5</v>
          </cell>
          <cell r="G1641">
            <v>49004</v>
          </cell>
          <cell r="H1641">
            <v>39053000</v>
          </cell>
        </row>
        <row r="1642">
          <cell r="E1642">
            <v>2018</v>
          </cell>
          <cell r="F1642">
            <v>26120</v>
          </cell>
          <cell r="G1642">
            <v>528936</v>
          </cell>
          <cell r="H1642">
            <v>39059100</v>
          </cell>
        </row>
        <row r="1643">
          <cell r="E1643">
            <v>2017</v>
          </cell>
          <cell r="F1643">
            <v>615</v>
          </cell>
          <cell r="G1643">
            <v>804585</v>
          </cell>
          <cell r="H1643">
            <v>39059100</v>
          </cell>
        </row>
        <row r="1644">
          <cell r="E1644">
            <v>2016</v>
          </cell>
          <cell r="F1644">
            <v>1313</v>
          </cell>
          <cell r="G1644">
            <v>465110</v>
          </cell>
          <cell r="H1644">
            <v>39059100</v>
          </cell>
        </row>
        <row r="1645">
          <cell r="E1645">
            <v>2015</v>
          </cell>
          <cell r="F1645">
            <v>14545</v>
          </cell>
          <cell r="G1645">
            <v>371716.3</v>
          </cell>
          <cell r="H1645">
            <v>39059100</v>
          </cell>
        </row>
        <row r="1646">
          <cell r="E1646">
            <v>2014</v>
          </cell>
          <cell r="F1646">
            <v>12666</v>
          </cell>
          <cell r="G1646">
            <v>402650.3</v>
          </cell>
          <cell r="H1646">
            <v>39059100</v>
          </cell>
        </row>
        <row r="1647">
          <cell r="E1647">
            <v>2013</v>
          </cell>
          <cell r="F1647">
            <v>46320</v>
          </cell>
          <cell r="G1647">
            <v>270686</v>
          </cell>
          <cell r="H1647">
            <v>39059100</v>
          </cell>
        </row>
        <row r="1648">
          <cell r="E1648">
            <v>2012</v>
          </cell>
          <cell r="F1648">
            <v>19050</v>
          </cell>
          <cell r="G1648">
            <v>250180</v>
          </cell>
          <cell r="H1648">
            <v>39059100</v>
          </cell>
        </row>
        <row r="1649">
          <cell r="E1649">
            <v>2011</v>
          </cell>
          <cell r="F1649">
            <v>67735</v>
          </cell>
          <cell r="G1649">
            <v>131172</v>
          </cell>
          <cell r="H1649">
            <v>39059100</v>
          </cell>
        </row>
        <row r="1650">
          <cell r="E1650">
            <v>2010</v>
          </cell>
          <cell r="F1650">
            <v>63650</v>
          </cell>
          <cell r="G1650">
            <v>88269</v>
          </cell>
          <cell r="H1650">
            <v>39059100</v>
          </cell>
        </row>
        <row r="1651">
          <cell r="E1651">
            <v>2009</v>
          </cell>
          <cell r="F1651">
            <v>0</v>
          </cell>
          <cell r="G1651">
            <v>54110</v>
          </cell>
          <cell r="H1651">
            <v>39059100</v>
          </cell>
        </row>
        <row r="1652">
          <cell r="E1652">
            <v>2008</v>
          </cell>
          <cell r="F1652">
            <v>0</v>
          </cell>
          <cell r="G1652">
            <v>7716</v>
          </cell>
          <cell r="H1652">
            <v>39059100</v>
          </cell>
        </row>
        <row r="1653">
          <cell r="E1653">
            <v>2007</v>
          </cell>
          <cell r="F1653">
            <v>0</v>
          </cell>
          <cell r="G1653">
            <v>5682.3</v>
          </cell>
          <cell r="H1653">
            <v>39059100</v>
          </cell>
        </row>
        <row r="1654">
          <cell r="E1654">
            <v>2006</v>
          </cell>
          <cell r="F1654">
            <v>0</v>
          </cell>
          <cell r="G1654">
            <v>1010</v>
          </cell>
          <cell r="H1654">
            <v>39059100</v>
          </cell>
        </row>
        <row r="1655">
          <cell r="E1655">
            <v>2005</v>
          </cell>
          <cell r="F1655">
            <v>760</v>
          </cell>
          <cell r="G1655">
            <v>4104</v>
          </cell>
          <cell r="H1655">
            <v>39059100</v>
          </cell>
        </row>
        <row r="1656">
          <cell r="E1656">
            <v>2018</v>
          </cell>
          <cell r="H1656">
            <v>39059910</v>
          </cell>
        </row>
        <row r="1657">
          <cell r="E1657">
            <v>2017</v>
          </cell>
          <cell r="H1657">
            <v>39059910</v>
          </cell>
        </row>
        <row r="1658">
          <cell r="E1658">
            <v>2016</v>
          </cell>
          <cell r="H1658">
            <v>39059910</v>
          </cell>
        </row>
        <row r="1659">
          <cell r="E1659">
            <v>2015</v>
          </cell>
          <cell r="H1659">
            <v>39059910</v>
          </cell>
        </row>
        <row r="1660">
          <cell r="E1660">
            <v>2014</v>
          </cell>
          <cell r="H1660">
            <v>39059910</v>
          </cell>
        </row>
        <row r="1661">
          <cell r="E1661">
            <v>2013</v>
          </cell>
          <cell r="H1661">
            <v>39059910</v>
          </cell>
        </row>
        <row r="1662">
          <cell r="E1662">
            <v>2012</v>
          </cell>
          <cell r="H1662">
            <v>39059910</v>
          </cell>
        </row>
        <row r="1663">
          <cell r="E1663">
            <v>2011</v>
          </cell>
          <cell r="H1663">
            <v>39059910</v>
          </cell>
        </row>
        <row r="1664">
          <cell r="E1664">
            <v>2010</v>
          </cell>
          <cell r="F1664">
            <v>0</v>
          </cell>
          <cell r="G1664">
            <v>0.8</v>
          </cell>
          <cell r="H1664">
            <v>39059910</v>
          </cell>
        </row>
        <row r="1665">
          <cell r="E1665">
            <v>2009</v>
          </cell>
          <cell r="F1665">
            <v>5</v>
          </cell>
          <cell r="G1665">
            <v>0</v>
          </cell>
          <cell r="H1665">
            <v>39059910</v>
          </cell>
        </row>
        <row r="1666">
          <cell r="E1666">
            <v>2008</v>
          </cell>
          <cell r="F1666">
            <v>0</v>
          </cell>
          <cell r="G1666">
            <v>25</v>
          </cell>
          <cell r="H1666">
            <v>39059910</v>
          </cell>
        </row>
        <row r="1667">
          <cell r="E1667">
            <v>2007</v>
          </cell>
          <cell r="H1667">
            <v>39059910</v>
          </cell>
        </row>
        <row r="1668">
          <cell r="E1668">
            <v>2006</v>
          </cell>
          <cell r="H1668">
            <v>39059910</v>
          </cell>
        </row>
        <row r="1669">
          <cell r="E1669">
            <v>2005</v>
          </cell>
          <cell r="H1669">
            <v>39059910</v>
          </cell>
        </row>
        <row r="1670">
          <cell r="E1670">
            <v>2018</v>
          </cell>
          <cell r="F1670">
            <v>20625.400000000001</v>
          </cell>
          <cell r="G1670">
            <v>11207.1</v>
          </cell>
          <cell r="H1670">
            <v>39059990</v>
          </cell>
        </row>
        <row r="1671">
          <cell r="E1671">
            <v>2017</v>
          </cell>
          <cell r="F1671">
            <v>4966.8</v>
          </cell>
          <cell r="G1671">
            <v>7090.9</v>
          </cell>
          <cell r="H1671">
            <v>39059990</v>
          </cell>
        </row>
        <row r="1672">
          <cell r="E1672">
            <v>2016</v>
          </cell>
          <cell r="F1672">
            <v>15261.1</v>
          </cell>
          <cell r="G1672">
            <v>16882.8</v>
          </cell>
          <cell r="H1672">
            <v>39059990</v>
          </cell>
        </row>
        <row r="1673">
          <cell r="E1673">
            <v>2015</v>
          </cell>
          <cell r="F1673">
            <v>3327.6</v>
          </cell>
          <cell r="G1673">
            <v>5743.3</v>
          </cell>
          <cell r="H1673">
            <v>39059990</v>
          </cell>
        </row>
        <row r="1674">
          <cell r="E1674">
            <v>2014</v>
          </cell>
          <cell r="F1674">
            <v>2824.9</v>
          </cell>
          <cell r="G1674">
            <v>50473.9</v>
          </cell>
          <cell r="H1674">
            <v>39059990</v>
          </cell>
        </row>
        <row r="1675">
          <cell r="E1675">
            <v>2013</v>
          </cell>
          <cell r="F1675">
            <v>17235.3</v>
          </cell>
          <cell r="G1675">
            <v>60677.5</v>
          </cell>
          <cell r="H1675">
            <v>39059990</v>
          </cell>
        </row>
        <row r="1676">
          <cell r="E1676">
            <v>2012</v>
          </cell>
          <cell r="F1676">
            <v>1062.8</v>
          </cell>
          <cell r="G1676">
            <v>4299.3999999999996</v>
          </cell>
          <cell r="H1676">
            <v>39059990</v>
          </cell>
        </row>
        <row r="1677">
          <cell r="E1677">
            <v>2011</v>
          </cell>
          <cell r="F1677">
            <v>4271</v>
          </cell>
          <cell r="G1677">
            <v>16259.1</v>
          </cell>
          <cell r="H1677">
            <v>39059990</v>
          </cell>
        </row>
        <row r="1678">
          <cell r="E1678">
            <v>2010</v>
          </cell>
          <cell r="F1678">
            <v>12359.5</v>
          </cell>
          <cell r="G1678">
            <v>6987.4</v>
          </cell>
          <cell r="H1678">
            <v>39059990</v>
          </cell>
        </row>
        <row r="1679">
          <cell r="E1679">
            <v>2009</v>
          </cell>
          <cell r="F1679">
            <v>44</v>
          </cell>
          <cell r="G1679">
            <v>5920.3</v>
          </cell>
          <cell r="H1679">
            <v>39059990</v>
          </cell>
        </row>
        <row r="1680">
          <cell r="E1680">
            <v>2008</v>
          </cell>
          <cell r="F1680">
            <v>210</v>
          </cell>
          <cell r="G1680">
            <v>57459.1</v>
          </cell>
          <cell r="H1680">
            <v>39059990</v>
          </cell>
        </row>
        <row r="1681">
          <cell r="E1681">
            <v>2007</v>
          </cell>
          <cell r="F1681">
            <v>600.20000000000005</v>
          </cell>
          <cell r="G1681">
            <v>31516.3</v>
          </cell>
          <cell r="H1681">
            <v>39059990</v>
          </cell>
        </row>
        <row r="1682">
          <cell r="E1682">
            <v>2006</v>
          </cell>
          <cell r="F1682">
            <v>48.1</v>
          </cell>
          <cell r="G1682">
            <v>24364.1</v>
          </cell>
          <cell r="H1682">
            <v>39059990</v>
          </cell>
        </row>
        <row r="1683">
          <cell r="E1683">
            <v>2005</v>
          </cell>
          <cell r="F1683">
            <v>150.5</v>
          </cell>
          <cell r="G1683">
            <v>23394.7</v>
          </cell>
          <cell r="H1683">
            <v>39059990</v>
          </cell>
        </row>
        <row r="1684">
          <cell r="E1684">
            <v>2018</v>
          </cell>
          <cell r="F1684">
            <v>157266.1</v>
          </cell>
          <cell r="G1684">
            <v>97135.6</v>
          </cell>
          <cell r="H1684">
            <v>39061000</v>
          </cell>
        </row>
        <row r="1685">
          <cell r="E1685">
            <v>2017</v>
          </cell>
          <cell r="F1685">
            <v>98754.2</v>
          </cell>
          <cell r="G1685">
            <v>84449.600000000006</v>
          </cell>
          <cell r="H1685">
            <v>39061000</v>
          </cell>
        </row>
        <row r="1686">
          <cell r="E1686">
            <v>2016</v>
          </cell>
          <cell r="F1686">
            <v>82145.600000000006</v>
          </cell>
          <cell r="G1686">
            <v>104489.2</v>
          </cell>
          <cell r="H1686">
            <v>39061000</v>
          </cell>
        </row>
        <row r="1687">
          <cell r="E1687">
            <v>2015</v>
          </cell>
          <cell r="F1687">
            <v>29965.599999999999</v>
          </cell>
          <cell r="G1687">
            <v>53489.9</v>
          </cell>
          <cell r="H1687">
            <v>39061000</v>
          </cell>
        </row>
        <row r="1688">
          <cell r="E1688">
            <v>2014</v>
          </cell>
          <cell r="F1688">
            <v>18521.2</v>
          </cell>
          <cell r="G1688">
            <v>113245.2</v>
          </cell>
          <cell r="H1688">
            <v>39061000</v>
          </cell>
        </row>
        <row r="1689">
          <cell r="E1689">
            <v>2013</v>
          </cell>
          <cell r="F1689">
            <v>11860.4</v>
          </cell>
          <cell r="G1689">
            <v>43634.400000000001</v>
          </cell>
          <cell r="H1689">
            <v>39061000</v>
          </cell>
        </row>
        <row r="1690">
          <cell r="E1690">
            <v>2012</v>
          </cell>
          <cell r="F1690">
            <v>3456.6</v>
          </cell>
          <cell r="G1690">
            <v>44250.3</v>
          </cell>
          <cell r="H1690">
            <v>39061000</v>
          </cell>
        </row>
        <row r="1691">
          <cell r="E1691">
            <v>2011</v>
          </cell>
          <cell r="F1691">
            <v>3685.6</v>
          </cell>
          <cell r="G1691">
            <v>129016.5</v>
          </cell>
          <cell r="H1691">
            <v>39061000</v>
          </cell>
        </row>
        <row r="1692">
          <cell r="E1692">
            <v>2010</v>
          </cell>
          <cell r="F1692">
            <v>2320.1</v>
          </cell>
          <cell r="G1692">
            <v>117688</v>
          </cell>
          <cell r="H1692">
            <v>39061000</v>
          </cell>
        </row>
        <row r="1693">
          <cell r="E1693">
            <v>2009</v>
          </cell>
          <cell r="F1693">
            <v>2173.8000000000002</v>
          </cell>
          <cell r="G1693">
            <v>31705.9</v>
          </cell>
          <cell r="H1693">
            <v>39061000</v>
          </cell>
        </row>
        <row r="1694">
          <cell r="E1694">
            <v>2008</v>
          </cell>
          <cell r="F1694">
            <v>2580</v>
          </cell>
          <cell r="G1694">
            <v>47155.1</v>
          </cell>
          <cell r="H1694">
            <v>39061000</v>
          </cell>
        </row>
        <row r="1695">
          <cell r="E1695">
            <v>2007</v>
          </cell>
          <cell r="F1695">
            <v>2279.3000000000002</v>
          </cell>
          <cell r="G1695">
            <v>19343.7</v>
          </cell>
          <cell r="H1695">
            <v>39061000</v>
          </cell>
        </row>
        <row r="1696">
          <cell r="E1696">
            <v>2006</v>
          </cell>
          <cell r="F1696">
            <v>3090.4</v>
          </cell>
          <cell r="G1696">
            <v>34209.300000000003</v>
          </cell>
          <cell r="H1696">
            <v>39061000</v>
          </cell>
        </row>
        <row r="1697">
          <cell r="E1697">
            <v>2005</v>
          </cell>
          <cell r="F1697">
            <v>3050</v>
          </cell>
          <cell r="G1697">
            <v>21455.3</v>
          </cell>
          <cell r="H1697">
            <v>39061000</v>
          </cell>
        </row>
        <row r="1698">
          <cell r="E1698">
            <v>2018</v>
          </cell>
          <cell r="F1698">
            <v>218.2</v>
          </cell>
          <cell r="G1698">
            <v>30248.2</v>
          </cell>
          <cell r="H1698">
            <v>39069010</v>
          </cell>
        </row>
        <row r="1699">
          <cell r="E1699">
            <v>2017</v>
          </cell>
          <cell r="F1699">
            <v>0.3</v>
          </cell>
          <cell r="G1699">
            <v>14305</v>
          </cell>
          <cell r="H1699">
            <v>39069010</v>
          </cell>
        </row>
        <row r="1700">
          <cell r="E1700">
            <v>2016</v>
          </cell>
          <cell r="F1700">
            <v>1000</v>
          </cell>
          <cell r="G1700">
            <v>5012.3</v>
          </cell>
          <cell r="H1700">
            <v>39069010</v>
          </cell>
        </row>
        <row r="1701">
          <cell r="E1701">
            <v>2015</v>
          </cell>
          <cell r="F1701">
            <v>63.4</v>
          </cell>
          <cell r="G1701">
            <v>16654.2</v>
          </cell>
          <cell r="H1701">
            <v>39069010</v>
          </cell>
        </row>
        <row r="1702">
          <cell r="E1702">
            <v>2014</v>
          </cell>
          <cell r="F1702">
            <v>2805.2</v>
          </cell>
          <cell r="G1702">
            <v>3259.7</v>
          </cell>
          <cell r="H1702">
            <v>39069010</v>
          </cell>
        </row>
        <row r="1703">
          <cell r="E1703">
            <v>2013</v>
          </cell>
          <cell r="F1703">
            <v>30850</v>
          </cell>
          <cell r="G1703">
            <v>12081.1</v>
          </cell>
          <cell r="H1703">
            <v>39069010</v>
          </cell>
        </row>
        <row r="1704">
          <cell r="E1704">
            <v>2012</v>
          </cell>
          <cell r="F1704">
            <v>0</v>
          </cell>
          <cell r="G1704">
            <v>8421.6</v>
          </cell>
          <cell r="H1704">
            <v>39069010</v>
          </cell>
        </row>
        <row r="1705">
          <cell r="E1705">
            <v>2011</v>
          </cell>
          <cell r="F1705">
            <v>0</v>
          </cell>
          <cell r="G1705">
            <v>561</v>
          </cell>
          <cell r="H1705">
            <v>39069010</v>
          </cell>
        </row>
        <row r="1706">
          <cell r="E1706">
            <v>2010</v>
          </cell>
          <cell r="F1706">
            <v>0</v>
          </cell>
          <cell r="G1706">
            <v>1.4</v>
          </cell>
          <cell r="H1706">
            <v>39069010</v>
          </cell>
        </row>
        <row r="1707">
          <cell r="E1707">
            <v>2009</v>
          </cell>
          <cell r="F1707">
            <v>125</v>
          </cell>
          <cell r="G1707">
            <v>7.3</v>
          </cell>
          <cell r="H1707">
            <v>39069010</v>
          </cell>
        </row>
        <row r="1708">
          <cell r="E1708">
            <v>2008</v>
          </cell>
          <cell r="F1708">
            <v>60</v>
          </cell>
          <cell r="G1708">
            <v>24.7</v>
          </cell>
          <cell r="H1708">
            <v>39069010</v>
          </cell>
        </row>
        <row r="1709">
          <cell r="E1709">
            <v>2007</v>
          </cell>
          <cell r="F1709">
            <v>260</v>
          </cell>
          <cell r="G1709">
            <v>130.5</v>
          </cell>
          <cell r="H1709">
            <v>39069010</v>
          </cell>
        </row>
        <row r="1710">
          <cell r="E1710">
            <v>2006</v>
          </cell>
          <cell r="F1710">
            <v>4550</v>
          </cell>
          <cell r="G1710">
            <v>32.200000000000003</v>
          </cell>
          <cell r="H1710">
            <v>39069010</v>
          </cell>
        </row>
        <row r="1711">
          <cell r="E1711">
            <v>2005</v>
          </cell>
          <cell r="F1711">
            <v>120</v>
          </cell>
          <cell r="G1711">
            <v>497.2</v>
          </cell>
          <cell r="H1711">
            <v>39069010</v>
          </cell>
        </row>
        <row r="1712">
          <cell r="E1712">
            <v>2018</v>
          </cell>
          <cell r="F1712">
            <v>40480</v>
          </cell>
          <cell r="G1712">
            <v>0</v>
          </cell>
          <cell r="H1712">
            <v>39069020</v>
          </cell>
        </row>
        <row r="1713">
          <cell r="E1713">
            <v>2017</v>
          </cell>
          <cell r="F1713">
            <v>50265</v>
          </cell>
          <cell r="G1713">
            <v>0</v>
          </cell>
          <cell r="H1713">
            <v>39069020</v>
          </cell>
        </row>
        <row r="1714">
          <cell r="E1714">
            <v>2016</v>
          </cell>
          <cell r="H1714">
            <v>39069020</v>
          </cell>
        </row>
        <row r="1715">
          <cell r="E1715">
            <v>2015</v>
          </cell>
          <cell r="F1715">
            <v>2125</v>
          </cell>
          <cell r="G1715">
            <v>27</v>
          </cell>
          <cell r="H1715">
            <v>39069020</v>
          </cell>
        </row>
        <row r="1716">
          <cell r="E1716">
            <v>2014</v>
          </cell>
          <cell r="F1716">
            <v>1036</v>
          </cell>
          <cell r="G1716">
            <v>1502</v>
          </cell>
          <cell r="H1716">
            <v>39069020</v>
          </cell>
        </row>
        <row r="1717">
          <cell r="E1717">
            <v>2013</v>
          </cell>
          <cell r="F1717">
            <v>0</v>
          </cell>
          <cell r="G1717">
            <v>36</v>
          </cell>
          <cell r="H1717">
            <v>39069020</v>
          </cell>
        </row>
        <row r="1718">
          <cell r="E1718">
            <v>2012</v>
          </cell>
          <cell r="H1718">
            <v>39069020</v>
          </cell>
        </row>
        <row r="1719">
          <cell r="E1719">
            <v>2011</v>
          </cell>
          <cell r="H1719">
            <v>39069020</v>
          </cell>
        </row>
        <row r="1720">
          <cell r="E1720">
            <v>2010</v>
          </cell>
          <cell r="H1720">
            <v>39069020</v>
          </cell>
        </row>
        <row r="1721">
          <cell r="E1721">
            <v>2009</v>
          </cell>
          <cell r="H1721">
            <v>39069020</v>
          </cell>
        </row>
        <row r="1722">
          <cell r="E1722">
            <v>2008</v>
          </cell>
          <cell r="H1722">
            <v>39069020</v>
          </cell>
        </row>
        <row r="1723">
          <cell r="E1723">
            <v>2007</v>
          </cell>
          <cell r="F1723">
            <v>7376</v>
          </cell>
          <cell r="G1723">
            <v>0</v>
          </cell>
          <cell r="H1723">
            <v>39069020</v>
          </cell>
        </row>
        <row r="1724">
          <cell r="E1724">
            <v>2006</v>
          </cell>
          <cell r="H1724">
            <v>39069020</v>
          </cell>
        </row>
        <row r="1725">
          <cell r="E1725">
            <v>2005</v>
          </cell>
          <cell r="H1725">
            <v>39069020</v>
          </cell>
        </row>
        <row r="1726">
          <cell r="E1726">
            <v>2018</v>
          </cell>
          <cell r="H1726">
            <v>39069030</v>
          </cell>
        </row>
        <row r="1727">
          <cell r="E1727">
            <v>2017</v>
          </cell>
          <cell r="H1727">
            <v>39069030</v>
          </cell>
        </row>
        <row r="1728">
          <cell r="E1728">
            <v>2016</v>
          </cell>
          <cell r="H1728">
            <v>39069030</v>
          </cell>
        </row>
        <row r="1729">
          <cell r="E1729">
            <v>2015</v>
          </cell>
          <cell r="H1729">
            <v>39069030</v>
          </cell>
        </row>
        <row r="1730">
          <cell r="E1730">
            <v>2014</v>
          </cell>
          <cell r="H1730">
            <v>39069030</v>
          </cell>
        </row>
        <row r="1731">
          <cell r="E1731">
            <v>2013</v>
          </cell>
          <cell r="H1731">
            <v>39069030</v>
          </cell>
        </row>
        <row r="1732">
          <cell r="E1732">
            <v>2012</v>
          </cell>
          <cell r="H1732">
            <v>39069030</v>
          </cell>
        </row>
        <row r="1733">
          <cell r="E1733">
            <v>2011</v>
          </cell>
          <cell r="F1733">
            <v>35</v>
          </cell>
          <cell r="G1733">
            <v>0</v>
          </cell>
          <cell r="H1733">
            <v>39069030</v>
          </cell>
        </row>
        <row r="1734">
          <cell r="E1734">
            <v>2010</v>
          </cell>
          <cell r="H1734">
            <v>39069030</v>
          </cell>
        </row>
        <row r="1735">
          <cell r="E1735">
            <v>2009</v>
          </cell>
          <cell r="H1735">
            <v>39069030</v>
          </cell>
        </row>
        <row r="1736">
          <cell r="E1736">
            <v>2008</v>
          </cell>
          <cell r="H1736">
            <v>39069030</v>
          </cell>
        </row>
        <row r="1737">
          <cell r="E1737">
            <v>2007</v>
          </cell>
          <cell r="H1737">
            <v>39069030</v>
          </cell>
        </row>
        <row r="1738">
          <cell r="E1738">
            <v>2006</v>
          </cell>
          <cell r="H1738">
            <v>39069030</v>
          </cell>
        </row>
        <row r="1739">
          <cell r="E1739">
            <v>2005</v>
          </cell>
          <cell r="F1739">
            <v>0</v>
          </cell>
          <cell r="G1739">
            <v>20</v>
          </cell>
          <cell r="H1739">
            <v>39069030</v>
          </cell>
        </row>
        <row r="1740">
          <cell r="E1740">
            <v>2018</v>
          </cell>
          <cell r="H1740">
            <v>39069040</v>
          </cell>
        </row>
        <row r="1741">
          <cell r="E1741">
            <v>2017</v>
          </cell>
          <cell r="H1741">
            <v>39069040</v>
          </cell>
        </row>
        <row r="1742">
          <cell r="E1742">
            <v>2016</v>
          </cell>
          <cell r="H1742">
            <v>39069040</v>
          </cell>
        </row>
        <row r="1743">
          <cell r="E1743">
            <v>2015</v>
          </cell>
          <cell r="F1743">
            <v>0</v>
          </cell>
          <cell r="G1743">
            <v>24</v>
          </cell>
          <cell r="H1743">
            <v>39069040</v>
          </cell>
        </row>
        <row r="1744">
          <cell r="E1744">
            <v>2014</v>
          </cell>
          <cell r="H1744">
            <v>39069040</v>
          </cell>
        </row>
        <row r="1745">
          <cell r="E1745">
            <v>2013</v>
          </cell>
          <cell r="H1745">
            <v>39069040</v>
          </cell>
        </row>
        <row r="1746">
          <cell r="E1746">
            <v>2012</v>
          </cell>
          <cell r="H1746">
            <v>39069040</v>
          </cell>
        </row>
        <row r="1747">
          <cell r="E1747">
            <v>2011</v>
          </cell>
          <cell r="H1747">
            <v>39069040</v>
          </cell>
        </row>
        <row r="1748">
          <cell r="E1748">
            <v>2010</v>
          </cell>
          <cell r="H1748">
            <v>39069040</v>
          </cell>
        </row>
        <row r="1749">
          <cell r="E1749">
            <v>2009</v>
          </cell>
          <cell r="H1749">
            <v>39069040</v>
          </cell>
        </row>
        <row r="1750">
          <cell r="E1750">
            <v>2008</v>
          </cell>
          <cell r="H1750">
            <v>39069040</v>
          </cell>
        </row>
        <row r="1751">
          <cell r="E1751">
            <v>2007</v>
          </cell>
          <cell r="H1751">
            <v>39069040</v>
          </cell>
        </row>
        <row r="1752">
          <cell r="E1752">
            <v>2006</v>
          </cell>
          <cell r="F1752">
            <v>0</v>
          </cell>
          <cell r="G1752">
            <v>19</v>
          </cell>
          <cell r="H1752">
            <v>39069040</v>
          </cell>
        </row>
        <row r="1753">
          <cell r="E1753">
            <v>2005</v>
          </cell>
          <cell r="H1753">
            <v>39069040</v>
          </cell>
        </row>
        <row r="1754">
          <cell r="E1754">
            <v>2018</v>
          </cell>
          <cell r="F1754">
            <v>1295.5999999999999</v>
          </cell>
          <cell r="G1754">
            <v>1305</v>
          </cell>
          <cell r="H1754">
            <v>39069050</v>
          </cell>
        </row>
        <row r="1755">
          <cell r="E1755">
            <v>2017</v>
          </cell>
          <cell r="F1755">
            <v>500</v>
          </cell>
          <cell r="G1755">
            <v>500</v>
          </cell>
          <cell r="H1755">
            <v>39069050</v>
          </cell>
        </row>
        <row r="1756">
          <cell r="E1756">
            <v>2016</v>
          </cell>
          <cell r="F1756">
            <v>274</v>
          </cell>
          <cell r="G1756">
            <v>341</v>
          </cell>
          <cell r="H1756">
            <v>39069050</v>
          </cell>
        </row>
        <row r="1757">
          <cell r="E1757">
            <v>2015</v>
          </cell>
          <cell r="H1757">
            <v>39069050</v>
          </cell>
        </row>
        <row r="1758">
          <cell r="E1758">
            <v>2014</v>
          </cell>
          <cell r="F1758">
            <v>30</v>
          </cell>
          <cell r="G1758">
            <v>30</v>
          </cell>
          <cell r="H1758">
            <v>39069050</v>
          </cell>
        </row>
        <row r="1759">
          <cell r="E1759">
            <v>2013</v>
          </cell>
          <cell r="H1759">
            <v>39069050</v>
          </cell>
        </row>
        <row r="1760">
          <cell r="E1760">
            <v>2012</v>
          </cell>
          <cell r="F1760">
            <v>200</v>
          </cell>
          <cell r="G1760">
            <v>336</v>
          </cell>
          <cell r="H1760">
            <v>39069050</v>
          </cell>
        </row>
        <row r="1761">
          <cell r="E1761">
            <v>2011</v>
          </cell>
          <cell r="F1761">
            <v>1250</v>
          </cell>
          <cell r="G1761">
            <v>138</v>
          </cell>
          <cell r="H1761">
            <v>39069050</v>
          </cell>
        </row>
        <row r="1762">
          <cell r="E1762">
            <v>2010</v>
          </cell>
          <cell r="F1762">
            <v>2500</v>
          </cell>
          <cell r="G1762">
            <v>10</v>
          </cell>
          <cell r="H1762">
            <v>39069050</v>
          </cell>
        </row>
        <row r="1763">
          <cell r="E1763">
            <v>2009</v>
          </cell>
          <cell r="F1763">
            <v>4175</v>
          </cell>
          <cell r="G1763">
            <v>6</v>
          </cell>
          <cell r="H1763">
            <v>39069050</v>
          </cell>
        </row>
        <row r="1764">
          <cell r="E1764">
            <v>2008</v>
          </cell>
          <cell r="F1764">
            <v>0</v>
          </cell>
          <cell r="G1764">
            <v>121</v>
          </cell>
          <cell r="H1764">
            <v>39069050</v>
          </cell>
        </row>
        <row r="1765">
          <cell r="E1765">
            <v>2007</v>
          </cell>
          <cell r="H1765">
            <v>39069050</v>
          </cell>
        </row>
        <row r="1766">
          <cell r="E1766">
            <v>2006</v>
          </cell>
          <cell r="H1766">
            <v>39069050</v>
          </cell>
        </row>
        <row r="1767">
          <cell r="E1767">
            <v>2005</v>
          </cell>
          <cell r="F1767">
            <v>0</v>
          </cell>
          <cell r="G1767">
            <v>3500</v>
          </cell>
          <cell r="H1767">
            <v>39069050</v>
          </cell>
        </row>
        <row r="1768">
          <cell r="E1768">
            <v>2018</v>
          </cell>
          <cell r="F1768">
            <v>299008</v>
          </cell>
          <cell r="G1768">
            <v>13940.3</v>
          </cell>
          <cell r="H1768">
            <v>39069060</v>
          </cell>
        </row>
        <row r="1769">
          <cell r="E1769">
            <v>2017</v>
          </cell>
          <cell r="F1769">
            <v>547228.1</v>
          </cell>
          <cell r="G1769">
            <v>0.5</v>
          </cell>
          <cell r="H1769">
            <v>39069060</v>
          </cell>
        </row>
        <row r="1770">
          <cell r="E1770">
            <v>2016</v>
          </cell>
          <cell r="F1770">
            <v>484473</v>
          </cell>
          <cell r="G1770">
            <v>517.1</v>
          </cell>
          <cell r="H1770">
            <v>39069060</v>
          </cell>
        </row>
        <row r="1771">
          <cell r="E1771">
            <v>2015</v>
          </cell>
          <cell r="F1771">
            <v>248140.3</v>
          </cell>
          <cell r="G1771">
            <v>190</v>
          </cell>
          <cell r="H1771">
            <v>39069060</v>
          </cell>
        </row>
        <row r="1772">
          <cell r="E1772">
            <v>2014</v>
          </cell>
          <cell r="F1772">
            <v>382105</v>
          </cell>
          <cell r="G1772">
            <v>13192.1</v>
          </cell>
          <cell r="H1772">
            <v>39069060</v>
          </cell>
        </row>
        <row r="1773">
          <cell r="E1773">
            <v>2013</v>
          </cell>
          <cell r="F1773">
            <v>806041.59999999998</v>
          </cell>
          <cell r="G1773">
            <v>0</v>
          </cell>
          <cell r="H1773">
            <v>39069060</v>
          </cell>
        </row>
        <row r="1774">
          <cell r="E1774">
            <v>2012</v>
          </cell>
          <cell r="F1774">
            <v>629931</v>
          </cell>
          <cell r="G1774">
            <v>0</v>
          </cell>
          <cell r="H1774">
            <v>39069060</v>
          </cell>
        </row>
        <row r="1775">
          <cell r="E1775">
            <v>2011</v>
          </cell>
          <cell r="F1775">
            <v>339083</v>
          </cell>
          <cell r="G1775">
            <v>2400</v>
          </cell>
          <cell r="H1775">
            <v>39069060</v>
          </cell>
        </row>
        <row r="1776">
          <cell r="E1776">
            <v>2010</v>
          </cell>
          <cell r="F1776">
            <v>198105</v>
          </cell>
          <cell r="G1776">
            <v>1990</v>
          </cell>
          <cell r="H1776">
            <v>39069060</v>
          </cell>
        </row>
        <row r="1777">
          <cell r="E1777">
            <v>2009</v>
          </cell>
          <cell r="F1777">
            <v>122475</v>
          </cell>
          <cell r="G1777">
            <v>0.5</v>
          </cell>
          <cell r="H1777">
            <v>39069060</v>
          </cell>
        </row>
        <row r="1778">
          <cell r="E1778">
            <v>2008</v>
          </cell>
          <cell r="F1778">
            <v>41250</v>
          </cell>
          <cell r="G1778">
            <v>0</v>
          </cell>
          <cell r="H1778">
            <v>39069060</v>
          </cell>
        </row>
        <row r="1779">
          <cell r="E1779">
            <v>2007</v>
          </cell>
          <cell r="F1779">
            <v>5885</v>
          </cell>
          <cell r="G1779">
            <v>29040</v>
          </cell>
          <cell r="H1779">
            <v>39069060</v>
          </cell>
        </row>
        <row r="1780">
          <cell r="E1780">
            <v>2006</v>
          </cell>
          <cell r="H1780">
            <v>39069060</v>
          </cell>
        </row>
        <row r="1781">
          <cell r="E1781">
            <v>2005</v>
          </cell>
          <cell r="F1781">
            <v>0</v>
          </cell>
          <cell r="G1781">
            <v>1500</v>
          </cell>
          <cell r="H1781">
            <v>39069060</v>
          </cell>
        </row>
        <row r="1782">
          <cell r="E1782">
            <v>2018</v>
          </cell>
          <cell r="F1782">
            <v>2562956.4</v>
          </cell>
          <cell r="G1782">
            <v>5811319.7999999998</v>
          </cell>
          <cell r="H1782">
            <v>39069090</v>
          </cell>
        </row>
        <row r="1783">
          <cell r="E1783">
            <v>2017</v>
          </cell>
          <cell r="F1783">
            <v>3241428</v>
          </cell>
          <cell r="G1783">
            <v>6540860.5</v>
          </cell>
          <cell r="H1783">
            <v>39069090</v>
          </cell>
        </row>
        <row r="1784">
          <cell r="E1784">
            <v>2016</v>
          </cell>
          <cell r="F1784">
            <v>1971506.7</v>
          </cell>
          <cell r="G1784">
            <v>5352585.4000000004</v>
          </cell>
          <cell r="H1784">
            <v>39069090</v>
          </cell>
        </row>
        <row r="1785">
          <cell r="E1785">
            <v>2015</v>
          </cell>
          <cell r="F1785">
            <v>1437661</v>
          </cell>
          <cell r="G1785">
            <v>4766893.7</v>
          </cell>
          <cell r="H1785">
            <v>39069090</v>
          </cell>
        </row>
        <row r="1786">
          <cell r="E1786">
            <v>2014</v>
          </cell>
          <cell r="F1786">
            <v>1232147.1000000001</v>
          </cell>
          <cell r="G1786">
            <v>4752327.2</v>
          </cell>
          <cell r="H1786">
            <v>39069090</v>
          </cell>
        </row>
        <row r="1787">
          <cell r="E1787">
            <v>2013</v>
          </cell>
          <cell r="F1787">
            <v>1340362.8999999999</v>
          </cell>
          <cell r="G1787">
            <v>4527685.5999999996</v>
          </cell>
          <cell r="H1787">
            <v>39069090</v>
          </cell>
        </row>
        <row r="1788">
          <cell r="E1788">
            <v>2012</v>
          </cell>
          <cell r="F1788">
            <v>990575.6</v>
          </cell>
          <cell r="G1788">
            <v>3445088.7</v>
          </cell>
          <cell r="H1788">
            <v>39069090</v>
          </cell>
        </row>
        <row r="1789">
          <cell r="E1789">
            <v>2011</v>
          </cell>
          <cell r="F1789">
            <v>893778.1</v>
          </cell>
          <cell r="G1789">
            <v>3310542.5</v>
          </cell>
          <cell r="H1789">
            <v>39069090</v>
          </cell>
        </row>
        <row r="1790">
          <cell r="E1790">
            <v>2010</v>
          </cell>
          <cell r="F1790">
            <v>2002938</v>
          </cell>
          <cell r="G1790">
            <v>3209584.4</v>
          </cell>
          <cell r="H1790">
            <v>39069090</v>
          </cell>
        </row>
        <row r="1791">
          <cell r="E1791">
            <v>2009</v>
          </cell>
          <cell r="F1791">
            <v>1391435.5</v>
          </cell>
          <cell r="G1791">
            <v>2588010.7999999998</v>
          </cell>
          <cell r="H1791">
            <v>39069090</v>
          </cell>
        </row>
        <row r="1792">
          <cell r="E1792">
            <v>2008</v>
          </cell>
          <cell r="F1792">
            <v>861070.5</v>
          </cell>
          <cell r="G1792">
            <v>3454531.7</v>
          </cell>
          <cell r="H1792">
            <v>39069090</v>
          </cell>
        </row>
        <row r="1793">
          <cell r="E1793">
            <v>2007</v>
          </cell>
          <cell r="F1793">
            <v>711966.5</v>
          </cell>
          <cell r="G1793">
            <v>3534273</v>
          </cell>
          <cell r="H1793">
            <v>39069090</v>
          </cell>
        </row>
        <row r="1794">
          <cell r="E1794">
            <v>2006</v>
          </cell>
          <cell r="F1794">
            <v>623672.30000000005</v>
          </cell>
          <cell r="G1794">
            <v>3010200.1</v>
          </cell>
          <cell r="H1794">
            <v>39069090</v>
          </cell>
        </row>
        <row r="1795">
          <cell r="E1795">
            <v>2005</v>
          </cell>
          <cell r="F1795">
            <v>194088.2</v>
          </cell>
          <cell r="G1795">
            <v>2108707.2000000002</v>
          </cell>
          <cell r="H1795">
            <v>39069090</v>
          </cell>
        </row>
        <row r="1796">
          <cell r="E1796">
            <v>2018</v>
          </cell>
          <cell r="F1796">
            <v>35964</v>
          </cell>
          <cell r="G1796">
            <v>506502.9</v>
          </cell>
          <cell r="H1796">
            <v>39071000</v>
          </cell>
        </row>
        <row r="1797">
          <cell r="E1797">
            <v>2017</v>
          </cell>
          <cell r="F1797">
            <v>97435.7</v>
          </cell>
          <cell r="G1797">
            <v>454944.4</v>
          </cell>
          <cell r="H1797">
            <v>39071000</v>
          </cell>
        </row>
        <row r="1798">
          <cell r="E1798">
            <v>2016</v>
          </cell>
          <cell r="F1798">
            <v>115974.3</v>
          </cell>
          <cell r="G1798">
            <v>538556.6</v>
          </cell>
          <cell r="H1798">
            <v>39071000</v>
          </cell>
        </row>
        <row r="1799">
          <cell r="E1799">
            <v>2015</v>
          </cell>
          <cell r="F1799">
            <v>41850</v>
          </cell>
          <cell r="G1799">
            <v>380036.5</v>
          </cell>
          <cell r="H1799">
            <v>39071000</v>
          </cell>
        </row>
        <row r="1800">
          <cell r="E1800">
            <v>2014</v>
          </cell>
          <cell r="F1800">
            <v>30058</v>
          </cell>
          <cell r="G1800">
            <v>310421.40000000002</v>
          </cell>
          <cell r="H1800">
            <v>39071000</v>
          </cell>
        </row>
        <row r="1801">
          <cell r="E1801">
            <v>2013</v>
          </cell>
          <cell r="F1801">
            <v>27501</v>
          </cell>
          <cell r="G1801">
            <v>272680.8</v>
          </cell>
          <cell r="H1801">
            <v>39071000</v>
          </cell>
        </row>
        <row r="1802">
          <cell r="E1802">
            <v>2012</v>
          </cell>
          <cell r="F1802">
            <v>39233</v>
          </cell>
          <cell r="G1802">
            <v>292503.7</v>
          </cell>
          <cell r="H1802">
            <v>39071000</v>
          </cell>
        </row>
        <row r="1803">
          <cell r="E1803">
            <v>2011</v>
          </cell>
          <cell r="F1803">
            <v>30305</v>
          </cell>
          <cell r="G1803">
            <v>175951.8</v>
          </cell>
          <cell r="H1803">
            <v>39071000</v>
          </cell>
        </row>
        <row r="1804">
          <cell r="E1804">
            <v>2010</v>
          </cell>
          <cell r="F1804">
            <v>62261</v>
          </cell>
          <cell r="G1804">
            <v>269642</v>
          </cell>
          <cell r="H1804">
            <v>39071000</v>
          </cell>
        </row>
        <row r="1805">
          <cell r="E1805">
            <v>2009</v>
          </cell>
          <cell r="F1805">
            <v>14675</v>
          </cell>
          <cell r="G1805">
            <v>135312.20000000001</v>
          </cell>
          <cell r="H1805">
            <v>39071000</v>
          </cell>
        </row>
        <row r="1806">
          <cell r="E1806">
            <v>2008</v>
          </cell>
          <cell r="F1806">
            <v>16408</v>
          </cell>
          <cell r="G1806">
            <v>133539</v>
          </cell>
          <cell r="H1806">
            <v>39071000</v>
          </cell>
        </row>
        <row r="1807">
          <cell r="E1807">
            <v>2007</v>
          </cell>
          <cell r="F1807">
            <v>32365</v>
          </cell>
          <cell r="G1807">
            <v>213779</v>
          </cell>
          <cell r="H1807">
            <v>39071000</v>
          </cell>
        </row>
        <row r="1808">
          <cell r="E1808">
            <v>2006</v>
          </cell>
          <cell r="F1808">
            <v>12250</v>
          </cell>
          <cell r="G1808">
            <v>167137</v>
          </cell>
          <cell r="H1808">
            <v>39071000</v>
          </cell>
        </row>
        <row r="1809">
          <cell r="E1809">
            <v>2005</v>
          </cell>
          <cell r="F1809">
            <v>15450</v>
          </cell>
          <cell r="G1809">
            <v>176637.3</v>
          </cell>
          <cell r="H1809">
            <v>39071000</v>
          </cell>
        </row>
        <row r="1810">
          <cell r="E1810">
            <v>2018</v>
          </cell>
          <cell r="F1810">
            <v>3835173.7</v>
          </cell>
          <cell r="G1810">
            <v>3789761.9</v>
          </cell>
          <cell r="H1810">
            <v>39072011</v>
          </cell>
        </row>
        <row r="1811">
          <cell r="E1811">
            <v>2017</v>
          </cell>
          <cell r="F1811">
            <v>665169.9</v>
          </cell>
          <cell r="G1811">
            <v>716461.1</v>
          </cell>
          <cell r="H1811">
            <v>39072011</v>
          </cell>
        </row>
        <row r="1812">
          <cell r="E1812">
            <v>2016</v>
          </cell>
          <cell r="F1812">
            <v>137533.70000000001</v>
          </cell>
          <cell r="G1812">
            <v>107527.2</v>
          </cell>
          <cell r="H1812">
            <v>39072011</v>
          </cell>
        </row>
        <row r="1813">
          <cell r="E1813">
            <v>2015</v>
          </cell>
          <cell r="F1813">
            <v>150006.6</v>
          </cell>
          <cell r="G1813">
            <v>53932.5</v>
          </cell>
          <cell r="H1813">
            <v>39072011</v>
          </cell>
        </row>
        <row r="1814">
          <cell r="E1814">
            <v>2014</v>
          </cell>
          <cell r="F1814">
            <v>51651.8</v>
          </cell>
          <cell r="G1814">
            <v>42853.3</v>
          </cell>
          <cell r="H1814">
            <v>39072011</v>
          </cell>
        </row>
        <row r="1815">
          <cell r="E1815">
            <v>2013</v>
          </cell>
          <cell r="F1815">
            <v>29279.599999999999</v>
          </cell>
          <cell r="G1815">
            <v>31563.8</v>
          </cell>
          <cell r="H1815">
            <v>39072011</v>
          </cell>
        </row>
        <row r="1816">
          <cell r="E1816">
            <v>2012</v>
          </cell>
          <cell r="F1816">
            <v>5229.1000000000004</v>
          </cell>
          <cell r="G1816">
            <v>41854.199999999997</v>
          </cell>
          <cell r="H1816">
            <v>39072011</v>
          </cell>
        </row>
        <row r="1817">
          <cell r="E1817">
            <v>2011</v>
          </cell>
          <cell r="F1817">
            <v>3907.8</v>
          </cell>
          <cell r="G1817">
            <v>23415.1</v>
          </cell>
          <cell r="H1817">
            <v>39072011</v>
          </cell>
        </row>
        <row r="1818">
          <cell r="E1818">
            <v>2010</v>
          </cell>
          <cell r="F1818">
            <v>25597</v>
          </cell>
          <cell r="G1818">
            <v>78689.5</v>
          </cell>
          <cell r="H1818">
            <v>39072011</v>
          </cell>
        </row>
        <row r="1819">
          <cell r="E1819">
            <v>2009</v>
          </cell>
          <cell r="F1819">
            <v>106</v>
          </cell>
          <cell r="G1819">
            <v>14681.8</v>
          </cell>
          <cell r="H1819">
            <v>39072011</v>
          </cell>
        </row>
        <row r="1820">
          <cell r="E1820">
            <v>2008</v>
          </cell>
          <cell r="F1820">
            <v>88</v>
          </cell>
          <cell r="G1820">
            <v>12627</v>
          </cell>
          <cell r="H1820">
            <v>39072011</v>
          </cell>
        </row>
        <row r="1821">
          <cell r="E1821">
            <v>2007</v>
          </cell>
          <cell r="F1821">
            <v>103</v>
          </cell>
          <cell r="G1821">
            <v>7066.5</v>
          </cell>
          <cell r="H1821">
            <v>39072011</v>
          </cell>
        </row>
        <row r="1822">
          <cell r="E1822">
            <v>2006</v>
          </cell>
          <cell r="F1822">
            <v>877.7</v>
          </cell>
          <cell r="G1822">
            <v>6365.9</v>
          </cell>
          <cell r="H1822">
            <v>39072011</v>
          </cell>
        </row>
        <row r="1823">
          <cell r="E1823">
            <v>2005</v>
          </cell>
          <cell r="F1823">
            <v>2</v>
          </cell>
          <cell r="G1823">
            <v>5777</v>
          </cell>
          <cell r="H1823">
            <v>39072011</v>
          </cell>
        </row>
        <row r="1824">
          <cell r="E1824">
            <v>2018</v>
          </cell>
          <cell r="F1824">
            <v>1955887.8</v>
          </cell>
          <cell r="G1824">
            <v>21614488.800000001</v>
          </cell>
          <cell r="H1824">
            <v>39072020</v>
          </cell>
        </row>
        <row r="1825">
          <cell r="E1825">
            <v>2017</v>
          </cell>
          <cell r="F1825">
            <v>538237.6</v>
          </cell>
          <cell r="G1825">
            <v>18301476.100000001</v>
          </cell>
          <cell r="H1825">
            <v>39072020</v>
          </cell>
        </row>
        <row r="1826">
          <cell r="E1826">
            <v>2016</v>
          </cell>
          <cell r="F1826">
            <v>256029.3</v>
          </cell>
          <cell r="G1826">
            <v>11851610.800000001</v>
          </cell>
          <cell r="H1826">
            <v>39072020</v>
          </cell>
        </row>
        <row r="1827">
          <cell r="E1827">
            <v>2015</v>
          </cell>
          <cell r="F1827">
            <v>480866.4</v>
          </cell>
          <cell r="G1827">
            <v>3030470.9</v>
          </cell>
          <cell r="H1827">
            <v>39072020</v>
          </cell>
        </row>
        <row r="1828">
          <cell r="E1828">
            <v>2014</v>
          </cell>
          <cell r="F1828">
            <v>783088</v>
          </cell>
          <cell r="G1828">
            <v>2874785.8</v>
          </cell>
          <cell r="H1828">
            <v>39072020</v>
          </cell>
        </row>
        <row r="1829">
          <cell r="E1829">
            <v>2013</v>
          </cell>
          <cell r="F1829">
            <v>285375.09999999998</v>
          </cell>
          <cell r="G1829">
            <v>2579749.5</v>
          </cell>
          <cell r="H1829">
            <v>39072020</v>
          </cell>
        </row>
        <row r="1830">
          <cell r="E1830">
            <v>2012</v>
          </cell>
          <cell r="F1830">
            <v>273286.2</v>
          </cell>
          <cell r="G1830">
            <v>1801649.6</v>
          </cell>
          <cell r="H1830">
            <v>39072020</v>
          </cell>
        </row>
        <row r="1831">
          <cell r="E1831">
            <v>2011</v>
          </cell>
          <cell r="F1831">
            <v>211971.5</v>
          </cell>
          <cell r="G1831">
            <v>1825628</v>
          </cell>
          <cell r="H1831">
            <v>39072020</v>
          </cell>
        </row>
        <row r="1832">
          <cell r="E1832">
            <v>2010</v>
          </cell>
          <cell r="F1832">
            <v>182562.5</v>
          </cell>
          <cell r="G1832">
            <v>1309072</v>
          </cell>
          <cell r="H1832">
            <v>39072020</v>
          </cell>
        </row>
        <row r="1833">
          <cell r="E1833">
            <v>2009</v>
          </cell>
          <cell r="H1833">
            <v>39072020</v>
          </cell>
        </row>
        <row r="1834">
          <cell r="E1834">
            <v>2008</v>
          </cell>
          <cell r="H1834">
            <v>39072020</v>
          </cell>
        </row>
        <row r="1835">
          <cell r="E1835">
            <v>2007</v>
          </cell>
          <cell r="H1835">
            <v>39072020</v>
          </cell>
        </row>
        <row r="1836">
          <cell r="E1836">
            <v>2006</v>
          </cell>
          <cell r="H1836">
            <v>39072020</v>
          </cell>
        </row>
        <row r="1837">
          <cell r="E1837">
            <v>2005</v>
          </cell>
          <cell r="H1837">
            <v>39072020</v>
          </cell>
        </row>
        <row r="1838">
          <cell r="E1838">
            <v>2018</v>
          </cell>
          <cell r="H1838">
            <v>39072021</v>
          </cell>
        </row>
        <row r="1839">
          <cell r="E1839">
            <v>2017</v>
          </cell>
          <cell r="H1839">
            <v>39072021</v>
          </cell>
        </row>
        <row r="1840">
          <cell r="E1840">
            <v>2016</v>
          </cell>
          <cell r="H1840">
            <v>39072021</v>
          </cell>
        </row>
        <row r="1841">
          <cell r="E1841">
            <v>2015</v>
          </cell>
          <cell r="H1841">
            <v>39072021</v>
          </cell>
        </row>
        <row r="1842">
          <cell r="E1842">
            <v>2014</v>
          </cell>
          <cell r="H1842">
            <v>39072021</v>
          </cell>
        </row>
        <row r="1843">
          <cell r="E1843">
            <v>2013</v>
          </cell>
          <cell r="H1843">
            <v>39072021</v>
          </cell>
        </row>
        <row r="1844">
          <cell r="E1844">
            <v>2012</v>
          </cell>
          <cell r="H1844">
            <v>39072021</v>
          </cell>
        </row>
        <row r="1845">
          <cell r="E1845">
            <v>2011</v>
          </cell>
          <cell r="H1845">
            <v>39072021</v>
          </cell>
        </row>
        <row r="1846">
          <cell r="E1846">
            <v>2010</v>
          </cell>
          <cell r="H1846">
            <v>39072021</v>
          </cell>
        </row>
        <row r="1847">
          <cell r="E1847">
            <v>2009</v>
          </cell>
          <cell r="F1847">
            <v>0</v>
          </cell>
          <cell r="G1847">
            <v>8433666</v>
          </cell>
          <cell r="H1847">
            <v>39072021</v>
          </cell>
        </row>
        <row r="1848">
          <cell r="E1848">
            <v>2008</v>
          </cell>
          <cell r="F1848">
            <v>0</v>
          </cell>
          <cell r="G1848">
            <v>9162401</v>
          </cell>
          <cell r="H1848">
            <v>39072021</v>
          </cell>
        </row>
        <row r="1849">
          <cell r="E1849">
            <v>2007</v>
          </cell>
          <cell r="F1849">
            <v>22925</v>
          </cell>
          <cell r="G1849">
            <v>8109338</v>
          </cell>
          <cell r="H1849">
            <v>39072021</v>
          </cell>
        </row>
        <row r="1850">
          <cell r="E1850">
            <v>2006</v>
          </cell>
          <cell r="F1850">
            <v>0</v>
          </cell>
          <cell r="G1850">
            <v>6998265</v>
          </cell>
          <cell r="H1850">
            <v>39072021</v>
          </cell>
        </row>
        <row r="1851">
          <cell r="E1851">
            <v>2005</v>
          </cell>
          <cell r="F1851">
            <v>12220</v>
          </cell>
          <cell r="G1851">
            <v>5468880</v>
          </cell>
          <cell r="H1851">
            <v>39072021</v>
          </cell>
        </row>
        <row r="1852">
          <cell r="E1852">
            <v>2018</v>
          </cell>
          <cell r="H1852">
            <v>39072029</v>
          </cell>
        </row>
        <row r="1853">
          <cell r="E1853">
            <v>2017</v>
          </cell>
          <cell r="H1853">
            <v>39072029</v>
          </cell>
        </row>
        <row r="1854">
          <cell r="E1854">
            <v>2016</v>
          </cell>
          <cell r="H1854">
            <v>39072029</v>
          </cell>
        </row>
        <row r="1855">
          <cell r="E1855">
            <v>2015</v>
          </cell>
          <cell r="H1855">
            <v>39072029</v>
          </cell>
        </row>
        <row r="1856">
          <cell r="E1856">
            <v>2014</v>
          </cell>
          <cell r="H1856">
            <v>39072029</v>
          </cell>
        </row>
        <row r="1857">
          <cell r="E1857">
            <v>2013</v>
          </cell>
          <cell r="H1857">
            <v>39072029</v>
          </cell>
        </row>
        <row r="1858">
          <cell r="E1858">
            <v>2012</v>
          </cell>
          <cell r="H1858">
            <v>39072029</v>
          </cell>
        </row>
        <row r="1859">
          <cell r="E1859">
            <v>2011</v>
          </cell>
          <cell r="H1859">
            <v>39072029</v>
          </cell>
        </row>
        <row r="1860">
          <cell r="E1860">
            <v>2010</v>
          </cell>
          <cell r="H1860">
            <v>39072029</v>
          </cell>
        </row>
        <row r="1861">
          <cell r="E1861">
            <v>2009</v>
          </cell>
          <cell r="F1861">
            <v>269.2</v>
          </cell>
          <cell r="G1861">
            <v>679079.1</v>
          </cell>
          <cell r="H1861">
            <v>39072029</v>
          </cell>
        </row>
        <row r="1862">
          <cell r="E1862">
            <v>2008</v>
          </cell>
          <cell r="F1862">
            <v>2025</v>
          </cell>
          <cell r="G1862">
            <v>1129479.3</v>
          </cell>
          <cell r="H1862">
            <v>39072029</v>
          </cell>
        </row>
        <row r="1863">
          <cell r="E1863">
            <v>2007</v>
          </cell>
          <cell r="F1863">
            <v>112</v>
          </cell>
          <cell r="G1863">
            <v>1333193</v>
          </cell>
          <cell r="H1863">
            <v>39072029</v>
          </cell>
        </row>
        <row r="1864">
          <cell r="E1864">
            <v>2006</v>
          </cell>
          <cell r="F1864">
            <v>0</v>
          </cell>
          <cell r="G1864">
            <v>1925453</v>
          </cell>
          <cell r="H1864">
            <v>39072029</v>
          </cell>
        </row>
        <row r="1865">
          <cell r="E1865">
            <v>2005</v>
          </cell>
          <cell r="F1865">
            <v>9</v>
          </cell>
          <cell r="G1865">
            <v>1483554.4</v>
          </cell>
          <cell r="H1865">
            <v>39072029</v>
          </cell>
        </row>
        <row r="1866">
          <cell r="E1866">
            <v>2018</v>
          </cell>
          <cell r="F1866">
            <v>1100</v>
          </cell>
          <cell r="G1866">
            <v>0.4</v>
          </cell>
          <cell r="H1866">
            <v>39072091</v>
          </cell>
        </row>
        <row r="1867">
          <cell r="E1867">
            <v>2017</v>
          </cell>
          <cell r="F1867">
            <v>0</v>
          </cell>
          <cell r="G1867">
            <v>0.2</v>
          </cell>
          <cell r="H1867">
            <v>39072091</v>
          </cell>
        </row>
        <row r="1868">
          <cell r="E1868">
            <v>2016</v>
          </cell>
          <cell r="F1868">
            <v>0</v>
          </cell>
          <cell r="G1868">
            <v>0.2</v>
          </cell>
          <cell r="H1868">
            <v>39072091</v>
          </cell>
        </row>
        <row r="1869">
          <cell r="E1869">
            <v>2015</v>
          </cell>
          <cell r="F1869">
            <v>50</v>
          </cell>
          <cell r="G1869">
            <v>0.1</v>
          </cell>
          <cell r="H1869">
            <v>39072091</v>
          </cell>
        </row>
        <row r="1870">
          <cell r="E1870">
            <v>2014</v>
          </cell>
          <cell r="F1870">
            <v>0</v>
          </cell>
          <cell r="G1870">
            <v>0.3</v>
          </cell>
          <cell r="H1870">
            <v>39072091</v>
          </cell>
        </row>
        <row r="1871">
          <cell r="E1871">
            <v>2013</v>
          </cell>
          <cell r="H1871">
            <v>39072091</v>
          </cell>
        </row>
        <row r="1872">
          <cell r="E1872">
            <v>2012</v>
          </cell>
          <cell r="H1872">
            <v>39072091</v>
          </cell>
        </row>
        <row r="1873">
          <cell r="E1873">
            <v>2011</v>
          </cell>
          <cell r="H1873">
            <v>39072091</v>
          </cell>
        </row>
        <row r="1874">
          <cell r="E1874">
            <v>2010</v>
          </cell>
          <cell r="H1874">
            <v>39072091</v>
          </cell>
        </row>
        <row r="1875">
          <cell r="E1875">
            <v>2009</v>
          </cell>
          <cell r="H1875">
            <v>39072091</v>
          </cell>
        </row>
        <row r="1876">
          <cell r="E1876">
            <v>2008</v>
          </cell>
          <cell r="H1876">
            <v>39072091</v>
          </cell>
        </row>
        <row r="1877">
          <cell r="E1877">
            <v>2007</v>
          </cell>
          <cell r="H1877">
            <v>39072091</v>
          </cell>
        </row>
        <row r="1878">
          <cell r="E1878">
            <v>2006</v>
          </cell>
          <cell r="H1878">
            <v>39072091</v>
          </cell>
        </row>
        <row r="1879">
          <cell r="E1879">
            <v>2005</v>
          </cell>
          <cell r="H1879">
            <v>39072091</v>
          </cell>
        </row>
        <row r="1880">
          <cell r="E1880">
            <v>2018</v>
          </cell>
          <cell r="F1880">
            <v>60931</v>
          </cell>
          <cell r="G1880">
            <v>407938.4</v>
          </cell>
          <cell r="H1880">
            <v>39072099</v>
          </cell>
        </row>
        <row r="1881">
          <cell r="E1881">
            <v>2017</v>
          </cell>
          <cell r="F1881">
            <v>215819.2</v>
          </cell>
          <cell r="G1881">
            <v>1624228.4</v>
          </cell>
          <cell r="H1881">
            <v>39072099</v>
          </cell>
        </row>
        <row r="1882">
          <cell r="E1882">
            <v>2016</v>
          </cell>
          <cell r="F1882">
            <v>206827.9</v>
          </cell>
          <cell r="G1882">
            <v>5041427.9000000004</v>
          </cell>
          <cell r="H1882">
            <v>39072099</v>
          </cell>
        </row>
        <row r="1883">
          <cell r="E1883">
            <v>2015</v>
          </cell>
          <cell r="F1883">
            <v>144003.9</v>
          </cell>
          <cell r="G1883">
            <v>12879549.300000001</v>
          </cell>
          <cell r="H1883">
            <v>39072099</v>
          </cell>
        </row>
        <row r="1884">
          <cell r="E1884">
            <v>2014</v>
          </cell>
          <cell r="F1884">
            <v>319897.7</v>
          </cell>
          <cell r="G1884">
            <v>12911922.1</v>
          </cell>
          <cell r="H1884">
            <v>39072099</v>
          </cell>
        </row>
        <row r="1885">
          <cell r="E1885">
            <v>2013</v>
          </cell>
          <cell r="F1885">
            <v>255747.3</v>
          </cell>
          <cell r="G1885">
            <v>11895572.1</v>
          </cell>
          <cell r="H1885">
            <v>39072099</v>
          </cell>
        </row>
        <row r="1886">
          <cell r="E1886">
            <v>2012</v>
          </cell>
          <cell r="F1886">
            <v>128469.2</v>
          </cell>
          <cell r="G1886">
            <v>10808488.699999999</v>
          </cell>
          <cell r="H1886">
            <v>39072099</v>
          </cell>
        </row>
        <row r="1887">
          <cell r="E1887">
            <v>2011</v>
          </cell>
          <cell r="F1887">
            <v>28062.6</v>
          </cell>
          <cell r="G1887">
            <v>10045569</v>
          </cell>
          <cell r="H1887">
            <v>39072099</v>
          </cell>
        </row>
        <row r="1888">
          <cell r="E1888">
            <v>2010</v>
          </cell>
          <cell r="F1888">
            <v>44582.9</v>
          </cell>
          <cell r="G1888">
            <v>8837553.5999999996</v>
          </cell>
          <cell r="H1888">
            <v>39072099</v>
          </cell>
        </row>
        <row r="1889">
          <cell r="E1889">
            <v>2009</v>
          </cell>
          <cell r="F1889">
            <v>3557</v>
          </cell>
          <cell r="G1889">
            <v>293417.09999999998</v>
          </cell>
          <cell r="H1889">
            <v>39072099</v>
          </cell>
        </row>
        <row r="1890">
          <cell r="E1890">
            <v>2008</v>
          </cell>
          <cell r="F1890">
            <v>8290</v>
          </cell>
          <cell r="G1890">
            <v>85221.7</v>
          </cell>
          <cell r="H1890">
            <v>39072099</v>
          </cell>
        </row>
        <row r="1891">
          <cell r="E1891">
            <v>2007</v>
          </cell>
          <cell r="F1891">
            <v>11514</v>
          </cell>
          <cell r="G1891">
            <v>226830.5</v>
          </cell>
          <cell r="H1891">
            <v>39072099</v>
          </cell>
        </row>
        <row r="1892">
          <cell r="E1892">
            <v>2006</v>
          </cell>
          <cell r="F1892">
            <v>16865</v>
          </cell>
          <cell r="G1892">
            <v>305461</v>
          </cell>
          <cell r="H1892">
            <v>39072099</v>
          </cell>
        </row>
        <row r="1893">
          <cell r="E1893">
            <v>2005</v>
          </cell>
          <cell r="F1893">
            <v>21955</v>
          </cell>
          <cell r="G1893">
            <v>766116.1</v>
          </cell>
          <cell r="H1893">
            <v>39072099</v>
          </cell>
        </row>
        <row r="1894">
          <cell r="E1894">
            <v>2018</v>
          </cell>
          <cell r="F1894">
            <v>1024056</v>
          </cell>
          <cell r="G1894">
            <v>483607.5</v>
          </cell>
          <cell r="H1894">
            <v>39073000</v>
          </cell>
        </row>
        <row r="1895">
          <cell r="E1895">
            <v>2017</v>
          </cell>
          <cell r="F1895">
            <v>891720.2</v>
          </cell>
          <cell r="G1895">
            <v>1044717.7</v>
          </cell>
          <cell r="H1895">
            <v>39073000</v>
          </cell>
        </row>
        <row r="1896">
          <cell r="E1896">
            <v>2016</v>
          </cell>
          <cell r="F1896">
            <v>692724.1</v>
          </cell>
          <cell r="G1896">
            <v>818864.6</v>
          </cell>
          <cell r="H1896">
            <v>39073000</v>
          </cell>
        </row>
        <row r="1897">
          <cell r="E1897">
            <v>2015</v>
          </cell>
          <cell r="F1897">
            <v>601928.9</v>
          </cell>
          <cell r="G1897">
            <v>366969.5</v>
          </cell>
          <cell r="H1897">
            <v>39073000</v>
          </cell>
        </row>
        <row r="1898">
          <cell r="E1898">
            <v>2014</v>
          </cell>
          <cell r="F1898">
            <v>678735</v>
          </cell>
          <cell r="G1898">
            <v>616014.80000000005</v>
          </cell>
          <cell r="H1898">
            <v>39073000</v>
          </cell>
        </row>
        <row r="1899">
          <cell r="E1899">
            <v>2013</v>
          </cell>
          <cell r="F1899">
            <v>334367.40000000002</v>
          </cell>
          <cell r="G1899">
            <v>214817.3</v>
          </cell>
          <cell r="H1899">
            <v>39073000</v>
          </cell>
        </row>
        <row r="1900">
          <cell r="E1900">
            <v>2012</v>
          </cell>
          <cell r="F1900">
            <v>208611.3</v>
          </cell>
          <cell r="G1900">
            <v>297317.5</v>
          </cell>
          <cell r="H1900">
            <v>39073000</v>
          </cell>
        </row>
        <row r="1901">
          <cell r="E1901">
            <v>2011</v>
          </cell>
          <cell r="F1901">
            <v>193657.8</v>
          </cell>
          <cell r="G1901">
            <v>175340</v>
          </cell>
          <cell r="H1901">
            <v>39073000</v>
          </cell>
        </row>
        <row r="1902">
          <cell r="E1902">
            <v>2010</v>
          </cell>
          <cell r="F1902">
            <v>58051.5</v>
          </cell>
          <cell r="G1902">
            <v>666352.19999999995</v>
          </cell>
          <cell r="H1902">
            <v>39073000</v>
          </cell>
        </row>
        <row r="1903">
          <cell r="E1903">
            <v>2009</v>
          </cell>
          <cell r="F1903">
            <v>93023.3</v>
          </cell>
          <cell r="G1903">
            <v>127890.6</v>
          </cell>
          <cell r="H1903">
            <v>39073000</v>
          </cell>
        </row>
        <row r="1904">
          <cell r="E1904">
            <v>2008</v>
          </cell>
          <cell r="F1904">
            <v>62457.1</v>
          </cell>
          <cell r="G1904">
            <v>334315.8</v>
          </cell>
          <cell r="H1904">
            <v>39073000</v>
          </cell>
        </row>
        <row r="1905">
          <cell r="E1905">
            <v>2007</v>
          </cell>
          <cell r="F1905">
            <v>43999.9</v>
          </cell>
          <cell r="G1905">
            <v>365501.9</v>
          </cell>
          <cell r="H1905">
            <v>39073000</v>
          </cell>
        </row>
        <row r="1906">
          <cell r="E1906">
            <v>2006</v>
          </cell>
          <cell r="F1906">
            <v>26845.9</v>
          </cell>
          <cell r="G1906">
            <v>459920.9</v>
          </cell>
          <cell r="H1906">
            <v>39073000</v>
          </cell>
        </row>
        <row r="1907">
          <cell r="E1907">
            <v>2005</v>
          </cell>
          <cell r="F1907">
            <v>41720.9</v>
          </cell>
          <cell r="G1907">
            <v>780203.2</v>
          </cell>
          <cell r="H1907">
            <v>39073000</v>
          </cell>
        </row>
        <row r="1908">
          <cell r="E1908">
            <v>2018</v>
          </cell>
          <cell r="F1908">
            <v>321775</v>
          </cell>
          <cell r="G1908">
            <v>1412257.4</v>
          </cell>
          <cell r="H1908">
            <v>39074000</v>
          </cell>
        </row>
        <row r="1909">
          <cell r="E1909">
            <v>2017</v>
          </cell>
          <cell r="F1909">
            <v>113170</v>
          </cell>
          <cell r="G1909">
            <v>750966.3</v>
          </cell>
          <cell r="H1909">
            <v>39074000</v>
          </cell>
        </row>
        <row r="1910">
          <cell r="E1910">
            <v>2016</v>
          </cell>
          <cell r="F1910">
            <v>111473.2</v>
          </cell>
          <cell r="G1910">
            <v>1140919.3999999999</v>
          </cell>
          <cell r="H1910">
            <v>39074000</v>
          </cell>
        </row>
        <row r="1911">
          <cell r="E1911">
            <v>2015</v>
          </cell>
          <cell r="F1911">
            <v>94676.3</v>
          </cell>
          <cell r="G1911">
            <v>885381</v>
          </cell>
          <cell r="H1911">
            <v>39074000</v>
          </cell>
        </row>
        <row r="1912">
          <cell r="E1912">
            <v>2014</v>
          </cell>
          <cell r="F1912">
            <v>90852</v>
          </cell>
          <cell r="G1912">
            <v>733194.3</v>
          </cell>
          <cell r="H1912">
            <v>39074000</v>
          </cell>
        </row>
        <row r="1913">
          <cell r="E1913">
            <v>2013</v>
          </cell>
          <cell r="F1913">
            <v>189018</v>
          </cell>
          <cell r="G1913">
            <v>771973.6</v>
          </cell>
          <cell r="H1913">
            <v>39074000</v>
          </cell>
        </row>
        <row r="1914">
          <cell r="E1914">
            <v>2012</v>
          </cell>
          <cell r="F1914">
            <v>475654</v>
          </cell>
          <cell r="G1914">
            <v>804198</v>
          </cell>
          <cell r="H1914">
            <v>39074000</v>
          </cell>
        </row>
        <row r="1915">
          <cell r="E1915">
            <v>2011</v>
          </cell>
          <cell r="F1915">
            <v>393395.8</v>
          </cell>
          <cell r="G1915">
            <v>909741.2</v>
          </cell>
          <cell r="H1915">
            <v>39074000</v>
          </cell>
        </row>
        <row r="1916">
          <cell r="E1916">
            <v>2010</v>
          </cell>
          <cell r="F1916">
            <v>523201</v>
          </cell>
          <cell r="G1916">
            <v>1147494</v>
          </cell>
          <cell r="H1916">
            <v>39074000</v>
          </cell>
        </row>
        <row r="1917">
          <cell r="E1917">
            <v>2009</v>
          </cell>
          <cell r="F1917">
            <v>570835.19999999995</v>
          </cell>
          <cell r="G1917">
            <v>812081.5</v>
          </cell>
          <cell r="H1917">
            <v>39074000</v>
          </cell>
        </row>
        <row r="1918">
          <cell r="E1918">
            <v>2008</v>
          </cell>
          <cell r="F1918">
            <v>377450</v>
          </cell>
          <cell r="G1918">
            <v>1348283</v>
          </cell>
          <cell r="H1918">
            <v>39074000</v>
          </cell>
        </row>
        <row r="1919">
          <cell r="E1919">
            <v>2007</v>
          </cell>
          <cell r="F1919">
            <v>436295</v>
          </cell>
          <cell r="G1919">
            <v>1353344</v>
          </cell>
          <cell r="H1919">
            <v>39074000</v>
          </cell>
        </row>
        <row r="1920">
          <cell r="E1920">
            <v>2006</v>
          </cell>
          <cell r="F1920">
            <v>980625</v>
          </cell>
          <cell r="G1920">
            <v>1339011</v>
          </cell>
          <cell r="H1920">
            <v>39074000</v>
          </cell>
        </row>
        <row r="1921">
          <cell r="E1921">
            <v>2005</v>
          </cell>
          <cell r="F1921">
            <v>844098</v>
          </cell>
          <cell r="G1921">
            <v>1209693</v>
          </cell>
          <cell r="H1921">
            <v>39074000</v>
          </cell>
        </row>
        <row r="1922">
          <cell r="E1922">
            <v>2018</v>
          </cell>
          <cell r="F1922">
            <v>203731.9</v>
          </cell>
          <cell r="G1922">
            <v>142067.1</v>
          </cell>
          <cell r="H1922">
            <v>39075000</v>
          </cell>
        </row>
        <row r="1923">
          <cell r="E1923">
            <v>2017</v>
          </cell>
          <cell r="F1923">
            <v>185917.9</v>
          </cell>
          <cell r="G1923">
            <v>170290.5</v>
          </cell>
          <cell r="H1923">
            <v>39075000</v>
          </cell>
        </row>
        <row r="1924">
          <cell r="E1924">
            <v>2016</v>
          </cell>
          <cell r="F1924">
            <v>363135</v>
          </cell>
          <cell r="G1924">
            <v>331619.20000000001</v>
          </cell>
          <cell r="H1924">
            <v>39075000</v>
          </cell>
        </row>
        <row r="1925">
          <cell r="E1925">
            <v>2015</v>
          </cell>
          <cell r="F1925">
            <v>168246.7</v>
          </cell>
          <cell r="G1925">
            <v>132456.5</v>
          </cell>
          <cell r="H1925">
            <v>39075000</v>
          </cell>
        </row>
        <row r="1926">
          <cell r="E1926">
            <v>2014</v>
          </cell>
          <cell r="F1926">
            <v>320291</v>
          </cell>
          <cell r="G1926">
            <v>223919</v>
          </cell>
          <cell r="H1926">
            <v>39075000</v>
          </cell>
        </row>
        <row r="1927">
          <cell r="E1927">
            <v>2013</v>
          </cell>
          <cell r="F1927">
            <v>285536.7</v>
          </cell>
          <cell r="G1927">
            <v>177230</v>
          </cell>
          <cell r="H1927">
            <v>39075000</v>
          </cell>
        </row>
        <row r="1928">
          <cell r="E1928">
            <v>2012</v>
          </cell>
          <cell r="F1928">
            <v>321559.90000000002</v>
          </cell>
          <cell r="G1928">
            <v>145534.9</v>
          </cell>
          <cell r="H1928">
            <v>39075000</v>
          </cell>
        </row>
        <row r="1929">
          <cell r="E1929">
            <v>2011</v>
          </cell>
          <cell r="F1929">
            <v>291798.5</v>
          </cell>
          <cell r="G1929">
            <v>388882.3</v>
          </cell>
          <cell r="H1929">
            <v>39075000</v>
          </cell>
        </row>
        <row r="1930">
          <cell r="E1930">
            <v>2010</v>
          </cell>
          <cell r="F1930">
            <v>157720.4</v>
          </cell>
          <cell r="G1930">
            <v>209901</v>
          </cell>
          <cell r="H1930">
            <v>39075000</v>
          </cell>
        </row>
        <row r="1931">
          <cell r="E1931">
            <v>2009</v>
          </cell>
          <cell r="F1931">
            <v>282530.2</v>
          </cell>
          <cell r="G1931">
            <v>224588</v>
          </cell>
          <cell r="H1931">
            <v>39075000</v>
          </cell>
        </row>
        <row r="1932">
          <cell r="E1932">
            <v>2008</v>
          </cell>
          <cell r="F1932">
            <v>169892.8</v>
          </cell>
          <cell r="G1932">
            <v>237407</v>
          </cell>
          <cell r="H1932">
            <v>39075000</v>
          </cell>
        </row>
        <row r="1933">
          <cell r="E1933">
            <v>2007</v>
          </cell>
          <cell r="F1933">
            <v>486763.6</v>
          </cell>
          <cell r="G1933">
            <v>612864</v>
          </cell>
          <cell r="H1933">
            <v>39075000</v>
          </cell>
        </row>
        <row r="1934">
          <cell r="E1934">
            <v>2006</v>
          </cell>
          <cell r="F1934">
            <v>121297.60000000001</v>
          </cell>
          <cell r="G1934">
            <v>126039</v>
          </cell>
          <cell r="H1934">
            <v>39075000</v>
          </cell>
        </row>
        <row r="1935">
          <cell r="E1935">
            <v>2005</v>
          </cell>
          <cell r="F1935">
            <v>13882</v>
          </cell>
          <cell r="G1935">
            <v>46437</v>
          </cell>
          <cell r="H1935">
            <v>39075000</v>
          </cell>
        </row>
        <row r="1936">
          <cell r="E1936">
            <v>2018</v>
          </cell>
          <cell r="H1936">
            <v>39076020</v>
          </cell>
        </row>
        <row r="1937">
          <cell r="E1937">
            <v>2017</v>
          </cell>
          <cell r="H1937">
            <v>39076020</v>
          </cell>
        </row>
        <row r="1938">
          <cell r="E1938">
            <v>2016</v>
          </cell>
          <cell r="F1938">
            <v>419359971.5</v>
          </cell>
          <cell r="G1938">
            <v>6238060</v>
          </cell>
          <cell r="H1938">
            <v>39076020</v>
          </cell>
        </row>
        <row r="1939">
          <cell r="E1939">
            <v>2015</v>
          </cell>
          <cell r="F1939">
            <v>401486522</v>
          </cell>
          <cell r="G1939">
            <v>5455547</v>
          </cell>
          <cell r="H1939">
            <v>39076020</v>
          </cell>
        </row>
        <row r="1940">
          <cell r="E1940">
            <v>2014</v>
          </cell>
          <cell r="F1940">
            <v>428918280</v>
          </cell>
          <cell r="G1940">
            <v>7436960.2000000002</v>
          </cell>
          <cell r="H1940">
            <v>39076020</v>
          </cell>
        </row>
        <row r="1941">
          <cell r="E1941">
            <v>2013</v>
          </cell>
          <cell r="F1941">
            <v>423830601</v>
          </cell>
          <cell r="G1941">
            <v>9843113.5</v>
          </cell>
          <cell r="H1941">
            <v>39076020</v>
          </cell>
        </row>
        <row r="1942">
          <cell r="E1942">
            <v>2012</v>
          </cell>
          <cell r="F1942">
            <v>417459244</v>
          </cell>
          <cell r="G1942">
            <v>16565945.5</v>
          </cell>
          <cell r="H1942">
            <v>39076020</v>
          </cell>
        </row>
        <row r="1943">
          <cell r="E1943">
            <v>2011</v>
          </cell>
          <cell r="F1943">
            <v>399789373</v>
          </cell>
          <cell r="G1943">
            <v>24478982</v>
          </cell>
          <cell r="H1943">
            <v>39076020</v>
          </cell>
        </row>
        <row r="1944">
          <cell r="E1944">
            <v>2010</v>
          </cell>
          <cell r="F1944">
            <v>441311252</v>
          </cell>
          <cell r="G1944">
            <v>12614123.4</v>
          </cell>
          <cell r="H1944">
            <v>39076020</v>
          </cell>
        </row>
        <row r="1945">
          <cell r="E1945">
            <v>2009</v>
          </cell>
          <cell r="F1945">
            <v>371181460</v>
          </cell>
          <cell r="G1945">
            <v>25504190</v>
          </cell>
          <cell r="H1945">
            <v>39076020</v>
          </cell>
        </row>
        <row r="1946">
          <cell r="E1946">
            <v>2008</v>
          </cell>
          <cell r="F1946">
            <v>353326156</v>
          </cell>
          <cell r="G1946">
            <v>19064936</v>
          </cell>
          <cell r="H1946">
            <v>39076020</v>
          </cell>
        </row>
        <row r="1947">
          <cell r="E1947">
            <v>2007</v>
          </cell>
          <cell r="F1947">
            <v>409245599</v>
          </cell>
          <cell r="G1947">
            <v>23035569</v>
          </cell>
          <cell r="H1947">
            <v>39076020</v>
          </cell>
        </row>
        <row r="1948">
          <cell r="E1948">
            <v>2006</v>
          </cell>
          <cell r="F1948">
            <v>116323101</v>
          </cell>
          <cell r="G1948">
            <v>44000740</v>
          </cell>
          <cell r="H1948">
            <v>39076020</v>
          </cell>
        </row>
        <row r="1949">
          <cell r="E1949">
            <v>2005</v>
          </cell>
          <cell r="F1949">
            <v>5092559</v>
          </cell>
          <cell r="G1949">
            <v>80457789</v>
          </cell>
          <cell r="H1949">
            <v>39076020</v>
          </cell>
        </row>
        <row r="1950">
          <cell r="E1950">
            <v>2018</v>
          </cell>
          <cell r="H1950">
            <v>39076080</v>
          </cell>
        </row>
        <row r="1951">
          <cell r="E1951">
            <v>2017</v>
          </cell>
          <cell r="H1951">
            <v>39076080</v>
          </cell>
        </row>
        <row r="1952">
          <cell r="E1952">
            <v>2016</v>
          </cell>
          <cell r="F1952">
            <v>29362380.5</v>
          </cell>
          <cell r="G1952">
            <v>17492470</v>
          </cell>
          <cell r="H1952">
            <v>39076080</v>
          </cell>
        </row>
        <row r="1953">
          <cell r="E1953">
            <v>2015</v>
          </cell>
          <cell r="F1953">
            <v>6805578.7999999998</v>
          </cell>
          <cell r="G1953">
            <v>12845733.6</v>
          </cell>
          <cell r="H1953">
            <v>39076080</v>
          </cell>
        </row>
        <row r="1954">
          <cell r="E1954">
            <v>2014</v>
          </cell>
          <cell r="F1954">
            <v>5519693</v>
          </cell>
          <cell r="G1954">
            <v>16886116.899999999</v>
          </cell>
          <cell r="H1954">
            <v>39076080</v>
          </cell>
        </row>
        <row r="1955">
          <cell r="E1955">
            <v>2013</v>
          </cell>
          <cell r="F1955">
            <v>2694070</v>
          </cell>
          <cell r="G1955">
            <v>15545975.800000001</v>
          </cell>
          <cell r="H1955">
            <v>39076080</v>
          </cell>
        </row>
        <row r="1956">
          <cell r="E1956">
            <v>2012</v>
          </cell>
          <cell r="F1956">
            <v>2403436</v>
          </cell>
          <cell r="G1956">
            <v>11870553</v>
          </cell>
          <cell r="H1956">
            <v>39076080</v>
          </cell>
        </row>
        <row r="1957">
          <cell r="E1957">
            <v>2011</v>
          </cell>
          <cell r="F1957">
            <v>523336</v>
          </cell>
          <cell r="G1957">
            <v>6131759</v>
          </cell>
          <cell r="H1957">
            <v>39076080</v>
          </cell>
        </row>
        <row r="1958">
          <cell r="E1958">
            <v>2010</v>
          </cell>
          <cell r="F1958">
            <v>1437496</v>
          </cell>
          <cell r="G1958">
            <v>3704433</v>
          </cell>
          <cell r="H1958">
            <v>39076080</v>
          </cell>
        </row>
        <row r="1959">
          <cell r="E1959">
            <v>2009</v>
          </cell>
          <cell r="F1959">
            <v>938202.9</v>
          </cell>
          <cell r="G1959">
            <v>2282105</v>
          </cell>
          <cell r="H1959">
            <v>39076080</v>
          </cell>
        </row>
        <row r="1960">
          <cell r="E1960">
            <v>2008</v>
          </cell>
          <cell r="F1960">
            <v>358358</v>
          </cell>
          <cell r="G1960">
            <v>766975.1</v>
          </cell>
          <cell r="H1960">
            <v>39076080</v>
          </cell>
        </row>
        <row r="1961">
          <cell r="E1961">
            <v>2007</v>
          </cell>
          <cell r="F1961">
            <v>555747.1</v>
          </cell>
          <cell r="G1961">
            <v>1177502.1000000001</v>
          </cell>
          <cell r="H1961">
            <v>39076080</v>
          </cell>
        </row>
        <row r="1962">
          <cell r="E1962">
            <v>2006</v>
          </cell>
          <cell r="F1962">
            <v>876497</v>
          </cell>
          <cell r="G1962">
            <v>888964</v>
          </cell>
          <cell r="H1962">
            <v>39076080</v>
          </cell>
        </row>
        <row r="1963">
          <cell r="E1963">
            <v>2005</v>
          </cell>
          <cell r="F1963">
            <v>512876.79999999999</v>
          </cell>
          <cell r="G1963">
            <v>469925</v>
          </cell>
          <cell r="H1963">
            <v>39076080</v>
          </cell>
        </row>
        <row r="1964">
          <cell r="E1964">
            <v>2018</v>
          </cell>
          <cell r="F1964">
            <v>229468597.30000001</v>
          </cell>
          <cell r="G1964">
            <v>7101384.0999999996</v>
          </cell>
          <cell r="H1964">
            <v>39076100</v>
          </cell>
        </row>
        <row r="1965">
          <cell r="E1965">
            <v>2017</v>
          </cell>
          <cell r="F1965">
            <v>235712232.90000001</v>
          </cell>
          <cell r="G1965">
            <v>9239253.4000000004</v>
          </cell>
          <cell r="H1965">
            <v>39076100</v>
          </cell>
        </row>
        <row r="1966">
          <cell r="E1966">
            <v>2016</v>
          </cell>
          <cell r="H1966">
            <v>39076100</v>
          </cell>
        </row>
        <row r="1967">
          <cell r="E1967">
            <v>2015</v>
          </cell>
          <cell r="H1967">
            <v>39076100</v>
          </cell>
        </row>
        <row r="1968">
          <cell r="E1968">
            <v>2014</v>
          </cell>
          <cell r="H1968">
            <v>39076100</v>
          </cell>
        </row>
        <row r="1969">
          <cell r="E1969">
            <v>2013</v>
          </cell>
          <cell r="H1969">
            <v>39076100</v>
          </cell>
        </row>
        <row r="1970">
          <cell r="E1970">
            <v>2012</v>
          </cell>
          <cell r="H1970">
            <v>39076100</v>
          </cell>
        </row>
        <row r="1971">
          <cell r="E1971">
            <v>2011</v>
          </cell>
          <cell r="H1971">
            <v>39076100</v>
          </cell>
        </row>
        <row r="1972">
          <cell r="E1972">
            <v>2010</v>
          </cell>
          <cell r="H1972">
            <v>39076100</v>
          </cell>
        </row>
        <row r="1973">
          <cell r="E1973">
            <v>2009</v>
          </cell>
          <cell r="H1973">
            <v>39076100</v>
          </cell>
        </row>
        <row r="1974">
          <cell r="E1974">
            <v>2008</v>
          </cell>
          <cell r="H1974">
            <v>39076100</v>
          </cell>
        </row>
        <row r="1975">
          <cell r="E1975">
            <v>2007</v>
          </cell>
          <cell r="H1975">
            <v>39076100</v>
          </cell>
        </row>
        <row r="1976">
          <cell r="E1976">
            <v>2006</v>
          </cell>
          <cell r="H1976">
            <v>39076100</v>
          </cell>
        </row>
        <row r="1977">
          <cell r="E1977">
            <v>2005</v>
          </cell>
          <cell r="H1977">
            <v>39076100</v>
          </cell>
        </row>
        <row r="1978">
          <cell r="E1978">
            <v>2018</v>
          </cell>
          <cell r="F1978">
            <v>277188189</v>
          </cell>
          <cell r="G1978">
            <v>22167698.699999999</v>
          </cell>
          <cell r="H1978">
            <v>39076900</v>
          </cell>
        </row>
        <row r="1979">
          <cell r="E1979">
            <v>2017</v>
          </cell>
          <cell r="F1979">
            <v>218106951.90000001</v>
          </cell>
          <cell r="G1979">
            <v>17060517.5</v>
          </cell>
          <cell r="H1979">
            <v>39076900</v>
          </cell>
        </row>
        <row r="1980">
          <cell r="E1980">
            <v>2016</v>
          </cell>
          <cell r="H1980">
            <v>39076900</v>
          </cell>
        </row>
        <row r="1981">
          <cell r="E1981">
            <v>2015</v>
          </cell>
          <cell r="H1981">
            <v>39076900</v>
          </cell>
        </row>
        <row r="1982">
          <cell r="E1982">
            <v>2014</v>
          </cell>
          <cell r="H1982">
            <v>39076900</v>
          </cell>
        </row>
        <row r="1983">
          <cell r="E1983">
            <v>2013</v>
          </cell>
          <cell r="H1983">
            <v>39076900</v>
          </cell>
        </row>
        <row r="1984">
          <cell r="E1984">
            <v>2012</v>
          </cell>
          <cell r="H1984">
            <v>39076900</v>
          </cell>
        </row>
        <row r="1985">
          <cell r="E1985">
            <v>2011</v>
          </cell>
          <cell r="H1985">
            <v>39076900</v>
          </cell>
        </row>
        <row r="1986">
          <cell r="E1986">
            <v>2010</v>
          </cell>
          <cell r="H1986">
            <v>39076900</v>
          </cell>
        </row>
        <row r="1987">
          <cell r="E1987">
            <v>2009</v>
          </cell>
          <cell r="H1987">
            <v>39076900</v>
          </cell>
        </row>
        <row r="1988">
          <cell r="E1988">
            <v>2008</v>
          </cell>
          <cell r="H1988">
            <v>39076900</v>
          </cell>
        </row>
        <row r="1989">
          <cell r="E1989">
            <v>2007</v>
          </cell>
          <cell r="H1989">
            <v>39076900</v>
          </cell>
        </row>
        <row r="1990">
          <cell r="E1990">
            <v>2006</v>
          </cell>
          <cell r="H1990">
            <v>39076900</v>
          </cell>
        </row>
        <row r="1991">
          <cell r="E1991">
            <v>2005</v>
          </cell>
          <cell r="H1991">
            <v>39076900</v>
          </cell>
        </row>
        <row r="1992">
          <cell r="E1992">
            <v>2018</v>
          </cell>
          <cell r="F1992">
            <v>5675</v>
          </cell>
          <cell r="G1992">
            <v>1861</v>
          </cell>
          <cell r="H1992">
            <v>39077000</v>
          </cell>
        </row>
        <row r="1993">
          <cell r="E1993">
            <v>2017</v>
          </cell>
          <cell r="F1993">
            <v>0</v>
          </cell>
          <cell r="G1993">
            <v>25.8</v>
          </cell>
          <cell r="H1993">
            <v>39077000</v>
          </cell>
        </row>
        <row r="1994">
          <cell r="E1994">
            <v>2016</v>
          </cell>
          <cell r="F1994">
            <v>50</v>
          </cell>
          <cell r="G1994">
            <v>75</v>
          </cell>
          <cell r="H1994">
            <v>39077000</v>
          </cell>
        </row>
        <row r="1995">
          <cell r="E1995">
            <v>2015</v>
          </cell>
          <cell r="F1995">
            <v>2.2000000000000002</v>
          </cell>
          <cell r="G1995">
            <v>776.3</v>
          </cell>
          <cell r="H1995">
            <v>39077000</v>
          </cell>
        </row>
        <row r="1996">
          <cell r="E1996">
            <v>2014</v>
          </cell>
          <cell r="F1996">
            <v>0</v>
          </cell>
          <cell r="G1996">
            <v>25</v>
          </cell>
          <cell r="H1996">
            <v>39077000</v>
          </cell>
        </row>
        <row r="1997">
          <cell r="E1997">
            <v>2013</v>
          </cell>
          <cell r="F1997">
            <v>0</v>
          </cell>
          <cell r="G1997">
            <v>50.3</v>
          </cell>
          <cell r="H1997">
            <v>39077000</v>
          </cell>
        </row>
        <row r="1998">
          <cell r="E1998">
            <v>2012</v>
          </cell>
          <cell r="F1998">
            <v>48</v>
          </cell>
          <cell r="G1998">
            <v>48</v>
          </cell>
          <cell r="H1998">
            <v>39077000</v>
          </cell>
        </row>
        <row r="1999">
          <cell r="E1999">
            <v>2011</v>
          </cell>
          <cell r="F1999">
            <v>32.200000000000003</v>
          </cell>
          <cell r="G1999">
            <v>50</v>
          </cell>
          <cell r="H1999">
            <v>39077000</v>
          </cell>
        </row>
        <row r="2000">
          <cell r="E2000">
            <v>2010</v>
          </cell>
          <cell r="F2000">
            <v>25</v>
          </cell>
          <cell r="G2000">
            <v>25</v>
          </cell>
          <cell r="H2000">
            <v>39077000</v>
          </cell>
        </row>
        <row r="2001">
          <cell r="E2001">
            <v>2009</v>
          </cell>
          <cell r="H2001">
            <v>39077000</v>
          </cell>
        </row>
        <row r="2002">
          <cell r="E2002">
            <v>2008</v>
          </cell>
          <cell r="H2002">
            <v>39077000</v>
          </cell>
        </row>
        <row r="2003">
          <cell r="E2003">
            <v>2007</v>
          </cell>
          <cell r="F2003">
            <v>0</v>
          </cell>
          <cell r="G2003">
            <v>1500</v>
          </cell>
          <cell r="H2003">
            <v>39077000</v>
          </cell>
        </row>
        <row r="2004">
          <cell r="E2004">
            <v>2006</v>
          </cell>
          <cell r="H2004">
            <v>39077000</v>
          </cell>
        </row>
        <row r="2005">
          <cell r="E2005">
            <v>2005</v>
          </cell>
          <cell r="H2005">
            <v>39077000</v>
          </cell>
        </row>
        <row r="2006">
          <cell r="E2006" t="str">
            <v/>
          </cell>
          <cell r="H2006">
            <v>3909</v>
          </cell>
        </row>
        <row r="2007">
          <cell r="E2007" t="str">
            <v/>
          </cell>
          <cell r="H2007">
            <v>3909</v>
          </cell>
        </row>
        <row r="2008">
          <cell r="E2008" t="str">
            <v/>
          </cell>
          <cell r="H2008">
            <v>3909</v>
          </cell>
        </row>
        <row r="2009">
          <cell r="E2009" t="str">
            <v/>
          </cell>
          <cell r="H2009">
            <v>3909</v>
          </cell>
        </row>
        <row r="2010">
          <cell r="E2010" t="str">
            <v/>
          </cell>
          <cell r="H2010">
            <v>3909</v>
          </cell>
        </row>
        <row r="2011">
          <cell r="E2011" t="str">
            <v/>
          </cell>
          <cell r="H2011">
            <v>3909</v>
          </cell>
        </row>
        <row r="2012">
          <cell r="E2012" t="str">
            <v/>
          </cell>
          <cell r="H2012">
            <v>3909</v>
          </cell>
        </row>
        <row r="2013">
          <cell r="E2013" t="str">
            <v/>
          </cell>
          <cell r="H2013">
            <v>3909</v>
          </cell>
        </row>
        <row r="2014">
          <cell r="E2014" t="str">
            <v/>
          </cell>
          <cell r="H2014">
            <v>3909</v>
          </cell>
        </row>
        <row r="2015">
          <cell r="E2015" t="str">
            <v/>
          </cell>
          <cell r="H2015">
            <v>3909</v>
          </cell>
        </row>
        <row r="2016">
          <cell r="E2016" t="str">
            <v/>
          </cell>
          <cell r="H2016">
            <v>3909</v>
          </cell>
        </row>
        <row r="2017">
          <cell r="E2017" t="str">
            <v/>
          </cell>
          <cell r="H2017">
            <v>3909</v>
          </cell>
        </row>
        <row r="2018">
          <cell r="E2018" t="str">
            <v/>
          </cell>
          <cell r="H2018">
            <v>3909</v>
          </cell>
        </row>
        <row r="2019">
          <cell r="E2019" t="str">
            <v/>
          </cell>
          <cell r="H2019">
            <v>3909</v>
          </cell>
        </row>
        <row r="2020">
          <cell r="E2020">
            <v>2018</v>
          </cell>
          <cell r="F2020">
            <v>18064510.300000001</v>
          </cell>
          <cell r="G2020">
            <v>13948375</v>
          </cell>
          <cell r="H2020">
            <v>39091000</v>
          </cell>
        </row>
        <row r="2021">
          <cell r="E2021">
            <v>2017</v>
          </cell>
          <cell r="F2021">
            <v>1632814.3</v>
          </cell>
          <cell r="G2021">
            <v>9829311.3000000007</v>
          </cell>
          <cell r="H2021">
            <v>39091000</v>
          </cell>
        </row>
        <row r="2022">
          <cell r="E2022">
            <v>2016</v>
          </cell>
          <cell r="F2022">
            <v>608604.9</v>
          </cell>
          <cell r="G2022">
            <v>8621455.4000000004</v>
          </cell>
          <cell r="H2022">
            <v>39091000</v>
          </cell>
        </row>
        <row r="2023">
          <cell r="E2023">
            <v>2015</v>
          </cell>
          <cell r="F2023">
            <v>1520935.1</v>
          </cell>
          <cell r="G2023">
            <v>7722185.7999999998</v>
          </cell>
          <cell r="H2023">
            <v>39091000</v>
          </cell>
        </row>
        <row r="2024">
          <cell r="E2024">
            <v>2014</v>
          </cell>
          <cell r="F2024">
            <v>1353500.9</v>
          </cell>
          <cell r="G2024">
            <v>10783165.1</v>
          </cell>
          <cell r="H2024">
            <v>39091000</v>
          </cell>
        </row>
        <row r="2025">
          <cell r="E2025">
            <v>2013</v>
          </cell>
          <cell r="F2025">
            <v>2615303</v>
          </cell>
          <cell r="G2025">
            <v>8020078.7000000002</v>
          </cell>
          <cell r="H2025">
            <v>39091000</v>
          </cell>
        </row>
        <row r="2026">
          <cell r="E2026">
            <v>2012</v>
          </cell>
          <cell r="F2026">
            <v>2344246.9</v>
          </cell>
          <cell r="G2026">
            <v>7789303</v>
          </cell>
          <cell r="H2026">
            <v>39091000</v>
          </cell>
        </row>
        <row r="2027">
          <cell r="E2027">
            <v>2011</v>
          </cell>
          <cell r="F2027">
            <v>1740783</v>
          </cell>
          <cell r="G2027">
            <v>16033406</v>
          </cell>
          <cell r="H2027">
            <v>39091000</v>
          </cell>
        </row>
        <row r="2028">
          <cell r="E2028">
            <v>2010</v>
          </cell>
          <cell r="F2028">
            <v>37960</v>
          </cell>
          <cell r="G2028">
            <v>6051211</v>
          </cell>
          <cell r="H2028">
            <v>39091000</v>
          </cell>
        </row>
        <row r="2029">
          <cell r="E2029">
            <v>2009</v>
          </cell>
          <cell r="F2029">
            <v>303605</v>
          </cell>
          <cell r="G2029">
            <v>1740380</v>
          </cell>
          <cell r="H2029">
            <v>39091000</v>
          </cell>
        </row>
        <row r="2030">
          <cell r="E2030">
            <v>2008</v>
          </cell>
          <cell r="F2030">
            <v>5000657.7</v>
          </cell>
          <cell r="G2030">
            <v>2510437</v>
          </cell>
          <cell r="H2030">
            <v>39091000</v>
          </cell>
        </row>
        <row r="2031">
          <cell r="E2031">
            <v>2007</v>
          </cell>
          <cell r="F2031">
            <v>15172029.199999999</v>
          </cell>
          <cell r="G2031">
            <v>1028156</v>
          </cell>
          <cell r="H2031">
            <v>39091000</v>
          </cell>
        </row>
        <row r="2032">
          <cell r="E2032">
            <v>2006</v>
          </cell>
          <cell r="F2032">
            <v>8084121</v>
          </cell>
          <cell r="G2032">
            <v>1025603</v>
          </cell>
          <cell r="H2032">
            <v>39091000</v>
          </cell>
        </row>
        <row r="2033">
          <cell r="E2033">
            <v>2005</v>
          </cell>
          <cell r="F2033">
            <v>8681008</v>
          </cell>
          <cell r="G2033">
            <v>8791517</v>
          </cell>
          <cell r="H2033">
            <v>39091000</v>
          </cell>
        </row>
        <row r="2034">
          <cell r="E2034">
            <v>2018</v>
          </cell>
          <cell r="F2034">
            <v>103849.2</v>
          </cell>
          <cell r="G2034">
            <v>4300706.5</v>
          </cell>
          <cell r="H2034">
            <v>39092000</v>
          </cell>
        </row>
        <row r="2035">
          <cell r="E2035">
            <v>2017</v>
          </cell>
          <cell r="F2035">
            <v>125523.1</v>
          </cell>
          <cell r="G2035">
            <v>4035921.3</v>
          </cell>
          <cell r="H2035">
            <v>39092000</v>
          </cell>
        </row>
        <row r="2036">
          <cell r="E2036">
            <v>2016</v>
          </cell>
          <cell r="F2036">
            <v>53889</v>
          </cell>
          <cell r="G2036">
            <v>2936497.3</v>
          </cell>
          <cell r="H2036">
            <v>39092000</v>
          </cell>
        </row>
        <row r="2037">
          <cell r="E2037">
            <v>2015</v>
          </cell>
          <cell r="F2037">
            <v>23833.4</v>
          </cell>
          <cell r="G2037">
            <v>2334999</v>
          </cell>
          <cell r="H2037">
            <v>39092000</v>
          </cell>
        </row>
        <row r="2038">
          <cell r="E2038">
            <v>2014</v>
          </cell>
          <cell r="F2038">
            <v>51624</v>
          </cell>
          <cell r="G2038">
            <v>2491364</v>
          </cell>
          <cell r="H2038">
            <v>39092000</v>
          </cell>
        </row>
        <row r="2039">
          <cell r="E2039">
            <v>2013</v>
          </cell>
          <cell r="F2039">
            <v>141454</v>
          </cell>
          <cell r="G2039">
            <v>2039060</v>
          </cell>
          <cell r="H2039">
            <v>39092000</v>
          </cell>
        </row>
        <row r="2040">
          <cell r="E2040">
            <v>2012</v>
          </cell>
          <cell r="F2040">
            <v>107316</v>
          </cell>
          <cell r="G2040">
            <v>1160041.2</v>
          </cell>
          <cell r="H2040">
            <v>39092000</v>
          </cell>
        </row>
        <row r="2041">
          <cell r="E2041">
            <v>2011</v>
          </cell>
          <cell r="F2041">
            <v>113529</v>
          </cell>
          <cell r="G2041">
            <v>1383530</v>
          </cell>
          <cell r="H2041">
            <v>39092000</v>
          </cell>
        </row>
        <row r="2042">
          <cell r="E2042">
            <v>2010</v>
          </cell>
          <cell r="F2042">
            <v>146596</v>
          </cell>
          <cell r="G2042">
            <v>1382895</v>
          </cell>
          <cell r="H2042">
            <v>39092000</v>
          </cell>
        </row>
        <row r="2043">
          <cell r="E2043">
            <v>2009</v>
          </cell>
          <cell r="F2043">
            <v>1509</v>
          </cell>
          <cell r="G2043">
            <v>604000</v>
          </cell>
          <cell r="H2043">
            <v>39092000</v>
          </cell>
        </row>
        <row r="2044">
          <cell r="E2044">
            <v>2008</v>
          </cell>
          <cell r="F2044">
            <v>1169</v>
          </cell>
          <cell r="G2044">
            <v>158870</v>
          </cell>
          <cell r="H2044">
            <v>39092000</v>
          </cell>
        </row>
        <row r="2045">
          <cell r="E2045">
            <v>2007</v>
          </cell>
          <cell r="F2045">
            <v>0</v>
          </cell>
          <cell r="G2045">
            <v>295826.2</v>
          </cell>
          <cell r="H2045">
            <v>39092000</v>
          </cell>
        </row>
        <row r="2046">
          <cell r="E2046">
            <v>2006</v>
          </cell>
          <cell r="F2046">
            <v>0</v>
          </cell>
          <cell r="G2046">
            <v>83273</v>
          </cell>
          <cell r="H2046">
            <v>39092000</v>
          </cell>
        </row>
        <row r="2047">
          <cell r="E2047">
            <v>2005</v>
          </cell>
          <cell r="F2047">
            <v>0</v>
          </cell>
          <cell r="G2047">
            <v>35158</v>
          </cell>
          <cell r="H2047">
            <v>39092000</v>
          </cell>
        </row>
        <row r="2048">
          <cell r="E2048">
            <v>2018</v>
          </cell>
          <cell r="H2048">
            <v>39093000</v>
          </cell>
        </row>
        <row r="2049">
          <cell r="E2049">
            <v>2017</v>
          </cell>
          <cell r="H2049">
            <v>39093000</v>
          </cell>
        </row>
        <row r="2050">
          <cell r="E2050">
            <v>2016</v>
          </cell>
          <cell r="F2050">
            <v>375007.6</v>
          </cell>
          <cell r="G2050">
            <v>3699079.6</v>
          </cell>
          <cell r="H2050">
            <v>39093000</v>
          </cell>
        </row>
        <row r="2051">
          <cell r="E2051">
            <v>2015</v>
          </cell>
          <cell r="F2051">
            <v>369793.1</v>
          </cell>
          <cell r="G2051">
            <v>3365279.5</v>
          </cell>
          <cell r="H2051">
            <v>39093000</v>
          </cell>
        </row>
        <row r="2052">
          <cell r="E2052">
            <v>2014</v>
          </cell>
          <cell r="F2052">
            <v>75550</v>
          </cell>
          <cell r="G2052">
            <v>3231719</v>
          </cell>
          <cell r="H2052">
            <v>39093000</v>
          </cell>
        </row>
        <row r="2053">
          <cell r="E2053">
            <v>2013</v>
          </cell>
          <cell r="F2053">
            <v>84847.2</v>
          </cell>
          <cell r="G2053">
            <v>3472001</v>
          </cell>
          <cell r="H2053">
            <v>39093000</v>
          </cell>
        </row>
        <row r="2054">
          <cell r="E2054">
            <v>2012</v>
          </cell>
          <cell r="F2054">
            <v>492158</v>
          </cell>
          <cell r="G2054">
            <v>3292484</v>
          </cell>
          <cell r="H2054">
            <v>39093000</v>
          </cell>
        </row>
        <row r="2055">
          <cell r="E2055">
            <v>2011</v>
          </cell>
          <cell r="F2055">
            <v>15216</v>
          </cell>
          <cell r="G2055">
            <v>2590538</v>
          </cell>
          <cell r="H2055">
            <v>39093000</v>
          </cell>
        </row>
        <row r="2056">
          <cell r="E2056">
            <v>2010</v>
          </cell>
          <cell r="F2056">
            <v>12130</v>
          </cell>
          <cell r="G2056">
            <v>1268429</v>
          </cell>
          <cell r="H2056">
            <v>39093000</v>
          </cell>
        </row>
        <row r="2057">
          <cell r="E2057">
            <v>2009</v>
          </cell>
          <cell r="F2057">
            <v>1679</v>
          </cell>
          <cell r="G2057">
            <v>982564</v>
          </cell>
          <cell r="H2057">
            <v>39093000</v>
          </cell>
        </row>
        <row r="2058">
          <cell r="E2058">
            <v>2008</v>
          </cell>
          <cell r="F2058">
            <v>5100</v>
          </cell>
          <cell r="G2058">
            <v>1305105.5</v>
          </cell>
          <cell r="H2058">
            <v>39093000</v>
          </cell>
        </row>
        <row r="2059">
          <cell r="E2059">
            <v>2007</v>
          </cell>
          <cell r="F2059">
            <v>1385</v>
          </cell>
          <cell r="G2059">
            <v>903905</v>
          </cell>
          <cell r="H2059">
            <v>39093000</v>
          </cell>
        </row>
        <row r="2060">
          <cell r="E2060">
            <v>2006</v>
          </cell>
          <cell r="F2060">
            <v>4226</v>
          </cell>
          <cell r="G2060">
            <v>227656.6</v>
          </cell>
          <cell r="H2060">
            <v>39093000</v>
          </cell>
        </row>
        <row r="2061">
          <cell r="E2061">
            <v>2005</v>
          </cell>
          <cell r="F2061">
            <v>20</v>
          </cell>
          <cell r="G2061">
            <v>162843</v>
          </cell>
          <cell r="H2061">
            <v>39093000</v>
          </cell>
        </row>
        <row r="2062">
          <cell r="E2062">
            <v>2018</v>
          </cell>
          <cell r="F2062">
            <v>2412835.9</v>
          </cell>
          <cell r="G2062">
            <v>6061513</v>
          </cell>
          <cell r="H2062">
            <v>39093100</v>
          </cell>
        </row>
        <row r="2063">
          <cell r="E2063">
            <v>2017</v>
          </cell>
          <cell r="F2063">
            <v>1036183.9</v>
          </cell>
          <cell r="G2063">
            <v>4396938.4000000004</v>
          </cell>
          <cell r="H2063">
            <v>39093100</v>
          </cell>
        </row>
        <row r="2064">
          <cell r="E2064">
            <v>2016</v>
          </cell>
          <cell r="H2064">
            <v>39093100</v>
          </cell>
        </row>
        <row r="2065">
          <cell r="E2065">
            <v>2015</v>
          </cell>
          <cell r="H2065">
            <v>39093100</v>
          </cell>
        </row>
        <row r="2066">
          <cell r="E2066">
            <v>2014</v>
          </cell>
          <cell r="H2066">
            <v>39093100</v>
          </cell>
        </row>
        <row r="2067">
          <cell r="E2067">
            <v>2013</v>
          </cell>
          <cell r="H2067">
            <v>39093100</v>
          </cell>
        </row>
        <row r="2068">
          <cell r="E2068">
            <v>2012</v>
          </cell>
          <cell r="H2068">
            <v>39093100</v>
          </cell>
        </row>
        <row r="2069">
          <cell r="E2069">
            <v>2011</v>
          </cell>
          <cell r="H2069">
            <v>39093100</v>
          </cell>
        </row>
        <row r="2070">
          <cell r="E2070">
            <v>2010</v>
          </cell>
          <cell r="H2070">
            <v>39093100</v>
          </cell>
        </row>
        <row r="2071">
          <cell r="E2071">
            <v>2009</v>
          </cell>
          <cell r="H2071">
            <v>39093100</v>
          </cell>
        </row>
        <row r="2072">
          <cell r="E2072">
            <v>2008</v>
          </cell>
          <cell r="H2072">
            <v>39093100</v>
          </cell>
        </row>
        <row r="2073">
          <cell r="E2073">
            <v>2007</v>
          </cell>
          <cell r="H2073">
            <v>39093100</v>
          </cell>
        </row>
        <row r="2074">
          <cell r="E2074">
            <v>2006</v>
          </cell>
          <cell r="H2074">
            <v>39093100</v>
          </cell>
        </row>
        <row r="2075">
          <cell r="E2075">
            <v>2005</v>
          </cell>
          <cell r="H2075">
            <v>39093100</v>
          </cell>
        </row>
        <row r="2076">
          <cell r="E2076">
            <v>2018</v>
          </cell>
          <cell r="F2076">
            <v>147210.6</v>
          </cell>
          <cell r="G2076">
            <v>281625.7</v>
          </cell>
          <cell r="H2076">
            <v>39093900</v>
          </cell>
        </row>
        <row r="2077">
          <cell r="E2077">
            <v>2017</v>
          </cell>
          <cell r="F2077">
            <v>145606.20000000001</v>
          </cell>
          <cell r="G2077">
            <v>333985.40000000002</v>
          </cell>
          <cell r="H2077">
            <v>39093900</v>
          </cell>
        </row>
        <row r="2078">
          <cell r="E2078">
            <v>2016</v>
          </cell>
          <cell r="H2078">
            <v>39093900</v>
          </cell>
        </row>
        <row r="2079">
          <cell r="E2079">
            <v>2015</v>
          </cell>
          <cell r="H2079">
            <v>39093900</v>
          </cell>
        </row>
        <row r="2080">
          <cell r="E2080">
            <v>2014</v>
          </cell>
          <cell r="H2080">
            <v>39093900</v>
          </cell>
        </row>
        <row r="2081">
          <cell r="E2081">
            <v>2013</v>
          </cell>
          <cell r="H2081">
            <v>39093900</v>
          </cell>
        </row>
        <row r="2082">
          <cell r="E2082">
            <v>2012</v>
          </cell>
          <cell r="H2082">
            <v>39093900</v>
          </cell>
        </row>
        <row r="2083">
          <cell r="E2083">
            <v>2011</v>
          </cell>
          <cell r="H2083">
            <v>39093900</v>
          </cell>
        </row>
        <row r="2084">
          <cell r="E2084">
            <v>2010</v>
          </cell>
          <cell r="H2084">
            <v>39093900</v>
          </cell>
        </row>
        <row r="2085">
          <cell r="E2085">
            <v>2009</v>
          </cell>
          <cell r="H2085">
            <v>39093900</v>
          </cell>
        </row>
        <row r="2086">
          <cell r="E2086">
            <v>2008</v>
          </cell>
          <cell r="H2086">
            <v>39093900</v>
          </cell>
        </row>
        <row r="2087">
          <cell r="E2087">
            <v>2007</v>
          </cell>
          <cell r="H2087">
            <v>39093900</v>
          </cell>
        </row>
        <row r="2088">
          <cell r="E2088">
            <v>2006</v>
          </cell>
          <cell r="H2088">
            <v>39093900</v>
          </cell>
        </row>
        <row r="2089">
          <cell r="E2089">
            <v>2005</v>
          </cell>
          <cell r="H2089">
            <v>39093900</v>
          </cell>
        </row>
        <row r="2090">
          <cell r="E2090">
            <v>2018</v>
          </cell>
          <cell r="F2090">
            <v>279260.40000000002</v>
          </cell>
          <cell r="G2090">
            <v>9338896.6999999993</v>
          </cell>
          <cell r="H2090">
            <v>39094000</v>
          </cell>
        </row>
        <row r="2091">
          <cell r="E2091">
            <v>2017</v>
          </cell>
          <cell r="F2091">
            <v>242516.3</v>
          </cell>
          <cell r="G2091">
            <v>8741032.0999999996</v>
          </cell>
          <cell r="H2091">
            <v>39094000</v>
          </cell>
        </row>
        <row r="2092">
          <cell r="E2092">
            <v>2016</v>
          </cell>
          <cell r="F2092">
            <v>245093.8</v>
          </cell>
          <cell r="G2092">
            <v>7356695.9000000004</v>
          </cell>
          <cell r="H2092">
            <v>39094000</v>
          </cell>
        </row>
        <row r="2093">
          <cell r="E2093">
            <v>2015</v>
          </cell>
          <cell r="F2093">
            <v>277364.40000000002</v>
          </cell>
          <cell r="G2093">
            <v>6626541.0999999996</v>
          </cell>
          <cell r="H2093">
            <v>39094000</v>
          </cell>
        </row>
        <row r="2094">
          <cell r="E2094">
            <v>2014</v>
          </cell>
          <cell r="F2094">
            <v>439160</v>
          </cell>
          <cell r="G2094">
            <v>6787358.2999999998</v>
          </cell>
          <cell r="H2094">
            <v>39094000</v>
          </cell>
        </row>
        <row r="2095">
          <cell r="E2095">
            <v>2013</v>
          </cell>
          <cell r="F2095">
            <v>562703</v>
          </cell>
          <cell r="G2095">
            <v>7134454.2000000002</v>
          </cell>
          <cell r="H2095">
            <v>39094000</v>
          </cell>
        </row>
        <row r="2096">
          <cell r="E2096">
            <v>2012</v>
          </cell>
          <cell r="F2096">
            <v>247236.5</v>
          </cell>
          <cell r="G2096">
            <v>6439552.4000000004</v>
          </cell>
          <cell r="H2096">
            <v>39094000</v>
          </cell>
        </row>
        <row r="2097">
          <cell r="E2097">
            <v>2011</v>
          </cell>
          <cell r="F2097">
            <v>6012</v>
          </cell>
          <cell r="G2097">
            <v>5209684.5</v>
          </cell>
          <cell r="H2097">
            <v>39094000</v>
          </cell>
        </row>
        <row r="2098">
          <cell r="E2098">
            <v>2010</v>
          </cell>
          <cell r="F2098">
            <v>259530.8</v>
          </cell>
          <cell r="G2098">
            <v>5095012.4000000004</v>
          </cell>
          <cell r="H2098">
            <v>39094000</v>
          </cell>
        </row>
        <row r="2099">
          <cell r="E2099">
            <v>2009</v>
          </cell>
          <cell r="F2099">
            <v>126311</v>
          </cell>
          <cell r="G2099">
            <v>2796397</v>
          </cell>
          <cell r="H2099">
            <v>39094000</v>
          </cell>
        </row>
        <row r="2100">
          <cell r="E2100">
            <v>2008</v>
          </cell>
          <cell r="F2100">
            <v>525</v>
          </cell>
          <cell r="G2100">
            <v>5100011.2</v>
          </cell>
          <cell r="H2100">
            <v>39094000</v>
          </cell>
        </row>
        <row r="2101">
          <cell r="E2101">
            <v>2007</v>
          </cell>
          <cell r="F2101">
            <v>2977.4</v>
          </cell>
          <cell r="G2101">
            <v>7374593.5999999996</v>
          </cell>
          <cell r="H2101">
            <v>39094000</v>
          </cell>
        </row>
        <row r="2102">
          <cell r="E2102">
            <v>2006</v>
          </cell>
          <cell r="F2102">
            <v>5214</v>
          </cell>
          <cell r="G2102">
            <v>7140017.7000000002</v>
          </cell>
          <cell r="H2102">
            <v>39094000</v>
          </cell>
        </row>
        <row r="2103">
          <cell r="E2103">
            <v>2005</v>
          </cell>
          <cell r="F2103">
            <v>5222</v>
          </cell>
          <cell r="G2103">
            <v>4570848.3</v>
          </cell>
          <cell r="H2103">
            <v>39094000</v>
          </cell>
        </row>
        <row r="2104">
          <cell r="E2104">
            <v>2018</v>
          </cell>
          <cell r="F2104">
            <v>207070.6</v>
          </cell>
          <cell r="G2104">
            <v>212227.4</v>
          </cell>
          <cell r="H2104">
            <v>39095010</v>
          </cell>
        </row>
        <row r="2105">
          <cell r="E2105">
            <v>2017</v>
          </cell>
          <cell r="F2105">
            <v>276299.3</v>
          </cell>
          <cell r="G2105">
            <v>128640.4</v>
          </cell>
          <cell r="H2105">
            <v>39095010</v>
          </cell>
        </row>
        <row r="2106">
          <cell r="E2106">
            <v>2016</v>
          </cell>
          <cell r="F2106">
            <v>238065</v>
          </cell>
          <cell r="G2106">
            <v>319917.40000000002</v>
          </cell>
          <cell r="H2106">
            <v>39095010</v>
          </cell>
        </row>
        <row r="2107">
          <cell r="E2107">
            <v>2015</v>
          </cell>
          <cell r="F2107">
            <v>171362.7</v>
          </cell>
          <cell r="G2107">
            <v>430669</v>
          </cell>
          <cell r="H2107">
            <v>39095010</v>
          </cell>
        </row>
        <row r="2108">
          <cell r="E2108">
            <v>2014</v>
          </cell>
          <cell r="F2108">
            <v>51516.3</v>
          </cell>
          <cell r="G2108">
            <v>260997.2</v>
          </cell>
          <cell r="H2108">
            <v>39095010</v>
          </cell>
        </row>
        <row r="2109">
          <cell r="E2109">
            <v>2013</v>
          </cell>
          <cell r="F2109">
            <v>45938.5</v>
          </cell>
          <cell r="G2109">
            <v>218400</v>
          </cell>
          <cell r="H2109">
            <v>39095010</v>
          </cell>
        </row>
        <row r="2110">
          <cell r="E2110">
            <v>2012</v>
          </cell>
          <cell r="F2110">
            <v>46039.3</v>
          </cell>
          <cell r="G2110">
            <v>167892.9</v>
          </cell>
          <cell r="H2110">
            <v>39095010</v>
          </cell>
        </row>
        <row r="2111">
          <cell r="E2111">
            <v>2011</v>
          </cell>
          <cell r="F2111">
            <v>19307.8</v>
          </cell>
          <cell r="G2111">
            <v>53878</v>
          </cell>
          <cell r="H2111">
            <v>39095010</v>
          </cell>
        </row>
        <row r="2112">
          <cell r="E2112">
            <v>2010</v>
          </cell>
          <cell r="F2112">
            <v>7683.8</v>
          </cell>
          <cell r="G2112">
            <v>89634</v>
          </cell>
          <cell r="H2112">
            <v>39095010</v>
          </cell>
        </row>
        <row r="2113">
          <cell r="E2113">
            <v>2009</v>
          </cell>
          <cell r="F2113">
            <v>5766.2</v>
          </cell>
          <cell r="G2113">
            <v>70517</v>
          </cell>
          <cell r="H2113">
            <v>39095010</v>
          </cell>
        </row>
        <row r="2114">
          <cell r="E2114">
            <v>2008</v>
          </cell>
          <cell r="F2114">
            <v>2800.6</v>
          </cell>
          <cell r="G2114">
            <v>173546.6</v>
          </cell>
          <cell r="H2114">
            <v>39095010</v>
          </cell>
        </row>
        <row r="2115">
          <cell r="E2115">
            <v>2007</v>
          </cell>
          <cell r="F2115">
            <v>6794</v>
          </cell>
          <cell r="G2115">
            <v>190195.1</v>
          </cell>
          <cell r="H2115">
            <v>39095010</v>
          </cell>
        </row>
        <row r="2116">
          <cell r="E2116">
            <v>2006</v>
          </cell>
          <cell r="F2116">
            <v>171</v>
          </cell>
          <cell r="G2116">
            <v>133508</v>
          </cell>
          <cell r="H2116">
            <v>39095010</v>
          </cell>
        </row>
        <row r="2117">
          <cell r="E2117">
            <v>2005</v>
          </cell>
          <cell r="F2117">
            <v>88.3</v>
          </cell>
          <cell r="G2117">
            <v>38772</v>
          </cell>
          <cell r="H2117">
            <v>39095010</v>
          </cell>
        </row>
        <row r="2118">
          <cell r="E2118">
            <v>2018</v>
          </cell>
          <cell r="F2118">
            <v>1197554</v>
          </cell>
          <cell r="G2118">
            <v>4321488.5</v>
          </cell>
          <cell r="H2118">
            <v>39095090</v>
          </cell>
        </row>
        <row r="2119">
          <cell r="E2119">
            <v>2017</v>
          </cell>
          <cell r="F2119">
            <v>2341853.6</v>
          </cell>
          <cell r="G2119">
            <v>5325655.3</v>
          </cell>
          <cell r="H2119">
            <v>39095090</v>
          </cell>
        </row>
        <row r="2120">
          <cell r="E2120">
            <v>2016</v>
          </cell>
          <cell r="F2120">
            <v>1766988</v>
          </cell>
          <cell r="G2120">
            <v>4251618.7</v>
          </cell>
          <cell r="H2120">
            <v>39095090</v>
          </cell>
        </row>
        <row r="2121">
          <cell r="E2121">
            <v>2015</v>
          </cell>
          <cell r="F2121">
            <v>1740357.5</v>
          </cell>
          <cell r="G2121">
            <v>3603479.3</v>
          </cell>
          <cell r="H2121">
            <v>39095090</v>
          </cell>
        </row>
        <row r="2122">
          <cell r="E2122">
            <v>2014</v>
          </cell>
          <cell r="F2122">
            <v>1765134.1</v>
          </cell>
          <cell r="G2122">
            <v>3157155.4</v>
          </cell>
          <cell r="H2122">
            <v>39095090</v>
          </cell>
        </row>
        <row r="2123">
          <cell r="E2123">
            <v>2013</v>
          </cell>
          <cell r="F2123">
            <v>1525834.8</v>
          </cell>
          <cell r="G2123">
            <v>1887597.8</v>
          </cell>
          <cell r="H2123">
            <v>39095090</v>
          </cell>
        </row>
        <row r="2124">
          <cell r="E2124">
            <v>2012</v>
          </cell>
          <cell r="F2124">
            <v>1254630.3</v>
          </cell>
          <cell r="G2124">
            <v>1533899.5</v>
          </cell>
          <cell r="H2124">
            <v>39095090</v>
          </cell>
        </row>
        <row r="2125">
          <cell r="E2125">
            <v>2011</v>
          </cell>
          <cell r="F2125">
            <v>741002.2</v>
          </cell>
          <cell r="G2125">
            <v>1359670.4</v>
          </cell>
          <cell r="H2125">
            <v>39095090</v>
          </cell>
        </row>
        <row r="2126">
          <cell r="E2126">
            <v>2010</v>
          </cell>
          <cell r="F2126">
            <v>662034.19999999995</v>
          </cell>
          <cell r="G2126">
            <v>1594006.5</v>
          </cell>
          <cell r="H2126">
            <v>39095090</v>
          </cell>
        </row>
        <row r="2127">
          <cell r="E2127">
            <v>2009</v>
          </cell>
          <cell r="F2127">
            <v>925434.8</v>
          </cell>
          <cell r="G2127">
            <v>1061702.7</v>
          </cell>
          <cell r="H2127">
            <v>39095090</v>
          </cell>
        </row>
        <row r="2128">
          <cell r="E2128">
            <v>2008</v>
          </cell>
          <cell r="F2128">
            <v>259899.9</v>
          </cell>
          <cell r="G2128">
            <v>1116021.7</v>
          </cell>
          <cell r="H2128">
            <v>39095090</v>
          </cell>
        </row>
        <row r="2129">
          <cell r="E2129">
            <v>2007</v>
          </cell>
          <cell r="F2129">
            <v>169157</v>
          </cell>
          <cell r="G2129">
            <v>1229879.8</v>
          </cell>
          <cell r="H2129">
            <v>39095090</v>
          </cell>
        </row>
        <row r="2130">
          <cell r="E2130">
            <v>2006</v>
          </cell>
          <cell r="F2130">
            <v>178687.1</v>
          </cell>
          <cell r="G2130">
            <v>1088555.8999999999</v>
          </cell>
          <cell r="H2130">
            <v>39095090</v>
          </cell>
        </row>
        <row r="2131">
          <cell r="E2131">
            <v>2005</v>
          </cell>
          <cell r="F2131">
            <v>88002.2</v>
          </cell>
          <cell r="G2131">
            <v>788160.1</v>
          </cell>
          <cell r="H2131">
            <v>39095090</v>
          </cell>
        </row>
        <row r="2132">
          <cell r="E2132">
            <v>2018</v>
          </cell>
          <cell r="F2132">
            <v>386082.6</v>
          </cell>
          <cell r="G2132">
            <v>1239053.5</v>
          </cell>
          <cell r="H2132">
            <v>39100000</v>
          </cell>
        </row>
        <row r="2133">
          <cell r="E2133">
            <v>2017</v>
          </cell>
          <cell r="F2133">
            <v>416382</v>
          </cell>
          <cell r="G2133">
            <v>1100530.8</v>
          </cell>
          <cell r="H2133">
            <v>39100000</v>
          </cell>
        </row>
        <row r="2134">
          <cell r="E2134">
            <v>2016</v>
          </cell>
          <cell r="F2134">
            <v>418218.2</v>
          </cell>
          <cell r="G2134">
            <v>860733.6</v>
          </cell>
          <cell r="H2134">
            <v>39100000</v>
          </cell>
        </row>
        <row r="2135">
          <cell r="E2135">
            <v>2015</v>
          </cell>
          <cell r="F2135">
            <v>309294.40000000002</v>
          </cell>
          <cell r="G2135">
            <v>726266.8</v>
          </cell>
          <cell r="H2135">
            <v>39100000</v>
          </cell>
        </row>
        <row r="2136">
          <cell r="E2136">
            <v>2014</v>
          </cell>
          <cell r="F2136">
            <v>438796.5</v>
          </cell>
          <cell r="G2136">
            <v>766212.4</v>
          </cell>
          <cell r="H2136">
            <v>39100000</v>
          </cell>
        </row>
        <row r="2137">
          <cell r="E2137">
            <v>2013</v>
          </cell>
          <cell r="F2137">
            <v>271698.5</v>
          </cell>
          <cell r="G2137">
            <v>453505</v>
          </cell>
          <cell r="H2137">
            <v>39100000</v>
          </cell>
        </row>
        <row r="2138">
          <cell r="E2138">
            <v>2012</v>
          </cell>
          <cell r="F2138">
            <v>209149.9</v>
          </cell>
          <cell r="G2138">
            <v>261819.8</v>
          </cell>
          <cell r="H2138">
            <v>39100000</v>
          </cell>
        </row>
        <row r="2139">
          <cell r="E2139">
            <v>2011</v>
          </cell>
          <cell r="F2139">
            <v>163563.5</v>
          </cell>
          <cell r="G2139">
            <v>225448.9</v>
          </cell>
          <cell r="H2139">
            <v>39100000</v>
          </cell>
        </row>
        <row r="2140">
          <cell r="E2140">
            <v>2010</v>
          </cell>
          <cell r="F2140">
            <v>361813.3</v>
          </cell>
          <cell r="G2140">
            <v>293854.90000000002</v>
          </cell>
          <cell r="H2140">
            <v>39100000</v>
          </cell>
        </row>
        <row r="2141">
          <cell r="E2141">
            <v>2009</v>
          </cell>
          <cell r="F2141">
            <v>156299</v>
          </cell>
          <cell r="G2141">
            <v>193914.1</v>
          </cell>
          <cell r="H2141">
            <v>39100000</v>
          </cell>
        </row>
        <row r="2142">
          <cell r="E2142">
            <v>2008</v>
          </cell>
          <cell r="F2142">
            <v>75854</v>
          </cell>
          <cell r="G2142">
            <v>161221.79999999999</v>
          </cell>
          <cell r="H2142">
            <v>39100000</v>
          </cell>
        </row>
        <row r="2143">
          <cell r="E2143">
            <v>2007</v>
          </cell>
          <cell r="F2143">
            <v>120372.4</v>
          </cell>
          <cell r="G2143">
            <v>187301.7</v>
          </cell>
          <cell r="H2143">
            <v>39100000</v>
          </cell>
        </row>
        <row r="2144">
          <cell r="E2144">
            <v>2006</v>
          </cell>
          <cell r="F2144">
            <v>31184.3</v>
          </cell>
          <cell r="G2144">
            <v>164634.20000000001</v>
          </cell>
          <cell r="H2144">
            <v>39100000</v>
          </cell>
        </row>
        <row r="2145">
          <cell r="E2145">
            <v>2005</v>
          </cell>
          <cell r="F2145">
            <v>3354.1</v>
          </cell>
          <cell r="G2145">
            <v>153139.6</v>
          </cell>
          <cell r="H2145">
            <v>39100000</v>
          </cell>
        </row>
        <row r="2146">
          <cell r="E2146">
            <v>2018</v>
          </cell>
          <cell r="F2146">
            <v>132822.70000000001</v>
          </cell>
          <cell r="G2146">
            <v>111614</v>
          </cell>
          <cell r="H2146">
            <v>39111000</v>
          </cell>
        </row>
        <row r="2147">
          <cell r="E2147">
            <v>2017</v>
          </cell>
          <cell r="F2147">
            <v>108486.39999999999</v>
          </cell>
          <cell r="G2147">
            <v>102179</v>
          </cell>
          <cell r="H2147">
            <v>39111000</v>
          </cell>
        </row>
        <row r="2148">
          <cell r="E2148">
            <v>2016</v>
          </cell>
          <cell r="F2148">
            <v>126094.39999999999</v>
          </cell>
          <cell r="G2148">
            <v>135651.20000000001</v>
          </cell>
          <cell r="H2148">
            <v>39111000</v>
          </cell>
        </row>
        <row r="2149">
          <cell r="E2149">
            <v>2015</v>
          </cell>
          <cell r="F2149">
            <v>192247.3</v>
          </cell>
          <cell r="G2149">
            <v>203578.1</v>
          </cell>
          <cell r="H2149">
            <v>39111000</v>
          </cell>
        </row>
        <row r="2150">
          <cell r="E2150">
            <v>2014</v>
          </cell>
          <cell r="F2150">
            <v>111455.3</v>
          </cell>
          <cell r="G2150">
            <v>229358.3</v>
          </cell>
          <cell r="H2150">
            <v>39111000</v>
          </cell>
        </row>
        <row r="2151">
          <cell r="E2151">
            <v>2013</v>
          </cell>
          <cell r="F2151">
            <v>60121</v>
          </cell>
          <cell r="G2151">
            <v>131843</v>
          </cell>
          <cell r="H2151">
            <v>39111000</v>
          </cell>
        </row>
        <row r="2152">
          <cell r="E2152">
            <v>2012</v>
          </cell>
          <cell r="F2152">
            <v>14000</v>
          </cell>
          <cell r="G2152">
            <v>12933</v>
          </cell>
          <cell r="H2152">
            <v>39111000</v>
          </cell>
        </row>
        <row r="2153">
          <cell r="E2153">
            <v>2011</v>
          </cell>
          <cell r="F2153">
            <v>91752</v>
          </cell>
          <cell r="G2153">
            <v>23155</v>
          </cell>
          <cell r="H2153">
            <v>39111000</v>
          </cell>
        </row>
        <row r="2154">
          <cell r="E2154">
            <v>2010</v>
          </cell>
          <cell r="F2154">
            <v>0</v>
          </cell>
          <cell r="G2154">
            <v>1466</v>
          </cell>
          <cell r="H2154">
            <v>39111000</v>
          </cell>
        </row>
        <row r="2155">
          <cell r="E2155">
            <v>2009</v>
          </cell>
          <cell r="F2155">
            <v>60003</v>
          </cell>
          <cell r="G2155">
            <v>54408</v>
          </cell>
          <cell r="H2155">
            <v>39111000</v>
          </cell>
        </row>
        <row r="2156">
          <cell r="E2156">
            <v>2008</v>
          </cell>
          <cell r="F2156">
            <v>9244</v>
          </cell>
          <cell r="G2156">
            <v>7225</v>
          </cell>
          <cell r="H2156">
            <v>39111000</v>
          </cell>
        </row>
        <row r="2157">
          <cell r="E2157">
            <v>2007</v>
          </cell>
          <cell r="F2157">
            <v>5759</v>
          </cell>
          <cell r="G2157">
            <v>3825</v>
          </cell>
          <cell r="H2157">
            <v>39111000</v>
          </cell>
        </row>
        <row r="2158">
          <cell r="E2158">
            <v>2006</v>
          </cell>
          <cell r="F2158">
            <v>0</v>
          </cell>
          <cell r="G2158">
            <v>11250</v>
          </cell>
          <cell r="H2158">
            <v>39111000</v>
          </cell>
        </row>
        <row r="2159">
          <cell r="E2159">
            <v>2005</v>
          </cell>
          <cell r="F2159">
            <v>0</v>
          </cell>
          <cell r="G2159">
            <v>6923</v>
          </cell>
          <cell r="H2159">
            <v>39111000</v>
          </cell>
        </row>
        <row r="2160">
          <cell r="E2160">
            <v>2018</v>
          </cell>
          <cell r="F2160">
            <v>454</v>
          </cell>
          <cell r="G2160">
            <v>7156.3</v>
          </cell>
          <cell r="H2160">
            <v>39119011</v>
          </cell>
        </row>
        <row r="2161">
          <cell r="E2161">
            <v>2017</v>
          </cell>
          <cell r="F2161">
            <v>398.1</v>
          </cell>
          <cell r="G2161">
            <v>12937</v>
          </cell>
          <cell r="H2161">
            <v>39119011</v>
          </cell>
        </row>
        <row r="2162">
          <cell r="E2162">
            <v>2016</v>
          </cell>
          <cell r="F2162">
            <v>302.2</v>
          </cell>
          <cell r="G2162">
            <v>18818.5</v>
          </cell>
          <cell r="H2162">
            <v>39119011</v>
          </cell>
        </row>
        <row r="2163">
          <cell r="E2163">
            <v>2015</v>
          </cell>
          <cell r="F2163">
            <v>13.7</v>
          </cell>
          <cell r="G2163">
            <v>33735.5</v>
          </cell>
          <cell r="H2163">
            <v>39119011</v>
          </cell>
        </row>
        <row r="2164">
          <cell r="E2164">
            <v>2014</v>
          </cell>
          <cell r="F2164">
            <v>9690.6</v>
          </cell>
          <cell r="G2164">
            <v>22768</v>
          </cell>
          <cell r="H2164">
            <v>39119011</v>
          </cell>
        </row>
        <row r="2165">
          <cell r="E2165">
            <v>2013</v>
          </cell>
          <cell r="F2165">
            <v>6.9</v>
          </cell>
          <cell r="G2165">
            <v>213.6</v>
          </cell>
          <cell r="H2165">
            <v>39119011</v>
          </cell>
        </row>
        <row r="2166">
          <cell r="E2166">
            <v>2012</v>
          </cell>
          <cell r="F2166">
            <v>1</v>
          </cell>
          <cell r="G2166">
            <v>17.399999999999999</v>
          </cell>
          <cell r="H2166">
            <v>39119011</v>
          </cell>
        </row>
        <row r="2167">
          <cell r="E2167">
            <v>2011</v>
          </cell>
          <cell r="F2167">
            <v>0</v>
          </cell>
          <cell r="G2167">
            <v>0.8</v>
          </cell>
          <cell r="H2167">
            <v>39119011</v>
          </cell>
        </row>
        <row r="2168">
          <cell r="E2168">
            <v>2010</v>
          </cell>
          <cell r="H2168">
            <v>39119011</v>
          </cell>
        </row>
        <row r="2169">
          <cell r="E2169">
            <v>2009</v>
          </cell>
          <cell r="H2169">
            <v>39119011</v>
          </cell>
        </row>
        <row r="2170">
          <cell r="E2170">
            <v>2008</v>
          </cell>
          <cell r="H2170">
            <v>39119011</v>
          </cell>
        </row>
        <row r="2171">
          <cell r="E2171">
            <v>2007</v>
          </cell>
          <cell r="H2171">
            <v>39119011</v>
          </cell>
        </row>
        <row r="2172">
          <cell r="E2172">
            <v>2006</v>
          </cell>
          <cell r="H2172">
            <v>39119011</v>
          </cell>
        </row>
        <row r="2173">
          <cell r="E2173">
            <v>2005</v>
          </cell>
          <cell r="H2173">
            <v>39119011</v>
          </cell>
        </row>
        <row r="2174">
          <cell r="E2174">
            <v>2018</v>
          </cell>
          <cell r="F2174">
            <v>500</v>
          </cell>
          <cell r="G2174">
            <v>1275</v>
          </cell>
          <cell r="H2174">
            <v>39119013</v>
          </cell>
        </row>
        <row r="2175">
          <cell r="E2175">
            <v>2017</v>
          </cell>
          <cell r="F2175">
            <v>11050</v>
          </cell>
          <cell r="G2175">
            <v>11175</v>
          </cell>
          <cell r="H2175">
            <v>39119013</v>
          </cell>
        </row>
        <row r="2176">
          <cell r="E2176">
            <v>2016</v>
          </cell>
          <cell r="F2176">
            <v>500</v>
          </cell>
          <cell r="G2176">
            <v>0</v>
          </cell>
          <cell r="H2176">
            <v>39119013</v>
          </cell>
        </row>
        <row r="2177">
          <cell r="E2177">
            <v>2015</v>
          </cell>
          <cell r="F2177">
            <v>50</v>
          </cell>
          <cell r="G2177">
            <v>50</v>
          </cell>
          <cell r="H2177">
            <v>39119013</v>
          </cell>
        </row>
        <row r="2178">
          <cell r="E2178">
            <v>2014</v>
          </cell>
          <cell r="H2178">
            <v>39119013</v>
          </cell>
        </row>
        <row r="2179">
          <cell r="E2179">
            <v>2013</v>
          </cell>
          <cell r="H2179">
            <v>39119013</v>
          </cell>
        </row>
        <row r="2180">
          <cell r="E2180">
            <v>2012</v>
          </cell>
          <cell r="H2180">
            <v>39119013</v>
          </cell>
        </row>
        <row r="2181">
          <cell r="E2181">
            <v>2011</v>
          </cell>
          <cell r="H2181">
            <v>39119013</v>
          </cell>
        </row>
        <row r="2182">
          <cell r="E2182">
            <v>2010</v>
          </cell>
          <cell r="H2182">
            <v>39119013</v>
          </cell>
        </row>
        <row r="2183">
          <cell r="E2183">
            <v>2009</v>
          </cell>
          <cell r="H2183">
            <v>39119013</v>
          </cell>
        </row>
        <row r="2184">
          <cell r="E2184">
            <v>2008</v>
          </cell>
          <cell r="F2184">
            <v>0</v>
          </cell>
          <cell r="G2184">
            <v>4</v>
          </cell>
          <cell r="H2184">
            <v>39119013</v>
          </cell>
        </row>
        <row r="2185">
          <cell r="E2185">
            <v>2007</v>
          </cell>
          <cell r="F2185">
            <v>0</v>
          </cell>
          <cell r="G2185">
            <v>25</v>
          </cell>
          <cell r="H2185">
            <v>39119013</v>
          </cell>
        </row>
        <row r="2186">
          <cell r="E2186">
            <v>2006</v>
          </cell>
          <cell r="H2186">
            <v>39119013</v>
          </cell>
        </row>
        <row r="2187">
          <cell r="E2187">
            <v>2005</v>
          </cell>
          <cell r="F2187">
            <v>0</v>
          </cell>
          <cell r="G2187">
            <v>3.2</v>
          </cell>
          <cell r="H2187">
            <v>39119013</v>
          </cell>
        </row>
        <row r="2188">
          <cell r="E2188">
            <v>2018</v>
          </cell>
          <cell r="F2188">
            <v>130404.4</v>
          </cell>
          <cell r="G2188">
            <v>152084.5</v>
          </cell>
          <cell r="H2188">
            <v>39119019</v>
          </cell>
        </row>
        <row r="2189">
          <cell r="E2189">
            <v>2017</v>
          </cell>
          <cell r="F2189">
            <v>87449.1</v>
          </cell>
          <cell r="G2189">
            <v>160629.5</v>
          </cell>
          <cell r="H2189">
            <v>39119019</v>
          </cell>
        </row>
        <row r="2190">
          <cell r="E2190">
            <v>2016</v>
          </cell>
          <cell r="F2190">
            <v>44197.8</v>
          </cell>
          <cell r="G2190">
            <v>117941.6</v>
          </cell>
          <cell r="H2190">
            <v>39119019</v>
          </cell>
        </row>
        <row r="2191">
          <cell r="E2191">
            <v>2015</v>
          </cell>
          <cell r="F2191">
            <v>32681.4</v>
          </cell>
          <cell r="G2191">
            <v>53697.2</v>
          </cell>
          <cell r="H2191">
            <v>39119019</v>
          </cell>
        </row>
        <row r="2192">
          <cell r="E2192">
            <v>2014</v>
          </cell>
          <cell r="F2192">
            <v>24297.599999999999</v>
          </cell>
          <cell r="G2192">
            <v>57908.4</v>
          </cell>
          <cell r="H2192">
            <v>39119019</v>
          </cell>
        </row>
        <row r="2193">
          <cell r="E2193">
            <v>2013</v>
          </cell>
          <cell r="F2193">
            <v>65793.399999999994</v>
          </cell>
          <cell r="G2193">
            <v>78867.600000000006</v>
          </cell>
          <cell r="H2193">
            <v>39119019</v>
          </cell>
        </row>
        <row r="2194">
          <cell r="E2194">
            <v>2012</v>
          </cell>
          <cell r="F2194">
            <v>16685.099999999999</v>
          </cell>
          <cell r="G2194">
            <v>41682.1</v>
          </cell>
          <cell r="H2194">
            <v>39119019</v>
          </cell>
        </row>
        <row r="2195">
          <cell r="E2195">
            <v>2011</v>
          </cell>
          <cell r="F2195">
            <v>12465</v>
          </cell>
          <cell r="G2195">
            <v>86460.6</v>
          </cell>
          <cell r="H2195">
            <v>39119019</v>
          </cell>
        </row>
        <row r="2196">
          <cell r="E2196">
            <v>2010</v>
          </cell>
          <cell r="F2196">
            <v>12269.9</v>
          </cell>
          <cell r="G2196">
            <v>39390.300000000003</v>
          </cell>
          <cell r="H2196">
            <v>39119019</v>
          </cell>
        </row>
        <row r="2197">
          <cell r="E2197">
            <v>2009</v>
          </cell>
          <cell r="F2197">
            <v>7994.3</v>
          </cell>
          <cell r="G2197">
            <v>35239</v>
          </cell>
          <cell r="H2197">
            <v>39119019</v>
          </cell>
        </row>
        <row r="2198">
          <cell r="E2198">
            <v>2008</v>
          </cell>
          <cell r="F2198">
            <v>8905.1</v>
          </cell>
          <cell r="G2198">
            <v>53720</v>
          </cell>
          <cell r="H2198">
            <v>39119019</v>
          </cell>
        </row>
        <row r="2199">
          <cell r="E2199">
            <v>2007</v>
          </cell>
          <cell r="F2199">
            <v>19898.2</v>
          </cell>
          <cell r="G2199">
            <v>59700.5</v>
          </cell>
          <cell r="H2199">
            <v>39119019</v>
          </cell>
        </row>
        <row r="2200">
          <cell r="E2200">
            <v>2006</v>
          </cell>
          <cell r="F2200">
            <v>23867.9</v>
          </cell>
          <cell r="G2200">
            <v>60230</v>
          </cell>
          <cell r="H2200">
            <v>39119019</v>
          </cell>
        </row>
        <row r="2201">
          <cell r="E2201">
            <v>2005</v>
          </cell>
          <cell r="F2201">
            <v>10181.200000000001</v>
          </cell>
          <cell r="G2201">
            <v>57151</v>
          </cell>
          <cell r="H2201">
            <v>39119019</v>
          </cell>
        </row>
        <row r="2202">
          <cell r="E2202">
            <v>2018</v>
          </cell>
          <cell r="H2202">
            <v>39119091</v>
          </cell>
        </row>
        <row r="2203">
          <cell r="E2203">
            <v>2017</v>
          </cell>
          <cell r="H2203">
            <v>39119091</v>
          </cell>
        </row>
        <row r="2204">
          <cell r="E2204">
            <v>2016</v>
          </cell>
          <cell r="H2204">
            <v>39119091</v>
          </cell>
        </row>
        <row r="2205">
          <cell r="E2205">
            <v>2015</v>
          </cell>
          <cell r="H2205">
            <v>39119091</v>
          </cell>
        </row>
        <row r="2206">
          <cell r="E2206">
            <v>2014</v>
          </cell>
          <cell r="H2206">
            <v>39119091</v>
          </cell>
        </row>
        <row r="2207">
          <cell r="E2207">
            <v>2013</v>
          </cell>
          <cell r="H2207">
            <v>39119091</v>
          </cell>
        </row>
        <row r="2208">
          <cell r="E2208">
            <v>2012</v>
          </cell>
          <cell r="H2208">
            <v>39119091</v>
          </cell>
        </row>
        <row r="2209">
          <cell r="E2209">
            <v>2011</v>
          </cell>
          <cell r="H2209">
            <v>39119091</v>
          </cell>
        </row>
        <row r="2210">
          <cell r="E2210">
            <v>2010</v>
          </cell>
          <cell r="H2210">
            <v>39119091</v>
          </cell>
        </row>
        <row r="2211">
          <cell r="E2211">
            <v>2009</v>
          </cell>
          <cell r="H2211">
            <v>39119091</v>
          </cell>
        </row>
        <row r="2212">
          <cell r="E2212">
            <v>2008</v>
          </cell>
          <cell r="H2212">
            <v>39119091</v>
          </cell>
        </row>
        <row r="2213">
          <cell r="E2213">
            <v>2007</v>
          </cell>
          <cell r="H2213">
            <v>39119091</v>
          </cell>
        </row>
        <row r="2214">
          <cell r="E2214">
            <v>2006</v>
          </cell>
          <cell r="H2214">
            <v>39119091</v>
          </cell>
        </row>
        <row r="2215">
          <cell r="E2215">
            <v>2005</v>
          </cell>
          <cell r="H2215">
            <v>39119091</v>
          </cell>
        </row>
        <row r="2216">
          <cell r="E2216">
            <v>2018</v>
          </cell>
          <cell r="H2216">
            <v>39119092</v>
          </cell>
        </row>
        <row r="2217">
          <cell r="E2217">
            <v>2017</v>
          </cell>
          <cell r="H2217">
            <v>39119092</v>
          </cell>
        </row>
        <row r="2218">
          <cell r="E2218">
            <v>2016</v>
          </cell>
          <cell r="H2218">
            <v>39119092</v>
          </cell>
        </row>
        <row r="2219">
          <cell r="E2219">
            <v>2015</v>
          </cell>
          <cell r="H2219">
            <v>39119092</v>
          </cell>
        </row>
        <row r="2220">
          <cell r="E2220">
            <v>2014</v>
          </cell>
          <cell r="H2220">
            <v>39119092</v>
          </cell>
        </row>
        <row r="2221">
          <cell r="E2221">
            <v>2013</v>
          </cell>
          <cell r="H2221">
            <v>39119092</v>
          </cell>
        </row>
        <row r="2222">
          <cell r="E2222">
            <v>2012</v>
          </cell>
          <cell r="H2222">
            <v>39119092</v>
          </cell>
        </row>
        <row r="2223">
          <cell r="E2223">
            <v>2011</v>
          </cell>
          <cell r="H2223">
            <v>39119092</v>
          </cell>
        </row>
        <row r="2224">
          <cell r="E2224">
            <v>2010</v>
          </cell>
          <cell r="H2224">
            <v>39119092</v>
          </cell>
        </row>
        <row r="2225">
          <cell r="E2225">
            <v>2009</v>
          </cell>
          <cell r="H2225">
            <v>39119092</v>
          </cell>
        </row>
        <row r="2226">
          <cell r="E2226">
            <v>2008</v>
          </cell>
          <cell r="H2226">
            <v>39119092</v>
          </cell>
        </row>
        <row r="2227">
          <cell r="E2227">
            <v>2007</v>
          </cell>
          <cell r="H2227">
            <v>39119092</v>
          </cell>
        </row>
        <row r="2228">
          <cell r="E2228">
            <v>2006</v>
          </cell>
          <cell r="H2228">
            <v>39119092</v>
          </cell>
        </row>
        <row r="2229">
          <cell r="E2229">
            <v>2005</v>
          </cell>
          <cell r="H2229">
            <v>39119092</v>
          </cell>
        </row>
        <row r="2230">
          <cell r="E2230">
            <v>2018</v>
          </cell>
          <cell r="H2230">
            <v>39119093</v>
          </cell>
        </row>
        <row r="2231">
          <cell r="E2231">
            <v>2017</v>
          </cell>
          <cell r="H2231">
            <v>39119093</v>
          </cell>
        </row>
        <row r="2232">
          <cell r="E2232">
            <v>2016</v>
          </cell>
          <cell r="H2232">
            <v>39119093</v>
          </cell>
        </row>
        <row r="2233">
          <cell r="E2233">
            <v>2015</v>
          </cell>
          <cell r="H2233">
            <v>39119093</v>
          </cell>
        </row>
        <row r="2234">
          <cell r="E2234">
            <v>2014</v>
          </cell>
          <cell r="H2234">
            <v>39119093</v>
          </cell>
        </row>
        <row r="2235">
          <cell r="E2235">
            <v>2013</v>
          </cell>
          <cell r="H2235">
            <v>39119093</v>
          </cell>
        </row>
        <row r="2236">
          <cell r="E2236">
            <v>2012</v>
          </cell>
          <cell r="H2236">
            <v>39119093</v>
          </cell>
        </row>
        <row r="2237">
          <cell r="E2237">
            <v>2011</v>
          </cell>
          <cell r="H2237">
            <v>39119093</v>
          </cell>
        </row>
        <row r="2238">
          <cell r="E2238">
            <v>2010</v>
          </cell>
          <cell r="H2238">
            <v>39119093</v>
          </cell>
        </row>
        <row r="2239">
          <cell r="E2239">
            <v>2009</v>
          </cell>
          <cell r="H2239">
            <v>39119093</v>
          </cell>
        </row>
        <row r="2240">
          <cell r="E2240">
            <v>2008</v>
          </cell>
          <cell r="H2240">
            <v>39119093</v>
          </cell>
        </row>
        <row r="2241">
          <cell r="E2241">
            <v>2007</v>
          </cell>
          <cell r="H2241">
            <v>39119093</v>
          </cell>
        </row>
        <row r="2242">
          <cell r="E2242">
            <v>2006</v>
          </cell>
          <cell r="H2242">
            <v>39119093</v>
          </cell>
        </row>
        <row r="2243">
          <cell r="E2243">
            <v>2005</v>
          </cell>
          <cell r="H2243">
            <v>39119093</v>
          </cell>
        </row>
        <row r="2244">
          <cell r="E2244">
            <v>2018</v>
          </cell>
          <cell r="F2244">
            <v>38096.300000000003</v>
          </cell>
          <cell r="G2244">
            <v>70712.2</v>
          </cell>
          <cell r="H2244">
            <v>39119099</v>
          </cell>
        </row>
        <row r="2245">
          <cell r="E2245">
            <v>2017</v>
          </cell>
          <cell r="F2245">
            <v>76667</v>
          </cell>
          <cell r="G2245">
            <v>68541.899999999994</v>
          </cell>
          <cell r="H2245">
            <v>39119099</v>
          </cell>
        </row>
        <row r="2246">
          <cell r="E2246">
            <v>2016</v>
          </cell>
          <cell r="F2246">
            <v>15247.4</v>
          </cell>
          <cell r="G2246">
            <v>27846.5</v>
          </cell>
          <cell r="H2246">
            <v>39119099</v>
          </cell>
        </row>
        <row r="2247">
          <cell r="E2247">
            <v>2015</v>
          </cell>
          <cell r="F2247">
            <v>19571.900000000001</v>
          </cell>
          <cell r="G2247">
            <v>28825.599999999999</v>
          </cell>
          <cell r="H2247">
            <v>39119099</v>
          </cell>
        </row>
        <row r="2248">
          <cell r="E2248">
            <v>2014</v>
          </cell>
          <cell r="F2248">
            <v>36072.199999999997</v>
          </cell>
          <cell r="G2248">
            <v>38884.699999999997</v>
          </cell>
          <cell r="H2248">
            <v>39119099</v>
          </cell>
        </row>
        <row r="2249">
          <cell r="E2249">
            <v>2013</v>
          </cell>
          <cell r="F2249">
            <v>32222.2</v>
          </cell>
          <cell r="G2249">
            <v>12962.7</v>
          </cell>
          <cell r="H2249">
            <v>39119099</v>
          </cell>
        </row>
        <row r="2250">
          <cell r="E2250">
            <v>2012</v>
          </cell>
          <cell r="F2250">
            <v>14613.1</v>
          </cell>
          <cell r="G2250">
            <v>53728</v>
          </cell>
          <cell r="H2250">
            <v>39119099</v>
          </cell>
        </row>
        <row r="2251">
          <cell r="E2251">
            <v>2011</v>
          </cell>
          <cell r="F2251">
            <v>75406.600000000006</v>
          </cell>
          <cell r="G2251">
            <v>27946.6</v>
          </cell>
          <cell r="H2251">
            <v>39119099</v>
          </cell>
        </row>
        <row r="2252">
          <cell r="E2252">
            <v>2010</v>
          </cell>
          <cell r="F2252">
            <v>5227.3999999999996</v>
          </cell>
          <cell r="G2252">
            <v>25008.1</v>
          </cell>
          <cell r="H2252">
            <v>39119099</v>
          </cell>
        </row>
        <row r="2253">
          <cell r="E2253">
            <v>2009</v>
          </cell>
          <cell r="F2253">
            <v>1868.2</v>
          </cell>
          <cell r="G2253">
            <v>5997.7</v>
          </cell>
          <cell r="H2253">
            <v>39119099</v>
          </cell>
        </row>
        <row r="2254">
          <cell r="E2254">
            <v>2008</v>
          </cell>
          <cell r="F2254">
            <v>1508</v>
          </cell>
          <cell r="G2254">
            <v>11698.5</v>
          </cell>
          <cell r="H2254">
            <v>39119099</v>
          </cell>
        </row>
        <row r="2255">
          <cell r="E2255">
            <v>2007</v>
          </cell>
          <cell r="F2255">
            <v>1072</v>
          </cell>
          <cell r="G2255">
            <v>7174.5</v>
          </cell>
          <cell r="H2255">
            <v>39119099</v>
          </cell>
        </row>
        <row r="2256">
          <cell r="E2256">
            <v>2006</v>
          </cell>
          <cell r="F2256">
            <v>400.6</v>
          </cell>
          <cell r="G2256">
            <v>5925.8</v>
          </cell>
          <cell r="H2256">
            <v>39119099</v>
          </cell>
        </row>
        <row r="2257">
          <cell r="E2257">
            <v>2005</v>
          </cell>
          <cell r="F2257">
            <v>6341.3</v>
          </cell>
          <cell r="G2257">
            <v>3888</v>
          </cell>
          <cell r="H2257">
            <v>39119099</v>
          </cell>
        </row>
        <row r="2258">
          <cell r="E2258">
            <v>2018</v>
          </cell>
          <cell r="F2258">
            <v>43958</v>
          </cell>
          <cell r="G2258">
            <v>2672012.5</v>
          </cell>
          <cell r="H2258">
            <v>39121100</v>
          </cell>
        </row>
        <row r="2259">
          <cell r="E2259">
            <v>2017</v>
          </cell>
          <cell r="F2259">
            <v>241947</v>
          </cell>
          <cell r="G2259">
            <v>3014503</v>
          </cell>
          <cell r="H2259">
            <v>39121100</v>
          </cell>
        </row>
        <row r="2260">
          <cell r="E2260">
            <v>2016</v>
          </cell>
          <cell r="F2260">
            <v>95235</v>
          </cell>
          <cell r="G2260">
            <v>3193797.5</v>
          </cell>
          <cell r="H2260">
            <v>39121100</v>
          </cell>
        </row>
        <row r="2261">
          <cell r="E2261">
            <v>2015</v>
          </cell>
          <cell r="F2261">
            <v>0</v>
          </cell>
          <cell r="G2261">
            <v>4637949.0999999996</v>
          </cell>
          <cell r="H2261">
            <v>39121100</v>
          </cell>
        </row>
        <row r="2262">
          <cell r="E2262">
            <v>2014</v>
          </cell>
          <cell r="F2262">
            <v>12</v>
          </cell>
          <cell r="G2262">
            <v>5784304.0999999996</v>
          </cell>
          <cell r="H2262">
            <v>39121100</v>
          </cell>
        </row>
        <row r="2263">
          <cell r="E2263">
            <v>2013</v>
          </cell>
          <cell r="F2263">
            <v>0</v>
          </cell>
          <cell r="G2263">
            <v>5230526</v>
          </cell>
          <cell r="H2263">
            <v>39121100</v>
          </cell>
        </row>
        <row r="2264">
          <cell r="E2264">
            <v>2012</v>
          </cell>
          <cell r="F2264">
            <v>630</v>
          </cell>
          <cell r="G2264">
            <v>4798660.2</v>
          </cell>
          <cell r="H2264">
            <v>39121100</v>
          </cell>
        </row>
        <row r="2265">
          <cell r="E2265">
            <v>2011</v>
          </cell>
          <cell r="F2265">
            <v>10</v>
          </cell>
          <cell r="G2265">
            <v>6605966.2999999998</v>
          </cell>
          <cell r="H2265">
            <v>39121100</v>
          </cell>
        </row>
        <row r="2266">
          <cell r="E2266">
            <v>2010</v>
          </cell>
          <cell r="F2266">
            <v>0</v>
          </cell>
          <cell r="G2266">
            <v>6190507.4000000004</v>
          </cell>
          <cell r="H2266">
            <v>39121100</v>
          </cell>
        </row>
        <row r="2267">
          <cell r="E2267">
            <v>2009</v>
          </cell>
          <cell r="F2267">
            <v>0</v>
          </cell>
          <cell r="G2267">
            <v>3326294.3</v>
          </cell>
          <cell r="H2267">
            <v>39121100</v>
          </cell>
        </row>
        <row r="2268">
          <cell r="E2268">
            <v>2008</v>
          </cell>
          <cell r="F2268">
            <v>153762.20000000001</v>
          </cell>
          <cell r="G2268">
            <v>3891787</v>
          </cell>
          <cell r="H2268">
            <v>39121100</v>
          </cell>
        </row>
        <row r="2269">
          <cell r="E2269">
            <v>2007</v>
          </cell>
          <cell r="F2269">
            <v>0</v>
          </cell>
          <cell r="G2269">
            <v>6052506</v>
          </cell>
          <cell r="H2269">
            <v>39121100</v>
          </cell>
        </row>
        <row r="2270">
          <cell r="E2270">
            <v>2006</v>
          </cell>
          <cell r="F2270">
            <v>0</v>
          </cell>
          <cell r="G2270">
            <v>4999897</v>
          </cell>
          <cell r="H2270">
            <v>39121100</v>
          </cell>
        </row>
        <row r="2271">
          <cell r="E2271">
            <v>2005</v>
          </cell>
          <cell r="F2271">
            <v>15733</v>
          </cell>
          <cell r="G2271">
            <v>4725733.3</v>
          </cell>
          <cell r="H2271">
            <v>39121100</v>
          </cell>
        </row>
        <row r="2272">
          <cell r="E2272">
            <v>2018</v>
          </cell>
          <cell r="F2272">
            <v>3056</v>
          </cell>
          <cell r="G2272">
            <v>5247</v>
          </cell>
          <cell r="H2272">
            <v>39121200</v>
          </cell>
        </row>
        <row r="2273">
          <cell r="E2273">
            <v>2017</v>
          </cell>
          <cell r="F2273">
            <v>0</v>
          </cell>
          <cell r="G2273">
            <v>635.4</v>
          </cell>
          <cell r="H2273">
            <v>39121200</v>
          </cell>
        </row>
        <row r="2274">
          <cell r="E2274">
            <v>2016</v>
          </cell>
          <cell r="F2274">
            <v>0</v>
          </cell>
          <cell r="G2274">
            <v>11626</v>
          </cell>
          <cell r="H2274">
            <v>39121200</v>
          </cell>
        </row>
        <row r="2275">
          <cell r="E2275">
            <v>2015</v>
          </cell>
          <cell r="F2275">
            <v>1164.3</v>
          </cell>
          <cell r="G2275">
            <v>7332.2</v>
          </cell>
          <cell r="H2275">
            <v>39121200</v>
          </cell>
        </row>
        <row r="2276">
          <cell r="E2276">
            <v>2014</v>
          </cell>
          <cell r="F2276">
            <v>790</v>
          </cell>
          <cell r="G2276">
            <v>323</v>
          </cell>
          <cell r="H2276">
            <v>39121200</v>
          </cell>
        </row>
        <row r="2277">
          <cell r="E2277">
            <v>2013</v>
          </cell>
          <cell r="F2277">
            <v>829.9</v>
          </cell>
          <cell r="G2277">
            <v>14</v>
          </cell>
          <cell r="H2277">
            <v>39121200</v>
          </cell>
        </row>
        <row r="2278">
          <cell r="E2278">
            <v>2012</v>
          </cell>
          <cell r="H2278">
            <v>39121200</v>
          </cell>
        </row>
        <row r="2279">
          <cell r="E2279">
            <v>2011</v>
          </cell>
          <cell r="F2279">
            <v>0</v>
          </cell>
          <cell r="G2279">
            <v>26.5</v>
          </cell>
          <cell r="H2279">
            <v>39121200</v>
          </cell>
        </row>
        <row r="2280">
          <cell r="E2280">
            <v>2010</v>
          </cell>
          <cell r="F2280">
            <v>0</v>
          </cell>
          <cell r="G2280">
            <v>1</v>
          </cell>
          <cell r="H2280">
            <v>39121200</v>
          </cell>
        </row>
        <row r="2281">
          <cell r="E2281">
            <v>2009</v>
          </cell>
          <cell r="H2281">
            <v>39121200</v>
          </cell>
        </row>
        <row r="2282">
          <cell r="E2282">
            <v>2008</v>
          </cell>
          <cell r="H2282">
            <v>39121200</v>
          </cell>
        </row>
        <row r="2283">
          <cell r="E2283">
            <v>2007</v>
          </cell>
          <cell r="H2283">
            <v>39121200</v>
          </cell>
        </row>
        <row r="2284">
          <cell r="E2284">
            <v>2006</v>
          </cell>
          <cell r="H2284">
            <v>39121200</v>
          </cell>
        </row>
        <row r="2285">
          <cell r="E2285">
            <v>2005</v>
          </cell>
          <cell r="H2285">
            <v>39121200</v>
          </cell>
        </row>
        <row r="2286">
          <cell r="E2286">
            <v>2018</v>
          </cell>
          <cell r="F2286">
            <v>9</v>
          </cell>
          <cell r="G2286">
            <v>861</v>
          </cell>
          <cell r="H2286">
            <v>39122011</v>
          </cell>
        </row>
        <row r="2287">
          <cell r="E2287">
            <v>2017</v>
          </cell>
          <cell r="F2287">
            <v>2.2999999999999998</v>
          </cell>
          <cell r="G2287">
            <v>618.6</v>
          </cell>
          <cell r="H2287">
            <v>39122011</v>
          </cell>
        </row>
        <row r="2288">
          <cell r="E2288">
            <v>2016</v>
          </cell>
          <cell r="F2288">
            <v>12</v>
          </cell>
          <cell r="G2288">
            <v>2022.2</v>
          </cell>
          <cell r="H2288">
            <v>39122011</v>
          </cell>
        </row>
        <row r="2289">
          <cell r="E2289">
            <v>2015</v>
          </cell>
          <cell r="F2289">
            <v>13</v>
          </cell>
          <cell r="G2289">
            <v>2172</v>
          </cell>
          <cell r="H2289">
            <v>39122011</v>
          </cell>
        </row>
        <row r="2290">
          <cell r="E2290">
            <v>2014</v>
          </cell>
          <cell r="F2290">
            <v>14</v>
          </cell>
          <cell r="G2290">
            <v>1285.8</v>
          </cell>
          <cell r="H2290">
            <v>39122011</v>
          </cell>
        </row>
        <row r="2291">
          <cell r="E2291">
            <v>2013</v>
          </cell>
          <cell r="F2291">
            <v>3611</v>
          </cell>
          <cell r="G2291">
            <v>2700</v>
          </cell>
          <cell r="H2291">
            <v>39122011</v>
          </cell>
        </row>
        <row r="2292">
          <cell r="E2292">
            <v>2012</v>
          </cell>
          <cell r="F2292">
            <v>19983.900000000001</v>
          </cell>
          <cell r="G2292">
            <v>915.4</v>
          </cell>
          <cell r="H2292">
            <v>39122011</v>
          </cell>
        </row>
        <row r="2293">
          <cell r="E2293">
            <v>2011</v>
          </cell>
          <cell r="F2293">
            <v>21869.5</v>
          </cell>
          <cell r="G2293">
            <v>1828</v>
          </cell>
          <cell r="H2293">
            <v>39122011</v>
          </cell>
        </row>
        <row r="2294">
          <cell r="E2294">
            <v>2010</v>
          </cell>
          <cell r="F2294">
            <v>11.3</v>
          </cell>
          <cell r="G2294">
            <v>10</v>
          </cell>
          <cell r="H2294">
            <v>39122011</v>
          </cell>
        </row>
        <row r="2295">
          <cell r="E2295">
            <v>2009</v>
          </cell>
          <cell r="F2295">
            <v>4</v>
          </cell>
          <cell r="G2295">
            <v>91.5</v>
          </cell>
          <cell r="H2295">
            <v>39122011</v>
          </cell>
        </row>
        <row r="2296">
          <cell r="E2296">
            <v>2008</v>
          </cell>
          <cell r="F2296">
            <v>9</v>
          </cell>
          <cell r="G2296">
            <v>62</v>
          </cell>
          <cell r="H2296">
            <v>39122011</v>
          </cell>
        </row>
        <row r="2297">
          <cell r="E2297">
            <v>2007</v>
          </cell>
          <cell r="F2297">
            <v>11</v>
          </cell>
          <cell r="G2297">
            <v>111</v>
          </cell>
          <cell r="H2297">
            <v>39122011</v>
          </cell>
        </row>
        <row r="2298">
          <cell r="E2298">
            <v>2006</v>
          </cell>
          <cell r="F2298">
            <v>0</v>
          </cell>
          <cell r="G2298">
            <v>66</v>
          </cell>
          <cell r="H2298">
            <v>39122011</v>
          </cell>
        </row>
        <row r="2299">
          <cell r="E2299">
            <v>2005</v>
          </cell>
          <cell r="F2299">
            <v>11</v>
          </cell>
          <cell r="G2299">
            <v>135</v>
          </cell>
          <cell r="H2299">
            <v>39122011</v>
          </cell>
        </row>
        <row r="2300">
          <cell r="E2300">
            <v>2018</v>
          </cell>
          <cell r="F2300">
            <v>14132</v>
          </cell>
          <cell r="G2300">
            <v>0</v>
          </cell>
          <cell r="H2300">
            <v>39122019</v>
          </cell>
        </row>
        <row r="2301">
          <cell r="E2301">
            <v>2017</v>
          </cell>
          <cell r="F2301">
            <v>13512</v>
          </cell>
          <cell r="G2301">
            <v>3348.1</v>
          </cell>
          <cell r="H2301">
            <v>39122019</v>
          </cell>
        </row>
        <row r="2302">
          <cell r="E2302">
            <v>2016</v>
          </cell>
          <cell r="F2302">
            <v>5400</v>
          </cell>
          <cell r="G2302">
            <v>1080</v>
          </cell>
          <cell r="H2302">
            <v>39122019</v>
          </cell>
        </row>
        <row r="2303">
          <cell r="E2303">
            <v>2015</v>
          </cell>
          <cell r="F2303">
            <v>12090</v>
          </cell>
          <cell r="G2303">
            <v>12090</v>
          </cell>
          <cell r="H2303">
            <v>39122019</v>
          </cell>
        </row>
        <row r="2304">
          <cell r="E2304">
            <v>2014</v>
          </cell>
          <cell r="F2304">
            <v>44423.199999999997</v>
          </cell>
          <cell r="G2304">
            <v>29548.799999999999</v>
          </cell>
          <cell r="H2304">
            <v>39122019</v>
          </cell>
        </row>
        <row r="2305">
          <cell r="E2305">
            <v>2013</v>
          </cell>
          <cell r="F2305">
            <v>14040</v>
          </cell>
          <cell r="G2305">
            <v>900.4</v>
          </cell>
          <cell r="H2305">
            <v>39122019</v>
          </cell>
        </row>
        <row r="2306">
          <cell r="E2306">
            <v>2012</v>
          </cell>
          <cell r="F2306">
            <v>0</v>
          </cell>
          <cell r="G2306">
            <v>450.1</v>
          </cell>
          <cell r="H2306">
            <v>39122019</v>
          </cell>
        </row>
        <row r="2307">
          <cell r="E2307">
            <v>2011</v>
          </cell>
          <cell r="F2307">
            <v>3287.1</v>
          </cell>
          <cell r="G2307">
            <v>0.6</v>
          </cell>
          <cell r="H2307">
            <v>39122019</v>
          </cell>
        </row>
        <row r="2308">
          <cell r="E2308">
            <v>2010</v>
          </cell>
          <cell r="F2308">
            <v>73.900000000000006</v>
          </cell>
          <cell r="G2308">
            <v>0</v>
          </cell>
          <cell r="H2308">
            <v>39122019</v>
          </cell>
        </row>
        <row r="2309">
          <cell r="E2309">
            <v>2009</v>
          </cell>
          <cell r="F2309">
            <v>361.8</v>
          </cell>
          <cell r="G2309">
            <v>0.8</v>
          </cell>
          <cell r="H2309">
            <v>39122019</v>
          </cell>
        </row>
        <row r="2310">
          <cell r="E2310">
            <v>2008</v>
          </cell>
          <cell r="F2310">
            <v>570.79999999999995</v>
          </cell>
          <cell r="G2310">
            <v>0</v>
          </cell>
          <cell r="H2310">
            <v>39122019</v>
          </cell>
        </row>
        <row r="2311">
          <cell r="E2311">
            <v>2007</v>
          </cell>
          <cell r="F2311">
            <v>873.7</v>
          </cell>
          <cell r="G2311">
            <v>0</v>
          </cell>
          <cell r="H2311">
            <v>39122019</v>
          </cell>
        </row>
        <row r="2312">
          <cell r="E2312">
            <v>2006</v>
          </cell>
          <cell r="F2312">
            <v>935.8</v>
          </cell>
          <cell r="G2312">
            <v>0</v>
          </cell>
          <cell r="H2312">
            <v>39122019</v>
          </cell>
        </row>
        <row r="2313">
          <cell r="E2313">
            <v>2005</v>
          </cell>
          <cell r="F2313">
            <v>0</v>
          </cell>
          <cell r="G2313">
            <v>300</v>
          </cell>
          <cell r="H2313">
            <v>39122019</v>
          </cell>
        </row>
        <row r="2314">
          <cell r="E2314">
            <v>2018</v>
          </cell>
          <cell r="F2314">
            <v>4500</v>
          </cell>
          <cell r="G2314">
            <v>535</v>
          </cell>
          <cell r="H2314">
            <v>39122090</v>
          </cell>
        </row>
        <row r="2315">
          <cell r="E2315">
            <v>2017</v>
          </cell>
          <cell r="F2315">
            <v>14002</v>
          </cell>
          <cell r="G2315">
            <v>14950</v>
          </cell>
          <cell r="H2315">
            <v>39122090</v>
          </cell>
        </row>
        <row r="2316">
          <cell r="E2316">
            <v>2016</v>
          </cell>
          <cell r="F2316">
            <v>47366.7</v>
          </cell>
          <cell r="G2316">
            <v>45165.9</v>
          </cell>
          <cell r="H2316">
            <v>39122090</v>
          </cell>
        </row>
        <row r="2317">
          <cell r="E2317">
            <v>2015</v>
          </cell>
          <cell r="F2317">
            <v>14400</v>
          </cell>
          <cell r="G2317">
            <v>1764</v>
          </cell>
          <cell r="H2317">
            <v>39122090</v>
          </cell>
        </row>
        <row r="2318">
          <cell r="E2318">
            <v>2014</v>
          </cell>
          <cell r="F2318">
            <v>17636.3</v>
          </cell>
          <cell r="G2318">
            <v>19685.7</v>
          </cell>
          <cell r="H2318">
            <v>39122090</v>
          </cell>
        </row>
        <row r="2319">
          <cell r="E2319">
            <v>2013</v>
          </cell>
          <cell r="F2319">
            <v>0</v>
          </cell>
          <cell r="G2319">
            <v>3186</v>
          </cell>
          <cell r="H2319">
            <v>39122090</v>
          </cell>
        </row>
        <row r="2320">
          <cell r="E2320">
            <v>2012</v>
          </cell>
          <cell r="F2320">
            <v>0</v>
          </cell>
          <cell r="G2320">
            <v>2691</v>
          </cell>
          <cell r="H2320">
            <v>39122090</v>
          </cell>
        </row>
        <row r="2321">
          <cell r="E2321">
            <v>2011</v>
          </cell>
          <cell r="H2321">
            <v>39122090</v>
          </cell>
        </row>
        <row r="2322">
          <cell r="E2322">
            <v>2010</v>
          </cell>
          <cell r="H2322">
            <v>39122090</v>
          </cell>
        </row>
        <row r="2323">
          <cell r="E2323">
            <v>2009</v>
          </cell>
          <cell r="F2323">
            <v>500</v>
          </cell>
          <cell r="G2323">
            <v>0</v>
          </cell>
          <cell r="H2323">
            <v>39122090</v>
          </cell>
        </row>
        <row r="2324">
          <cell r="E2324">
            <v>2008</v>
          </cell>
          <cell r="F2324">
            <v>31</v>
          </cell>
          <cell r="G2324">
            <v>0</v>
          </cell>
          <cell r="H2324">
            <v>39122090</v>
          </cell>
        </row>
        <row r="2325">
          <cell r="E2325">
            <v>2007</v>
          </cell>
          <cell r="H2325">
            <v>39122090</v>
          </cell>
        </row>
        <row r="2326">
          <cell r="E2326">
            <v>2006</v>
          </cell>
          <cell r="H2326">
            <v>39122090</v>
          </cell>
        </row>
        <row r="2327">
          <cell r="E2327">
            <v>2005</v>
          </cell>
          <cell r="F2327">
            <v>55</v>
          </cell>
          <cell r="G2327">
            <v>2460</v>
          </cell>
          <cell r="H2327">
            <v>39122090</v>
          </cell>
        </row>
        <row r="2328">
          <cell r="E2328">
            <v>2018</v>
          </cell>
          <cell r="F2328">
            <v>84004.9</v>
          </cell>
          <cell r="G2328">
            <v>136056.70000000001</v>
          </cell>
          <cell r="H2328">
            <v>39123100</v>
          </cell>
        </row>
        <row r="2329">
          <cell r="E2329">
            <v>2017</v>
          </cell>
          <cell r="F2329">
            <v>105952.2</v>
          </cell>
          <cell r="G2329">
            <v>162352.5</v>
          </cell>
          <cell r="H2329">
            <v>39123100</v>
          </cell>
        </row>
        <row r="2330">
          <cell r="E2330">
            <v>2016</v>
          </cell>
          <cell r="F2330">
            <v>90580.800000000003</v>
          </cell>
          <cell r="G2330">
            <v>149125</v>
          </cell>
          <cell r="H2330">
            <v>39123100</v>
          </cell>
        </row>
        <row r="2331">
          <cell r="E2331">
            <v>2015</v>
          </cell>
          <cell r="F2331">
            <v>125650</v>
          </cell>
          <cell r="G2331">
            <v>181464</v>
          </cell>
          <cell r="H2331">
            <v>39123100</v>
          </cell>
        </row>
        <row r="2332">
          <cell r="E2332">
            <v>2014</v>
          </cell>
          <cell r="F2332">
            <v>121867</v>
          </cell>
          <cell r="G2332">
            <v>227030.8</v>
          </cell>
          <cell r="H2332">
            <v>39123100</v>
          </cell>
        </row>
        <row r="2333">
          <cell r="E2333">
            <v>2013</v>
          </cell>
          <cell r="F2333">
            <v>205137.8</v>
          </cell>
          <cell r="G2333">
            <v>149366.5</v>
          </cell>
          <cell r="H2333">
            <v>39123100</v>
          </cell>
        </row>
        <row r="2334">
          <cell r="E2334">
            <v>2012</v>
          </cell>
          <cell r="F2334">
            <v>155052.9</v>
          </cell>
          <cell r="G2334">
            <v>137707.5</v>
          </cell>
          <cell r="H2334">
            <v>39123100</v>
          </cell>
        </row>
        <row r="2335">
          <cell r="E2335">
            <v>2011</v>
          </cell>
          <cell r="F2335">
            <v>115369.4</v>
          </cell>
          <cell r="G2335">
            <v>149273</v>
          </cell>
          <cell r="H2335">
            <v>39123100</v>
          </cell>
        </row>
        <row r="2336">
          <cell r="E2336">
            <v>2010</v>
          </cell>
          <cell r="F2336">
            <v>85470</v>
          </cell>
          <cell r="G2336">
            <v>108245</v>
          </cell>
          <cell r="H2336">
            <v>39123100</v>
          </cell>
        </row>
        <row r="2337">
          <cell r="E2337">
            <v>2009</v>
          </cell>
          <cell r="F2337">
            <v>267580.09999999998</v>
          </cell>
          <cell r="G2337">
            <v>1604316</v>
          </cell>
          <cell r="H2337">
            <v>39123100</v>
          </cell>
        </row>
        <row r="2338">
          <cell r="E2338">
            <v>2008</v>
          </cell>
          <cell r="F2338">
            <v>154698.70000000001</v>
          </cell>
          <cell r="G2338">
            <v>234553.3</v>
          </cell>
          <cell r="H2338">
            <v>39123100</v>
          </cell>
        </row>
        <row r="2339">
          <cell r="E2339">
            <v>2007</v>
          </cell>
          <cell r="F2339">
            <v>21200</v>
          </cell>
          <cell r="G2339">
            <v>223097.60000000001</v>
          </cell>
          <cell r="H2339">
            <v>39123100</v>
          </cell>
        </row>
        <row r="2340">
          <cell r="E2340">
            <v>2006</v>
          </cell>
          <cell r="F2340">
            <v>900</v>
          </cell>
          <cell r="G2340">
            <v>204306</v>
          </cell>
          <cell r="H2340">
            <v>39123100</v>
          </cell>
        </row>
        <row r="2341">
          <cell r="E2341">
            <v>2005</v>
          </cell>
          <cell r="F2341">
            <v>1350</v>
          </cell>
          <cell r="G2341">
            <v>194905.60000000001</v>
          </cell>
          <cell r="H2341">
            <v>39123100</v>
          </cell>
        </row>
        <row r="2342">
          <cell r="E2342">
            <v>2018</v>
          </cell>
          <cell r="H2342">
            <v>39123910</v>
          </cell>
        </row>
        <row r="2343">
          <cell r="E2343">
            <v>2017</v>
          </cell>
          <cell r="H2343">
            <v>39123910</v>
          </cell>
        </row>
        <row r="2344">
          <cell r="E2344">
            <v>2016</v>
          </cell>
          <cell r="H2344">
            <v>39123910</v>
          </cell>
        </row>
        <row r="2345">
          <cell r="E2345">
            <v>2015</v>
          </cell>
          <cell r="H2345">
            <v>39123910</v>
          </cell>
        </row>
        <row r="2346">
          <cell r="E2346">
            <v>2014</v>
          </cell>
          <cell r="H2346">
            <v>39123910</v>
          </cell>
        </row>
        <row r="2347">
          <cell r="E2347">
            <v>2013</v>
          </cell>
          <cell r="H2347">
            <v>39123910</v>
          </cell>
        </row>
        <row r="2348">
          <cell r="E2348">
            <v>2012</v>
          </cell>
          <cell r="H2348">
            <v>39123910</v>
          </cell>
        </row>
        <row r="2349">
          <cell r="E2349">
            <v>2011</v>
          </cell>
          <cell r="H2349">
            <v>39123910</v>
          </cell>
        </row>
        <row r="2350">
          <cell r="E2350">
            <v>2010</v>
          </cell>
          <cell r="H2350">
            <v>39123910</v>
          </cell>
        </row>
        <row r="2351">
          <cell r="E2351">
            <v>2009</v>
          </cell>
          <cell r="H2351">
            <v>39123910</v>
          </cell>
        </row>
        <row r="2352">
          <cell r="E2352">
            <v>2008</v>
          </cell>
          <cell r="H2352">
            <v>39123910</v>
          </cell>
        </row>
        <row r="2353">
          <cell r="E2353">
            <v>2007</v>
          </cell>
          <cell r="H2353">
            <v>39123910</v>
          </cell>
        </row>
        <row r="2354">
          <cell r="E2354">
            <v>2006</v>
          </cell>
          <cell r="H2354">
            <v>39123910</v>
          </cell>
        </row>
        <row r="2355">
          <cell r="E2355">
            <v>2005</v>
          </cell>
          <cell r="H2355">
            <v>39123910</v>
          </cell>
        </row>
        <row r="2356">
          <cell r="E2356">
            <v>2018</v>
          </cell>
          <cell r="F2356">
            <v>181.4</v>
          </cell>
          <cell r="G2356">
            <v>12226</v>
          </cell>
          <cell r="H2356">
            <v>39123920</v>
          </cell>
        </row>
        <row r="2357">
          <cell r="E2357">
            <v>2017</v>
          </cell>
          <cell r="F2357">
            <v>7666</v>
          </cell>
          <cell r="G2357">
            <v>32981.5</v>
          </cell>
          <cell r="H2357">
            <v>39123920</v>
          </cell>
        </row>
        <row r="2358">
          <cell r="E2358">
            <v>2016</v>
          </cell>
          <cell r="F2358">
            <v>640.4</v>
          </cell>
          <cell r="G2358">
            <v>815</v>
          </cell>
          <cell r="H2358">
            <v>39123920</v>
          </cell>
        </row>
        <row r="2359">
          <cell r="E2359">
            <v>2015</v>
          </cell>
          <cell r="F2359">
            <v>6068</v>
          </cell>
          <cell r="G2359">
            <v>6145.7</v>
          </cell>
          <cell r="H2359">
            <v>39123920</v>
          </cell>
        </row>
        <row r="2360">
          <cell r="E2360">
            <v>2014</v>
          </cell>
          <cell r="F2360">
            <v>136.1</v>
          </cell>
          <cell r="G2360">
            <v>200.6</v>
          </cell>
          <cell r="H2360">
            <v>39123920</v>
          </cell>
        </row>
        <row r="2361">
          <cell r="E2361">
            <v>2013</v>
          </cell>
          <cell r="F2361">
            <v>1545.4</v>
          </cell>
          <cell r="G2361">
            <v>200.2</v>
          </cell>
          <cell r="H2361">
            <v>39123920</v>
          </cell>
        </row>
        <row r="2362">
          <cell r="E2362">
            <v>2012</v>
          </cell>
          <cell r="F2362">
            <v>1613.6</v>
          </cell>
          <cell r="G2362">
            <v>1352</v>
          </cell>
          <cell r="H2362">
            <v>39123920</v>
          </cell>
        </row>
        <row r="2363">
          <cell r="E2363">
            <v>2011</v>
          </cell>
          <cell r="F2363">
            <v>1343.4</v>
          </cell>
          <cell r="G2363">
            <v>100.8</v>
          </cell>
          <cell r="H2363">
            <v>39123920</v>
          </cell>
        </row>
        <row r="2364">
          <cell r="E2364">
            <v>2010</v>
          </cell>
          <cell r="F2364">
            <v>0.2</v>
          </cell>
          <cell r="G2364">
            <v>1654</v>
          </cell>
          <cell r="H2364">
            <v>39123920</v>
          </cell>
        </row>
        <row r="2365">
          <cell r="E2365">
            <v>2009</v>
          </cell>
          <cell r="F2365">
            <v>0</v>
          </cell>
          <cell r="G2365">
            <v>3</v>
          </cell>
          <cell r="H2365">
            <v>39123920</v>
          </cell>
        </row>
        <row r="2366">
          <cell r="E2366">
            <v>2008</v>
          </cell>
          <cell r="F2366">
            <v>9000</v>
          </cell>
          <cell r="G2366">
            <v>12028</v>
          </cell>
          <cell r="H2366">
            <v>39123920</v>
          </cell>
        </row>
        <row r="2367">
          <cell r="E2367">
            <v>2007</v>
          </cell>
          <cell r="F2367">
            <v>0</v>
          </cell>
          <cell r="G2367">
            <v>18.8</v>
          </cell>
          <cell r="H2367">
            <v>39123920</v>
          </cell>
        </row>
        <row r="2368">
          <cell r="E2368">
            <v>2006</v>
          </cell>
          <cell r="F2368">
            <v>0</v>
          </cell>
          <cell r="G2368">
            <v>10.5</v>
          </cell>
          <cell r="H2368">
            <v>39123920</v>
          </cell>
        </row>
        <row r="2369">
          <cell r="E2369">
            <v>2005</v>
          </cell>
          <cell r="F2369">
            <v>0</v>
          </cell>
          <cell r="G2369">
            <v>200.5</v>
          </cell>
          <cell r="H2369">
            <v>39123920</v>
          </cell>
        </row>
        <row r="2370">
          <cell r="E2370">
            <v>2018</v>
          </cell>
          <cell r="H2370">
            <v>39123980</v>
          </cell>
        </row>
        <row r="2371">
          <cell r="E2371">
            <v>2017</v>
          </cell>
          <cell r="H2371">
            <v>39123980</v>
          </cell>
        </row>
        <row r="2372">
          <cell r="E2372">
            <v>2016</v>
          </cell>
          <cell r="H2372">
            <v>39123980</v>
          </cell>
        </row>
        <row r="2373">
          <cell r="E2373">
            <v>2015</v>
          </cell>
          <cell r="H2373">
            <v>39123980</v>
          </cell>
        </row>
        <row r="2374">
          <cell r="E2374">
            <v>2014</v>
          </cell>
          <cell r="H2374">
            <v>39123980</v>
          </cell>
        </row>
        <row r="2375">
          <cell r="E2375">
            <v>2013</v>
          </cell>
          <cell r="H2375">
            <v>39123980</v>
          </cell>
        </row>
        <row r="2376">
          <cell r="E2376">
            <v>2012</v>
          </cell>
          <cell r="H2376">
            <v>39123980</v>
          </cell>
        </row>
        <row r="2377">
          <cell r="E2377">
            <v>2011</v>
          </cell>
          <cell r="H2377">
            <v>39123980</v>
          </cell>
        </row>
        <row r="2378">
          <cell r="E2378">
            <v>2010</v>
          </cell>
          <cell r="H2378">
            <v>39123980</v>
          </cell>
        </row>
        <row r="2379">
          <cell r="E2379">
            <v>2009</v>
          </cell>
          <cell r="F2379">
            <v>17700</v>
          </cell>
          <cell r="G2379">
            <v>124424.8</v>
          </cell>
          <cell r="H2379">
            <v>39123980</v>
          </cell>
        </row>
        <row r="2380">
          <cell r="E2380">
            <v>2008</v>
          </cell>
          <cell r="F2380">
            <v>9500</v>
          </cell>
          <cell r="G2380">
            <v>158555.1</v>
          </cell>
          <cell r="H2380">
            <v>39123980</v>
          </cell>
        </row>
        <row r="2381">
          <cell r="E2381">
            <v>2007</v>
          </cell>
          <cell r="F2381">
            <v>24225</v>
          </cell>
          <cell r="G2381">
            <v>199890.5</v>
          </cell>
          <cell r="H2381">
            <v>39123980</v>
          </cell>
        </row>
        <row r="2382">
          <cell r="E2382">
            <v>2006</v>
          </cell>
          <cell r="F2382">
            <v>13400.1</v>
          </cell>
          <cell r="G2382">
            <v>210406.1</v>
          </cell>
          <cell r="H2382">
            <v>39123980</v>
          </cell>
        </row>
        <row r="2383">
          <cell r="E2383">
            <v>2005</v>
          </cell>
          <cell r="F2383">
            <v>34480</v>
          </cell>
          <cell r="G2383">
            <v>149945</v>
          </cell>
          <cell r="H2383">
            <v>39123980</v>
          </cell>
        </row>
        <row r="2384">
          <cell r="E2384">
            <v>2018</v>
          </cell>
          <cell r="F2384">
            <v>144170.70000000001</v>
          </cell>
          <cell r="G2384">
            <v>292945.59999999998</v>
          </cell>
          <cell r="H2384">
            <v>39123985</v>
          </cell>
        </row>
        <row r="2385">
          <cell r="E2385">
            <v>2017</v>
          </cell>
          <cell r="F2385">
            <v>83770.899999999994</v>
          </cell>
          <cell r="G2385">
            <v>320987.40000000002</v>
          </cell>
          <cell r="H2385">
            <v>39123985</v>
          </cell>
        </row>
        <row r="2386">
          <cell r="E2386">
            <v>2016</v>
          </cell>
          <cell r="F2386">
            <v>82970</v>
          </cell>
          <cell r="G2386">
            <v>249298.4</v>
          </cell>
          <cell r="H2386">
            <v>39123985</v>
          </cell>
        </row>
        <row r="2387">
          <cell r="E2387">
            <v>2015</v>
          </cell>
          <cell r="F2387">
            <v>480295</v>
          </cell>
          <cell r="G2387">
            <v>691705.6</v>
          </cell>
          <cell r="H2387">
            <v>39123985</v>
          </cell>
        </row>
        <row r="2388">
          <cell r="E2388">
            <v>2014</v>
          </cell>
          <cell r="F2388">
            <v>540509</v>
          </cell>
          <cell r="G2388">
            <v>548409.30000000005</v>
          </cell>
          <cell r="H2388">
            <v>39123985</v>
          </cell>
        </row>
        <row r="2389">
          <cell r="E2389">
            <v>2013</v>
          </cell>
          <cell r="F2389">
            <v>198450.3</v>
          </cell>
          <cell r="G2389">
            <v>342312.1</v>
          </cell>
          <cell r="H2389">
            <v>39123985</v>
          </cell>
        </row>
        <row r="2390">
          <cell r="E2390">
            <v>2012</v>
          </cell>
          <cell r="F2390">
            <v>176587</v>
          </cell>
          <cell r="G2390">
            <v>315815</v>
          </cell>
          <cell r="H2390">
            <v>39123985</v>
          </cell>
        </row>
        <row r="2391">
          <cell r="E2391">
            <v>2011</v>
          </cell>
          <cell r="F2391">
            <v>171515.7</v>
          </cell>
          <cell r="G2391">
            <v>288099.5</v>
          </cell>
          <cell r="H2391">
            <v>39123985</v>
          </cell>
        </row>
        <row r="2392">
          <cell r="E2392">
            <v>2010</v>
          </cell>
          <cell r="F2392">
            <v>47847.8</v>
          </cell>
          <cell r="G2392">
            <v>213163.1</v>
          </cell>
          <cell r="H2392">
            <v>39123985</v>
          </cell>
        </row>
        <row r="2393">
          <cell r="E2393">
            <v>2009</v>
          </cell>
          <cell r="H2393">
            <v>39123985</v>
          </cell>
        </row>
        <row r="2394">
          <cell r="E2394">
            <v>2008</v>
          </cell>
          <cell r="H2394">
            <v>39123985</v>
          </cell>
        </row>
        <row r="2395">
          <cell r="E2395">
            <v>2007</v>
          </cell>
          <cell r="H2395">
            <v>39123985</v>
          </cell>
        </row>
        <row r="2396">
          <cell r="E2396">
            <v>2006</v>
          </cell>
          <cell r="H2396">
            <v>39123985</v>
          </cell>
        </row>
        <row r="2397">
          <cell r="E2397">
            <v>2005</v>
          </cell>
          <cell r="H2397">
            <v>39123985</v>
          </cell>
        </row>
        <row r="2398">
          <cell r="E2398">
            <v>2018</v>
          </cell>
          <cell r="F2398">
            <v>1813.5</v>
          </cell>
          <cell r="G2398">
            <v>1860</v>
          </cell>
          <cell r="H2398">
            <v>39129010</v>
          </cell>
        </row>
        <row r="2399">
          <cell r="E2399">
            <v>2017</v>
          </cell>
          <cell r="F2399">
            <v>160.5</v>
          </cell>
          <cell r="G2399">
            <v>2254</v>
          </cell>
          <cell r="H2399">
            <v>39129010</v>
          </cell>
        </row>
        <row r="2400">
          <cell r="E2400">
            <v>2016</v>
          </cell>
          <cell r="F2400">
            <v>180</v>
          </cell>
          <cell r="G2400">
            <v>1565</v>
          </cell>
          <cell r="H2400">
            <v>39129010</v>
          </cell>
        </row>
        <row r="2401">
          <cell r="E2401">
            <v>2015</v>
          </cell>
          <cell r="F2401">
            <v>61</v>
          </cell>
          <cell r="G2401">
            <v>1860.5</v>
          </cell>
          <cell r="H2401">
            <v>39129010</v>
          </cell>
        </row>
        <row r="2402">
          <cell r="E2402">
            <v>2014</v>
          </cell>
          <cell r="F2402">
            <v>1520</v>
          </cell>
          <cell r="G2402">
            <v>1520</v>
          </cell>
          <cell r="H2402">
            <v>39129010</v>
          </cell>
        </row>
        <row r="2403">
          <cell r="E2403">
            <v>2013</v>
          </cell>
          <cell r="F2403">
            <v>3026.1</v>
          </cell>
          <cell r="G2403">
            <v>3020</v>
          </cell>
          <cell r="H2403">
            <v>39129010</v>
          </cell>
        </row>
        <row r="2404">
          <cell r="E2404">
            <v>2012</v>
          </cell>
          <cell r="F2404">
            <v>0</v>
          </cell>
          <cell r="G2404">
            <v>600</v>
          </cell>
          <cell r="H2404">
            <v>39129010</v>
          </cell>
        </row>
        <row r="2405">
          <cell r="E2405">
            <v>2011</v>
          </cell>
          <cell r="F2405">
            <v>700</v>
          </cell>
          <cell r="G2405">
            <v>2000</v>
          </cell>
          <cell r="H2405">
            <v>39129010</v>
          </cell>
        </row>
        <row r="2406">
          <cell r="E2406">
            <v>2010</v>
          </cell>
          <cell r="F2406">
            <v>0</v>
          </cell>
          <cell r="G2406">
            <v>1390</v>
          </cell>
          <cell r="H2406">
            <v>39129010</v>
          </cell>
        </row>
        <row r="2407">
          <cell r="E2407">
            <v>2009</v>
          </cell>
          <cell r="F2407">
            <v>0</v>
          </cell>
          <cell r="G2407">
            <v>1290</v>
          </cell>
          <cell r="H2407">
            <v>39129010</v>
          </cell>
        </row>
        <row r="2408">
          <cell r="E2408">
            <v>2008</v>
          </cell>
          <cell r="F2408">
            <v>0</v>
          </cell>
          <cell r="G2408">
            <v>1200</v>
          </cell>
          <cell r="H2408">
            <v>39129010</v>
          </cell>
        </row>
        <row r="2409">
          <cell r="E2409">
            <v>2007</v>
          </cell>
          <cell r="F2409">
            <v>0</v>
          </cell>
          <cell r="G2409">
            <v>1180</v>
          </cell>
          <cell r="H2409">
            <v>39129010</v>
          </cell>
        </row>
        <row r="2410">
          <cell r="E2410">
            <v>2006</v>
          </cell>
          <cell r="F2410">
            <v>0</v>
          </cell>
          <cell r="G2410">
            <v>600.20000000000005</v>
          </cell>
          <cell r="H2410">
            <v>39129010</v>
          </cell>
        </row>
        <row r="2411">
          <cell r="E2411">
            <v>2005</v>
          </cell>
          <cell r="F2411">
            <v>15</v>
          </cell>
          <cell r="G2411">
            <v>15</v>
          </cell>
          <cell r="H2411">
            <v>39129010</v>
          </cell>
        </row>
        <row r="2412">
          <cell r="E2412">
            <v>2018</v>
          </cell>
          <cell r="F2412">
            <v>74361</v>
          </cell>
          <cell r="G2412">
            <v>192600</v>
          </cell>
          <cell r="H2412">
            <v>39129090</v>
          </cell>
        </row>
        <row r="2413">
          <cell r="E2413">
            <v>2017</v>
          </cell>
          <cell r="F2413">
            <v>29370.400000000001</v>
          </cell>
          <cell r="G2413">
            <v>196026.1</v>
          </cell>
          <cell r="H2413">
            <v>39129090</v>
          </cell>
        </row>
        <row r="2414">
          <cell r="E2414">
            <v>2016</v>
          </cell>
          <cell r="F2414">
            <v>38906.400000000001</v>
          </cell>
          <cell r="G2414">
            <v>203272.7</v>
          </cell>
          <cell r="H2414">
            <v>39129090</v>
          </cell>
        </row>
        <row r="2415">
          <cell r="E2415">
            <v>2015</v>
          </cell>
          <cell r="F2415">
            <v>59625.599999999999</v>
          </cell>
          <cell r="G2415">
            <v>171260.2</v>
          </cell>
          <cell r="H2415">
            <v>39129090</v>
          </cell>
        </row>
        <row r="2416">
          <cell r="E2416">
            <v>2014</v>
          </cell>
          <cell r="F2416">
            <v>44536.6</v>
          </cell>
          <cell r="G2416">
            <v>442648.9</v>
          </cell>
          <cell r="H2416">
            <v>39129090</v>
          </cell>
        </row>
        <row r="2417">
          <cell r="E2417">
            <v>2013</v>
          </cell>
          <cell r="F2417">
            <v>82070.8</v>
          </cell>
          <cell r="G2417">
            <v>906870.7</v>
          </cell>
          <cell r="H2417">
            <v>39129090</v>
          </cell>
        </row>
        <row r="2418">
          <cell r="E2418">
            <v>2012</v>
          </cell>
          <cell r="F2418">
            <v>102156</v>
          </cell>
          <cell r="G2418">
            <v>532911.19999999995</v>
          </cell>
          <cell r="H2418">
            <v>39129090</v>
          </cell>
        </row>
        <row r="2419">
          <cell r="E2419">
            <v>2011</v>
          </cell>
          <cell r="F2419">
            <v>22860.3</v>
          </cell>
          <cell r="G2419">
            <v>134052.20000000001</v>
          </cell>
          <cell r="H2419">
            <v>39129090</v>
          </cell>
        </row>
        <row r="2420">
          <cell r="E2420">
            <v>2010</v>
          </cell>
          <cell r="F2420">
            <v>18151.599999999999</v>
          </cell>
          <cell r="G2420">
            <v>114533.8</v>
          </cell>
          <cell r="H2420">
            <v>39129090</v>
          </cell>
        </row>
        <row r="2421">
          <cell r="E2421">
            <v>2009</v>
          </cell>
          <cell r="F2421">
            <v>7540.8</v>
          </cell>
          <cell r="G2421">
            <v>55956.4</v>
          </cell>
          <cell r="H2421">
            <v>39129090</v>
          </cell>
        </row>
        <row r="2422">
          <cell r="E2422">
            <v>2008</v>
          </cell>
          <cell r="F2422">
            <v>22654.9</v>
          </cell>
          <cell r="G2422">
            <v>40262.800000000003</v>
          </cell>
          <cell r="H2422">
            <v>39129090</v>
          </cell>
        </row>
        <row r="2423">
          <cell r="E2423">
            <v>2007</v>
          </cell>
          <cell r="F2423">
            <v>28137.599999999999</v>
          </cell>
          <cell r="G2423">
            <v>10755.8</v>
          </cell>
          <cell r="H2423">
            <v>39129090</v>
          </cell>
        </row>
        <row r="2424">
          <cell r="E2424">
            <v>2006</v>
          </cell>
          <cell r="F2424">
            <v>3878.2</v>
          </cell>
          <cell r="G2424">
            <v>55005.5</v>
          </cell>
          <cell r="H2424">
            <v>39129090</v>
          </cell>
        </row>
        <row r="2425">
          <cell r="E2425">
            <v>2005</v>
          </cell>
          <cell r="F2425">
            <v>3360.7</v>
          </cell>
          <cell r="G2425">
            <v>41413.300000000003</v>
          </cell>
          <cell r="H2425">
            <v>39129090</v>
          </cell>
        </row>
        <row r="2426">
          <cell r="E2426">
            <v>2018</v>
          </cell>
          <cell r="F2426">
            <v>22593.7</v>
          </cell>
          <cell r="G2426">
            <v>12797.7</v>
          </cell>
          <cell r="H2426">
            <v>39131000</v>
          </cell>
        </row>
        <row r="2427">
          <cell r="E2427">
            <v>2017</v>
          </cell>
          <cell r="F2427">
            <v>4465.3</v>
          </cell>
          <cell r="G2427">
            <v>8903.4</v>
          </cell>
          <cell r="H2427">
            <v>39131000</v>
          </cell>
        </row>
        <row r="2428">
          <cell r="E2428">
            <v>2016</v>
          </cell>
          <cell r="F2428">
            <v>4162.8999999999996</v>
          </cell>
          <cell r="G2428">
            <v>6309.1</v>
          </cell>
          <cell r="H2428">
            <v>39131000</v>
          </cell>
        </row>
        <row r="2429">
          <cell r="E2429">
            <v>2015</v>
          </cell>
          <cell r="F2429">
            <v>13804.6</v>
          </cell>
          <cell r="G2429">
            <v>10755.2</v>
          </cell>
          <cell r="H2429">
            <v>39131000</v>
          </cell>
        </row>
        <row r="2430">
          <cell r="E2430">
            <v>2014</v>
          </cell>
          <cell r="F2430">
            <v>4120.3</v>
          </cell>
          <cell r="G2430">
            <v>7404</v>
          </cell>
          <cell r="H2430">
            <v>39131000</v>
          </cell>
        </row>
        <row r="2431">
          <cell r="E2431">
            <v>2013</v>
          </cell>
          <cell r="F2431">
            <v>3786.2</v>
          </cell>
          <cell r="G2431">
            <v>6241.3</v>
          </cell>
          <cell r="H2431">
            <v>39131000</v>
          </cell>
        </row>
        <row r="2432">
          <cell r="E2432">
            <v>2012</v>
          </cell>
          <cell r="F2432">
            <v>3381.7</v>
          </cell>
          <cell r="G2432">
            <v>6069</v>
          </cell>
          <cell r="H2432">
            <v>39131000</v>
          </cell>
        </row>
        <row r="2433">
          <cell r="E2433">
            <v>2011</v>
          </cell>
          <cell r="F2433">
            <v>732.9</v>
          </cell>
          <cell r="G2433">
            <v>5127.6000000000004</v>
          </cell>
          <cell r="H2433">
            <v>39131000</v>
          </cell>
        </row>
        <row r="2434">
          <cell r="E2434">
            <v>2010</v>
          </cell>
          <cell r="F2434">
            <v>462</v>
          </cell>
          <cell r="G2434">
            <v>2587.4</v>
          </cell>
          <cell r="H2434">
            <v>39131000</v>
          </cell>
        </row>
        <row r="2435">
          <cell r="E2435">
            <v>2009</v>
          </cell>
          <cell r="F2435">
            <v>125</v>
          </cell>
          <cell r="G2435">
            <v>35716.6</v>
          </cell>
          <cell r="H2435">
            <v>39131000</v>
          </cell>
        </row>
        <row r="2436">
          <cell r="E2436">
            <v>2008</v>
          </cell>
          <cell r="F2436">
            <v>1</v>
          </cell>
          <cell r="G2436">
            <v>826.5</v>
          </cell>
          <cell r="H2436">
            <v>39131000</v>
          </cell>
        </row>
        <row r="2437">
          <cell r="E2437">
            <v>2007</v>
          </cell>
          <cell r="F2437">
            <v>0</v>
          </cell>
          <cell r="G2437">
            <v>734</v>
          </cell>
          <cell r="H2437">
            <v>39131000</v>
          </cell>
        </row>
        <row r="2438">
          <cell r="E2438">
            <v>2006</v>
          </cell>
          <cell r="F2438">
            <v>0</v>
          </cell>
          <cell r="G2438">
            <v>12593.3</v>
          </cell>
          <cell r="H2438">
            <v>39131000</v>
          </cell>
        </row>
        <row r="2439">
          <cell r="E2439">
            <v>2005</v>
          </cell>
          <cell r="F2439">
            <v>8500</v>
          </cell>
          <cell r="G2439">
            <v>24726</v>
          </cell>
          <cell r="H2439">
            <v>39131000</v>
          </cell>
        </row>
        <row r="2440">
          <cell r="E2440">
            <v>2018</v>
          </cell>
          <cell r="F2440">
            <v>103428.3</v>
          </cell>
          <cell r="G2440">
            <v>264044.7</v>
          </cell>
          <cell r="H2440">
            <v>39139000</v>
          </cell>
        </row>
        <row r="2441">
          <cell r="E2441">
            <v>2017</v>
          </cell>
          <cell r="F2441">
            <v>116050</v>
          </cell>
          <cell r="G2441">
            <v>194172.2</v>
          </cell>
          <cell r="H2441">
            <v>39139000</v>
          </cell>
        </row>
        <row r="2442">
          <cell r="E2442">
            <v>2016</v>
          </cell>
          <cell r="F2442">
            <v>47354.5</v>
          </cell>
          <cell r="G2442">
            <v>98556.4</v>
          </cell>
          <cell r="H2442">
            <v>39139000</v>
          </cell>
        </row>
        <row r="2443">
          <cell r="E2443">
            <v>2015</v>
          </cell>
          <cell r="F2443">
            <v>12150</v>
          </cell>
          <cell r="G2443">
            <v>59142.9</v>
          </cell>
          <cell r="H2443">
            <v>39139000</v>
          </cell>
        </row>
        <row r="2444">
          <cell r="E2444">
            <v>2014</v>
          </cell>
          <cell r="F2444">
            <v>61072.9</v>
          </cell>
          <cell r="G2444">
            <v>80579.100000000006</v>
          </cell>
          <cell r="H2444">
            <v>39139000</v>
          </cell>
        </row>
        <row r="2445">
          <cell r="E2445">
            <v>2013</v>
          </cell>
          <cell r="F2445">
            <v>53430</v>
          </cell>
          <cell r="G2445">
            <v>61826.2</v>
          </cell>
          <cell r="H2445">
            <v>39139000</v>
          </cell>
        </row>
        <row r="2446">
          <cell r="E2446">
            <v>2012</v>
          </cell>
          <cell r="F2446">
            <v>41710.300000000003</v>
          </cell>
          <cell r="G2446">
            <v>36553.800000000003</v>
          </cell>
          <cell r="H2446">
            <v>39139000</v>
          </cell>
        </row>
        <row r="2447">
          <cell r="E2447">
            <v>2011</v>
          </cell>
          <cell r="F2447">
            <v>10716.7</v>
          </cell>
          <cell r="G2447">
            <v>40268.5</v>
          </cell>
          <cell r="H2447">
            <v>39139000</v>
          </cell>
        </row>
        <row r="2448">
          <cell r="E2448">
            <v>2010</v>
          </cell>
          <cell r="F2448">
            <v>11255.1</v>
          </cell>
          <cell r="G2448">
            <v>32465.8</v>
          </cell>
          <cell r="H2448">
            <v>39139000</v>
          </cell>
        </row>
        <row r="2449">
          <cell r="E2449">
            <v>2009</v>
          </cell>
          <cell r="F2449">
            <v>8799</v>
          </cell>
          <cell r="G2449">
            <v>41508.9</v>
          </cell>
          <cell r="H2449">
            <v>39139000</v>
          </cell>
        </row>
        <row r="2450">
          <cell r="E2450">
            <v>2008</v>
          </cell>
          <cell r="F2450">
            <v>2137.1</v>
          </cell>
          <cell r="G2450">
            <v>85684</v>
          </cell>
          <cell r="H2450">
            <v>39139000</v>
          </cell>
        </row>
        <row r="2451">
          <cell r="E2451">
            <v>2007</v>
          </cell>
          <cell r="F2451">
            <v>204.9</v>
          </cell>
          <cell r="G2451">
            <v>24422.6</v>
          </cell>
          <cell r="H2451">
            <v>39139000</v>
          </cell>
        </row>
        <row r="2452">
          <cell r="E2452">
            <v>2006</v>
          </cell>
          <cell r="F2452">
            <v>5.5</v>
          </cell>
          <cell r="G2452">
            <v>26686</v>
          </cell>
          <cell r="H2452">
            <v>39139000</v>
          </cell>
        </row>
        <row r="2453">
          <cell r="E2453">
            <v>2005</v>
          </cell>
          <cell r="F2453">
            <v>248.5</v>
          </cell>
          <cell r="G2453">
            <v>43041.2</v>
          </cell>
          <cell r="H2453">
            <v>39139000</v>
          </cell>
        </row>
        <row r="2454">
          <cell r="E2454">
            <v>2018</v>
          </cell>
          <cell r="F2454">
            <v>672107.5</v>
          </cell>
          <cell r="G2454">
            <v>1195202.8</v>
          </cell>
          <cell r="H2454">
            <v>39140000</v>
          </cell>
        </row>
        <row r="2455">
          <cell r="E2455">
            <v>2017</v>
          </cell>
          <cell r="F2455">
            <v>1393364.2</v>
          </cell>
          <cell r="G2455">
            <v>1888612.2</v>
          </cell>
          <cell r="H2455">
            <v>39140000</v>
          </cell>
        </row>
        <row r="2456">
          <cell r="E2456">
            <v>2016</v>
          </cell>
          <cell r="F2456">
            <v>782312.7</v>
          </cell>
          <cell r="G2456">
            <v>950803.9</v>
          </cell>
          <cell r="H2456">
            <v>39140000</v>
          </cell>
        </row>
        <row r="2457">
          <cell r="E2457">
            <v>2015</v>
          </cell>
          <cell r="F2457">
            <v>568285.5</v>
          </cell>
          <cell r="G2457">
            <v>565009.80000000005</v>
          </cell>
          <cell r="H2457">
            <v>39140000</v>
          </cell>
        </row>
        <row r="2458">
          <cell r="E2458">
            <v>2014</v>
          </cell>
          <cell r="F2458">
            <v>488589.7</v>
          </cell>
          <cell r="G2458">
            <v>286343.7</v>
          </cell>
          <cell r="H2458">
            <v>39140000</v>
          </cell>
        </row>
        <row r="2459">
          <cell r="E2459">
            <v>2013</v>
          </cell>
          <cell r="F2459">
            <v>449840.9</v>
          </cell>
          <cell r="G2459">
            <v>413465.4</v>
          </cell>
          <cell r="H2459">
            <v>39140000</v>
          </cell>
        </row>
        <row r="2460">
          <cell r="E2460">
            <v>2012</v>
          </cell>
          <cell r="F2460">
            <v>433878.1</v>
          </cell>
          <cell r="G2460">
            <v>292022.90000000002</v>
          </cell>
          <cell r="H2460">
            <v>39140000</v>
          </cell>
        </row>
        <row r="2461">
          <cell r="E2461">
            <v>2011</v>
          </cell>
          <cell r="F2461">
            <v>532713.9</v>
          </cell>
          <cell r="G2461">
            <v>242930</v>
          </cell>
          <cell r="H2461">
            <v>39140000</v>
          </cell>
        </row>
        <row r="2462">
          <cell r="E2462">
            <v>2010</v>
          </cell>
          <cell r="F2462">
            <v>518698.5</v>
          </cell>
          <cell r="G2462">
            <v>361852.7</v>
          </cell>
          <cell r="H2462">
            <v>39140000</v>
          </cell>
        </row>
        <row r="2463">
          <cell r="E2463">
            <v>2009</v>
          </cell>
          <cell r="F2463">
            <v>266701.90000000002</v>
          </cell>
          <cell r="G2463">
            <v>212172.3</v>
          </cell>
          <cell r="H2463">
            <v>39140000</v>
          </cell>
        </row>
        <row r="2464">
          <cell r="E2464">
            <v>2008</v>
          </cell>
          <cell r="F2464">
            <v>191487.5</v>
          </cell>
          <cell r="G2464">
            <v>484567.5</v>
          </cell>
          <cell r="H2464">
            <v>39140000</v>
          </cell>
        </row>
        <row r="2465">
          <cell r="E2465">
            <v>2007</v>
          </cell>
          <cell r="F2465">
            <v>300386</v>
          </cell>
          <cell r="G2465">
            <v>553516.6</v>
          </cell>
          <cell r="H2465">
            <v>39140000</v>
          </cell>
        </row>
        <row r="2466">
          <cell r="E2466">
            <v>2006</v>
          </cell>
          <cell r="F2466">
            <v>140093.5</v>
          </cell>
          <cell r="G2466">
            <v>496854.7</v>
          </cell>
          <cell r="H2466">
            <v>39140000</v>
          </cell>
        </row>
        <row r="2467">
          <cell r="E2467">
            <v>2005</v>
          </cell>
          <cell r="F2467">
            <v>196338.1</v>
          </cell>
          <cell r="G2467">
            <v>565025.69999999995</v>
          </cell>
          <cell r="H2467">
            <v>39140000</v>
          </cell>
        </row>
        <row r="2468">
          <cell r="E2468">
            <v>2018</v>
          </cell>
          <cell r="F2468">
            <v>4475480</v>
          </cell>
          <cell r="G2468">
            <v>46180625.899999999</v>
          </cell>
          <cell r="H2468">
            <v>39151000</v>
          </cell>
        </row>
        <row r="2469">
          <cell r="E2469">
            <v>2017</v>
          </cell>
          <cell r="F2469">
            <v>5471526.5</v>
          </cell>
          <cell r="G2469">
            <v>42565592.100000001</v>
          </cell>
          <cell r="H2469">
            <v>39151000</v>
          </cell>
        </row>
        <row r="2470">
          <cell r="E2470">
            <v>2016</v>
          </cell>
          <cell r="F2470">
            <v>8349546</v>
          </cell>
          <cell r="G2470">
            <v>41230863.700000003</v>
          </cell>
          <cell r="H2470">
            <v>39151000</v>
          </cell>
        </row>
        <row r="2471">
          <cell r="E2471">
            <v>2015</v>
          </cell>
          <cell r="F2471">
            <v>13063080.5</v>
          </cell>
          <cell r="G2471">
            <v>39165558</v>
          </cell>
          <cell r="H2471">
            <v>39151000</v>
          </cell>
        </row>
        <row r="2472">
          <cell r="E2472">
            <v>2014</v>
          </cell>
          <cell r="F2472">
            <v>11222423</v>
          </cell>
          <cell r="G2472">
            <v>35257150</v>
          </cell>
          <cell r="H2472">
            <v>39151000</v>
          </cell>
        </row>
        <row r="2473">
          <cell r="E2473">
            <v>2013</v>
          </cell>
          <cell r="F2473">
            <v>7346969</v>
          </cell>
          <cell r="G2473">
            <v>30452631</v>
          </cell>
          <cell r="H2473">
            <v>39151000</v>
          </cell>
        </row>
        <row r="2474">
          <cell r="E2474">
            <v>2012</v>
          </cell>
          <cell r="F2474">
            <v>6198492</v>
          </cell>
          <cell r="G2474">
            <v>33012119</v>
          </cell>
          <cell r="H2474">
            <v>39151000</v>
          </cell>
        </row>
        <row r="2475">
          <cell r="E2475">
            <v>2011</v>
          </cell>
          <cell r="F2475">
            <v>3055907</v>
          </cell>
          <cell r="G2475">
            <v>37566938.5</v>
          </cell>
          <cell r="H2475">
            <v>39151000</v>
          </cell>
        </row>
        <row r="2476">
          <cell r="E2476">
            <v>2010</v>
          </cell>
          <cell r="F2476">
            <v>1832598</v>
          </cell>
          <cell r="G2476">
            <v>30376143</v>
          </cell>
          <cell r="H2476">
            <v>39151000</v>
          </cell>
        </row>
        <row r="2477">
          <cell r="E2477">
            <v>2009</v>
          </cell>
          <cell r="F2477">
            <v>1628048</v>
          </cell>
          <cell r="G2477">
            <v>20756349.399999999</v>
          </cell>
          <cell r="H2477">
            <v>39151000</v>
          </cell>
        </row>
        <row r="2478">
          <cell r="E2478">
            <v>2008</v>
          </cell>
          <cell r="F2478">
            <v>2982455</v>
          </cell>
          <cell r="G2478">
            <v>23116388</v>
          </cell>
          <cell r="H2478">
            <v>39151000</v>
          </cell>
        </row>
        <row r="2479">
          <cell r="E2479">
            <v>2007</v>
          </cell>
          <cell r="F2479">
            <v>2171843</v>
          </cell>
          <cell r="G2479">
            <v>22315360</v>
          </cell>
          <cell r="H2479">
            <v>39151000</v>
          </cell>
        </row>
        <row r="2480">
          <cell r="E2480">
            <v>2006</v>
          </cell>
          <cell r="F2480">
            <v>1745582</v>
          </cell>
          <cell r="G2480">
            <v>19932417</v>
          </cell>
          <cell r="H2480">
            <v>39151000</v>
          </cell>
        </row>
        <row r="2481">
          <cell r="E2481">
            <v>2005</v>
          </cell>
          <cell r="F2481">
            <v>1156255</v>
          </cell>
          <cell r="G2481">
            <v>16046690.699999999</v>
          </cell>
          <cell r="H2481">
            <v>39151000</v>
          </cell>
        </row>
        <row r="2482">
          <cell r="E2482">
            <v>2018</v>
          </cell>
          <cell r="F2482">
            <v>1882305</v>
          </cell>
          <cell r="G2482">
            <v>342716.7</v>
          </cell>
          <cell r="H2482">
            <v>39152000</v>
          </cell>
        </row>
        <row r="2483">
          <cell r="E2483">
            <v>2017</v>
          </cell>
          <cell r="F2483">
            <v>1240336.8999999999</v>
          </cell>
          <cell r="G2483">
            <v>331678.5</v>
          </cell>
          <cell r="H2483">
            <v>39152000</v>
          </cell>
        </row>
        <row r="2484">
          <cell r="E2484">
            <v>2016</v>
          </cell>
          <cell r="F2484">
            <v>1249879.8</v>
          </cell>
          <cell r="G2484">
            <v>82844</v>
          </cell>
          <cell r="H2484">
            <v>39152000</v>
          </cell>
        </row>
        <row r="2485">
          <cell r="E2485">
            <v>2015</v>
          </cell>
          <cell r="F2485">
            <v>788509</v>
          </cell>
          <cell r="G2485">
            <v>96564.6</v>
          </cell>
          <cell r="H2485">
            <v>39152000</v>
          </cell>
        </row>
        <row r="2486">
          <cell r="E2486">
            <v>2014</v>
          </cell>
          <cell r="F2486">
            <v>780200</v>
          </cell>
          <cell r="G2486">
            <v>239824</v>
          </cell>
          <cell r="H2486">
            <v>39152000</v>
          </cell>
        </row>
        <row r="2487">
          <cell r="E2487">
            <v>2013</v>
          </cell>
          <cell r="F2487">
            <v>477727</v>
          </cell>
          <cell r="G2487">
            <v>102418</v>
          </cell>
          <cell r="H2487">
            <v>39152000</v>
          </cell>
        </row>
        <row r="2488">
          <cell r="E2488">
            <v>2012</v>
          </cell>
          <cell r="F2488">
            <v>381652</v>
          </cell>
          <cell r="G2488">
            <v>320200.5</v>
          </cell>
          <cell r="H2488">
            <v>39152000</v>
          </cell>
        </row>
        <row r="2489">
          <cell r="E2489">
            <v>2011</v>
          </cell>
          <cell r="F2489">
            <v>205419</v>
          </cell>
          <cell r="G2489">
            <v>51410</v>
          </cell>
          <cell r="H2489">
            <v>39152000</v>
          </cell>
        </row>
        <row r="2490">
          <cell r="E2490">
            <v>2010</v>
          </cell>
          <cell r="F2490">
            <v>224253</v>
          </cell>
          <cell r="G2490">
            <v>33738</v>
          </cell>
          <cell r="H2490">
            <v>39152000</v>
          </cell>
        </row>
        <row r="2491">
          <cell r="E2491">
            <v>2009</v>
          </cell>
          <cell r="F2491">
            <v>252371</v>
          </cell>
          <cell r="G2491">
            <v>31276</v>
          </cell>
          <cell r="H2491">
            <v>39152000</v>
          </cell>
        </row>
        <row r="2492">
          <cell r="E2492">
            <v>2008</v>
          </cell>
          <cell r="F2492">
            <v>679992</v>
          </cell>
          <cell r="G2492">
            <v>271986</v>
          </cell>
          <cell r="H2492">
            <v>39152000</v>
          </cell>
        </row>
        <row r="2493">
          <cell r="E2493">
            <v>2007</v>
          </cell>
          <cell r="F2493">
            <v>713570</v>
          </cell>
          <cell r="G2493">
            <v>414507</v>
          </cell>
          <cell r="H2493">
            <v>39152000</v>
          </cell>
        </row>
        <row r="2494">
          <cell r="E2494">
            <v>2006</v>
          </cell>
          <cell r="F2494">
            <v>468474.2</v>
          </cell>
          <cell r="G2494">
            <v>281276</v>
          </cell>
          <cell r="H2494">
            <v>39152000</v>
          </cell>
        </row>
        <row r="2495">
          <cell r="E2495">
            <v>2005</v>
          </cell>
          <cell r="F2495">
            <v>92586</v>
          </cell>
          <cell r="G2495">
            <v>558589.5</v>
          </cell>
          <cell r="H2495">
            <v>39152000</v>
          </cell>
        </row>
        <row r="2496">
          <cell r="E2496">
            <v>2018</v>
          </cell>
          <cell r="F2496">
            <v>188331</v>
          </cell>
          <cell r="G2496">
            <v>128254</v>
          </cell>
          <cell r="H2496">
            <v>39153000</v>
          </cell>
        </row>
        <row r="2497">
          <cell r="E2497">
            <v>2017</v>
          </cell>
          <cell r="F2497">
            <v>262227</v>
          </cell>
          <cell r="G2497">
            <v>134531</v>
          </cell>
          <cell r="H2497">
            <v>39153000</v>
          </cell>
        </row>
        <row r="2498">
          <cell r="E2498">
            <v>2016</v>
          </cell>
          <cell r="F2498">
            <v>183640</v>
          </cell>
          <cell r="G2498">
            <v>205155</v>
          </cell>
          <cell r="H2498">
            <v>39153000</v>
          </cell>
        </row>
        <row r="2499">
          <cell r="E2499">
            <v>2015</v>
          </cell>
          <cell r="F2499">
            <v>229870</v>
          </cell>
          <cell r="G2499">
            <v>222294.5</v>
          </cell>
          <cell r="H2499">
            <v>39153000</v>
          </cell>
        </row>
        <row r="2500">
          <cell r="E2500">
            <v>2014</v>
          </cell>
          <cell r="F2500">
            <v>2112224</v>
          </cell>
          <cell r="G2500">
            <v>400415</v>
          </cell>
          <cell r="H2500">
            <v>39153000</v>
          </cell>
        </row>
        <row r="2501">
          <cell r="E2501">
            <v>2013</v>
          </cell>
          <cell r="F2501">
            <v>1278746</v>
          </cell>
          <cell r="G2501">
            <v>313882</v>
          </cell>
          <cell r="H2501">
            <v>39153000</v>
          </cell>
        </row>
        <row r="2502">
          <cell r="E2502">
            <v>2012</v>
          </cell>
          <cell r="F2502">
            <v>1704271</v>
          </cell>
          <cell r="G2502">
            <v>341582</v>
          </cell>
          <cell r="H2502">
            <v>39153000</v>
          </cell>
        </row>
        <row r="2503">
          <cell r="E2503">
            <v>2011</v>
          </cell>
          <cell r="F2503">
            <v>1955667</v>
          </cell>
          <cell r="G2503">
            <v>260593</v>
          </cell>
          <cell r="H2503">
            <v>39153000</v>
          </cell>
        </row>
        <row r="2504">
          <cell r="E2504">
            <v>2010</v>
          </cell>
          <cell r="F2504">
            <v>1605805</v>
          </cell>
          <cell r="G2504">
            <v>122029</v>
          </cell>
          <cell r="H2504">
            <v>39153000</v>
          </cell>
        </row>
        <row r="2505">
          <cell r="E2505">
            <v>2009</v>
          </cell>
          <cell r="F2505">
            <v>1848738</v>
          </cell>
          <cell r="G2505">
            <v>90027</v>
          </cell>
          <cell r="H2505">
            <v>39153000</v>
          </cell>
        </row>
        <row r="2506">
          <cell r="E2506">
            <v>2008</v>
          </cell>
          <cell r="F2506">
            <v>2329034</v>
          </cell>
          <cell r="G2506">
            <v>376678</v>
          </cell>
          <cell r="H2506">
            <v>39153000</v>
          </cell>
        </row>
        <row r="2507">
          <cell r="E2507">
            <v>2007</v>
          </cell>
          <cell r="F2507">
            <v>966278</v>
          </cell>
          <cell r="G2507">
            <v>268384</v>
          </cell>
          <cell r="H2507">
            <v>39153000</v>
          </cell>
        </row>
        <row r="2508">
          <cell r="E2508">
            <v>2006</v>
          </cell>
          <cell r="F2508">
            <v>456819</v>
          </cell>
          <cell r="G2508">
            <v>206016</v>
          </cell>
          <cell r="H2508">
            <v>39153000</v>
          </cell>
        </row>
        <row r="2509">
          <cell r="E2509">
            <v>2005</v>
          </cell>
          <cell r="F2509">
            <v>549254</v>
          </cell>
          <cell r="G2509">
            <v>329730</v>
          </cell>
          <cell r="H2509">
            <v>39153000</v>
          </cell>
        </row>
        <row r="2510">
          <cell r="E2510">
            <v>2018</v>
          </cell>
          <cell r="F2510">
            <v>4597073.3</v>
          </cell>
          <cell r="G2510">
            <v>1039429</v>
          </cell>
          <cell r="H2510">
            <v>39159011</v>
          </cell>
        </row>
        <row r="2511">
          <cell r="E2511">
            <v>2017</v>
          </cell>
          <cell r="F2511">
            <v>2658920</v>
          </cell>
          <cell r="G2511">
            <v>820718</v>
          </cell>
          <cell r="H2511">
            <v>39159011</v>
          </cell>
        </row>
        <row r="2512">
          <cell r="E2512">
            <v>2016</v>
          </cell>
          <cell r="F2512">
            <v>1472918</v>
          </cell>
          <cell r="G2512">
            <v>734062</v>
          </cell>
          <cell r="H2512">
            <v>39159011</v>
          </cell>
        </row>
        <row r="2513">
          <cell r="E2513">
            <v>2015</v>
          </cell>
          <cell r="F2513">
            <v>1706040</v>
          </cell>
          <cell r="G2513">
            <v>2116046</v>
          </cell>
          <cell r="H2513">
            <v>39159011</v>
          </cell>
        </row>
        <row r="2514">
          <cell r="E2514">
            <v>2014</v>
          </cell>
          <cell r="F2514">
            <v>775591</v>
          </cell>
          <cell r="G2514">
            <v>1797232</v>
          </cell>
          <cell r="H2514">
            <v>39159011</v>
          </cell>
        </row>
        <row r="2515">
          <cell r="E2515">
            <v>2013</v>
          </cell>
          <cell r="F2515">
            <v>520436.5</v>
          </cell>
          <cell r="G2515">
            <v>622572</v>
          </cell>
          <cell r="H2515">
            <v>39159011</v>
          </cell>
        </row>
        <row r="2516">
          <cell r="E2516">
            <v>2012</v>
          </cell>
          <cell r="F2516">
            <v>827187</v>
          </cell>
          <cell r="G2516">
            <v>212553</v>
          </cell>
          <cell r="H2516">
            <v>39159011</v>
          </cell>
        </row>
        <row r="2517">
          <cell r="E2517">
            <v>2011</v>
          </cell>
          <cell r="F2517">
            <v>2123876</v>
          </cell>
          <cell r="G2517">
            <v>189794</v>
          </cell>
          <cell r="H2517">
            <v>39159011</v>
          </cell>
        </row>
        <row r="2518">
          <cell r="E2518">
            <v>2010</v>
          </cell>
          <cell r="F2518">
            <v>747407</v>
          </cell>
          <cell r="G2518">
            <v>343665</v>
          </cell>
          <cell r="H2518">
            <v>39159011</v>
          </cell>
        </row>
        <row r="2519">
          <cell r="E2519">
            <v>2009</v>
          </cell>
          <cell r="F2519">
            <v>638550</v>
          </cell>
          <cell r="G2519">
            <v>193590</v>
          </cell>
          <cell r="H2519">
            <v>39159011</v>
          </cell>
        </row>
        <row r="2520">
          <cell r="E2520">
            <v>2008</v>
          </cell>
          <cell r="F2520">
            <v>488484</v>
          </cell>
          <cell r="G2520">
            <v>21587</v>
          </cell>
          <cell r="H2520">
            <v>39159011</v>
          </cell>
        </row>
        <row r="2521">
          <cell r="E2521">
            <v>2007</v>
          </cell>
          <cell r="F2521">
            <v>782636</v>
          </cell>
          <cell r="G2521">
            <v>125967</v>
          </cell>
          <cell r="H2521">
            <v>39159011</v>
          </cell>
        </row>
        <row r="2522">
          <cell r="E2522">
            <v>2006</v>
          </cell>
          <cell r="F2522">
            <v>200157</v>
          </cell>
          <cell r="G2522">
            <v>86651</v>
          </cell>
          <cell r="H2522">
            <v>39159011</v>
          </cell>
        </row>
        <row r="2523">
          <cell r="E2523">
            <v>2005</v>
          </cell>
          <cell r="F2523">
            <v>452487</v>
          </cell>
          <cell r="G2523">
            <v>55037</v>
          </cell>
          <cell r="H2523">
            <v>39159011</v>
          </cell>
        </row>
        <row r="2524">
          <cell r="E2524">
            <v>2018</v>
          </cell>
          <cell r="H2524">
            <v>39159018</v>
          </cell>
        </row>
        <row r="2525">
          <cell r="E2525">
            <v>2017</v>
          </cell>
          <cell r="H2525">
            <v>39159018</v>
          </cell>
        </row>
        <row r="2526">
          <cell r="E2526">
            <v>2016</v>
          </cell>
          <cell r="H2526">
            <v>39159018</v>
          </cell>
        </row>
        <row r="2527">
          <cell r="E2527">
            <v>2015</v>
          </cell>
          <cell r="H2527">
            <v>39159018</v>
          </cell>
        </row>
        <row r="2528">
          <cell r="E2528">
            <v>2014</v>
          </cell>
          <cell r="H2528">
            <v>39159018</v>
          </cell>
        </row>
        <row r="2529">
          <cell r="E2529">
            <v>2013</v>
          </cell>
          <cell r="H2529">
            <v>39159018</v>
          </cell>
        </row>
        <row r="2530">
          <cell r="E2530">
            <v>2012</v>
          </cell>
          <cell r="H2530">
            <v>39159018</v>
          </cell>
        </row>
        <row r="2531">
          <cell r="E2531">
            <v>2011</v>
          </cell>
          <cell r="H2531">
            <v>39159018</v>
          </cell>
        </row>
        <row r="2532">
          <cell r="E2532">
            <v>2010</v>
          </cell>
          <cell r="H2532">
            <v>39159018</v>
          </cell>
        </row>
        <row r="2533">
          <cell r="E2533">
            <v>2009</v>
          </cell>
          <cell r="F2533">
            <v>373968.1</v>
          </cell>
          <cell r="G2533">
            <v>0</v>
          </cell>
          <cell r="H2533">
            <v>39159018</v>
          </cell>
        </row>
        <row r="2534">
          <cell r="E2534">
            <v>2008</v>
          </cell>
          <cell r="F2534">
            <v>1928047</v>
          </cell>
          <cell r="G2534">
            <v>0</v>
          </cell>
          <cell r="H2534">
            <v>39159018</v>
          </cell>
        </row>
        <row r="2535">
          <cell r="E2535">
            <v>2007</v>
          </cell>
          <cell r="F2535">
            <v>2940421</v>
          </cell>
          <cell r="G2535">
            <v>30047</v>
          </cell>
          <cell r="H2535">
            <v>39159018</v>
          </cell>
        </row>
        <row r="2536">
          <cell r="E2536">
            <v>2006</v>
          </cell>
          <cell r="F2536">
            <v>990871</v>
          </cell>
          <cell r="G2536">
            <v>63815</v>
          </cell>
          <cell r="H2536">
            <v>39159018</v>
          </cell>
        </row>
        <row r="2537">
          <cell r="E2537">
            <v>2005</v>
          </cell>
          <cell r="F2537">
            <v>658510</v>
          </cell>
          <cell r="G2537">
            <v>219328</v>
          </cell>
          <cell r="H2537">
            <v>39159018</v>
          </cell>
        </row>
        <row r="2538">
          <cell r="E2538">
            <v>2018</v>
          </cell>
          <cell r="F2538">
            <v>23190438.100000001</v>
          </cell>
          <cell r="G2538">
            <v>8090258.7999999998</v>
          </cell>
          <cell r="H2538">
            <v>39159080</v>
          </cell>
        </row>
        <row r="2539">
          <cell r="E2539">
            <v>2017</v>
          </cell>
          <cell r="F2539">
            <v>23503244.5</v>
          </cell>
          <cell r="G2539">
            <v>4529574.2</v>
          </cell>
          <cell r="H2539">
            <v>39159080</v>
          </cell>
        </row>
        <row r="2540">
          <cell r="E2540">
            <v>2016</v>
          </cell>
          <cell r="F2540">
            <v>17015442</v>
          </cell>
          <cell r="G2540">
            <v>6225268.2000000002</v>
          </cell>
          <cell r="H2540">
            <v>39159080</v>
          </cell>
        </row>
        <row r="2541">
          <cell r="E2541">
            <v>2015</v>
          </cell>
          <cell r="F2541">
            <v>12117186.6</v>
          </cell>
          <cell r="G2541">
            <v>4505450.9000000004</v>
          </cell>
          <cell r="H2541">
            <v>39159080</v>
          </cell>
        </row>
        <row r="2542">
          <cell r="E2542">
            <v>2014</v>
          </cell>
          <cell r="F2542">
            <v>9339725.0999999996</v>
          </cell>
          <cell r="G2542">
            <v>3420665.7</v>
          </cell>
          <cell r="H2542">
            <v>39159080</v>
          </cell>
        </row>
        <row r="2543">
          <cell r="E2543">
            <v>2013</v>
          </cell>
          <cell r="F2543">
            <v>9747421.4000000004</v>
          </cell>
          <cell r="G2543">
            <v>4989946.2</v>
          </cell>
          <cell r="H2543">
            <v>39159080</v>
          </cell>
        </row>
        <row r="2544">
          <cell r="E2544">
            <v>2012</v>
          </cell>
          <cell r="F2544">
            <v>8394870.9000000004</v>
          </cell>
          <cell r="G2544">
            <v>8345644.2000000002</v>
          </cell>
          <cell r="H2544">
            <v>39159080</v>
          </cell>
        </row>
        <row r="2545">
          <cell r="E2545">
            <v>2011</v>
          </cell>
          <cell r="F2545">
            <v>5859279.5</v>
          </cell>
          <cell r="G2545">
            <v>5423235.2999999998</v>
          </cell>
          <cell r="H2545">
            <v>39159080</v>
          </cell>
        </row>
        <row r="2546">
          <cell r="E2546">
            <v>2010</v>
          </cell>
          <cell r="F2546">
            <v>5592631.5999999996</v>
          </cell>
          <cell r="G2546">
            <v>1434229</v>
          </cell>
          <cell r="H2546">
            <v>39159080</v>
          </cell>
        </row>
        <row r="2547">
          <cell r="E2547">
            <v>2009</v>
          </cell>
          <cell r="H2547">
            <v>39159080</v>
          </cell>
        </row>
        <row r="2548">
          <cell r="E2548">
            <v>2008</v>
          </cell>
          <cell r="H2548">
            <v>39159080</v>
          </cell>
        </row>
        <row r="2549">
          <cell r="E2549">
            <v>2007</v>
          </cell>
          <cell r="H2549">
            <v>39159080</v>
          </cell>
        </row>
        <row r="2550">
          <cell r="E2550">
            <v>2006</v>
          </cell>
          <cell r="H2550">
            <v>39159080</v>
          </cell>
        </row>
        <row r="2551">
          <cell r="E2551">
            <v>2005</v>
          </cell>
          <cell r="H2551">
            <v>39159080</v>
          </cell>
        </row>
        <row r="2552">
          <cell r="E2552">
            <v>2018</v>
          </cell>
          <cell r="H2552">
            <v>39159090</v>
          </cell>
        </row>
        <row r="2553">
          <cell r="E2553">
            <v>2017</v>
          </cell>
          <cell r="H2553">
            <v>39159090</v>
          </cell>
        </row>
        <row r="2554">
          <cell r="E2554">
            <v>2016</v>
          </cell>
          <cell r="H2554">
            <v>39159090</v>
          </cell>
        </row>
        <row r="2555">
          <cell r="E2555">
            <v>2015</v>
          </cell>
          <cell r="H2555">
            <v>39159090</v>
          </cell>
        </row>
        <row r="2556">
          <cell r="E2556">
            <v>2014</v>
          </cell>
          <cell r="H2556">
            <v>39159090</v>
          </cell>
        </row>
        <row r="2557">
          <cell r="E2557">
            <v>2013</v>
          </cell>
          <cell r="H2557">
            <v>39159090</v>
          </cell>
        </row>
        <row r="2558">
          <cell r="E2558">
            <v>2012</v>
          </cell>
          <cell r="H2558">
            <v>39159090</v>
          </cell>
        </row>
        <row r="2559">
          <cell r="E2559">
            <v>2011</v>
          </cell>
          <cell r="H2559">
            <v>39159090</v>
          </cell>
        </row>
        <row r="2560">
          <cell r="E2560">
            <v>2010</v>
          </cell>
          <cell r="H2560">
            <v>39159090</v>
          </cell>
        </row>
        <row r="2561">
          <cell r="E2561">
            <v>2009</v>
          </cell>
          <cell r="F2561">
            <v>7107432</v>
          </cell>
          <cell r="G2561">
            <v>924658.3</v>
          </cell>
          <cell r="H2561">
            <v>39159090</v>
          </cell>
        </row>
        <row r="2562">
          <cell r="E2562">
            <v>2008</v>
          </cell>
          <cell r="F2562">
            <v>7895606</v>
          </cell>
          <cell r="G2562">
            <v>832096.3</v>
          </cell>
          <cell r="H2562">
            <v>39159090</v>
          </cell>
        </row>
        <row r="2563">
          <cell r="E2563">
            <v>2007</v>
          </cell>
          <cell r="F2563">
            <v>7911247</v>
          </cell>
          <cell r="G2563">
            <v>1288780.6000000001</v>
          </cell>
          <cell r="H2563">
            <v>39159090</v>
          </cell>
        </row>
        <row r="2564">
          <cell r="E2564">
            <v>2006</v>
          </cell>
          <cell r="F2564">
            <v>5919479</v>
          </cell>
          <cell r="G2564">
            <v>1216529.3999999999</v>
          </cell>
          <cell r="H2564">
            <v>39159090</v>
          </cell>
        </row>
        <row r="2565">
          <cell r="E2565">
            <v>2005</v>
          </cell>
          <cell r="F2565">
            <v>4485230</v>
          </cell>
          <cell r="G2565">
            <v>2257738</v>
          </cell>
          <cell r="H2565">
            <v>39159090</v>
          </cell>
        </row>
        <row r="2566">
          <cell r="E2566">
            <v>2018</v>
          </cell>
          <cell r="F2566">
            <v>236033.9</v>
          </cell>
          <cell r="G2566">
            <v>393476.2</v>
          </cell>
          <cell r="H2566">
            <v>39161000</v>
          </cell>
        </row>
        <row r="2567">
          <cell r="E2567">
            <v>2017</v>
          </cell>
          <cell r="F2567">
            <v>50912.3</v>
          </cell>
          <cell r="G2567">
            <v>166195.5</v>
          </cell>
          <cell r="H2567">
            <v>39161000</v>
          </cell>
        </row>
        <row r="2568">
          <cell r="E2568">
            <v>2016</v>
          </cell>
          <cell r="F2568">
            <v>55154.3</v>
          </cell>
          <cell r="G2568">
            <v>170258.9</v>
          </cell>
          <cell r="H2568">
            <v>39161000</v>
          </cell>
        </row>
        <row r="2569">
          <cell r="E2569">
            <v>2015</v>
          </cell>
          <cell r="F2569">
            <v>25920.9</v>
          </cell>
          <cell r="G2569">
            <v>129443.8</v>
          </cell>
          <cell r="H2569">
            <v>39161000</v>
          </cell>
        </row>
        <row r="2570">
          <cell r="E2570">
            <v>2014</v>
          </cell>
          <cell r="F2570">
            <v>32260.799999999999</v>
          </cell>
          <cell r="G2570">
            <v>139704.20000000001</v>
          </cell>
          <cell r="H2570">
            <v>39161000</v>
          </cell>
        </row>
        <row r="2571">
          <cell r="E2571">
            <v>2013</v>
          </cell>
          <cell r="F2571">
            <v>8909.2000000000007</v>
          </cell>
          <cell r="G2571">
            <v>129717.6</v>
          </cell>
          <cell r="H2571">
            <v>39161000</v>
          </cell>
        </row>
        <row r="2572">
          <cell r="E2572">
            <v>2012</v>
          </cell>
          <cell r="F2572">
            <v>18055.400000000001</v>
          </cell>
          <cell r="G2572">
            <v>332763</v>
          </cell>
          <cell r="H2572">
            <v>39161000</v>
          </cell>
        </row>
        <row r="2573">
          <cell r="E2573">
            <v>2011</v>
          </cell>
          <cell r="F2573">
            <v>7130.4</v>
          </cell>
          <cell r="G2573">
            <v>92686.7</v>
          </cell>
          <cell r="H2573">
            <v>39161000</v>
          </cell>
        </row>
        <row r="2574">
          <cell r="E2574">
            <v>2010</v>
          </cell>
          <cell r="F2574">
            <v>4217.6000000000004</v>
          </cell>
          <cell r="G2574">
            <v>90957.4</v>
          </cell>
          <cell r="H2574">
            <v>39161000</v>
          </cell>
        </row>
        <row r="2575">
          <cell r="E2575">
            <v>2009</v>
          </cell>
          <cell r="F2575">
            <v>4728.2</v>
          </cell>
          <cell r="G2575">
            <v>57932.4</v>
          </cell>
          <cell r="H2575">
            <v>39161000</v>
          </cell>
        </row>
        <row r="2576">
          <cell r="E2576">
            <v>2008</v>
          </cell>
          <cell r="F2576">
            <v>100309.2</v>
          </cell>
          <cell r="G2576">
            <v>333295.2</v>
          </cell>
          <cell r="H2576">
            <v>39161000</v>
          </cell>
        </row>
        <row r="2577">
          <cell r="E2577">
            <v>2007</v>
          </cell>
          <cell r="F2577">
            <v>200278</v>
          </cell>
          <cell r="G2577">
            <v>866648.4</v>
          </cell>
          <cell r="H2577">
            <v>39161000</v>
          </cell>
        </row>
        <row r="2578">
          <cell r="E2578">
            <v>2006</v>
          </cell>
          <cell r="F2578">
            <v>179592.6</v>
          </cell>
          <cell r="G2578">
            <v>40693</v>
          </cell>
          <cell r="H2578">
            <v>39161000</v>
          </cell>
        </row>
        <row r="2579">
          <cell r="E2579">
            <v>2005</v>
          </cell>
          <cell r="F2579">
            <v>223687.9</v>
          </cell>
          <cell r="G2579">
            <v>52451.3</v>
          </cell>
          <cell r="H2579">
            <v>39161000</v>
          </cell>
        </row>
        <row r="2580">
          <cell r="E2580">
            <v>2018</v>
          </cell>
          <cell r="F2580">
            <v>12517278.1</v>
          </cell>
          <cell r="G2580">
            <v>10294236.5</v>
          </cell>
          <cell r="H2580">
            <v>39162000</v>
          </cell>
        </row>
        <row r="2581">
          <cell r="E2581">
            <v>2017</v>
          </cell>
          <cell r="F2581">
            <v>12783594.9</v>
          </cell>
          <cell r="G2581">
            <v>11534011.800000001</v>
          </cell>
          <cell r="H2581">
            <v>39162000</v>
          </cell>
        </row>
        <row r="2582">
          <cell r="E2582">
            <v>2016</v>
          </cell>
          <cell r="F2582">
            <v>12403012.300000001</v>
          </cell>
          <cell r="G2582">
            <v>11082171.800000001</v>
          </cell>
          <cell r="H2582">
            <v>39162000</v>
          </cell>
        </row>
        <row r="2583">
          <cell r="E2583">
            <v>2015</v>
          </cell>
          <cell r="F2583">
            <v>10826740.699999999</v>
          </cell>
          <cell r="G2583">
            <v>11008720.1</v>
          </cell>
          <cell r="H2583">
            <v>39162000</v>
          </cell>
        </row>
        <row r="2584">
          <cell r="E2584">
            <v>2014</v>
          </cell>
          <cell r="F2584">
            <v>15409085.5</v>
          </cell>
          <cell r="G2584">
            <v>15364974.9</v>
          </cell>
          <cell r="H2584">
            <v>39162000</v>
          </cell>
        </row>
        <row r="2585">
          <cell r="E2585">
            <v>2013</v>
          </cell>
          <cell r="F2585">
            <v>15930231.199999999</v>
          </cell>
          <cell r="G2585">
            <v>15189323</v>
          </cell>
          <cell r="H2585">
            <v>39162000</v>
          </cell>
        </row>
        <row r="2586">
          <cell r="E2586">
            <v>2012</v>
          </cell>
          <cell r="F2586">
            <v>16233874.6</v>
          </cell>
          <cell r="G2586">
            <v>15436637.199999999</v>
          </cell>
          <cell r="H2586">
            <v>39162000</v>
          </cell>
        </row>
        <row r="2587">
          <cell r="E2587">
            <v>2011</v>
          </cell>
          <cell r="F2587">
            <v>13203105.199999999</v>
          </cell>
          <cell r="G2587">
            <v>12605972.800000001</v>
          </cell>
          <cell r="H2587">
            <v>39162000</v>
          </cell>
        </row>
        <row r="2588">
          <cell r="E2588">
            <v>2010</v>
          </cell>
          <cell r="F2588">
            <v>11922360.800000001</v>
          </cell>
          <cell r="G2588">
            <v>13562960.800000001</v>
          </cell>
          <cell r="H2588">
            <v>39162000</v>
          </cell>
        </row>
        <row r="2589">
          <cell r="E2589">
            <v>2009</v>
          </cell>
          <cell r="H2589">
            <v>39162000</v>
          </cell>
        </row>
        <row r="2590">
          <cell r="E2590">
            <v>2008</v>
          </cell>
          <cell r="H2590">
            <v>39162000</v>
          </cell>
        </row>
        <row r="2591">
          <cell r="E2591">
            <v>2007</v>
          </cell>
          <cell r="H2591">
            <v>39162000</v>
          </cell>
        </row>
        <row r="2592">
          <cell r="E2592">
            <v>2006</v>
          </cell>
          <cell r="H2592">
            <v>39162000</v>
          </cell>
        </row>
        <row r="2593">
          <cell r="E2593">
            <v>2005</v>
          </cell>
          <cell r="H2593">
            <v>39162000</v>
          </cell>
        </row>
        <row r="2594">
          <cell r="E2594">
            <v>2018</v>
          </cell>
          <cell r="H2594">
            <v>39162010</v>
          </cell>
        </row>
        <row r="2595">
          <cell r="E2595">
            <v>2017</v>
          </cell>
          <cell r="H2595">
            <v>39162010</v>
          </cell>
        </row>
        <row r="2596">
          <cell r="E2596">
            <v>2016</v>
          </cell>
          <cell r="H2596">
            <v>39162010</v>
          </cell>
        </row>
        <row r="2597">
          <cell r="E2597">
            <v>2015</v>
          </cell>
          <cell r="H2597">
            <v>39162010</v>
          </cell>
        </row>
        <row r="2598">
          <cell r="E2598">
            <v>2014</v>
          </cell>
          <cell r="H2598">
            <v>39162010</v>
          </cell>
        </row>
        <row r="2599">
          <cell r="E2599">
            <v>2013</v>
          </cell>
          <cell r="H2599">
            <v>39162010</v>
          </cell>
        </row>
        <row r="2600">
          <cell r="E2600">
            <v>2012</v>
          </cell>
          <cell r="H2600">
            <v>39162010</v>
          </cell>
        </row>
        <row r="2601">
          <cell r="E2601">
            <v>2011</v>
          </cell>
          <cell r="H2601">
            <v>39162010</v>
          </cell>
        </row>
        <row r="2602">
          <cell r="E2602">
            <v>2010</v>
          </cell>
          <cell r="H2602">
            <v>39162010</v>
          </cell>
        </row>
        <row r="2603">
          <cell r="E2603">
            <v>2009</v>
          </cell>
          <cell r="F2603">
            <v>10676433.9</v>
          </cell>
          <cell r="G2603">
            <v>11535430.699999999</v>
          </cell>
          <cell r="H2603">
            <v>39162010</v>
          </cell>
        </row>
        <row r="2604">
          <cell r="E2604">
            <v>2008</v>
          </cell>
          <cell r="F2604">
            <v>17705408</v>
          </cell>
          <cell r="G2604">
            <v>23224841.399999999</v>
          </cell>
          <cell r="H2604">
            <v>39162010</v>
          </cell>
        </row>
        <row r="2605">
          <cell r="E2605">
            <v>2007</v>
          </cell>
          <cell r="F2605">
            <v>15556870.1</v>
          </cell>
          <cell r="G2605">
            <v>27115116</v>
          </cell>
          <cell r="H2605">
            <v>39162010</v>
          </cell>
        </row>
        <row r="2606">
          <cell r="E2606">
            <v>2006</v>
          </cell>
          <cell r="F2606">
            <v>14562747.6</v>
          </cell>
          <cell r="G2606">
            <v>27838025.100000001</v>
          </cell>
          <cell r="H2606">
            <v>39162010</v>
          </cell>
        </row>
        <row r="2607">
          <cell r="E2607">
            <v>2005</v>
          </cell>
          <cell r="F2607">
            <v>10307230.5</v>
          </cell>
          <cell r="G2607">
            <v>23009415.899999999</v>
          </cell>
          <cell r="H2607">
            <v>39162010</v>
          </cell>
        </row>
        <row r="2608">
          <cell r="E2608">
            <v>2018</v>
          </cell>
          <cell r="H2608">
            <v>39162090</v>
          </cell>
        </row>
        <row r="2609">
          <cell r="E2609">
            <v>2017</v>
          </cell>
          <cell r="H2609">
            <v>39162090</v>
          </cell>
        </row>
        <row r="2610">
          <cell r="E2610">
            <v>2016</v>
          </cell>
          <cell r="H2610">
            <v>39162090</v>
          </cell>
        </row>
        <row r="2611">
          <cell r="E2611">
            <v>2015</v>
          </cell>
          <cell r="H2611">
            <v>39162090</v>
          </cell>
        </row>
        <row r="2612">
          <cell r="E2612">
            <v>2014</v>
          </cell>
          <cell r="H2612">
            <v>39162090</v>
          </cell>
        </row>
        <row r="2613">
          <cell r="E2613">
            <v>2013</v>
          </cell>
          <cell r="H2613">
            <v>39162090</v>
          </cell>
        </row>
        <row r="2614">
          <cell r="E2614">
            <v>2012</v>
          </cell>
          <cell r="H2614">
            <v>39162090</v>
          </cell>
        </row>
        <row r="2615">
          <cell r="E2615">
            <v>2011</v>
          </cell>
          <cell r="H2615">
            <v>39162090</v>
          </cell>
        </row>
        <row r="2616">
          <cell r="E2616">
            <v>2010</v>
          </cell>
          <cell r="H2616">
            <v>39162090</v>
          </cell>
        </row>
        <row r="2617">
          <cell r="E2617">
            <v>2009</v>
          </cell>
          <cell r="F2617">
            <v>18859.400000000001</v>
          </cell>
          <cell r="G2617">
            <v>134172</v>
          </cell>
          <cell r="H2617">
            <v>39162090</v>
          </cell>
        </row>
        <row r="2618">
          <cell r="E2618">
            <v>2008</v>
          </cell>
          <cell r="F2618">
            <v>10889.4</v>
          </cell>
          <cell r="G2618">
            <v>140620</v>
          </cell>
          <cell r="H2618">
            <v>39162090</v>
          </cell>
        </row>
        <row r="2619">
          <cell r="E2619">
            <v>2007</v>
          </cell>
          <cell r="F2619">
            <v>15050</v>
          </cell>
          <cell r="G2619">
            <v>149575.1</v>
          </cell>
          <cell r="H2619">
            <v>39162090</v>
          </cell>
        </row>
        <row r="2620">
          <cell r="E2620">
            <v>2006</v>
          </cell>
          <cell r="F2620">
            <v>35867.5</v>
          </cell>
          <cell r="G2620">
            <v>152018.4</v>
          </cell>
          <cell r="H2620">
            <v>39162090</v>
          </cell>
        </row>
        <row r="2621">
          <cell r="E2621">
            <v>2005</v>
          </cell>
          <cell r="F2621">
            <v>11013</v>
          </cell>
          <cell r="G2621">
            <v>285578.3</v>
          </cell>
          <cell r="H2621">
            <v>39162090</v>
          </cell>
        </row>
        <row r="2622">
          <cell r="E2622">
            <v>2018</v>
          </cell>
          <cell r="F2622">
            <v>57077</v>
          </cell>
          <cell r="G2622">
            <v>171450.9</v>
          </cell>
          <cell r="H2622">
            <v>39169010</v>
          </cell>
        </row>
        <row r="2623">
          <cell r="E2623">
            <v>2017</v>
          </cell>
          <cell r="F2623">
            <v>54537.599999999999</v>
          </cell>
          <cell r="G2623">
            <v>185998.4</v>
          </cell>
          <cell r="H2623">
            <v>39169010</v>
          </cell>
        </row>
        <row r="2624">
          <cell r="E2624">
            <v>2016</v>
          </cell>
          <cell r="F2624">
            <v>65099.4</v>
          </cell>
          <cell r="G2624">
            <v>172737.6</v>
          </cell>
          <cell r="H2624">
            <v>39169010</v>
          </cell>
        </row>
        <row r="2625">
          <cell r="E2625">
            <v>2015</v>
          </cell>
          <cell r="F2625">
            <v>7798.6</v>
          </cell>
          <cell r="G2625">
            <v>130047.2</v>
          </cell>
          <cell r="H2625">
            <v>39169010</v>
          </cell>
        </row>
        <row r="2626">
          <cell r="E2626">
            <v>2014</v>
          </cell>
          <cell r="F2626">
            <v>7473</v>
          </cell>
          <cell r="G2626">
            <v>117992.1</v>
          </cell>
          <cell r="H2626">
            <v>39169010</v>
          </cell>
        </row>
        <row r="2627">
          <cell r="E2627">
            <v>2013</v>
          </cell>
          <cell r="F2627">
            <v>14146.7</v>
          </cell>
          <cell r="G2627">
            <v>116214.8</v>
          </cell>
          <cell r="H2627">
            <v>39169010</v>
          </cell>
        </row>
        <row r="2628">
          <cell r="E2628">
            <v>2012</v>
          </cell>
          <cell r="F2628">
            <v>41718</v>
          </cell>
          <cell r="G2628">
            <v>92049.7</v>
          </cell>
          <cell r="H2628">
            <v>39169010</v>
          </cell>
        </row>
        <row r="2629">
          <cell r="E2629">
            <v>2011</v>
          </cell>
          <cell r="F2629">
            <v>75989.5</v>
          </cell>
          <cell r="G2629">
            <v>99328.4</v>
          </cell>
          <cell r="H2629">
            <v>39169010</v>
          </cell>
        </row>
        <row r="2630">
          <cell r="E2630">
            <v>2010</v>
          </cell>
          <cell r="F2630">
            <v>29535.8</v>
          </cell>
          <cell r="G2630">
            <v>137226.5</v>
          </cell>
          <cell r="H2630">
            <v>39169010</v>
          </cell>
        </row>
        <row r="2631">
          <cell r="E2631">
            <v>2009</v>
          </cell>
          <cell r="H2631">
            <v>39169010</v>
          </cell>
        </row>
        <row r="2632">
          <cell r="E2632">
            <v>2008</v>
          </cell>
          <cell r="H2632">
            <v>39169010</v>
          </cell>
        </row>
        <row r="2633">
          <cell r="E2633">
            <v>2007</v>
          </cell>
          <cell r="H2633">
            <v>39169010</v>
          </cell>
        </row>
        <row r="2634">
          <cell r="E2634">
            <v>2006</v>
          </cell>
          <cell r="H2634">
            <v>39169010</v>
          </cell>
        </row>
        <row r="2635">
          <cell r="E2635">
            <v>2005</v>
          </cell>
          <cell r="H2635">
            <v>39169010</v>
          </cell>
        </row>
        <row r="2636">
          <cell r="E2636">
            <v>2018</v>
          </cell>
          <cell r="H2636">
            <v>39169011</v>
          </cell>
        </row>
        <row r="2637">
          <cell r="E2637">
            <v>2017</v>
          </cell>
          <cell r="H2637">
            <v>39169011</v>
          </cell>
        </row>
        <row r="2638">
          <cell r="E2638">
            <v>2016</v>
          </cell>
          <cell r="H2638">
            <v>39169011</v>
          </cell>
        </row>
        <row r="2639">
          <cell r="E2639">
            <v>2015</v>
          </cell>
          <cell r="H2639">
            <v>39169011</v>
          </cell>
        </row>
        <row r="2640">
          <cell r="E2640">
            <v>2014</v>
          </cell>
          <cell r="H2640">
            <v>39169011</v>
          </cell>
        </row>
        <row r="2641">
          <cell r="E2641">
            <v>2013</v>
          </cell>
          <cell r="H2641">
            <v>39169011</v>
          </cell>
        </row>
        <row r="2642">
          <cell r="E2642">
            <v>2012</v>
          </cell>
          <cell r="H2642">
            <v>39169011</v>
          </cell>
        </row>
        <row r="2643">
          <cell r="E2643">
            <v>2011</v>
          </cell>
          <cell r="H2643">
            <v>39169011</v>
          </cell>
        </row>
        <row r="2644">
          <cell r="E2644">
            <v>2010</v>
          </cell>
          <cell r="H2644">
            <v>39169011</v>
          </cell>
        </row>
        <row r="2645">
          <cell r="E2645">
            <v>2009</v>
          </cell>
          <cell r="F2645">
            <v>1087</v>
          </cell>
          <cell r="G2645">
            <v>5823.9</v>
          </cell>
          <cell r="H2645">
            <v>39169011</v>
          </cell>
        </row>
        <row r="2646">
          <cell r="E2646">
            <v>2008</v>
          </cell>
          <cell r="F2646">
            <v>650.70000000000005</v>
          </cell>
          <cell r="G2646">
            <v>8501.4</v>
          </cell>
          <cell r="H2646">
            <v>39169011</v>
          </cell>
        </row>
        <row r="2647">
          <cell r="E2647">
            <v>2007</v>
          </cell>
          <cell r="F2647">
            <v>11091.2</v>
          </cell>
          <cell r="G2647">
            <v>7336</v>
          </cell>
          <cell r="H2647">
            <v>39169011</v>
          </cell>
        </row>
        <row r="2648">
          <cell r="E2648">
            <v>2006</v>
          </cell>
          <cell r="F2648">
            <v>66352</v>
          </cell>
          <cell r="G2648">
            <v>5332.1</v>
          </cell>
          <cell r="H2648">
            <v>39169011</v>
          </cell>
        </row>
        <row r="2649">
          <cell r="E2649">
            <v>2005</v>
          </cell>
          <cell r="F2649">
            <v>187040</v>
          </cell>
          <cell r="G2649">
            <v>2995</v>
          </cell>
          <cell r="H2649">
            <v>39169011</v>
          </cell>
        </row>
        <row r="2650">
          <cell r="E2650">
            <v>2018</v>
          </cell>
          <cell r="H2650">
            <v>39169013</v>
          </cell>
        </row>
        <row r="2651">
          <cell r="E2651">
            <v>2017</v>
          </cell>
          <cell r="H2651">
            <v>39169013</v>
          </cell>
        </row>
        <row r="2652">
          <cell r="E2652">
            <v>2016</v>
          </cell>
          <cell r="H2652">
            <v>39169013</v>
          </cell>
        </row>
        <row r="2653">
          <cell r="E2653">
            <v>2015</v>
          </cell>
          <cell r="H2653">
            <v>39169013</v>
          </cell>
        </row>
        <row r="2654">
          <cell r="E2654">
            <v>2014</v>
          </cell>
          <cell r="H2654">
            <v>39169013</v>
          </cell>
        </row>
        <row r="2655">
          <cell r="E2655">
            <v>2013</v>
          </cell>
          <cell r="H2655">
            <v>39169013</v>
          </cell>
        </row>
        <row r="2656">
          <cell r="E2656">
            <v>2012</v>
          </cell>
          <cell r="H2656">
            <v>39169013</v>
          </cell>
        </row>
        <row r="2657">
          <cell r="E2657">
            <v>2011</v>
          </cell>
          <cell r="H2657">
            <v>39169013</v>
          </cell>
        </row>
        <row r="2658">
          <cell r="E2658">
            <v>2010</v>
          </cell>
          <cell r="H2658">
            <v>39169013</v>
          </cell>
        </row>
        <row r="2659">
          <cell r="E2659">
            <v>2009</v>
          </cell>
          <cell r="F2659">
            <v>19970.5</v>
          </cell>
          <cell r="G2659">
            <v>55573.3</v>
          </cell>
          <cell r="H2659">
            <v>39169013</v>
          </cell>
        </row>
        <row r="2660">
          <cell r="E2660">
            <v>2008</v>
          </cell>
          <cell r="F2660">
            <v>11073.9</v>
          </cell>
          <cell r="G2660">
            <v>121772.3</v>
          </cell>
          <cell r="H2660">
            <v>39169013</v>
          </cell>
        </row>
        <row r="2661">
          <cell r="E2661">
            <v>2007</v>
          </cell>
          <cell r="F2661">
            <v>2659.7</v>
          </cell>
          <cell r="G2661">
            <v>96320.3</v>
          </cell>
          <cell r="H2661">
            <v>39169013</v>
          </cell>
        </row>
        <row r="2662">
          <cell r="E2662">
            <v>2006</v>
          </cell>
          <cell r="F2662">
            <v>2085</v>
          </cell>
          <cell r="G2662">
            <v>77844.3</v>
          </cell>
          <cell r="H2662">
            <v>39169013</v>
          </cell>
        </row>
        <row r="2663">
          <cell r="E2663">
            <v>2005</v>
          </cell>
          <cell r="F2663">
            <v>2077</v>
          </cell>
          <cell r="G2663">
            <v>104534.8</v>
          </cell>
          <cell r="H2663">
            <v>39169013</v>
          </cell>
        </row>
        <row r="2664">
          <cell r="E2664">
            <v>2018</v>
          </cell>
          <cell r="H2664">
            <v>39169015</v>
          </cell>
        </row>
        <row r="2665">
          <cell r="E2665">
            <v>2017</v>
          </cell>
          <cell r="H2665">
            <v>39169015</v>
          </cell>
        </row>
        <row r="2666">
          <cell r="E2666">
            <v>2016</v>
          </cell>
          <cell r="H2666">
            <v>39169015</v>
          </cell>
        </row>
        <row r="2667">
          <cell r="E2667">
            <v>2015</v>
          </cell>
          <cell r="H2667">
            <v>39169015</v>
          </cell>
        </row>
        <row r="2668">
          <cell r="E2668">
            <v>2014</v>
          </cell>
          <cell r="H2668">
            <v>39169015</v>
          </cell>
        </row>
        <row r="2669">
          <cell r="E2669">
            <v>2013</v>
          </cell>
          <cell r="H2669">
            <v>39169015</v>
          </cell>
        </row>
        <row r="2670">
          <cell r="E2670">
            <v>2012</v>
          </cell>
          <cell r="H2670">
            <v>39169015</v>
          </cell>
        </row>
        <row r="2671">
          <cell r="E2671">
            <v>2011</v>
          </cell>
          <cell r="H2671">
            <v>39169015</v>
          </cell>
        </row>
        <row r="2672">
          <cell r="E2672">
            <v>2010</v>
          </cell>
          <cell r="H2672">
            <v>39169015</v>
          </cell>
        </row>
        <row r="2673">
          <cell r="E2673">
            <v>2009</v>
          </cell>
          <cell r="F2673">
            <v>34.5</v>
          </cell>
          <cell r="G2673">
            <v>23.1</v>
          </cell>
          <cell r="H2673">
            <v>39169015</v>
          </cell>
        </row>
        <row r="2674">
          <cell r="E2674">
            <v>2008</v>
          </cell>
          <cell r="F2674">
            <v>0</v>
          </cell>
          <cell r="G2674">
            <v>760</v>
          </cell>
          <cell r="H2674">
            <v>39169015</v>
          </cell>
        </row>
        <row r="2675">
          <cell r="E2675">
            <v>2007</v>
          </cell>
          <cell r="F2675">
            <v>0</v>
          </cell>
          <cell r="G2675">
            <v>58</v>
          </cell>
          <cell r="H2675">
            <v>39169015</v>
          </cell>
        </row>
        <row r="2676">
          <cell r="E2676">
            <v>2006</v>
          </cell>
          <cell r="F2676">
            <v>0</v>
          </cell>
          <cell r="G2676">
            <v>75</v>
          </cell>
          <cell r="H2676">
            <v>39169015</v>
          </cell>
        </row>
        <row r="2677">
          <cell r="E2677">
            <v>2005</v>
          </cell>
          <cell r="F2677">
            <v>0</v>
          </cell>
          <cell r="G2677">
            <v>68</v>
          </cell>
          <cell r="H2677">
            <v>39169015</v>
          </cell>
        </row>
        <row r="2678">
          <cell r="E2678">
            <v>2018</v>
          </cell>
          <cell r="H2678">
            <v>39169019</v>
          </cell>
        </row>
        <row r="2679">
          <cell r="E2679">
            <v>2017</v>
          </cell>
          <cell r="H2679">
            <v>39169019</v>
          </cell>
        </row>
        <row r="2680">
          <cell r="E2680">
            <v>2016</v>
          </cell>
          <cell r="H2680">
            <v>39169019</v>
          </cell>
        </row>
        <row r="2681">
          <cell r="E2681">
            <v>2015</v>
          </cell>
          <cell r="H2681">
            <v>39169019</v>
          </cell>
        </row>
        <row r="2682">
          <cell r="E2682">
            <v>2014</v>
          </cell>
          <cell r="H2682">
            <v>39169019</v>
          </cell>
        </row>
        <row r="2683">
          <cell r="E2683">
            <v>2013</v>
          </cell>
          <cell r="H2683">
            <v>39169019</v>
          </cell>
        </row>
        <row r="2684">
          <cell r="E2684">
            <v>2012</v>
          </cell>
          <cell r="H2684">
            <v>39169019</v>
          </cell>
        </row>
        <row r="2685">
          <cell r="E2685">
            <v>2011</v>
          </cell>
          <cell r="H2685">
            <v>39169019</v>
          </cell>
        </row>
        <row r="2686">
          <cell r="E2686">
            <v>2010</v>
          </cell>
          <cell r="H2686">
            <v>39169019</v>
          </cell>
        </row>
        <row r="2687">
          <cell r="E2687">
            <v>2009</v>
          </cell>
          <cell r="F2687">
            <v>255</v>
          </cell>
          <cell r="G2687">
            <v>42783</v>
          </cell>
          <cell r="H2687">
            <v>39169019</v>
          </cell>
        </row>
        <row r="2688">
          <cell r="E2688">
            <v>2008</v>
          </cell>
          <cell r="F2688">
            <v>115.3</v>
          </cell>
          <cell r="G2688">
            <v>45173.2</v>
          </cell>
          <cell r="H2688">
            <v>39169019</v>
          </cell>
        </row>
        <row r="2689">
          <cell r="E2689">
            <v>2007</v>
          </cell>
          <cell r="F2689">
            <v>50.2</v>
          </cell>
          <cell r="G2689">
            <v>42929.8</v>
          </cell>
          <cell r="H2689">
            <v>39169019</v>
          </cell>
        </row>
        <row r="2690">
          <cell r="E2690">
            <v>2006</v>
          </cell>
          <cell r="F2690">
            <v>651.70000000000005</v>
          </cell>
          <cell r="G2690">
            <v>33542</v>
          </cell>
          <cell r="H2690">
            <v>39169019</v>
          </cell>
        </row>
        <row r="2691">
          <cell r="E2691">
            <v>2005</v>
          </cell>
          <cell r="F2691">
            <v>1223.2</v>
          </cell>
          <cell r="G2691">
            <v>29025.4</v>
          </cell>
          <cell r="H2691">
            <v>39169019</v>
          </cell>
        </row>
        <row r="2692">
          <cell r="E2692">
            <v>2018</v>
          </cell>
          <cell r="F2692">
            <v>124391.7</v>
          </cell>
          <cell r="G2692">
            <v>210782.3</v>
          </cell>
          <cell r="H2692">
            <v>39169050</v>
          </cell>
        </row>
        <row r="2693">
          <cell r="E2693">
            <v>2017</v>
          </cell>
          <cell r="F2693">
            <v>89074.7</v>
          </cell>
          <cell r="G2693">
            <v>194611.1</v>
          </cell>
          <cell r="H2693">
            <v>39169050</v>
          </cell>
        </row>
        <row r="2694">
          <cell r="E2694">
            <v>2016</v>
          </cell>
          <cell r="F2694">
            <v>127875.4</v>
          </cell>
          <cell r="G2694">
            <v>119853.3</v>
          </cell>
          <cell r="H2694">
            <v>39169050</v>
          </cell>
        </row>
        <row r="2695">
          <cell r="E2695">
            <v>2015</v>
          </cell>
          <cell r="F2695">
            <v>104035.2</v>
          </cell>
          <cell r="G2695">
            <v>179246.5</v>
          </cell>
          <cell r="H2695">
            <v>39169050</v>
          </cell>
        </row>
        <row r="2696">
          <cell r="E2696">
            <v>2014</v>
          </cell>
          <cell r="F2696">
            <v>123909.1</v>
          </cell>
          <cell r="G2696">
            <v>193048.5</v>
          </cell>
          <cell r="H2696">
            <v>39169050</v>
          </cell>
        </row>
        <row r="2697">
          <cell r="E2697">
            <v>2013</v>
          </cell>
          <cell r="F2697">
            <v>143256.6</v>
          </cell>
          <cell r="G2697">
            <v>114201.2</v>
          </cell>
          <cell r="H2697">
            <v>39169050</v>
          </cell>
        </row>
        <row r="2698">
          <cell r="E2698">
            <v>2012</v>
          </cell>
          <cell r="F2698">
            <v>194577.7</v>
          </cell>
          <cell r="G2698">
            <v>199487.8</v>
          </cell>
          <cell r="H2698">
            <v>39169050</v>
          </cell>
        </row>
        <row r="2699">
          <cell r="E2699">
            <v>2011</v>
          </cell>
          <cell r="F2699">
            <v>198750.5</v>
          </cell>
          <cell r="G2699">
            <v>267626.90000000002</v>
          </cell>
          <cell r="H2699">
            <v>39169050</v>
          </cell>
        </row>
        <row r="2700">
          <cell r="E2700">
            <v>2010</v>
          </cell>
          <cell r="F2700">
            <v>94225.2</v>
          </cell>
          <cell r="G2700">
            <v>175894.3</v>
          </cell>
          <cell r="H2700">
            <v>39169050</v>
          </cell>
        </row>
        <row r="2701">
          <cell r="E2701">
            <v>2009</v>
          </cell>
          <cell r="H2701">
            <v>39169050</v>
          </cell>
        </row>
        <row r="2702">
          <cell r="E2702">
            <v>2008</v>
          </cell>
          <cell r="H2702">
            <v>39169050</v>
          </cell>
        </row>
        <row r="2703">
          <cell r="E2703">
            <v>2007</v>
          </cell>
          <cell r="H2703">
            <v>39169050</v>
          </cell>
        </row>
        <row r="2704">
          <cell r="E2704">
            <v>2006</v>
          </cell>
          <cell r="H2704">
            <v>39169050</v>
          </cell>
        </row>
        <row r="2705">
          <cell r="E2705">
            <v>2005</v>
          </cell>
          <cell r="H2705">
            <v>39169050</v>
          </cell>
        </row>
        <row r="2706">
          <cell r="E2706">
            <v>2018</v>
          </cell>
          <cell r="H2706">
            <v>39169051</v>
          </cell>
        </row>
        <row r="2707">
          <cell r="E2707">
            <v>2017</v>
          </cell>
          <cell r="H2707">
            <v>39169051</v>
          </cell>
        </row>
        <row r="2708">
          <cell r="E2708">
            <v>2016</v>
          </cell>
          <cell r="H2708">
            <v>39169051</v>
          </cell>
        </row>
        <row r="2709">
          <cell r="E2709">
            <v>2015</v>
          </cell>
          <cell r="H2709">
            <v>39169051</v>
          </cell>
        </row>
        <row r="2710">
          <cell r="E2710">
            <v>2014</v>
          </cell>
          <cell r="H2710">
            <v>39169051</v>
          </cell>
        </row>
        <row r="2711">
          <cell r="E2711">
            <v>2013</v>
          </cell>
          <cell r="H2711">
            <v>39169051</v>
          </cell>
        </row>
        <row r="2712">
          <cell r="E2712">
            <v>2012</v>
          </cell>
          <cell r="H2712">
            <v>39169051</v>
          </cell>
        </row>
        <row r="2713">
          <cell r="E2713">
            <v>2011</v>
          </cell>
          <cell r="H2713">
            <v>39169051</v>
          </cell>
        </row>
        <row r="2714">
          <cell r="E2714">
            <v>2010</v>
          </cell>
          <cell r="H2714">
            <v>39169051</v>
          </cell>
        </row>
        <row r="2715">
          <cell r="E2715">
            <v>2009</v>
          </cell>
          <cell r="F2715">
            <v>14516.2</v>
          </cell>
          <cell r="G2715">
            <v>49479.3</v>
          </cell>
          <cell r="H2715">
            <v>39169051</v>
          </cell>
        </row>
        <row r="2716">
          <cell r="E2716">
            <v>2008</v>
          </cell>
          <cell r="F2716">
            <v>4303</v>
          </cell>
          <cell r="G2716">
            <v>63108.4</v>
          </cell>
          <cell r="H2716">
            <v>39169051</v>
          </cell>
        </row>
        <row r="2717">
          <cell r="E2717">
            <v>2007</v>
          </cell>
          <cell r="F2717">
            <v>2384.8000000000002</v>
          </cell>
          <cell r="G2717">
            <v>61526.8</v>
          </cell>
          <cell r="H2717">
            <v>39169051</v>
          </cell>
        </row>
        <row r="2718">
          <cell r="E2718">
            <v>2006</v>
          </cell>
          <cell r="F2718">
            <v>16146</v>
          </cell>
          <cell r="G2718">
            <v>75913</v>
          </cell>
          <cell r="H2718">
            <v>39169051</v>
          </cell>
        </row>
        <row r="2719">
          <cell r="E2719">
            <v>2005</v>
          </cell>
          <cell r="F2719">
            <v>2929</v>
          </cell>
          <cell r="G2719">
            <v>33049</v>
          </cell>
          <cell r="H2719">
            <v>39169051</v>
          </cell>
        </row>
        <row r="2720">
          <cell r="E2720">
            <v>2018</v>
          </cell>
          <cell r="H2720">
            <v>39169059</v>
          </cell>
        </row>
        <row r="2721">
          <cell r="E2721">
            <v>2017</v>
          </cell>
          <cell r="H2721">
            <v>39169059</v>
          </cell>
        </row>
        <row r="2722">
          <cell r="E2722">
            <v>2016</v>
          </cell>
          <cell r="H2722">
            <v>39169059</v>
          </cell>
        </row>
        <row r="2723">
          <cell r="E2723">
            <v>2015</v>
          </cell>
          <cell r="H2723">
            <v>39169059</v>
          </cell>
        </row>
        <row r="2724">
          <cell r="E2724">
            <v>2014</v>
          </cell>
          <cell r="H2724">
            <v>39169059</v>
          </cell>
        </row>
        <row r="2725">
          <cell r="E2725">
            <v>2013</v>
          </cell>
          <cell r="H2725">
            <v>39169059</v>
          </cell>
        </row>
        <row r="2726">
          <cell r="E2726">
            <v>2012</v>
          </cell>
          <cell r="H2726">
            <v>39169059</v>
          </cell>
        </row>
        <row r="2727">
          <cell r="E2727">
            <v>2011</v>
          </cell>
          <cell r="H2727">
            <v>39169059</v>
          </cell>
        </row>
        <row r="2728">
          <cell r="E2728">
            <v>2010</v>
          </cell>
          <cell r="H2728">
            <v>39169059</v>
          </cell>
        </row>
        <row r="2729">
          <cell r="E2729">
            <v>2009</v>
          </cell>
          <cell r="F2729">
            <v>23170.2</v>
          </cell>
          <cell r="G2729">
            <v>56979.9</v>
          </cell>
          <cell r="H2729">
            <v>39169059</v>
          </cell>
        </row>
        <row r="2730">
          <cell r="E2730">
            <v>2008</v>
          </cell>
          <cell r="F2730">
            <v>13858.2</v>
          </cell>
          <cell r="G2730">
            <v>80197.2</v>
          </cell>
          <cell r="H2730">
            <v>39169059</v>
          </cell>
        </row>
        <row r="2731">
          <cell r="E2731">
            <v>2007</v>
          </cell>
          <cell r="F2731">
            <v>41934.6</v>
          </cell>
          <cell r="G2731">
            <v>109554.6</v>
          </cell>
          <cell r="H2731">
            <v>39169059</v>
          </cell>
        </row>
        <row r="2732">
          <cell r="E2732">
            <v>2006</v>
          </cell>
          <cell r="F2732">
            <v>35.799999999999997</v>
          </cell>
          <cell r="G2732">
            <v>56284.9</v>
          </cell>
          <cell r="H2732">
            <v>39169059</v>
          </cell>
        </row>
        <row r="2733">
          <cell r="E2733">
            <v>2005</v>
          </cell>
          <cell r="F2733">
            <v>2628.6</v>
          </cell>
          <cell r="G2733">
            <v>29773.9</v>
          </cell>
          <cell r="H2733">
            <v>39169059</v>
          </cell>
        </row>
        <row r="2734">
          <cell r="E2734">
            <v>2018</v>
          </cell>
          <cell r="F2734">
            <v>322460.3</v>
          </cell>
          <cell r="G2734">
            <v>657723.30000000005</v>
          </cell>
          <cell r="H2734">
            <v>39169090</v>
          </cell>
        </row>
        <row r="2735">
          <cell r="E2735">
            <v>2017</v>
          </cell>
          <cell r="F2735">
            <v>294870.90000000002</v>
          </cell>
          <cell r="G2735">
            <v>567864.69999999995</v>
          </cell>
          <cell r="H2735">
            <v>39169090</v>
          </cell>
        </row>
        <row r="2736">
          <cell r="E2736">
            <v>2016</v>
          </cell>
          <cell r="F2736">
            <v>212510.5</v>
          </cell>
          <cell r="G2736">
            <v>549526</v>
          </cell>
          <cell r="H2736">
            <v>39169090</v>
          </cell>
        </row>
        <row r="2737">
          <cell r="E2737">
            <v>2015</v>
          </cell>
          <cell r="F2737">
            <v>153344.5</v>
          </cell>
          <cell r="G2737">
            <v>585637.19999999995</v>
          </cell>
          <cell r="H2737">
            <v>39169090</v>
          </cell>
        </row>
        <row r="2738">
          <cell r="E2738">
            <v>2014</v>
          </cell>
          <cell r="F2738">
            <v>171366.2</v>
          </cell>
          <cell r="G2738">
            <v>552344.19999999995</v>
          </cell>
          <cell r="H2738">
            <v>39169090</v>
          </cell>
        </row>
        <row r="2739">
          <cell r="E2739">
            <v>2013</v>
          </cell>
          <cell r="F2739">
            <v>223818.9</v>
          </cell>
          <cell r="G2739">
            <v>599105.6</v>
          </cell>
          <cell r="H2739">
            <v>39169090</v>
          </cell>
        </row>
        <row r="2740">
          <cell r="E2740">
            <v>2012</v>
          </cell>
          <cell r="F2740">
            <v>137850.29999999999</v>
          </cell>
          <cell r="G2740">
            <v>506163.4</v>
          </cell>
          <cell r="H2740">
            <v>39169090</v>
          </cell>
        </row>
        <row r="2741">
          <cell r="E2741">
            <v>2011</v>
          </cell>
          <cell r="F2741">
            <v>100745.2</v>
          </cell>
          <cell r="G2741">
            <v>652880.4</v>
          </cell>
          <cell r="H2741">
            <v>39169090</v>
          </cell>
        </row>
        <row r="2742">
          <cell r="E2742">
            <v>2010</v>
          </cell>
          <cell r="F2742">
            <v>196918.6</v>
          </cell>
          <cell r="G2742">
            <v>677117.8</v>
          </cell>
          <cell r="H2742">
            <v>39169090</v>
          </cell>
        </row>
        <row r="2743">
          <cell r="E2743">
            <v>2009</v>
          </cell>
          <cell r="F2743">
            <v>76234.8</v>
          </cell>
          <cell r="G2743">
            <v>261919.3</v>
          </cell>
          <cell r="H2743">
            <v>39169090</v>
          </cell>
        </row>
        <row r="2744">
          <cell r="E2744">
            <v>2008</v>
          </cell>
          <cell r="F2744">
            <v>181668.8</v>
          </cell>
          <cell r="G2744">
            <v>577949.1</v>
          </cell>
          <cell r="H2744">
            <v>39169090</v>
          </cell>
        </row>
        <row r="2745">
          <cell r="E2745">
            <v>2007</v>
          </cell>
          <cell r="F2745">
            <v>270458.59999999998</v>
          </cell>
          <cell r="G2745">
            <v>945392.2</v>
          </cell>
          <cell r="H2745">
            <v>39169090</v>
          </cell>
        </row>
        <row r="2746">
          <cell r="E2746">
            <v>2006</v>
          </cell>
          <cell r="F2746">
            <v>83627</v>
          </cell>
          <cell r="G2746">
            <v>758257.3</v>
          </cell>
          <cell r="H2746">
            <v>39169090</v>
          </cell>
        </row>
        <row r="2747">
          <cell r="E2747">
            <v>2005</v>
          </cell>
          <cell r="F2747">
            <v>52449</v>
          </cell>
          <cell r="G2747">
            <v>170335.4</v>
          </cell>
          <cell r="H2747">
            <v>39169090</v>
          </cell>
        </row>
        <row r="2748">
          <cell r="E2748">
            <v>2018</v>
          </cell>
          <cell r="F2748">
            <v>113644.3</v>
          </cell>
          <cell r="G2748">
            <v>266889</v>
          </cell>
          <cell r="H2748">
            <v>39171010</v>
          </cell>
        </row>
        <row r="2749">
          <cell r="E2749">
            <v>2017</v>
          </cell>
          <cell r="F2749">
            <v>70184.5</v>
          </cell>
          <cell r="G2749">
            <v>205875.8</v>
          </cell>
          <cell r="H2749">
            <v>39171010</v>
          </cell>
        </row>
        <row r="2750">
          <cell r="E2750">
            <v>2016</v>
          </cell>
          <cell r="F2750">
            <v>111609.4</v>
          </cell>
          <cell r="G2750">
            <v>234623.5</v>
          </cell>
          <cell r="H2750">
            <v>39171010</v>
          </cell>
        </row>
        <row r="2751">
          <cell r="E2751">
            <v>2015</v>
          </cell>
          <cell r="F2751">
            <v>92173</v>
          </cell>
          <cell r="G2751">
            <v>156369.4</v>
          </cell>
          <cell r="H2751">
            <v>39171010</v>
          </cell>
        </row>
        <row r="2752">
          <cell r="E2752">
            <v>2014</v>
          </cell>
          <cell r="F2752">
            <v>103025.3</v>
          </cell>
          <cell r="G2752">
            <v>183997</v>
          </cell>
          <cell r="H2752">
            <v>39171010</v>
          </cell>
        </row>
        <row r="2753">
          <cell r="E2753">
            <v>2013</v>
          </cell>
          <cell r="F2753">
            <v>81336.600000000006</v>
          </cell>
          <cell r="G2753">
            <v>179517</v>
          </cell>
          <cell r="H2753">
            <v>39171010</v>
          </cell>
        </row>
        <row r="2754">
          <cell r="E2754">
            <v>2012</v>
          </cell>
          <cell r="F2754">
            <v>92145.2</v>
          </cell>
          <cell r="G2754">
            <v>171077</v>
          </cell>
          <cell r="H2754">
            <v>39171010</v>
          </cell>
        </row>
        <row r="2755">
          <cell r="E2755">
            <v>2011</v>
          </cell>
          <cell r="F2755">
            <v>62065.2</v>
          </cell>
          <cell r="G2755">
            <v>197917</v>
          </cell>
          <cell r="H2755">
            <v>39171010</v>
          </cell>
        </row>
        <row r="2756">
          <cell r="E2756">
            <v>2010</v>
          </cell>
          <cell r="F2756">
            <v>44962.5</v>
          </cell>
          <cell r="G2756">
            <v>163071</v>
          </cell>
          <cell r="H2756">
            <v>39171010</v>
          </cell>
        </row>
        <row r="2757">
          <cell r="E2757">
            <v>2009</v>
          </cell>
          <cell r="F2757">
            <v>25593.599999999999</v>
          </cell>
          <cell r="G2757">
            <v>120025</v>
          </cell>
          <cell r="H2757">
            <v>39171010</v>
          </cell>
        </row>
        <row r="2758">
          <cell r="E2758">
            <v>2008</v>
          </cell>
          <cell r="F2758">
            <v>65608.800000000003</v>
          </cell>
          <cell r="G2758">
            <v>169378</v>
          </cell>
          <cell r="H2758">
            <v>39171010</v>
          </cell>
        </row>
        <row r="2759">
          <cell r="E2759">
            <v>2007</v>
          </cell>
          <cell r="F2759">
            <v>82062.399999999994</v>
          </cell>
          <cell r="G2759">
            <v>212602</v>
          </cell>
          <cell r="H2759">
            <v>39171010</v>
          </cell>
        </row>
        <row r="2760">
          <cell r="E2760">
            <v>2006</v>
          </cell>
          <cell r="F2760">
            <v>97401.1</v>
          </cell>
          <cell r="G2760">
            <v>185304.4</v>
          </cell>
          <cell r="H2760">
            <v>39171010</v>
          </cell>
        </row>
        <row r="2761">
          <cell r="E2761">
            <v>2005</v>
          </cell>
          <cell r="F2761">
            <v>88226.1</v>
          </cell>
          <cell r="G2761">
            <v>176316.79999999999</v>
          </cell>
          <cell r="H2761">
            <v>39171010</v>
          </cell>
        </row>
        <row r="2762">
          <cell r="E2762">
            <v>2018</v>
          </cell>
          <cell r="F2762">
            <v>39965.1</v>
          </cell>
          <cell r="G2762">
            <v>194675.8</v>
          </cell>
          <cell r="H2762">
            <v>39171090</v>
          </cell>
        </row>
        <row r="2763">
          <cell r="E2763">
            <v>2017</v>
          </cell>
          <cell r="F2763">
            <v>36299.5</v>
          </cell>
          <cell r="G2763">
            <v>276117.3</v>
          </cell>
          <cell r="H2763">
            <v>39171090</v>
          </cell>
        </row>
        <row r="2764">
          <cell r="E2764">
            <v>2016</v>
          </cell>
          <cell r="F2764">
            <v>51470</v>
          </cell>
          <cell r="G2764">
            <v>209011.6</v>
          </cell>
          <cell r="H2764">
            <v>39171090</v>
          </cell>
        </row>
        <row r="2765">
          <cell r="E2765">
            <v>2015</v>
          </cell>
          <cell r="F2765">
            <v>68935.3</v>
          </cell>
          <cell r="G2765">
            <v>332249.09999999998</v>
          </cell>
          <cell r="H2765">
            <v>39171090</v>
          </cell>
        </row>
        <row r="2766">
          <cell r="E2766">
            <v>2014</v>
          </cell>
          <cell r="F2766">
            <v>279954.3</v>
          </cell>
          <cell r="G2766">
            <v>716555.5</v>
          </cell>
          <cell r="H2766">
            <v>39171090</v>
          </cell>
        </row>
        <row r="2767">
          <cell r="E2767">
            <v>2013</v>
          </cell>
          <cell r="F2767">
            <v>340243.6</v>
          </cell>
          <cell r="G2767">
            <v>1257728.1000000001</v>
          </cell>
          <cell r="H2767">
            <v>39171090</v>
          </cell>
        </row>
        <row r="2768">
          <cell r="E2768">
            <v>2012</v>
          </cell>
          <cell r="F2768">
            <v>282940.40000000002</v>
          </cell>
          <cell r="G2768">
            <v>844564.4</v>
          </cell>
          <cell r="H2768">
            <v>39171090</v>
          </cell>
        </row>
        <row r="2769">
          <cell r="E2769">
            <v>2011</v>
          </cell>
          <cell r="F2769">
            <v>415064.4</v>
          </cell>
          <cell r="G2769">
            <v>747863.8</v>
          </cell>
          <cell r="H2769">
            <v>39171090</v>
          </cell>
        </row>
        <row r="2770">
          <cell r="E2770">
            <v>2010</v>
          </cell>
          <cell r="F2770">
            <v>498040.4</v>
          </cell>
          <cell r="G2770">
            <v>633235.1</v>
          </cell>
          <cell r="H2770">
            <v>39171090</v>
          </cell>
        </row>
        <row r="2771">
          <cell r="E2771">
            <v>2009</v>
          </cell>
          <cell r="F2771">
            <v>261100.5</v>
          </cell>
          <cell r="G2771">
            <v>124607</v>
          </cell>
          <cell r="H2771">
            <v>39171090</v>
          </cell>
        </row>
        <row r="2772">
          <cell r="E2772">
            <v>2008</v>
          </cell>
          <cell r="F2772">
            <v>12237.5</v>
          </cell>
          <cell r="G2772">
            <v>230022.5</v>
          </cell>
          <cell r="H2772">
            <v>39171090</v>
          </cell>
        </row>
        <row r="2773">
          <cell r="E2773">
            <v>2007</v>
          </cell>
          <cell r="F2773">
            <v>13459</v>
          </cell>
          <cell r="G2773">
            <v>171529</v>
          </cell>
          <cell r="H2773">
            <v>39171090</v>
          </cell>
        </row>
        <row r="2774">
          <cell r="E2774">
            <v>2006</v>
          </cell>
          <cell r="F2774">
            <v>13844.3</v>
          </cell>
          <cell r="G2774">
            <v>170989.6</v>
          </cell>
          <cell r="H2774">
            <v>39171090</v>
          </cell>
        </row>
        <row r="2775">
          <cell r="E2775">
            <v>2005</v>
          </cell>
          <cell r="F2775">
            <v>9586.5</v>
          </cell>
          <cell r="G2775">
            <v>156099.20000000001</v>
          </cell>
          <cell r="H2775">
            <v>39171090</v>
          </cell>
        </row>
        <row r="2776">
          <cell r="E2776">
            <v>2018</v>
          </cell>
          <cell r="F2776">
            <v>1045863.6</v>
          </cell>
          <cell r="G2776">
            <v>7271614</v>
          </cell>
          <cell r="H2776">
            <v>39172110</v>
          </cell>
        </row>
        <row r="2777">
          <cell r="E2777">
            <v>2017</v>
          </cell>
          <cell r="F2777">
            <v>755898.5</v>
          </cell>
          <cell r="G2777">
            <v>4626399.5</v>
          </cell>
          <cell r="H2777">
            <v>39172110</v>
          </cell>
        </row>
        <row r="2778">
          <cell r="E2778">
            <v>2016</v>
          </cell>
          <cell r="F2778">
            <v>1107924.6000000001</v>
          </cell>
          <cell r="G2778">
            <v>2604573.4</v>
          </cell>
          <cell r="H2778">
            <v>39172110</v>
          </cell>
        </row>
        <row r="2779">
          <cell r="E2779">
            <v>2015</v>
          </cell>
          <cell r="F2779">
            <v>1719661.7</v>
          </cell>
          <cell r="G2779">
            <v>3347351.3</v>
          </cell>
          <cell r="H2779">
            <v>39172110</v>
          </cell>
        </row>
        <row r="2780">
          <cell r="E2780">
            <v>2014</v>
          </cell>
          <cell r="F2780">
            <v>2508596.6</v>
          </cell>
          <cell r="G2780">
            <v>3183942.2</v>
          </cell>
          <cell r="H2780">
            <v>39172110</v>
          </cell>
        </row>
        <row r="2781">
          <cell r="E2781">
            <v>2013</v>
          </cell>
          <cell r="F2781">
            <v>1162916</v>
          </cell>
          <cell r="G2781">
            <v>3839084.5</v>
          </cell>
          <cell r="H2781">
            <v>39172110</v>
          </cell>
        </row>
        <row r="2782">
          <cell r="E2782">
            <v>2012</v>
          </cell>
          <cell r="F2782">
            <v>1376958.8</v>
          </cell>
          <cell r="G2782">
            <v>4890733</v>
          </cell>
          <cell r="H2782">
            <v>39172110</v>
          </cell>
        </row>
        <row r="2783">
          <cell r="E2783">
            <v>2011</v>
          </cell>
          <cell r="F2783">
            <v>659609.30000000005</v>
          </cell>
          <cell r="G2783">
            <v>4102414.1</v>
          </cell>
          <cell r="H2783">
            <v>39172110</v>
          </cell>
        </row>
        <row r="2784">
          <cell r="E2784">
            <v>2010</v>
          </cell>
          <cell r="F2784">
            <v>507751.4</v>
          </cell>
          <cell r="G2784">
            <v>3352141.1</v>
          </cell>
          <cell r="H2784">
            <v>39172110</v>
          </cell>
        </row>
        <row r="2785">
          <cell r="E2785">
            <v>2009</v>
          </cell>
          <cell r="F2785">
            <v>455977.6</v>
          </cell>
          <cell r="G2785">
            <v>2337722.7000000002</v>
          </cell>
          <cell r="H2785">
            <v>39172110</v>
          </cell>
        </row>
        <row r="2786">
          <cell r="E2786">
            <v>2008</v>
          </cell>
          <cell r="F2786">
            <v>1304222.8</v>
          </cell>
          <cell r="G2786">
            <v>3435934.8</v>
          </cell>
          <cell r="H2786">
            <v>39172110</v>
          </cell>
        </row>
        <row r="2787">
          <cell r="E2787">
            <v>2007</v>
          </cell>
          <cell r="F2787">
            <v>822646.6</v>
          </cell>
          <cell r="G2787">
            <v>4001772.9</v>
          </cell>
          <cell r="H2787">
            <v>39172110</v>
          </cell>
        </row>
        <row r="2788">
          <cell r="E2788">
            <v>2006</v>
          </cell>
          <cell r="F2788">
            <v>805540.2</v>
          </cell>
          <cell r="G2788">
            <v>3070838</v>
          </cell>
          <cell r="H2788">
            <v>39172110</v>
          </cell>
        </row>
        <row r="2789">
          <cell r="E2789">
            <v>2005</v>
          </cell>
          <cell r="F2789">
            <v>670012.9</v>
          </cell>
          <cell r="G2789">
            <v>2725145.5</v>
          </cell>
          <cell r="H2789">
            <v>39172110</v>
          </cell>
        </row>
        <row r="2790">
          <cell r="E2790">
            <v>2018</v>
          </cell>
          <cell r="F2790">
            <v>280508</v>
          </cell>
          <cell r="G2790">
            <v>3941864.5</v>
          </cell>
          <cell r="H2790">
            <v>39172190</v>
          </cell>
        </row>
        <row r="2791">
          <cell r="E2791">
            <v>2017</v>
          </cell>
          <cell r="F2791">
            <v>392101</v>
          </cell>
          <cell r="G2791">
            <v>3741523.6</v>
          </cell>
          <cell r="H2791">
            <v>39172190</v>
          </cell>
        </row>
        <row r="2792">
          <cell r="E2792">
            <v>2016</v>
          </cell>
          <cell r="F2792">
            <v>314831.2</v>
          </cell>
          <cell r="G2792">
            <v>2910798.9</v>
          </cell>
          <cell r="H2792">
            <v>39172190</v>
          </cell>
        </row>
        <row r="2793">
          <cell r="E2793">
            <v>2015</v>
          </cell>
          <cell r="F2793">
            <v>230732</v>
          </cell>
          <cell r="G2793">
            <v>2877057.4</v>
          </cell>
          <cell r="H2793">
            <v>39172190</v>
          </cell>
        </row>
        <row r="2794">
          <cell r="E2794">
            <v>2014</v>
          </cell>
          <cell r="F2794">
            <v>328362.90000000002</v>
          </cell>
          <cell r="G2794">
            <v>3434946.1</v>
          </cell>
          <cell r="H2794">
            <v>39172190</v>
          </cell>
        </row>
        <row r="2795">
          <cell r="E2795">
            <v>2013</v>
          </cell>
          <cell r="F2795">
            <v>477526.3</v>
          </cell>
          <cell r="G2795">
            <v>2250034.1</v>
          </cell>
          <cell r="H2795">
            <v>39172190</v>
          </cell>
        </row>
        <row r="2796">
          <cell r="E2796">
            <v>2012</v>
          </cell>
          <cell r="F2796">
            <v>317754.90000000002</v>
          </cell>
          <cell r="G2796">
            <v>2944737.8</v>
          </cell>
          <cell r="H2796">
            <v>39172190</v>
          </cell>
        </row>
        <row r="2797">
          <cell r="E2797">
            <v>2011</v>
          </cell>
          <cell r="F2797">
            <v>274842.3</v>
          </cell>
          <cell r="G2797">
            <v>2109182.1</v>
          </cell>
          <cell r="H2797">
            <v>39172190</v>
          </cell>
        </row>
        <row r="2798">
          <cell r="E2798">
            <v>2010</v>
          </cell>
          <cell r="F2798">
            <v>69196.100000000006</v>
          </cell>
          <cell r="G2798">
            <v>1446863.3</v>
          </cell>
          <cell r="H2798">
            <v>39172190</v>
          </cell>
        </row>
        <row r="2799">
          <cell r="E2799">
            <v>2009</v>
          </cell>
          <cell r="F2799">
            <v>30520.9</v>
          </cell>
          <cell r="G2799">
            <v>1109157.3</v>
          </cell>
          <cell r="H2799">
            <v>39172190</v>
          </cell>
        </row>
        <row r="2800">
          <cell r="E2800">
            <v>2008</v>
          </cell>
          <cell r="F2800">
            <v>41192.699999999997</v>
          </cell>
          <cell r="G2800">
            <v>2364796.4</v>
          </cell>
          <cell r="H2800">
            <v>39172190</v>
          </cell>
        </row>
        <row r="2801">
          <cell r="E2801">
            <v>2007</v>
          </cell>
          <cell r="F2801">
            <v>56347.8</v>
          </cell>
          <cell r="G2801">
            <v>2793320.1</v>
          </cell>
          <cell r="H2801">
            <v>39172190</v>
          </cell>
        </row>
        <row r="2802">
          <cell r="E2802">
            <v>2006</v>
          </cell>
          <cell r="F2802">
            <v>57164.6</v>
          </cell>
          <cell r="G2802">
            <v>1400253.1</v>
          </cell>
          <cell r="H2802">
            <v>39172190</v>
          </cell>
        </row>
        <row r="2803">
          <cell r="E2803">
            <v>2005</v>
          </cell>
          <cell r="H2803">
            <v>39172190</v>
          </cell>
        </row>
        <row r="2804">
          <cell r="E2804">
            <v>2018</v>
          </cell>
          <cell r="H2804">
            <v>39172191</v>
          </cell>
        </row>
        <row r="2805">
          <cell r="E2805">
            <v>2017</v>
          </cell>
          <cell r="H2805">
            <v>39172191</v>
          </cell>
        </row>
        <row r="2806">
          <cell r="E2806">
            <v>2016</v>
          </cell>
          <cell r="H2806">
            <v>39172191</v>
          </cell>
        </row>
        <row r="2807">
          <cell r="E2807">
            <v>2015</v>
          </cell>
          <cell r="H2807">
            <v>39172191</v>
          </cell>
        </row>
        <row r="2808">
          <cell r="E2808">
            <v>2014</v>
          </cell>
          <cell r="H2808">
            <v>39172191</v>
          </cell>
        </row>
        <row r="2809">
          <cell r="E2809">
            <v>2013</v>
          </cell>
          <cell r="H2809">
            <v>39172191</v>
          </cell>
        </row>
        <row r="2810">
          <cell r="E2810">
            <v>2012</v>
          </cell>
          <cell r="H2810">
            <v>39172191</v>
          </cell>
        </row>
        <row r="2811">
          <cell r="E2811">
            <v>2011</v>
          </cell>
          <cell r="H2811">
            <v>39172191</v>
          </cell>
        </row>
        <row r="2812">
          <cell r="E2812">
            <v>2010</v>
          </cell>
          <cell r="H2812">
            <v>39172191</v>
          </cell>
        </row>
        <row r="2813">
          <cell r="E2813">
            <v>2009</v>
          </cell>
          <cell r="H2813">
            <v>39172191</v>
          </cell>
        </row>
        <row r="2814">
          <cell r="E2814">
            <v>2008</v>
          </cell>
          <cell r="H2814">
            <v>39172191</v>
          </cell>
        </row>
        <row r="2815">
          <cell r="E2815">
            <v>2007</v>
          </cell>
          <cell r="H2815">
            <v>39172191</v>
          </cell>
        </row>
        <row r="2816">
          <cell r="E2816">
            <v>2006</v>
          </cell>
          <cell r="H2816">
            <v>39172191</v>
          </cell>
        </row>
        <row r="2817">
          <cell r="E2817">
            <v>2005</v>
          </cell>
          <cell r="H2817">
            <v>39172191</v>
          </cell>
        </row>
        <row r="2818">
          <cell r="E2818">
            <v>2018</v>
          </cell>
          <cell r="H2818">
            <v>39172199</v>
          </cell>
        </row>
        <row r="2819">
          <cell r="E2819">
            <v>2017</v>
          </cell>
          <cell r="H2819">
            <v>39172199</v>
          </cell>
        </row>
        <row r="2820">
          <cell r="E2820">
            <v>2016</v>
          </cell>
          <cell r="H2820">
            <v>39172199</v>
          </cell>
        </row>
        <row r="2821">
          <cell r="E2821">
            <v>2015</v>
          </cell>
          <cell r="H2821">
            <v>39172199</v>
          </cell>
        </row>
        <row r="2822">
          <cell r="E2822">
            <v>2014</v>
          </cell>
          <cell r="H2822">
            <v>39172199</v>
          </cell>
        </row>
        <row r="2823">
          <cell r="E2823">
            <v>2013</v>
          </cell>
          <cell r="H2823">
            <v>39172199</v>
          </cell>
        </row>
        <row r="2824">
          <cell r="E2824">
            <v>2012</v>
          </cell>
          <cell r="H2824">
            <v>39172199</v>
          </cell>
        </row>
        <row r="2825">
          <cell r="E2825">
            <v>2011</v>
          </cell>
          <cell r="H2825">
            <v>39172199</v>
          </cell>
        </row>
        <row r="2826">
          <cell r="E2826">
            <v>2010</v>
          </cell>
          <cell r="H2826">
            <v>39172199</v>
          </cell>
        </row>
        <row r="2827">
          <cell r="E2827">
            <v>2009</v>
          </cell>
          <cell r="H2827">
            <v>39172199</v>
          </cell>
        </row>
        <row r="2828">
          <cell r="E2828">
            <v>2008</v>
          </cell>
          <cell r="H2828">
            <v>39172199</v>
          </cell>
        </row>
        <row r="2829">
          <cell r="E2829">
            <v>2007</v>
          </cell>
          <cell r="H2829">
            <v>39172199</v>
          </cell>
        </row>
        <row r="2830">
          <cell r="E2830">
            <v>2006</v>
          </cell>
          <cell r="H2830">
            <v>39172199</v>
          </cell>
        </row>
        <row r="2831">
          <cell r="E2831">
            <v>2005</v>
          </cell>
          <cell r="F2831">
            <v>44227.3</v>
          </cell>
          <cell r="G2831">
            <v>1188489.7</v>
          </cell>
          <cell r="H2831">
            <v>39172199</v>
          </cell>
        </row>
        <row r="2832">
          <cell r="E2832">
            <v>2018</v>
          </cell>
          <cell r="F2832">
            <v>101475.4</v>
          </cell>
          <cell r="G2832">
            <v>811518.9</v>
          </cell>
          <cell r="H2832">
            <v>39172210</v>
          </cell>
        </row>
        <row r="2833">
          <cell r="E2833">
            <v>2017</v>
          </cell>
          <cell r="F2833">
            <v>175144.9</v>
          </cell>
          <cell r="G2833">
            <v>809522.2</v>
          </cell>
          <cell r="H2833">
            <v>39172210</v>
          </cell>
        </row>
        <row r="2834">
          <cell r="E2834">
            <v>2016</v>
          </cell>
          <cell r="F2834">
            <v>228528.3</v>
          </cell>
          <cell r="G2834">
            <v>623218.5</v>
          </cell>
          <cell r="H2834">
            <v>39172210</v>
          </cell>
        </row>
        <row r="2835">
          <cell r="E2835">
            <v>2015</v>
          </cell>
          <cell r="F2835">
            <v>176948.8</v>
          </cell>
          <cell r="G2835">
            <v>720402.3</v>
          </cell>
          <cell r="H2835">
            <v>39172210</v>
          </cell>
        </row>
        <row r="2836">
          <cell r="E2836">
            <v>2014</v>
          </cell>
          <cell r="F2836">
            <v>437731.2</v>
          </cell>
          <cell r="G2836">
            <v>782698.9</v>
          </cell>
          <cell r="H2836">
            <v>39172210</v>
          </cell>
        </row>
        <row r="2837">
          <cell r="E2837">
            <v>2013</v>
          </cell>
          <cell r="F2837">
            <v>476752</v>
          </cell>
          <cell r="G2837">
            <v>827793.6</v>
          </cell>
          <cell r="H2837">
            <v>39172210</v>
          </cell>
        </row>
        <row r="2838">
          <cell r="E2838">
            <v>2012</v>
          </cell>
          <cell r="F2838">
            <v>241735.8</v>
          </cell>
          <cell r="G2838">
            <v>605552</v>
          </cell>
          <cell r="H2838">
            <v>39172210</v>
          </cell>
        </row>
        <row r="2839">
          <cell r="E2839">
            <v>2011</v>
          </cell>
          <cell r="F2839">
            <v>550929.30000000005</v>
          </cell>
          <cell r="G2839">
            <v>653639.30000000005</v>
          </cell>
          <cell r="H2839">
            <v>39172210</v>
          </cell>
        </row>
        <row r="2840">
          <cell r="E2840">
            <v>2010</v>
          </cell>
          <cell r="F2840">
            <v>253572.8</v>
          </cell>
          <cell r="G2840">
            <v>613975.6</v>
          </cell>
          <cell r="H2840">
            <v>39172210</v>
          </cell>
        </row>
        <row r="2841">
          <cell r="E2841">
            <v>2009</v>
          </cell>
          <cell r="F2841">
            <v>177328</v>
          </cell>
          <cell r="G2841">
            <v>466156.1</v>
          </cell>
          <cell r="H2841">
            <v>39172210</v>
          </cell>
        </row>
        <row r="2842">
          <cell r="E2842">
            <v>2008</v>
          </cell>
          <cell r="F2842">
            <v>135073.20000000001</v>
          </cell>
          <cell r="G2842">
            <v>777320.8</v>
          </cell>
          <cell r="H2842">
            <v>39172210</v>
          </cell>
        </row>
        <row r="2843">
          <cell r="E2843">
            <v>2007</v>
          </cell>
          <cell r="F2843">
            <v>100789.1</v>
          </cell>
          <cell r="G2843">
            <v>1133379.5</v>
          </cell>
          <cell r="H2843">
            <v>39172210</v>
          </cell>
        </row>
        <row r="2844">
          <cell r="E2844">
            <v>2006</v>
          </cell>
          <cell r="F2844">
            <v>42644.2</v>
          </cell>
          <cell r="G2844">
            <v>815317.6</v>
          </cell>
          <cell r="H2844">
            <v>39172210</v>
          </cell>
        </row>
        <row r="2845">
          <cell r="E2845">
            <v>2005</v>
          </cell>
          <cell r="F2845">
            <v>20820</v>
          </cell>
          <cell r="G2845">
            <v>806934</v>
          </cell>
          <cell r="H2845">
            <v>39172210</v>
          </cell>
        </row>
        <row r="2846">
          <cell r="E2846">
            <v>2018</v>
          </cell>
          <cell r="F2846">
            <v>3594266.6</v>
          </cell>
          <cell r="G2846">
            <v>2362471.1</v>
          </cell>
          <cell r="H2846">
            <v>39172290</v>
          </cell>
        </row>
        <row r="2847">
          <cell r="E2847">
            <v>2017</v>
          </cell>
          <cell r="F2847">
            <v>3439416.4</v>
          </cell>
          <cell r="G2847">
            <v>2102227.6</v>
          </cell>
          <cell r="H2847">
            <v>39172290</v>
          </cell>
        </row>
        <row r="2848">
          <cell r="E2848">
            <v>2016</v>
          </cell>
          <cell r="F2848">
            <v>2995485.3</v>
          </cell>
          <cell r="G2848">
            <v>2221408</v>
          </cell>
          <cell r="H2848">
            <v>39172290</v>
          </cell>
        </row>
        <row r="2849">
          <cell r="E2849">
            <v>2015</v>
          </cell>
          <cell r="F2849">
            <v>2500205.9</v>
          </cell>
          <cell r="G2849">
            <v>2248839.4</v>
          </cell>
          <cell r="H2849">
            <v>39172290</v>
          </cell>
        </row>
        <row r="2850">
          <cell r="E2850">
            <v>2014</v>
          </cell>
          <cell r="F2850">
            <v>2030595.9</v>
          </cell>
          <cell r="G2850">
            <v>2092701.7</v>
          </cell>
          <cell r="H2850">
            <v>39172290</v>
          </cell>
        </row>
        <row r="2851">
          <cell r="E2851">
            <v>2013</v>
          </cell>
          <cell r="F2851">
            <v>2040372.1</v>
          </cell>
          <cell r="G2851">
            <v>2135921.7000000002</v>
          </cell>
          <cell r="H2851">
            <v>39172290</v>
          </cell>
        </row>
        <row r="2852">
          <cell r="E2852">
            <v>2012</v>
          </cell>
          <cell r="F2852">
            <v>1663782.5</v>
          </cell>
          <cell r="G2852">
            <v>1297144.3</v>
          </cell>
          <cell r="H2852">
            <v>39172290</v>
          </cell>
        </row>
        <row r="2853">
          <cell r="E2853">
            <v>2011</v>
          </cell>
          <cell r="F2853">
            <v>1398563.5</v>
          </cell>
          <cell r="G2853">
            <v>1536603.5</v>
          </cell>
          <cell r="H2853">
            <v>39172290</v>
          </cell>
        </row>
        <row r="2854">
          <cell r="E2854">
            <v>2010</v>
          </cell>
          <cell r="F2854">
            <v>764012.8</v>
          </cell>
          <cell r="G2854">
            <v>1484722.4</v>
          </cell>
          <cell r="H2854">
            <v>39172290</v>
          </cell>
        </row>
        <row r="2855">
          <cell r="E2855">
            <v>2009</v>
          </cell>
          <cell r="F2855">
            <v>597740.1</v>
          </cell>
          <cell r="G2855">
            <v>960659.3</v>
          </cell>
          <cell r="H2855">
            <v>39172290</v>
          </cell>
        </row>
        <row r="2856">
          <cell r="E2856">
            <v>2008</v>
          </cell>
          <cell r="F2856">
            <v>263216.09999999998</v>
          </cell>
          <cell r="G2856">
            <v>1391205.7</v>
          </cell>
          <cell r="H2856">
            <v>39172290</v>
          </cell>
        </row>
        <row r="2857">
          <cell r="E2857">
            <v>2007</v>
          </cell>
          <cell r="F2857">
            <v>33883</v>
          </cell>
          <cell r="G2857">
            <v>1095264.3999999999</v>
          </cell>
          <cell r="H2857">
            <v>39172290</v>
          </cell>
        </row>
        <row r="2858">
          <cell r="E2858">
            <v>2006</v>
          </cell>
          <cell r="F2858">
            <v>19905.7</v>
          </cell>
          <cell r="G2858">
            <v>1154036.8999999999</v>
          </cell>
          <cell r="H2858">
            <v>39172290</v>
          </cell>
        </row>
        <row r="2859">
          <cell r="E2859">
            <v>2005</v>
          </cell>
          <cell r="H2859">
            <v>39172290</v>
          </cell>
        </row>
        <row r="2860">
          <cell r="E2860">
            <v>2018</v>
          </cell>
          <cell r="H2860">
            <v>39172291</v>
          </cell>
        </row>
        <row r="2861">
          <cell r="E2861">
            <v>2017</v>
          </cell>
          <cell r="H2861">
            <v>39172291</v>
          </cell>
        </row>
        <row r="2862">
          <cell r="E2862">
            <v>2016</v>
          </cell>
          <cell r="H2862">
            <v>39172291</v>
          </cell>
        </row>
        <row r="2863">
          <cell r="E2863">
            <v>2015</v>
          </cell>
          <cell r="H2863">
            <v>39172291</v>
          </cell>
        </row>
        <row r="2864">
          <cell r="E2864">
            <v>2014</v>
          </cell>
          <cell r="H2864">
            <v>39172291</v>
          </cell>
        </row>
        <row r="2865">
          <cell r="E2865">
            <v>2013</v>
          </cell>
          <cell r="H2865">
            <v>39172291</v>
          </cell>
        </row>
        <row r="2866">
          <cell r="E2866">
            <v>2012</v>
          </cell>
          <cell r="H2866">
            <v>39172291</v>
          </cell>
        </row>
        <row r="2867">
          <cell r="E2867">
            <v>2011</v>
          </cell>
          <cell r="H2867">
            <v>39172291</v>
          </cell>
        </row>
        <row r="2868">
          <cell r="E2868">
            <v>2010</v>
          </cell>
          <cell r="H2868">
            <v>39172291</v>
          </cell>
        </row>
        <row r="2869">
          <cell r="E2869">
            <v>2009</v>
          </cell>
          <cell r="H2869">
            <v>39172291</v>
          </cell>
        </row>
        <row r="2870">
          <cell r="E2870">
            <v>2008</v>
          </cell>
          <cell r="H2870">
            <v>39172291</v>
          </cell>
        </row>
        <row r="2871">
          <cell r="E2871">
            <v>2007</v>
          </cell>
          <cell r="H2871">
            <v>39172291</v>
          </cell>
        </row>
        <row r="2872">
          <cell r="E2872">
            <v>2006</v>
          </cell>
          <cell r="H2872">
            <v>39172291</v>
          </cell>
        </row>
        <row r="2873">
          <cell r="E2873">
            <v>2005</v>
          </cell>
          <cell r="H2873">
            <v>39172291</v>
          </cell>
        </row>
        <row r="2874">
          <cell r="E2874">
            <v>2018</v>
          </cell>
          <cell r="H2874">
            <v>39172299</v>
          </cell>
        </row>
        <row r="2875">
          <cell r="E2875">
            <v>2017</v>
          </cell>
          <cell r="H2875">
            <v>39172299</v>
          </cell>
        </row>
        <row r="2876">
          <cell r="E2876">
            <v>2016</v>
          </cell>
          <cell r="H2876">
            <v>39172299</v>
          </cell>
        </row>
        <row r="2877">
          <cell r="E2877">
            <v>2015</v>
          </cell>
          <cell r="H2877">
            <v>39172299</v>
          </cell>
        </row>
        <row r="2878">
          <cell r="E2878">
            <v>2014</v>
          </cell>
          <cell r="H2878">
            <v>39172299</v>
          </cell>
        </row>
        <row r="2879">
          <cell r="E2879">
            <v>2013</v>
          </cell>
          <cell r="H2879">
            <v>39172299</v>
          </cell>
        </row>
        <row r="2880">
          <cell r="E2880">
            <v>2012</v>
          </cell>
          <cell r="H2880">
            <v>39172299</v>
          </cell>
        </row>
        <row r="2881">
          <cell r="E2881">
            <v>2011</v>
          </cell>
          <cell r="H2881">
            <v>39172299</v>
          </cell>
        </row>
        <row r="2882">
          <cell r="E2882">
            <v>2010</v>
          </cell>
          <cell r="H2882">
            <v>39172299</v>
          </cell>
        </row>
        <row r="2883">
          <cell r="E2883">
            <v>2009</v>
          </cell>
          <cell r="H2883">
            <v>39172299</v>
          </cell>
        </row>
        <row r="2884">
          <cell r="E2884">
            <v>2008</v>
          </cell>
          <cell r="H2884">
            <v>39172299</v>
          </cell>
        </row>
        <row r="2885">
          <cell r="E2885">
            <v>2007</v>
          </cell>
          <cell r="H2885">
            <v>39172299</v>
          </cell>
        </row>
        <row r="2886">
          <cell r="E2886">
            <v>2006</v>
          </cell>
          <cell r="H2886">
            <v>39172299</v>
          </cell>
        </row>
        <row r="2887">
          <cell r="E2887">
            <v>2005</v>
          </cell>
          <cell r="F2887">
            <v>5831.6</v>
          </cell>
          <cell r="G2887">
            <v>869740</v>
          </cell>
          <cell r="H2887">
            <v>39172299</v>
          </cell>
        </row>
        <row r="2888">
          <cell r="E2888">
            <v>2018</v>
          </cell>
          <cell r="F2888">
            <v>2952440</v>
          </cell>
          <cell r="G2888">
            <v>2299477.1</v>
          </cell>
          <cell r="H2888">
            <v>39172310</v>
          </cell>
        </row>
        <row r="2889">
          <cell r="E2889">
            <v>2017</v>
          </cell>
          <cell r="F2889">
            <v>3356780.1</v>
          </cell>
          <cell r="G2889">
            <v>2166898.2999999998</v>
          </cell>
          <cell r="H2889">
            <v>39172310</v>
          </cell>
        </row>
        <row r="2890">
          <cell r="E2890">
            <v>2016</v>
          </cell>
          <cell r="F2890">
            <v>2720150.3</v>
          </cell>
          <cell r="G2890">
            <v>1746131.7</v>
          </cell>
          <cell r="H2890">
            <v>39172310</v>
          </cell>
        </row>
        <row r="2891">
          <cell r="E2891">
            <v>2015</v>
          </cell>
          <cell r="F2891">
            <v>3225150.7</v>
          </cell>
          <cell r="G2891">
            <v>1941614.7</v>
          </cell>
          <cell r="H2891">
            <v>39172310</v>
          </cell>
        </row>
        <row r="2892">
          <cell r="E2892">
            <v>2014</v>
          </cell>
          <cell r="F2892">
            <v>3864178.6</v>
          </cell>
          <cell r="G2892">
            <v>2118673</v>
          </cell>
          <cell r="H2892">
            <v>39172310</v>
          </cell>
        </row>
        <row r="2893">
          <cell r="E2893">
            <v>2013</v>
          </cell>
          <cell r="F2893">
            <v>2641443.1</v>
          </cell>
          <cell r="G2893">
            <v>2086202.9</v>
          </cell>
          <cell r="H2893">
            <v>39172310</v>
          </cell>
        </row>
        <row r="2894">
          <cell r="E2894">
            <v>2012</v>
          </cell>
          <cell r="F2894">
            <v>2520233.7000000002</v>
          </cell>
          <cell r="G2894">
            <v>1922104.1</v>
          </cell>
          <cell r="H2894">
            <v>39172310</v>
          </cell>
        </row>
        <row r="2895">
          <cell r="E2895">
            <v>2011</v>
          </cell>
          <cell r="F2895">
            <v>2843161.3</v>
          </cell>
          <cell r="G2895">
            <v>1887460.5</v>
          </cell>
          <cell r="H2895">
            <v>39172310</v>
          </cell>
        </row>
        <row r="2896">
          <cell r="E2896">
            <v>2010</v>
          </cell>
          <cell r="F2896">
            <v>2115719</v>
          </cell>
          <cell r="G2896">
            <v>1540998.1</v>
          </cell>
          <cell r="H2896">
            <v>39172310</v>
          </cell>
        </row>
        <row r="2897">
          <cell r="E2897">
            <v>2009</v>
          </cell>
          <cell r="F2897">
            <v>1508400.4</v>
          </cell>
          <cell r="G2897">
            <v>1224393.8999999999</v>
          </cell>
          <cell r="H2897">
            <v>39172310</v>
          </cell>
        </row>
        <row r="2898">
          <cell r="E2898">
            <v>2008</v>
          </cell>
          <cell r="F2898">
            <v>3360613.4</v>
          </cell>
          <cell r="G2898">
            <v>2023973.6</v>
          </cell>
          <cell r="H2898">
            <v>39172310</v>
          </cell>
        </row>
        <row r="2899">
          <cell r="E2899">
            <v>2007</v>
          </cell>
          <cell r="F2899">
            <v>3014551.8</v>
          </cell>
          <cell r="G2899">
            <v>2040136.9</v>
          </cell>
          <cell r="H2899">
            <v>39172310</v>
          </cell>
        </row>
        <row r="2900">
          <cell r="E2900">
            <v>2006</v>
          </cell>
          <cell r="F2900">
            <v>2922745.4</v>
          </cell>
          <cell r="G2900">
            <v>1516204.9</v>
          </cell>
          <cell r="H2900">
            <v>39172310</v>
          </cell>
        </row>
        <row r="2901">
          <cell r="E2901">
            <v>2005</v>
          </cell>
          <cell r="F2901">
            <v>3083768.6</v>
          </cell>
          <cell r="G2901">
            <v>1812116.3</v>
          </cell>
          <cell r="H2901">
            <v>39172310</v>
          </cell>
        </row>
        <row r="2902">
          <cell r="E2902">
            <v>2018</v>
          </cell>
          <cell r="F2902">
            <v>1020607.6</v>
          </cell>
          <cell r="G2902">
            <v>4666413.8</v>
          </cell>
          <cell r="H2902">
            <v>39172390</v>
          </cell>
        </row>
        <row r="2903">
          <cell r="E2903">
            <v>2017</v>
          </cell>
          <cell r="F2903">
            <v>933732.9</v>
          </cell>
          <cell r="G2903">
            <v>3836059.3</v>
          </cell>
          <cell r="H2903">
            <v>39172390</v>
          </cell>
        </row>
        <row r="2904">
          <cell r="E2904">
            <v>2016</v>
          </cell>
          <cell r="F2904">
            <v>685989.7</v>
          </cell>
          <cell r="G2904">
            <v>3454596.2</v>
          </cell>
          <cell r="H2904">
            <v>39172390</v>
          </cell>
        </row>
        <row r="2905">
          <cell r="E2905">
            <v>2015</v>
          </cell>
          <cell r="F2905">
            <v>579303.4</v>
          </cell>
          <cell r="G2905">
            <v>3506712.4</v>
          </cell>
          <cell r="H2905">
            <v>39172390</v>
          </cell>
        </row>
        <row r="2906">
          <cell r="E2906">
            <v>2014</v>
          </cell>
          <cell r="F2906">
            <v>985735.9</v>
          </cell>
          <cell r="G2906">
            <v>3839391.5</v>
          </cell>
          <cell r="H2906">
            <v>39172390</v>
          </cell>
        </row>
        <row r="2907">
          <cell r="E2907">
            <v>2013</v>
          </cell>
          <cell r="F2907">
            <v>886195</v>
          </cell>
          <cell r="G2907">
            <v>2759086.6</v>
          </cell>
          <cell r="H2907">
            <v>39172390</v>
          </cell>
        </row>
        <row r="2908">
          <cell r="E2908">
            <v>2012</v>
          </cell>
          <cell r="F2908">
            <v>746614.4</v>
          </cell>
          <cell r="G2908">
            <v>2725036</v>
          </cell>
          <cell r="H2908">
            <v>39172390</v>
          </cell>
        </row>
        <row r="2909">
          <cell r="E2909">
            <v>2011</v>
          </cell>
          <cell r="F2909">
            <v>774295</v>
          </cell>
          <cell r="G2909">
            <v>2998504.3</v>
          </cell>
          <cell r="H2909">
            <v>39172390</v>
          </cell>
        </row>
        <row r="2910">
          <cell r="E2910">
            <v>2010</v>
          </cell>
          <cell r="F2910">
            <v>1017681.5</v>
          </cell>
          <cell r="G2910">
            <v>2712613.3</v>
          </cell>
          <cell r="H2910">
            <v>39172390</v>
          </cell>
        </row>
        <row r="2911">
          <cell r="E2911">
            <v>2009</v>
          </cell>
          <cell r="F2911">
            <v>824136.5</v>
          </cell>
          <cell r="G2911">
            <v>2169486.1</v>
          </cell>
          <cell r="H2911">
            <v>39172390</v>
          </cell>
        </row>
        <row r="2912">
          <cell r="E2912">
            <v>2008</v>
          </cell>
          <cell r="F2912">
            <v>307245</v>
          </cell>
          <cell r="G2912">
            <v>2902295.4</v>
          </cell>
          <cell r="H2912">
            <v>39172390</v>
          </cell>
        </row>
        <row r="2913">
          <cell r="E2913">
            <v>2007</v>
          </cell>
          <cell r="F2913">
            <v>72294.899999999994</v>
          </cell>
          <cell r="G2913">
            <v>2772456</v>
          </cell>
          <cell r="H2913">
            <v>39172390</v>
          </cell>
        </row>
        <row r="2914">
          <cell r="E2914">
            <v>2006</v>
          </cell>
          <cell r="F2914">
            <v>135762.9</v>
          </cell>
          <cell r="G2914">
            <v>2563996.2000000002</v>
          </cell>
          <cell r="H2914">
            <v>39172390</v>
          </cell>
        </row>
        <row r="2915">
          <cell r="E2915">
            <v>2005</v>
          </cell>
          <cell r="H2915">
            <v>39172390</v>
          </cell>
        </row>
        <row r="2916">
          <cell r="E2916">
            <v>2018</v>
          </cell>
          <cell r="H2916">
            <v>39172391</v>
          </cell>
        </row>
        <row r="2917">
          <cell r="E2917">
            <v>2017</v>
          </cell>
          <cell r="H2917">
            <v>39172391</v>
          </cell>
        </row>
        <row r="2918">
          <cell r="E2918">
            <v>2016</v>
          </cell>
          <cell r="H2918">
            <v>39172391</v>
          </cell>
        </row>
        <row r="2919">
          <cell r="E2919">
            <v>2015</v>
          </cell>
          <cell r="H2919">
            <v>39172391</v>
          </cell>
        </row>
        <row r="2920">
          <cell r="E2920">
            <v>2014</v>
          </cell>
          <cell r="H2920">
            <v>39172391</v>
          </cell>
        </row>
        <row r="2921">
          <cell r="E2921">
            <v>2013</v>
          </cell>
          <cell r="H2921">
            <v>39172391</v>
          </cell>
        </row>
        <row r="2922">
          <cell r="E2922">
            <v>2012</v>
          </cell>
          <cell r="H2922">
            <v>39172391</v>
          </cell>
        </row>
        <row r="2923">
          <cell r="E2923">
            <v>2011</v>
          </cell>
          <cell r="H2923">
            <v>39172391</v>
          </cell>
        </row>
        <row r="2924">
          <cell r="E2924">
            <v>2010</v>
          </cell>
          <cell r="H2924">
            <v>39172391</v>
          </cell>
        </row>
        <row r="2925">
          <cell r="E2925">
            <v>2009</v>
          </cell>
          <cell r="H2925">
            <v>39172391</v>
          </cell>
        </row>
        <row r="2926">
          <cell r="E2926">
            <v>2008</v>
          </cell>
          <cell r="H2926">
            <v>39172391</v>
          </cell>
        </row>
        <row r="2927">
          <cell r="E2927">
            <v>2007</v>
          </cell>
          <cell r="H2927">
            <v>39172391</v>
          </cell>
        </row>
        <row r="2928">
          <cell r="E2928">
            <v>2006</v>
          </cell>
          <cell r="H2928">
            <v>39172391</v>
          </cell>
        </row>
        <row r="2929">
          <cell r="E2929">
            <v>2005</v>
          </cell>
          <cell r="F2929">
            <v>0</v>
          </cell>
          <cell r="G2929">
            <v>150</v>
          </cell>
          <cell r="H2929">
            <v>39172391</v>
          </cell>
        </row>
        <row r="2930">
          <cell r="E2930">
            <v>2018</v>
          </cell>
          <cell r="H2930">
            <v>39172399</v>
          </cell>
        </row>
        <row r="2931">
          <cell r="E2931">
            <v>2017</v>
          </cell>
          <cell r="H2931">
            <v>39172399</v>
          </cell>
        </row>
        <row r="2932">
          <cell r="E2932">
            <v>2016</v>
          </cell>
          <cell r="H2932">
            <v>39172399</v>
          </cell>
        </row>
        <row r="2933">
          <cell r="E2933">
            <v>2015</v>
          </cell>
          <cell r="H2933">
            <v>39172399</v>
          </cell>
        </row>
        <row r="2934">
          <cell r="E2934">
            <v>2014</v>
          </cell>
          <cell r="H2934">
            <v>39172399</v>
          </cell>
        </row>
        <row r="2935">
          <cell r="E2935">
            <v>2013</v>
          </cell>
          <cell r="H2935">
            <v>39172399</v>
          </cell>
        </row>
        <row r="2936">
          <cell r="E2936">
            <v>2012</v>
          </cell>
          <cell r="H2936">
            <v>39172399</v>
          </cell>
        </row>
        <row r="2937">
          <cell r="E2937">
            <v>2011</v>
          </cell>
          <cell r="H2937">
            <v>39172399</v>
          </cell>
        </row>
        <row r="2938">
          <cell r="E2938">
            <v>2010</v>
          </cell>
          <cell r="H2938">
            <v>39172399</v>
          </cell>
        </row>
        <row r="2939">
          <cell r="E2939">
            <v>2009</v>
          </cell>
          <cell r="H2939">
            <v>39172399</v>
          </cell>
        </row>
        <row r="2940">
          <cell r="E2940">
            <v>2008</v>
          </cell>
          <cell r="H2940">
            <v>39172399</v>
          </cell>
        </row>
        <row r="2941">
          <cell r="E2941">
            <v>2007</v>
          </cell>
          <cell r="H2941">
            <v>39172399</v>
          </cell>
        </row>
        <row r="2942">
          <cell r="E2942">
            <v>2006</v>
          </cell>
          <cell r="H2942">
            <v>39172399</v>
          </cell>
        </row>
        <row r="2943">
          <cell r="E2943">
            <v>2005</v>
          </cell>
          <cell r="F2943">
            <v>73079.100000000006</v>
          </cell>
          <cell r="G2943">
            <v>1630896.3</v>
          </cell>
          <cell r="H2943">
            <v>39172399</v>
          </cell>
        </row>
        <row r="2944">
          <cell r="E2944">
            <v>2018</v>
          </cell>
          <cell r="F2944">
            <v>140342</v>
          </cell>
          <cell r="G2944">
            <v>546077.5</v>
          </cell>
          <cell r="H2944">
            <v>39172900</v>
          </cell>
        </row>
        <row r="2945">
          <cell r="E2945">
            <v>2017</v>
          </cell>
          <cell r="F2945">
            <v>199113.4</v>
          </cell>
          <cell r="G2945">
            <v>254537.2</v>
          </cell>
          <cell r="H2945">
            <v>39172900</v>
          </cell>
        </row>
        <row r="2946">
          <cell r="E2946">
            <v>2016</v>
          </cell>
          <cell r="F2946">
            <v>127092.3</v>
          </cell>
          <cell r="G2946">
            <v>417891.7</v>
          </cell>
          <cell r="H2946">
            <v>39172900</v>
          </cell>
        </row>
        <row r="2947">
          <cell r="E2947">
            <v>2015</v>
          </cell>
          <cell r="F2947">
            <v>119676.8</v>
          </cell>
          <cell r="G2947">
            <v>846926</v>
          </cell>
          <cell r="H2947">
            <v>39172900</v>
          </cell>
        </row>
        <row r="2948">
          <cell r="E2948">
            <v>2014</v>
          </cell>
          <cell r="F2948">
            <v>40792.1</v>
          </cell>
          <cell r="G2948">
            <v>1011046.8</v>
          </cell>
          <cell r="H2948">
            <v>39172900</v>
          </cell>
        </row>
        <row r="2949">
          <cell r="E2949">
            <v>2013</v>
          </cell>
          <cell r="F2949">
            <v>35681.199999999997</v>
          </cell>
          <cell r="G2949">
            <v>396097.2</v>
          </cell>
          <cell r="H2949">
            <v>39172900</v>
          </cell>
        </row>
        <row r="2950">
          <cell r="E2950">
            <v>2012</v>
          </cell>
          <cell r="F2950">
            <v>48900.800000000003</v>
          </cell>
          <cell r="G2950">
            <v>354805.1</v>
          </cell>
          <cell r="H2950">
            <v>39172900</v>
          </cell>
        </row>
        <row r="2951">
          <cell r="E2951">
            <v>2011</v>
          </cell>
          <cell r="F2951">
            <v>56606.9</v>
          </cell>
          <cell r="G2951">
            <v>347530</v>
          </cell>
          <cell r="H2951">
            <v>39172900</v>
          </cell>
        </row>
        <row r="2952">
          <cell r="E2952">
            <v>2010</v>
          </cell>
          <cell r="F2952">
            <v>109220.3</v>
          </cell>
          <cell r="G2952">
            <v>719296.8</v>
          </cell>
          <cell r="H2952">
            <v>39172900</v>
          </cell>
        </row>
        <row r="2953">
          <cell r="E2953">
            <v>2009</v>
          </cell>
          <cell r="H2953">
            <v>39172900</v>
          </cell>
        </row>
        <row r="2954">
          <cell r="E2954">
            <v>2008</v>
          </cell>
          <cell r="H2954">
            <v>39172900</v>
          </cell>
        </row>
        <row r="2955">
          <cell r="E2955">
            <v>2007</v>
          </cell>
          <cell r="H2955">
            <v>39172900</v>
          </cell>
        </row>
        <row r="2956">
          <cell r="E2956">
            <v>2006</v>
          </cell>
          <cell r="H2956">
            <v>39172900</v>
          </cell>
        </row>
        <row r="2957">
          <cell r="E2957">
            <v>2005</v>
          </cell>
          <cell r="H2957">
            <v>39172900</v>
          </cell>
        </row>
        <row r="2958">
          <cell r="E2958">
            <v>2018</v>
          </cell>
          <cell r="H2958">
            <v>39172912</v>
          </cell>
        </row>
        <row r="2959">
          <cell r="E2959">
            <v>2017</v>
          </cell>
          <cell r="H2959">
            <v>39172912</v>
          </cell>
        </row>
        <row r="2960">
          <cell r="E2960">
            <v>2016</v>
          </cell>
          <cell r="H2960">
            <v>39172912</v>
          </cell>
        </row>
        <row r="2961">
          <cell r="E2961">
            <v>2015</v>
          </cell>
          <cell r="H2961">
            <v>39172912</v>
          </cell>
        </row>
        <row r="2962">
          <cell r="E2962">
            <v>2014</v>
          </cell>
          <cell r="H2962">
            <v>39172912</v>
          </cell>
        </row>
        <row r="2963">
          <cell r="E2963">
            <v>2013</v>
          </cell>
          <cell r="H2963">
            <v>39172912</v>
          </cell>
        </row>
        <row r="2964">
          <cell r="E2964">
            <v>2012</v>
          </cell>
          <cell r="H2964">
            <v>39172912</v>
          </cell>
        </row>
        <row r="2965">
          <cell r="E2965">
            <v>2011</v>
          </cell>
          <cell r="H2965">
            <v>39172912</v>
          </cell>
        </row>
        <row r="2966">
          <cell r="E2966">
            <v>2010</v>
          </cell>
          <cell r="H2966">
            <v>39172912</v>
          </cell>
        </row>
        <row r="2967">
          <cell r="E2967">
            <v>2009</v>
          </cell>
          <cell r="F2967">
            <v>347</v>
          </cell>
          <cell r="G2967">
            <v>4633</v>
          </cell>
          <cell r="H2967">
            <v>39172912</v>
          </cell>
        </row>
        <row r="2968">
          <cell r="E2968">
            <v>2008</v>
          </cell>
          <cell r="F2968">
            <v>26.6</v>
          </cell>
          <cell r="G2968">
            <v>4135.6000000000004</v>
          </cell>
          <cell r="H2968">
            <v>39172912</v>
          </cell>
        </row>
        <row r="2969">
          <cell r="E2969">
            <v>2007</v>
          </cell>
          <cell r="F2969">
            <v>0</v>
          </cell>
          <cell r="G2969">
            <v>3428.7</v>
          </cell>
          <cell r="H2969">
            <v>39172912</v>
          </cell>
        </row>
        <row r="2970">
          <cell r="E2970">
            <v>2006</v>
          </cell>
          <cell r="F2970">
            <v>0</v>
          </cell>
          <cell r="G2970">
            <v>1179699</v>
          </cell>
          <cell r="H2970">
            <v>39172912</v>
          </cell>
        </row>
        <row r="2971">
          <cell r="E2971">
            <v>2005</v>
          </cell>
          <cell r="F2971">
            <v>0</v>
          </cell>
          <cell r="G2971">
            <v>5720</v>
          </cell>
          <cell r="H2971">
            <v>39172912</v>
          </cell>
        </row>
        <row r="2972">
          <cell r="E2972">
            <v>2018</v>
          </cell>
          <cell r="H2972">
            <v>39172915</v>
          </cell>
        </row>
        <row r="2973">
          <cell r="E2973">
            <v>2017</v>
          </cell>
          <cell r="H2973">
            <v>39172915</v>
          </cell>
        </row>
        <row r="2974">
          <cell r="E2974">
            <v>2016</v>
          </cell>
          <cell r="H2974">
            <v>39172915</v>
          </cell>
        </row>
        <row r="2975">
          <cell r="E2975">
            <v>2015</v>
          </cell>
          <cell r="H2975">
            <v>39172915</v>
          </cell>
        </row>
        <row r="2976">
          <cell r="E2976">
            <v>2014</v>
          </cell>
          <cell r="H2976">
            <v>39172915</v>
          </cell>
        </row>
        <row r="2977">
          <cell r="E2977">
            <v>2013</v>
          </cell>
          <cell r="H2977">
            <v>39172915</v>
          </cell>
        </row>
        <row r="2978">
          <cell r="E2978">
            <v>2012</v>
          </cell>
          <cell r="H2978">
            <v>39172915</v>
          </cell>
        </row>
        <row r="2979">
          <cell r="E2979">
            <v>2011</v>
          </cell>
          <cell r="H2979">
            <v>39172915</v>
          </cell>
        </row>
        <row r="2980">
          <cell r="E2980">
            <v>2010</v>
          </cell>
          <cell r="H2980">
            <v>39172915</v>
          </cell>
        </row>
        <row r="2981">
          <cell r="E2981">
            <v>2009</v>
          </cell>
          <cell r="F2981">
            <v>0</v>
          </cell>
          <cell r="G2981">
            <v>881.9</v>
          </cell>
          <cell r="H2981">
            <v>39172915</v>
          </cell>
        </row>
        <row r="2982">
          <cell r="E2982">
            <v>2008</v>
          </cell>
          <cell r="F2982">
            <v>0</v>
          </cell>
          <cell r="G2982">
            <v>1194</v>
          </cell>
          <cell r="H2982">
            <v>39172915</v>
          </cell>
        </row>
        <row r="2983">
          <cell r="E2983">
            <v>2007</v>
          </cell>
          <cell r="F2983">
            <v>0</v>
          </cell>
          <cell r="G2983">
            <v>2091.1999999999998</v>
          </cell>
          <cell r="H2983">
            <v>39172915</v>
          </cell>
        </row>
        <row r="2984">
          <cell r="E2984">
            <v>2006</v>
          </cell>
          <cell r="F2984">
            <v>0</v>
          </cell>
          <cell r="G2984">
            <v>8401.9</v>
          </cell>
          <cell r="H2984">
            <v>39172915</v>
          </cell>
        </row>
        <row r="2985">
          <cell r="E2985">
            <v>2005</v>
          </cell>
          <cell r="F2985">
            <v>80</v>
          </cell>
          <cell r="G2985">
            <v>6891.6</v>
          </cell>
          <cell r="H2985">
            <v>39172915</v>
          </cell>
        </row>
        <row r="2986">
          <cell r="E2986">
            <v>2018</v>
          </cell>
          <cell r="H2986">
            <v>39172919</v>
          </cell>
        </row>
        <row r="2987">
          <cell r="E2987">
            <v>2017</v>
          </cell>
          <cell r="H2987">
            <v>39172919</v>
          </cell>
        </row>
        <row r="2988">
          <cell r="E2988">
            <v>2016</v>
          </cell>
          <cell r="H2988">
            <v>39172919</v>
          </cell>
        </row>
        <row r="2989">
          <cell r="E2989">
            <v>2015</v>
          </cell>
          <cell r="H2989">
            <v>39172919</v>
          </cell>
        </row>
        <row r="2990">
          <cell r="E2990">
            <v>2014</v>
          </cell>
          <cell r="H2990">
            <v>39172919</v>
          </cell>
        </row>
        <row r="2991">
          <cell r="E2991">
            <v>2013</v>
          </cell>
          <cell r="H2991">
            <v>39172919</v>
          </cell>
        </row>
        <row r="2992">
          <cell r="E2992">
            <v>2012</v>
          </cell>
          <cell r="H2992">
            <v>39172919</v>
          </cell>
        </row>
        <row r="2993">
          <cell r="E2993">
            <v>2011</v>
          </cell>
          <cell r="H2993">
            <v>39172919</v>
          </cell>
        </row>
        <row r="2994">
          <cell r="E2994">
            <v>2010</v>
          </cell>
          <cell r="H2994">
            <v>39172919</v>
          </cell>
        </row>
        <row r="2995">
          <cell r="E2995">
            <v>2009</v>
          </cell>
          <cell r="F2995">
            <v>1789.9</v>
          </cell>
          <cell r="G2995">
            <v>222135.3</v>
          </cell>
          <cell r="H2995">
            <v>39172919</v>
          </cell>
        </row>
        <row r="2996">
          <cell r="E2996">
            <v>2008</v>
          </cell>
          <cell r="F2996">
            <v>4481</v>
          </cell>
          <cell r="G2996">
            <v>166215.5</v>
          </cell>
          <cell r="H2996">
            <v>39172919</v>
          </cell>
        </row>
        <row r="2997">
          <cell r="E2997">
            <v>2007</v>
          </cell>
          <cell r="F2997">
            <v>413</v>
          </cell>
          <cell r="G2997">
            <v>565491.30000000005</v>
          </cell>
          <cell r="H2997">
            <v>39172919</v>
          </cell>
        </row>
        <row r="2998">
          <cell r="E2998">
            <v>2006</v>
          </cell>
          <cell r="F2998">
            <v>7939.7</v>
          </cell>
          <cell r="G2998">
            <v>317607.59999999998</v>
          </cell>
          <cell r="H2998">
            <v>39172919</v>
          </cell>
        </row>
        <row r="2999">
          <cell r="E2999">
            <v>2005</v>
          </cell>
          <cell r="F2999">
            <v>685.5</v>
          </cell>
          <cell r="G2999">
            <v>436168.6</v>
          </cell>
          <cell r="H2999">
            <v>39172919</v>
          </cell>
        </row>
        <row r="3000">
          <cell r="E3000">
            <v>2018</v>
          </cell>
          <cell r="H3000">
            <v>39172990</v>
          </cell>
        </row>
        <row r="3001">
          <cell r="E3001">
            <v>2017</v>
          </cell>
          <cell r="H3001">
            <v>39172990</v>
          </cell>
        </row>
        <row r="3002">
          <cell r="E3002">
            <v>2016</v>
          </cell>
          <cell r="H3002">
            <v>39172990</v>
          </cell>
        </row>
        <row r="3003">
          <cell r="E3003">
            <v>2015</v>
          </cell>
          <cell r="H3003">
            <v>39172990</v>
          </cell>
        </row>
        <row r="3004">
          <cell r="E3004">
            <v>2014</v>
          </cell>
          <cell r="H3004">
            <v>39172990</v>
          </cell>
        </row>
        <row r="3005">
          <cell r="E3005">
            <v>2013</v>
          </cell>
          <cell r="H3005">
            <v>39172990</v>
          </cell>
        </row>
        <row r="3006">
          <cell r="E3006">
            <v>2012</v>
          </cell>
          <cell r="H3006">
            <v>39172990</v>
          </cell>
        </row>
        <row r="3007">
          <cell r="E3007">
            <v>2011</v>
          </cell>
          <cell r="H3007">
            <v>39172990</v>
          </cell>
        </row>
        <row r="3008">
          <cell r="E3008">
            <v>2010</v>
          </cell>
          <cell r="H3008">
            <v>39172990</v>
          </cell>
        </row>
        <row r="3009">
          <cell r="E3009">
            <v>2009</v>
          </cell>
          <cell r="F3009">
            <v>8140.3</v>
          </cell>
          <cell r="G3009">
            <v>70302.100000000006</v>
          </cell>
          <cell r="H3009">
            <v>39172990</v>
          </cell>
        </row>
        <row r="3010">
          <cell r="E3010">
            <v>2008</v>
          </cell>
          <cell r="F3010">
            <v>6326.4</v>
          </cell>
          <cell r="G3010">
            <v>92296.7</v>
          </cell>
          <cell r="H3010">
            <v>39172990</v>
          </cell>
        </row>
        <row r="3011">
          <cell r="E3011">
            <v>2007</v>
          </cell>
          <cell r="F3011">
            <v>12964.4</v>
          </cell>
          <cell r="G3011">
            <v>123210.2</v>
          </cell>
          <cell r="H3011">
            <v>39172990</v>
          </cell>
        </row>
        <row r="3012">
          <cell r="E3012">
            <v>2006</v>
          </cell>
          <cell r="F3012">
            <v>4973.6000000000004</v>
          </cell>
          <cell r="G3012">
            <v>182617.3</v>
          </cell>
          <cell r="H3012">
            <v>39172990</v>
          </cell>
        </row>
        <row r="3013">
          <cell r="E3013">
            <v>2005</v>
          </cell>
          <cell r="H3013">
            <v>39172990</v>
          </cell>
        </row>
        <row r="3014">
          <cell r="E3014">
            <v>2018</v>
          </cell>
          <cell r="H3014">
            <v>39172991</v>
          </cell>
        </row>
        <row r="3015">
          <cell r="E3015">
            <v>2017</v>
          </cell>
          <cell r="H3015">
            <v>39172991</v>
          </cell>
        </row>
        <row r="3016">
          <cell r="E3016">
            <v>2016</v>
          </cell>
          <cell r="H3016">
            <v>39172991</v>
          </cell>
        </row>
        <row r="3017">
          <cell r="E3017">
            <v>2015</v>
          </cell>
          <cell r="H3017">
            <v>39172991</v>
          </cell>
        </row>
        <row r="3018">
          <cell r="E3018">
            <v>2014</v>
          </cell>
          <cell r="H3018">
            <v>39172991</v>
          </cell>
        </row>
        <row r="3019">
          <cell r="E3019">
            <v>2013</v>
          </cell>
          <cell r="H3019">
            <v>39172991</v>
          </cell>
        </row>
        <row r="3020">
          <cell r="E3020">
            <v>2012</v>
          </cell>
          <cell r="H3020">
            <v>39172991</v>
          </cell>
        </row>
        <row r="3021">
          <cell r="E3021">
            <v>2011</v>
          </cell>
          <cell r="H3021">
            <v>39172991</v>
          </cell>
        </row>
        <row r="3022">
          <cell r="E3022">
            <v>2010</v>
          </cell>
          <cell r="H3022">
            <v>39172991</v>
          </cell>
        </row>
        <row r="3023">
          <cell r="E3023">
            <v>2009</v>
          </cell>
          <cell r="H3023">
            <v>39172991</v>
          </cell>
        </row>
        <row r="3024">
          <cell r="E3024">
            <v>2008</v>
          </cell>
          <cell r="H3024">
            <v>39172991</v>
          </cell>
        </row>
        <row r="3025">
          <cell r="E3025">
            <v>2007</v>
          </cell>
          <cell r="H3025">
            <v>39172991</v>
          </cell>
        </row>
        <row r="3026">
          <cell r="E3026">
            <v>2006</v>
          </cell>
          <cell r="H3026">
            <v>39172991</v>
          </cell>
        </row>
        <row r="3027">
          <cell r="E3027">
            <v>2005</v>
          </cell>
          <cell r="H3027">
            <v>39172991</v>
          </cell>
        </row>
        <row r="3028">
          <cell r="E3028">
            <v>2018</v>
          </cell>
          <cell r="H3028">
            <v>39172999</v>
          </cell>
        </row>
        <row r="3029">
          <cell r="E3029">
            <v>2017</v>
          </cell>
          <cell r="H3029">
            <v>39172999</v>
          </cell>
        </row>
        <row r="3030">
          <cell r="E3030">
            <v>2016</v>
          </cell>
          <cell r="H3030">
            <v>39172999</v>
          </cell>
        </row>
        <row r="3031">
          <cell r="E3031">
            <v>2015</v>
          </cell>
          <cell r="H3031">
            <v>39172999</v>
          </cell>
        </row>
        <row r="3032">
          <cell r="E3032">
            <v>2014</v>
          </cell>
          <cell r="H3032">
            <v>39172999</v>
          </cell>
        </row>
        <row r="3033">
          <cell r="E3033">
            <v>2013</v>
          </cell>
          <cell r="H3033">
            <v>39172999</v>
          </cell>
        </row>
        <row r="3034">
          <cell r="E3034">
            <v>2012</v>
          </cell>
          <cell r="H3034">
            <v>39172999</v>
          </cell>
        </row>
        <row r="3035">
          <cell r="E3035">
            <v>2011</v>
          </cell>
          <cell r="H3035">
            <v>39172999</v>
          </cell>
        </row>
        <row r="3036">
          <cell r="E3036">
            <v>2010</v>
          </cell>
          <cell r="H3036">
            <v>39172999</v>
          </cell>
        </row>
        <row r="3037">
          <cell r="E3037">
            <v>2009</v>
          </cell>
          <cell r="H3037">
            <v>39172999</v>
          </cell>
        </row>
        <row r="3038">
          <cell r="E3038">
            <v>2008</v>
          </cell>
          <cell r="H3038">
            <v>39172999</v>
          </cell>
        </row>
        <row r="3039">
          <cell r="E3039">
            <v>2007</v>
          </cell>
          <cell r="H3039">
            <v>39172999</v>
          </cell>
        </row>
        <row r="3040">
          <cell r="E3040">
            <v>2006</v>
          </cell>
          <cell r="H3040">
            <v>39172999</v>
          </cell>
        </row>
        <row r="3041">
          <cell r="E3041">
            <v>2005</v>
          </cell>
          <cell r="F3041">
            <v>1390.8</v>
          </cell>
          <cell r="G3041">
            <v>88606.5</v>
          </cell>
          <cell r="H3041">
            <v>39172999</v>
          </cell>
        </row>
        <row r="3042">
          <cell r="E3042">
            <v>2018</v>
          </cell>
          <cell r="F3042">
            <v>180705.7</v>
          </cell>
          <cell r="G3042">
            <v>569022.69999999995</v>
          </cell>
          <cell r="H3042">
            <v>39173100</v>
          </cell>
        </row>
        <row r="3043">
          <cell r="E3043">
            <v>2017</v>
          </cell>
          <cell r="F3043">
            <v>119597.1</v>
          </cell>
          <cell r="G3043">
            <v>488115.20000000001</v>
          </cell>
          <cell r="H3043">
            <v>39173100</v>
          </cell>
        </row>
        <row r="3044">
          <cell r="E3044">
            <v>2016</v>
          </cell>
          <cell r="F3044">
            <v>67613.600000000006</v>
          </cell>
          <cell r="G3044">
            <v>283859.7</v>
          </cell>
          <cell r="H3044">
            <v>39173100</v>
          </cell>
        </row>
        <row r="3045">
          <cell r="E3045">
            <v>2015</v>
          </cell>
          <cell r="F3045">
            <v>53782.7</v>
          </cell>
          <cell r="G3045">
            <v>275156.3</v>
          </cell>
          <cell r="H3045">
            <v>39173100</v>
          </cell>
        </row>
        <row r="3046">
          <cell r="E3046">
            <v>2014</v>
          </cell>
          <cell r="F3046">
            <v>918307.5</v>
          </cell>
          <cell r="G3046">
            <v>431546.5</v>
          </cell>
          <cell r="H3046">
            <v>39173100</v>
          </cell>
        </row>
        <row r="3047">
          <cell r="E3047">
            <v>2013</v>
          </cell>
          <cell r="F3047">
            <v>597466.80000000005</v>
          </cell>
          <cell r="G3047">
            <v>197706.2</v>
          </cell>
          <cell r="H3047">
            <v>39173100</v>
          </cell>
        </row>
        <row r="3048">
          <cell r="E3048">
            <v>2012</v>
          </cell>
          <cell r="F3048">
            <v>219421</v>
          </cell>
          <cell r="G3048">
            <v>147325.70000000001</v>
          </cell>
          <cell r="H3048">
            <v>39173100</v>
          </cell>
        </row>
        <row r="3049">
          <cell r="E3049">
            <v>2011</v>
          </cell>
          <cell r="F3049">
            <v>112977.7</v>
          </cell>
          <cell r="G3049">
            <v>147432</v>
          </cell>
          <cell r="H3049">
            <v>39173100</v>
          </cell>
        </row>
        <row r="3050">
          <cell r="E3050">
            <v>2010</v>
          </cell>
          <cell r="F3050">
            <v>108853.6</v>
          </cell>
          <cell r="G3050">
            <v>168004.2</v>
          </cell>
          <cell r="H3050">
            <v>39173100</v>
          </cell>
        </row>
        <row r="3051">
          <cell r="E3051">
            <v>2009</v>
          </cell>
          <cell r="F3051">
            <v>20601.400000000001</v>
          </cell>
          <cell r="G3051">
            <v>98850.2</v>
          </cell>
          <cell r="H3051">
            <v>39173100</v>
          </cell>
        </row>
        <row r="3052">
          <cell r="E3052">
            <v>2008</v>
          </cell>
          <cell r="F3052">
            <v>26183.1</v>
          </cell>
          <cell r="G3052">
            <v>217495.8</v>
          </cell>
          <cell r="H3052">
            <v>39173100</v>
          </cell>
        </row>
        <row r="3053">
          <cell r="E3053">
            <v>2007</v>
          </cell>
          <cell r="F3053">
            <v>51860.1</v>
          </cell>
          <cell r="G3053">
            <v>238884.2</v>
          </cell>
          <cell r="H3053">
            <v>39173100</v>
          </cell>
        </row>
        <row r="3054">
          <cell r="E3054">
            <v>2006</v>
          </cell>
          <cell r="F3054">
            <v>18342.900000000001</v>
          </cell>
          <cell r="G3054">
            <v>247887.5</v>
          </cell>
          <cell r="H3054">
            <v>39173100</v>
          </cell>
        </row>
        <row r="3055">
          <cell r="E3055">
            <v>2005</v>
          </cell>
          <cell r="H3055">
            <v>39173100</v>
          </cell>
        </row>
        <row r="3056">
          <cell r="E3056">
            <v>2018</v>
          </cell>
          <cell r="H3056">
            <v>39173110</v>
          </cell>
        </row>
        <row r="3057">
          <cell r="E3057">
            <v>2017</v>
          </cell>
          <cell r="H3057">
            <v>39173110</v>
          </cell>
        </row>
        <row r="3058">
          <cell r="E3058">
            <v>2016</v>
          </cell>
          <cell r="H3058">
            <v>39173110</v>
          </cell>
        </row>
        <row r="3059">
          <cell r="E3059">
            <v>2015</v>
          </cell>
          <cell r="H3059">
            <v>39173110</v>
          </cell>
        </row>
        <row r="3060">
          <cell r="E3060">
            <v>2014</v>
          </cell>
          <cell r="H3060">
            <v>39173110</v>
          </cell>
        </row>
        <row r="3061">
          <cell r="E3061">
            <v>2013</v>
          </cell>
          <cell r="H3061">
            <v>39173110</v>
          </cell>
        </row>
        <row r="3062">
          <cell r="E3062">
            <v>2012</v>
          </cell>
          <cell r="H3062">
            <v>39173110</v>
          </cell>
        </row>
        <row r="3063">
          <cell r="E3063">
            <v>2011</v>
          </cell>
          <cell r="H3063">
            <v>39173110</v>
          </cell>
        </row>
        <row r="3064">
          <cell r="E3064">
            <v>2010</v>
          </cell>
          <cell r="H3064">
            <v>39173110</v>
          </cell>
        </row>
        <row r="3065">
          <cell r="E3065">
            <v>2009</v>
          </cell>
          <cell r="H3065">
            <v>39173110</v>
          </cell>
        </row>
        <row r="3066">
          <cell r="E3066">
            <v>2008</v>
          </cell>
          <cell r="H3066">
            <v>39173110</v>
          </cell>
        </row>
        <row r="3067">
          <cell r="E3067">
            <v>2007</v>
          </cell>
          <cell r="H3067">
            <v>39173110</v>
          </cell>
        </row>
        <row r="3068">
          <cell r="E3068">
            <v>2006</v>
          </cell>
          <cell r="H3068">
            <v>39173110</v>
          </cell>
        </row>
        <row r="3069">
          <cell r="E3069">
            <v>2005</v>
          </cell>
          <cell r="F3069">
            <v>0</v>
          </cell>
          <cell r="G3069">
            <v>255</v>
          </cell>
          <cell r="H3069">
            <v>39173110</v>
          </cell>
        </row>
        <row r="3070">
          <cell r="E3070">
            <v>2018</v>
          </cell>
          <cell r="H3070">
            <v>39173190</v>
          </cell>
        </row>
        <row r="3071">
          <cell r="E3071">
            <v>2017</v>
          </cell>
          <cell r="H3071">
            <v>39173190</v>
          </cell>
        </row>
        <row r="3072">
          <cell r="E3072">
            <v>2016</v>
          </cell>
          <cell r="H3072">
            <v>39173190</v>
          </cell>
        </row>
        <row r="3073">
          <cell r="E3073">
            <v>2015</v>
          </cell>
          <cell r="H3073">
            <v>39173190</v>
          </cell>
        </row>
        <row r="3074">
          <cell r="E3074">
            <v>2014</v>
          </cell>
          <cell r="H3074">
            <v>39173190</v>
          </cell>
        </row>
        <row r="3075">
          <cell r="E3075">
            <v>2013</v>
          </cell>
          <cell r="H3075">
            <v>39173190</v>
          </cell>
        </row>
        <row r="3076">
          <cell r="E3076">
            <v>2012</v>
          </cell>
          <cell r="H3076">
            <v>39173190</v>
          </cell>
        </row>
        <row r="3077">
          <cell r="E3077">
            <v>2011</v>
          </cell>
          <cell r="H3077">
            <v>39173190</v>
          </cell>
        </row>
        <row r="3078">
          <cell r="E3078">
            <v>2010</v>
          </cell>
          <cell r="H3078">
            <v>39173190</v>
          </cell>
        </row>
        <row r="3079">
          <cell r="E3079">
            <v>2009</v>
          </cell>
          <cell r="H3079">
            <v>39173190</v>
          </cell>
        </row>
        <row r="3080">
          <cell r="E3080">
            <v>2008</v>
          </cell>
          <cell r="H3080">
            <v>39173190</v>
          </cell>
        </row>
        <row r="3081">
          <cell r="E3081">
            <v>2007</v>
          </cell>
          <cell r="H3081">
            <v>39173190</v>
          </cell>
        </row>
        <row r="3082">
          <cell r="E3082">
            <v>2006</v>
          </cell>
          <cell r="H3082">
            <v>39173190</v>
          </cell>
        </row>
        <row r="3083">
          <cell r="E3083">
            <v>2005</v>
          </cell>
          <cell r="F3083">
            <v>14610.4</v>
          </cell>
          <cell r="G3083">
            <v>474531.8</v>
          </cell>
          <cell r="H3083">
            <v>39173190</v>
          </cell>
        </row>
        <row r="3084">
          <cell r="E3084">
            <v>2018</v>
          </cell>
          <cell r="F3084">
            <v>672817.3</v>
          </cell>
          <cell r="G3084">
            <v>2269665.6</v>
          </cell>
          <cell r="H3084">
            <v>39173200</v>
          </cell>
        </row>
        <row r="3085">
          <cell r="E3085">
            <v>2017</v>
          </cell>
          <cell r="F3085">
            <v>954400.4</v>
          </cell>
          <cell r="G3085">
            <v>2160446</v>
          </cell>
          <cell r="H3085">
            <v>39173200</v>
          </cell>
        </row>
        <row r="3086">
          <cell r="E3086">
            <v>2016</v>
          </cell>
          <cell r="F3086">
            <v>856541.2</v>
          </cell>
          <cell r="G3086">
            <v>2144501.9</v>
          </cell>
          <cell r="H3086">
            <v>39173200</v>
          </cell>
        </row>
        <row r="3087">
          <cell r="E3087">
            <v>2015</v>
          </cell>
          <cell r="F3087">
            <v>748818.5</v>
          </cell>
          <cell r="G3087">
            <v>2210112.4</v>
          </cell>
          <cell r="H3087">
            <v>39173200</v>
          </cell>
        </row>
        <row r="3088">
          <cell r="E3088">
            <v>2014</v>
          </cell>
          <cell r="F3088">
            <v>539999</v>
          </cell>
          <cell r="G3088">
            <v>2135439.9</v>
          </cell>
          <cell r="H3088">
            <v>39173200</v>
          </cell>
        </row>
        <row r="3089">
          <cell r="E3089">
            <v>2013</v>
          </cell>
          <cell r="F3089">
            <v>764690.3</v>
          </cell>
          <cell r="G3089">
            <v>2547671.6</v>
          </cell>
          <cell r="H3089">
            <v>39173200</v>
          </cell>
        </row>
        <row r="3090">
          <cell r="E3090">
            <v>2012</v>
          </cell>
          <cell r="F3090">
            <v>442801.2</v>
          </cell>
          <cell r="G3090">
            <v>1771370.1</v>
          </cell>
          <cell r="H3090">
            <v>39173200</v>
          </cell>
        </row>
        <row r="3091">
          <cell r="E3091">
            <v>2011</v>
          </cell>
          <cell r="F3091">
            <v>539950.6</v>
          </cell>
          <cell r="G3091">
            <v>1349711.9</v>
          </cell>
          <cell r="H3091">
            <v>39173200</v>
          </cell>
        </row>
        <row r="3092">
          <cell r="E3092">
            <v>2010</v>
          </cell>
          <cell r="F3092">
            <v>585193</v>
          </cell>
          <cell r="G3092">
            <v>1203386</v>
          </cell>
          <cell r="H3092">
            <v>39173200</v>
          </cell>
        </row>
        <row r="3093">
          <cell r="E3093">
            <v>2009</v>
          </cell>
          <cell r="H3093">
            <v>39173200</v>
          </cell>
        </row>
        <row r="3094">
          <cell r="E3094">
            <v>2008</v>
          </cell>
          <cell r="H3094">
            <v>39173200</v>
          </cell>
        </row>
        <row r="3095">
          <cell r="E3095">
            <v>2007</v>
          </cell>
          <cell r="H3095">
            <v>39173200</v>
          </cell>
        </row>
        <row r="3096">
          <cell r="E3096">
            <v>2006</v>
          </cell>
          <cell r="H3096">
            <v>39173200</v>
          </cell>
        </row>
        <row r="3097">
          <cell r="E3097">
            <v>2005</v>
          </cell>
          <cell r="H3097">
            <v>39173200</v>
          </cell>
        </row>
        <row r="3098">
          <cell r="E3098">
            <v>2018</v>
          </cell>
          <cell r="H3098">
            <v>39173210</v>
          </cell>
        </row>
        <row r="3099">
          <cell r="E3099">
            <v>2017</v>
          </cell>
          <cell r="H3099">
            <v>39173210</v>
          </cell>
        </row>
        <row r="3100">
          <cell r="E3100">
            <v>2016</v>
          </cell>
          <cell r="H3100">
            <v>39173210</v>
          </cell>
        </row>
        <row r="3101">
          <cell r="E3101">
            <v>2015</v>
          </cell>
          <cell r="H3101">
            <v>39173210</v>
          </cell>
        </row>
        <row r="3102">
          <cell r="E3102">
            <v>2014</v>
          </cell>
          <cell r="H3102">
            <v>39173210</v>
          </cell>
        </row>
        <row r="3103">
          <cell r="E3103">
            <v>2013</v>
          </cell>
          <cell r="H3103">
            <v>39173210</v>
          </cell>
        </row>
        <row r="3104">
          <cell r="E3104">
            <v>2012</v>
          </cell>
          <cell r="H3104">
            <v>39173210</v>
          </cell>
        </row>
        <row r="3105">
          <cell r="E3105">
            <v>2011</v>
          </cell>
          <cell r="H3105">
            <v>39173210</v>
          </cell>
        </row>
        <row r="3106">
          <cell r="E3106">
            <v>2010</v>
          </cell>
          <cell r="H3106">
            <v>39173210</v>
          </cell>
        </row>
        <row r="3107">
          <cell r="E3107">
            <v>2009</v>
          </cell>
          <cell r="F3107">
            <v>4248.3</v>
          </cell>
          <cell r="G3107">
            <v>83857</v>
          </cell>
          <cell r="H3107">
            <v>39173210</v>
          </cell>
        </row>
        <row r="3108">
          <cell r="E3108">
            <v>2008</v>
          </cell>
          <cell r="F3108">
            <v>6373.9</v>
          </cell>
          <cell r="G3108">
            <v>21079.8</v>
          </cell>
          <cell r="H3108">
            <v>39173210</v>
          </cell>
        </row>
        <row r="3109">
          <cell r="E3109">
            <v>2007</v>
          </cell>
          <cell r="F3109">
            <v>7277</v>
          </cell>
          <cell r="G3109">
            <v>45923.6</v>
          </cell>
          <cell r="H3109">
            <v>39173210</v>
          </cell>
        </row>
        <row r="3110">
          <cell r="E3110">
            <v>2006</v>
          </cell>
          <cell r="F3110">
            <v>7212.5</v>
          </cell>
          <cell r="G3110">
            <v>30597.9</v>
          </cell>
          <cell r="H3110">
            <v>39173210</v>
          </cell>
        </row>
        <row r="3111">
          <cell r="E3111">
            <v>2005</v>
          </cell>
          <cell r="F3111">
            <v>13491</v>
          </cell>
          <cell r="G3111">
            <v>76553.5</v>
          </cell>
          <cell r="H3111">
            <v>39173210</v>
          </cell>
        </row>
        <row r="3112">
          <cell r="E3112">
            <v>2018</v>
          </cell>
          <cell r="H3112">
            <v>39173231</v>
          </cell>
        </row>
        <row r="3113">
          <cell r="E3113">
            <v>2017</v>
          </cell>
          <cell r="H3113">
            <v>39173231</v>
          </cell>
        </row>
        <row r="3114">
          <cell r="E3114">
            <v>2016</v>
          </cell>
          <cell r="H3114">
            <v>39173231</v>
          </cell>
        </row>
        <row r="3115">
          <cell r="E3115">
            <v>2015</v>
          </cell>
          <cell r="H3115">
            <v>39173231</v>
          </cell>
        </row>
        <row r="3116">
          <cell r="E3116">
            <v>2014</v>
          </cell>
          <cell r="H3116">
            <v>39173231</v>
          </cell>
        </row>
        <row r="3117">
          <cell r="E3117">
            <v>2013</v>
          </cell>
          <cell r="H3117">
            <v>39173231</v>
          </cell>
        </row>
        <row r="3118">
          <cell r="E3118">
            <v>2012</v>
          </cell>
          <cell r="H3118">
            <v>39173231</v>
          </cell>
        </row>
        <row r="3119">
          <cell r="E3119">
            <v>2011</v>
          </cell>
          <cell r="H3119">
            <v>39173231</v>
          </cell>
        </row>
        <row r="3120">
          <cell r="E3120">
            <v>2010</v>
          </cell>
          <cell r="H3120">
            <v>39173231</v>
          </cell>
        </row>
        <row r="3121">
          <cell r="E3121">
            <v>2009</v>
          </cell>
          <cell r="F3121">
            <v>28376</v>
          </cell>
          <cell r="G3121">
            <v>397024.7</v>
          </cell>
          <cell r="H3121">
            <v>39173231</v>
          </cell>
        </row>
        <row r="3122">
          <cell r="E3122">
            <v>2008</v>
          </cell>
          <cell r="F3122">
            <v>51462.1</v>
          </cell>
          <cell r="G3122">
            <v>441903.6</v>
          </cell>
          <cell r="H3122">
            <v>39173231</v>
          </cell>
        </row>
        <row r="3123">
          <cell r="E3123">
            <v>2007</v>
          </cell>
          <cell r="F3123">
            <v>84560</v>
          </cell>
          <cell r="G3123">
            <v>655825.1</v>
          </cell>
          <cell r="H3123">
            <v>39173231</v>
          </cell>
        </row>
        <row r="3124">
          <cell r="E3124">
            <v>2006</v>
          </cell>
          <cell r="F3124">
            <v>78762.2</v>
          </cell>
          <cell r="G3124">
            <v>1168368.1000000001</v>
          </cell>
          <cell r="H3124">
            <v>39173231</v>
          </cell>
        </row>
        <row r="3125">
          <cell r="E3125">
            <v>2005</v>
          </cell>
          <cell r="F3125">
            <v>21112.400000000001</v>
          </cell>
          <cell r="G3125">
            <v>790743.6</v>
          </cell>
          <cell r="H3125">
            <v>39173231</v>
          </cell>
        </row>
        <row r="3126">
          <cell r="E3126">
            <v>2018</v>
          </cell>
          <cell r="H3126">
            <v>39173235</v>
          </cell>
        </row>
        <row r="3127">
          <cell r="E3127">
            <v>2017</v>
          </cell>
          <cell r="H3127">
            <v>39173235</v>
          </cell>
        </row>
        <row r="3128">
          <cell r="E3128">
            <v>2016</v>
          </cell>
          <cell r="H3128">
            <v>39173235</v>
          </cell>
        </row>
        <row r="3129">
          <cell r="E3129">
            <v>2015</v>
          </cell>
          <cell r="H3129">
            <v>39173235</v>
          </cell>
        </row>
        <row r="3130">
          <cell r="E3130">
            <v>2014</v>
          </cell>
          <cell r="H3130">
            <v>39173235</v>
          </cell>
        </row>
        <row r="3131">
          <cell r="E3131">
            <v>2013</v>
          </cell>
          <cell r="H3131">
            <v>39173235</v>
          </cell>
        </row>
        <row r="3132">
          <cell r="E3132">
            <v>2012</v>
          </cell>
          <cell r="H3132">
            <v>39173235</v>
          </cell>
        </row>
        <row r="3133">
          <cell r="E3133">
            <v>2011</v>
          </cell>
          <cell r="H3133">
            <v>39173235</v>
          </cell>
        </row>
        <row r="3134">
          <cell r="E3134">
            <v>2010</v>
          </cell>
          <cell r="H3134">
            <v>39173235</v>
          </cell>
        </row>
        <row r="3135">
          <cell r="E3135">
            <v>2009</v>
          </cell>
          <cell r="F3135">
            <v>77195</v>
          </cell>
          <cell r="G3135">
            <v>54903.4</v>
          </cell>
          <cell r="H3135">
            <v>39173235</v>
          </cell>
        </row>
        <row r="3136">
          <cell r="E3136">
            <v>2008</v>
          </cell>
          <cell r="F3136">
            <v>66391</v>
          </cell>
          <cell r="G3136">
            <v>107375</v>
          </cell>
          <cell r="H3136">
            <v>39173235</v>
          </cell>
        </row>
        <row r="3137">
          <cell r="E3137">
            <v>2007</v>
          </cell>
          <cell r="F3137">
            <v>81163.399999999994</v>
          </cell>
          <cell r="G3137">
            <v>112114.2</v>
          </cell>
          <cell r="H3137">
            <v>39173235</v>
          </cell>
        </row>
        <row r="3138">
          <cell r="E3138">
            <v>2006</v>
          </cell>
          <cell r="F3138">
            <v>38633</v>
          </cell>
          <cell r="G3138">
            <v>162628.20000000001</v>
          </cell>
          <cell r="H3138">
            <v>39173235</v>
          </cell>
        </row>
        <row r="3139">
          <cell r="E3139">
            <v>2005</v>
          </cell>
          <cell r="F3139">
            <v>34118.6</v>
          </cell>
          <cell r="G3139">
            <v>175238.39999999999</v>
          </cell>
          <cell r="H3139">
            <v>39173235</v>
          </cell>
        </row>
        <row r="3140">
          <cell r="E3140">
            <v>2018</v>
          </cell>
          <cell r="H3140">
            <v>39173239</v>
          </cell>
        </row>
        <row r="3141">
          <cell r="E3141">
            <v>2017</v>
          </cell>
          <cell r="H3141">
            <v>39173239</v>
          </cell>
        </row>
        <row r="3142">
          <cell r="E3142">
            <v>2016</v>
          </cell>
          <cell r="H3142">
            <v>39173239</v>
          </cell>
        </row>
        <row r="3143">
          <cell r="E3143">
            <v>2015</v>
          </cell>
          <cell r="H3143">
            <v>39173239</v>
          </cell>
        </row>
        <row r="3144">
          <cell r="E3144">
            <v>2014</v>
          </cell>
          <cell r="H3144">
            <v>39173239</v>
          </cell>
        </row>
        <row r="3145">
          <cell r="E3145">
            <v>2013</v>
          </cell>
          <cell r="H3145">
            <v>39173239</v>
          </cell>
        </row>
        <row r="3146">
          <cell r="E3146">
            <v>2012</v>
          </cell>
          <cell r="H3146">
            <v>39173239</v>
          </cell>
        </row>
        <row r="3147">
          <cell r="E3147">
            <v>2011</v>
          </cell>
          <cell r="H3147">
            <v>39173239</v>
          </cell>
        </row>
        <row r="3148">
          <cell r="E3148">
            <v>2010</v>
          </cell>
          <cell r="H3148">
            <v>39173239</v>
          </cell>
        </row>
        <row r="3149">
          <cell r="E3149">
            <v>2009</v>
          </cell>
          <cell r="F3149">
            <v>32741.1</v>
          </cell>
          <cell r="G3149">
            <v>13349.8</v>
          </cell>
          <cell r="H3149">
            <v>39173239</v>
          </cell>
        </row>
        <row r="3150">
          <cell r="E3150">
            <v>2008</v>
          </cell>
          <cell r="F3150">
            <v>463</v>
          </cell>
          <cell r="G3150">
            <v>18384.099999999999</v>
          </cell>
          <cell r="H3150">
            <v>39173239</v>
          </cell>
        </row>
        <row r="3151">
          <cell r="E3151">
            <v>2007</v>
          </cell>
          <cell r="F3151">
            <v>280.60000000000002</v>
          </cell>
          <cell r="G3151">
            <v>15725.8</v>
          </cell>
          <cell r="H3151">
            <v>39173239</v>
          </cell>
        </row>
        <row r="3152">
          <cell r="E3152">
            <v>2006</v>
          </cell>
          <cell r="F3152">
            <v>5</v>
          </cell>
          <cell r="G3152">
            <v>22772.9</v>
          </cell>
          <cell r="H3152">
            <v>39173239</v>
          </cell>
        </row>
        <row r="3153">
          <cell r="E3153">
            <v>2005</v>
          </cell>
          <cell r="F3153">
            <v>1034.2</v>
          </cell>
          <cell r="G3153">
            <v>10488.9</v>
          </cell>
          <cell r="H3153">
            <v>39173239</v>
          </cell>
        </row>
        <row r="3154">
          <cell r="E3154">
            <v>2018</v>
          </cell>
          <cell r="H3154">
            <v>39173251</v>
          </cell>
        </row>
        <row r="3155">
          <cell r="E3155">
            <v>2017</v>
          </cell>
          <cell r="H3155">
            <v>39173251</v>
          </cell>
        </row>
        <row r="3156">
          <cell r="E3156">
            <v>2016</v>
          </cell>
          <cell r="H3156">
            <v>39173251</v>
          </cell>
        </row>
        <row r="3157">
          <cell r="E3157">
            <v>2015</v>
          </cell>
          <cell r="H3157">
            <v>39173251</v>
          </cell>
        </row>
        <row r="3158">
          <cell r="E3158">
            <v>2014</v>
          </cell>
          <cell r="H3158">
            <v>39173251</v>
          </cell>
        </row>
        <row r="3159">
          <cell r="E3159">
            <v>2013</v>
          </cell>
          <cell r="H3159">
            <v>39173251</v>
          </cell>
        </row>
        <row r="3160">
          <cell r="E3160">
            <v>2012</v>
          </cell>
          <cell r="H3160">
            <v>39173251</v>
          </cell>
        </row>
        <row r="3161">
          <cell r="E3161">
            <v>2011</v>
          </cell>
          <cell r="H3161">
            <v>39173251</v>
          </cell>
        </row>
        <row r="3162">
          <cell r="E3162">
            <v>2010</v>
          </cell>
          <cell r="H3162">
            <v>39173251</v>
          </cell>
        </row>
        <row r="3163">
          <cell r="E3163">
            <v>2009</v>
          </cell>
          <cell r="F3163">
            <v>742.4</v>
          </cell>
          <cell r="G3163">
            <v>45281.7</v>
          </cell>
          <cell r="H3163">
            <v>39173251</v>
          </cell>
        </row>
        <row r="3164">
          <cell r="E3164">
            <v>2008</v>
          </cell>
          <cell r="F3164">
            <v>20.3</v>
          </cell>
          <cell r="G3164">
            <v>70023.600000000006</v>
          </cell>
          <cell r="H3164">
            <v>39173251</v>
          </cell>
        </row>
        <row r="3165">
          <cell r="E3165">
            <v>2007</v>
          </cell>
          <cell r="F3165">
            <v>5107.8999999999996</v>
          </cell>
          <cell r="G3165">
            <v>88522.7</v>
          </cell>
          <cell r="H3165">
            <v>39173251</v>
          </cell>
        </row>
        <row r="3166">
          <cell r="E3166">
            <v>2006</v>
          </cell>
          <cell r="F3166">
            <v>4662.2</v>
          </cell>
          <cell r="G3166">
            <v>93251.9</v>
          </cell>
          <cell r="H3166">
            <v>39173251</v>
          </cell>
        </row>
        <row r="3167">
          <cell r="E3167">
            <v>2005</v>
          </cell>
          <cell r="F3167">
            <v>193.8</v>
          </cell>
          <cell r="G3167">
            <v>6054.4</v>
          </cell>
          <cell r="H3167">
            <v>39173251</v>
          </cell>
        </row>
        <row r="3168">
          <cell r="E3168">
            <v>2018</v>
          </cell>
          <cell r="H3168">
            <v>39173291</v>
          </cell>
        </row>
        <row r="3169">
          <cell r="E3169">
            <v>2017</v>
          </cell>
          <cell r="H3169">
            <v>39173291</v>
          </cell>
        </row>
        <row r="3170">
          <cell r="E3170">
            <v>2016</v>
          </cell>
          <cell r="H3170">
            <v>39173291</v>
          </cell>
        </row>
        <row r="3171">
          <cell r="E3171">
            <v>2015</v>
          </cell>
          <cell r="H3171">
            <v>39173291</v>
          </cell>
        </row>
        <row r="3172">
          <cell r="E3172">
            <v>2014</v>
          </cell>
          <cell r="H3172">
            <v>39173291</v>
          </cell>
        </row>
        <row r="3173">
          <cell r="E3173">
            <v>2013</v>
          </cell>
          <cell r="H3173">
            <v>39173291</v>
          </cell>
        </row>
        <row r="3174">
          <cell r="E3174">
            <v>2012</v>
          </cell>
          <cell r="H3174">
            <v>39173291</v>
          </cell>
        </row>
        <row r="3175">
          <cell r="E3175">
            <v>2011</v>
          </cell>
          <cell r="H3175">
            <v>39173291</v>
          </cell>
        </row>
        <row r="3176">
          <cell r="E3176">
            <v>2010</v>
          </cell>
          <cell r="H3176">
            <v>39173291</v>
          </cell>
        </row>
        <row r="3177">
          <cell r="E3177">
            <v>2009</v>
          </cell>
          <cell r="F3177">
            <v>57579</v>
          </cell>
          <cell r="G3177">
            <v>417517.5</v>
          </cell>
          <cell r="H3177">
            <v>39173291</v>
          </cell>
        </row>
        <row r="3178">
          <cell r="E3178">
            <v>2008</v>
          </cell>
          <cell r="F3178">
            <v>41965</v>
          </cell>
          <cell r="G3178">
            <v>417892.4</v>
          </cell>
          <cell r="H3178">
            <v>39173291</v>
          </cell>
        </row>
        <row r="3179">
          <cell r="E3179">
            <v>2007</v>
          </cell>
          <cell r="F3179">
            <v>26881.200000000001</v>
          </cell>
          <cell r="G3179">
            <v>955991.5</v>
          </cell>
          <cell r="H3179">
            <v>39173291</v>
          </cell>
        </row>
        <row r="3180">
          <cell r="E3180">
            <v>2006</v>
          </cell>
          <cell r="F3180">
            <v>56205.3</v>
          </cell>
          <cell r="G3180">
            <v>696139.2</v>
          </cell>
          <cell r="H3180">
            <v>39173291</v>
          </cell>
        </row>
        <row r="3181">
          <cell r="E3181">
            <v>2005</v>
          </cell>
          <cell r="F3181">
            <v>12914.6</v>
          </cell>
          <cell r="G3181">
            <v>300834.90000000002</v>
          </cell>
          <cell r="H3181">
            <v>39173291</v>
          </cell>
        </row>
        <row r="3182">
          <cell r="E3182">
            <v>2018</v>
          </cell>
          <cell r="H3182">
            <v>39173299</v>
          </cell>
        </row>
        <row r="3183">
          <cell r="E3183">
            <v>2017</v>
          </cell>
          <cell r="H3183">
            <v>39173299</v>
          </cell>
        </row>
        <row r="3184">
          <cell r="E3184">
            <v>2016</v>
          </cell>
          <cell r="H3184">
            <v>39173299</v>
          </cell>
        </row>
        <row r="3185">
          <cell r="E3185">
            <v>2015</v>
          </cell>
          <cell r="H3185">
            <v>39173299</v>
          </cell>
        </row>
        <row r="3186">
          <cell r="E3186">
            <v>2014</v>
          </cell>
          <cell r="H3186">
            <v>39173299</v>
          </cell>
        </row>
        <row r="3187">
          <cell r="E3187">
            <v>2013</v>
          </cell>
          <cell r="H3187">
            <v>39173299</v>
          </cell>
        </row>
        <row r="3188">
          <cell r="E3188">
            <v>2012</v>
          </cell>
          <cell r="H3188">
            <v>39173299</v>
          </cell>
        </row>
        <row r="3189">
          <cell r="E3189">
            <v>2011</v>
          </cell>
          <cell r="H3189">
            <v>39173299</v>
          </cell>
        </row>
        <row r="3190">
          <cell r="E3190">
            <v>2010</v>
          </cell>
          <cell r="H3190">
            <v>39173299</v>
          </cell>
        </row>
        <row r="3191">
          <cell r="E3191">
            <v>2009</v>
          </cell>
          <cell r="F3191">
            <v>154113.4</v>
          </cell>
          <cell r="G3191">
            <v>138154.29999999999</v>
          </cell>
          <cell r="H3191">
            <v>39173299</v>
          </cell>
        </row>
        <row r="3192">
          <cell r="E3192">
            <v>2008</v>
          </cell>
          <cell r="F3192">
            <v>193667.4</v>
          </cell>
          <cell r="G3192">
            <v>325017.5</v>
          </cell>
          <cell r="H3192">
            <v>39173299</v>
          </cell>
        </row>
        <row r="3193">
          <cell r="E3193">
            <v>2007</v>
          </cell>
          <cell r="F3193">
            <v>153560.70000000001</v>
          </cell>
          <cell r="G3193">
            <v>491578.4</v>
          </cell>
          <cell r="H3193">
            <v>39173299</v>
          </cell>
        </row>
        <row r="3194">
          <cell r="E3194">
            <v>2006</v>
          </cell>
          <cell r="F3194">
            <v>64067.5</v>
          </cell>
          <cell r="G3194">
            <v>95328</v>
          </cell>
          <cell r="H3194">
            <v>39173299</v>
          </cell>
        </row>
        <row r="3195">
          <cell r="E3195">
            <v>2005</v>
          </cell>
          <cell r="F3195">
            <v>12008.4</v>
          </cell>
          <cell r="G3195">
            <v>61120.6</v>
          </cell>
          <cell r="H3195">
            <v>39173299</v>
          </cell>
        </row>
        <row r="3196">
          <cell r="E3196">
            <v>2018</v>
          </cell>
          <cell r="F3196">
            <v>159539.79999999999</v>
          </cell>
          <cell r="G3196">
            <v>1245304.3</v>
          </cell>
          <cell r="H3196">
            <v>39173300</v>
          </cell>
        </row>
        <row r="3197">
          <cell r="E3197">
            <v>2017</v>
          </cell>
          <cell r="F3197">
            <v>172939.9</v>
          </cell>
          <cell r="G3197">
            <v>1026224.5</v>
          </cell>
          <cell r="H3197">
            <v>39173300</v>
          </cell>
        </row>
        <row r="3198">
          <cell r="E3198">
            <v>2016</v>
          </cell>
          <cell r="F3198">
            <v>121387.8</v>
          </cell>
          <cell r="G3198">
            <v>1243820.2</v>
          </cell>
          <cell r="H3198">
            <v>39173300</v>
          </cell>
        </row>
        <row r="3199">
          <cell r="E3199">
            <v>2015</v>
          </cell>
          <cell r="F3199">
            <v>77688.600000000006</v>
          </cell>
          <cell r="G3199">
            <v>546911.80000000005</v>
          </cell>
          <cell r="H3199">
            <v>39173300</v>
          </cell>
        </row>
        <row r="3200">
          <cell r="E3200">
            <v>2014</v>
          </cell>
          <cell r="F3200">
            <v>65826.5</v>
          </cell>
          <cell r="G3200">
            <v>727478.2</v>
          </cell>
          <cell r="H3200">
            <v>39173300</v>
          </cell>
        </row>
        <row r="3201">
          <cell r="E3201">
            <v>2013</v>
          </cell>
          <cell r="F3201">
            <v>38177.800000000003</v>
          </cell>
          <cell r="G3201">
            <v>518937.7</v>
          </cell>
          <cell r="H3201">
            <v>39173300</v>
          </cell>
        </row>
        <row r="3202">
          <cell r="E3202">
            <v>2012</v>
          </cell>
          <cell r="F3202">
            <v>62557.8</v>
          </cell>
          <cell r="G3202">
            <v>275711.7</v>
          </cell>
          <cell r="H3202">
            <v>39173300</v>
          </cell>
        </row>
        <row r="3203">
          <cell r="E3203">
            <v>2011</v>
          </cell>
          <cell r="F3203">
            <v>27360.2</v>
          </cell>
          <cell r="G3203">
            <v>122104.1</v>
          </cell>
          <cell r="H3203">
            <v>39173300</v>
          </cell>
        </row>
        <row r="3204">
          <cell r="E3204">
            <v>2010</v>
          </cell>
          <cell r="F3204">
            <v>15419.7</v>
          </cell>
          <cell r="G3204">
            <v>70461.5</v>
          </cell>
          <cell r="H3204">
            <v>39173300</v>
          </cell>
        </row>
        <row r="3205">
          <cell r="E3205">
            <v>2009</v>
          </cell>
          <cell r="F3205">
            <v>2697.1</v>
          </cell>
          <cell r="G3205">
            <v>24914.1</v>
          </cell>
          <cell r="H3205">
            <v>39173300</v>
          </cell>
        </row>
        <row r="3206">
          <cell r="E3206">
            <v>2008</v>
          </cell>
          <cell r="F3206">
            <v>3730.7</v>
          </cell>
          <cell r="G3206">
            <v>60255.1</v>
          </cell>
          <cell r="H3206">
            <v>39173300</v>
          </cell>
        </row>
        <row r="3207">
          <cell r="E3207">
            <v>2007</v>
          </cell>
          <cell r="F3207">
            <v>5724.3</v>
          </cell>
          <cell r="G3207">
            <v>61324</v>
          </cell>
          <cell r="H3207">
            <v>39173300</v>
          </cell>
        </row>
        <row r="3208">
          <cell r="E3208">
            <v>2006</v>
          </cell>
          <cell r="F3208">
            <v>1041.5999999999999</v>
          </cell>
          <cell r="G3208">
            <v>91999.5</v>
          </cell>
          <cell r="H3208">
            <v>39173300</v>
          </cell>
        </row>
        <row r="3209">
          <cell r="E3209">
            <v>2005</v>
          </cell>
          <cell r="H3209">
            <v>39173300</v>
          </cell>
        </row>
        <row r="3210">
          <cell r="E3210">
            <v>2018</v>
          </cell>
          <cell r="H3210">
            <v>39173310</v>
          </cell>
        </row>
        <row r="3211">
          <cell r="E3211">
            <v>2017</v>
          </cell>
          <cell r="H3211">
            <v>39173310</v>
          </cell>
        </row>
        <row r="3212">
          <cell r="E3212">
            <v>2016</v>
          </cell>
          <cell r="H3212">
            <v>39173310</v>
          </cell>
        </row>
        <row r="3213">
          <cell r="E3213">
            <v>2015</v>
          </cell>
          <cell r="H3213">
            <v>39173310</v>
          </cell>
        </row>
        <row r="3214">
          <cell r="E3214">
            <v>2014</v>
          </cell>
          <cell r="H3214">
            <v>39173310</v>
          </cell>
        </row>
        <row r="3215">
          <cell r="E3215">
            <v>2013</v>
          </cell>
          <cell r="H3215">
            <v>39173310</v>
          </cell>
        </row>
        <row r="3216">
          <cell r="E3216">
            <v>2012</v>
          </cell>
          <cell r="H3216">
            <v>39173310</v>
          </cell>
        </row>
        <row r="3217">
          <cell r="E3217">
            <v>2011</v>
          </cell>
          <cell r="H3217">
            <v>39173310</v>
          </cell>
        </row>
        <row r="3218">
          <cell r="E3218">
            <v>2010</v>
          </cell>
          <cell r="H3218">
            <v>39173310</v>
          </cell>
        </row>
        <row r="3219">
          <cell r="E3219">
            <v>2009</v>
          </cell>
          <cell r="H3219">
            <v>39173310</v>
          </cell>
        </row>
        <row r="3220">
          <cell r="E3220">
            <v>2008</v>
          </cell>
          <cell r="H3220">
            <v>39173310</v>
          </cell>
        </row>
        <row r="3221">
          <cell r="E3221">
            <v>2007</v>
          </cell>
          <cell r="H3221">
            <v>39173310</v>
          </cell>
        </row>
        <row r="3222">
          <cell r="E3222">
            <v>2006</v>
          </cell>
          <cell r="H3222">
            <v>39173310</v>
          </cell>
        </row>
        <row r="3223">
          <cell r="E3223">
            <v>2005</v>
          </cell>
          <cell r="H3223">
            <v>39173310</v>
          </cell>
        </row>
        <row r="3224">
          <cell r="E3224">
            <v>2018</v>
          </cell>
          <cell r="H3224">
            <v>39173390</v>
          </cell>
        </row>
        <row r="3225">
          <cell r="E3225">
            <v>2017</v>
          </cell>
          <cell r="H3225">
            <v>39173390</v>
          </cell>
        </row>
        <row r="3226">
          <cell r="E3226">
            <v>2016</v>
          </cell>
          <cell r="H3226">
            <v>39173390</v>
          </cell>
        </row>
        <row r="3227">
          <cell r="E3227">
            <v>2015</v>
          </cell>
          <cell r="H3227">
            <v>39173390</v>
          </cell>
        </row>
        <row r="3228">
          <cell r="E3228">
            <v>2014</v>
          </cell>
          <cell r="H3228">
            <v>39173390</v>
          </cell>
        </row>
        <row r="3229">
          <cell r="E3229">
            <v>2013</v>
          </cell>
          <cell r="H3229">
            <v>39173390</v>
          </cell>
        </row>
        <row r="3230">
          <cell r="E3230">
            <v>2012</v>
          </cell>
          <cell r="H3230">
            <v>39173390</v>
          </cell>
        </row>
        <row r="3231">
          <cell r="E3231">
            <v>2011</v>
          </cell>
          <cell r="H3231">
            <v>39173390</v>
          </cell>
        </row>
        <row r="3232">
          <cell r="E3232">
            <v>2010</v>
          </cell>
          <cell r="H3232">
            <v>39173390</v>
          </cell>
        </row>
        <row r="3233">
          <cell r="E3233">
            <v>2009</v>
          </cell>
          <cell r="H3233">
            <v>39173390</v>
          </cell>
        </row>
        <row r="3234">
          <cell r="E3234">
            <v>2008</v>
          </cell>
          <cell r="H3234">
            <v>39173390</v>
          </cell>
        </row>
        <row r="3235">
          <cell r="E3235">
            <v>2007</v>
          </cell>
          <cell r="H3235">
            <v>39173390</v>
          </cell>
        </row>
        <row r="3236">
          <cell r="E3236">
            <v>2006</v>
          </cell>
          <cell r="H3236">
            <v>39173390</v>
          </cell>
        </row>
        <row r="3237">
          <cell r="E3237">
            <v>2005</v>
          </cell>
          <cell r="F3237">
            <v>4518.7</v>
          </cell>
          <cell r="G3237">
            <v>94982.3</v>
          </cell>
          <cell r="H3237">
            <v>39173390</v>
          </cell>
        </row>
        <row r="3238">
          <cell r="E3238">
            <v>2018</v>
          </cell>
          <cell r="F3238">
            <v>942871.9</v>
          </cell>
          <cell r="G3238">
            <v>4808089</v>
          </cell>
          <cell r="H3238">
            <v>39173900</v>
          </cell>
        </row>
        <row r="3239">
          <cell r="E3239">
            <v>2017</v>
          </cell>
          <cell r="F3239">
            <v>863095</v>
          </cell>
          <cell r="G3239">
            <v>4620032.5999999996</v>
          </cell>
          <cell r="H3239">
            <v>39173900</v>
          </cell>
        </row>
        <row r="3240">
          <cell r="E3240">
            <v>2016</v>
          </cell>
          <cell r="F3240">
            <v>827210.2</v>
          </cell>
          <cell r="G3240">
            <v>2365046.7999999998</v>
          </cell>
          <cell r="H3240">
            <v>39173900</v>
          </cell>
        </row>
        <row r="3241">
          <cell r="E3241">
            <v>2015</v>
          </cell>
          <cell r="F3241">
            <v>1009780.8</v>
          </cell>
          <cell r="G3241">
            <v>3089845.3</v>
          </cell>
          <cell r="H3241">
            <v>39173900</v>
          </cell>
        </row>
        <row r="3242">
          <cell r="E3242">
            <v>2014</v>
          </cell>
          <cell r="F3242">
            <v>859829.4</v>
          </cell>
          <cell r="G3242">
            <v>2716481.5</v>
          </cell>
          <cell r="H3242">
            <v>39173900</v>
          </cell>
        </row>
        <row r="3243">
          <cell r="E3243">
            <v>2013</v>
          </cell>
          <cell r="F3243">
            <v>554688.6</v>
          </cell>
          <cell r="G3243">
            <v>1503951.3</v>
          </cell>
          <cell r="H3243">
            <v>39173900</v>
          </cell>
        </row>
        <row r="3244">
          <cell r="E3244">
            <v>2012</v>
          </cell>
          <cell r="F3244">
            <v>529924.4</v>
          </cell>
          <cell r="G3244">
            <v>1270203.3999999999</v>
          </cell>
          <cell r="H3244">
            <v>39173900</v>
          </cell>
        </row>
        <row r="3245">
          <cell r="E3245">
            <v>2011</v>
          </cell>
          <cell r="F3245">
            <v>255746.4</v>
          </cell>
          <cell r="G3245">
            <v>1640248.6</v>
          </cell>
          <cell r="H3245">
            <v>39173900</v>
          </cell>
        </row>
        <row r="3246">
          <cell r="E3246">
            <v>2010</v>
          </cell>
          <cell r="F3246">
            <v>211079.4</v>
          </cell>
          <cell r="G3246">
            <v>1312717.6000000001</v>
          </cell>
          <cell r="H3246">
            <v>39173900</v>
          </cell>
        </row>
        <row r="3247">
          <cell r="E3247">
            <v>2009</v>
          </cell>
          <cell r="H3247">
            <v>39173900</v>
          </cell>
        </row>
        <row r="3248">
          <cell r="E3248">
            <v>2008</v>
          </cell>
          <cell r="H3248">
            <v>39173900</v>
          </cell>
        </row>
        <row r="3249">
          <cell r="E3249">
            <v>2007</v>
          </cell>
          <cell r="H3249">
            <v>39173900</v>
          </cell>
        </row>
        <row r="3250">
          <cell r="E3250">
            <v>2006</v>
          </cell>
          <cell r="H3250">
            <v>39173900</v>
          </cell>
        </row>
        <row r="3251">
          <cell r="E3251">
            <v>2005</v>
          </cell>
          <cell r="H3251">
            <v>39173900</v>
          </cell>
        </row>
        <row r="3252">
          <cell r="E3252">
            <v>2018</v>
          </cell>
          <cell r="H3252">
            <v>39173912</v>
          </cell>
        </row>
        <row r="3253">
          <cell r="E3253">
            <v>2017</v>
          </cell>
          <cell r="H3253">
            <v>39173912</v>
          </cell>
        </row>
        <row r="3254">
          <cell r="E3254">
            <v>2016</v>
          </cell>
          <cell r="H3254">
            <v>39173912</v>
          </cell>
        </row>
        <row r="3255">
          <cell r="E3255">
            <v>2015</v>
          </cell>
          <cell r="H3255">
            <v>39173912</v>
          </cell>
        </row>
        <row r="3256">
          <cell r="E3256">
            <v>2014</v>
          </cell>
          <cell r="H3256">
            <v>39173912</v>
          </cell>
        </row>
        <row r="3257">
          <cell r="E3257">
            <v>2013</v>
          </cell>
          <cell r="H3257">
            <v>39173912</v>
          </cell>
        </row>
        <row r="3258">
          <cell r="E3258">
            <v>2012</v>
          </cell>
          <cell r="H3258">
            <v>39173912</v>
          </cell>
        </row>
        <row r="3259">
          <cell r="E3259">
            <v>2011</v>
          </cell>
          <cell r="H3259">
            <v>39173912</v>
          </cell>
        </row>
        <row r="3260">
          <cell r="E3260">
            <v>2010</v>
          </cell>
          <cell r="H3260">
            <v>39173912</v>
          </cell>
        </row>
        <row r="3261">
          <cell r="E3261">
            <v>2009</v>
          </cell>
          <cell r="F3261">
            <v>10</v>
          </cell>
          <cell r="G3261">
            <v>35070.300000000003</v>
          </cell>
          <cell r="H3261">
            <v>39173912</v>
          </cell>
        </row>
        <row r="3262">
          <cell r="E3262">
            <v>2008</v>
          </cell>
          <cell r="F3262">
            <v>17</v>
          </cell>
          <cell r="G3262">
            <v>61392.1</v>
          </cell>
          <cell r="H3262">
            <v>39173912</v>
          </cell>
        </row>
        <row r="3263">
          <cell r="E3263">
            <v>2007</v>
          </cell>
          <cell r="F3263">
            <v>103</v>
          </cell>
          <cell r="G3263">
            <v>103490.3</v>
          </cell>
          <cell r="H3263">
            <v>39173912</v>
          </cell>
        </row>
        <row r="3264">
          <cell r="E3264">
            <v>2006</v>
          </cell>
          <cell r="F3264">
            <v>940</v>
          </cell>
          <cell r="G3264">
            <v>54706.5</v>
          </cell>
          <cell r="H3264">
            <v>39173912</v>
          </cell>
        </row>
        <row r="3265">
          <cell r="E3265">
            <v>2005</v>
          </cell>
          <cell r="F3265">
            <v>0</v>
          </cell>
          <cell r="G3265">
            <v>44275.199999999997</v>
          </cell>
          <cell r="H3265">
            <v>39173912</v>
          </cell>
        </row>
        <row r="3266">
          <cell r="E3266">
            <v>2018</v>
          </cell>
          <cell r="H3266">
            <v>39173915</v>
          </cell>
        </row>
        <row r="3267">
          <cell r="E3267">
            <v>2017</v>
          </cell>
          <cell r="H3267">
            <v>39173915</v>
          </cell>
        </row>
        <row r="3268">
          <cell r="E3268">
            <v>2016</v>
          </cell>
          <cell r="H3268">
            <v>39173915</v>
          </cell>
        </row>
        <row r="3269">
          <cell r="E3269">
            <v>2015</v>
          </cell>
          <cell r="H3269">
            <v>39173915</v>
          </cell>
        </row>
        <row r="3270">
          <cell r="E3270">
            <v>2014</v>
          </cell>
          <cell r="H3270">
            <v>39173915</v>
          </cell>
        </row>
        <row r="3271">
          <cell r="E3271">
            <v>2013</v>
          </cell>
          <cell r="H3271">
            <v>39173915</v>
          </cell>
        </row>
        <row r="3272">
          <cell r="E3272">
            <v>2012</v>
          </cell>
          <cell r="H3272">
            <v>39173915</v>
          </cell>
        </row>
        <row r="3273">
          <cell r="E3273">
            <v>2011</v>
          </cell>
          <cell r="H3273">
            <v>39173915</v>
          </cell>
        </row>
        <row r="3274">
          <cell r="E3274">
            <v>2010</v>
          </cell>
          <cell r="H3274">
            <v>39173915</v>
          </cell>
        </row>
        <row r="3275">
          <cell r="E3275">
            <v>2009</v>
          </cell>
          <cell r="F3275">
            <v>2198</v>
          </cell>
          <cell r="G3275">
            <v>99726.6</v>
          </cell>
          <cell r="H3275">
            <v>39173915</v>
          </cell>
        </row>
        <row r="3276">
          <cell r="E3276">
            <v>2008</v>
          </cell>
          <cell r="F3276">
            <v>13279.3</v>
          </cell>
          <cell r="G3276">
            <v>204207.7</v>
          </cell>
          <cell r="H3276">
            <v>39173915</v>
          </cell>
        </row>
        <row r="3277">
          <cell r="E3277">
            <v>2007</v>
          </cell>
          <cell r="F3277">
            <v>10806</v>
          </cell>
          <cell r="G3277">
            <v>325555.09999999998</v>
          </cell>
          <cell r="H3277">
            <v>39173915</v>
          </cell>
        </row>
        <row r="3278">
          <cell r="E3278">
            <v>2006</v>
          </cell>
          <cell r="F3278">
            <v>11442</v>
          </cell>
          <cell r="G3278">
            <v>226536.6</v>
          </cell>
          <cell r="H3278">
            <v>39173915</v>
          </cell>
        </row>
        <row r="3279">
          <cell r="E3279">
            <v>2005</v>
          </cell>
          <cell r="F3279">
            <v>18354.7</v>
          </cell>
          <cell r="G3279">
            <v>181163.2</v>
          </cell>
          <cell r="H3279">
            <v>39173915</v>
          </cell>
        </row>
        <row r="3280">
          <cell r="E3280">
            <v>2018</v>
          </cell>
          <cell r="H3280">
            <v>39173919</v>
          </cell>
        </row>
        <row r="3281">
          <cell r="E3281">
            <v>2017</v>
          </cell>
          <cell r="H3281">
            <v>39173919</v>
          </cell>
        </row>
        <row r="3282">
          <cell r="E3282">
            <v>2016</v>
          </cell>
          <cell r="H3282">
            <v>39173919</v>
          </cell>
        </row>
        <row r="3283">
          <cell r="E3283">
            <v>2015</v>
          </cell>
          <cell r="H3283">
            <v>39173919</v>
          </cell>
        </row>
        <row r="3284">
          <cell r="E3284">
            <v>2014</v>
          </cell>
          <cell r="H3284">
            <v>39173919</v>
          </cell>
        </row>
        <row r="3285">
          <cell r="E3285">
            <v>2013</v>
          </cell>
          <cell r="H3285">
            <v>39173919</v>
          </cell>
        </row>
        <row r="3286">
          <cell r="E3286">
            <v>2012</v>
          </cell>
          <cell r="H3286">
            <v>39173919</v>
          </cell>
        </row>
        <row r="3287">
          <cell r="E3287">
            <v>2011</v>
          </cell>
          <cell r="H3287">
            <v>39173919</v>
          </cell>
        </row>
        <row r="3288">
          <cell r="E3288">
            <v>2010</v>
          </cell>
          <cell r="H3288">
            <v>39173919</v>
          </cell>
        </row>
        <row r="3289">
          <cell r="E3289">
            <v>2009</v>
          </cell>
          <cell r="F3289">
            <v>7315.1</v>
          </cell>
          <cell r="G3289">
            <v>120796.4</v>
          </cell>
          <cell r="H3289">
            <v>39173919</v>
          </cell>
        </row>
        <row r="3290">
          <cell r="E3290">
            <v>2008</v>
          </cell>
          <cell r="F3290">
            <v>11362.2</v>
          </cell>
          <cell r="G3290">
            <v>202253.9</v>
          </cell>
          <cell r="H3290">
            <v>39173919</v>
          </cell>
        </row>
        <row r="3291">
          <cell r="E3291">
            <v>2007</v>
          </cell>
          <cell r="F3291">
            <v>10820.1</v>
          </cell>
          <cell r="G3291">
            <v>228942.7</v>
          </cell>
          <cell r="H3291">
            <v>39173919</v>
          </cell>
        </row>
        <row r="3292">
          <cell r="E3292">
            <v>2006</v>
          </cell>
          <cell r="F3292">
            <v>6702.7</v>
          </cell>
          <cell r="G3292">
            <v>144311.20000000001</v>
          </cell>
          <cell r="H3292">
            <v>39173919</v>
          </cell>
        </row>
        <row r="3293">
          <cell r="E3293">
            <v>2005</v>
          </cell>
          <cell r="F3293">
            <v>2455.8000000000002</v>
          </cell>
          <cell r="G3293">
            <v>133614.6</v>
          </cell>
          <cell r="H3293">
            <v>39173919</v>
          </cell>
        </row>
        <row r="3294">
          <cell r="E3294">
            <v>2018</v>
          </cell>
          <cell r="H3294">
            <v>39173990</v>
          </cell>
        </row>
        <row r="3295">
          <cell r="E3295">
            <v>2017</v>
          </cell>
          <cell r="H3295">
            <v>39173990</v>
          </cell>
        </row>
        <row r="3296">
          <cell r="E3296">
            <v>2016</v>
          </cell>
          <cell r="H3296">
            <v>39173990</v>
          </cell>
        </row>
        <row r="3297">
          <cell r="E3297">
            <v>2015</v>
          </cell>
          <cell r="H3297">
            <v>39173990</v>
          </cell>
        </row>
        <row r="3298">
          <cell r="E3298">
            <v>2014</v>
          </cell>
          <cell r="H3298">
            <v>39173990</v>
          </cell>
        </row>
        <row r="3299">
          <cell r="E3299">
            <v>2013</v>
          </cell>
          <cell r="H3299">
            <v>39173990</v>
          </cell>
        </row>
        <row r="3300">
          <cell r="E3300">
            <v>2012</v>
          </cell>
          <cell r="H3300">
            <v>39173990</v>
          </cell>
        </row>
        <row r="3301">
          <cell r="E3301">
            <v>2011</v>
          </cell>
          <cell r="H3301">
            <v>39173990</v>
          </cell>
        </row>
        <row r="3302">
          <cell r="E3302">
            <v>2010</v>
          </cell>
          <cell r="H3302">
            <v>39173990</v>
          </cell>
        </row>
        <row r="3303">
          <cell r="E3303">
            <v>2009</v>
          </cell>
          <cell r="F3303">
            <v>75904.5</v>
          </cell>
          <cell r="G3303">
            <v>594059.9</v>
          </cell>
          <cell r="H3303">
            <v>39173990</v>
          </cell>
        </row>
        <row r="3304">
          <cell r="E3304">
            <v>2008</v>
          </cell>
          <cell r="F3304">
            <v>56539.1</v>
          </cell>
          <cell r="G3304">
            <v>561850</v>
          </cell>
          <cell r="H3304">
            <v>39173990</v>
          </cell>
        </row>
        <row r="3305">
          <cell r="E3305">
            <v>2007</v>
          </cell>
          <cell r="F3305">
            <v>57931.7</v>
          </cell>
          <cell r="G3305">
            <v>926043.4</v>
          </cell>
          <cell r="H3305">
            <v>39173990</v>
          </cell>
        </row>
        <row r="3306">
          <cell r="E3306">
            <v>2006</v>
          </cell>
          <cell r="F3306">
            <v>60637.9</v>
          </cell>
          <cell r="G3306">
            <v>964984.8</v>
          </cell>
          <cell r="H3306">
            <v>39173990</v>
          </cell>
        </row>
        <row r="3307">
          <cell r="E3307">
            <v>2005</v>
          </cell>
          <cell r="H3307">
            <v>39173990</v>
          </cell>
        </row>
        <row r="3308">
          <cell r="E3308">
            <v>2018</v>
          </cell>
          <cell r="H3308">
            <v>39173991</v>
          </cell>
        </row>
        <row r="3309">
          <cell r="E3309">
            <v>2017</v>
          </cell>
          <cell r="H3309">
            <v>39173991</v>
          </cell>
        </row>
        <row r="3310">
          <cell r="E3310">
            <v>2016</v>
          </cell>
          <cell r="H3310">
            <v>39173991</v>
          </cell>
        </row>
        <row r="3311">
          <cell r="E3311">
            <v>2015</v>
          </cell>
          <cell r="H3311">
            <v>39173991</v>
          </cell>
        </row>
        <row r="3312">
          <cell r="E3312">
            <v>2014</v>
          </cell>
          <cell r="H3312">
            <v>39173991</v>
          </cell>
        </row>
        <row r="3313">
          <cell r="E3313">
            <v>2013</v>
          </cell>
          <cell r="H3313">
            <v>39173991</v>
          </cell>
        </row>
        <row r="3314">
          <cell r="E3314">
            <v>2012</v>
          </cell>
          <cell r="H3314">
            <v>39173991</v>
          </cell>
        </row>
        <row r="3315">
          <cell r="E3315">
            <v>2011</v>
          </cell>
          <cell r="H3315">
            <v>39173991</v>
          </cell>
        </row>
        <row r="3316">
          <cell r="E3316">
            <v>2010</v>
          </cell>
          <cell r="H3316">
            <v>39173991</v>
          </cell>
        </row>
        <row r="3317">
          <cell r="E3317">
            <v>2009</v>
          </cell>
          <cell r="H3317">
            <v>39173991</v>
          </cell>
        </row>
        <row r="3318">
          <cell r="E3318">
            <v>2008</v>
          </cell>
          <cell r="H3318">
            <v>39173991</v>
          </cell>
        </row>
        <row r="3319">
          <cell r="E3319">
            <v>2007</v>
          </cell>
          <cell r="H3319">
            <v>39173991</v>
          </cell>
        </row>
        <row r="3320">
          <cell r="E3320">
            <v>2006</v>
          </cell>
          <cell r="H3320">
            <v>39173991</v>
          </cell>
        </row>
        <row r="3321">
          <cell r="E3321">
            <v>2005</v>
          </cell>
          <cell r="F3321">
            <v>263</v>
          </cell>
          <cell r="G3321">
            <v>47773.9</v>
          </cell>
          <cell r="H3321">
            <v>39173991</v>
          </cell>
        </row>
        <row r="3322">
          <cell r="E3322">
            <v>2018</v>
          </cell>
          <cell r="H3322">
            <v>39173999</v>
          </cell>
        </row>
        <row r="3323">
          <cell r="E3323">
            <v>2017</v>
          </cell>
          <cell r="H3323">
            <v>39173999</v>
          </cell>
        </row>
        <row r="3324">
          <cell r="E3324">
            <v>2016</v>
          </cell>
          <cell r="H3324">
            <v>39173999</v>
          </cell>
        </row>
        <row r="3325">
          <cell r="E3325">
            <v>2015</v>
          </cell>
          <cell r="H3325">
            <v>39173999</v>
          </cell>
        </row>
        <row r="3326">
          <cell r="E3326">
            <v>2014</v>
          </cell>
          <cell r="H3326">
            <v>39173999</v>
          </cell>
        </row>
        <row r="3327">
          <cell r="E3327">
            <v>2013</v>
          </cell>
          <cell r="H3327">
            <v>39173999</v>
          </cell>
        </row>
        <row r="3328">
          <cell r="E3328">
            <v>2012</v>
          </cell>
          <cell r="H3328">
            <v>39173999</v>
          </cell>
        </row>
        <row r="3329">
          <cell r="E3329">
            <v>2011</v>
          </cell>
          <cell r="H3329">
            <v>39173999</v>
          </cell>
        </row>
        <row r="3330">
          <cell r="E3330">
            <v>2010</v>
          </cell>
          <cell r="H3330">
            <v>39173999</v>
          </cell>
        </row>
        <row r="3331">
          <cell r="E3331">
            <v>2009</v>
          </cell>
          <cell r="H3331">
            <v>39173999</v>
          </cell>
        </row>
        <row r="3332">
          <cell r="E3332">
            <v>2008</v>
          </cell>
          <cell r="H3332">
            <v>39173999</v>
          </cell>
        </row>
        <row r="3333">
          <cell r="E3333">
            <v>2007</v>
          </cell>
          <cell r="H3333">
            <v>39173999</v>
          </cell>
        </row>
        <row r="3334">
          <cell r="E3334">
            <v>2006</v>
          </cell>
          <cell r="H3334">
            <v>39173999</v>
          </cell>
        </row>
        <row r="3335">
          <cell r="E3335">
            <v>2005</v>
          </cell>
          <cell r="F3335">
            <v>76876.3</v>
          </cell>
          <cell r="G3335">
            <v>573310.19999999995</v>
          </cell>
          <cell r="H3335">
            <v>39173999</v>
          </cell>
        </row>
        <row r="3336">
          <cell r="E3336">
            <v>2018</v>
          </cell>
          <cell r="F3336">
            <v>1898173.7</v>
          </cell>
          <cell r="G3336">
            <v>5083505.4000000004</v>
          </cell>
          <cell r="H3336">
            <v>39174000</v>
          </cell>
        </row>
        <row r="3337">
          <cell r="E3337">
            <v>2017</v>
          </cell>
          <cell r="F3337">
            <v>1971551.1</v>
          </cell>
          <cell r="G3337">
            <v>4968151.9000000004</v>
          </cell>
          <cell r="H3337">
            <v>39174000</v>
          </cell>
        </row>
        <row r="3338">
          <cell r="E3338">
            <v>2016</v>
          </cell>
          <cell r="F3338">
            <v>1866161.7</v>
          </cell>
          <cell r="G3338">
            <v>4069959.5</v>
          </cell>
          <cell r="H3338">
            <v>39174000</v>
          </cell>
        </row>
        <row r="3339">
          <cell r="E3339">
            <v>2015</v>
          </cell>
          <cell r="F3339">
            <v>1536866.4</v>
          </cell>
          <cell r="G3339">
            <v>3541997.8</v>
          </cell>
          <cell r="H3339">
            <v>39174000</v>
          </cell>
        </row>
        <row r="3340">
          <cell r="E3340">
            <v>2014</v>
          </cell>
          <cell r="F3340">
            <v>1918801.2</v>
          </cell>
          <cell r="G3340">
            <v>4036035.6</v>
          </cell>
          <cell r="H3340">
            <v>39174000</v>
          </cell>
        </row>
        <row r="3341">
          <cell r="E3341">
            <v>2013</v>
          </cell>
          <cell r="F3341">
            <v>2295027.6</v>
          </cell>
          <cell r="G3341">
            <v>4231125</v>
          </cell>
          <cell r="H3341">
            <v>39174000</v>
          </cell>
        </row>
        <row r="3342">
          <cell r="E3342">
            <v>2012</v>
          </cell>
          <cell r="F3342">
            <v>2297435.1</v>
          </cell>
          <cell r="G3342">
            <v>3781255.7</v>
          </cell>
          <cell r="H3342">
            <v>39174000</v>
          </cell>
        </row>
        <row r="3343">
          <cell r="E3343">
            <v>2011</v>
          </cell>
          <cell r="F3343">
            <v>1498345.5</v>
          </cell>
          <cell r="G3343">
            <v>2615505.2000000002</v>
          </cell>
          <cell r="H3343">
            <v>39174000</v>
          </cell>
        </row>
        <row r="3344">
          <cell r="E3344">
            <v>2010</v>
          </cell>
          <cell r="F3344">
            <v>841339.7</v>
          </cell>
          <cell r="G3344">
            <v>2389808.4</v>
          </cell>
          <cell r="H3344">
            <v>39174000</v>
          </cell>
        </row>
        <row r="3345">
          <cell r="E3345">
            <v>2009</v>
          </cell>
          <cell r="F3345">
            <v>552477.19999999995</v>
          </cell>
          <cell r="G3345">
            <v>1680491.9</v>
          </cell>
          <cell r="H3345">
            <v>39174000</v>
          </cell>
        </row>
        <row r="3346">
          <cell r="E3346">
            <v>2008</v>
          </cell>
          <cell r="F3346">
            <v>584966.40000000002</v>
          </cell>
          <cell r="G3346">
            <v>2302565.7000000002</v>
          </cell>
          <cell r="H3346">
            <v>39174000</v>
          </cell>
        </row>
        <row r="3347">
          <cell r="E3347">
            <v>2007</v>
          </cell>
          <cell r="F3347">
            <v>597829.9</v>
          </cell>
          <cell r="G3347">
            <v>2684673.2</v>
          </cell>
          <cell r="H3347">
            <v>39174000</v>
          </cell>
        </row>
        <row r="3348">
          <cell r="E3348">
            <v>2006</v>
          </cell>
          <cell r="F3348">
            <v>443067.8</v>
          </cell>
          <cell r="G3348">
            <v>2077320.3</v>
          </cell>
          <cell r="H3348">
            <v>39174000</v>
          </cell>
        </row>
        <row r="3349">
          <cell r="E3349">
            <v>2005</v>
          </cell>
          <cell r="H3349">
            <v>39174000</v>
          </cell>
        </row>
        <row r="3350">
          <cell r="E3350">
            <v>2018</v>
          </cell>
          <cell r="H3350">
            <v>39174010</v>
          </cell>
        </row>
        <row r="3351">
          <cell r="E3351">
            <v>2017</v>
          </cell>
          <cell r="H3351">
            <v>39174010</v>
          </cell>
        </row>
        <row r="3352">
          <cell r="E3352">
            <v>2016</v>
          </cell>
          <cell r="H3352">
            <v>39174010</v>
          </cell>
        </row>
        <row r="3353">
          <cell r="E3353">
            <v>2015</v>
          </cell>
          <cell r="H3353">
            <v>39174010</v>
          </cell>
        </row>
        <row r="3354">
          <cell r="E3354">
            <v>2014</v>
          </cell>
          <cell r="H3354">
            <v>39174010</v>
          </cell>
        </row>
        <row r="3355">
          <cell r="E3355">
            <v>2013</v>
          </cell>
          <cell r="H3355">
            <v>39174010</v>
          </cell>
        </row>
        <row r="3356">
          <cell r="E3356">
            <v>2012</v>
          </cell>
          <cell r="H3356">
            <v>39174010</v>
          </cell>
        </row>
        <row r="3357">
          <cell r="E3357">
            <v>2011</v>
          </cell>
          <cell r="H3357">
            <v>39174010</v>
          </cell>
        </row>
        <row r="3358">
          <cell r="E3358">
            <v>2010</v>
          </cell>
          <cell r="H3358">
            <v>39174010</v>
          </cell>
        </row>
        <row r="3359">
          <cell r="E3359">
            <v>2009</v>
          </cell>
          <cell r="H3359">
            <v>39174010</v>
          </cell>
        </row>
        <row r="3360">
          <cell r="E3360">
            <v>2008</v>
          </cell>
          <cell r="H3360">
            <v>39174010</v>
          </cell>
        </row>
        <row r="3361">
          <cell r="E3361">
            <v>2007</v>
          </cell>
          <cell r="H3361">
            <v>39174010</v>
          </cell>
        </row>
        <row r="3362">
          <cell r="E3362">
            <v>2006</v>
          </cell>
          <cell r="H3362">
            <v>39174010</v>
          </cell>
        </row>
        <row r="3363">
          <cell r="E3363">
            <v>2005</v>
          </cell>
          <cell r="F3363">
            <v>5</v>
          </cell>
          <cell r="G3363">
            <v>107.3</v>
          </cell>
          <cell r="H3363">
            <v>39174010</v>
          </cell>
        </row>
        <row r="3364">
          <cell r="E3364">
            <v>2018</v>
          </cell>
          <cell r="H3364">
            <v>39174090</v>
          </cell>
        </row>
        <row r="3365">
          <cell r="E3365">
            <v>2017</v>
          </cell>
          <cell r="H3365">
            <v>39174090</v>
          </cell>
        </row>
        <row r="3366">
          <cell r="E3366">
            <v>2016</v>
          </cell>
          <cell r="H3366">
            <v>39174090</v>
          </cell>
        </row>
        <row r="3367">
          <cell r="E3367">
            <v>2015</v>
          </cell>
          <cell r="H3367">
            <v>39174090</v>
          </cell>
        </row>
        <row r="3368">
          <cell r="E3368">
            <v>2014</v>
          </cell>
          <cell r="H3368">
            <v>39174090</v>
          </cell>
        </row>
        <row r="3369">
          <cell r="E3369">
            <v>2013</v>
          </cell>
          <cell r="H3369">
            <v>39174090</v>
          </cell>
        </row>
        <row r="3370">
          <cell r="E3370">
            <v>2012</v>
          </cell>
          <cell r="H3370">
            <v>39174090</v>
          </cell>
        </row>
        <row r="3371">
          <cell r="E3371">
            <v>2011</v>
          </cell>
          <cell r="H3371">
            <v>39174090</v>
          </cell>
        </row>
        <row r="3372">
          <cell r="E3372">
            <v>2010</v>
          </cell>
          <cell r="H3372">
            <v>39174090</v>
          </cell>
        </row>
        <row r="3373">
          <cell r="E3373">
            <v>2009</v>
          </cell>
          <cell r="H3373">
            <v>39174090</v>
          </cell>
        </row>
        <row r="3374">
          <cell r="E3374">
            <v>2008</v>
          </cell>
          <cell r="H3374">
            <v>39174090</v>
          </cell>
        </row>
        <row r="3375">
          <cell r="E3375">
            <v>2007</v>
          </cell>
          <cell r="H3375">
            <v>39174090</v>
          </cell>
        </row>
        <row r="3376">
          <cell r="E3376">
            <v>2006</v>
          </cell>
          <cell r="H3376">
            <v>39174090</v>
          </cell>
        </row>
        <row r="3377">
          <cell r="E3377">
            <v>2005</v>
          </cell>
          <cell r="F3377">
            <v>298623.59999999998</v>
          </cell>
          <cell r="G3377">
            <v>1612079.9</v>
          </cell>
          <cell r="H3377">
            <v>39174090</v>
          </cell>
        </row>
        <row r="3378">
          <cell r="E3378">
            <v>2018</v>
          </cell>
          <cell r="F3378">
            <v>312743.09999999998</v>
          </cell>
          <cell r="G3378">
            <v>1161188.6000000001</v>
          </cell>
          <cell r="H3378">
            <v>39181010</v>
          </cell>
        </row>
        <row r="3379">
          <cell r="E3379">
            <v>2017</v>
          </cell>
          <cell r="F3379">
            <v>341670.9</v>
          </cell>
          <cell r="G3379">
            <v>947360.2</v>
          </cell>
          <cell r="H3379">
            <v>39181010</v>
          </cell>
        </row>
        <row r="3380">
          <cell r="E3380">
            <v>2016</v>
          </cell>
          <cell r="F3380">
            <v>263293.90000000002</v>
          </cell>
          <cell r="G3380">
            <v>931194</v>
          </cell>
          <cell r="H3380">
            <v>39181010</v>
          </cell>
        </row>
        <row r="3381">
          <cell r="E3381">
            <v>2015</v>
          </cell>
          <cell r="F3381">
            <v>127901.7</v>
          </cell>
          <cell r="G3381">
            <v>816465.9</v>
          </cell>
          <cell r="H3381">
            <v>39181010</v>
          </cell>
        </row>
        <row r="3382">
          <cell r="E3382">
            <v>2014</v>
          </cell>
          <cell r="F3382">
            <v>145783.6</v>
          </cell>
          <cell r="G3382">
            <v>814708.3</v>
          </cell>
          <cell r="H3382">
            <v>39181010</v>
          </cell>
        </row>
        <row r="3383">
          <cell r="E3383">
            <v>2013</v>
          </cell>
          <cell r="F3383">
            <v>283098.09999999998</v>
          </cell>
          <cell r="G3383">
            <v>815687.3</v>
          </cell>
          <cell r="H3383">
            <v>39181010</v>
          </cell>
        </row>
        <row r="3384">
          <cell r="E3384">
            <v>2012</v>
          </cell>
          <cell r="F3384">
            <v>382718.9</v>
          </cell>
          <cell r="G3384">
            <v>920426.4</v>
          </cell>
          <cell r="H3384">
            <v>39181010</v>
          </cell>
        </row>
        <row r="3385">
          <cell r="E3385">
            <v>2011</v>
          </cell>
          <cell r="F3385">
            <v>265606.2</v>
          </cell>
          <cell r="G3385">
            <v>1864057.5</v>
          </cell>
          <cell r="H3385">
            <v>39181010</v>
          </cell>
        </row>
        <row r="3386">
          <cell r="E3386">
            <v>2010</v>
          </cell>
          <cell r="F3386">
            <v>710746</v>
          </cell>
          <cell r="G3386">
            <v>2034179.3</v>
          </cell>
          <cell r="H3386">
            <v>39181010</v>
          </cell>
        </row>
        <row r="3387">
          <cell r="E3387">
            <v>2009</v>
          </cell>
          <cell r="F3387">
            <v>5224917.9000000004</v>
          </cell>
          <cell r="G3387">
            <v>3474497.3</v>
          </cell>
          <cell r="H3387">
            <v>39181010</v>
          </cell>
        </row>
        <row r="3388">
          <cell r="E3388">
            <v>2008</v>
          </cell>
          <cell r="F3388">
            <v>98339</v>
          </cell>
          <cell r="G3388">
            <v>1483405.3</v>
          </cell>
          <cell r="H3388">
            <v>39181010</v>
          </cell>
        </row>
        <row r="3389">
          <cell r="E3389">
            <v>2007</v>
          </cell>
          <cell r="F3389">
            <v>112510.3</v>
          </cell>
          <cell r="G3389">
            <v>1758829.1</v>
          </cell>
          <cell r="H3389">
            <v>39181010</v>
          </cell>
        </row>
        <row r="3390">
          <cell r="E3390">
            <v>2006</v>
          </cell>
          <cell r="F3390">
            <v>98493.2</v>
          </cell>
          <cell r="G3390">
            <v>1222388.2</v>
          </cell>
          <cell r="H3390">
            <v>39181010</v>
          </cell>
        </row>
        <row r="3391">
          <cell r="E3391">
            <v>2005</v>
          </cell>
          <cell r="F3391">
            <v>92182.6</v>
          </cell>
          <cell r="G3391">
            <v>1518065.5</v>
          </cell>
          <cell r="H3391">
            <v>39181010</v>
          </cell>
        </row>
        <row r="3392">
          <cell r="E3392">
            <v>2018</v>
          </cell>
          <cell r="F3392">
            <v>87328.3</v>
          </cell>
          <cell r="G3392">
            <v>536191.6</v>
          </cell>
          <cell r="H3392">
            <v>39181090</v>
          </cell>
        </row>
        <row r="3393">
          <cell r="E3393">
            <v>2017</v>
          </cell>
          <cell r="F3393">
            <v>130155.6</v>
          </cell>
          <cell r="G3393">
            <v>427996.4</v>
          </cell>
          <cell r="H3393">
            <v>39181090</v>
          </cell>
        </row>
        <row r="3394">
          <cell r="E3394">
            <v>2016</v>
          </cell>
          <cell r="F3394">
            <v>67200.399999999994</v>
          </cell>
          <cell r="G3394">
            <v>341337.5</v>
          </cell>
          <cell r="H3394">
            <v>39181090</v>
          </cell>
        </row>
        <row r="3395">
          <cell r="E3395">
            <v>2015</v>
          </cell>
          <cell r="F3395">
            <v>73219.100000000006</v>
          </cell>
          <cell r="G3395">
            <v>482997.1</v>
          </cell>
          <cell r="H3395">
            <v>39181090</v>
          </cell>
        </row>
        <row r="3396">
          <cell r="E3396">
            <v>2014</v>
          </cell>
          <cell r="F3396">
            <v>1002586.7</v>
          </cell>
          <cell r="G3396">
            <v>552566.80000000005</v>
          </cell>
          <cell r="H3396">
            <v>39181090</v>
          </cell>
        </row>
        <row r="3397">
          <cell r="E3397">
            <v>2013</v>
          </cell>
          <cell r="F3397">
            <v>115019</v>
          </cell>
          <cell r="G3397">
            <v>482897.6</v>
          </cell>
          <cell r="H3397">
            <v>39181090</v>
          </cell>
        </row>
        <row r="3398">
          <cell r="E3398">
            <v>2012</v>
          </cell>
          <cell r="F3398">
            <v>204776.9</v>
          </cell>
          <cell r="G3398">
            <v>423675.7</v>
          </cell>
          <cell r="H3398">
            <v>39181090</v>
          </cell>
        </row>
        <row r="3399">
          <cell r="E3399">
            <v>2011</v>
          </cell>
          <cell r="F3399">
            <v>79082.399999999994</v>
          </cell>
          <cell r="G3399">
            <v>454236.4</v>
          </cell>
          <cell r="H3399">
            <v>39181090</v>
          </cell>
        </row>
        <row r="3400">
          <cell r="E3400">
            <v>2010</v>
          </cell>
          <cell r="F3400">
            <v>12758.9</v>
          </cell>
          <cell r="G3400">
            <v>326787.5</v>
          </cell>
          <cell r="H3400">
            <v>39181090</v>
          </cell>
        </row>
        <row r="3401">
          <cell r="E3401">
            <v>2009</v>
          </cell>
          <cell r="F3401">
            <v>30333</v>
          </cell>
          <cell r="G3401">
            <v>223675.1</v>
          </cell>
          <cell r="H3401">
            <v>39181090</v>
          </cell>
        </row>
        <row r="3402">
          <cell r="E3402">
            <v>2008</v>
          </cell>
          <cell r="F3402">
            <v>6702</v>
          </cell>
          <cell r="G3402">
            <v>369417.2</v>
          </cell>
          <cell r="H3402">
            <v>39181090</v>
          </cell>
        </row>
        <row r="3403">
          <cell r="E3403">
            <v>2007</v>
          </cell>
          <cell r="F3403">
            <v>10369.299999999999</v>
          </cell>
          <cell r="G3403">
            <v>645924.30000000005</v>
          </cell>
          <cell r="H3403">
            <v>39181090</v>
          </cell>
        </row>
        <row r="3404">
          <cell r="E3404">
            <v>2006</v>
          </cell>
          <cell r="F3404">
            <v>48670.3</v>
          </cell>
          <cell r="G3404">
            <v>612298.30000000005</v>
          </cell>
          <cell r="H3404">
            <v>39181090</v>
          </cell>
        </row>
        <row r="3405">
          <cell r="E3405">
            <v>2005</v>
          </cell>
          <cell r="F3405">
            <v>61219.6</v>
          </cell>
          <cell r="G3405">
            <v>435214.4</v>
          </cell>
          <cell r="H3405">
            <v>39181090</v>
          </cell>
        </row>
        <row r="3406">
          <cell r="E3406">
            <v>2018</v>
          </cell>
          <cell r="F3406">
            <v>77217.2</v>
          </cell>
          <cell r="G3406">
            <v>291673.2</v>
          </cell>
          <cell r="H3406">
            <v>39189000</v>
          </cell>
        </row>
        <row r="3407">
          <cell r="E3407">
            <v>2017</v>
          </cell>
          <cell r="F3407">
            <v>97254.7</v>
          </cell>
          <cell r="G3407">
            <v>289501.90000000002</v>
          </cell>
          <cell r="H3407">
            <v>39189000</v>
          </cell>
        </row>
        <row r="3408">
          <cell r="E3408">
            <v>2016</v>
          </cell>
          <cell r="F3408">
            <v>80776.100000000006</v>
          </cell>
          <cell r="G3408">
            <v>362769.7</v>
          </cell>
          <cell r="H3408">
            <v>39189000</v>
          </cell>
        </row>
        <row r="3409">
          <cell r="E3409">
            <v>2015</v>
          </cell>
          <cell r="F3409">
            <v>80354.5</v>
          </cell>
          <cell r="G3409">
            <v>298179.09999999998</v>
          </cell>
          <cell r="H3409">
            <v>39189000</v>
          </cell>
        </row>
        <row r="3410">
          <cell r="E3410">
            <v>2014</v>
          </cell>
          <cell r="F3410">
            <v>31084.2</v>
          </cell>
          <cell r="G3410">
            <v>236666</v>
          </cell>
          <cell r="H3410">
            <v>39189000</v>
          </cell>
        </row>
        <row r="3411">
          <cell r="E3411">
            <v>2013</v>
          </cell>
          <cell r="F3411">
            <v>117558.7</v>
          </cell>
          <cell r="G3411">
            <v>142549.6</v>
          </cell>
          <cell r="H3411">
            <v>39189000</v>
          </cell>
        </row>
        <row r="3412">
          <cell r="E3412">
            <v>2012</v>
          </cell>
          <cell r="F3412">
            <v>83508.399999999994</v>
          </cell>
          <cell r="G3412">
            <v>115242.6</v>
          </cell>
          <cell r="H3412">
            <v>39189000</v>
          </cell>
        </row>
        <row r="3413">
          <cell r="E3413">
            <v>2011</v>
          </cell>
          <cell r="F3413">
            <v>13117.6</v>
          </cell>
          <cell r="G3413">
            <v>94831.1</v>
          </cell>
          <cell r="H3413">
            <v>39189000</v>
          </cell>
        </row>
        <row r="3414">
          <cell r="E3414">
            <v>2010</v>
          </cell>
          <cell r="F3414">
            <v>10829.7</v>
          </cell>
          <cell r="G3414">
            <v>103131.8</v>
          </cell>
          <cell r="H3414">
            <v>39189000</v>
          </cell>
        </row>
        <row r="3415">
          <cell r="E3415">
            <v>2009</v>
          </cell>
          <cell r="F3415">
            <v>17448.099999999999</v>
          </cell>
          <cell r="G3415">
            <v>165197</v>
          </cell>
          <cell r="H3415">
            <v>39189000</v>
          </cell>
        </row>
        <row r="3416">
          <cell r="E3416">
            <v>2008</v>
          </cell>
          <cell r="F3416">
            <v>53941.5</v>
          </cell>
          <cell r="G3416">
            <v>86131.3</v>
          </cell>
          <cell r="H3416">
            <v>39189000</v>
          </cell>
        </row>
        <row r="3417">
          <cell r="E3417">
            <v>2007</v>
          </cell>
          <cell r="F3417">
            <v>25463</v>
          </cell>
          <cell r="G3417">
            <v>103439.1</v>
          </cell>
          <cell r="H3417">
            <v>39189000</v>
          </cell>
        </row>
        <row r="3418">
          <cell r="E3418">
            <v>2006</v>
          </cell>
          <cell r="F3418">
            <v>15241</v>
          </cell>
          <cell r="G3418">
            <v>115993.8</v>
          </cell>
          <cell r="H3418">
            <v>39189000</v>
          </cell>
        </row>
        <row r="3419">
          <cell r="E3419">
            <v>2005</v>
          </cell>
          <cell r="F3419">
            <v>14136.1</v>
          </cell>
          <cell r="G3419">
            <v>152221</v>
          </cell>
          <cell r="H3419">
            <v>39189000</v>
          </cell>
        </row>
        <row r="3420">
          <cell r="E3420">
            <v>2018</v>
          </cell>
          <cell r="H3420">
            <v>39191011</v>
          </cell>
        </row>
        <row r="3421">
          <cell r="E3421">
            <v>2017</v>
          </cell>
          <cell r="H3421">
            <v>39191011</v>
          </cell>
        </row>
        <row r="3422">
          <cell r="E3422">
            <v>2016</v>
          </cell>
          <cell r="H3422">
            <v>39191011</v>
          </cell>
        </row>
        <row r="3423">
          <cell r="E3423">
            <v>2015</v>
          </cell>
          <cell r="H3423">
            <v>39191011</v>
          </cell>
        </row>
        <row r="3424">
          <cell r="E3424">
            <v>2014</v>
          </cell>
          <cell r="H3424">
            <v>39191011</v>
          </cell>
        </row>
        <row r="3425">
          <cell r="E3425">
            <v>2013</v>
          </cell>
          <cell r="H3425">
            <v>39191011</v>
          </cell>
        </row>
        <row r="3426">
          <cell r="E3426">
            <v>2012</v>
          </cell>
          <cell r="H3426">
            <v>39191011</v>
          </cell>
        </row>
        <row r="3427">
          <cell r="E3427">
            <v>2011</v>
          </cell>
          <cell r="H3427">
            <v>39191011</v>
          </cell>
        </row>
        <row r="3428">
          <cell r="E3428">
            <v>2010</v>
          </cell>
          <cell r="H3428">
            <v>39191011</v>
          </cell>
        </row>
        <row r="3429">
          <cell r="E3429">
            <v>2009</v>
          </cell>
          <cell r="F3429">
            <v>214258.6</v>
          </cell>
          <cell r="G3429">
            <v>100116.1</v>
          </cell>
          <cell r="H3429">
            <v>39191011</v>
          </cell>
        </row>
        <row r="3430">
          <cell r="E3430">
            <v>2008</v>
          </cell>
          <cell r="F3430">
            <v>47631.6</v>
          </cell>
          <cell r="G3430">
            <v>150645.4</v>
          </cell>
          <cell r="H3430">
            <v>39191011</v>
          </cell>
        </row>
        <row r="3431">
          <cell r="E3431">
            <v>2007</v>
          </cell>
          <cell r="F3431">
            <v>45367.199999999997</v>
          </cell>
          <cell r="G3431">
            <v>189049</v>
          </cell>
          <cell r="H3431">
            <v>39191011</v>
          </cell>
        </row>
        <row r="3432">
          <cell r="E3432">
            <v>2006</v>
          </cell>
          <cell r="F3432">
            <v>30499</v>
          </cell>
          <cell r="G3432">
            <v>136036.4</v>
          </cell>
          <cell r="H3432">
            <v>39191011</v>
          </cell>
        </row>
        <row r="3433">
          <cell r="E3433">
            <v>2005</v>
          </cell>
          <cell r="F3433">
            <v>28272.6</v>
          </cell>
          <cell r="G3433">
            <v>158836.70000000001</v>
          </cell>
          <cell r="H3433">
            <v>39191011</v>
          </cell>
        </row>
        <row r="3434">
          <cell r="E3434">
            <v>2018</v>
          </cell>
          <cell r="F3434">
            <v>125889.9</v>
          </cell>
          <cell r="G3434">
            <v>404376</v>
          </cell>
          <cell r="H3434">
            <v>39191012</v>
          </cell>
        </row>
        <row r="3435">
          <cell r="E3435">
            <v>2017</v>
          </cell>
          <cell r="F3435">
            <v>143999.29999999999</v>
          </cell>
          <cell r="G3435">
            <v>413553.4</v>
          </cell>
          <cell r="H3435">
            <v>39191012</v>
          </cell>
        </row>
        <row r="3436">
          <cell r="E3436">
            <v>2016</v>
          </cell>
          <cell r="F3436">
            <v>120631.9</v>
          </cell>
          <cell r="G3436">
            <v>375508.1</v>
          </cell>
          <cell r="H3436">
            <v>39191012</v>
          </cell>
        </row>
        <row r="3437">
          <cell r="E3437">
            <v>2015</v>
          </cell>
          <cell r="F3437">
            <v>255970.2</v>
          </cell>
          <cell r="G3437">
            <v>555615.4</v>
          </cell>
          <cell r="H3437">
            <v>39191012</v>
          </cell>
        </row>
        <row r="3438">
          <cell r="E3438">
            <v>2014</v>
          </cell>
          <cell r="F3438">
            <v>994237.7</v>
          </cell>
          <cell r="G3438">
            <v>1321327.3999999999</v>
          </cell>
          <cell r="H3438">
            <v>39191012</v>
          </cell>
        </row>
        <row r="3439">
          <cell r="E3439">
            <v>2013</v>
          </cell>
          <cell r="F3439">
            <v>1118902.3999999999</v>
          </cell>
          <cell r="G3439">
            <v>883590.3</v>
          </cell>
          <cell r="H3439">
            <v>39191012</v>
          </cell>
        </row>
        <row r="3440">
          <cell r="E3440">
            <v>2012</v>
          </cell>
          <cell r="F3440">
            <v>505972.4</v>
          </cell>
          <cell r="G3440">
            <v>392626.6</v>
          </cell>
          <cell r="H3440">
            <v>39191012</v>
          </cell>
        </row>
        <row r="3441">
          <cell r="E3441">
            <v>2011</v>
          </cell>
          <cell r="F3441">
            <v>69635.5</v>
          </cell>
          <cell r="G3441">
            <v>343411.1</v>
          </cell>
          <cell r="H3441">
            <v>39191012</v>
          </cell>
        </row>
        <row r="3442">
          <cell r="E3442">
            <v>2010</v>
          </cell>
          <cell r="F3442">
            <v>129129.60000000001</v>
          </cell>
          <cell r="G3442">
            <v>288442.7</v>
          </cell>
          <cell r="H3442">
            <v>39191012</v>
          </cell>
        </row>
        <row r="3443">
          <cell r="E3443">
            <v>2009</v>
          </cell>
          <cell r="H3443">
            <v>39191012</v>
          </cell>
        </row>
        <row r="3444">
          <cell r="E3444">
            <v>2008</v>
          </cell>
          <cell r="H3444">
            <v>39191012</v>
          </cell>
        </row>
        <row r="3445">
          <cell r="E3445">
            <v>2007</v>
          </cell>
          <cell r="H3445">
            <v>39191012</v>
          </cell>
        </row>
        <row r="3446">
          <cell r="E3446">
            <v>2006</v>
          </cell>
          <cell r="H3446">
            <v>39191012</v>
          </cell>
        </row>
        <row r="3447">
          <cell r="E3447">
            <v>2005</v>
          </cell>
          <cell r="H3447">
            <v>39191012</v>
          </cell>
        </row>
        <row r="3448">
          <cell r="E3448">
            <v>2018</v>
          </cell>
          <cell r="H3448">
            <v>39191013</v>
          </cell>
        </row>
        <row r="3449">
          <cell r="E3449">
            <v>2017</v>
          </cell>
          <cell r="H3449">
            <v>39191013</v>
          </cell>
        </row>
        <row r="3450">
          <cell r="E3450">
            <v>2016</v>
          </cell>
          <cell r="H3450">
            <v>39191013</v>
          </cell>
        </row>
        <row r="3451">
          <cell r="E3451">
            <v>2015</v>
          </cell>
          <cell r="H3451">
            <v>39191013</v>
          </cell>
        </row>
        <row r="3452">
          <cell r="E3452">
            <v>2014</v>
          </cell>
          <cell r="H3452">
            <v>39191013</v>
          </cell>
        </row>
        <row r="3453">
          <cell r="E3453">
            <v>2013</v>
          </cell>
          <cell r="H3453">
            <v>39191013</v>
          </cell>
        </row>
        <row r="3454">
          <cell r="E3454">
            <v>2012</v>
          </cell>
          <cell r="H3454">
            <v>39191013</v>
          </cell>
        </row>
        <row r="3455">
          <cell r="E3455">
            <v>2011</v>
          </cell>
          <cell r="H3455">
            <v>39191013</v>
          </cell>
        </row>
        <row r="3456">
          <cell r="E3456">
            <v>2010</v>
          </cell>
          <cell r="H3456">
            <v>39191013</v>
          </cell>
        </row>
        <row r="3457">
          <cell r="E3457">
            <v>2009</v>
          </cell>
          <cell r="F3457">
            <v>9808.5</v>
          </cell>
          <cell r="G3457">
            <v>70004.800000000003</v>
          </cell>
          <cell r="H3457">
            <v>39191013</v>
          </cell>
        </row>
        <row r="3458">
          <cell r="E3458">
            <v>2008</v>
          </cell>
          <cell r="F3458">
            <v>13548.5</v>
          </cell>
          <cell r="G3458">
            <v>140298.79999999999</v>
          </cell>
          <cell r="H3458">
            <v>39191013</v>
          </cell>
        </row>
        <row r="3459">
          <cell r="E3459">
            <v>2007</v>
          </cell>
          <cell r="F3459">
            <v>21066.799999999999</v>
          </cell>
          <cell r="G3459">
            <v>144050.5</v>
          </cell>
          <cell r="H3459">
            <v>39191013</v>
          </cell>
        </row>
        <row r="3460">
          <cell r="E3460">
            <v>2006</v>
          </cell>
          <cell r="F3460">
            <v>29830.400000000001</v>
          </cell>
          <cell r="G3460">
            <v>135028.9</v>
          </cell>
          <cell r="H3460">
            <v>39191013</v>
          </cell>
        </row>
        <row r="3461">
          <cell r="E3461">
            <v>2005</v>
          </cell>
          <cell r="F3461">
            <v>24363.7</v>
          </cell>
          <cell r="G3461">
            <v>52530.9</v>
          </cell>
          <cell r="H3461">
            <v>39191013</v>
          </cell>
        </row>
        <row r="3462">
          <cell r="E3462">
            <v>2018</v>
          </cell>
          <cell r="F3462">
            <v>211173.8</v>
          </cell>
          <cell r="G3462">
            <v>1219371</v>
          </cell>
          <cell r="H3462">
            <v>39191015</v>
          </cell>
        </row>
        <row r="3463">
          <cell r="E3463">
            <v>2017</v>
          </cell>
          <cell r="F3463">
            <v>169147.6</v>
          </cell>
          <cell r="G3463">
            <v>1150544.8</v>
          </cell>
          <cell r="H3463">
            <v>39191015</v>
          </cell>
        </row>
        <row r="3464">
          <cell r="E3464">
            <v>2016</v>
          </cell>
          <cell r="F3464">
            <v>173770.9</v>
          </cell>
          <cell r="G3464">
            <v>1197687.1000000001</v>
          </cell>
          <cell r="H3464">
            <v>39191015</v>
          </cell>
        </row>
        <row r="3465">
          <cell r="E3465">
            <v>2015</v>
          </cell>
          <cell r="F3465">
            <v>171862.3</v>
          </cell>
          <cell r="G3465">
            <v>1279759.3999999999</v>
          </cell>
          <cell r="H3465">
            <v>39191015</v>
          </cell>
        </row>
        <row r="3466">
          <cell r="E3466">
            <v>2014</v>
          </cell>
          <cell r="F3466">
            <v>178247.3</v>
          </cell>
          <cell r="G3466">
            <v>1172589.3</v>
          </cell>
          <cell r="H3466">
            <v>39191015</v>
          </cell>
        </row>
        <row r="3467">
          <cell r="E3467">
            <v>2013</v>
          </cell>
          <cell r="F3467">
            <v>143551.1</v>
          </cell>
          <cell r="G3467">
            <v>948125</v>
          </cell>
          <cell r="H3467">
            <v>39191015</v>
          </cell>
        </row>
        <row r="3468">
          <cell r="E3468">
            <v>2012</v>
          </cell>
          <cell r="F3468">
            <v>177419.9</v>
          </cell>
          <cell r="G3468">
            <v>831483.4</v>
          </cell>
          <cell r="H3468">
            <v>39191015</v>
          </cell>
        </row>
        <row r="3469">
          <cell r="E3469">
            <v>2011</v>
          </cell>
          <cell r="F3469">
            <v>178713.3</v>
          </cell>
          <cell r="G3469">
            <v>702007.9</v>
          </cell>
          <cell r="H3469">
            <v>39191015</v>
          </cell>
        </row>
        <row r="3470">
          <cell r="E3470">
            <v>2010</v>
          </cell>
          <cell r="F3470">
            <v>406436.8</v>
          </cell>
          <cell r="G3470">
            <v>981262.2</v>
          </cell>
          <cell r="H3470">
            <v>39191015</v>
          </cell>
        </row>
        <row r="3471">
          <cell r="E3471">
            <v>2009</v>
          </cell>
          <cell r="F3471">
            <v>213270.3</v>
          </cell>
          <cell r="G3471">
            <v>826501.9</v>
          </cell>
          <cell r="H3471">
            <v>39191015</v>
          </cell>
        </row>
        <row r="3472">
          <cell r="E3472">
            <v>2008</v>
          </cell>
          <cell r="F3472">
            <v>546892.6</v>
          </cell>
          <cell r="G3472">
            <v>931247.2</v>
          </cell>
          <cell r="H3472">
            <v>39191015</v>
          </cell>
        </row>
        <row r="3473">
          <cell r="E3473">
            <v>2007</v>
          </cell>
          <cell r="F3473">
            <v>429854.1</v>
          </cell>
          <cell r="G3473">
            <v>930279.8</v>
          </cell>
          <cell r="H3473">
            <v>39191015</v>
          </cell>
        </row>
        <row r="3474">
          <cell r="E3474">
            <v>2006</v>
          </cell>
          <cell r="F3474">
            <v>186674.7</v>
          </cell>
          <cell r="G3474">
            <v>879488</v>
          </cell>
          <cell r="H3474">
            <v>39191015</v>
          </cell>
        </row>
        <row r="3475">
          <cell r="E3475">
            <v>2005</v>
          </cell>
          <cell r="F3475">
            <v>126438.8</v>
          </cell>
          <cell r="G3475">
            <v>611316.30000000005</v>
          </cell>
          <cell r="H3475">
            <v>39191015</v>
          </cell>
        </row>
        <row r="3476">
          <cell r="E3476">
            <v>2018</v>
          </cell>
          <cell r="F3476">
            <v>66895.100000000006</v>
          </cell>
          <cell r="G3476">
            <v>346105.9</v>
          </cell>
          <cell r="H3476">
            <v>39191019</v>
          </cell>
        </row>
        <row r="3477">
          <cell r="E3477">
            <v>2017</v>
          </cell>
          <cell r="F3477">
            <v>62463.3</v>
          </cell>
          <cell r="G3477">
            <v>319335.40000000002</v>
          </cell>
          <cell r="H3477">
            <v>39191019</v>
          </cell>
        </row>
        <row r="3478">
          <cell r="E3478">
            <v>2016</v>
          </cell>
          <cell r="F3478">
            <v>107045.2</v>
          </cell>
          <cell r="G3478">
            <v>380781.8</v>
          </cell>
          <cell r="H3478">
            <v>39191019</v>
          </cell>
        </row>
        <row r="3479">
          <cell r="E3479">
            <v>2015</v>
          </cell>
          <cell r="F3479">
            <v>78171.5</v>
          </cell>
          <cell r="G3479">
            <v>304914.7</v>
          </cell>
          <cell r="H3479">
            <v>39191019</v>
          </cell>
        </row>
        <row r="3480">
          <cell r="E3480">
            <v>2014</v>
          </cell>
          <cell r="F3480">
            <v>48321.5</v>
          </cell>
          <cell r="G3480">
            <v>344201.9</v>
          </cell>
          <cell r="H3480">
            <v>39191019</v>
          </cell>
        </row>
        <row r="3481">
          <cell r="E3481">
            <v>2013</v>
          </cell>
          <cell r="F3481">
            <v>148197.5</v>
          </cell>
          <cell r="G3481">
            <v>497623.6</v>
          </cell>
          <cell r="H3481">
            <v>39191019</v>
          </cell>
        </row>
        <row r="3482">
          <cell r="E3482">
            <v>2012</v>
          </cell>
          <cell r="F3482">
            <v>276244.7</v>
          </cell>
          <cell r="G3482">
            <v>314526.3</v>
          </cell>
          <cell r="H3482">
            <v>39191019</v>
          </cell>
        </row>
        <row r="3483">
          <cell r="E3483">
            <v>2011</v>
          </cell>
          <cell r="F3483">
            <v>840005.4</v>
          </cell>
          <cell r="G3483">
            <v>1004526.8</v>
          </cell>
          <cell r="H3483">
            <v>39191019</v>
          </cell>
        </row>
        <row r="3484">
          <cell r="E3484">
            <v>2010</v>
          </cell>
          <cell r="F3484">
            <v>639010.9</v>
          </cell>
          <cell r="G3484">
            <v>232871.7</v>
          </cell>
          <cell r="H3484">
            <v>39191019</v>
          </cell>
        </row>
        <row r="3485">
          <cell r="E3485">
            <v>2009</v>
          </cell>
          <cell r="F3485">
            <v>115526.7</v>
          </cell>
          <cell r="G3485">
            <v>221635.1</v>
          </cell>
          <cell r="H3485">
            <v>39191019</v>
          </cell>
        </row>
        <row r="3486">
          <cell r="E3486">
            <v>2008</v>
          </cell>
          <cell r="F3486">
            <v>191472.9</v>
          </cell>
          <cell r="G3486">
            <v>352590.3</v>
          </cell>
          <cell r="H3486">
            <v>39191019</v>
          </cell>
        </row>
        <row r="3487">
          <cell r="E3487">
            <v>2007</v>
          </cell>
          <cell r="F3487">
            <v>105112.6</v>
          </cell>
          <cell r="G3487">
            <v>520768.6</v>
          </cell>
          <cell r="H3487">
            <v>39191019</v>
          </cell>
        </row>
        <row r="3488">
          <cell r="E3488">
            <v>2006</v>
          </cell>
          <cell r="F3488">
            <v>86725.9</v>
          </cell>
          <cell r="G3488">
            <v>229134.8</v>
          </cell>
          <cell r="H3488">
            <v>39191019</v>
          </cell>
        </row>
        <row r="3489">
          <cell r="E3489">
            <v>2005</v>
          </cell>
          <cell r="F3489">
            <v>30321.8</v>
          </cell>
          <cell r="G3489">
            <v>191473.9</v>
          </cell>
          <cell r="H3489">
            <v>39191019</v>
          </cell>
        </row>
        <row r="3490">
          <cell r="E3490">
            <v>2018</v>
          </cell>
          <cell r="H3490">
            <v>39191031</v>
          </cell>
        </row>
        <row r="3491">
          <cell r="E3491">
            <v>2017</v>
          </cell>
          <cell r="H3491">
            <v>39191031</v>
          </cell>
        </row>
        <row r="3492">
          <cell r="E3492">
            <v>2016</v>
          </cell>
          <cell r="H3492">
            <v>39191031</v>
          </cell>
        </row>
        <row r="3493">
          <cell r="E3493">
            <v>2015</v>
          </cell>
          <cell r="H3493">
            <v>39191031</v>
          </cell>
        </row>
        <row r="3494">
          <cell r="E3494">
            <v>2014</v>
          </cell>
          <cell r="H3494">
            <v>39191031</v>
          </cell>
        </row>
        <row r="3495">
          <cell r="E3495">
            <v>2013</v>
          </cell>
          <cell r="H3495">
            <v>39191031</v>
          </cell>
        </row>
        <row r="3496">
          <cell r="E3496">
            <v>2012</v>
          </cell>
          <cell r="H3496">
            <v>39191031</v>
          </cell>
        </row>
        <row r="3497">
          <cell r="E3497">
            <v>2011</v>
          </cell>
          <cell r="H3497">
            <v>39191031</v>
          </cell>
        </row>
        <row r="3498">
          <cell r="E3498">
            <v>2010</v>
          </cell>
          <cell r="H3498">
            <v>39191031</v>
          </cell>
        </row>
        <row r="3499">
          <cell r="E3499">
            <v>2009</v>
          </cell>
          <cell r="F3499">
            <v>23531.8</v>
          </cell>
          <cell r="G3499">
            <v>5096.1000000000004</v>
          </cell>
          <cell r="H3499">
            <v>39191031</v>
          </cell>
        </row>
        <row r="3500">
          <cell r="E3500">
            <v>2008</v>
          </cell>
          <cell r="F3500">
            <v>2100.6999999999998</v>
          </cell>
          <cell r="G3500">
            <v>8729.7000000000007</v>
          </cell>
          <cell r="H3500">
            <v>39191031</v>
          </cell>
        </row>
        <row r="3501">
          <cell r="E3501">
            <v>2007</v>
          </cell>
          <cell r="F3501">
            <v>1620.7</v>
          </cell>
          <cell r="G3501">
            <v>7064.5</v>
          </cell>
          <cell r="H3501">
            <v>39191031</v>
          </cell>
        </row>
        <row r="3502">
          <cell r="E3502">
            <v>2006</v>
          </cell>
          <cell r="F3502">
            <v>1859.3</v>
          </cell>
          <cell r="G3502">
            <v>7807.8</v>
          </cell>
          <cell r="H3502">
            <v>39191031</v>
          </cell>
        </row>
        <row r="3503">
          <cell r="E3503">
            <v>2005</v>
          </cell>
          <cell r="F3503">
            <v>1969.4</v>
          </cell>
          <cell r="G3503">
            <v>18513.7</v>
          </cell>
          <cell r="H3503">
            <v>39191031</v>
          </cell>
        </row>
        <row r="3504">
          <cell r="E3504">
            <v>2018</v>
          </cell>
          <cell r="H3504">
            <v>39191038</v>
          </cell>
        </row>
        <row r="3505">
          <cell r="E3505">
            <v>2017</v>
          </cell>
          <cell r="H3505">
            <v>39191038</v>
          </cell>
        </row>
        <row r="3506">
          <cell r="E3506">
            <v>2016</v>
          </cell>
          <cell r="H3506">
            <v>39191038</v>
          </cell>
        </row>
        <row r="3507">
          <cell r="E3507">
            <v>2015</v>
          </cell>
          <cell r="H3507">
            <v>39191038</v>
          </cell>
        </row>
        <row r="3508">
          <cell r="E3508">
            <v>2014</v>
          </cell>
          <cell r="H3508">
            <v>39191038</v>
          </cell>
        </row>
        <row r="3509">
          <cell r="E3509">
            <v>2013</v>
          </cell>
          <cell r="H3509">
            <v>39191038</v>
          </cell>
        </row>
        <row r="3510">
          <cell r="E3510">
            <v>2012</v>
          </cell>
          <cell r="H3510">
            <v>39191038</v>
          </cell>
        </row>
        <row r="3511">
          <cell r="E3511">
            <v>2011</v>
          </cell>
          <cell r="H3511">
            <v>39191038</v>
          </cell>
        </row>
        <row r="3512">
          <cell r="E3512">
            <v>2010</v>
          </cell>
          <cell r="H3512">
            <v>39191038</v>
          </cell>
        </row>
        <row r="3513">
          <cell r="E3513">
            <v>2009</v>
          </cell>
          <cell r="F3513">
            <v>4068</v>
          </cell>
          <cell r="G3513">
            <v>14348</v>
          </cell>
          <cell r="H3513">
            <v>39191038</v>
          </cell>
        </row>
        <row r="3514">
          <cell r="E3514">
            <v>2008</v>
          </cell>
          <cell r="F3514">
            <v>4837.8</v>
          </cell>
          <cell r="G3514">
            <v>67037.100000000006</v>
          </cell>
          <cell r="H3514">
            <v>39191038</v>
          </cell>
        </row>
        <row r="3515">
          <cell r="E3515">
            <v>2007</v>
          </cell>
          <cell r="F3515">
            <v>1990.3</v>
          </cell>
          <cell r="G3515">
            <v>170283.9</v>
          </cell>
          <cell r="H3515">
            <v>39191038</v>
          </cell>
        </row>
        <row r="3516">
          <cell r="E3516">
            <v>2006</v>
          </cell>
          <cell r="F3516">
            <v>2224.8000000000002</v>
          </cell>
          <cell r="G3516">
            <v>162990.6</v>
          </cell>
          <cell r="H3516">
            <v>39191038</v>
          </cell>
        </row>
        <row r="3517">
          <cell r="E3517">
            <v>2005</v>
          </cell>
          <cell r="F3517">
            <v>412.4</v>
          </cell>
          <cell r="G3517">
            <v>148358.9</v>
          </cell>
          <cell r="H3517">
            <v>39191038</v>
          </cell>
        </row>
        <row r="3518">
          <cell r="E3518">
            <v>2018</v>
          </cell>
          <cell r="H3518">
            <v>39191061</v>
          </cell>
        </row>
        <row r="3519">
          <cell r="E3519">
            <v>2017</v>
          </cell>
          <cell r="H3519">
            <v>39191061</v>
          </cell>
        </row>
        <row r="3520">
          <cell r="E3520">
            <v>2016</v>
          </cell>
          <cell r="H3520">
            <v>39191061</v>
          </cell>
        </row>
        <row r="3521">
          <cell r="E3521">
            <v>2015</v>
          </cell>
          <cell r="H3521">
            <v>39191061</v>
          </cell>
        </row>
        <row r="3522">
          <cell r="E3522">
            <v>2014</v>
          </cell>
          <cell r="H3522">
            <v>39191061</v>
          </cell>
        </row>
        <row r="3523">
          <cell r="E3523">
            <v>2013</v>
          </cell>
          <cell r="H3523">
            <v>39191061</v>
          </cell>
        </row>
        <row r="3524">
          <cell r="E3524">
            <v>2012</v>
          </cell>
          <cell r="H3524">
            <v>39191061</v>
          </cell>
        </row>
        <row r="3525">
          <cell r="E3525">
            <v>2011</v>
          </cell>
          <cell r="H3525">
            <v>39191061</v>
          </cell>
        </row>
        <row r="3526">
          <cell r="E3526">
            <v>2010</v>
          </cell>
          <cell r="H3526">
            <v>39191061</v>
          </cell>
        </row>
        <row r="3527">
          <cell r="E3527">
            <v>2009</v>
          </cell>
          <cell r="F3527">
            <v>28912.1</v>
          </cell>
          <cell r="G3527">
            <v>97255</v>
          </cell>
          <cell r="H3527">
            <v>39191061</v>
          </cell>
        </row>
        <row r="3528">
          <cell r="E3528">
            <v>2008</v>
          </cell>
          <cell r="F3528">
            <v>61066.7</v>
          </cell>
          <cell r="G3528">
            <v>243995.4</v>
          </cell>
          <cell r="H3528">
            <v>39191061</v>
          </cell>
        </row>
        <row r="3529">
          <cell r="E3529">
            <v>2007</v>
          </cell>
          <cell r="F3529">
            <v>59731.5</v>
          </cell>
          <cell r="G3529">
            <v>299332.8</v>
          </cell>
          <cell r="H3529">
            <v>39191061</v>
          </cell>
        </row>
        <row r="3530">
          <cell r="E3530">
            <v>2006</v>
          </cell>
          <cell r="F3530">
            <v>51841</v>
          </cell>
          <cell r="G3530">
            <v>379294.4</v>
          </cell>
          <cell r="H3530">
            <v>39191061</v>
          </cell>
        </row>
        <row r="3531">
          <cell r="E3531">
            <v>2005</v>
          </cell>
          <cell r="F3531">
            <v>32075.5</v>
          </cell>
          <cell r="G3531">
            <v>337398.2</v>
          </cell>
          <cell r="H3531">
            <v>39191061</v>
          </cell>
        </row>
        <row r="3532">
          <cell r="E3532">
            <v>2018</v>
          </cell>
          <cell r="H3532">
            <v>39191069</v>
          </cell>
        </row>
        <row r="3533">
          <cell r="E3533">
            <v>2017</v>
          </cell>
          <cell r="H3533">
            <v>39191069</v>
          </cell>
        </row>
        <row r="3534">
          <cell r="E3534">
            <v>2016</v>
          </cell>
          <cell r="H3534">
            <v>39191069</v>
          </cell>
        </row>
        <row r="3535">
          <cell r="E3535">
            <v>2015</v>
          </cell>
          <cell r="H3535">
            <v>39191069</v>
          </cell>
        </row>
        <row r="3536">
          <cell r="E3536">
            <v>2014</v>
          </cell>
          <cell r="H3536">
            <v>39191069</v>
          </cell>
        </row>
        <row r="3537">
          <cell r="E3537">
            <v>2013</v>
          </cell>
          <cell r="H3537">
            <v>39191069</v>
          </cell>
        </row>
        <row r="3538">
          <cell r="E3538">
            <v>2012</v>
          </cell>
          <cell r="H3538">
            <v>39191069</v>
          </cell>
        </row>
        <row r="3539">
          <cell r="E3539">
            <v>2011</v>
          </cell>
          <cell r="H3539">
            <v>39191069</v>
          </cell>
        </row>
        <row r="3540">
          <cell r="E3540">
            <v>2010</v>
          </cell>
          <cell r="H3540">
            <v>39191069</v>
          </cell>
        </row>
        <row r="3541">
          <cell r="E3541">
            <v>2009</v>
          </cell>
          <cell r="F3541">
            <v>33620.400000000001</v>
          </cell>
          <cell r="G3541">
            <v>218880.4</v>
          </cell>
          <cell r="H3541">
            <v>39191069</v>
          </cell>
        </row>
        <row r="3542">
          <cell r="E3542">
            <v>2008</v>
          </cell>
          <cell r="F3542">
            <v>39042.699999999997</v>
          </cell>
          <cell r="G3542">
            <v>111237.1</v>
          </cell>
          <cell r="H3542">
            <v>39191069</v>
          </cell>
        </row>
        <row r="3543">
          <cell r="E3543">
            <v>2007</v>
          </cell>
          <cell r="F3543">
            <v>33589.800000000003</v>
          </cell>
          <cell r="G3543">
            <v>72364.100000000006</v>
          </cell>
          <cell r="H3543">
            <v>39191069</v>
          </cell>
        </row>
        <row r="3544">
          <cell r="E3544">
            <v>2006</v>
          </cell>
          <cell r="F3544">
            <v>34213.5</v>
          </cell>
          <cell r="G3544">
            <v>58595.199999999997</v>
          </cell>
          <cell r="H3544">
            <v>39191069</v>
          </cell>
        </row>
        <row r="3545">
          <cell r="E3545">
            <v>2005</v>
          </cell>
          <cell r="F3545">
            <v>26039.5</v>
          </cell>
          <cell r="G3545">
            <v>40848.400000000001</v>
          </cell>
          <cell r="H3545">
            <v>39191069</v>
          </cell>
        </row>
        <row r="3546">
          <cell r="E3546">
            <v>2018</v>
          </cell>
          <cell r="F3546">
            <v>325129.3</v>
          </cell>
          <cell r="G3546">
            <v>1043947.8</v>
          </cell>
          <cell r="H3546">
            <v>39191080</v>
          </cell>
        </row>
        <row r="3547">
          <cell r="E3547">
            <v>2017</v>
          </cell>
          <cell r="F3547">
            <v>452567.4</v>
          </cell>
          <cell r="G3547">
            <v>1123572.3999999999</v>
          </cell>
          <cell r="H3547">
            <v>39191080</v>
          </cell>
        </row>
        <row r="3548">
          <cell r="E3548">
            <v>2016</v>
          </cell>
          <cell r="F3548">
            <v>454882.6</v>
          </cell>
          <cell r="G3548">
            <v>964361.7</v>
          </cell>
          <cell r="H3548">
            <v>39191080</v>
          </cell>
        </row>
        <row r="3549">
          <cell r="E3549">
            <v>2015</v>
          </cell>
          <cell r="F3549">
            <v>320120.90000000002</v>
          </cell>
          <cell r="G3549">
            <v>916098</v>
          </cell>
          <cell r="H3549">
            <v>39191080</v>
          </cell>
        </row>
        <row r="3550">
          <cell r="E3550">
            <v>2014</v>
          </cell>
          <cell r="F3550">
            <v>232073.60000000001</v>
          </cell>
          <cell r="G3550">
            <v>831566.2</v>
          </cell>
          <cell r="H3550">
            <v>39191080</v>
          </cell>
        </row>
        <row r="3551">
          <cell r="E3551">
            <v>2013</v>
          </cell>
          <cell r="F3551">
            <v>213586.3</v>
          </cell>
          <cell r="G3551">
            <v>556930.1</v>
          </cell>
          <cell r="H3551">
            <v>39191080</v>
          </cell>
        </row>
        <row r="3552">
          <cell r="E3552">
            <v>2012</v>
          </cell>
          <cell r="F3552">
            <v>249110.39999999999</v>
          </cell>
          <cell r="G3552">
            <v>496571.2</v>
          </cell>
          <cell r="H3552">
            <v>39191080</v>
          </cell>
        </row>
        <row r="3553">
          <cell r="E3553">
            <v>2011</v>
          </cell>
          <cell r="F3553">
            <v>254575</v>
          </cell>
          <cell r="G3553">
            <v>832249.8</v>
          </cell>
          <cell r="H3553">
            <v>39191080</v>
          </cell>
        </row>
        <row r="3554">
          <cell r="E3554">
            <v>2010</v>
          </cell>
          <cell r="F3554">
            <v>144160.5</v>
          </cell>
          <cell r="G3554">
            <v>677029.6</v>
          </cell>
          <cell r="H3554">
            <v>39191080</v>
          </cell>
        </row>
        <row r="3555">
          <cell r="E3555">
            <v>2009</v>
          </cell>
          <cell r="H3555">
            <v>39191080</v>
          </cell>
        </row>
        <row r="3556">
          <cell r="E3556">
            <v>2008</v>
          </cell>
          <cell r="H3556">
            <v>39191080</v>
          </cell>
        </row>
        <row r="3557">
          <cell r="E3557">
            <v>2007</v>
          </cell>
          <cell r="H3557">
            <v>39191080</v>
          </cell>
        </row>
        <row r="3558">
          <cell r="E3558">
            <v>2006</v>
          </cell>
          <cell r="H3558">
            <v>39191080</v>
          </cell>
        </row>
        <row r="3559">
          <cell r="E3559">
            <v>2005</v>
          </cell>
          <cell r="H3559">
            <v>39191080</v>
          </cell>
        </row>
        <row r="3560">
          <cell r="E3560">
            <v>2018</v>
          </cell>
          <cell r="H3560">
            <v>39191090</v>
          </cell>
        </row>
        <row r="3561">
          <cell r="E3561">
            <v>2017</v>
          </cell>
          <cell r="H3561">
            <v>39191090</v>
          </cell>
        </row>
        <row r="3562">
          <cell r="E3562">
            <v>2016</v>
          </cell>
          <cell r="H3562">
            <v>39191090</v>
          </cell>
        </row>
        <row r="3563">
          <cell r="E3563">
            <v>2015</v>
          </cell>
          <cell r="H3563">
            <v>39191090</v>
          </cell>
        </row>
        <row r="3564">
          <cell r="E3564">
            <v>2014</v>
          </cell>
          <cell r="H3564">
            <v>39191090</v>
          </cell>
        </row>
        <row r="3565">
          <cell r="E3565">
            <v>2013</v>
          </cell>
          <cell r="H3565">
            <v>39191090</v>
          </cell>
        </row>
        <row r="3566">
          <cell r="E3566">
            <v>2012</v>
          </cell>
          <cell r="H3566">
            <v>39191090</v>
          </cell>
        </row>
        <row r="3567">
          <cell r="E3567">
            <v>2011</v>
          </cell>
          <cell r="H3567">
            <v>39191090</v>
          </cell>
        </row>
        <row r="3568">
          <cell r="E3568">
            <v>2010</v>
          </cell>
          <cell r="H3568">
            <v>39191090</v>
          </cell>
        </row>
        <row r="3569">
          <cell r="E3569">
            <v>2009</v>
          </cell>
          <cell r="F3569">
            <v>61520.2</v>
          </cell>
          <cell r="G3569">
            <v>166344.6</v>
          </cell>
          <cell r="H3569">
            <v>39191090</v>
          </cell>
        </row>
        <row r="3570">
          <cell r="E3570">
            <v>2008</v>
          </cell>
          <cell r="F3570">
            <v>46767.199999999997</v>
          </cell>
          <cell r="G3570">
            <v>143782</v>
          </cell>
          <cell r="H3570">
            <v>39191090</v>
          </cell>
        </row>
        <row r="3571">
          <cell r="E3571">
            <v>2007</v>
          </cell>
          <cell r="F3571">
            <v>40230.6</v>
          </cell>
          <cell r="G3571">
            <v>117028.2</v>
          </cell>
          <cell r="H3571">
            <v>39191090</v>
          </cell>
        </row>
        <row r="3572">
          <cell r="E3572">
            <v>2006</v>
          </cell>
          <cell r="F3572">
            <v>78942.7</v>
          </cell>
          <cell r="G3572">
            <v>161241.1</v>
          </cell>
          <cell r="H3572">
            <v>39191090</v>
          </cell>
        </row>
        <row r="3573">
          <cell r="E3573">
            <v>2005</v>
          </cell>
          <cell r="F3573">
            <v>42616.5</v>
          </cell>
          <cell r="G3573">
            <v>176017.6</v>
          </cell>
          <cell r="H3573">
            <v>39191090</v>
          </cell>
        </row>
        <row r="3574">
          <cell r="E3574">
            <v>2018</v>
          </cell>
          <cell r="H3574">
            <v>39199000</v>
          </cell>
        </row>
        <row r="3575">
          <cell r="E3575">
            <v>2017</v>
          </cell>
          <cell r="H3575">
            <v>39199000</v>
          </cell>
        </row>
        <row r="3576">
          <cell r="E3576">
            <v>2016</v>
          </cell>
          <cell r="F3576">
            <v>4622883.8</v>
          </cell>
          <cell r="G3576">
            <v>3051056.9</v>
          </cell>
          <cell r="H3576">
            <v>39199000</v>
          </cell>
        </row>
        <row r="3577">
          <cell r="E3577">
            <v>2015</v>
          </cell>
          <cell r="F3577">
            <v>4706395.5</v>
          </cell>
          <cell r="G3577">
            <v>2615101.1</v>
          </cell>
          <cell r="H3577">
            <v>39199000</v>
          </cell>
        </row>
        <row r="3578">
          <cell r="E3578">
            <v>2014</v>
          </cell>
          <cell r="F3578">
            <v>3844200.2</v>
          </cell>
          <cell r="G3578">
            <v>2829243.6</v>
          </cell>
          <cell r="H3578">
            <v>39199000</v>
          </cell>
        </row>
        <row r="3579">
          <cell r="E3579">
            <v>2013</v>
          </cell>
          <cell r="F3579">
            <v>2639087.6</v>
          </cell>
          <cell r="G3579">
            <v>2517373.6</v>
          </cell>
          <cell r="H3579">
            <v>39199000</v>
          </cell>
        </row>
        <row r="3580">
          <cell r="E3580">
            <v>2012</v>
          </cell>
          <cell r="F3580">
            <v>2034237.5</v>
          </cell>
          <cell r="G3580">
            <v>2582723.6</v>
          </cell>
          <cell r="H3580">
            <v>39199000</v>
          </cell>
        </row>
        <row r="3581">
          <cell r="E3581">
            <v>2011</v>
          </cell>
          <cell r="F3581">
            <v>6573272</v>
          </cell>
          <cell r="G3581">
            <v>3030326.2</v>
          </cell>
          <cell r="H3581">
            <v>39199000</v>
          </cell>
        </row>
        <row r="3582">
          <cell r="E3582">
            <v>2010</v>
          </cell>
          <cell r="F3582">
            <v>5659624.7999999998</v>
          </cell>
          <cell r="G3582">
            <v>2221291.6</v>
          </cell>
          <cell r="H3582">
            <v>39199000</v>
          </cell>
        </row>
        <row r="3583">
          <cell r="E3583">
            <v>2009</v>
          </cell>
          <cell r="H3583">
            <v>39199000</v>
          </cell>
        </row>
        <row r="3584">
          <cell r="E3584">
            <v>2008</v>
          </cell>
          <cell r="H3584">
            <v>39199000</v>
          </cell>
        </row>
        <row r="3585">
          <cell r="E3585">
            <v>2007</v>
          </cell>
          <cell r="H3585">
            <v>39199000</v>
          </cell>
        </row>
        <row r="3586">
          <cell r="E3586">
            <v>2006</v>
          </cell>
          <cell r="H3586">
            <v>39199000</v>
          </cell>
        </row>
        <row r="3587">
          <cell r="E3587">
            <v>2005</v>
          </cell>
          <cell r="H3587">
            <v>39199000</v>
          </cell>
        </row>
        <row r="3588">
          <cell r="E3588">
            <v>2018</v>
          </cell>
          <cell r="H3588">
            <v>39199010</v>
          </cell>
        </row>
        <row r="3589">
          <cell r="E3589">
            <v>2017</v>
          </cell>
          <cell r="H3589">
            <v>39199010</v>
          </cell>
        </row>
        <row r="3590">
          <cell r="E3590">
            <v>2016</v>
          </cell>
          <cell r="H3590">
            <v>39199010</v>
          </cell>
        </row>
        <row r="3591">
          <cell r="E3591">
            <v>2015</v>
          </cell>
          <cell r="H3591">
            <v>39199010</v>
          </cell>
        </row>
        <row r="3592">
          <cell r="E3592">
            <v>2014</v>
          </cell>
          <cell r="H3592">
            <v>39199010</v>
          </cell>
        </row>
        <row r="3593">
          <cell r="E3593">
            <v>2013</v>
          </cell>
          <cell r="H3593">
            <v>39199010</v>
          </cell>
        </row>
        <row r="3594">
          <cell r="E3594">
            <v>2012</v>
          </cell>
          <cell r="H3594">
            <v>39199010</v>
          </cell>
        </row>
        <row r="3595">
          <cell r="E3595">
            <v>2011</v>
          </cell>
          <cell r="H3595">
            <v>39199010</v>
          </cell>
        </row>
        <row r="3596">
          <cell r="E3596">
            <v>2010</v>
          </cell>
          <cell r="H3596">
            <v>39199010</v>
          </cell>
        </row>
        <row r="3597">
          <cell r="E3597">
            <v>2009</v>
          </cell>
          <cell r="F3597">
            <v>12611.6</v>
          </cell>
          <cell r="G3597">
            <v>106521.2</v>
          </cell>
          <cell r="H3597">
            <v>39199010</v>
          </cell>
        </row>
        <row r="3598">
          <cell r="E3598">
            <v>2008</v>
          </cell>
          <cell r="F3598">
            <v>38948.400000000001</v>
          </cell>
          <cell r="G3598">
            <v>132088.6</v>
          </cell>
          <cell r="H3598">
            <v>39199010</v>
          </cell>
        </row>
        <row r="3599">
          <cell r="E3599">
            <v>2007</v>
          </cell>
          <cell r="F3599">
            <v>8001.4</v>
          </cell>
          <cell r="G3599">
            <v>75666.399999999994</v>
          </cell>
          <cell r="H3599">
            <v>39199010</v>
          </cell>
        </row>
        <row r="3600">
          <cell r="E3600">
            <v>2006</v>
          </cell>
          <cell r="F3600">
            <v>10426.799999999999</v>
          </cell>
          <cell r="G3600">
            <v>84051.1</v>
          </cell>
          <cell r="H3600">
            <v>39199010</v>
          </cell>
        </row>
        <row r="3601">
          <cell r="E3601">
            <v>2005</v>
          </cell>
          <cell r="F3601">
            <v>8764.7000000000007</v>
          </cell>
          <cell r="G3601">
            <v>78943.899999999994</v>
          </cell>
          <cell r="H3601">
            <v>39199010</v>
          </cell>
        </row>
        <row r="3602">
          <cell r="E3602">
            <v>2018</v>
          </cell>
          <cell r="F3602">
            <v>1850.3</v>
          </cell>
          <cell r="G3602">
            <v>31598.1</v>
          </cell>
          <cell r="H3602">
            <v>39199020</v>
          </cell>
        </row>
        <row r="3603">
          <cell r="E3603">
            <v>2017</v>
          </cell>
          <cell r="F3603">
            <v>8148.2</v>
          </cell>
          <cell r="G3603">
            <v>25286.799999999999</v>
          </cell>
          <cell r="H3603">
            <v>39199020</v>
          </cell>
        </row>
        <row r="3604">
          <cell r="E3604">
            <v>2016</v>
          </cell>
          <cell r="H3604">
            <v>39199020</v>
          </cell>
        </row>
        <row r="3605">
          <cell r="E3605">
            <v>2015</v>
          </cell>
          <cell r="H3605">
            <v>39199020</v>
          </cell>
        </row>
        <row r="3606">
          <cell r="E3606">
            <v>2014</v>
          </cell>
          <cell r="H3606">
            <v>39199020</v>
          </cell>
        </row>
        <row r="3607">
          <cell r="E3607">
            <v>2013</v>
          </cell>
          <cell r="H3607">
            <v>39199020</v>
          </cell>
        </row>
        <row r="3608">
          <cell r="E3608">
            <v>2012</v>
          </cell>
          <cell r="H3608">
            <v>39199020</v>
          </cell>
        </row>
        <row r="3609">
          <cell r="E3609">
            <v>2011</v>
          </cell>
          <cell r="H3609">
            <v>39199020</v>
          </cell>
        </row>
        <row r="3610">
          <cell r="E3610">
            <v>2010</v>
          </cell>
          <cell r="H3610">
            <v>39199020</v>
          </cell>
        </row>
        <row r="3611">
          <cell r="E3611">
            <v>2009</v>
          </cell>
          <cell r="H3611">
            <v>39199020</v>
          </cell>
        </row>
        <row r="3612">
          <cell r="E3612">
            <v>2008</v>
          </cell>
          <cell r="H3612">
            <v>39199020</v>
          </cell>
        </row>
        <row r="3613">
          <cell r="E3613">
            <v>2007</v>
          </cell>
          <cell r="H3613">
            <v>39199020</v>
          </cell>
        </row>
        <row r="3614">
          <cell r="E3614">
            <v>2006</v>
          </cell>
          <cell r="H3614">
            <v>39199020</v>
          </cell>
        </row>
        <row r="3615">
          <cell r="E3615">
            <v>2005</v>
          </cell>
          <cell r="H3615">
            <v>39199020</v>
          </cell>
        </row>
        <row r="3616">
          <cell r="E3616">
            <v>2018</v>
          </cell>
          <cell r="H3616">
            <v>39199031</v>
          </cell>
        </row>
        <row r="3617">
          <cell r="E3617">
            <v>2017</v>
          </cell>
          <cell r="H3617">
            <v>39199031</v>
          </cell>
        </row>
        <row r="3618">
          <cell r="E3618">
            <v>2016</v>
          </cell>
          <cell r="H3618">
            <v>39199031</v>
          </cell>
        </row>
        <row r="3619">
          <cell r="E3619">
            <v>2015</v>
          </cell>
          <cell r="H3619">
            <v>39199031</v>
          </cell>
        </row>
        <row r="3620">
          <cell r="E3620">
            <v>2014</v>
          </cell>
          <cell r="H3620">
            <v>39199031</v>
          </cell>
        </row>
        <row r="3621">
          <cell r="E3621">
            <v>2013</v>
          </cell>
          <cell r="H3621">
            <v>39199031</v>
          </cell>
        </row>
        <row r="3622">
          <cell r="E3622">
            <v>2012</v>
          </cell>
          <cell r="H3622">
            <v>39199031</v>
          </cell>
        </row>
        <row r="3623">
          <cell r="E3623">
            <v>2011</v>
          </cell>
          <cell r="H3623">
            <v>39199031</v>
          </cell>
        </row>
        <row r="3624">
          <cell r="E3624">
            <v>2010</v>
          </cell>
          <cell r="H3624">
            <v>39199031</v>
          </cell>
        </row>
        <row r="3625">
          <cell r="E3625">
            <v>2009</v>
          </cell>
          <cell r="F3625">
            <v>8134.1</v>
          </cell>
          <cell r="G3625">
            <v>39673.1</v>
          </cell>
          <cell r="H3625">
            <v>39199031</v>
          </cell>
        </row>
        <row r="3626">
          <cell r="E3626">
            <v>2008</v>
          </cell>
          <cell r="F3626">
            <v>12940.9</v>
          </cell>
          <cell r="G3626">
            <v>83305.8</v>
          </cell>
          <cell r="H3626">
            <v>39199031</v>
          </cell>
        </row>
        <row r="3627">
          <cell r="E3627">
            <v>2007</v>
          </cell>
          <cell r="F3627">
            <v>10519</v>
          </cell>
          <cell r="G3627">
            <v>89678.7</v>
          </cell>
          <cell r="H3627">
            <v>39199031</v>
          </cell>
        </row>
        <row r="3628">
          <cell r="E3628">
            <v>2006</v>
          </cell>
          <cell r="F3628">
            <v>9819.4</v>
          </cell>
          <cell r="G3628">
            <v>83033.5</v>
          </cell>
          <cell r="H3628">
            <v>39199031</v>
          </cell>
        </row>
        <row r="3629">
          <cell r="E3629">
            <v>2005</v>
          </cell>
          <cell r="F3629">
            <v>8488.5</v>
          </cell>
          <cell r="G3629">
            <v>70736</v>
          </cell>
          <cell r="H3629">
            <v>39199031</v>
          </cell>
        </row>
        <row r="3630">
          <cell r="E3630">
            <v>2018</v>
          </cell>
          <cell r="H3630">
            <v>39199038</v>
          </cell>
        </row>
        <row r="3631">
          <cell r="E3631">
            <v>2017</v>
          </cell>
          <cell r="H3631">
            <v>39199038</v>
          </cell>
        </row>
        <row r="3632">
          <cell r="E3632">
            <v>2016</v>
          </cell>
          <cell r="H3632">
            <v>39199038</v>
          </cell>
        </row>
        <row r="3633">
          <cell r="E3633">
            <v>2015</v>
          </cell>
          <cell r="H3633">
            <v>39199038</v>
          </cell>
        </row>
        <row r="3634">
          <cell r="E3634">
            <v>2014</v>
          </cell>
          <cell r="H3634">
            <v>39199038</v>
          </cell>
        </row>
        <row r="3635">
          <cell r="E3635">
            <v>2013</v>
          </cell>
          <cell r="H3635">
            <v>39199038</v>
          </cell>
        </row>
        <row r="3636">
          <cell r="E3636">
            <v>2012</v>
          </cell>
          <cell r="H3636">
            <v>39199038</v>
          </cell>
        </row>
        <row r="3637">
          <cell r="E3637">
            <v>2011</v>
          </cell>
          <cell r="H3637">
            <v>39199038</v>
          </cell>
        </row>
        <row r="3638">
          <cell r="E3638">
            <v>2010</v>
          </cell>
          <cell r="H3638">
            <v>39199038</v>
          </cell>
        </row>
        <row r="3639">
          <cell r="E3639">
            <v>2009</v>
          </cell>
          <cell r="F3639">
            <v>3005.1</v>
          </cell>
          <cell r="G3639">
            <v>15262.6</v>
          </cell>
          <cell r="H3639">
            <v>39199038</v>
          </cell>
        </row>
        <row r="3640">
          <cell r="E3640">
            <v>2008</v>
          </cell>
          <cell r="F3640">
            <v>3533.6</v>
          </cell>
          <cell r="G3640">
            <v>73560</v>
          </cell>
          <cell r="H3640">
            <v>39199038</v>
          </cell>
        </row>
        <row r="3641">
          <cell r="E3641">
            <v>2007</v>
          </cell>
          <cell r="F3641">
            <v>4002</v>
          </cell>
          <cell r="G3641">
            <v>45052.4</v>
          </cell>
          <cell r="H3641">
            <v>39199038</v>
          </cell>
        </row>
        <row r="3642">
          <cell r="E3642">
            <v>2006</v>
          </cell>
          <cell r="F3642">
            <v>1934.5</v>
          </cell>
          <cell r="G3642">
            <v>33748.699999999997</v>
          </cell>
          <cell r="H3642">
            <v>39199038</v>
          </cell>
        </row>
        <row r="3643">
          <cell r="E3643">
            <v>2005</v>
          </cell>
          <cell r="F3643">
            <v>644</v>
          </cell>
          <cell r="G3643">
            <v>73627.8</v>
          </cell>
          <cell r="H3643">
            <v>39199038</v>
          </cell>
        </row>
        <row r="3644">
          <cell r="E3644">
            <v>2018</v>
          </cell>
          <cell r="H3644">
            <v>39199061</v>
          </cell>
        </row>
        <row r="3645">
          <cell r="E3645">
            <v>2017</v>
          </cell>
          <cell r="H3645">
            <v>39199061</v>
          </cell>
        </row>
        <row r="3646">
          <cell r="E3646">
            <v>2016</v>
          </cell>
          <cell r="H3646">
            <v>39199061</v>
          </cell>
        </row>
        <row r="3647">
          <cell r="E3647">
            <v>2015</v>
          </cell>
          <cell r="H3647">
            <v>39199061</v>
          </cell>
        </row>
        <row r="3648">
          <cell r="E3648">
            <v>2014</v>
          </cell>
          <cell r="H3648">
            <v>39199061</v>
          </cell>
        </row>
        <row r="3649">
          <cell r="E3649">
            <v>2013</v>
          </cell>
          <cell r="H3649">
            <v>39199061</v>
          </cell>
        </row>
        <row r="3650">
          <cell r="E3650">
            <v>2012</v>
          </cell>
          <cell r="H3650">
            <v>39199061</v>
          </cell>
        </row>
        <row r="3651">
          <cell r="E3651">
            <v>2011</v>
          </cell>
          <cell r="H3651">
            <v>39199061</v>
          </cell>
        </row>
        <row r="3652">
          <cell r="E3652">
            <v>2010</v>
          </cell>
          <cell r="H3652">
            <v>39199061</v>
          </cell>
        </row>
        <row r="3653">
          <cell r="E3653">
            <v>2009</v>
          </cell>
          <cell r="F3653">
            <v>76287.8</v>
          </cell>
          <cell r="G3653">
            <v>297164.90000000002</v>
          </cell>
          <cell r="H3653">
            <v>39199061</v>
          </cell>
        </row>
        <row r="3654">
          <cell r="E3654">
            <v>2008</v>
          </cell>
          <cell r="F3654">
            <v>114322.3</v>
          </cell>
          <cell r="G3654">
            <v>758488.6</v>
          </cell>
          <cell r="H3654">
            <v>39199061</v>
          </cell>
        </row>
        <row r="3655">
          <cell r="E3655">
            <v>2007</v>
          </cell>
          <cell r="F3655">
            <v>161820.6</v>
          </cell>
          <cell r="G3655">
            <v>388865.9</v>
          </cell>
          <cell r="H3655">
            <v>39199061</v>
          </cell>
        </row>
        <row r="3656">
          <cell r="E3656">
            <v>2006</v>
          </cell>
          <cell r="F3656">
            <v>221472.6</v>
          </cell>
          <cell r="G3656">
            <v>406710.5</v>
          </cell>
          <cell r="H3656">
            <v>39199061</v>
          </cell>
        </row>
        <row r="3657">
          <cell r="E3657">
            <v>2005</v>
          </cell>
          <cell r="F3657">
            <v>28674</v>
          </cell>
          <cell r="G3657">
            <v>357058</v>
          </cell>
          <cell r="H3657">
            <v>39199061</v>
          </cell>
        </row>
        <row r="3658">
          <cell r="E3658">
            <v>2018</v>
          </cell>
          <cell r="H3658">
            <v>39199069</v>
          </cell>
        </row>
        <row r="3659">
          <cell r="E3659">
            <v>2017</v>
          </cell>
          <cell r="H3659">
            <v>39199069</v>
          </cell>
        </row>
        <row r="3660">
          <cell r="E3660">
            <v>2016</v>
          </cell>
          <cell r="H3660">
            <v>39199069</v>
          </cell>
        </row>
        <row r="3661">
          <cell r="E3661">
            <v>2015</v>
          </cell>
          <cell r="H3661">
            <v>39199069</v>
          </cell>
        </row>
        <row r="3662">
          <cell r="E3662">
            <v>2014</v>
          </cell>
          <cell r="H3662">
            <v>39199069</v>
          </cell>
        </row>
        <row r="3663">
          <cell r="E3663">
            <v>2013</v>
          </cell>
          <cell r="H3663">
            <v>39199069</v>
          </cell>
        </row>
        <row r="3664">
          <cell r="E3664">
            <v>2012</v>
          </cell>
          <cell r="H3664">
            <v>39199069</v>
          </cell>
        </row>
        <row r="3665">
          <cell r="E3665">
            <v>2011</v>
          </cell>
          <cell r="H3665">
            <v>39199069</v>
          </cell>
        </row>
        <row r="3666">
          <cell r="E3666">
            <v>2010</v>
          </cell>
          <cell r="H3666">
            <v>39199069</v>
          </cell>
        </row>
        <row r="3667">
          <cell r="E3667">
            <v>2009</v>
          </cell>
          <cell r="F3667">
            <v>207783.5</v>
          </cell>
          <cell r="G3667">
            <v>237702.5</v>
          </cell>
          <cell r="H3667">
            <v>39199069</v>
          </cell>
        </row>
        <row r="3668">
          <cell r="E3668">
            <v>2008</v>
          </cell>
          <cell r="F3668">
            <v>4720.8999999999996</v>
          </cell>
          <cell r="G3668">
            <v>347005.1</v>
          </cell>
          <cell r="H3668">
            <v>39199069</v>
          </cell>
        </row>
        <row r="3669">
          <cell r="E3669">
            <v>2007</v>
          </cell>
          <cell r="F3669">
            <v>51566.8</v>
          </cell>
          <cell r="G3669">
            <v>302096</v>
          </cell>
          <cell r="H3669">
            <v>39199069</v>
          </cell>
        </row>
        <row r="3670">
          <cell r="E3670">
            <v>2006</v>
          </cell>
          <cell r="F3670">
            <v>33073.5</v>
          </cell>
          <cell r="G3670">
            <v>272936.8</v>
          </cell>
          <cell r="H3670">
            <v>39199069</v>
          </cell>
        </row>
        <row r="3671">
          <cell r="E3671">
            <v>2005</v>
          </cell>
          <cell r="F3671">
            <v>1439.5</v>
          </cell>
          <cell r="G3671">
            <v>172223.6</v>
          </cell>
          <cell r="H3671">
            <v>39199069</v>
          </cell>
        </row>
        <row r="3672">
          <cell r="E3672">
            <v>2018</v>
          </cell>
          <cell r="F3672">
            <v>1131591</v>
          </cell>
          <cell r="G3672">
            <v>3460401.9</v>
          </cell>
          <cell r="H3672">
            <v>39199080</v>
          </cell>
        </row>
        <row r="3673">
          <cell r="E3673">
            <v>2017</v>
          </cell>
          <cell r="F3673">
            <v>1257663.3</v>
          </cell>
          <cell r="G3673">
            <v>3479794.2</v>
          </cell>
          <cell r="H3673">
            <v>39199080</v>
          </cell>
        </row>
        <row r="3674">
          <cell r="E3674">
            <v>2016</v>
          </cell>
          <cell r="H3674">
            <v>39199080</v>
          </cell>
        </row>
        <row r="3675">
          <cell r="E3675">
            <v>2015</v>
          </cell>
          <cell r="H3675">
            <v>39199080</v>
          </cell>
        </row>
        <row r="3676">
          <cell r="E3676">
            <v>2014</v>
          </cell>
          <cell r="H3676">
            <v>39199080</v>
          </cell>
        </row>
        <row r="3677">
          <cell r="E3677">
            <v>2013</v>
          </cell>
          <cell r="H3677">
            <v>39199080</v>
          </cell>
        </row>
        <row r="3678">
          <cell r="E3678">
            <v>2012</v>
          </cell>
          <cell r="H3678">
            <v>39199080</v>
          </cell>
        </row>
        <row r="3679">
          <cell r="E3679">
            <v>2011</v>
          </cell>
          <cell r="H3679">
            <v>39199080</v>
          </cell>
        </row>
        <row r="3680">
          <cell r="E3680">
            <v>2010</v>
          </cell>
          <cell r="H3680">
            <v>39199080</v>
          </cell>
        </row>
        <row r="3681">
          <cell r="E3681">
            <v>2009</v>
          </cell>
          <cell r="H3681">
            <v>39199080</v>
          </cell>
        </row>
        <row r="3682">
          <cell r="E3682">
            <v>2008</v>
          </cell>
          <cell r="H3682">
            <v>39199080</v>
          </cell>
        </row>
        <row r="3683">
          <cell r="E3683">
            <v>2007</v>
          </cell>
          <cell r="H3683">
            <v>39199080</v>
          </cell>
        </row>
        <row r="3684">
          <cell r="E3684">
            <v>2006</v>
          </cell>
          <cell r="H3684">
            <v>39199080</v>
          </cell>
        </row>
        <row r="3685">
          <cell r="E3685">
            <v>2005</v>
          </cell>
          <cell r="H3685">
            <v>39199080</v>
          </cell>
        </row>
        <row r="3686">
          <cell r="E3686">
            <v>2018</v>
          </cell>
          <cell r="H3686">
            <v>39199090</v>
          </cell>
        </row>
        <row r="3687">
          <cell r="E3687">
            <v>2017</v>
          </cell>
          <cell r="H3687">
            <v>39199090</v>
          </cell>
        </row>
        <row r="3688">
          <cell r="E3688">
            <v>2016</v>
          </cell>
          <cell r="H3688">
            <v>39199090</v>
          </cell>
        </row>
        <row r="3689">
          <cell r="E3689">
            <v>2015</v>
          </cell>
          <cell r="H3689">
            <v>39199090</v>
          </cell>
        </row>
        <row r="3690">
          <cell r="E3690">
            <v>2014</v>
          </cell>
          <cell r="H3690">
            <v>39199090</v>
          </cell>
        </row>
        <row r="3691">
          <cell r="E3691">
            <v>2013</v>
          </cell>
          <cell r="H3691">
            <v>39199090</v>
          </cell>
        </row>
        <row r="3692">
          <cell r="E3692">
            <v>2012</v>
          </cell>
          <cell r="H3692">
            <v>39199090</v>
          </cell>
        </row>
        <row r="3693">
          <cell r="E3693">
            <v>2011</v>
          </cell>
          <cell r="H3693">
            <v>39199090</v>
          </cell>
        </row>
        <row r="3694">
          <cell r="E3694">
            <v>2010</v>
          </cell>
          <cell r="H3694">
            <v>39199090</v>
          </cell>
        </row>
        <row r="3695">
          <cell r="E3695">
            <v>2009</v>
          </cell>
          <cell r="F3695">
            <v>1478311.4</v>
          </cell>
          <cell r="G3695">
            <v>1260074.8</v>
          </cell>
          <cell r="H3695">
            <v>39199090</v>
          </cell>
        </row>
        <row r="3696">
          <cell r="E3696">
            <v>2008</v>
          </cell>
          <cell r="F3696">
            <v>1340120.2</v>
          </cell>
          <cell r="G3696">
            <v>877678.1</v>
          </cell>
          <cell r="H3696">
            <v>39199090</v>
          </cell>
        </row>
        <row r="3697">
          <cell r="E3697">
            <v>2007</v>
          </cell>
          <cell r="F3697">
            <v>904954.3</v>
          </cell>
          <cell r="G3697">
            <v>702005.6</v>
          </cell>
          <cell r="H3697">
            <v>39199090</v>
          </cell>
        </row>
        <row r="3698">
          <cell r="E3698">
            <v>2006</v>
          </cell>
          <cell r="F3698">
            <v>769102.3</v>
          </cell>
          <cell r="G3698">
            <v>528675.30000000005</v>
          </cell>
          <cell r="H3698">
            <v>39199090</v>
          </cell>
        </row>
        <row r="3699">
          <cell r="E3699">
            <v>2005</v>
          </cell>
          <cell r="F3699">
            <v>223944.4</v>
          </cell>
          <cell r="G3699">
            <v>507902.3</v>
          </cell>
          <cell r="H3699">
            <v>39199090</v>
          </cell>
        </row>
        <row r="3700">
          <cell r="E3700">
            <v>2018</v>
          </cell>
          <cell r="F3700">
            <v>7599.6</v>
          </cell>
          <cell r="G3700">
            <v>65118</v>
          </cell>
          <cell r="H3700">
            <v>39201023</v>
          </cell>
        </row>
        <row r="3701">
          <cell r="E3701">
            <v>2017</v>
          </cell>
          <cell r="F3701">
            <v>9563.7000000000007</v>
          </cell>
          <cell r="G3701">
            <v>104837</v>
          </cell>
          <cell r="H3701">
            <v>39201023</v>
          </cell>
        </row>
        <row r="3702">
          <cell r="E3702">
            <v>2016</v>
          </cell>
          <cell r="F3702">
            <v>4894.2</v>
          </cell>
          <cell r="G3702">
            <v>89022.2</v>
          </cell>
          <cell r="H3702">
            <v>39201023</v>
          </cell>
        </row>
        <row r="3703">
          <cell r="E3703">
            <v>2015</v>
          </cell>
          <cell r="F3703">
            <v>7134.9</v>
          </cell>
          <cell r="G3703">
            <v>84081.600000000006</v>
          </cell>
          <cell r="H3703">
            <v>39201023</v>
          </cell>
        </row>
        <row r="3704">
          <cell r="E3704">
            <v>2014</v>
          </cell>
          <cell r="F3704">
            <v>12252.1</v>
          </cell>
          <cell r="G3704">
            <v>65696.399999999994</v>
          </cell>
          <cell r="H3704">
            <v>39201023</v>
          </cell>
        </row>
        <row r="3705">
          <cell r="E3705">
            <v>2013</v>
          </cell>
          <cell r="F3705">
            <v>20450.900000000001</v>
          </cell>
          <cell r="G3705">
            <v>199073</v>
          </cell>
          <cell r="H3705">
            <v>39201023</v>
          </cell>
        </row>
        <row r="3706">
          <cell r="E3706">
            <v>2012</v>
          </cell>
          <cell r="F3706">
            <v>22428.7</v>
          </cell>
          <cell r="G3706">
            <v>276318</v>
          </cell>
          <cell r="H3706">
            <v>39201023</v>
          </cell>
        </row>
        <row r="3707">
          <cell r="E3707">
            <v>2011</v>
          </cell>
          <cell r="F3707">
            <v>49086.1</v>
          </cell>
          <cell r="G3707">
            <v>498733.4</v>
          </cell>
          <cell r="H3707">
            <v>39201023</v>
          </cell>
        </row>
        <row r="3708">
          <cell r="E3708">
            <v>2010</v>
          </cell>
          <cell r="F3708">
            <v>160600.6</v>
          </cell>
          <cell r="G3708">
            <v>589000</v>
          </cell>
          <cell r="H3708">
            <v>39201023</v>
          </cell>
        </row>
        <row r="3709">
          <cell r="E3709">
            <v>2009</v>
          </cell>
          <cell r="F3709">
            <v>9926.6</v>
          </cell>
          <cell r="G3709">
            <v>9342</v>
          </cell>
          <cell r="H3709">
            <v>39201023</v>
          </cell>
        </row>
        <row r="3710">
          <cell r="E3710">
            <v>2008</v>
          </cell>
          <cell r="F3710">
            <v>9</v>
          </cell>
          <cell r="G3710">
            <v>15015.1</v>
          </cell>
          <cell r="H3710">
            <v>39201023</v>
          </cell>
        </row>
        <row r="3711">
          <cell r="E3711">
            <v>2007</v>
          </cell>
          <cell r="F3711">
            <v>4601</v>
          </cell>
          <cell r="G3711">
            <v>11584</v>
          </cell>
          <cell r="H3711">
            <v>39201023</v>
          </cell>
        </row>
        <row r="3712">
          <cell r="E3712">
            <v>2006</v>
          </cell>
          <cell r="F3712">
            <v>0</v>
          </cell>
          <cell r="G3712">
            <v>28563</v>
          </cell>
          <cell r="H3712">
            <v>39201023</v>
          </cell>
        </row>
        <row r="3713">
          <cell r="E3713">
            <v>2005</v>
          </cell>
          <cell r="F3713">
            <v>681</v>
          </cell>
          <cell r="G3713">
            <v>17374</v>
          </cell>
          <cell r="H3713">
            <v>39201023</v>
          </cell>
        </row>
        <row r="3714">
          <cell r="E3714">
            <v>2018</v>
          </cell>
          <cell r="F3714">
            <v>6105674.2999999998</v>
          </cell>
          <cell r="G3714">
            <v>12040870.4</v>
          </cell>
          <cell r="H3714">
            <v>39201024</v>
          </cell>
        </row>
        <row r="3715">
          <cell r="E3715">
            <v>2017</v>
          </cell>
          <cell r="F3715">
            <v>7989234.7000000002</v>
          </cell>
          <cell r="G3715">
            <v>12694689</v>
          </cell>
          <cell r="H3715">
            <v>39201024</v>
          </cell>
        </row>
        <row r="3716">
          <cell r="E3716">
            <v>2016</v>
          </cell>
          <cell r="F3716">
            <v>6176582.2999999998</v>
          </cell>
          <cell r="G3716">
            <v>10992183.199999999</v>
          </cell>
          <cell r="H3716">
            <v>39201024</v>
          </cell>
        </row>
        <row r="3717">
          <cell r="E3717">
            <v>2015</v>
          </cell>
          <cell r="F3717">
            <v>5071740.3</v>
          </cell>
          <cell r="G3717">
            <v>9209299.5</v>
          </cell>
          <cell r="H3717">
            <v>39201024</v>
          </cell>
        </row>
        <row r="3718">
          <cell r="E3718">
            <v>2014</v>
          </cell>
          <cell r="F3718">
            <v>4896005.4000000004</v>
          </cell>
          <cell r="G3718">
            <v>9543397.4000000004</v>
          </cell>
          <cell r="H3718">
            <v>39201024</v>
          </cell>
        </row>
        <row r="3719">
          <cell r="E3719">
            <v>2013</v>
          </cell>
          <cell r="F3719">
            <v>4125946.5</v>
          </cell>
          <cell r="G3719">
            <v>9348606.4000000004</v>
          </cell>
          <cell r="H3719">
            <v>39201024</v>
          </cell>
        </row>
        <row r="3720">
          <cell r="E3720">
            <v>2012</v>
          </cell>
          <cell r="F3720">
            <v>4232177.4000000004</v>
          </cell>
          <cell r="G3720">
            <v>7863442.7000000002</v>
          </cell>
          <cell r="H3720">
            <v>39201024</v>
          </cell>
        </row>
        <row r="3721">
          <cell r="E3721">
            <v>2011</v>
          </cell>
          <cell r="F3721">
            <v>3667568.5</v>
          </cell>
          <cell r="G3721">
            <v>7668281.2000000002</v>
          </cell>
          <cell r="H3721">
            <v>39201024</v>
          </cell>
        </row>
        <row r="3722">
          <cell r="E3722">
            <v>2010</v>
          </cell>
          <cell r="F3722">
            <v>2537747.1</v>
          </cell>
          <cell r="G3722">
            <v>7495974.9000000004</v>
          </cell>
          <cell r="H3722">
            <v>39201024</v>
          </cell>
        </row>
        <row r="3723">
          <cell r="E3723">
            <v>2009</v>
          </cell>
          <cell r="F3723">
            <v>1945110.7</v>
          </cell>
          <cell r="G3723">
            <v>5961853.2999999998</v>
          </cell>
          <cell r="H3723">
            <v>39201024</v>
          </cell>
        </row>
        <row r="3724">
          <cell r="E3724">
            <v>2008</v>
          </cell>
          <cell r="F3724">
            <v>1394668</v>
          </cell>
          <cell r="G3724">
            <v>7156944.4000000004</v>
          </cell>
          <cell r="H3724">
            <v>39201024</v>
          </cell>
        </row>
        <row r="3725">
          <cell r="E3725">
            <v>2007</v>
          </cell>
          <cell r="F3725">
            <v>1246014.1000000001</v>
          </cell>
          <cell r="G3725">
            <v>8443892.6999999993</v>
          </cell>
          <cell r="H3725">
            <v>39201024</v>
          </cell>
        </row>
        <row r="3726">
          <cell r="E3726">
            <v>2006</v>
          </cell>
          <cell r="F3726">
            <v>1001922</v>
          </cell>
          <cell r="G3726">
            <v>6681664</v>
          </cell>
          <cell r="H3726">
            <v>39201024</v>
          </cell>
        </row>
        <row r="3727">
          <cell r="E3727">
            <v>2005</v>
          </cell>
          <cell r="F3727">
            <v>763679</v>
          </cell>
          <cell r="G3727">
            <v>4183793.9</v>
          </cell>
          <cell r="H3727">
            <v>39201024</v>
          </cell>
        </row>
        <row r="3728">
          <cell r="E3728">
            <v>2018</v>
          </cell>
          <cell r="F3728">
            <v>15939998.6</v>
          </cell>
          <cell r="G3728">
            <v>3790471.3</v>
          </cell>
          <cell r="H3728">
            <v>39201025</v>
          </cell>
        </row>
        <row r="3729">
          <cell r="E3729">
            <v>2017</v>
          </cell>
          <cell r="F3729">
            <v>16667001.699999999</v>
          </cell>
          <cell r="G3729">
            <v>4976309.7</v>
          </cell>
          <cell r="H3729">
            <v>39201025</v>
          </cell>
        </row>
        <row r="3730">
          <cell r="E3730">
            <v>2016</v>
          </cell>
          <cell r="F3730">
            <v>14780949.5</v>
          </cell>
          <cell r="G3730">
            <v>2956346.7</v>
          </cell>
          <cell r="H3730">
            <v>39201025</v>
          </cell>
        </row>
        <row r="3731">
          <cell r="E3731">
            <v>2015</v>
          </cell>
          <cell r="F3731">
            <v>12688375.9</v>
          </cell>
          <cell r="G3731">
            <v>3020320.7</v>
          </cell>
          <cell r="H3731">
            <v>39201025</v>
          </cell>
        </row>
        <row r="3732">
          <cell r="E3732">
            <v>2014</v>
          </cell>
          <cell r="F3732">
            <v>13292479.800000001</v>
          </cell>
          <cell r="G3732">
            <v>2492294.9</v>
          </cell>
          <cell r="H3732">
            <v>39201025</v>
          </cell>
        </row>
        <row r="3733">
          <cell r="E3733">
            <v>2013</v>
          </cell>
          <cell r="F3733">
            <v>12605592.6</v>
          </cell>
          <cell r="G3733">
            <v>1521796.9</v>
          </cell>
          <cell r="H3733">
            <v>39201025</v>
          </cell>
        </row>
        <row r="3734">
          <cell r="E3734">
            <v>2012</v>
          </cell>
          <cell r="F3734">
            <v>10895230.9</v>
          </cell>
          <cell r="G3734">
            <v>910500.9</v>
          </cell>
          <cell r="H3734">
            <v>39201025</v>
          </cell>
        </row>
        <row r="3735">
          <cell r="E3735">
            <v>2011</v>
          </cell>
          <cell r="F3735">
            <v>10951083.199999999</v>
          </cell>
          <cell r="G3735">
            <v>1062112.7</v>
          </cell>
          <cell r="H3735">
            <v>39201025</v>
          </cell>
        </row>
        <row r="3736">
          <cell r="E3736">
            <v>2010</v>
          </cell>
          <cell r="F3736">
            <v>11104621.6</v>
          </cell>
          <cell r="G3736">
            <v>1068501</v>
          </cell>
          <cell r="H3736">
            <v>39201025</v>
          </cell>
        </row>
        <row r="3737">
          <cell r="E3737">
            <v>2009</v>
          </cell>
          <cell r="H3737">
            <v>39201025</v>
          </cell>
        </row>
        <row r="3738">
          <cell r="E3738">
            <v>2008</v>
          </cell>
          <cell r="H3738">
            <v>39201025</v>
          </cell>
        </row>
        <row r="3739">
          <cell r="E3739">
            <v>2007</v>
          </cell>
          <cell r="H3739">
            <v>39201025</v>
          </cell>
        </row>
        <row r="3740">
          <cell r="E3740">
            <v>2006</v>
          </cell>
          <cell r="H3740">
            <v>39201025</v>
          </cell>
        </row>
        <row r="3741">
          <cell r="E3741">
            <v>2005</v>
          </cell>
          <cell r="H3741">
            <v>39201025</v>
          </cell>
        </row>
        <row r="3742">
          <cell r="E3742">
            <v>2018</v>
          </cell>
          <cell r="H3742">
            <v>39201026</v>
          </cell>
        </row>
        <row r="3743">
          <cell r="E3743">
            <v>2017</v>
          </cell>
          <cell r="H3743">
            <v>39201026</v>
          </cell>
        </row>
        <row r="3744">
          <cell r="E3744">
            <v>2016</v>
          </cell>
          <cell r="H3744">
            <v>39201026</v>
          </cell>
        </row>
        <row r="3745">
          <cell r="E3745">
            <v>2015</v>
          </cell>
          <cell r="H3745">
            <v>39201026</v>
          </cell>
        </row>
        <row r="3746">
          <cell r="E3746">
            <v>2014</v>
          </cell>
          <cell r="H3746">
            <v>39201026</v>
          </cell>
        </row>
        <row r="3747">
          <cell r="E3747">
            <v>2013</v>
          </cell>
          <cell r="H3747">
            <v>39201026</v>
          </cell>
        </row>
        <row r="3748">
          <cell r="E3748">
            <v>2012</v>
          </cell>
          <cell r="H3748">
            <v>39201026</v>
          </cell>
        </row>
        <row r="3749">
          <cell r="E3749">
            <v>2011</v>
          </cell>
          <cell r="H3749">
            <v>39201026</v>
          </cell>
        </row>
        <row r="3750">
          <cell r="E3750">
            <v>2010</v>
          </cell>
          <cell r="H3750">
            <v>39201026</v>
          </cell>
        </row>
        <row r="3751">
          <cell r="E3751">
            <v>2009</v>
          </cell>
          <cell r="F3751">
            <v>11633034.699999999</v>
          </cell>
          <cell r="G3751">
            <v>958316.3</v>
          </cell>
          <cell r="H3751">
            <v>39201026</v>
          </cell>
        </row>
        <row r="3752">
          <cell r="E3752">
            <v>2008</v>
          </cell>
          <cell r="F3752">
            <v>12177921.199999999</v>
          </cell>
          <cell r="G3752">
            <v>1533889.2</v>
          </cell>
          <cell r="H3752">
            <v>39201026</v>
          </cell>
        </row>
        <row r="3753">
          <cell r="E3753">
            <v>2007</v>
          </cell>
          <cell r="F3753">
            <v>12743920.6</v>
          </cell>
          <cell r="G3753">
            <v>1513229.7</v>
          </cell>
          <cell r="H3753">
            <v>39201026</v>
          </cell>
        </row>
        <row r="3754">
          <cell r="E3754">
            <v>2006</v>
          </cell>
          <cell r="F3754">
            <v>11961728.800000001</v>
          </cell>
          <cell r="G3754">
            <v>1163869.5</v>
          </cell>
          <cell r="H3754">
            <v>39201026</v>
          </cell>
        </row>
        <row r="3755">
          <cell r="E3755">
            <v>2005</v>
          </cell>
          <cell r="F3755">
            <v>11065010.1</v>
          </cell>
          <cell r="G3755">
            <v>1020319</v>
          </cell>
          <cell r="H3755">
            <v>39201026</v>
          </cell>
        </row>
        <row r="3756">
          <cell r="E3756">
            <v>2018</v>
          </cell>
          <cell r="H3756">
            <v>39201027</v>
          </cell>
        </row>
        <row r="3757">
          <cell r="E3757">
            <v>2017</v>
          </cell>
          <cell r="H3757">
            <v>39201027</v>
          </cell>
        </row>
        <row r="3758">
          <cell r="E3758">
            <v>2016</v>
          </cell>
          <cell r="H3758">
            <v>39201027</v>
          </cell>
        </row>
        <row r="3759">
          <cell r="E3759">
            <v>2015</v>
          </cell>
          <cell r="H3759">
            <v>39201027</v>
          </cell>
        </row>
        <row r="3760">
          <cell r="E3760">
            <v>2014</v>
          </cell>
          <cell r="H3760">
            <v>39201027</v>
          </cell>
        </row>
        <row r="3761">
          <cell r="E3761">
            <v>2013</v>
          </cell>
          <cell r="H3761">
            <v>39201027</v>
          </cell>
        </row>
        <row r="3762">
          <cell r="E3762">
            <v>2012</v>
          </cell>
          <cell r="H3762">
            <v>39201027</v>
          </cell>
        </row>
        <row r="3763">
          <cell r="E3763">
            <v>2011</v>
          </cell>
          <cell r="H3763">
            <v>39201027</v>
          </cell>
        </row>
        <row r="3764">
          <cell r="E3764">
            <v>2010</v>
          </cell>
          <cell r="H3764">
            <v>39201027</v>
          </cell>
        </row>
        <row r="3765">
          <cell r="E3765">
            <v>2009</v>
          </cell>
          <cell r="F3765">
            <v>247037.7</v>
          </cell>
          <cell r="G3765">
            <v>534531</v>
          </cell>
          <cell r="H3765">
            <v>39201027</v>
          </cell>
        </row>
        <row r="3766">
          <cell r="E3766">
            <v>2008</v>
          </cell>
          <cell r="F3766">
            <v>102771.9</v>
          </cell>
          <cell r="G3766">
            <v>571480.80000000005</v>
          </cell>
          <cell r="H3766">
            <v>39201027</v>
          </cell>
        </row>
        <row r="3767">
          <cell r="E3767">
            <v>2007</v>
          </cell>
          <cell r="F3767">
            <v>172568.5</v>
          </cell>
          <cell r="G3767">
            <v>601713.6</v>
          </cell>
          <cell r="H3767">
            <v>39201027</v>
          </cell>
        </row>
        <row r="3768">
          <cell r="E3768">
            <v>2006</v>
          </cell>
          <cell r="F3768">
            <v>73544.5</v>
          </cell>
          <cell r="G3768">
            <v>634061.1</v>
          </cell>
          <cell r="H3768">
            <v>39201027</v>
          </cell>
        </row>
        <row r="3769">
          <cell r="E3769">
            <v>2005</v>
          </cell>
          <cell r="F3769">
            <v>36183</v>
          </cell>
          <cell r="G3769">
            <v>613025.80000000005</v>
          </cell>
          <cell r="H3769">
            <v>39201027</v>
          </cell>
        </row>
        <row r="3770">
          <cell r="E3770">
            <v>2018</v>
          </cell>
          <cell r="F3770">
            <v>4338535.5</v>
          </cell>
          <cell r="G3770">
            <v>2392926.2999999998</v>
          </cell>
          <cell r="H3770">
            <v>39201028</v>
          </cell>
        </row>
        <row r="3771">
          <cell r="E3771">
            <v>2017</v>
          </cell>
          <cell r="F3771">
            <v>4094585.1</v>
          </cell>
          <cell r="G3771">
            <v>1884564</v>
          </cell>
          <cell r="H3771">
            <v>39201028</v>
          </cell>
        </row>
        <row r="3772">
          <cell r="E3772">
            <v>2016</v>
          </cell>
          <cell r="F3772">
            <v>3610330.4</v>
          </cell>
          <cell r="G3772">
            <v>2072162.2</v>
          </cell>
          <cell r="H3772">
            <v>39201028</v>
          </cell>
        </row>
        <row r="3773">
          <cell r="E3773">
            <v>2015</v>
          </cell>
          <cell r="F3773">
            <v>3306574.3</v>
          </cell>
          <cell r="G3773">
            <v>2631847.9</v>
          </cell>
          <cell r="H3773">
            <v>39201028</v>
          </cell>
        </row>
        <row r="3774">
          <cell r="E3774">
            <v>2014</v>
          </cell>
          <cell r="F3774">
            <v>4766196</v>
          </cell>
          <cell r="G3774">
            <v>1849064.1</v>
          </cell>
          <cell r="H3774">
            <v>39201028</v>
          </cell>
        </row>
        <row r="3775">
          <cell r="E3775">
            <v>2013</v>
          </cell>
          <cell r="F3775">
            <v>4543166.9000000004</v>
          </cell>
          <cell r="G3775">
            <v>1429871.3</v>
          </cell>
          <cell r="H3775">
            <v>39201028</v>
          </cell>
        </row>
        <row r="3776">
          <cell r="E3776">
            <v>2012</v>
          </cell>
          <cell r="F3776">
            <v>2708197.8</v>
          </cell>
          <cell r="G3776">
            <v>854800.7</v>
          </cell>
          <cell r="H3776">
            <v>39201028</v>
          </cell>
        </row>
        <row r="3777">
          <cell r="E3777">
            <v>2011</v>
          </cell>
          <cell r="F3777">
            <v>1943052.4</v>
          </cell>
          <cell r="G3777">
            <v>649940.4</v>
          </cell>
          <cell r="H3777">
            <v>39201028</v>
          </cell>
        </row>
        <row r="3778">
          <cell r="E3778">
            <v>2010</v>
          </cell>
          <cell r="F3778">
            <v>2176895.7000000002</v>
          </cell>
          <cell r="G3778">
            <v>729190</v>
          </cell>
          <cell r="H3778">
            <v>39201028</v>
          </cell>
        </row>
        <row r="3779">
          <cell r="E3779">
            <v>2009</v>
          </cell>
          <cell r="F3779">
            <v>1016497.5</v>
          </cell>
          <cell r="G3779">
            <v>352094.2</v>
          </cell>
          <cell r="H3779">
            <v>39201028</v>
          </cell>
        </row>
        <row r="3780">
          <cell r="E3780">
            <v>2008</v>
          </cell>
          <cell r="F3780">
            <v>1177010.1000000001</v>
          </cell>
          <cell r="G3780">
            <v>769091.8</v>
          </cell>
          <cell r="H3780">
            <v>39201028</v>
          </cell>
        </row>
        <row r="3781">
          <cell r="E3781">
            <v>2007</v>
          </cell>
          <cell r="F3781">
            <v>974982.4</v>
          </cell>
          <cell r="G3781">
            <v>379899.3</v>
          </cell>
          <cell r="H3781">
            <v>39201028</v>
          </cell>
        </row>
        <row r="3782">
          <cell r="E3782">
            <v>2006</v>
          </cell>
          <cell r="F3782">
            <v>621644.1</v>
          </cell>
          <cell r="G3782">
            <v>347486</v>
          </cell>
          <cell r="H3782">
            <v>39201028</v>
          </cell>
        </row>
        <row r="3783">
          <cell r="E3783">
            <v>2005</v>
          </cell>
          <cell r="F3783">
            <v>653120.5</v>
          </cell>
          <cell r="G3783">
            <v>401562.3</v>
          </cell>
          <cell r="H3783">
            <v>39201028</v>
          </cell>
        </row>
        <row r="3784">
          <cell r="E3784">
            <v>2018</v>
          </cell>
          <cell r="F3784">
            <v>9554128.5999999996</v>
          </cell>
          <cell r="G3784">
            <v>1643614.6</v>
          </cell>
          <cell r="H3784">
            <v>39201040</v>
          </cell>
        </row>
        <row r="3785">
          <cell r="E3785">
            <v>2017</v>
          </cell>
          <cell r="F3785">
            <v>9375637.5</v>
          </cell>
          <cell r="G3785">
            <v>1879701.1</v>
          </cell>
          <cell r="H3785">
            <v>39201040</v>
          </cell>
        </row>
        <row r="3786">
          <cell r="E3786">
            <v>2016</v>
          </cell>
          <cell r="F3786">
            <v>14634122.199999999</v>
          </cell>
          <cell r="G3786">
            <v>2083795.2</v>
          </cell>
          <cell r="H3786">
            <v>39201040</v>
          </cell>
        </row>
        <row r="3787">
          <cell r="E3787">
            <v>2015</v>
          </cell>
          <cell r="F3787">
            <v>13076870.800000001</v>
          </cell>
          <cell r="G3787">
            <v>2117017.6000000001</v>
          </cell>
          <cell r="H3787">
            <v>39201040</v>
          </cell>
        </row>
        <row r="3788">
          <cell r="E3788">
            <v>2014</v>
          </cell>
          <cell r="F3788">
            <v>10328100</v>
          </cell>
          <cell r="G3788">
            <v>2199936</v>
          </cell>
          <cell r="H3788">
            <v>39201040</v>
          </cell>
        </row>
        <row r="3789">
          <cell r="E3789">
            <v>2013</v>
          </cell>
          <cell r="F3789">
            <v>8404790.3000000007</v>
          </cell>
          <cell r="G3789">
            <v>1619342.3</v>
          </cell>
          <cell r="H3789">
            <v>39201040</v>
          </cell>
        </row>
        <row r="3790">
          <cell r="E3790">
            <v>2012</v>
          </cell>
          <cell r="F3790">
            <v>9415595.1999999993</v>
          </cell>
          <cell r="G3790">
            <v>2037302.2</v>
          </cell>
          <cell r="H3790">
            <v>39201040</v>
          </cell>
        </row>
        <row r="3791">
          <cell r="E3791">
            <v>2011</v>
          </cell>
          <cell r="F3791">
            <v>6961709.9000000004</v>
          </cell>
          <cell r="G3791">
            <v>1428525</v>
          </cell>
          <cell r="H3791">
            <v>39201040</v>
          </cell>
        </row>
        <row r="3792">
          <cell r="E3792">
            <v>2010</v>
          </cell>
          <cell r="F3792">
            <v>6197327.5999999996</v>
          </cell>
          <cell r="G3792">
            <v>1271255</v>
          </cell>
          <cell r="H3792">
            <v>39201040</v>
          </cell>
        </row>
        <row r="3793">
          <cell r="E3793">
            <v>2009</v>
          </cell>
          <cell r="F3793">
            <v>4160605.1</v>
          </cell>
          <cell r="G3793">
            <v>1296158.6000000001</v>
          </cell>
          <cell r="H3793">
            <v>39201040</v>
          </cell>
        </row>
        <row r="3794">
          <cell r="E3794">
            <v>2008</v>
          </cell>
          <cell r="F3794">
            <v>3055236.3</v>
          </cell>
          <cell r="G3794">
            <v>1038944.8</v>
          </cell>
          <cell r="H3794">
            <v>39201040</v>
          </cell>
        </row>
        <row r="3795">
          <cell r="E3795">
            <v>2007</v>
          </cell>
          <cell r="F3795">
            <v>2794887</v>
          </cell>
          <cell r="G3795">
            <v>640070.9</v>
          </cell>
          <cell r="H3795">
            <v>39201040</v>
          </cell>
        </row>
        <row r="3796">
          <cell r="E3796">
            <v>2006</v>
          </cell>
          <cell r="F3796">
            <v>2591876.7999999998</v>
          </cell>
          <cell r="G3796">
            <v>770404.7</v>
          </cell>
          <cell r="H3796">
            <v>39201040</v>
          </cell>
        </row>
        <row r="3797">
          <cell r="E3797">
            <v>2005</v>
          </cell>
          <cell r="F3797">
            <v>2555136.4</v>
          </cell>
          <cell r="G3797">
            <v>1099451.3999999999</v>
          </cell>
          <cell r="H3797">
            <v>39201040</v>
          </cell>
        </row>
        <row r="3798">
          <cell r="E3798">
            <v>2018</v>
          </cell>
          <cell r="F3798">
            <v>1987</v>
          </cell>
          <cell r="G3798">
            <v>8992</v>
          </cell>
          <cell r="H3798">
            <v>39201081</v>
          </cell>
        </row>
        <row r="3799">
          <cell r="E3799">
            <v>2017</v>
          </cell>
          <cell r="F3799">
            <v>113</v>
          </cell>
          <cell r="G3799">
            <v>5484.3</v>
          </cell>
          <cell r="H3799">
            <v>39201081</v>
          </cell>
        </row>
        <row r="3800">
          <cell r="E3800">
            <v>2016</v>
          </cell>
          <cell r="F3800">
            <v>82</v>
          </cell>
          <cell r="G3800">
            <v>458</v>
          </cell>
          <cell r="H3800">
            <v>39201081</v>
          </cell>
        </row>
        <row r="3801">
          <cell r="E3801">
            <v>2015</v>
          </cell>
          <cell r="F3801">
            <v>2185</v>
          </cell>
          <cell r="G3801">
            <v>768</v>
          </cell>
          <cell r="H3801">
            <v>39201081</v>
          </cell>
        </row>
        <row r="3802">
          <cell r="E3802">
            <v>2014</v>
          </cell>
          <cell r="F3802">
            <v>179</v>
          </cell>
          <cell r="G3802">
            <v>2860</v>
          </cell>
          <cell r="H3802">
            <v>39201081</v>
          </cell>
        </row>
        <row r="3803">
          <cell r="E3803">
            <v>2013</v>
          </cell>
          <cell r="F3803">
            <v>0</v>
          </cell>
          <cell r="G3803">
            <v>4203</v>
          </cell>
          <cell r="H3803">
            <v>39201081</v>
          </cell>
        </row>
        <row r="3804">
          <cell r="E3804">
            <v>2012</v>
          </cell>
          <cell r="F3804">
            <v>0</v>
          </cell>
          <cell r="G3804">
            <v>2694</v>
          </cell>
          <cell r="H3804">
            <v>39201081</v>
          </cell>
        </row>
        <row r="3805">
          <cell r="E3805">
            <v>2011</v>
          </cell>
          <cell r="F3805">
            <v>0</v>
          </cell>
          <cell r="G3805">
            <v>9185</v>
          </cell>
          <cell r="H3805">
            <v>39201081</v>
          </cell>
        </row>
        <row r="3806">
          <cell r="E3806">
            <v>2010</v>
          </cell>
          <cell r="F3806">
            <v>0</v>
          </cell>
          <cell r="G3806">
            <v>10225</v>
          </cell>
          <cell r="H3806">
            <v>39201081</v>
          </cell>
        </row>
        <row r="3807">
          <cell r="E3807">
            <v>2009</v>
          </cell>
          <cell r="F3807">
            <v>7642</v>
          </cell>
          <cell r="G3807">
            <v>303</v>
          </cell>
          <cell r="H3807">
            <v>39201081</v>
          </cell>
        </row>
        <row r="3808">
          <cell r="E3808">
            <v>2008</v>
          </cell>
          <cell r="F3808">
            <v>23621.1</v>
          </cell>
          <cell r="G3808">
            <v>1282</v>
          </cell>
          <cell r="H3808">
            <v>39201081</v>
          </cell>
        </row>
        <row r="3809">
          <cell r="E3809">
            <v>2007</v>
          </cell>
          <cell r="F3809">
            <v>0</v>
          </cell>
          <cell r="G3809">
            <v>2413</v>
          </cell>
          <cell r="H3809">
            <v>39201081</v>
          </cell>
        </row>
        <row r="3810">
          <cell r="E3810">
            <v>2006</v>
          </cell>
          <cell r="F3810">
            <v>6474.1</v>
          </cell>
          <cell r="G3810">
            <v>19821</v>
          </cell>
          <cell r="H3810">
            <v>39201081</v>
          </cell>
        </row>
        <row r="3811">
          <cell r="E3811">
            <v>2005</v>
          </cell>
          <cell r="F3811">
            <v>4684.8999999999996</v>
          </cell>
          <cell r="G3811">
            <v>17169</v>
          </cell>
          <cell r="H3811">
            <v>39201081</v>
          </cell>
        </row>
        <row r="3812">
          <cell r="E3812">
            <v>2018</v>
          </cell>
          <cell r="F3812">
            <v>15153550.699999999</v>
          </cell>
          <cell r="G3812">
            <v>3758336.6</v>
          </cell>
          <cell r="H3812">
            <v>39201089</v>
          </cell>
        </row>
        <row r="3813">
          <cell r="E3813">
            <v>2017</v>
          </cell>
          <cell r="F3813">
            <v>13017650.199999999</v>
          </cell>
          <cell r="G3813">
            <v>3103306.5</v>
          </cell>
          <cell r="H3813">
            <v>39201089</v>
          </cell>
        </row>
        <row r="3814">
          <cell r="E3814">
            <v>2016</v>
          </cell>
          <cell r="F3814">
            <v>3248351.6</v>
          </cell>
          <cell r="G3814">
            <v>2661915.1</v>
          </cell>
          <cell r="H3814">
            <v>39201089</v>
          </cell>
        </row>
        <row r="3815">
          <cell r="E3815">
            <v>2015</v>
          </cell>
          <cell r="F3815">
            <v>2662000.2999999998</v>
          </cell>
          <cell r="G3815">
            <v>2904892.1</v>
          </cell>
          <cell r="H3815">
            <v>39201089</v>
          </cell>
        </row>
        <row r="3816">
          <cell r="E3816">
            <v>2014</v>
          </cell>
          <cell r="F3816">
            <v>2373806.6</v>
          </cell>
          <cell r="G3816">
            <v>2406765.5</v>
          </cell>
          <cell r="H3816">
            <v>39201089</v>
          </cell>
        </row>
        <row r="3817">
          <cell r="E3817">
            <v>2013</v>
          </cell>
          <cell r="F3817">
            <v>2195595.1</v>
          </cell>
          <cell r="G3817">
            <v>2312609.5</v>
          </cell>
          <cell r="H3817">
            <v>39201089</v>
          </cell>
        </row>
        <row r="3818">
          <cell r="E3818">
            <v>2012</v>
          </cell>
          <cell r="F3818">
            <v>1643926.6</v>
          </cell>
          <cell r="G3818">
            <v>2135430.4</v>
          </cell>
          <cell r="H3818">
            <v>39201089</v>
          </cell>
        </row>
        <row r="3819">
          <cell r="E3819">
            <v>2011</v>
          </cell>
          <cell r="F3819">
            <v>1161338.6000000001</v>
          </cell>
          <cell r="G3819">
            <v>2159356.2000000002</v>
          </cell>
          <cell r="H3819">
            <v>39201089</v>
          </cell>
        </row>
        <row r="3820">
          <cell r="E3820">
            <v>2010</v>
          </cell>
          <cell r="F3820">
            <v>902586.2</v>
          </cell>
          <cell r="G3820">
            <v>1795734.2</v>
          </cell>
          <cell r="H3820">
            <v>39201089</v>
          </cell>
        </row>
        <row r="3821">
          <cell r="E3821">
            <v>2009</v>
          </cell>
          <cell r="F3821">
            <v>402026.3</v>
          </cell>
          <cell r="G3821">
            <v>1285933.8999999999</v>
          </cell>
          <cell r="H3821">
            <v>39201089</v>
          </cell>
        </row>
        <row r="3822">
          <cell r="E3822">
            <v>2008</v>
          </cell>
          <cell r="F3822">
            <v>709067.8</v>
          </cell>
          <cell r="G3822">
            <v>2427883</v>
          </cell>
          <cell r="H3822">
            <v>39201089</v>
          </cell>
        </row>
        <row r="3823">
          <cell r="E3823">
            <v>2007</v>
          </cell>
          <cell r="F3823">
            <v>2801128.2</v>
          </cell>
          <cell r="G3823">
            <v>2255315.7999999998</v>
          </cell>
          <cell r="H3823">
            <v>39201089</v>
          </cell>
        </row>
        <row r="3824">
          <cell r="E3824">
            <v>2006</v>
          </cell>
          <cell r="F3824">
            <v>3419491.7</v>
          </cell>
          <cell r="G3824">
            <v>3307467.6</v>
          </cell>
          <cell r="H3824">
            <v>39201089</v>
          </cell>
        </row>
        <row r="3825">
          <cell r="E3825">
            <v>2005</v>
          </cell>
          <cell r="F3825">
            <v>2844552</v>
          </cell>
          <cell r="G3825">
            <v>1730947.5</v>
          </cell>
          <cell r="H3825">
            <v>39201089</v>
          </cell>
        </row>
        <row r="3826">
          <cell r="E3826">
            <v>2018</v>
          </cell>
          <cell r="F3826">
            <v>619176.30000000005</v>
          </cell>
          <cell r="G3826">
            <v>6165873.7000000002</v>
          </cell>
          <cell r="H3826">
            <v>39202021</v>
          </cell>
        </row>
        <row r="3827">
          <cell r="E3827">
            <v>2017</v>
          </cell>
          <cell r="F3827">
            <v>1103770.3</v>
          </cell>
          <cell r="G3827">
            <v>6705612</v>
          </cell>
          <cell r="H3827">
            <v>39202021</v>
          </cell>
        </row>
        <row r="3828">
          <cell r="E3828">
            <v>2016</v>
          </cell>
          <cell r="F3828">
            <v>685170.4</v>
          </cell>
          <cell r="G3828">
            <v>6557101.2999999998</v>
          </cell>
          <cell r="H3828">
            <v>39202021</v>
          </cell>
        </row>
        <row r="3829">
          <cell r="E3829">
            <v>2015</v>
          </cell>
          <cell r="F3829">
            <v>412309.7</v>
          </cell>
          <cell r="G3829">
            <v>5202759.0999999996</v>
          </cell>
          <cell r="H3829">
            <v>39202021</v>
          </cell>
        </row>
        <row r="3830">
          <cell r="E3830">
            <v>2014</v>
          </cell>
          <cell r="F3830">
            <v>284646.7</v>
          </cell>
          <cell r="G3830">
            <v>4268950.9000000004</v>
          </cell>
          <cell r="H3830">
            <v>39202021</v>
          </cell>
        </row>
        <row r="3831">
          <cell r="E3831">
            <v>2013</v>
          </cell>
          <cell r="F3831">
            <v>213089.6</v>
          </cell>
          <cell r="G3831">
            <v>5049169.5999999996</v>
          </cell>
          <cell r="H3831">
            <v>39202021</v>
          </cell>
        </row>
        <row r="3832">
          <cell r="E3832">
            <v>2012</v>
          </cell>
          <cell r="F3832">
            <v>279492.5</v>
          </cell>
          <cell r="G3832">
            <v>5176874.8</v>
          </cell>
          <cell r="H3832">
            <v>39202021</v>
          </cell>
        </row>
        <row r="3833">
          <cell r="E3833">
            <v>2011</v>
          </cell>
          <cell r="F3833">
            <v>380518.7</v>
          </cell>
          <cell r="G3833">
            <v>3082019.3</v>
          </cell>
          <cell r="H3833">
            <v>39202021</v>
          </cell>
        </row>
        <row r="3834">
          <cell r="E3834">
            <v>2010</v>
          </cell>
          <cell r="F3834">
            <v>261735.7</v>
          </cell>
          <cell r="G3834">
            <v>2782393</v>
          </cell>
          <cell r="H3834">
            <v>39202021</v>
          </cell>
        </row>
        <row r="3835">
          <cell r="E3835">
            <v>2009</v>
          </cell>
          <cell r="F3835">
            <v>161079.1</v>
          </cell>
          <cell r="G3835">
            <v>2781119.3</v>
          </cell>
          <cell r="H3835">
            <v>39202021</v>
          </cell>
        </row>
        <row r="3836">
          <cell r="E3836">
            <v>2008</v>
          </cell>
          <cell r="F3836">
            <v>255130.3</v>
          </cell>
          <cell r="G3836">
            <v>2849332.9</v>
          </cell>
          <cell r="H3836">
            <v>39202021</v>
          </cell>
        </row>
        <row r="3837">
          <cell r="E3837">
            <v>2007</v>
          </cell>
          <cell r="F3837">
            <v>375076</v>
          </cell>
          <cell r="G3837">
            <v>2878892.4</v>
          </cell>
          <cell r="H3837">
            <v>39202021</v>
          </cell>
        </row>
        <row r="3838">
          <cell r="E3838">
            <v>2006</v>
          </cell>
          <cell r="F3838">
            <v>281836.90000000002</v>
          </cell>
          <cell r="G3838">
            <v>2365686.2999999998</v>
          </cell>
          <cell r="H3838">
            <v>39202021</v>
          </cell>
        </row>
        <row r="3839">
          <cell r="E3839">
            <v>2005</v>
          </cell>
          <cell r="F3839">
            <v>383913</v>
          </cell>
          <cell r="G3839">
            <v>2512497.9</v>
          </cell>
          <cell r="H3839">
            <v>39202021</v>
          </cell>
        </row>
        <row r="3840">
          <cell r="E3840">
            <v>2018</v>
          </cell>
          <cell r="F3840">
            <v>3348028.3</v>
          </cell>
          <cell r="G3840">
            <v>3336930.3</v>
          </cell>
          <cell r="H3840">
            <v>39202029</v>
          </cell>
        </row>
        <row r="3841">
          <cell r="E3841">
            <v>2017</v>
          </cell>
          <cell r="F3841">
            <v>3158829</v>
          </cell>
          <cell r="G3841">
            <v>2386553.7000000002</v>
          </cell>
          <cell r="H3841">
            <v>39202029</v>
          </cell>
        </row>
        <row r="3842">
          <cell r="E3842">
            <v>2016</v>
          </cell>
          <cell r="F3842">
            <v>2452389.9</v>
          </cell>
          <cell r="G3842">
            <v>1814616.3</v>
          </cell>
          <cell r="H3842">
            <v>39202029</v>
          </cell>
        </row>
        <row r="3843">
          <cell r="E3843">
            <v>2015</v>
          </cell>
          <cell r="F3843">
            <v>2289676.1</v>
          </cell>
          <cell r="G3843">
            <v>2569494.5</v>
          </cell>
          <cell r="H3843">
            <v>39202029</v>
          </cell>
        </row>
        <row r="3844">
          <cell r="E3844">
            <v>2014</v>
          </cell>
          <cell r="F3844">
            <v>1687487.6</v>
          </cell>
          <cell r="G3844">
            <v>3622217.2</v>
          </cell>
          <cell r="H3844">
            <v>39202029</v>
          </cell>
        </row>
        <row r="3845">
          <cell r="E3845">
            <v>2013</v>
          </cell>
          <cell r="F3845">
            <v>957195.6</v>
          </cell>
          <cell r="G3845">
            <v>1945628</v>
          </cell>
          <cell r="H3845">
            <v>39202029</v>
          </cell>
        </row>
        <row r="3846">
          <cell r="E3846">
            <v>2012</v>
          </cell>
          <cell r="F3846">
            <v>748884.4</v>
          </cell>
          <cell r="G3846">
            <v>2176008.7999999998</v>
          </cell>
          <cell r="H3846">
            <v>39202029</v>
          </cell>
        </row>
        <row r="3847">
          <cell r="E3847">
            <v>2011</v>
          </cell>
          <cell r="F3847">
            <v>619681.19999999995</v>
          </cell>
          <cell r="G3847">
            <v>1265816.2</v>
          </cell>
          <cell r="H3847">
            <v>39202029</v>
          </cell>
        </row>
        <row r="3848">
          <cell r="E3848">
            <v>2010</v>
          </cell>
          <cell r="F3848">
            <v>392404.5</v>
          </cell>
          <cell r="G3848">
            <v>1035296.1</v>
          </cell>
          <cell r="H3848">
            <v>39202029</v>
          </cell>
        </row>
        <row r="3849">
          <cell r="E3849">
            <v>2009</v>
          </cell>
          <cell r="F3849">
            <v>229653.3</v>
          </cell>
          <cell r="G3849">
            <v>911648.5</v>
          </cell>
          <cell r="H3849">
            <v>39202029</v>
          </cell>
        </row>
        <row r="3850">
          <cell r="E3850">
            <v>2008</v>
          </cell>
          <cell r="F3850">
            <v>187923.8</v>
          </cell>
          <cell r="G3850">
            <v>1081950.2</v>
          </cell>
          <cell r="H3850">
            <v>39202029</v>
          </cell>
        </row>
        <row r="3851">
          <cell r="E3851">
            <v>2007</v>
          </cell>
          <cell r="F3851">
            <v>645838.9</v>
          </cell>
          <cell r="G3851">
            <v>1465147.8</v>
          </cell>
          <cell r="H3851">
            <v>39202029</v>
          </cell>
        </row>
        <row r="3852">
          <cell r="E3852">
            <v>2006</v>
          </cell>
          <cell r="F3852">
            <v>621654.1</v>
          </cell>
          <cell r="G3852">
            <v>1216081.5</v>
          </cell>
          <cell r="H3852">
            <v>39202029</v>
          </cell>
        </row>
        <row r="3853">
          <cell r="E3853">
            <v>2005</v>
          </cell>
          <cell r="F3853">
            <v>486564.6</v>
          </cell>
          <cell r="G3853">
            <v>1578029.8</v>
          </cell>
          <cell r="H3853">
            <v>39202029</v>
          </cell>
        </row>
        <row r="3854">
          <cell r="E3854">
            <v>2018</v>
          </cell>
          <cell r="H3854">
            <v>39202071</v>
          </cell>
        </row>
        <row r="3855">
          <cell r="E3855">
            <v>2017</v>
          </cell>
          <cell r="H3855">
            <v>39202071</v>
          </cell>
        </row>
        <row r="3856">
          <cell r="E3856">
            <v>2016</v>
          </cell>
          <cell r="H3856">
            <v>39202071</v>
          </cell>
        </row>
        <row r="3857">
          <cell r="E3857">
            <v>2015</v>
          </cell>
          <cell r="H3857">
            <v>39202071</v>
          </cell>
        </row>
        <row r="3858">
          <cell r="E3858">
            <v>2014</v>
          </cell>
          <cell r="H3858">
            <v>39202071</v>
          </cell>
        </row>
        <row r="3859">
          <cell r="E3859">
            <v>2013</v>
          </cell>
          <cell r="H3859">
            <v>39202071</v>
          </cell>
        </row>
        <row r="3860">
          <cell r="E3860">
            <v>2012</v>
          </cell>
          <cell r="H3860">
            <v>39202071</v>
          </cell>
        </row>
        <row r="3861">
          <cell r="E3861">
            <v>2011</v>
          </cell>
          <cell r="H3861">
            <v>39202071</v>
          </cell>
        </row>
        <row r="3862">
          <cell r="E3862">
            <v>2010</v>
          </cell>
          <cell r="H3862">
            <v>39202071</v>
          </cell>
        </row>
        <row r="3863">
          <cell r="E3863">
            <v>2009</v>
          </cell>
          <cell r="F3863">
            <v>6294.7</v>
          </cell>
          <cell r="G3863">
            <v>4395</v>
          </cell>
          <cell r="H3863">
            <v>39202071</v>
          </cell>
        </row>
        <row r="3864">
          <cell r="E3864">
            <v>2008</v>
          </cell>
          <cell r="F3864">
            <v>2821.2</v>
          </cell>
          <cell r="G3864">
            <v>9237.6</v>
          </cell>
          <cell r="H3864">
            <v>39202071</v>
          </cell>
        </row>
        <row r="3865">
          <cell r="E3865">
            <v>2007</v>
          </cell>
          <cell r="F3865">
            <v>1065</v>
          </cell>
          <cell r="G3865">
            <v>13474.4</v>
          </cell>
          <cell r="H3865">
            <v>39202071</v>
          </cell>
        </row>
        <row r="3866">
          <cell r="E3866">
            <v>2006</v>
          </cell>
          <cell r="F3866">
            <v>3234</v>
          </cell>
          <cell r="G3866">
            <v>14124.1</v>
          </cell>
          <cell r="H3866">
            <v>39202071</v>
          </cell>
        </row>
        <row r="3867">
          <cell r="E3867">
            <v>2005</v>
          </cell>
          <cell r="F3867">
            <v>1290</v>
          </cell>
          <cell r="G3867">
            <v>8288</v>
          </cell>
          <cell r="H3867">
            <v>39202071</v>
          </cell>
        </row>
        <row r="3868">
          <cell r="E3868">
            <v>2018</v>
          </cell>
          <cell r="H3868">
            <v>39202079</v>
          </cell>
        </row>
        <row r="3869">
          <cell r="E3869">
            <v>2017</v>
          </cell>
          <cell r="H3869">
            <v>39202079</v>
          </cell>
        </row>
        <row r="3870">
          <cell r="E3870">
            <v>2016</v>
          </cell>
          <cell r="H3870">
            <v>39202079</v>
          </cell>
        </row>
        <row r="3871">
          <cell r="E3871">
            <v>2015</v>
          </cell>
          <cell r="H3871">
            <v>39202079</v>
          </cell>
        </row>
        <row r="3872">
          <cell r="E3872">
            <v>2014</v>
          </cell>
          <cell r="H3872">
            <v>39202079</v>
          </cell>
        </row>
        <row r="3873">
          <cell r="E3873">
            <v>2013</v>
          </cell>
          <cell r="H3873">
            <v>39202079</v>
          </cell>
        </row>
        <row r="3874">
          <cell r="E3874">
            <v>2012</v>
          </cell>
          <cell r="H3874">
            <v>39202079</v>
          </cell>
        </row>
        <row r="3875">
          <cell r="E3875">
            <v>2011</v>
          </cell>
          <cell r="H3875">
            <v>39202079</v>
          </cell>
        </row>
        <row r="3876">
          <cell r="E3876">
            <v>2010</v>
          </cell>
          <cell r="H3876">
            <v>39202079</v>
          </cell>
        </row>
        <row r="3877">
          <cell r="E3877">
            <v>2009</v>
          </cell>
          <cell r="F3877">
            <v>512162.2</v>
          </cell>
          <cell r="G3877">
            <v>251830</v>
          </cell>
          <cell r="H3877">
            <v>39202079</v>
          </cell>
        </row>
        <row r="3878">
          <cell r="E3878">
            <v>2008</v>
          </cell>
          <cell r="F3878">
            <v>200026.5</v>
          </cell>
          <cell r="G3878">
            <v>237418</v>
          </cell>
          <cell r="H3878">
            <v>39202079</v>
          </cell>
        </row>
        <row r="3879">
          <cell r="E3879">
            <v>2007</v>
          </cell>
          <cell r="F3879">
            <v>63885</v>
          </cell>
          <cell r="G3879">
            <v>332754.90000000002</v>
          </cell>
          <cell r="H3879">
            <v>39202079</v>
          </cell>
        </row>
        <row r="3880">
          <cell r="E3880">
            <v>2006</v>
          </cell>
          <cell r="F3880">
            <v>28940.5</v>
          </cell>
          <cell r="G3880">
            <v>656369</v>
          </cell>
          <cell r="H3880">
            <v>39202079</v>
          </cell>
        </row>
        <row r="3881">
          <cell r="E3881">
            <v>2005</v>
          </cell>
          <cell r="F3881">
            <v>11239.5</v>
          </cell>
          <cell r="G3881">
            <v>526672.4</v>
          </cell>
          <cell r="H3881">
            <v>39202079</v>
          </cell>
        </row>
        <row r="3882">
          <cell r="E3882">
            <v>2018</v>
          </cell>
          <cell r="F3882">
            <v>1107675.8</v>
          </cell>
          <cell r="G3882">
            <v>3651514.3</v>
          </cell>
          <cell r="H3882">
            <v>39202080</v>
          </cell>
        </row>
        <row r="3883">
          <cell r="E3883">
            <v>2017</v>
          </cell>
          <cell r="F3883">
            <v>1418448.6</v>
          </cell>
          <cell r="G3883">
            <v>3280679.8</v>
          </cell>
          <cell r="H3883">
            <v>39202080</v>
          </cell>
        </row>
        <row r="3884">
          <cell r="E3884">
            <v>2016</v>
          </cell>
          <cell r="F3884">
            <v>1545109.3</v>
          </cell>
          <cell r="G3884">
            <v>2710562.8</v>
          </cell>
          <cell r="H3884">
            <v>39202080</v>
          </cell>
        </row>
        <row r="3885">
          <cell r="E3885">
            <v>2015</v>
          </cell>
          <cell r="F3885">
            <v>2012121.7</v>
          </cell>
          <cell r="G3885">
            <v>2570722.6</v>
          </cell>
          <cell r="H3885">
            <v>39202080</v>
          </cell>
        </row>
        <row r="3886">
          <cell r="E3886">
            <v>2014</v>
          </cell>
          <cell r="F3886">
            <v>1609685.7</v>
          </cell>
          <cell r="G3886">
            <v>2938349.8</v>
          </cell>
          <cell r="H3886">
            <v>39202080</v>
          </cell>
        </row>
        <row r="3887">
          <cell r="E3887">
            <v>2013</v>
          </cell>
          <cell r="F3887">
            <v>1458441.5</v>
          </cell>
          <cell r="G3887">
            <v>2782007.3</v>
          </cell>
          <cell r="H3887">
            <v>39202080</v>
          </cell>
        </row>
        <row r="3888">
          <cell r="E3888">
            <v>2012</v>
          </cell>
          <cell r="F3888">
            <v>785385.6</v>
          </cell>
          <cell r="G3888">
            <v>2375471.6</v>
          </cell>
          <cell r="H3888">
            <v>39202080</v>
          </cell>
        </row>
        <row r="3889">
          <cell r="E3889">
            <v>2011</v>
          </cell>
          <cell r="F3889">
            <v>883228.9</v>
          </cell>
          <cell r="G3889">
            <v>2792967.6</v>
          </cell>
          <cell r="H3889">
            <v>39202080</v>
          </cell>
        </row>
        <row r="3890">
          <cell r="E3890">
            <v>2010</v>
          </cell>
          <cell r="F3890">
            <v>654192.1</v>
          </cell>
          <cell r="G3890">
            <v>1866101.7</v>
          </cell>
          <cell r="H3890">
            <v>39202080</v>
          </cell>
        </row>
        <row r="3891">
          <cell r="E3891">
            <v>2009</v>
          </cell>
          <cell r="H3891">
            <v>39202080</v>
          </cell>
        </row>
        <row r="3892">
          <cell r="E3892">
            <v>2008</v>
          </cell>
          <cell r="H3892">
            <v>39202080</v>
          </cell>
        </row>
        <row r="3893">
          <cell r="E3893">
            <v>2007</v>
          </cell>
          <cell r="H3893">
            <v>39202080</v>
          </cell>
        </row>
        <row r="3894">
          <cell r="E3894">
            <v>2006</v>
          </cell>
          <cell r="H3894">
            <v>39202080</v>
          </cell>
        </row>
        <row r="3895">
          <cell r="E3895">
            <v>2005</v>
          </cell>
          <cell r="H3895">
            <v>39202080</v>
          </cell>
        </row>
        <row r="3896">
          <cell r="E3896">
            <v>2018</v>
          </cell>
          <cell r="H3896">
            <v>39202090</v>
          </cell>
        </row>
        <row r="3897">
          <cell r="E3897">
            <v>2017</v>
          </cell>
          <cell r="H3897">
            <v>39202090</v>
          </cell>
        </row>
        <row r="3898">
          <cell r="E3898">
            <v>2016</v>
          </cell>
          <cell r="H3898">
            <v>39202090</v>
          </cell>
        </row>
        <row r="3899">
          <cell r="E3899">
            <v>2015</v>
          </cell>
          <cell r="H3899">
            <v>39202090</v>
          </cell>
        </row>
        <row r="3900">
          <cell r="E3900">
            <v>2014</v>
          </cell>
          <cell r="H3900">
            <v>39202090</v>
          </cell>
        </row>
        <row r="3901">
          <cell r="E3901">
            <v>2013</v>
          </cell>
          <cell r="H3901">
            <v>39202090</v>
          </cell>
        </row>
        <row r="3902">
          <cell r="E3902">
            <v>2012</v>
          </cell>
          <cell r="H3902">
            <v>39202090</v>
          </cell>
        </row>
        <row r="3903">
          <cell r="E3903">
            <v>2011</v>
          </cell>
          <cell r="H3903">
            <v>39202090</v>
          </cell>
        </row>
        <row r="3904">
          <cell r="E3904">
            <v>2010</v>
          </cell>
          <cell r="H3904">
            <v>39202090</v>
          </cell>
        </row>
        <row r="3905">
          <cell r="E3905">
            <v>2009</v>
          </cell>
          <cell r="F3905">
            <v>390152.7</v>
          </cell>
          <cell r="G3905">
            <v>1463108.7</v>
          </cell>
          <cell r="H3905">
            <v>39202090</v>
          </cell>
        </row>
        <row r="3906">
          <cell r="E3906">
            <v>2008</v>
          </cell>
          <cell r="F3906">
            <v>243772.2</v>
          </cell>
          <cell r="G3906">
            <v>1376887.9</v>
          </cell>
          <cell r="H3906">
            <v>39202090</v>
          </cell>
        </row>
        <row r="3907">
          <cell r="E3907">
            <v>2007</v>
          </cell>
          <cell r="F3907">
            <v>324005.40000000002</v>
          </cell>
          <cell r="G3907">
            <v>1156628.3</v>
          </cell>
          <cell r="H3907">
            <v>39202090</v>
          </cell>
        </row>
        <row r="3908">
          <cell r="E3908">
            <v>2006</v>
          </cell>
          <cell r="F3908">
            <v>234410.8</v>
          </cell>
          <cell r="G3908">
            <v>1028109.6</v>
          </cell>
          <cell r="H3908">
            <v>39202090</v>
          </cell>
        </row>
        <row r="3909">
          <cell r="E3909">
            <v>2005</v>
          </cell>
          <cell r="F3909">
            <v>157730.29999999999</v>
          </cell>
          <cell r="G3909">
            <v>881049.1</v>
          </cell>
          <cell r="H3909">
            <v>39202090</v>
          </cell>
        </row>
        <row r="3910">
          <cell r="E3910">
            <v>2018</v>
          </cell>
          <cell r="F3910">
            <v>1438896.4</v>
          </cell>
          <cell r="G3910">
            <v>4790106.5999999996</v>
          </cell>
          <cell r="H3910">
            <v>39203000</v>
          </cell>
        </row>
        <row r="3911">
          <cell r="E3911">
            <v>2017</v>
          </cell>
          <cell r="F3911">
            <v>1477320.9</v>
          </cell>
          <cell r="G3911">
            <v>4108030</v>
          </cell>
          <cell r="H3911">
            <v>39203000</v>
          </cell>
        </row>
        <row r="3912">
          <cell r="E3912">
            <v>2016</v>
          </cell>
          <cell r="F3912">
            <v>762352.9</v>
          </cell>
          <cell r="G3912">
            <v>4175727.1</v>
          </cell>
          <cell r="H3912">
            <v>39203000</v>
          </cell>
        </row>
        <row r="3913">
          <cell r="E3913">
            <v>2015</v>
          </cell>
          <cell r="F3913">
            <v>674633.1</v>
          </cell>
          <cell r="G3913">
            <v>3993239.3</v>
          </cell>
          <cell r="H3913">
            <v>39203000</v>
          </cell>
        </row>
        <row r="3914">
          <cell r="E3914">
            <v>2014</v>
          </cell>
          <cell r="F3914">
            <v>750623</v>
          </cell>
          <cell r="G3914">
            <v>3070524.4</v>
          </cell>
          <cell r="H3914">
            <v>39203000</v>
          </cell>
        </row>
        <row r="3915">
          <cell r="E3915">
            <v>2013</v>
          </cell>
          <cell r="F3915">
            <v>748507.6</v>
          </cell>
          <cell r="G3915">
            <v>2826471.7</v>
          </cell>
          <cell r="H3915">
            <v>39203000</v>
          </cell>
        </row>
        <row r="3916">
          <cell r="E3916">
            <v>2012</v>
          </cell>
          <cell r="F3916">
            <v>1195992.2</v>
          </cell>
          <cell r="G3916">
            <v>2199286.1</v>
          </cell>
          <cell r="H3916">
            <v>39203000</v>
          </cell>
        </row>
        <row r="3917">
          <cell r="E3917">
            <v>2011</v>
          </cell>
          <cell r="F3917">
            <v>949999.8</v>
          </cell>
          <cell r="G3917">
            <v>1841888.1</v>
          </cell>
          <cell r="H3917">
            <v>39203000</v>
          </cell>
        </row>
        <row r="3918">
          <cell r="E3918">
            <v>2010</v>
          </cell>
          <cell r="F3918">
            <v>520510.6</v>
          </cell>
          <cell r="G3918">
            <v>1559737.1</v>
          </cell>
          <cell r="H3918">
            <v>39203000</v>
          </cell>
        </row>
        <row r="3919">
          <cell r="E3919">
            <v>2009</v>
          </cell>
          <cell r="F3919">
            <v>230233.8</v>
          </cell>
          <cell r="G3919">
            <v>2229995</v>
          </cell>
          <cell r="H3919">
            <v>39203000</v>
          </cell>
        </row>
        <row r="3920">
          <cell r="E3920">
            <v>2008</v>
          </cell>
          <cell r="F3920">
            <v>1238477</v>
          </cell>
          <cell r="G3920">
            <v>2536485.2000000002</v>
          </cell>
          <cell r="H3920">
            <v>39203000</v>
          </cell>
        </row>
        <row r="3921">
          <cell r="E3921">
            <v>2007</v>
          </cell>
          <cell r="F3921">
            <v>1684954.8</v>
          </cell>
          <cell r="G3921">
            <v>2752880.7</v>
          </cell>
          <cell r="H3921">
            <v>39203000</v>
          </cell>
        </row>
        <row r="3922">
          <cell r="E3922">
            <v>2006</v>
          </cell>
          <cell r="F3922">
            <v>1185018.1000000001</v>
          </cell>
          <cell r="G3922">
            <v>2081372</v>
          </cell>
          <cell r="H3922">
            <v>39203000</v>
          </cell>
        </row>
        <row r="3923">
          <cell r="E3923">
            <v>2005</v>
          </cell>
          <cell r="F3923">
            <v>806124.8</v>
          </cell>
          <cell r="G3923">
            <v>1314315.8999999999</v>
          </cell>
          <cell r="H3923">
            <v>39203000</v>
          </cell>
        </row>
        <row r="3924">
          <cell r="E3924">
            <v>2018</v>
          </cell>
          <cell r="F3924">
            <v>263650.8</v>
          </cell>
          <cell r="G3924">
            <v>687713</v>
          </cell>
          <cell r="H3924">
            <v>39204310</v>
          </cell>
        </row>
        <row r="3925">
          <cell r="E3925">
            <v>2017</v>
          </cell>
          <cell r="F3925">
            <v>284425.40000000002</v>
          </cell>
          <cell r="G3925">
            <v>648321.30000000005</v>
          </cell>
          <cell r="H3925">
            <v>39204310</v>
          </cell>
        </row>
        <row r="3926">
          <cell r="E3926">
            <v>2016</v>
          </cell>
          <cell r="F3926">
            <v>248894</v>
          </cell>
          <cell r="G3926">
            <v>572025.19999999995</v>
          </cell>
          <cell r="H3926">
            <v>39204310</v>
          </cell>
        </row>
        <row r="3927">
          <cell r="E3927">
            <v>2015</v>
          </cell>
          <cell r="F3927">
            <v>245036.3</v>
          </cell>
          <cell r="G3927">
            <v>490733.1</v>
          </cell>
          <cell r="H3927">
            <v>39204310</v>
          </cell>
        </row>
        <row r="3928">
          <cell r="E3928">
            <v>2014</v>
          </cell>
          <cell r="F3928">
            <v>131061.5</v>
          </cell>
          <cell r="G3928">
            <v>275451.90000000002</v>
          </cell>
          <cell r="H3928">
            <v>39204310</v>
          </cell>
        </row>
        <row r="3929">
          <cell r="E3929">
            <v>2013</v>
          </cell>
          <cell r="F3929">
            <v>202819.3</v>
          </cell>
          <cell r="G3929">
            <v>350742.4</v>
          </cell>
          <cell r="H3929">
            <v>39204310</v>
          </cell>
        </row>
        <row r="3930">
          <cell r="E3930">
            <v>2012</v>
          </cell>
          <cell r="F3930">
            <v>273404.09999999998</v>
          </cell>
          <cell r="G3930">
            <v>359385.4</v>
          </cell>
          <cell r="H3930">
            <v>39204310</v>
          </cell>
        </row>
        <row r="3931">
          <cell r="E3931">
            <v>2011</v>
          </cell>
          <cell r="F3931">
            <v>120650.4</v>
          </cell>
          <cell r="G3931">
            <v>565158.80000000005</v>
          </cell>
          <cell r="H3931">
            <v>39204310</v>
          </cell>
        </row>
        <row r="3932">
          <cell r="E3932">
            <v>2010</v>
          </cell>
          <cell r="F3932">
            <v>116883.1</v>
          </cell>
          <cell r="G3932">
            <v>476075.7</v>
          </cell>
          <cell r="H3932">
            <v>39204310</v>
          </cell>
        </row>
        <row r="3933">
          <cell r="E3933">
            <v>2009</v>
          </cell>
          <cell r="F3933">
            <v>139284.1</v>
          </cell>
          <cell r="G3933">
            <v>381076.8</v>
          </cell>
          <cell r="H3933">
            <v>39204310</v>
          </cell>
        </row>
        <row r="3934">
          <cell r="E3934">
            <v>2008</v>
          </cell>
          <cell r="F3934">
            <v>226667.9</v>
          </cell>
          <cell r="G3934">
            <v>716888.1</v>
          </cell>
          <cell r="H3934">
            <v>39204310</v>
          </cell>
        </row>
        <row r="3935">
          <cell r="E3935">
            <v>2007</v>
          </cell>
          <cell r="F3935">
            <v>306218.8</v>
          </cell>
          <cell r="G3935">
            <v>823933.4</v>
          </cell>
          <cell r="H3935">
            <v>39204310</v>
          </cell>
        </row>
        <row r="3936">
          <cell r="E3936">
            <v>2006</v>
          </cell>
          <cell r="F3936">
            <v>342135.4</v>
          </cell>
          <cell r="G3936">
            <v>977430</v>
          </cell>
          <cell r="H3936">
            <v>39204310</v>
          </cell>
        </row>
        <row r="3937">
          <cell r="E3937">
            <v>2005</v>
          </cell>
          <cell r="F3937">
            <v>72389.5</v>
          </cell>
          <cell r="G3937">
            <v>540882.19999999995</v>
          </cell>
          <cell r="H3937">
            <v>39204310</v>
          </cell>
        </row>
        <row r="3938">
          <cell r="E3938">
            <v>2018</v>
          </cell>
          <cell r="F3938">
            <v>32866.5</v>
          </cell>
          <cell r="G3938">
            <v>76769.7</v>
          </cell>
          <cell r="H3938">
            <v>39204390</v>
          </cell>
        </row>
        <row r="3939">
          <cell r="E3939">
            <v>2017</v>
          </cell>
          <cell r="F3939">
            <v>15657.6</v>
          </cell>
          <cell r="G3939">
            <v>60780.5</v>
          </cell>
          <cell r="H3939">
            <v>39204390</v>
          </cell>
        </row>
        <row r="3940">
          <cell r="E3940">
            <v>2016</v>
          </cell>
          <cell r="F3940">
            <v>59620.7</v>
          </cell>
          <cell r="G3940">
            <v>109304.2</v>
          </cell>
          <cell r="H3940">
            <v>39204390</v>
          </cell>
        </row>
        <row r="3941">
          <cell r="E3941">
            <v>2015</v>
          </cell>
          <cell r="F3941">
            <v>33767.4</v>
          </cell>
          <cell r="G3941">
            <v>130576.6</v>
          </cell>
          <cell r="H3941">
            <v>39204390</v>
          </cell>
        </row>
        <row r="3942">
          <cell r="E3942">
            <v>2014</v>
          </cell>
          <cell r="F3942">
            <v>159935.20000000001</v>
          </cell>
          <cell r="G3942">
            <v>225227.6</v>
          </cell>
          <cell r="H3942">
            <v>39204390</v>
          </cell>
        </row>
        <row r="3943">
          <cell r="E3943">
            <v>2013</v>
          </cell>
          <cell r="F3943">
            <v>89124.2</v>
          </cell>
          <cell r="G3943">
            <v>99142.1</v>
          </cell>
          <cell r="H3943">
            <v>39204390</v>
          </cell>
        </row>
        <row r="3944">
          <cell r="E3944">
            <v>2012</v>
          </cell>
          <cell r="F3944">
            <v>188205.2</v>
          </cell>
          <cell r="G3944">
            <v>73936.2</v>
          </cell>
          <cell r="H3944">
            <v>39204390</v>
          </cell>
        </row>
        <row r="3945">
          <cell r="E3945">
            <v>2011</v>
          </cell>
          <cell r="F3945">
            <v>58652.6</v>
          </cell>
          <cell r="G3945">
            <v>82119.5</v>
          </cell>
          <cell r="H3945">
            <v>39204390</v>
          </cell>
        </row>
        <row r="3946">
          <cell r="E3946">
            <v>2010</v>
          </cell>
          <cell r="F3946">
            <v>93516.7</v>
          </cell>
          <cell r="G3946">
            <v>53483.9</v>
          </cell>
          <cell r="H3946">
            <v>39204390</v>
          </cell>
        </row>
        <row r="3947">
          <cell r="E3947">
            <v>2009</v>
          </cell>
          <cell r="F3947">
            <v>63183.5</v>
          </cell>
          <cell r="G3947">
            <v>43272.6</v>
          </cell>
          <cell r="H3947">
            <v>39204390</v>
          </cell>
        </row>
        <row r="3948">
          <cell r="E3948">
            <v>2008</v>
          </cell>
          <cell r="F3948">
            <v>50037.5</v>
          </cell>
          <cell r="G3948">
            <v>109751.2</v>
          </cell>
          <cell r="H3948">
            <v>39204390</v>
          </cell>
        </row>
        <row r="3949">
          <cell r="E3949">
            <v>2007</v>
          </cell>
          <cell r="F3949">
            <v>77330.8</v>
          </cell>
          <cell r="G3949">
            <v>171686.5</v>
          </cell>
          <cell r="H3949">
            <v>39204390</v>
          </cell>
        </row>
        <row r="3950">
          <cell r="E3950">
            <v>2006</v>
          </cell>
          <cell r="F3950">
            <v>24403.599999999999</v>
          </cell>
          <cell r="G3950">
            <v>87933.2</v>
          </cell>
          <cell r="H3950">
            <v>39204390</v>
          </cell>
        </row>
        <row r="3951">
          <cell r="E3951">
            <v>2005</v>
          </cell>
          <cell r="F3951">
            <v>31626.2</v>
          </cell>
          <cell r="G3951">
            <v>127719</v>
          </cell>
          <cell r="H3951">
            <v>39204390</v>
          </cell>
        </row>
        <row r="3952">
          <cell r="E3952">
            <v>2018</v>
          </cell>
          <cell r="F3952">
            <v>301455.40000000002</v>
          </cell>
          <cell r="G3952">
            <v>1401510.9</v>
          </cell>
          <cell r="H3952">
            <v>39204910</v>
          </cell>
        </row>
        <row r="3953">
          <cell r="E3953">
            <v>2017</v>
          </cell>
          <cell r="F3953">
            <v>236990.2</v>
          </cell>
          <cell r="G3953">
            <v>1248135</v>
          </cell>
          <cell r="H3953">
            <v>39204910</v>
          </cell>
        </row>
        <row r="3954">
          <cell r="E3954">
            <v>2016</v>
          </cell>
          <cell r="F3954">
            <v>302666.59999999998</v>
          </cell>
          <cell r="G3954">
            <v>1357067</v>
          </cell>
          <cell r="H3954">
            <v>39204910</v>
          </cell>
        </row>
        <row r="3955">
          <cell r="E3955">
            <v>2015</v>
          </cell>
          <cell r="F3955">
            <v>565587.4</v>
          </cell>
          <cell r="G3955">
            <v>1579032.1</v>
          </cell>
          <cell r="H3955">
            <v>39204910</v>
          </cell>
        </row>
        <row r="3956">
          <cell r="E3956">
            <v>2014</v>
          </cell>
          <cell r="F3956">
            <v>791481.8</v>
          </cell>
          <cell r="G3956">
            <v>1743238.3</v>
          </cell>
          <cell r="H3956">
            <v>39204910</v>
          </cell>
        </row>
        <row r="3957">
          <cell r="E3957">
            <v>2013</v>
          </cell>
          <cell r="F3957">
            <v>1476056.5</v>
          </cell>
          <cell r="G3957">
            <v>1371321.7</v>
          </cell>
          <cell r="H3957">
            <v>39204910</v>
          </cell>
        </row>
        <row r="3958">
          <cell r="E3958">
            <v>2012</v>
          </cell>
          <cell r="F3958">
            <v>1108453.6000000001</v>
          </cell>
          <cell r="G3958">
            <v>1201744.8999999999</v>
          </cell>
          <cell r="H3958">
            <v>39204910</v>
          </cell>
        </row>
        <row r="3959">
          <cell r="E3959">
            <v>2011</v>
          </cell>
          <cell r="F3959">
            <v>1292273.6000000001</v>
          </cell>
          <cell r="G3959">
            <v>1185711.8999999999</v>
          </cell>
          <cell r="H3959">
            <v>39204910</v>
          </cell>
        </row>
        <row r="3960">
          <cell r="E3960">
            <v>2010</v>
          </cell>
          <cell r="F3960">
            <v>760757.1</v>
          </cell>
          <cell r="G3960">
            <v>1315984.3</v>
          </cell>
          <cell r="H3960">
            <v>39204910</v>
          </cell>
        </row>
        <row r="3961">
          <cell r="E3961">
            <v>2009</v>
          </cell>
          <cell r="F3961">
            <v>200430.8</v>
          </cell>
          <cell r="G3961">
            <v>786399.8</v>
          </cell>
          <cell r="H3961">
            <v>39204910</v>
          </cell>
        </row>
        <row r="3962">
          <cell r="E3962">
            <v>2008</v>
          </cell>
          <cell r="F3962">
            <v>143127.79999999999</v>
          </cell>
          <cell r="G3962">
            <v>1156764.5</v>
          </cell>
          <cell r="H3962">
            <v>39204910</v>
          </cell>
        </row>
        <row r="3963">
          <cell r="E3963">
            <v>2007</v>
          </cell>
          <cell r="F3963">
            <v>136562.9</v>
          </cell>
          <cell r="G3963">
            <v>1403859.9</v>
          </cell>
          <cell r="H3963">
            <v>39204910</v>
          </cell>
        </row>
        <row r="3964">
          <cell r="E3964">
            <v>2006</v>
          </cell>
          <cell r="F3964">
            <v>266285.40000000002</v>
          </cell>
          <cell r="G3964">
            <v>1312685.6000000001</v>
          </cell>
          <cell r="H3964">
            <v>39204910</v>
          </cell>
        </row>
        <row r="3965">
          <cell r="E3965">
            <v>2005</v>
          </cell>
          <cell r="F3965">
            <v>237723.9</v>
          </cell>
          <cell r="G3965">
            <v>1255249.8</v>
          </cell>
          <cell r="H3965">
            <v>39204910</v>
          </cell>
        </row>
        <row r="3966">
          <cell r="E3966">
            <v>2018</v>
          </cell>
          <cell r="F3966">
            <v>52695.5</v>
          </cell>
          <cell r="G3966">
            <v>657465.4</v>
          </cell>
          <cell r="H3966">
            <v>39204990</v>
          </cell>
        </row>
        <row r="3967">
          <cell r="E3967">
            <v>2017</v>
          </cell>
          <cell r="F3967">
            <v>61967</v>
          </cell>
          <cell r="G3967">
            <v>759986.7</v>
          </cell>
          <cell r="H3967">
            <v>39204990</v>
          </cell>
        </row>
        <row r="3968">
          <cell r="E3968">
            <v>2016</v>
          </cell>
          <cell r="F3968">
            <v>68695.8</v>
          </cell>
          <cell r="G3968">
            <v>961223.3</v>
          </cell>
          <cell r="H3968">
            <v>39204990</v>
          </cell>
        </row>
        <row r="3969">
          <cell r="E3969">
            <v>2015</v>
          </cell>
          <cell r="F3969">
            <v>124629</v>
          </cell>
          <cell r="G3969">
            <v>1384011.1</v>
          </cell>
          <cell r="H3969">
            <v>39204990</v>
          </cell>
        </row>
        <row r="3970">
          <cell r="E3970">
            <v>2014</v>
          </cell>
          <cell r="F3970">
            <v>157327.29999999999</v>
          </cell>
          <cell r="G3970">
            <v>689345.2</v>
          </cell>
          <cell r="H3970">
            <v>39204990</v>
          </cell>
        </row>
        <row r="3971">
          <cell r="E3971">
            <v>2013</v>
          </cell>
          <cell r="F3971">
            <v>398928.9</v>
          </cell>
          <cell r="G3971">
            <v>682981.9</v>
          </cell>
          <cell r="H3971">
            <v>39204990</v>
          </cell>
        </row>
        <row r="3972">
          <cell r="E3972">
            <v>2012</v>
          </cell>
          <cell r="F3972">
            <v>257186.9</v>
          </cell>
          <cell r="G3972">
            <v>632539.30000000005</v>
          </cell>
          <cell r="H3972">
            <v>39204990</v>
          </cell>
        </row>
        <row r="3973">
          <cell r="E3973">
            <v>2011</v>
          </cell>
          <cell r="F3973">
            <v>209619.6</v>
          </cell>
          <cell r="G3973">
            <v>676236.7</v>
          </cell>
          <cell r="H3973">
            <v>39204990</v>
          </cell>
        </row>
        <row r="3974">
          <cell r="E3974">
            <v>2010</v>
          </cell>
          <cell r="F3974">
            <v>120285.4</v>
          </cell>
          <cell r="G3974">
            <v>533174.19999999995</v>
          </cell>
          <cell r="H3974">
            <v>39204990</v>
          </cell>
        </row>
        <row r="3975">
          <cell r="E3975">
            <v>2009</v>
          </cell>
          <cell r="F3975">
            <v>52246.8</v>
          </cell>
          <cell r="G3975">
            <v>350967.6</v>
          </cell>
          <cell r="H3975">
            <v>39204990</v>
          </cell>
        </row>
        <row r="3976">
          <cell r="E3976">
            <v>2008</v>
          </cell>
          <cell r="F3976">
            <v>34243</v>
          </cell>
          <cell r="G3976">
            <v>599170.5</v>
          </cell>
          <cell r="H3976">
            <v>39204990</v>
          </cell>
        </row>
        <row r="3977">
          <cell r="E3977">
            <v>2007</v>
          </cell>
          <cell r="F3977">
            <v>21028</v>
          </cell>
          <cell r="G3977">
            <v>633554.80000000005</v>
          </cell>
          <cell r="H3977">
            <v>39204990</v>
          </cell>
        </row>
        <row r="3978">
          <cell r="E3978">
            <v>2006</v>
          </cell>
          <cell r="F3978">
            <v>32114.400000000001</v>
          </cell>
          <cell r="G3978">
            <v>557267.4</v>
          </cell>
          <cell r="H3978">
            <v>39204990</v>
          </cell>
        </row>
        <row r="3979">
          <cell r="E3979">
            <v>2005</v>
          </cell>
          <cell r="F3979">
            <v>15253</v>
          </cell>
          <cell r="G3979">
            <v>458432.6</v>
          </cell>
          <cell r="H3979">
            <v>39204990</v>
          </cell>
        </row>
        <row r="3980">
          <cell r="E3980">
            <v>2018</v>
          </cell>
          <cell r="F3980">
            <v>230779.2</v>
          </cell>
          <cell r="G3980">
            <v>1301538.2</v>
          </cell>
          <cell r="H3980">
            <v>39205100</v>
          </cell>
        </row>
        <row r="3981">
          <cell r="E3981">
            <v>2017</v>
          </cell>
          <cell r="F3981">
            <v>360934.2</v>
          </cell>
          <cell r="G3981">
            <v>1491640.1</v>
          </cell>
          <cell r="H3981">
            <v>39205100</v>
          </cell>
        </row>
        <row r="3982">
          <cell r="E3982">
            <v>2016</v>
          </cell>
          <cell r="F3982">
            <v>223040</v>
          </cell>
          <cell r="G3982">
            <v>1267273.7</v>
          </cell>
          <cell r="H3982">
            <v>39205100</v>
          </cell>
        </row>
        <row r="3983">
          <cell r="E3983">
            <v>2015</v>
          </cell>
          <cell r="F3983">
            <v>190000.2</v>
          </cell>
          <cell r="G3983">
            <v>1100104.7</v>
          </cell>
          <cell r="H3983">
            <v>39205100</v>
          </cell>
        </row>
        <row r="3984">
          <cell r="E3984">
            <v>2014</v>
          </cell>
          <cell r="F3984">
            <v>193552.2</v>
          </cell>
          <cell r="G3984">
            <v>1492054.7</v>
          </cell>
          <cell r="H3984">
            <v>39205100</v>
          </cell>
        </row>
        <row r="3985">
          <cell r="E3985">
            <v>2013</v>
          </cell>
          <cell r="F3985">
            <v>70209.600000000006</v>
          </cell>
          <cell r="G3985">
            <v>795314.6</v>
          </cell>
          <cell r="H3985">
            <v>39205100</v>
          </cell>
        </row>
        <row r="3986">
          <cell r="E3986">
            <v>2012</v>
          </cell>
          <cell r="F3986">
            <v>45660</v>
          </cell>
          <cell r="G3986">
            <v>565460.69999999995</v>
          </cell>
          <cell r="H3986">
            <v>39205100</v>
          </cell>
        </row>
        <row r="3987">
          <cell r="E3987">
            <v>2011</v>
          </cell>
          <cell r="F3987">
            <v>17489.5</v>
          </cell>
          <cell r="G3987">
            <v>725004.3</v>
          </cell>
          <cell r="H3987">
            <v>39205100</v>
          </cell>
        </row>
        <row r="3988">
          <cell r="E3988">
            <v>2010</v>
          </cell>
          <cell r="F3988">
            <v>56779.5</v>
          </cell>
          <cell r="G3988">
            <v>438598.3</v>
          </cell>
          <cell r="H3988">
            <v>39205100</v>
          </cell>
        </row>
        <row r="3989">
          <cell r="E3989">
            <v>2009</v>
          </cell>
          <cell r="F3989">
            <v>76713.3</v>
          </cell>
          <cell r="G3989">
            <v>232823</v>
          </cell>
          <cell r="H3989">
            <v>39205100</v>
          </cell>
        </row>
        <row r="3990">
          <cell r="E3990">
            <v>2008</v>
          </cell>
          <cell r="F3990">
            <v>239976.8</v>
          </cell>
          <cell r="G3990">
            <v>617295.4</v>
          </cell>
          <cell r="H3990">
            <v>39205100</v>
          </cell>
        </row>
        <row r="3991">
          <cell r="E3991">
            <v>2007</v>
          </cell>
          <cell r="F3991">
            <v>290077.2</v>
          </cell>
          <cell r="G3991">
            <v>691581.7</v>
          </cell>
          <cell r="H3991">
            <v>39205100</v>
          </cell>
        </row>
        <row r="3992">
          <cell r="E3992">
            <v>2006</v>
          </cell>
          <cell r="F3992">
            <v>185159.9</v>
          </cell>
          <cell r="G3992">
            <v>462491</v>
          </cell>
          <cell r="H3992">
            <v>39205100</v>
          </cell>
        </row>
        <row r="3993">
          <cell r="E3993">
            <v>2005</v>
          </cell>
          <cell r="F3993">
            <v>48076</v>
          </cell>
          <cell r="G3993">
            <v>394502.8</v>
          </cell>
          <cell r="H3993">
            <v>39205100</v>
          </cell>
        </row>
        <row r="3994">
          <cell r="E3994">
            <v>2018</v>
          </cell>
          <cell r="F3994">
            <v>0</v>
          </cell>
          <cell r="G3994">
            <v>668</v>
          </cell>
          <cell r="H3994">
            <v>39205910</v>
          </cell>
        </row>
        <row r="3995">
          <cell r="E3995">
            <v>2017</v>
          </cell>
          <cell r="F3995">
            <v>0</v>
          </cell>
          <cell r="G3995">
            <v>205</v>
          </cell>
          <cell r="H3995">
            <v>39205910</v>
          </cell>
        </row>
        <row r="3996">
          <cell r="E3996">
            <v>2016</v>
          </cell>
          <cell r="F3996">
            <v>671</v>
          </cell>
          <cell r="G3996">
            <v>2534</v>
          </cell>
          <cell r="H3996">
            <v>39205910</v>
          </cell>
        </row>
        <row r="3997">
          <cell r="E3997">
            <v>2015</v>
          </cell>
          <cell r="F3997">
            <v>1324</v>
          </cell>
          <cell r="G3997">
            <v>776</v>
          </cell>
          <cell r="H3997">
            <v>39205910</v>
          </cell>
        </row>
        <row r="3998">
          <cell r="E3998">
            <v>2014</v>
          </cell>
          <cell r="F3998">
            <v>11231</v>
          </cell>
          <cell r="G3998">
            <v>10934</v>
          </cell>
          <cell r="H3998">
            <v>39205910</v>
          </cell>
        </row>
        <row r="3999">
          <cell r="E3999">
            <v>2013</v>
          </cell>
          <cell r="F3999">
            <v>2150</v>
          </cell>
          <cell r="G3999">
            <v>300</v>
          </cell>
          <cell r="H3999">
            <v>39205910</v>
          </cell>
        </row>
        <row r="4000">
          <cell r="E4000">
            <v>2012</v>
          </cell>
          <cell r="F4000">
            <v>1040</v>
          </cell>
          <cell r="G4000">
            <v>0</v>
          </cell>
          <cell r="H4000">
            <v>39205910</v>
          </cell>
        </row>
        <row r="4001">
          <cell r="E4001">
            <v>2011</v>
          </cell>
          <cell r="F4001">
            <v>2768</v>
          </cell>
          <cell r="G4001">
            <v>0</v>
          </cell>
          <cell r="H4001">
            <v>39205910</v>
          </cell>
        </row>
        <row r="4002">
          <cell r="E4002">
            <v>2010</v>
          </cell>
          <cell r="F4002">
            <v>2911</v>
          </cell>
          <cell r="G4002">
            <v>1007</v>
          </cell>
          <cell r="H4002">
            <v>39205910</v>
          </cell>
        </row>
        <row r="4003">
          <cell r="E4003">
            <v>2009</v>
          </cell>
          <cell r="F4003">
            <v>2452</v>
          </cell>
          <cell r="G4003">
            <v>1207</v>
          </cell>
          <cell r="H4003">
            <v>39205910</v>
          </cell>
        </row>
        <row r="4004">
          <cell r="E4004">
            <v>2008</v>
          </cell>
          <cell r="F4004">
            <v>1791.5</v>
          </cell>
          <cell r="G4004">
            <v>2220</v>
          </cell>
          <cell r="H4004">
            <v>39205910</v>
          </cell>
        </row>
        <row r="4005">
          <cell r="E4005">
            <v>2007</v>
          </cell>
          <cell r="F4005">
            <v>2381</v>
          </cell>
          <cell r="G4005">
            <v>2590</v>
          </cell>
          <cell r="H4005">
            <v>39205910</v>
          </cell>
        </row>
        <row r="4006">
          <cell r="E4006">
            <v>2006</v>
          </cell>
          <cell r="F4006">
            <v>1807</v>
          </cell>
          <cell r="G4006">
            <v>1756</v>
          </cell>
          <cell r="H4006">
            <v>39205910</v>
          </cell>
        </row>
        <row r="4007">
          <cell r="E4007">
            <v>2005</v>
          </cell>
          <cell r="F4007">
            <v>7157</v>
          </cell>
          <cell r="G4007">
            <v>6823</v>
          </cell>
          <cell r="H4007">
            <v>39205910</v>
          </cell>
        </row>
        <row r="4008">
          <cell r="E4008">
            <v>2018</v>
          </cell>
          <cell r="F4008">
            <v>22578.799999999999</v>
          </cell>
          <cell r="G4008">
            <v>17126.3</v>
          </cell>
          <cell r="H4008">
            <v>39205990</v>
          </cell>
        </row>
        <row r="4009">
          <cell r="E4009">
            <v>2017</v>
          </cell>
          <cell r="F4009">
            <v>259334.5</v>
          </cell>
          <cell r="G4009">
            <v>215039.9</v>
          </cell>
          <cell r="H4009">
            <v>39205990</v>
          </cell>
        </row>
        <row r="4010">
          <cell r="E4010">
            <v>2016</v>
          </cell>
          <cell r="F4010">
            <v>34310.199999999997</v>
          </cell>
          <cell r="G4010">
            <v>15820.5</v>
          </cell>
          <cell r="H4010">
            <v>39205990</v>
          </cell>
        </row>
        <row r="4011">
          <cell r="E4011">
            <v>2015</v>
          </cell>
          <cell r="F4011">
            <v>40565.5</v>
          </cell>
          <cell r="G4011">
            <v>18242.599999999999</v>
          </cell>
          <cell r="H4011">
            <v>39205990</v>
          </cell>
        </row>
        <row r="4012">
          <cell r="E4012">
            <v>2014</v>
          </cell>
          <cell r="F4012">
            <v>21397.3</v>
          </cell>
          <cell r="G4012">
            <v>26685.7</v>
          </cell>
          <cell r="H4012">
            <v>39205990</v>
          </cell>
        </row>
        <row r="4013">
          <cell r="E4013">
            <v>2013</v>
          </cell>
          <cell r="F4013">
            <v>21644.400000000001</v>
          </cell>
          <cell r="G4013">
            <v>46055.6</v>
          </cell>
          <cell r="H4013">
            <v>39205990</v>
          </cell>
        </row>
        <row r="4014">
          <cell r="E4014">
            <v>2012</v>
          </cell>
          <cell r="F4014">
            <v>8575</v>
          </cell>
          <cell r="G4014">
            <v>44585.9</v>
          </cell>
          <cell r="H4014">
            <v>39205990</v>
          </cell>
        </row>
        <row r="4015">
          <cell r="E4015">
            <v>2011</v>
          </cell>
          <cell r="F4015">
            <v>948</v>
          </cell>
          <cell r="G4015">
            <v>56755.9</v>
          </cell>
          <cell r="H4015">
            <v>39205990</v>
          </cell>
        </row>
        <row r="4016">
          <cell r="E4016">
            <v>2010</v>
          </cell>
          <cell r="F4016">
            <v>5940.4</v>
          </cell>
          <cell r="G4016">
            <v>82379.7</v>
          </cell>
          <cell r="H4016">
            <v>39205990</v>
          </cell>
        </row>
        <row r="4017">
          <cell r="E4017">
            <v>2009</v>
          </cell>
          <cell r="F4017">
            <v>1669</v>
          </cell>
          <cell r="G4017">
            <v>51466.6</v>
          </cell>
          <cell r="H4017">
            <v>39205990</v>
          </cell>
        </row>
        <row r="4018">
          <cell r="E4018">
            <v>2008</v>
          </cell>
          <cell r="F4018">
            <v>0</v>
          </cell>
          <cell r="G4018">
            <v>42040</v>
          </cell>
          <cell r="H4018">
            <v>39205990</v>
          </cell>
        </row>
        <row r="4019">
          <cell r="E4019">
            <v>2007</v>
          </cell>
          <cell r="F4019">
            <v>0</v>
          </cell>
          <cell r="G4019">
            <v>43239.199999999997</v>
          </cell>
          <cell r="H4019">
            <v>39205990</v>
          </cell>
        </row>
        <row r="4020">
          <cell r="E4020">
            <v>2006</v>
          </cell>
          <cell r="F4020">
            <v>0</v>
          </cell>
          <cell r="G4020">
            <v>34276.9</v>
          </cell>
          <cell r="H4020">
            <v>39205990</v>
          </cell>
        </row>
        <row r="4021">
          <cell r="E4021">
            <v>2005</v>
          </cell>
          <cell r="F4021">
            <v>294</v>
          </cell>
          <cell r="G4021">
            <v>82265.899999999994</v>
          </cell>
          <cell r="H4021">
            <v>39205990</v>
          </cell>
        </row>
        <row r="4022">
          <cell r="E4022">
            <v>2018</v>
          </cell>
          <cell r="F4022">
            <v>101635.2</v>
          </cell>
          <cell r="G4022">
            <v>1232993.8999999999</v>
          </cell>
          <cell r="H4022">
            <v>39206100</v>
          </cell>
        </row>
        <row r="4023">
          <cell r="E4023">
            <v>2017</v>
          </cell>
          <cell r="F4023">
            <v>119864.4</v>
          </cell>
          <cell r="G4023">
            <v>1139570</v>
          </cell>
          <cell r="H4023">
            <v>39206100</v>
          </cell>
        </row>
        <row r="4024">
          <cell r="E4024">
            <v>2016</v>
          </cell>
          <cell r="F4024">
            <v>57090.400000000001</v>
          </cell>
          <cell r="G4024">
            <v>831603.7</v>
          </cell>
          <cell r="H4024">
            <v>39206100</v>
          </cell>
        </row>
        <row r="4025">
          <cell r="E4025">
            <v>2015</v>
          </cell>
          <cell r="F4025">
            <v>52018.7</v>
          </cell>
          <cell r="G4025">
            <v>575337.4</v>
          </cell>
          <cell r="H4025">
            <v>39206100</v>
          </cell>
        </row>
        <row r="4026">
          <cell r="E4026">
            <v>2014</v>
          </cell>
          <cell r="F4026">
            <v>38978.800000000003</v>
          </cell>
          <cell r="G4026">
            <v>622993.4</v>
          </cell>
          <cell r="H4026">
            <v>39206100</v>
          </cell>
        </row>
        <row r="4027">
          <cell r="E4027">
            <v>2013</v>
          </cell>
          <cell r="F4027">
            <v>42922.9</v>
          </cell>
          <cell r="G4027">
            <v>337096.7</v>
          </cell>
          <cell r="H4027">
            <v>39206100</v>
          </cell>
        </row>
        <row r="4028">
          <cell r="E4028">
            <v>2012</v>
          </cell>
          <cell r="F4028">
            <v>33425.1</v>
          </cell>
          <cell r="G4028">
            <v>251517.4</v>
          </cell>
          <cell r="H4028">
            <v>39206100</v>
          </cell>
        </row>
        <row r="4029">
          <cell r="E4029">
            <v>2011</v>
          </cell>
          <cell r="F4029">
            <v>16886.3</v>
          </cell>
          <cell r="G4029">
            <v>220532.4</v>
          </cell>
          <cell r="H4029">
            <v>39206100</v>
          </cell>
        </row>
        <row r="4030">
          <cell r="E4030">
            <v>2010</v>
          </cell>
          <cell r="F4030">
            <v>18435.3</v>
          </cell>
          <cell r="G4030">
            <v>142894.6</v>
          </cell>
          <cell r="H4030">
            <v>39206100</v>
          </cell>
        </row>
        <row r="4031">
          <cell r="E4031">
            <v>2009</v>
          </cell>
          <cell r="F4031">
            <v>41836.400000000001</v>
          </cell>
          <cell r="G4031">
            <v>166495.4</v>
          </cell>
          <cell r="H4031">
            <v>39206100</v>
          </cell>
        </row>
        <row r="4032">
          <cell r="E4032">
            <v>2008</v>
          </cell>
          <cell r="F4032">
            <v>50355.1</v>
          </cell>
          <cell r="G4032">
            <v>191399.3</v>
          </cell>
          <cell r="H4032">
            <v>39206100</v>
          </cell>
        </row>
        <row r="4033">
          <cell r="E4033">
            <v>2007</v>
          </cell>
          <cell r="F4033">
            <v>10010.700000000001</v>
          </cell>
          <cell r="G4033">
            <v>249708.6</v>
          </cell>
          <cell r="H4033">
            <v>39206100</v>
          </cell>
        </row>
        <row r="4034">
          <cell r="E4034">
            <v>2006</v>
          </cell>
          <cell r="F4034">
            <v>23040.3</v>
          </cell>
          <cell r="G4034">
            <v>114748.3</v>
          </cell>
          <cell r="H4034">
            <v>39206100</v>
          </cell>
        </row>
        <row r="4035">
          <cell r="E4035">
            <v>2005</v>
          </cell>
          <cell r="F4035">
            <v>720.6</v>
          </cell>
          <cell r="G4035">
            <v>108656.6</v>
          </cell>
          <cell r="H4035">
            <v>39206100</v>
          </cell>
        </row>
        <row r="4036">
          <cell r="E4036">
            <v>2018</v>
          </cell>
          <cell r="H4036">
            <v>39206211</v>
          </cell>
        </row>
        <row r="4037">
          <cell r="E4037">
            <v>2017</v>
          </cell>
          <cell r="H4037">
            <v>39206211</v>
          </cell>
        </row>
        <row r="4038">
          <cell r="E4038">
            <v>2016</v>
          </cell>
          <cell r="H4038">
            <v>39206211</v>
          </cell>
        </row>
        <row r="4039">
          <cell r="E4039">
            <v>2015</v>
          </cell>
          <cell r="H4039">
            <v>39206211</v>
          </cell>
        </row>
        <row r="4040">
          <cell r="E4040">
            <v>2014</v>
          </cell>
          <cell r="H4040">
            <v>39206211</v>
          </cell>
        </row>
        <row r="4041">
          <cell r="E4041">
            <v>2013</v>
          </cell>
          <cell r="H4041">
            <v>39206211</v>
          </cell>
        </row>
        <row r="4042">
          <cell r="E4042">
            <v>2012</v>
          </cell>
          <cell r="H4042">
            <v>39206211</v>
          </cell>
        </row>
        <row r="4043">
          <cell r="E4043">
            <v>2011</v>
          </cell>
          <cell r="H4043">
            <v>39206211</v>
          </cell>
        </row>
        <row r="4044">
          <cell r="E4044">
            <v>2010</v>
          </cell>
          <cell r="H4044">
            <v>39206211</v>
          </cell>
        </row>
        <row r="4045">
          <cell r="E4045">
            <v>2009</v>
          </cell>
          <cell r="F4045">
            <v>50</v>
          </cell>
          <cell r="G4045">
            <v>26979</v>
          </cell>
          <cell r="H4045">
            <v>39206211</v>
          </cell>
        </row>
        <row r="4046">
          <cell r="E4046">
            <v>2008</v>
          </cell>
          <cell r="F4046">
            <v>0</v>
          </cell>
          <cell r="G4046">
            <v>5587</v>
          </cell>
          <cell r="H4046">
            <v>39206211</v>
          </cell>
        </row>
        <row r="4047">
          <cell r="E4047">
            <v>2007</v>
          </cell>
          <cell r="H4047">
            <v>39206211</v>
          </cell>
        </row>
        <row r="4048">
          <cell r="E4048">
            <v>2006</v>
          </cell>
          <cell r="H4048">
            <v>39206211</v>
          </cell>
        </row>
        <row r="4049">
          <cell r="E4049">
            <v>2005</v>
          </cell>
          <cell r="H4049">
            <v>39206211</v>
          </cell>
        </row>
        <row r="4050">
          <cell r="E4050">
            <v>2018</v>
          </cell>
          <cell r="F4050">
            <v>66.3</v>
          </cell>
          <cell r="G4050">
            <v>343609.5</v>
          </cell>
          <cell r="H4050">
            <v>39206212</v>
          </cell>
        </row>
        <row r="4051">
          <cell r="E4051">
            <v>2017</v>
          </cell>
          <cell r="F4051">
            <v>119.1</v>
          </cell>
          <cell r="G4051">
            <v>255996.7</v>
          </cell>
          <cell r="H4051">
            <v>39206212</v>
          </cell>
        </row>
        <row r="4052">
          <cell r="E4052">
            <v>2016</v>
          </cell>
          <cell r="F4052">
            <v>168.9</v>
          </cell>
          <cell r="G4052">
            <v>349307.3</v>
          </cell>
          <cell r="H4052">
            <v>39206212</v>
          </cell>
        </row>
        <row r="4053">
          <cell r="E4053">
            <v>2015</v>
          </cell>
          <cell r="F4053">
            <v>550.4</v>
          </cell>
          <cell r="G4053">
            <v>133700</v>
          </cell>
          <cell r="H4053">
            <v>39206212</v>
          </cell>
        </row>
        <row r="4054">
          <cell r="E4054">
            <v>2014</v>
          </cell>
          <cell r="F4054">
            <v>490.5</v>
          </cell>
          <cell r="G4054">
            <v>9782</v>
          </cell>
          <cell r="H4054">
            <v>39206212</v>
          </cell>
        </row>
        <row r="4055">
          <cell r="E4055">
            <v>2013</v>
          </cell>
          <cell r="F4055">
            <v>0</v>
          </cell>
          <cell r="G4055">
            <v>2226</v>
          </cell>
          <cell r="H4055">
            <v>39206212</v>
          </cell>
        </row>
        <row r="4056">
          <cell r="E4056">
            <v>2012</v>
          </cell>
          <cell r="F4056">
            <v>41</v>
          </cell>
          <cell r="G4056">
            <v>0.7</v>
          </cell>
          <cell r="H4056">
            <v>39206212</v>
          </cell>
        </row>
        <row r="4057">
          <cell r="E4057">
            <v>2011</v>
          </cell>
          <cell r="F4057">
            <v>2</v>
          </cell>
          <cell r="G4057">
            <v>103.7</v>
          </cell>
          <cell r="H4057">
            <v>39206212</v>
          </cell>
        </row>
        <row r="4058">
          <cell r="E4058">
            <v>2010</v>
          </cell>
          <cell r="F4058">
            <v>3</v>
          </cell>
          <cell r="G4058">
            <v>9175.7000000000007</v>
          </cell>
          <cell r="H4058">
            <v>39206212</v>
          </cell>
        </row>
        <row r="4059">
          <cell r="E4059">
            <v>2009</v>
          </cell>
          <cell r="H4059">
            <v>39206212</v>
          </cell>
        </row>
        <row r="4060">
          <cell r="E4060">
            <v>2008</v>
          </cell>
          <cell r="H4060">
            <v>39206212</v>
          </cell>
        </row>
        <row r="4061">
          <cell r="E4061">
            <v>2007</v>
          </cell>
          <cell r="H4061">
            <v>39206212</v>
          </cell>
        </row>
        <row r="4062">
          <cell r="E4062">
            <v>2006</v>
          </cell>
          <cell r="H4062">
            <v>39206212</v>
          </cell>
        </row>
        <row r="4063">
          <cell r="E4063">
            <v>2005</v>
          </cell>
          <cell r="H4063">
            <v>39206212</v>
          </cell>
        </row>
        <row r="4064">
          <cell r="E4064">
            <v>2018</v>
          </cell>
          <cell r="H4064">
            <v>39206213</v>
          </cell>
        </row>
        <row r="4065">
          <cell r="E4065">
            <v>2017</v>
          </cell>
          <cell r="H4065">
            <v>39206213</v>
          </cell>
        </row>
        <row r="4066">
          <cell r="E4066">
            <v>2016</v>
          </cell>
          <cell r="H4066">
            <v>39206213</v>
          </cell>
        </row>
        <row r="4067">
          <cell r="E4067">
            <v>2015</v>
          </cell>
          <cell r="H4067">
            <v>39206213</v>
          </cell>
        </row>
        <row r="4068">
          <cell r="E4068">
            <v>2014</v>
          </cell>
          <cell r="H4068">
            <v>39206213</v>
          </cell>
        </row>
        <row r="4069">
          <cell r="E4069">
            <v>2013</v>
          </cell>
          <cell r="H4069">
            <v>39206213</v>
          </cell>
        </row>
        <row r="4070">
          <cell r="E4070">
            <v>2012</v>
          </cell>
          <cell r="H4070">
            <v>39206213</v>
          </cell>
        </row>
        <row r="4071">
          <cell r="E4071">
            <v>2011</v>
          </cell>
          <cell r="H4071">
            <v>39206213</v>
          </cell>
        </row>
        <row r="4072">
          <cell r="E4072">
            <v>2010</v>
          </cell>
          <cell r="H4072">
            <v>39206213</v>
          </cell>
        </row>
        <row r="4073">
          <cell r="E4073">
            <v>2009</v>
          </cell>
          <cell r="F4073">
            <v>7</v>
          </cell>
          <cell r="G4073">
            <v>414.9</v>
          </cell>
          <cell r="H4073">
            <v>39206213</v>
          </cell>
        </row>
        <row r="4074">
          <cell r="E4074">
            <v>2008</v>
          </cell>
          <cell r="F4074">
            <v>0</v>
          </cell>
          <cell r="G4074">
            <v>374.5</v>
          </cell>
          <cell r="H4074">
            <v>39206213</v>
          </cell>
        </row>
        <row r="4075">
          <cell r="E4075">
            <v>2007</v>
          </cell>
          <cell r="F4075">
            <v>54.1</v>
          </cell>
          <cell r="G4075">
            <v>402</v>
          </cell>
          <cell r="H4075">
            <v>39206213</v>
          </cell>
        </row>
        <row r="4076">
          <cell r="E4076">
            <v>2006</v>
          </cell>
          <cell r="F4076">
            <v>83.3</v>
          </cell>
          <cell r="G4076">
            <v>19150</v>
          </cell>
          <cell r="H4076">
            <v>39206213</v>
          </cell>
        </row>
        <row r="4077">
          <cell r="E4077">
            <v>2005</v>
          </cell>
          <cell r="F4077">
            <v>3.7</v>
          </cell>
          <cell r="G4077">
            <v>80</v>
          </cell>
          <cell r="H4077">
            <v>39206213</v>
          </cell>
        </row>
        <row r="4078">
          <cell r="E4078">
            <v>2018</v>
          </cell>
          <cell r="F4078">
            <v>21984796.399999999</v>
          </cell>
          <cell r="G4078">
            <v>2939458</v>
          </cell>
          <cell r="H4078">
            <v>39206219</v>
          </cell>
        </row>
        <row r="4079">
          <cell r="E4079">
            <v>2017</v>
          </cell>
          <cell r="F4079">
            <v>19340968</v>
          </cell>
          <cell r="G4079">
            <v>2911315.4</v>
          </cell>
          <cell r="H4079">
            <v>39206219</v>
          </cell>
        </row>
        <row r="4080">
          <cell r="E4080">
            <v>2016</v>
          </cell>
          <cell r="F4080">
            <v>10489287.300000001</v>
          </cell>
          <cell r="G4080">
            <v>2387835.7999999998</v>
          </cell>
          <cell r="H4080">
            <v>39206219</v>
          </cell>
        </row>
        <row r="4081">
          <cell r="E4081">
            <v>2015</v>
          </cell>
          <cell r="F4081">
            <v>9467649.6999999993</v>
          </cell>
          <cell r="G4081">
            <v>1791443.8</v>
          </cell>
          <cell r="H4081">
            <v>39206219</v>
          </cell>
        </row>
        <row r="4082">
          <cell r="E4082">
            <v>2014</v>
          </cell>
          <cell r="F4082">
            <v>8495277.5999999996</v>
          </cell>
          <cell r="G4082">
            <v>1565615.5</v>
          </cell>
          <cell r="H4082">
            <v>39206219</v>
          </cell>
        </row>
        <row r="4083">
          <cell r="E4083">
            <v>2013</v>
          </cell>
          <cell r="F4083">
            <v>6242011.5999999996</v>
          </cell>
          <cell r="G4083">
            <v>1635869.9</v>
          </cell>
          <cell r="H4083">
            <v>39206219</v>
          </cell>
        </row>
        <row r="4084">
          <cell r="E4084">
            <v>2012</v>
          </cell>
          <cell r="F4084">
            <v>5878669.4000000004</v>
          </cell>
          <cell r="G4084">
            <v>1130017.8999999999</v>
          </cell>
          <cell r="H4084">
            <v>39206219</v>
          </cell>
        </row>
        <row r="4085">
          <cell r="E4085">
            <v>2011</v>
          </cell>
          <cell r="F4085">
            <v>5983749.7999999998</v>
          </cell>
          <cell r="G4085">
            <v>953704.5</v>
          </cell>
          <cell r="H4085">
            <v>39206219</v>
          </cell>
        </row>
        <row r="4086">
          <cell r="E4086">
            <v>2010</v>
          </cell>
          <cell r="F4086">
            <v>5573809</v>
          </cell>
          <cell r="G4086">
            <v>809459.3</v>
          </cell>
          <cell r="H4086">
            <v>39206219</v>
          </cell>
        </row>
        <row r="4087">
          <cell r="E4087">
            <v>2009</v>
          </cell>
          <cell r="F4087">
            <v>3205151.4</v>
          </cell>
          <cell r="G4087">
            <v>720549.1</v>
          </cell>
          <cell r="H4087">
            <v>39206219</v>
          </cell>
        </row>
        <row r="4088">
          <cell r="E4088">
            <v>2008</v>
          </cell>
          <cell r="F4088">
            <v>3102545</v>
          </cell>
          <cell r="G4088">
            <v>851713.1</v>
          </cell>
          <cell r="H4088">
            <v>39206219</v>
          </cell>
        </row>
        <row r="4089">
          <cell r="E4089">
            <v>2007</v>
          </cell>
          <cell r="F4089">
            <v>582847.69999999995</v>
          </cell>
          <cell r="G4089">
            <v>544805.4</v>
          </cell>
          <cell r="H4089">
            <v>39206219</v>
          </cell>
        </row>
        <row r="4090">
          <cell r="E4090">
            <v>2006</v>
          </cell>
          <cell r="F4090">
            <v>12089.3</v>
          </cell>
          <cell r="G4090">
            <v>328318.09999999998</v>
          </cell>
          <cell r="H4090">
            <v>39206219</v>
          </cell>
        </row>
        <row r="4091">
          <cell r="E4091">
            <v>2005</v>
          </cell>
          <cell r="F4091">
            <v>29736.2</v>
          </cell>
          <cell r="G4091">
            <v>551235.6</v>
          </cell>
          <cell r="H4091">
            <v>39206219</v>
          </cell>
        </row>
        <row r="4092">
          <cell r="E4092">
            <v>2018</v>
          </cell>
          <cell r="F4092">
            <v>20437586.300000001</v>
          </cell>
          <cell r="G4092">
            <v>542282.9</v>
          </cell>
          <cell r="H4092">
            <v>39206290</v>
          </cell>
        </row>
        <row r="4093">
          <cell r="E4093">
            <v>2017</v>
          </cell>
          <cell r="F4093">
            <v>16878680.199999999</v>
          </cell>
          <cell r="G4093">
            <v>509569</v>
          </cell>
          <cell r="H4093">
            <v>39206290</v>
          </cell>
        </row>
        <row r="4094">
          <cell r="E4094">
            <v>2016</v>
          </cell>
          <cell r="F4094">
            <v>23473695.399999999</v>
          </cell>
          <cell r="G4094">
            <v>509164.5</v>
          </cell>
          <cell r="H4094">
            <v>39206290</v>
          </cell>
        </row>
        <row r="4095">
          <cell r="E4095">
            <v>2015</v>
          </cell>
          <cell r="F4095">
            <v>20567116.100000001</v>
          </cell>
          <cell r="G4095">
            <v>587441.1</v>
          </cell>
          <cell r="H4095">
            <v>39206290</v>
          </cell>
        </row>
        <row r="4096">
          <cell r="E4096">
            <v>2014</v>
          </cell>
          <cell r="F4096">
            <v>18928021.699999999</v>
          </cell>
          <cell r="G4096">
            <v>778117.8</v>
          </cell>
          <cell r="H4096">
            <v>39206290</v>
          </cell>
        </row>
        <row r="4097">
          <cell r="E4097">
            <v>2013</v>
          </cell>
          <cell r="F4097">
            <v>13785791.4</v>
          </cell>
          <cell r="G4097">
            <v>527133.5</v>
          </cell>
          <cell r="H4097">
            <v>39206290</v>
          </cell>
        </row>
        <row r="4098">
          <cell r="E4098">
            <v>2012</v>
          </cell>
          <cell r="F4098">
            <v>9306262.5</v>
          </cell>
          <cell r="G4098">
            <v>644664.80000000005</v>
          </cell>
          <cell r="H4098">
            <v>39206290</v>
          </cell>
        </row>
        <row r="4099">
          <cell r="E4099">
            <v>2011</v>
          </cell>
          <cell r="F4099">
            <v>3367974.3</v>
          </cell>
          <cell r="G4099">
            <v>508073.5</v>
          </cell>
          <cell r="H4099">
            <v>39206290</v>
          </cell>
        </row>
        <row r="4100">
          <cell r="E4100">
            <v>2010</v>
          </cell>
          <cell r="F4100">
            <v>2184686.9</v>
          </cell>
          <cell r="G4100">
            <v>660300.6</v>
          </cell>
          <cell r="H4100">
            <v>39206290</v>
          </cell>
        </row>
        <row r="4101">
          <cell r="E4101">
            <v>2009</v>
          </cell>
          <cell r="F4101">
            <v>1040785.1</v>
          </cell>
          <cell r="G4101">
            <v>166685.6</v>
          </cell>
          <cell r="H4101">
            <v>39206290</v>
          </cell>
        </row>
        <row r="4102">
          <cell r="E4102">
            <v>2008</v>
          </cell>
          <cell r="F4102">
            <v>1088440.8999999999</v>
          </cell>
          <cell r="G4102">
            <v>468740.6</v>
          </cell>
          <cell r="H4102">
            <v>39206290</v>
          </cell>
        </row>
        <row r="4103">
          <cell r="E4103">
            <v>2007</v>
          </cell>
          <cell r="F4103">
            <v>547276.6</v>
          </cell>
          <cell r="G4103">
            <v>555278.69999999995</v>
          </cell>
          <cell r="H4103">
            <v>39206290</v>
          </cell>
        </row>
        <row r="4104">
          <cell r="E4104">
            <v>2006</v>
          </cell>
          <cell r="F4104">
            <v>35528.300000000003</v>
          </cell>
          <cell r="G4104">
            <v>491731.6</v>
          </cell>
          <cell r="H4104">
            <v>39206290</v>
          </cell>
        </row>
        <row r="4105">
          <cell r="E4105">
            <v>2005</v>
          </cell>
          <cell r="F4105">
            <v>36714.199999999997</v>
          </cell>
          <cell r="G4105">
            <v>156933</v>
          </cell>
          <cell r="H4105">
            <v>39206290</v>
          </cell>
        </row>
        <row r="4106">
          <cell r="E4106">
            <v>2018</v>
          </cell>
          <cell r="F4106">
            <v>3047.7</v>
          </cell>
          <cell r="G4106">
            <v>181.8</v>
          </cell>
          <cell r="H4106">
            <v>39206300</v>
          </cell>
        </row>
        <row r="4107">
          <cell r="E4107">
            <v>2017</v>
          </cell>
          <cell r="F4107">
            <v>2350.3000000000002</v>
          </cell>
          <cell r="G4107">
            <v>426.9</v>
          </cell>
          <cell r="H4107">
            <v>39206300</v>
          </cell>
        </row>
        <row r="4108">
          <cell r="E4108">
            <v>2016</v>
          </cell>
          <cell r="F4108">
            <v>1114.5999999999999</v>
          </cell>
          <cell r="G4108">
            <v>702.6</v>
          </cell>
          <cell r="H4108">
            <v>39206300</v>
          </cell>
        </row>
        <row r="4109">
          <cell r="E4109">
            <v>2015</v>
          </cell>
          <cell r="F4109">
            <v>1067.5999999999999</v>
          </cell>
          <cell r="G4109">
            <v>19.600000000000001</v>
          </cell>
          <cell r="H4109">
            <v>39206300</v>
          </cell>
        </row>
        <row r="4110">
          <cell r="E4110">
            <v>2014</v>
          </cell>
          <cell r="F4110">
            <v>2227.8000000000002</v>
          </cell>
          <cell r="G4110">
            <v>9243.5</v>
          </cell>
          <cell r="H4110">
            <v>39206300</v>
          </cell>
        </row>
        <row r="4111">
          <cell r="E4111">
            <v>2013</v>
          </cell>
          <cell r="F4111">
            <v>5348.8</v>
          </cell>
          <cell r="G4111">
            <v>1779</v>
          </cell>
          <cell r="H4111">
            <v>39206300</v>
          </cell>
        </row>
        <row r="4112">
          <cell r="E4112">
            <v>2012</v>
          </cell>
          <cell r="F4112">
            <v>3219</v>
          </cell>
          <cell r="G4112">
            <v>2362</v>
          </cell>
          <cell r="H4112">
            <v>39206300</v>
          </cell>
        </row>
        <row r="4113">
          <cell r="E4113">
            <v>2011</v>
          </cell>
          <cell r="F4113">
            <v>12835.6</v>
          </cell>
          <cell r="G4113">
            <v>16102.3</v>
          </cell>
          <cell r="H4113">
            <v>39206300</v>
          </cell>
        </row>
        <row r="4114">
          <cell r="E4114">
            <v>2010</v>
          </cell>
          <cell r="F4114">
            <v>9282</v>
          </cell>
          <cell r="G4114">
            <v>34520</v>
          </cell>
          <cell r="H4114">
            <v>39206300</v>
          </cell>
        </row>
        <row r="4115">
          <cell r="E4115">
            <v>2009</v>
          </cell>
          <cell r="F4115">
            <v>910</v>
          </cell>
          <cell r="G4115">
            <v>40730</v>
          </cell>
          <cell r="H4115">
            <v>39206300</v>
          </cell>
        </row>
        <row r="4116">
          <cell r="E4116">
            <v>2008</v>
          </cell>
          <cell r="F4116">
            <v>2305.5</v>
          </cell>
          <cell r="G4116">
            <v>39573.800000000003</v>
          </cell>
          <cell r="H4116">
            <v>39206300</v>
          </cell>
        </row>
        <row r="4117">
          <cell r="E4117">
            <v>2007</v>
          </cell>
          <cell r="F4117">
            <v>6335.8</v>
          </cell>
          <cell r="G4117">
            <v>186.8</v>
          </cell>
          <cell r="H4117">
            <v>39206300</v>
          </cell>
        </row>
        <row r="4118">
          <cell r="E4118">
            <v>2006</v>
          </cell>
          <cell r="F4118">
            <v>0</v>
          </cell>
          <cell r="G4118">
            <v>157.69999999999999</v>
          </cell>
          <cell r="H4118">
            <v>39206300</v>
          </cell>
        </row>
        <row r="4119">
          <cell r="E4119">
            <v>2005</v>
          </cell>
          <cell r="F4119">
            <v>0</v>
          </cell>
          <cell r="G4119">
            <v>3</v>
          </cell>
          <cell r="H4119">
            <v>39206300</v>
          </cell>
        </row>
        <row r="4120">
          <cell r="E4120">
            <v>2018</v>
          </cell>
          <cell r="F4120">
            <v>155238.1</v>
          </cell>
          <cell r="G4120">
            <v>173281.8</v>
          </cell>
          <cell r="H4120">
            <v>39206900</v>
          </cell>
        </row>
        <row r="4121">
          <cell r="E4121">
            <v>2017</v>
          </cell>
          <cell r="F4121">
            <v>188654.1</v>
          </cell>
          <cell r="G4121">
            <v>305697</v>
          </cell>
          <cell r="H4121">
            <v>39206900</v>
          </cell>
        </row>
        <row r="4122">
          <cell r="E4122">
            <v>2016</v>
          </cell>
          <cell r="F4122">
            <v>164776.6</v>
          </cell>
          <cell r="G4122">
            <v>236456.6</v>
          </cell>
          <cell r="H4122">
            <v>39206900</v>
          </cell>
        </row>
        <row r="4123">
          <cell r="E4123">
            <v>2015</v>
          </cell>
          <cell r="F4123">
            <v>113792.4</v>
          </cell>
          <cell r="G4123">
            <v>167968.6</v>
          </cell>
          <cell r="H4123">
            <v>39206900</v>
          </cell>
        </row>
        <row r="4124">
          <cell r="E4124">
            <v>2014</v>
          </cell>
          <cell r="F4124">
            <v>156100.4</v>
          </cell>
          <cell r="G4124">
            <v>300669.2</v>
          </cell>
          <cell r="H4124">
            <v>39206900</v>
          </cell>
        </row>
        <row r="4125">
          <cell r="E4125">
            <v>2013</v>
          </cell>
          <cell r="F4125">
            <v>62493</v>
          </cell>
          <cell r="G4125">
            <v>143549.6</v>
          </cell>
          <cell r="H4125">
            <v>39206900</v>
          </cell>
        </row>
        <row r="4126">
          <cell r="E4126">
            <v>2012</v>
          </cell>
          <cell r="F4126">
            <v>35128.199999999997</v>
          </cell>
          <cell r="G4126">
            <v>123638.5</v>
          </cell>
          <cell r="H4126">
            <v>39206900</v>
          </cell>
        </row>
        <row r="4127">
          <cell r="E4127">
            <v>2011</v>
          </cell>
          <cell r="F4127">
            <v>16166.8</v>
          </cell>
          <cell r="G4127">
            <v>302223.8</v>
          </cell>
          <cell r="H4127">
            <v>39206900</v>
          </cell>
        </row>
        <row r="4128">
          <cell r="E4128">
            <v>2010</v>
          </cell>
          <cell r="F4128">
            <v>57062.2</v>
          </cell>
          <cell r="G4128">
            <v>537281.30000000005</v>
          </cell>
          <cell r="H4128">
            <v>39206900</v>
          </cell>
        </row>
        <row r="4129">
          <cell r="E4129">
            <v>2009</v>
          </cell>
          <cell r="F4129">
            <v>14773.6</v>
          </cell>
          <cell r="G4129">
            <v>726275.8</v>
          </cell>
          <cell r="H4129">
            <v>39206900</v>
          </cell>
        </row>
        <row r="4130">
          <cell r="E4130">
            <v>2008</v>
          </cell>
          <cell r="F4130">
            <v>3798.9</v>
          </cell>
          <cell r="G4130">
            <v>546309.80000000005</v>
          </cell>
          <cell r="H4130">
            <v>39206900</v>
          </cell>
        </row>
        <row r="4131">
          <cell r="E4131">
            <v>2007</v>
          </cell>
          <cell r="F4131">
            <v>26531.1</v>
          </cell>
          <cell r="G4131">
            <v>432112.7</v>
          </cell>
          <cell r="H4131">
            <v>39206900</v>
          </cell>
        </row>
        <row r="4132">
          <cell r="E4132">
            <v>2006</v>
          </cell>
          <cell r="F4132">
            <v>37063.4</v>
          </cell>
          <cell r="G4132">
            <v>181409.2</v>
          </cell>
          <cell r="H4132">
            <v>39206900</v>
          </cell>
        </row>
        <row r="4133">
          <cell r="E4133">
            <v>2005</v>
          </cell>
          <cell r="F4133">
            <v>1918.6</v>
          </cell>
          <cell r="G4133">
            <v>226708.3</v>
          </cell>
          <cell r="H4133">
            <v>39206900</v>
          </cell>
        </row>
        <row r="4134">
          <cell r="E4134">
            <v>2018</v>
          </cell>
          <cell r="F4134">
            <v>256965.8</v>
          </cell>
          <cell r="G4134">
            <v>324482.09999999998</v>
          </cell>
          <cell r="H4134">
            <v>39207100</v>
          </cell>
        </row>
        <row r="4135">
          <cell r="E4135">
            <v>2017</v>
          </cell>
          <cell r="F4135">
            <v>297904.90000000002</v>
          </cell>
          <cell r="G4135">
            <v>372208.5</v>
          </cell>
          <cell r="H4135">
            <v>39207100</v>
          </cell>
        </row>
        <row r="4136">
          <cell r="E4136">
            <v>2016</v>
          </cell>
          <cell r="F4136">
            <v>281628.90000000002</v>
          </cell>
          <cell r="G4136">
            <v>381586</v>
          </cell>
          <cell r="H4136">
            <v>39207100</v>
          </cell>
        </row>
        <row r="4137">
          <cell r="E4137">
            <v>2015</v>
          </cell>
          <cell r="F4137">
            <v>212831.5</v>
          </cell>
          <cell r="G4137">
            <v>377415.2</v>
          </cell>
          <cell r="H4137">
            <v>39207100</v>
          </cell>
        </row>
        <row r="4138">
          <cell r="E4138">
            <v>2014</v>
          </cell>
          <cell r="F4138">
            <v>16495.099999999999</v>
          </cell>
          <cell r="G4138">
            <v>127582.9</v>
          </cell>
          <cell r="H4138">
            <v>39207100</v>
          </cell>
        </row>
        <row r="4139">
          <cell r="E4139">
            <v>2013</v>
          </cell>
          <cell r="F4139">
            <v>105415.3</v>
          </cell>
          <cell r="G4139">
            <v>180288.6</v>
          </cell>
          <cell r="H4139">
            <v>39207100</v>
          </cell>
        </row>
        <row r="4140">
          <cell r="E4140">
            <v>2012</v>
          </cell>
          <cell r="F4140">
            <v>139012.20000000001</v>
          </cell>
          <cell r="G4140">
            <v>271034</v>
          </cell>
          <cell r="H4140">
            <v>39207100</v>
          </cell>
        </row>
        <row r="4141">
          <cell r="E4141">
            <v>2011</v>
          </cell>
          <cell r="F4141">
            <v>86615.7</v>
          </cell>
          <cell r="G4141">
            <v>120577.2</v>
          </cell>
          <cell r="H4141">
            <v>39207100</v>
          </cell>
        </row>
        <row r="4142">
          <cell r="E4142">
            <v>2010</v>
          </cell>
          <cell r="F4142">
            <v>8699.2000000000007</v>
          </cell>
          <cell r="G4142">
            <v>121160.2</v>
          </cell>
          <cell r="H4142">
            <v>39207100</v>
          </cell>
        </row>
        <row r="4143">
          <cell r="E4143">
            <v>2009</v>
          </cell>
          <cell r="H4143">
            <v>39207100</v>
          </cell>
        </row>
        <row r="4144">
          <cell r="E4144">
            <v>2008</v>
          </cell>
          <cell r="H4144">
            <v>39207100</v>
          </cell>
        </row>
        <row r="4145">
          <cell r="E4145">
            <v>2007</v>
          </cell>
          <cell r="H4145">
            <v>39207100</v>
          </cell>
        </row>
        <row r="4146">
          <cell r="E4146">
            <v>2006</v>
          </cell>
          <cell r="H4146">
            <v>39207100</v>
          </cell>
        </row>
        <row r="4147">
          <cell r="E4147">
            <v>2005</v>
          </cell>
          <cell r="H4147">
            <v>39207100</v>
          </cell>
        </row>
        <row r="4148">
          <cell r="E4148">
            <v>2018</v>
          </cell>
          <cell r="H4148">
            <v>39207110</v>
          </cell>
        </row>
        <row r="4149">
          <cell r="E4149">
            <v>2017</v>
          </cell>
          <cell r="H4149">
            <v>39207110</v>
          </cell>
        </row>
        <row r="4150">
          <cell r="E4150">
            <v>2016</v>
          </cell>
          <cell r="H4150">
            <v>39207110</v>
          </cell>
        </row>
        <row r="4151">
          <cell r="E4151">
            <v>2015</v>
          </cell>
          <cell r="H4151">
            <v>39207110</v>
          </cell>
        </row>
        <row r="4152">
          <cell r="E4152">
            <v>2014</v>
          </cell>
          <cell r="H4152">
            <v>39207110</v>
          </cell>
        </row>
        <row r="4153">
          <cell r="E4153">
            <v>2013</v>
          </cell>
          <cell r="H4153">
            <v>39207110</v>
          </cell>
        </row>
        <row r="4154">
          <cell r="E4154">
            <v>2012</v>
          </cell>
          <cell r="H4154">
            <v>39207110</v>
          </cell>
        </row>
        <row r="4155">
          <cell r="E4155">
            <v>2011</v>
          </cell>
          <cell r="H4155">
            <v>39207110</v>
          </cell>
        </row>
        <row r="4156">
          <cell r="E4156">
            <v>2010</v>
          </cell>
          <cell r="H4156">
            <v>39207110</v>
          </cell>
        </row>
        <row r="4157">
          <cell r="E4157">
            <v>2009</v>
          </cell>
          <cell r="F4157">
            <v>4995.3</v>
          </cell>
          <cell r="G4157">
            <v>80885.5</v>
          </cell>
          <cell r="H4157">
            <v>39207110</v>
          </cell>
        </row>
        <row r="4158">
          <cell r="E4158">
            <v>2008</v>
          </cell>
          <cell r="F4158">
            <v>25956.5</v>
          </cell>
          <cell r="G4158">
            <v>183246.5</v>
          </cell>
          <cell r="H4158">
            <v>39207110</v>
          </cell>
        </row>
        <row r="4159">
          <cell r="E4159">
            <v>2007</v>
          </cell>
          <cell r="F4159">
            <v>257</v>
          </cell>
          <cell r="G4159">
            <v>128744.2</v>
          </cell>
          <cell r="H4159">
            <v>39207110</v>
          </cell>
        </row>
        <row r="4160">
          <cell r="E4160">
            <v>2006</v>
          </cell>
          <cell r="F4160">
            <v>465</v>
          </cell>
          <cell r="G4160">
            <v>167686.79999999999</v>
          </cell>
          <cell r="H4160">
            <v>39207110</v>
          </cell>
        </row>
        <row r="4161">
          <cell r="E4161">
            <v>2005</v>
          </cell>
          <cell r="F4161">
            <v>270.8</v>
          </cell>
          <cell r="G4161">
            <v>113859.9</v>
          </cell>
          <cell r="H4161">
            <v>39207110</v>
          </cell>
        </row>
        <row r="4162">
          <cell r="E4162">
            <v>2018</v>
          </cell>
          <cell r="H4162">
            <v>39207190</v>
          </cell>
        </row>
        <row r="4163">
          <cell r="E4163">
            <v>2017</v>
          </cell>
          <cell r="H4163">
            <v>39207190</v>
          </cell>
        </row>
        <row r="4164">
          <cell r="E4164">
            <v>2016</v>
          </cell>
          <cell r="H4164">
            <v>39207190</v>
          </cell>
        </row>
        <row r="4165">
          <cell r="E4165">
            <v>2015</v>
          </cell>
          <cell r="H4165">
            <v>39207190</v>
          </cell>
        </row>
        <row r="4166">
          <cell r="E4166">
            <v>2014</v>
          </cell>
          <cell r="H4166">
            <v>39207190</v>
          </cell>
        </row>
        <row r="4167">
          <cell r="E4167">
            <v>2013</v>
          </cell>
          <cell r="H4167">
            <v>39207190</v>
          </cell>
        </row>
        <row r="4168">
          <cell r="E4168">
            <v>2012</v>
          </cell>
          <cell r="H4168">
            <v>39207190</v>
          </cell>
        </row>
        <row r="4169">
          <cell r="E4169">
            <v>2011</v>
          </cell>
          <cell r="H4169">
            <v>39207190</v>
          </cell>
        </row>
        <row r="4170">
          <cell r="E4170">
            <v>2010</v>
          </cell>
          <cell r="H4170">
            <v>39207190</v>
          </cell>
        </row>
        <row r="4171">
          <cell r="E4171">
            <v>2009</v>
          </cell>
          <cell r="F4171">
            <v>9.6999999999999993</v>
          </cell>
          <cell r="G4171">
            <v>2402.5</v>
          </cell>
          <cell r="H4171">
            <v>39207190</v>
          </cell>
        </row>
        <row r="4172">
          <cell r="E4172">
            <v>2008</v>
          </cell>
          <cell r="F4172">
            <v>3162</v>
          </cell>
          <cell r="G4172">
            <v>2716.3</v>
          </cell>
          <cell r="H4172">
            <v>39207190</v>
          </cell>
        </row>
        <row r="4173">
          <cell r="E4173">
            <v>2007</v>
          </cell>
          <cell r="F4173">
            <v>2940</v>
          </cell>
          <cell r="G4173">
            <v>25118.5</v>
          </cell>
          <cell r="H4173">
            <v>39207190</v>
          </cell>
        </row>
        <row r="4174">
          <cell r="E4174">
            <v>2006</v>
          </cell>
          <cell r="F4174">
            <v>1000</v>
          </cell>
          <cell r="G4174">
            <v>5380.6</v>
          </cell>
          <cell r="H4174">
            <v>39207190</v>
          </cell>
        </row>
        <row r="4175">
          <cell r="E4175">
            <v>2005</v>
          </cell>
          <cell r="F4175">
            <v>100</v>
          </cell>
          <cell r="G4175">
            <v>7772.8</v>
          </cell>
          <cell r="H4175">
            <v>39207190</v>
          </cell>
        </row>
        <row r="4176">
          <cell r="E4176">
            <v>2018</v>
          </cell>
          <cell r="H4176">
            <v>39207200</v>
          </cell>
        </row>
        <row r="4177">
          <cell r="E4177">
            <v>2017</v>
          </cell>
          <cell r="H4177">
            <v>39207200</v>
          </cell>
        </row>
        <row r="4178">
          <cell r="E4178">
            <v>2016</v>
          </cell>
          <cell r="H4178">
            <v>39207200</v>
          </cell>
        </row>
        <row r="4179">
          <cell r="E4179">
            <v>2015</v>
          </cell>
          <cell r="H4179">
            <v>39207200</v>
          </cell>
        </row>
        <row r="4180">
          <cell r="E4180">
            <v>2014</v>
          </cell>
          <cell r="H4180">
            <v>39207200</v>
          </cell>
        </row>
        <row r="4181">
          <cell r="E4181">
            <v>2013</v>
          </cell>
          <cell r="H4181">
            <v>39207200</v>
          </cell>
        </row>
        <row r="4182">
          <cell r="E4182">
            <v>2012</v>
          </cell>
          <cell r="H4182">
            <v>39207200</v>
          </cell>
        </row>
        <row r="4183">
          <cell r="E4183">
            <v>2011</v>
          </cell>
          <cell r="H4183">
            <v>39207200</v>
          </cell>
        </row>
        <row r="4184">
          <cell r="E4184">
            <v>2010</v>
          </cell>
          <cell r="H4184">
            <v>39207200</v>
          </cell>
        </row>
        <row r="4185">
          <cell r="E4185">
            <v>2009</v>
          </cell>
          <cell r="H4185">
            <v>39207200</v>
          </cell>
        </row>
        <row r="4186">
          <cell r="E4186">
            <v>2008</v>
          </cell>
          <cell r="H4186">
            <v>39207200</v>
          </cell>
        </row>
        <row r="4187">
          <cell r="E4187">
            <v>2007</v>
          </cell>
          <cell r="H4187">
            <v>39207200</v>
          </cell>
        </row>
        <row r="4188">
          <cell r="E4188">
            <v>2006</v>
          </cell>
          <cell r="F4188">
            <v>0</v>
          </cell>
          <cell r="G4188">
            <v>300</v>
          </cell>
          <cell r="H4188">
            <v>39207200</v>
          </cell>
        </row>
        <row r="4189">
          <cell r="E4189">
            <v>2005</v>
          </cell>
          <cell r="H4189">
            <v>39207200</v>
          </cell>
        </row>
        <row r="4190">
          <cell r="E4190">
            <v>2018</v>
          </cell>
          <cell r="F4190">
            <v>0.5</v>
          </cell>
          <cell r="G4190">
            <v>0</v>
          </cell>
          <cell r="H4190">
            <v>39207310</v>
          </cell>
        </row>
        <row r="4191">
          <cell r="E4191">
            <v>2017</v>
          </cell>
          <cell r="H4191">
            <v>39207310</v>
          </cell>
        </row>
        <row r="4192">
          <cell r="E4192">
            <v>2016</v>
          </cell>
          <cell r="H4192">
            <v>39207310</v>
          </cell>
        </row>
        <row r="4193">
          <cell r="E4193">
            <v>2015</v>
          </cell>
          <cell r="F4193">
            <v>359.8</v>
          </cell>
          <cell r="G4193">
            <v>0</v>
          </cell>
          <cell r="H4193">
            <v>39207310</v>
          </cell>
        </row>
        <row r="4194">
          <cell r="E4194">
            <v>2014</v>
          </cell>
          <cell r="H4194">
            <v>39207310</v>
          </cell>
        </row>
        <row r="4195">
          <cell r="E4195">
            <v>2013</v>
          </cell>
          <cell r="F4195">
            <v>751</v>
          </cell>
          <cell r="G4195">
            <v>0</v>
          </cell>
          <cell r="H4195">
            <v>39207310</v>
          </cell>
        </row>
        <row r="4196">
          <cell r="E4196">
            <v>2012</v>
          </cell>
          <cell r="H4196">
            <v>39207310</v>
          </cell>
        </row>
        <row r="4197">
          <cell r="E4197">
            <v>2011</v>
          </cell>
          <cell r="H4197">
            <v>39207310</v>
          </cell>
        </row>
        <row r="4198">
          <cell r="E4198">
            <v>2010</v>
          </cell>
          <cell r="F4198">
            <v>0</v>
          </cell>
          <cell r="G4198">
            <v>5</v>
          </cell>
          <cell r="H4198">
            <v>39207310</v>
          </cell>
        </row>
        <row r="4199">
          <cell r="E4199">
            <v>2009</v>
          </cell>
          <cell r="H4199">
            <v>39207310</v>
          </cell>
        </row>
        <row r="4200">
          <cell r="E4200">
            <v>2008</v>
          </cell>
          <cell r="F4200">
            <v>15355.9</v>
          </cell>
          <cell r="G4200">
            <v>9</v>
          </cell>
          <cell r="H4200">
            <v>39207310</v>
          </cell>
        </row>
        <row r="4201">
          <cell r="E4201">
            <v>2007</v>
          </cell>
          <cell r="F4201">
            <v>182</v>
          </cell>
          <cell r="G4201">
            <v>0</v>
          </cell>
          <cell r="H4201">
            <v>39207310</v>
          </cell>
        </row>
        <row r="4202">
          <cell r="E4202">
            <v>2006</v>
          </cell>
          <cell r="F4202">
            <v>0</v>
          </cell>
          <cell r="G4202">
            <v>2933.5</v>
          </cell>
          <cell r="H4202">
            <v>39207310</v>
          </cell>
        </row>
        <row r="4203">
          <cell r="E4203">
            <v>2005</v>
          </cell>
          <cell r="F4203">
            <v>639.29999999999995</v>
          </cell>
          <cell r="G4203">
            <v>2778.9</v>
          </cell>
          <cell r="H4203">
            <v>39207310</v>
          </cell>
        </row>
        <row r="4204">
          <cell r="E4204">
            <v>2018</v>
          </cell>
          <cell r="H4204">
            <v>39207350</v>
          </cell>
        </row>
        <row r="4205">
          <cell r="E4205">
            <v>2017</v>
          </cell>
          <cell r="H4205">
            <v>39207350</v>
          </cell>
        </row>
        <row r="4206">
          <cell r="E4206">
            <v>2016</v>
          </cell>
          <cell r="H4206">
            <v>39207350</v>
          </cell>
        </row>
        <row r="4207">
          <cell r="E4207">
            <v>2015</v>
          </cell>
          <cell r="H4207">
            <v>39207350</v>
          </cell>
        </row>
        <row r="4208">
          <cell r="E4208">
            <v>2014</v>
          </cell>
          <cell r="H4208">
            <v>39207350</v>
          </cell>
        </row>
        <row r="4209">
          <cell r="E4209">
            <v>2013</v>
          </cell>
          <cell r="H4209">
            <v>39207350</v>
          </cell>
        </row>
        <row r="4210">
          <cell r="E4210">
            <v>2012</v>
          </cell>
          <cell r="H4210">
            <v>39207350</v>
          </cell>
        </row>
        <row r="4211">
          <cell r="E4211">
            <v>2011</v>
          </cell>
          <cell r="H4211">
            <v>39207350</v>
          </cell>
        </row>
        <row r="4212">
          <cell r="E4212">
            <v>2010</v>
          </cell>
          <cell r="H4212">
            <v>39207350</v>
          </cell>
        </row>
        <row r="4213">
          <cell r="E4213">
            <v>2009</v>
          </cell>
          <cell r="F4213">
            <v>3</v>
          </cell>
          <cell r="G4213">
            <v>468.5</v>
          </cell>
          <cell r="H4213">
            <v>39207350</v>
          </cell>
        </row>
        <row r="4214">
          <cell r="E4214">
            <v>2008</v>
          </cell>
          <cell r="F4214">
            <v>9</v>
          </cell>
          <cell r="G4214">
            <v>10185</v>
          </cell>
          <cell r="H4214">
            <v>39207350</v>
          </cell>
        </row>
        <row r="4215">
          <cell r="E4215">
            <v>2007</v>
          </cell>
          <cell r="F4215">
            <v>337</v>
          </cell>
          <cell r="G4215">
            <v>376.5</v>
          </cell>
          <cell r="H4215">
            <v>39207350</v>
          </cell>
        </row>
        <row r="4216">
          <cell r="E4216">
            <v>2006</v>
          </cell>
          <cell r="F4216">
            <v>29</v>
          </cell>
          <cell r="G4216">
            <v>382.7</v>
          </cell>
          <cell r="H4216">
            <v>39207350</v>
          </cell>
        </row>
        <row r="4217">
          <cell r="E4217">
            <v>2005</v>
          </cell>
          <cell r="F4217">
            <v>0</v>
          </cell>
          <cell r="G4217">
            <v>131.19999999999999</v>
          </cell>
          <cell r="H4217">
            <v>39207350</v>
          </cell>
        </row>
        <row r="4218">
          <cell r="E4218">
            <v>2018</v>
          </cell>
          <cell r="F4218">
            <v>3459.6</v>
          </cell>
          <cell r="G4218">
            <v>4512.5</v>
          </cell>
          <cell r="H4218">
            <v>39207380</v>
          </cell>
        </row>
        <row r="4219">
          <cell r="E4219">
            <v>2017</v>
          </cell>
          <cell r="F4219">
            <v>2028.2</v>
          </cell>
          <cell r="G4219">
            <v>1443.1</v>
          </cell>
          <cell r="H4219">
            <v>39207380</v>
          </cell>
        </row>
        <row r="4220">
          <cell r="E4220">
            <v>2016</v>
          </cell>
          <cell r="F4220">
            <v>1548.2</v>
          </cell>
          <cell r="G4220">
            <v>722.2</v>
          </cell>
          <cell r="H4220">
            <v>39207380</v>
          </cell>
        </row>
        <row r="4221">
          <cell r="E4221">
            <v>2015</v>
          </cell>
          <cell r="F4221">
            <v>974.7</v>
          </cell>
          <cell r="G4221">
            <v>4451.2</v>
          </cell>
          <cell r="H4221">
            <v>39207380</v>
          </cell>
        </row>
        <row r="4222">
          <cell r="E4222">
            <v>2014</v>
          </cell>
          <cell r="F4222">
            <v>4822.2</v>
          </cell>
          <cell r="G4222">
            <v>2752.5</v>
          </cell>
          <cell r="H4222">
            <v>39207380</v>
          </cell>
        </row>
        <row r="4223">
          <cell r="E4223">
            <v>2013</v>
          </cell>
          <cell r="F4223">
            <v>0.7</v>
          </cell>
          <cell r="G4223">
            <v>1893.9</v>
          </cell>
          <cell r="H4223">
            <v>39207380</v>
          </cell>
        </row>
        <row r="4224">
          <cell r="E4224">
            <v>2012</v>
          </cell>
          <cell r="F4224">
            <v>0</v>
          </cell>
          <cell r="G4224">
            <v>1112.4000000000001</v>
          </cell>
          <cell r="H4224">
            <v>39207380</v>
          </cell>
        </row>
        <row r="4225">
          <cell r="E4225">
            <v>2011</v>
          </cell>
          <cell r="F4225">
            <v>0</v>
          </cell>
          <cell r="G4225">
            <v>1472.9</v>
          </cell>
          <cell r="H4225">
            <v>39207380</v>
          </cell>
        </row>
        <row r="4226">
          <cell r="E4226">
            <v>2010</v>
          </cell>
          <cell r="F4226">
            <v>0</v>
          </cell>
          <cell r="G4226">
            <v>1524</v>
          </cell>
          <cell r="H4226">
            <v>39207380</v>
          </cell>
        </row>
        <row r="4227">
          <cell r="E4227">
            <v>2009</v>
          </cell>
          <cell r="H4227">
            <v>39207380</v>
          </cell>
        </row>
        <row r="4228">
          <cell r="E4228">
            <v>2008</v>
          </cell>
          <cell r="H4228">
            <v>39207380</v>
          </cell>
        </row>
        <row r="4229">
          <cell r="E4229">
            <v>2007</v>
          </cell>
          <cell r="H4229">
            <v>39207380</v>
          </cell>
        </row>
        <row r="4230">
          <cell r="E4230">
            <v>2006</v>
          </cell>
          <cell r="H4230">
            <v>39207380</v>
          </cell>
        </row>
        <row r="4231">
          <cell r="E4231">
            <v>2005</v>
          </cell>
          <cell r="H4231">
            <v>39207380</v>
          </cell>
        </row>
        <row r="4232">
          <cell r="E4232">
            <v>2018</v>
          </cell>
          <cell r="H4232">
            <v>39207390</v>
          </cell>
        </row>
        <row r="4233">
          <cell r="E4233">
            <v>2017</v>
          </cell>
          <cell r="H4233">
            <v>39207390</v>
          </cell>
        </row>
        <row r="4234">
          <cell r="E4234">
            <v>2016</v>
          </cell>
          <cell r="H4234">
            <v>39207390</v>
          </cell>
        </row>
        <row r="4235">
          <cell r="E4235">
            <v>2015</v>
          </cell>
          <cell r="H4235">
            <v>39207390</v>
          </cell>
        </row>
        <row r="4236">
          <cell r="E4236">
            <v>2014</v>
          </cell>
          <cell r="H4236">
            <v>39207390</v>
          </cell>
        </row>
        <row r="4237">
          <cell r="E4237">
            <v>2013</v>
          </cell>
          <cell r="H4237">
            <v>39207390</v>
          </cell>
        </row>
        <row r="4238">
          <cell r="E4238">
            <v>2012</v>
          </cell>
          <cell r="H4238">
            <v>39207390</v>
          </cell>
        </row>
        <row r="4239">
          <cell r="E4239">
            <v>2011</v>
          </cell>
          <cell r="H4239">
            <v>39207390</v>
          </cell>
        </row>
        <row r="4240">
          <cell r="E4240">
            <v>2010</v>
          </cell>
          <cell r="H4240">
            <v>39207390</v>
          </cell>
        </row>
        <row r="4241">
          <cell r="E4241">
            <v>2009</v>
          </cell>
          <cell r="F4241">
            <v>0</v>
          </cell>
          <cell r="G4241">
            <v>32</v>
          </cell>
          <cell r="H4241">
            <v>39207390</v>
          </cell>
        </row>
        <row r="4242">
          <cell r="E4242">
            <v>2008</v>
          </cell>
          <cell r="F4242">
            <v>600</v>
          </cell>
          <cell r="G4242">
            <v>25.8</v>
          </cell>
          <cell r="H4242">
            <v>39207390</v>
          </cell>
        </row>
        <row r="4243">
          <cell r="E4243">
            <v>2007</v>
          </cell>
          <cell r="F4243">
            <v>0</v>
          </cell>
          <cell r="G4243">
            <v>23</v>
          </cell>
          <cell r="H4243">
            <v>39207390</v>
          </cell>
        </row>
        <row r="4244">
          <cell r="E4244">
            <v>2006</v>
          </cell>
          <cell r="F4244">
            <v>10</v>
          </cell>
          <cell r="G4244">
            <v>88</v>
          </cell>
          <cell r="H4244">
            <v>39207390</v>
          </cell>
        </row>
        <row r="4245">
          <cell r="E4245">
            <v>2005</v>
          </cell>
          <cell r="F4245">
            <v>10</v>
          </cell>
          <cell r="G4245">
            <v>6</v>
          </cell>
          <cell r="H4245">
            <v>39207390</v>
          </cell>
        </row>
        <row r="4246">
          <cell r="E4246">
            <v>2018</v>
          </cell>
          <cell r="H4246">
            <v>39207900</v>
          </cell>
        </row>
        <row r="4247">
          <cell r="E4247">
            <v>2017</v>
          </cell>
          <cell r="H4247">
            <v>39207900</v>
          </cell>
        </row>
        <row r="4248">
          <cell r="E4248">
            <v>2016</v>
          </cell>
          <cell r="H4248">
            <v>39207900</v>
          </cell>
        </row>
        <row r="4249">
          <cell r="E4249">
            <v>2015</v>
          </cell>
          <cell r="H4249">
            <v>39207900</v>
          </cell>
        </row>
        <row r="4250">
          <cell r="E4250">
            <v>2014</v>
          </cell>
          <cell r="H4250">
            <v>39207900</v>
          </cell>
        </row>
        <row r="4251">
          <cell r="E4251">
            <v>2013</v>
          </cell>
          <cell r="H4251">
            <v>39207900</v>
          </cell>
        </row>
        <row r="4252">
          <cell r="E4252">
            <v>2012</v>
          </cell>
          <cell r="H4252">
            <v>39207900</v>
          </cell>
        </row>
        <row r="4253">
          <cell r="E4253">
            <v>2011</v>
          </cell>
          <cell r="H4253">
            <v>39207900</v>
          </cell>
        </row>
        <row r="4254">
          <cell r="E4254">
            <v>2010</v>
          </cell>
          <cell r="H4254">
            <v>39207900</v>
          </cell>
        </row>
        <row r="4255">
          <cell r="E4255">
            <v>2009</v>
          </cell>
          <cell r="H4255">
            <v>39207900</v>
          </cell>
        </row>
        <row r="4256">
          <cell r="E4256">
            <v>2008</v>
          </cell>
          <cell r="H4256">
            <v>39207900</v>
          </cell>
        </row>
        <row r="4257">
          <cell r="E4257">
            <v>2007</v>
          </cell>
          <cell r="H4257">
            <v>39207900</v>
          </cell>
        </row>
        <row r="4258">
          <cell r="E4258">
            <v>2006</v>
          </cell>
          <cell r="F4258">
            <v>56.8</v>
          </cell>
          <cell r="G4258">
            <v>65.900000000000006</v>
          </cell>
          <cell r="H4258">
            <v>39207900</v>
          </cell>
        </row>
        <row r="4259">
          <cell r="E4259">
            <v>2005</v>
          </cell>
          <cell r="F4259">
            <v>0</v>
          </cell>
          <cell r="G4259">
            <v>73.2</v>
          </cell>
          <cell r="H4259">
            <v>39207900</v>
          </cell>
        </row>
        <row r="4260">
          <cell r="E4260">
            <v>2018</v>
          </cell>
          <cell r="F4260">
            <v>0.1</v>
          </cell>
          <cell r="G4260">
            <v>28</v>
          </cell>
          <cell r="H4260">
            <v>39207910</v>
          </cell>
        </row>
        <row r="4261">
          <cell r="E4261">
            <v>2017</v>
          </cell>
          <cell r="F4261">
            <v>1.4</v>
          </cell>
          <cell r="G4261">
            <v>5.4</v>
          </cell>
          <cell r="H4261">
            <v>39207910</v>
          </cell>
        </row>
        <row r="4262">
          <cell r="E4262">
            <v>2016</v>
          </cell>
          <cell r="F4262">
            <v>0.8</v>
          </cell>
          <cell r="G4262">
            <v>3.3</v>
          </cell>
          <cell r="H4262">
            <v>39207910</v>
          </cell>
        </row>
        <row r="4263">
          <cell r="E4263">
            <v>2015</v>
          </cell>
          <cell r="F4263">
            <v>0.3</v>
          </cell>
          <cell r="G4263">
            <v>260</v>
          </cell>
          <cell r="H4263">
            <v>39207910</v>
          </cell>
        </row>
        <row r="4264">
          <cell r="E4264">
            <v>2014</v>
          </cell>
          <cell r="H4264">
            <v>39207910</v>
          </cell>
        </row>
        <row r="4265">
          <cell r="E4265">
            <v>2013</v>
          </cell>
          <cell r="F4265">
            <v>2</v>
          </cell>
          <cell r="G4265">
            <v>153.4</v>
          </cell>
          <cell r="H4265">
            <v>39207910</v>
          </cell>
        </row>
        <row r="4266">
          <cell r="E4266">
            <v>2012</v>
          </cell>
          <cell r="F4266">
            <v>0</v>
          </cell>
          <cell r="G4266">
            <v>1.9</v>
          </cell>
          <cell r="H4266">
            <v>39207910</v>
          </cell>
        </row>
        <row r="4267">
          <cell r="E4267">
            <v>2011</v>
          </cell>
          <cell r="F4267">
            <v>13.5</v>
          </cell>
          <cell r="G4267">
            <v>0.4</v>
          </cell>
          <cell r="H4267">
            <v>39207910</v>
          </cell>
        </row>
        <row r="4268">
          <cell r="E4268">
            <v>2010</v>
          </cell>
          <cell r="F4268">
            <v>0</v>
          </cell>
          <cell r="G4268">
            <v>1.1000000000000001</v>
          </cell>
          <cell r="H4268">
            <v>39207910</v>
          </cell>
        </row>
        <row r="4269">
          <cell r="E4269">
            <v>2009</v>
          </cell>
          <cell r="F4269">
            <v>0</v>
          </cell>
          <cell r="G4269">
            <v>0.4</v>
          </cell>
          <cell r="H4269">
            <v>39207910</v>
          </cell>
        </row>
        <row r="4270">
          <cell r="E4270">
            <v>2008</v>
          </cell>
          <cell r="H4270">
            <v>39207910</v>
          </cell>
        </row>
        <row r="4271">
          <cell r="E4271">
            <v>2007</v>
          </cell>
          <cell r="F4271">
            <v>0</v>
          </cell>
          <cell r="G4271">
            <v>4</v>
          </cell>
          <cell r="H4271">
            <v>39207910</v>
          </cell>
        </row>
        <row r="4272">
          <cell r="E4272">
            <v>2006</v>
          </cell>
          <cell r="H4272">
            <v>39207910</v>
          </cell>
        </row>
        <row r="4273">
          <cell r="E4273">
            <v>2005</v>
          </cell>
          <cell r="H4273">
            <v>39207910</v>
          </cell>
        </row>
        <row r="4274">
          <cell r="E4274">
            <v>2018</v>
          </cell>
          <cell r="F4274">
            <v>111613.3</v>
          </cell>
          <cell r="G4274">
            <v>1540132.5</v>
          </cell>
          <cell r="H4274">
            <v>39207990</v>
          </cell>
        </row>
        <row r="4275">
          <cell r="E4275">
            <v>2017</v>
          </cell>
          <cell r="F4275">
            <v>47525.1</v>
          </cell>
          <cell r="G4275">
            <v>235155.6</v>
          </cell>
          <cell r="H4275">
            <v>39207990</v>
          </cell>
        </row>
        <row r="4276">
          <cell r="E4276">
            <v>2016</v>
          </cell>
          <cell r="F4276">
            <v>163.5</v>
          </cell>
          <cell r="G4276">
            <v>1812.4</v>
          </cell>
          <cell r="H4276">
            <v>39207990</v>
          </cell>
        </row>
        <row r="4277">
          <cell r="E4277">
            <v>2015</v>
          </cell>
          <cell r="F4277">
            <v>1025.3</v>
          </cell>
          <cell r="G4277">
            <v>1362.7</v>
          </cell>
          <cell r="H4277">
            <v>39207990</v>
          </cell>
        </row>
        <row r="4278">
          <cell r="E4278">
            <v>2014</v>
          </cell>
          <cell r="F4278">
            <v>1988.7</v>
          </cell>
          <cell r="G4278">
            <v>2456.1</v>
          </cell>
          <cell r="H4278">
            <v>39207990</v>
          </cell>
        </row>
        <row r="4279">
          <cell r="E4279">
            <v>2013</v>
          </cell>
          <cell r="F4279">
            <v>8390.2000000000007</v>
          </cell>
          <cell r="G4279">
            <v>5554.3</v>
          </cell>
          <cell r="H4279">
            <v>39207990</v>
          </cell>
        </row>
        <row r="4280">
          <cell r="E4280">
            <v>2012</v>
          </cell>
          <cell r="F4280">
            <v>6109.7</v>
          </cell>
          <cell r="G4280">
            <v>3075.3</v>
          </cell>
          <cell r="H4280">
            <v>39207990</v>
          </cell>
        </row>
        <row r="4281">
          <cell r="E4281">
            <v>2011</v>
          </cell>
          <cell r="F4281">
            <v>2591.6999999999998</v>
          </cell>
          <cell r="G4281">
            <v>1734.7</v>
          </cell>
          <cell r="H4281">
            <v>39207990</v>
          </cell>
        </row>
        <row r="4282">
          <cell r="E4282">
            <v>2010</v>
          </cell>
          <cell r="F4282">
            <v>1391</v>
          </cell>
          <cell r="G4282">
            <v>1616</v>
          </cell>
          <cell r="H4282">
            <v>39207990</v>
          </cell>
        </row>
        <row r="4283">
          <cell r="E4283">
            <v>2009</v>
          </cell>
          <cell r="F4283">
            <v>5371</v>
          </cell>
          <cell r="G4283">
            <v>4402</v>
          </cell>
          <cell r="H4283">
            <v>39207990</v>
          </cell>
        </row>
        <row r="4284">
          <cell r="E4284">
            <v>2008</v>
          </cell>
          <cell r="F4284">
            <v>1</v>
          </cell>
          <cell r="G4284">
            <v>507.5</v>
          </cell>
          <cell r="H4284">
            <v>39207990</v>
          </cell>
        </row>
        <row r="4285">
          <cell r="E4285">
            <v>2007</v>
          </cell>
          <cell r="F4285">
            <v>1260.0999999999999</v>
          </cell>
          <cell r="G4285">
            <v>2456.6</v>
          </cell>
          <cell r="H4285">
            <v>39207990</v>
          </cell>
        </row>
        <row r="4286">
          <cell r="E4286">
            <v>2006</v>
          </cell>
          <cell r="H4286">
            <v>39207990</v>
          </cell>
        </row>
        <row r="4287">
          <cell r="E4287">
            <v>2005</v>
          </cell>
          <cell r="H4287">
            <v>39207990</v>
          </cell>
        </row>
        <row r="4288">
          <cell r="E4288">
            <v>2018</v>
          </cell>
          <cell r="F4288">
            <v>24001.9</v>
          </cell>
          <cell r="G4288">
            <v>190198.3</v>
          </cell>
          <cell r="H4288">
            <v>39209100</v>
          </cell>
        </row>
        <row r="4289">
          <cell r="E4289">
            <v>2017</v>
          </cell>
          <cell r="F4289">
            <v>229592.9</v>
          </cell>
          <cell r="G4289">
            <v>243057.4</v>
          </cell>
          <cell r="H4289">
            <v>39209100</v>
          </cell>
        </row>
        <row r="4290">
          <cell r="E4290">
            <v>2016</v>
          </cell>
          <cell r="F4290">
            <v>161598</v>
          </cell>
          <cell r="G4290">
            <v>235663.8</v>
          </cell>
          <cell r="H4290">
            <v>39209100</v>
          </cell>
        </row>
        <row r="4291">
          <cell r="E4291">
            <v>2015</v>
          </cell>
          <cell r="F4291">
            <v>73211</v>
          </cell>
          <cell r="G4291">
            <v>191658.6</v>
          </cell>
          <cell r="H4291">
            <v>39209100</v>
          </cell>
        </row>
        <row r="4292">
          <cell r="E4292">
            <v>2014</v>
          </cell>
          <cell r="F4292">
            <v>28571</v>
          </cell>
          <cell r="G4292">
            <v>193988.5</v>
          </cell>
          <cell r="H4292">
            <v>39209100</v>
          </cell>
        </row>
        <row r="4293">
          <cell r="E4293">
            <v>2013</v>
          </cell>
          <cell r="F4293">
            <v>11442</v>
          </cell>
          <cell r="G4293">
            <v>132881</v>
          </cell>
          <cell r="H4293">
            <v>39209100</v>
          </cell>
        </row>
        <row r="4294">
          <cell r="E4294">
            <v>2012</v>
          </cell>
          <cell r="F4294">
            <v>2318.9</v>
          </cell>
          <cell r="G4294">
            <v>101776.1</v>
          </cell>
          <cell r="H4294">
            <v>39209100</v>
          </cell>
        </row>
        <row r="4295">
          <cell r="E4295">
            <v>2011</v>
          </cell>
          <cell r="F4295">
            <v>6276</v>
          </cell>
          <cell r="G4295">
            <v>126556</v>
          </cell>
          <cell r="H4295">
            <v>39209100</v>
          </cell>
        </row>
        <row r="4296">
          <cell r="E4296">
            <v>2010</v>
          </cell>
          <cell r="F4296">
            <v>70</v>
          </cell>
          <cell r="G4296">
            <v>124458.5</v>
          </cell>
          <cell r="H4296">
            <v>39209100</v>
          </cell>
        </row>
        <row r="4297">
          <cell r="E4297">
            <v>2009</v>
          </cell>
          <cell r="F4297">
            <v>21980</v>
          </cell>
          <cell r="G4297">
            <v>78160.5</v>
          </cell>
          <cell r="H4297">
            <v>39209100</v>
          </cell>
        </row>
        <row r="4298">
          <cell r="E4298">
            <v>2008</v>
          </cell>
          <cell r="F4298">
            <v>12746</v>
          </cell>
          <cell r="G4298">
            <v>110635.8</v>
          </cell>
          <cell r="H4298">
            <v>39209100</v>
          </cell>
        </row>
        <row r="4299">
          <cell r="E4299">
            <v>2007</v>
          </cell>
          <cell r="F4299">
            <v>2672</v>
          </cell>
          <cell r="G4299">
            <v>162202.9</v>
          </cell>
          <cell r="H4299">
            <v>39209100</v>
          </cell>
        </row>
        <row r="4300">
          <cell r="E4300">
            <v>2006</v>
          </cell>
          <cell r="F4300">
            <v>2313</v>
          </cell>
          <cell r="G4300">
            <v>169728.6</v>
          </cell>
          <cell r="H4300">
            <v>39209100</v>
          </cell>
        </row>
        <row r="4301">
          <cell r="E4301">
            <v>2005</v>
          </cell>
          <cell r="F4301">
            <v>1200</v>
          </cell>
          <cell r="G4301">
            <v>152121.60000000001</v>
          </cell>
          <cell r="H4301">
            <v>39209100</v>
          </cell>
        </row>
        <row r="4302">
          <cell r="E4302">
            <v>2018</v>
          </cell>
          <cell r="F4302">
            <v>69100.7</v>
          </cell>
          <cell r="G4302">
            <v>919917.7</v>
          </cell>
          <cell r="H4302">
            <v>39209200</v>
          </cell>
        </row>
        <row r="4303">
          <cell r="E4303">
            <v>2017</v>
          </cell>
          <cell r="F4303">
            <v>53853.1</v>
          </cell>
          <cell r="G4303">
            <v>1195526.5</v>
          </cell>
          <cell r="H4303">
            <v>39209200</v>
          </cell>
        </row>
        <row r="4304">
          <cell r="E4304">
            <v>2016</v>
          </cell>
          <cell r="F4304">
            <v>44669.9</v>
          </cell>
          <cell r="G4304">
            <v>811235.5</v>
          </cell>
          <cell r="H4304">
            <v>39209200</v>
          </cell>
        </row>
        <row r="4305">
          <cell r="E4305">
            <v>2015</v>
          </cell>
          <cell r="F4305">
            <v>51890.400000000001</v>
          </cell>
          <cell r="G4305">
            <v>490298.3</v>
          </cell>
          <cell r="H4305">
            <v>39209200</v>
          </cell>
        </row>
        <row r="4306">
          <cell r="E4306">
            <v>2014</v>
          </cell>
          <cell r="F4306">
            <v>39443</v>
          </cell>
          <cell r="G4306">
            <v>425886.3</v>
          </cell>
          <cell r="H4306">
            <v>39209200</v>
          </cell>
        </row>
        <row r="4307">
          <cell r="E4307">
            <v>2013</v>
          </cell>
          <cell r="F4307">
            <v>36529</v>
          </cell>
          <cell r="G4307">
            <v>394537.3</v>
          </cell>
          <cell r="H4307">
            <v>39209200</v>
          </cell>
        </row>
        <row r="4308">
          <cell r="E4308">
            <v>2012</v>
          </cell>
          <cell r="F4308">
            <v>25737.5</v>
          </cell>
          <cell r="G4308">
            <v>409559.6</v>
          </cell>
          <cell r="H4308">
            <v>39209200</v>
          </cell>
        </row>
        <row r="4309">
          <cell r="E4309">
            <v>2011</v>
          </cell>
          <cell r="F4309">
            <v>5746.1</v>
          </cell>
          <cell r="G4309">
            <v>348780</v>
          </cell>
          <cell r="H4309">
            <v>39209200</v>
          </cell>
        </row>
        <row r="4310">
          <cell r="E4310">
            <v>2010</v>
          </cell>
          <cell r="F4310">
            <v>7461.9</v>
          </cell>
          <cell r="G4310">
            <v>663169.9</v>
          </cell>
          <cell r="H4310">
            <v>39209200</v>
          </cell>
        </row>
        <row r="4311">
          <cell r="E4311">
            <v>2009</v>
          </cell>
          <cell r="F4311">
            <v>7011.5</v>
          </cell>
          <cell r="G4311">
            <v>386814.3</v>
          </cell>
          <cell r="H4311">
            <v>39209200</v>
          </cell>
        </row>
        <row r="4312">
          <cell r="E4312">
            <v>2008</v>
          </cell>
          <cell r="F4312">
            <v>37269.599999999999</v>
          </cell>
          <cell r="G4312">
            <v>890804.5</v>
          </cell>
          <cell r="H4312">
            <v>39209200</v>
          </cell>
        </row>
        <row r="4313">
          <cell r="E4313">
            <v>2007</v>
          </cell>
          <cell r="F4313">
            <v>44796</v>
          </cell>
          <cell r="G4313">
            <v>964157.9</v>
          </cell>
          <cell r="H4313">
            <v>39209200</v>
          </cell>
        </row>
        <row r="4314">
          <cell r="E4314">
            <v>2006</v>
          </cell>
          <cell r="F4314">
            <v>2470.5</v>
          </cell>
          <cell r="G4314">
            <v>303906.59999999998</v>
          </cell>
          <cell r="H4314">
            <v>39209200</v>
          </cell>
        </row>
        <row r="4315">
          <cell r="E4315">
            <v>2005</v>
          </cell>
          <cell r="F4315">
            <v>516.4</v>
          </cell>
          <cell r="G4315">
            <v>198152.2</v>
          </cell>
          <cell r="H4315">
            <v>39209200</v>
          </cell>
        </row>
        <row r="4316">
          <cell r="E4316">
            <v>2018</v>
          </cell>
          <cell r="F4316">
            <v>0</v>
          </cell>
          <cell r="G4316">
            <v>15</v>
          </cell>
          <cell r="H4316">
            <v>39209300</v>
          </cell>
        </row>
        <row r="4317">
          <cell r="E4317">
            <v>2017</v>
          </cell>
          <cell r="F4317">
            <v>2820.6</v>
          </cell>
          <cell r="G4317">
            <v>0</v>
          </cell>
          <cell r="H4317">
            <v>39209300</v>
          </cell>
        </row>
        <row r="4318">
          <cell r="E4318">
            <v>2016</v>
          </cell>
          <cell r="H4318">
            <v>39209300</v>
          </cell>
        </row>
        <row r="4319">
          <cell r="E4319">
            <v>2015</v>
          </cell>
          <cell r="H4319">
            <v>39209300</v>
          </cell>
        </row>
        <row r="4320">
          <cell r="E4320">
            <v>2014</v>
          </cell>
          <cell r="F4320">
            <v>683</v>
          </cell>
          <cell r="G4320">
            <v>683</v>
          </cell>
          <cell r="H4320">
            <v>39209300</v>
          </cell>
        </row>
        <row r="4321">
          <cell r="E4321">
            <v>2013</v>
          </cell>
          <cell r="F4321">
            <v>1921</v>
          </cell>
          <cell r="G4321">
            <v>24025</v>
          </cell>
          <cell r="H4321">
            <v>39209300</v>
          </cell>
        </row>
        <row r="4322">
          <cell r="E4322">
            <v>2012</v>
          </cell>
          <cell r="F4322">
            <v>2370</v>
          </cell>
          <cell r="G4322">
            <v>0.3</v>
          </cell>
          <cell r="H4322">
            <v>39209300</v>
          </cell>
        </row>
        <row r="4323">
          <cell r="E4323">
            <v>2011</v>
          </cell>
          <cell r="F4323">
            <v>1212</v>
          </cell>
          <cell r="G4323">
            <v>1112</v>
          </cell>
          <cell r="H4323">
            <v>39209300</v>
          </cell>
        </row>
        <row r="4324">
          <cell r="E4324">
            <v>2010</v>
          </cell>
          <cell r="F4324">
            <v>1408</v>
          </cell>
          <cell r="G4324">
            <v>1951</v>
          </cell>
          <cell r="H4324">
            <v>39209300</v>
          </cell>
        </row>
        <row r="4325">
          <cell r="E4325">
            <v>2009</v>
          </cell>
          <cell r="F4325">
            <v>0</v>
          </cell>
          <cell r="G4325">
            <v>1962</v>
          </cell>
          <cell r="H4325">
            <v>39209300</v>
          </cell>
        </row>
        <row r="4326">
          <cell r="E4326">
            <v>2008</v>
          </cell>
          <cell r="F4326">
            <v>318</v>
          </cell>
          <cell r="G4326">
            <v>2.8</v>
          </cell>
          <cell r="H4326">
            <v>39209300</v>
          </cell>
        </row>
        <row r="4327">
          <cell r="E4327">
            <v>2007</v>
          </cell>
          <cell r="F4327">
            <v>99</v>
          </cell>
          <cell r="G4327">
            <v>0</v>
          </cell>
          <cell r="H4327">
            <v>39209300</v>
          </cell>
        </row>
        <row r="4328">
          <cell r="E4328">
            <v>2006</v>
          </cell>
          <cell r="F4328">
            <v>55335.6</v>
          </cell>
          <cell r="G4328">
            <v>3.5</v>
          </cell>
          <cell r="H4328">
            <v>39209300</v>
          </cell>
        </row>
        <row r="4329">
          <cell r="E4329">
            <v>2005</v>
          </cell>
          <cell r="F4329">
            <v>0</v>
          </cell>
          <cell r="G4329">
            <v>2</v>
          </cell>
          <cell r="H4329">
            <v>39209300</v>
          </cell>
        </row>
        <row r="4330">
          <cell r="E4330">
            <v>2018</v>
          </cell>
          <cell r="F4330">
            <v>0</v>
          </cell>
          <cell r="G4330">
            <v>12315.1</v>
          </cell>
          <cell r="H4330">
            <v>39209400</v>
          </cell>
        </row>
        <row r="4331">
          <cell r="E4331">
            <v>2017</v>
          </cell>
          <cell r="F4331">
            <v>0</v>
          </cell>
          <cell r="G4331">
            <v>14800</v>
          </cell>
          <cell r="H4331">
            <v>39209400</v>
          </cell>
        </row>
        <row r="4332">
          <cell r="E4332">
            <v>2016</v>
          </cell>
          <cell r="F4332">
            <v>0</v>
          </cell>
          <cell r="G4332">
            <v>1518</v>
          </cell>
          <cell r="H4332">
            <v>39209400</v>
          </cell>
        </row>
        <row r="4333">
          <cell r="E4333">
            <v>2015</v>
          </cell>
          <cell r="F4333">
            <v>203.7</v>
          </cell>
          <cell r="G4333">
            <v>13402</v>
          </cell>
          <cell r="H4333">
            <v>39209400</v>
          </cell>
        </row>
        <row r="4334">
          <cell r="E4334">
            <v>2014</v>
          </cell>
          <cell r="F4334">
            <v>4</v>
          </cell>
          <cell r="G4334">
            <v>1190</v>
          </cell>
          <cell r="H4334">
            <v>39209400</v>
          </cell>
        </row>
        <row r="4335">
          <cell r="E4335">
            <v>2013</v>
          </cell>
          <cell r="F4335">
            <v>300</v>
          </cell>
          <cell r="G4335">
            <v>1038.8</v>
          </cell>
          <cell r="H4335">
            <v>39209400</v>
          </cell>
        </row>
        <row r="4336">
          <cell r="E4336">
            <v>2012</v>
          </cell>
          <cell r="F4336">
            <v>8</v>
          </cell>
          <cell r="G4336">
            <v>546</v>
          </cell>
          <cell r="H4336">
            <v>39209400</v>
          </cell>
        </row>
        <row r="4337">
          <cell r="E4337">
            <v>2011</v>
          </cell>
          <cell r="F4337">
            <v>0</v>
          </cell>
          <cell r="G4337">
            <v>9002.7000000000007</v>
          </cell>
          <cell r="H4337">
            <v>39209400</v>
          </cell>
        </row>
        <row r="4338">
          <cell r="E4338">
            <v>2010</v>
          </cell>
          <cell r="F4338">
            <v>0</v>
          </cell>
          <cell r="G4338">
            <v>502</v>
          </cell>
          <cell r="H4338">
            <v>39209400</v>
          </cell>
        </row>
        <row r="4339">
          <cell r="E4339">
            <v>2009</v>
          </cell>
          <cell r="F4339">
            <v>0</v>
          </cell>
          <cell r="G4339">
            <v>53</v>
          </cell>
          <cell r="H4339">
            <v>39209400</v>
          </cell>
        </row>
        <row r="4340">
          <cell r="E4340">
            <v>2008</v>
          </cell>
          <cell r="F4340">
            <v>716</v>
          </cell>
          <cell r="G4340">
            <v>7.5</v>
          </cell>
          <cell r="H4340">
            <v>39209400</v>
          </cell>
        </row>
        <row r="4341">
          <cell r="E4341">
            <v>2007</v>
          </cell>
          <cell r="F4341">
            <v>0</v>
          </cell>
          <cell r="G4341">
            <v>218</v>
          </cell>
          <cell r="H4341">
            <v>39209400</v>
          </cell>
        </row>
        <row r="4342">
          <cell r="E4342">
            <v>2006</v>
          </cell>
          <cell r="F4342">
            <v>16</v>
          </cell>
          <cell r="G4342">
            <v>55.9</v>
          </cell>
          <cell r="H4342">
            <v>39209400</v>
          </cell>
        </row>
        <row r="4343">
          <cell r="E4343">
            <v>2005</v>
          </cell>
          <cell r="F4343">
            <v>480</v>
          </cell>
          <cell r="G4343">
            <v>568</v>
          </cell>
          <cell r="H4343">
            <v>39209400</v>
          </cell>
        </row>
        <row r="4344">
          <cell r="E4344">
            <v>2018</v>
          </cell>
          <cell r="F4344">
            <v>2954.2</v>
          </cell>
          <cell r="G4344">
            <v>2053.4</v>
          </cell>
          <cell r="H4344">
            <v>39209921</v>
          </cell>
        </row>
        <row r="4345">
          <cell r="E4345">
            <v>2017</v>
          </cell>
          <cell r="F4345">
            <v>2341.4</v>
          </cell>
          <cell r="G4345">
            <v>1714.7</v>
          </cell>
          <cell r="H4345">
            <v>39209921</v>
          </cell>
        </row>
        <row r="4346">
          <cell r="E4346">
            <v>2016</v>
          </cell>
          <cell r="F4346">
            <v>2960.5</v>
          </cell>
          <cell r="G4346">
            <v>4194.3999999999996</v>
          </cell>
          <cell r="H4346">
            <v>39209921</v>
          </cell>
        </row>
        <row r="4347">
          <cell r="E4347">
            <v>2015</v>
          </cell>
          <cell r="F4347">
            <v>4313.2</v>
          </cell>
          <cell r="G4347">
            <v>8014.9</v>
          </cell>
          <cell r="H4347">
            <v>39209921</v>
          </cell>
        </row>
        <row r="4348">
          <cell r="E4348">
            <v>2014</v>
          </cell>
          <cell r="F4348">
            <v>1735</v>
          </cell>
          <cell r="G4348">
            <v>9026.7000000000007</v>
          </cell>
          <cell r="H4348">
            <v>39209921</v>
          </cell>
        </row>
        <row r="4349">
          <cell r="E4349">
            <v>2013</v>
          </cell>
          <cell r="F4349">
            <v>6647.8</v>
          </cell>
          <cell r="G4349">
            <v>6947.2</v>
          </cell>
          <cell r="H4349">
            <v>39209921</v>
          </cell>
        </row>
        <row r="4350">
          <cell r="E4350">
            <v>2012</v>
          </cell>
          <cell r="F4350">
            <v>0</v>
          </cell>
          <cell r="G4350">
            <v>1472</v>
          </cell>
          <cell r="H4350">
            <v>39209921</v>
          </cell>
        </row>
        <row r="4351">
          <cell r="E4351">
            <v>2011</v>
          </cell>
          <cell r="F4351">
            <v>310</v>
          </cell>
          <cell r="G4351">
            <v>2608</v>
          </cell>
          <cell r="H4351">
            <v>39209921</v>
          </cell>
        </row>
        <row r="4352">
          <cell r="E4352">
            <v>2010</v>
          </cell>
          <cell r="F4352">
            <v>2150</v>
          </cell>
          <cell r="G4352">
            <v>0</v>
          </cell>
          <cell r="H4352">
            <v>39209921</v>
          </cell>
        </row>
        <row r="4353">
          <cell r="E4353">
            <v>2009</v>
          </cell>
          <cell r="H4353">
            <v>39209921</v>
          </cell>
        </row>
        <row r="4354">
          <cell r="E4354">
            <v>2008</v>
          </cell>
          <cell r="F4354">
            <v>0</v>
          </cell>
          <cell r="G4354">
            <v>40.299999999999997</v>
          </cell>
          <cell r="H4354">
            <v>39209921</v>
          </cell>
        </row>
        <row r="4355">
          <cell r="E4355">
            <v>2007</v>
          </cell>
          <cell r="F4355">
            <v>0</v>
          </cell>
          <cell r="G4355">
            <v>73.5</v>
          </cell>
          <cell r="H4355">
            <v>39209921</v>
          </cell>
        </row>
        <row r="4356">
          <cell r="E4356">
            <v>2006</v>
          </cell>
          <cell r="F4356">
            <v>0</v>
          </cell>
          <cell r="G4356">
            <v>42</v>
          </cell>
          <cell r="H4356">
            <v>39209921</v>
          </cell>
        </row>
        <row r="4357">
          <cell r="E4357">
            <v>2005</v>
          </cell>
          <cell r="F4357">
            <v>0</v>
          </cell>
          <cell r="G4357">
            <v>2</v>
          </cell>
          <cell r="H4357">
            <v>39209921</v>
          </cell>
        </row>
        <row r="4358">
          <cell r="E4358">
            <v>2018</v>
          </cell>
          <cell r="F4358">
            <v>10664.4</v>
          </cell>
          <cell r="G4358">
            <v>63096.1</v>
          </cell>
          <cell r="H4358">
            <v>39209928</v>
          </cell>
        </row>
        <row r="4359">
          <cell r="E4359">
            <v>2017</v>
          </cell>
          <cell r="F4359">
            <v>13523.4</v>
          </cell>
          <cell r="G4359">
            <v>29450.6</v>
          </cell>
          <cell r="H4359">
            <v>39209928</v>
          </cell>
        </row>
        <row r="4360">
          <cell r="E4360">
            <v>2016</v>
          </cell>
          <cell r="F4360">
            <v>19557.8</v>
          </cell>
          <cell r="G4360">
            <v>57453.8</v>
          </cell>
          <cell r="H4360">
            <v>39209928</v>
          </cell>
        </row>
        <row r="4361">
          <cell r="E4361">
            <v>2015</v>
          </cell>
          <cell r="F4361">
            <v>14409.2</v>
          </cell>
          <cell r="G4361">
            <v>44578.1</v>
          </cell>
          <cell r="H4361">
            <v>39209928</v>
          </cell>
        </row>
        <row r="4362">
          <cell r="E4362">
            <v>2014</v>
          </cell>
          <cell r="F4362">
            <v>13788</v>
          </cell>
          <cell r="G4362">
            <v>32535.3</v>
          </cell>
          <cell r="H4362">
            <v>39209928</v>
          </cell>
        </row>
        <row r="4363">
          <cell r="E4363">
            <v>2013</v>
          </cell>
          <cell r="F4363">
            <v>4040.3</v>
          </cell>
          <cell r="G4363">
            <v>13415.3</v>
          </cell>
          <cell r="H4363">
            <v>39209928</v>
          </cell>
        </row>
        <row r="4364">
          <cell r="E4364">
            <v>2012</v>
          </cell>
          <cell r="F4364">
            <v>2130.3000000000002</v>
          </cell>
          <cell r="G4364">
            <v>9029</v>
          </cell>
          <cell r="H4364">
            <v>39209928</v>
          </cell>
        </row>
        <row r="4365">
          <cell r="E4365">
            <v>2011</v>
          </cell>
          <cell r="F4365">
            <v>1797.7</v>
          </cell>
          <cell r="G4365">
            <v>14864.7</v>
          </cell>
          <cell r="H4365">
            <v>39209928</v>
          </cell>
        </row>
        <row r="4366">
          <cell r="E4366">
            <v>2010</v>
          </cell>
          <cell r="F4366">
            <v>270.10000000000002</v>
          </cell>
          <cell r="G4366">
            <v>7687</v>
          </cell>
          <cell r="H4366">
            <v>39209928</v>
          </cell>
        </row>
        <row r="4367">
          <cell r="E4367">
            <v>2009</v>
          </cell>
          <cell r="F4367">
            <v>64</v>
          </cell>
          <cell r="G4367">
            <v>2638.2</v>
          </cell>
          <cell r="H4367">
            <v>39209928</v>
          </cell>
        </row>
        <row r="4368">
          <cell r="E4368">
            <v>2008</v>
          </cell>
          <cell r="F4368">
            <v>159</v>
          </cell>
          <cell r="G4368">
            <v>5243.9</v>
          </cell>
          <cell r="H4368">
            <v>39209928</v>
          </cell>
        </row>
        <row r="4369">
          <cell r="E4369">
            <v>2007</v>
          </cell>
          <cell r="F4369">
            <v>182</v>
          </cell>
          <cell r="G4369">
            <v>2626.3</v>
          </cell>
          <cell r="H4369">
            <v>39209928</v>
          </cell>
        </row>
        <row r="4370">
          <cell r="E4370">
            <v>2006</v>
          </cell>
          <cell r="F4370">
            <v>424</v>
          </cell>
          <cell r="G4370">
            <v>4226.8</v>
          </cell>
          <cell r="H4370">
            <v>39209928</v>
          </cell>
        </row>
        <row r="4371">
          <cell r="E4371">
            <v>2005</v>
          </cell>
          <cell r="F4371">
            <v>168.1</v>
          </cell>
          <cell r="G4371">
            <v>5952.7</v>
          </cell>
          <cell r="H4371">
            <v>39209928</v>
          </cell>
        </row>
        <row r="4372">
          <cell r="E4372">
            <v>2018</v>
          </cell>
          <cell r="H4372">
            <v>39209951</v>
          </cell>
        </row>
        <row r="4373">
          <cell r="E4373">
            <v>2017</v>
          </cell>
          <cell r="H4373">
            <v>39209951</v>
          </cell>
        </row>
        <row r="4374">
          <cell r="E4374">
            <v>2016</v>
          </cell>
          <cell r="H4374">
            <v>39209951</v>
          </cell>
        </row>
        <row r="4375">
          <cell r="E4375">
            <v>2015</v>
          </cell>
          <cell r="H4375">
            <v>39209951</v>
          </cell>
        </row>
        <row r="4376">
          <cell r="E4376">
            <v>2014</v>
          </cell>
          <cell r="H4376">
            <v>39209951</v>
          </cell>
        </row>
        <row r="4377">
          <cell r="E4377">
            <v>2013</v>
          </cell>
          <cell r="H4377">
            <v>39209951</v>
          </cell>
        </row>
        <row r="4378">
          <cell r="E4378">
            <v>2012</v>
          </cell>
          <cell r="H4378">
            <v>39209951</v>
          </cell>
        </row>
        <row r="4379">
          <cell r="E4379">
            <v>2011</v>
          </cell>
          <cell r="H4379">
            <v>39209951</v>
          </cell>
        </row>
        <row r="4380">
          <cell r="E4380">
            <v>2010</v>
          </cell>
          <cell r="H4380">
            <v>39209951</v>
          </cell>
        </row>
        <row r="4381">
          <cell r="E4381">
            <v>2009</v>
          </cell>
          <cell r="F4381">
            <v>0</v>
          </cell>
          <cell r="G4381">
            <v>474</v>
          </cell>
          <cell r="H4381">
            <v>39209951</v>
          </cell>
        </row>
        <row r="4382">
          <cell r="E4382">
            <v>2008</v>
          </cell>
          <cell r="F4382">
            <v>0</v>
          </cell>
          <cell r="G4382">
            <v>2697</v>
          </cell>
          <cell r="H4382">
            <v>39209951</v>
          </cell>
        </row>
        <row r="4383">
          <cell r="E4383">
            <v>2007</v>
          </cell>
          <cell r="F4383">
            <v>0</v>
          </cell>
          <cell r="G4383">
            <v>3720.2</v>
          </cell>
          <cell r="H4383">
            <v>39209951</v>
          </cell>
        </row>
        <row r="4384">
          <cell r="E4384">
            <v>2006</v>
          </cell>
          <cell r="F4384">
            <v>0</v>
          </cell>
          <cell r="G4384">
            <v>2395.3000000000002</v>
          </cell>
          <cell r="H4384">
            <v>39209951</v>
          </cell>
        </row>
        <row r="4385">
          <cell r="E4385">
            <v>2005</v>
          </cell>
          <cell r="F4385">
            <v>0</v>
          </cell>
          <cell r="G4385">
            <v>253.7</v>
          </cell>
          <cell r="H4385">
            <v>39209951</v>
          </cell>
        </row>
        <row r="4386">
          <cell r="E4386">
            <v>2018</v>
          </cell>
          <cell r="F4386">
            <v>36.799999999999997</v>
          </cell>
          <cell r="G4386">
            <v>115</v>
          </cell>
          <cell r="H4386">
            <v>39209952</v>
          </cell>
        </row>
        <row r="4387">
          <cell r="E4387">
            <v>2017</v>
          </cell>
          <cell r="F4387">
            <v>44.5</v>
          </cell>
          <cell r="G4387">
            <v>134.1</v>
          </cell>
          <cell r="H4387">
            <v>39209952</v>
          </cell>
        </row>
        <row r="4388">
          <cell r="E4388">
            <v>2016</v>
          </cell>
          <cell r="F4388">
            <v>0</v>
          </cell>
          <cell r="G4388">
            <v>88.8</v>
          </cell>
          <cell r="H4388">
            <v>39209952</v>
          </cell>
        </row>
        <row r="4389">
          <cell r="E4389">
            <v>2015</v>
          </cell>
          <cell r="F4389">
            <v>0</v>
          </cell>
          <cell r="G4389">
            <v>78</v>
          </cell>
          <cell r="H4389">
            <v>39209952</v>
          </cell>
        </row>
        <row r="4390">
          <cell r="E4390">
            <v>2014</v>
          </cell>
          <cell r="F4390">
            <v>0</v>
          </cell>
          <cell r="G4390">
            <v>118</v>
          </cell>
          <cell r="H4390">
            <v>39209952</v>
          </cell>
        </row>
        <row r="4391">
          <cell r="E4391">
            <v>2013</v>
          </cell>
          <cell r="F4391">
            <v>0</v>
          </cell>
          <cell r="G4391">
            <v>84</v>
          </cell>
          <cell r="H4391">
            <v>39209952</v>
          </cell>
        </row>
        <row r="4392">
          <cell r="E4392">
            <v>2012</v>
          </cell>
          <cell r="F4392">
            <v>0</v>
          </cell>
          <cell r="G4392">
            <v>166.7</v>
          </cell>
          <cell r="H4392">
            <v>39209952</v>
          </cell>
        </row>
        <row r="4393">
          <cell r="E4393">
            <v>2011</v>
          </cell>
          <cell r="F4393">
            <v>0</v>
          </cell>
          <cell r="G4393">
            <v>79</v>
          </cell>
          <cell r="H4393">
            <v>39209952</v>
          </cell>
        </row>
        <row r="4394">
          <cell r="E4394">
            <v>2010</v>
          </cell>
          <cell r="H4394">
            <v>39209952</v>
          </cell>
        </row>
        <row r="4395">
          <cell r="E4395">
            <v>2009</v>
          </cell>
          <cell r="H4395">
            <v>39209952</v>
          </cell>
        </row>
        <row r="4396">
          <cell r="E4396">
            <v>2008</v>
          </cell>
          <cell r="H4396">
            <v>39209952</v>
          </cell>
        </row>
        <row r="4397">
          <cell r="E4397">
            <v>2007</v>
          </cell>
          <cell r="H4397">
            <v>39209952</v>
          </cell>
        </row>
        <row r="4398">
          <cell r="E4398">
            <v>2006</v>
          </cell>
          <cell r="H4398">
            <v>39209952</v>
          </cell>
        </row>
        <row r="4399">
          <cell r="E4399">
            <v>2005</v>
          </cell>
          <cell r="H4399">
            <v>39209952</v>
          </cell>
        </row>
        <row r="4400">
          <cell r="E4400">
            <v>2018</v>
          </cell>
          <cell r="H4400">
            <v>39209953</v>
          </cell>
        </row>
        <row r="4401">
          <cell r="E4401">
            <v>2017</v>
          </cell>
          <cell r="F4401">
            <v>3594</v>
          </cell>
          <cell r="G4401">
            <v>0</v>
          </cell>
          <cell r="H4401">
            <v>39209953</v>
          </cell>
        </row>
        <row r="4402">
          <cell r="E4402">
            <v>2016</v>
          </cell>
          <cell r="F4402">
            <v>0</v>
          </cell>
          <cell r="G4402">
            <v>9.5</v>
          </cell>
          <cell r="H4402">
            <v>39209953</v>
          </cell>
        </row>
        <row r="4403">
          <cell r="E4403">
            <v>2015</v>
          </cell>
          <cell r="F4403">
            <v>0</v>
          </cell>
          <cell r="G4403">
            <v>3</v>
          </cell>
          <cell r="H4403">
            <v>39209953</v>
          </cell>
        </row>
        <row r="4404">
          <cell r="E4404">
            <v>2014</v>
          </cell>
          <cell r="F4404">
            <v>0</v>
          </cell>
          <cell r="G4404">
            <v>3</v>
          </cell>
          <cell r="H4404">
            <v>39209953</v>
          </cell>
        </row>
        <row r="4405">
          <cell r="E4405">
            <v>2013</v>
          </cell>
          <cell r="H4405">
            <v>39209953</v>
          </cell>
        </row>
        <row r="4406">
          <cell r="E4406">
            <v>2012</v>
          </cell>
          <cell r="H4406">
            <v>39209953</v>
          </cell>
        </row>
        <row r="4407">
          <cell r="E4407">
            <v>2011</v>
          </cell>
          <cell r="H4407">
            <v>39209953</v>
          </cell>
        </row>
        <row r="4408">
          <cell r="E4408">
            <v>2010</v>
          </cell>
          <cell r="F4408">
            <v>0</v>
          </cell>
          <cell r="G4408">
            <v>3360</v>
          </cell>
          <cell r="H4408">
            <v>39209953</v>
          </cell>
        </row>
        <row r="4409">
          <cell r="E4409">
            <v>2009</v>
          </cell>
          <cell r="F4409">
            <v>0</v>
          </cell>
          <cell r="G4409">
            <v>116</v>
          </cell>
          <cell r="H4409">
            <v>39209953</v>
          </cell>
        </row>
        <row r="4410">
          <cell r="E4410">
            <v>2008</v>
          </cell>
          <cell r="F4410">
            <v>0</v>
          </cell>
          <cell r="G4410">
            <v>15</v>
          </cell>
          <cell r="H4410">
            <v>39209953</v>
          </cell>
        </row>
        <row r="4411">
          <cell r="E4411">
            <v>2007</v>
          </cell>
          <cell r="F4411">
            <v>1</v>
          </cell>
          <cell r="G4411">
            <v>1.5</v>
          </cell>
          <cell r="H4411">
            <v>39209953</v>
          </cell>
        </row>
        <row r="4412">
          <cell r="E4412">
            <v>2006</v>
          </cell>
          <cell r="F4412">
            <v>0</v>
          </cell>
          <cell r="G4412">
            <v>0.5</v>
          </cell>
          <cell r="H4412">
            <v>39209953</v>
          </cell>
        </row>
        <row r="4413">
          <cell r="E4413">
            <v>2005</v>
          </cell>
          <cell r="H4413">
            <v>39209953</v>
          </cell>
        </row>
        <row r="4414">
          <cell r="E4414">
            <v>2018</v>
          </cell>
          <cell r="H4414">
            <v>39209955</v>
          </cell>
        </row>
        <row r="4415">
          <cell r="E4415">
            <v>2017</v>
          </cell>
          <cell r="H4415">
            <v>39209955</v>
          </cell>
        </row>
        <row r="4416">
          <cell r="E4416">
            <v>2016</v>
          </cell>
          <cell r="H4416">
            <v>39209955</v>
          </cell>
        </row>
        <row r="4417">
          <cell r="E4417">
            <v>2015</v>
          </cell>
          <cell r="H4417">
            <v>39209955</v>
          </cell>
        </row>
        <row r="4418">
          <cell r="E4418">
            <v>2014</v>
          </cell>
          <cell r="H4418">
            <v>39209955</v>
          </cell>
        </row>
        <row r="4419">
          <cell r="E4419">
            <v>2013</v>
          </cell>
          <cell r="H4419">
            <v>39209955</v>
          </cell>
        </row>
        <row r="4420">
          <cell r="E4420">
            <v>2012</v>
          </cell>
          <cell r="H4420">
            <v>39209955</v>
          </cell>
        </row>
        <row r="4421">
          <cell r="E4421">
            <v>2011</v>
          </cell>
          <cell r="H4421">
            <v>39209955</v>
          </cell>
        </row>
        <row r="4422">
          <cell r="E4422">
            <v>2010</v>
          </cell>
          <cell r="H4422">
            <v>39209955</v>
          </cell>
        </row>
        <row r="4423">
          <cell r="E4423">
            <v>2009</v>
          </cell>
          <cell r="F4423">
            <v>0</v>
          </cell>
          <cell r="G4423">
            <v>25.1</v>
          </cell>
          <cell r="H4423">
            <v>39209955</v>
          </cell>
        </row>
        <row r="4424">
          <cell r="E4424">
            <v>2008</v>
          </cell>
          <cell r="F4424">
            <v>0</v>
          </cell>
          <cell r="G4424">
            <v>2.6</v>
          </cell>
          <cell r="H4424">
            <v>39209955</v>
          </cell>
        </row>
        <row r="4425">
          <cell r="E4425">
            <v>2007</v>
          </cell>
          <cell r="F4425">
            <v>0</v>
          </cell>
          <cell r="G4425">
            <v>2.2999999999999998</v>
          </cell>
          <cell r="H4425">
            <v>39209955</v>
          </cell>
        </row>
        <row r="4426">
          <cell r="E4426">
            <v>2006</v>
          </cell>
          <cell r="F4426">
            <v>1.5</v>
          </cell>
          <cell r="G4426">
            <v>7.6</v>
          </cell>
          <cell r="H4426">
            <v>39209955</v>
          </cell>
        </row>
        <row r="4427">
          <cell r="E4427">
            <v>2005</v>
          </cell>
          <cell r="F4427">
            <v>0.6</v>
          </cell>
          <cell r="G4427">
            <v>414</v>
          </cell>
          <cell r="H4427">
            <v>39209955</v>
          </cell>
        </row>
        <row r="4428">
          <cell r="E4428">
            <v>2018</v>
          </cell>
          <cell r="F4428">
            <v>24559.9</v>
          </cell>
          <cell r="G4428">
            <v>87042.5</v>
          </cell>
          <cell r="H4428">
            <v>39209959</v>
          </cell>
        </row>
        <row r="4429">
          <cell r="E4429">
            <v>2017</v>
          </cell>
          <cell r="F4429">
            <v>16772.900000000001</v>
          </cell>
          <cell r="G4429">
            <v>90626.4</v>
          </cell>
          <cell r="H4429">
            <v>39209959</v>
          </cell>
        </row>
        <row r="4430">
          <cell r="E4430">
            <v>2016</v>
          </cell>
          <cell r="F4430">
            <v>36926</v>
          </cell>
          <cell r="G4430">
            <v>172038.39999999999</v>
          </cell>
          <cell r="H4430">
            <v>39209959</v>
          </cell>
        </row>
        <row r="4431">
          <cell r="E4431">
            <v>2015</v>
          </cell>
          <cell r="F4431">
            <v>27364.1</v>
          </cell>
          <cell r="G4431">
            <v>151724.79999999999</v>
          </cell>
          <cell r="H4431">
            <v>39209959</v>
          </cell>
        </row>
        <row r="4432">
          <cell r="E4432">
            <v>2014</v>
          </cell>
          <cell r="F4432">
            <v>26451.200000000001</v>
          </cell>
          <cell r="G4432">
            <v>355854.3</v>
          </cell>
          <cell r="H4432">
            <v>39209959</v>
          </cell>
        </row>
        <row r="4433">
          <cell r="E4433">
            <v>2013</v>
          </cell>
          <cell r="F4433">
            <v>6683.7</v>
          </cell>
          <cell r="G4433">
            <v>323162.7</v>
          </cell>
          <cell r="H4433">
            <v>39209959</v>
          </cell>
        </row>
        <row r="4434">
          <cell r="E4434">
            <v>2012</v>
          </cell>
          <cell r="F4434">
            <v>8378.4</v>
          </cell>
          <cell r="G4434">
            <v>179296.2</v>
          </cell>
          <cell r="H4434">
            <v>39209959</v>
          </cell>
        </row>
        <row r="4435">
          <cell r="E4435">
            <v>2011</v>
          </cell>
          <cell r="F4435">
            <v>12272.4</v>
          </cell>
          <cell r="G4435">
            <v>4696.8</v>
          </cell>
          <cell r="H4435">
            <v>39209959</v>
          </cell>
        </row>
        <row r="4436">
          <cell r="E4436">
            <v>2010</v>
          </cell>
          <cell r="F4436">
            <v>1111.4000000000001</v>
          </cell>
          <cell r="G4436">
            <v>8694.2000000000007</v>
          </cell>
          <cell r="H4436">
            <v>39209959</v>
          </cell>
        </row>
        <row r="4437">
          <cell r="E4437">
            <v>2009</v>
          </cell>
          <cell r="F4437">
            <v>236.7</v>
          </cell>
          <cell r="G4437">
            <v>2483.1</v>
          </cell>
          <cell r="H4437">
            <v>39209959</v>
          </cell>
        </row>
        <row r="4438">
          <cell r="E4438">
            <v>2008</v>
          </cell>
          <cell r="F4438">
            <v>196.9</v>
          </cell>
          <cell r="G4438">
            <v>7784.3</v>
          </cell>
          <cell r="H4438">
            <v>39209959</v>
          </cell>
        </row>
        <row r="4439">
          <cell r="E4439">
            <v>2007</v>
          </cell>
          <cell r="F4439">
            <v>1630.8</v>
          </cell>
          <cell r="G4439">
            <v>4701.3</v>
          </cell>
          <cell r="H4439">
            <v>39209959</v>
          </cell>
        </row>
        <row r="4440">
          <cell r="E4440">
            <v>2006</v>
          </cell>
          <cell r="F4440">
            <v>382.4</v>
          </cell>
          <cell r="G4440">
            <v>6056.8</v>
          </cell>
          <cell r="H4440">
            <v>39209959</v>
          </cell>
        </row>
        <row r="4441">
          <cell r="E4441">
            <v>2005</v>
          </cell>
          <cell r="F4441">
            <v>101.9</v>
          </cell>
          <cell r="G4441">
            <v>247526.2</v>
          </cell>
          <cell r="H4441">
            <v>39209959</v>
          </cell>
        </row>
        <row r="4442">
          <cell r="E4442">
            <v>2018</v>
          </cell>
          <cell r="F4442">
            <v>425390.2</v>
          </cell>
          <cell r="G4442">
            <v>1154997.8999999999</v>
          </cell>
          <cell r="H4442">
            <v>39209990</v>
          </cell>
        </row>
        <row r="4443">
          <cell r="E4443">
            <v>2017</v>
          </cell>
          <cell r="F4443">
            <v>540576.69999999995</v>
          </cell>
          <cell r="G4443">
            <v>1258826.3</v>
          </cell>
          <cell r="H4443">
            <v>39209990</v>
          </cell>
        </row>
        <row r="4444">
          <cell r="E4444">
            <v>2016</v>
          </cell>
          <cell r="F4444">
            <v>384340.4</v>
          </cell>
          <cell r="G4444">
            <v>943838.8</v>
          </cell>
          <cell r="H4444">
            <v>39209990</v>
          </cell>
        </row>
        <row r="4445">
          <cell r="E4445">
            <v>2015</v>
          </cell>
          <cell r="F4445">
            <v>257261.4</v>
          </cell>
          <cell r="G4445">
            <v>902019</v>
          </cell>
          <cell r="H4445">
            <v>39209990</v>
          </cell>
        </row>
        <row r="4446">
          <cell r="E4446">
            <v>2014</v>
          </cell>
          <cell r="F4446">
            <v>188118.5</v>
          </cell>
          <cell r="G4446">
            <v>1171607.8999999999</v>
          </cell>
          <cell r="H4446">
            <v>39209990</v>
          </cell>
        </row>
        <row r="4447">
          <cell r="E4447">
            <v>2013</v>
          </cell>
          <cell r="F4447">
            <v>228864.6</v>
          </cell>
          <cell r="G4447">
            <v>843458.1</v>
          </cell>
          <cell r="H4447">
            <v>39209990</v>
          </cell>
        </row>
        <row r="4448">
          <cell r="E4448">
            <v>2012</v>
          </cell>
          <cell r="F4448">
            <v>223960.7</v>
          </cell>
          <cell r="G4448">
            <v>873628.5</v>
          </cell>
          <cell r="H4448">
            <v>39209990</v>
          </cell>
        </row>
        <row r="4449">
          <cell r="E4449">
            <v>2011</v>
          </cell>
          <cell r="F4449">
            <v>267405.09999999998</v>
          </cell>
          <cell r="G4449">
            <v>772327.2</v>
          </cell>
          <cell r="H4449">
            <v>39209990</v>
          </cell>
        </row>
        <row r="4450">
          <cell r="E4450">
            <v>2010</v>
          </cell>
          <cell r="F4450">
            <v>139226</v>
          </cell>
          <cell r="G4450">
            <v>624051.5</v>
          </cell>
          <cell r="H4450">
            <v>39209990</v>
          </cell>
        </row>
        <row r="4451">
          <cell r="E4451">
            <v>2009</v>
          </cell>
          <cell r="F4451">
            <v>94305.3</v>
          </cell>
          <cell r="G4451">
            <v>709610.9</v>
          </cell>
          <cell r="H4451">
            <v>39209990</v>
          </cell>
        </row>
        <row r="4452">
          <cell r="E4452">
            <v>2008</v>
          </cell>
          <cell r="F4452">
            <v>122257.7</v>
          </cell>
          <cell r="G4452">
            <v>1014851.8</v>
          </cell>
          <cell r="H4452">
            <v>39209990</v>
          </cell>
        </row>
        <row r="4453">
          <cell r="E4453">
            <v>2007</v>
          </cell>
          <cell r="F4453">
            <v>75448.3</v>
          </cell>
          <cell r="G4453">
            <v>692372.7</v>
          </cell>
          <cell r="H4453">
            <v>39209990</v>
          </cell>
        </row>
        <row r="4454">
          <cell r="E4454">
            <v>2006</v>
          </cell>
          <cell r="F4454">
            <v>115554.1</v>
          </cell>
          <cell r="G4454">
            <v>692205.2</v>
          </cell>
          <cell r="H4454">
            <v>39209990</v>
          </cell>
        </row>
        <row r="4455">
          <cell r="E4455">
            <v>2005</v>
          </cell>
          <cell r="F4455">
            <v>89253.8</v>
          </cell>
          <cell r="G4455">
            <v>368823.8</v>
          </cell>
          <cell r="H4455">
            <v>39209990</v>
          </cell>
        </row>
        <row r="4456">
          <cell r="E4456">
            <v>2018</v>
          </cell>
          <cell r="F4456">
            <v>5705819.5</v>
          </cell>
          <cell r="G4456">
            <v>3113490.3</v>
          </cell>
          <cell r="H4456">
            <v>39211100</v>
          </cell>
        </row>
        <row r="4457">
          <cell r="E4457">
            <v>2017</v>
          </cell>
          <cell r="F4457">
            <v>5207272.4000000004</v>
          </cell>
          <cell r="G4457">
            <v>2712160</v>
          </cell>
          <cell r="H4457">
            <v>39211100</v>
          </cell>
        </row>
        <row r="4458">
          <cell r="E4458">
            <v>2016</v>
          </cell>
          <cell r="F4458">
            <v>4008523.4</v>
          </cell>
          <cell r="G4458">
            <v>2248792.4</v>
          </cell>
          <cell r="H4458">
            <v>39211100</v>
          </cell>
        </row>
        <row r="4459">
          <cell r="E4459">
            <v>2015</v>
          </cell>
          <cell r="F4459">
            <v>4116603.7</v>
          </cell>
          <cell r="G4459">
            <v>1955961.6</v>
          </cell>
          <cell r="H4459">
            <v>39211100</v>
          </cell>
        </row>
        <row r="4460">
          <cell r="E4460">
            <v>2014</v>
          </cell>
          <cell r="F4460">
            <v>3959721.6</v>
          </cell>
          <cell r="G4460">
            <v>2229871.6</v>
          </cell>
          <cell r="H4460">
            <v>39211100</v>
          </cell>
        </row>
        <row r="4461">
          <cell r="E4461">
            <v>2013</v>
          </cell>
          <cell r="F4461">
            <v>3965203</v>
          </cell>
          <cell r="G4461">
            <v>2030513.1</v>
          </cell>
          <cell r="H4461">
            <v>39211100</v>
          </cell>
        </row>
        <row r="4462">
          <cell r="E4462">
            <v>2012</v>
          </cell>
          <cell r="F4462">
            <v>2822464.6</v>
          </cell>
          <cell r="G4462">
            <v>2187438.1</v>
          </cell>
          <cell r="H4462">
            <v>39211100</v>
          </cell>
        </row>
        <row r="4463">
          <cell r="E4463">
            <v>2011</v>
          </cell>
          <cell r="F4463">
            <v>1025875.7</v>
          </cell>
          <cell r="G4463">
            <v>2546314.2000000002</v>
          </cell>
          <cell r="H4463">
            <v>39211100</v>
          </cell>
        </row>
        <row r="4464">
          <cell r="E4464">
            <v>2010</v>
          </cell>
          <cell r="F4464">
            <v>337548.7</v>
          </cell>
          <cell r="G4464">
            <v>1904904.5</v>
          </cell>
          <cell r="H4464">
            <v>39211100</v>
          </cell>
        </row>
        <row r="4465">
          <cell r="E4465">
            <v>2009</v>
          </cell>
          <cell r="F4465">
            <v>284119.8</v>
          </cell>
          <cell r="G4465">
            <v>1366570</v>
          </cell>
          <cell r="H4465">
            <v>39211100</v>
          </cell>
        </row>
        <row r="4466">
          <cell r="E4466">
            <v>2008</v>
          </cell>
          <cell r="F4466">
            <v>430812.3</v>
          </cell>
          <cell r="G4466">
            <v>2432923.6</v>
          </cell>
          <cell r="H4466">
            <v>39211100</v>
          </cell>
        </row>
        <row r="4467">
          <cell r="E4467">
            <v>2007</v>
          </cell>
          <cell r="F4467">
            <v>417603.7</v>
          </cell>
          <cell r="G4467">
            <v>2718057.5</v>
          </cell>
          <cell r="H4467">
            <v>39211100</v>
          </cell>
        </row>
        <row r="4468">
          <cell r="E4468">
            <v>2006</v>
          </cell>
          <cell r="F4468">
            <v>705445.6</v>
          </cell>
          <cell r="G4468">
            <v>1255116.7</v>
          </cell>
          <cell r="H4468">
            <v>39211100</v>
          </cell>
        </row>
        <row r="4469">
          <cell r="E4469">
            <v>2005</v>
          </cell>
          <cell r="F4469">
            <v>713706.5</v>
          </cell>
          <cell r="G4469">
            <v>1301129.3</v>
          </cell>
          <cell r="H4469">
            <v>39211100</v>
          </cell>
        </row>
        <row r="4470">
          <cell r="E4470">
            <v>2018</v>
          </cell>
          <cell r="F4470">
            <v>1775289.5</v>
          </cell>
          <cell r="G4470">
            <v>2234051</v>
          </cell>
          <cell r="H4470">
            <v>39211200</v>
          </cell>
        </row>
        <row r="4471">
          <cell r="E4471">
            <v>2017</v>
          </cell>
          <cell r="F4471">
            <v>1855113.2</v>
          </cell>
          <cell r="G4471">
            <v>2233116.7000000002</v>
          </cell>
          <cell r="H4471">
            <v>39211200</v>
          </cell>
        </row>
        <row r="4472">
          <cell r="E4472">
            <v>2016</v>
          </cell>
          <cell r="F4472">
            <v>1734237.6</v>
          </cell>
          <cell r="G4472">
            <v>1137063.8</v>
          </cell>
          <cell r="H4472">
            <v>39211200</v>
          </cell>
        </row>
        <row r="4473">
          <cell r="E4473">
            <v>2015</v>
          </cell>
          <cell r="F4473">
            <v>465815.4</v>
          </cell>
          <cell r="G4473">
            <v>2523774.5</v>
          </cell>
          <cell r="H4473">
            <v>39211200</v>
          </cell>
        </row>
        <row r="4474">
          <cell r="E4474">
            <v>2014</v>
          </cell>
          <cell r="F4474">
            <v>90822.3</v>
          </cell>
          <cell r="G4474">
            <v>1967730</v>
          </cell>
          <cell r="H4474">
            <v>39211200</v>
          </cell>
        </row>
        <row r="4475">
          <cell r="E4475">
            <v>2013</v>
          </cell>
          <cell r="F4475">
            <v>239179.1</v>
          </cell>
          <cell r="G4475">
            <v>1396487</v>
          </cell>
          <cell r="H4475">
            <v>39211200</v>
          </cell>
        </row>
        <row r="4476">
          <cell r="E4476">
            <v>2012</v>
          </cell>
          <cell r="F4476">
            <v>785299.6</v>
          </cell>
          <cell r="G4476">
            <v>1064719.3999999999</v>
          </cell>
          <cell r="H4476">
            <v>39211200</v>
          </cell>
        </row>
        <row r="4477">
          <cell r="E4477">
            <v>2011</v>
          </cell>
          <cell r="F4477">
            <v>659781.69999999995</v>
          </cell>
          <cell r="G4477">
            <v>785662.7</v>
          </cell>
          <cell r="H4477">
            <v>39211200</v>
          </cell>
        </row>
        <row r="4478">
          <cell r="E4478">
            <v>2010</v>
          </cell>
          <cell r="F4478">
            <v>453087.4</v>
          </cell>
          <cell r="G4478">
            <v>934294.9</v>
          </cell>
          <cell r="H4478">
            <v>39211200</v>
          </cell>
        </row>
        <row r="4479">
          <cell r="E4479">
            <v>2009</v>
          </cell>
          <cell r="F4479">
            <v>785767.5</v>
          </cell>
          <cell r="G4479">
            <v>1145057.5</v>
          </cell>
          <cell r="H4479">
            <v>39211200</v>
          </cell>
        </row>
        <row r="4480">
          <cell r="E4480">
            <v>2008</v>
          </cell>
          <cell r="F4480">
            <v>618020.80000000005</v>
          </cell>
          <cell r="G4480">
            <v>1343525.2</v>
          </cell>
          <cell r="H4480">
            <v>39211200</v>
          </cell>
        </row>
        <row r="4481">
          <cell r="E4481">
            <v>2007</v>
          </cell>
          <cell r="F4481">
            <v>595689.69999999995</v>
          </cell>
          <cell r="G4481">
            <v>1228307.5</v>
          </cell>
          <cell r="H4481">
            <v>39211200</v>
          </cell>
        </row>
        <row r="4482">
          <cell r="E4482">
            <v>2006</v>
          </cell>
          <cell r="F4482">
            <v>545908.9</v>
          </cell>
          <cell r="G4482">
            <v>1332052</v>
          </cell>
          <cell r="H4482">
            <v>39211200</v>
          </cell>
        </row>
        <row r="4483">
          <cell r="E4483">
            <v>2005</v>
          </cell>
          <cell r="F4483">
            <v>208211.5</v>
          </cell>
          <cell r="G4483">
            <v>979584.6</v>
          </cell>
          <cell r="H4483">
            <v>39211200</v>
          </cell>
        </row>
        <row r="4484">
          <cell r="E4484">
            <v>2018</v>
          </cell>
          <cell r="F4484">
            <v>13025560.699999999</v>
          </cell>
          <cell r="G4484">
            <v>4619137</v>
          </cell>
          <cell r="H4484">
            <v>39211310</v>
          </cell>
        </row>
        <row r="4485">
          <cell r="E4485">
            <v>2017</v>
          </cell>
          <cell r="F4485">
            <v>13823208.5</v>
          </cell>
          <cell r="G4485">
            <v>5222102.5999999996</v>
          </cell>
          <cell r="H4485">
            <v>39211310</v>
          </cell>
        </row>
        <row r="4486">
          <cell r="E4486">
            <v>2016</v>
          </cell>
          <cell r="F4486">
            <v>12900494</v>
          </cell>
          <cell r="G4486">
            <v>7223181.4000000004</v>
          </cell>
          <cell r="H4486">
            <v>39211310</v>
          </cell>
        </row>
        <row r="4487">
          <cell r="E4487">
            <v>2015</v>
          </cell>
          <cell r="F4487">
            <v>11278999.5</v>
          </cell>
          <cell r="G4487">
            <v>6179495.0999999996</v>
          </cell>
          <cell r="H4487">
            <v>39211310</v>
          </cell>
        </row>
        <row r="4488">
          <cell r="E4488">
            <v>2014</v>
          </cell>
          <cell r="F4488">
            <v>11024253.5</v>
          </cell>
          <cell r="G4488">
            <v>6423224.2999999998</v>
          </cell>
          <cell r="H4488">
            <v>39211310</v>
          </cell>
        </row>
        <row r="4489">
          <cell r="E4489">
            <v>2013</v>
          </cell>
          <cell r="F4489">
            <v>9742794.0999999996</v>
          </cell>
          <cell r="G4489">
            <v>5420281.7999999998</v>
          </cell>
          <cell r="H4489">
            <v>39211310</v>
          </cell>
        </row>
        <row r="4490">
          <cell r="E4490">
            <v>2012</v>
          </cell>
          <cell r="F4490">
            <v>9418757.6999999993</v>
          </cell>
          <cell r="G4490">
            <v>5765492.5999999996</v>
          </cell>
          <cell r="H4490">
            <v>39211310</v>
          </cell>
        </row>
        <row r="4491">
          <cell r="E4491">
            <v>2011</v>
          </cell>
          <cell r="F4491">
            <v>8714295.3000000007</v>
          </cell>
          <cell r="G4491">
            <v>3979595.7</v>
          </cell>
          <cell r="H4491">
            <v>39211310</v>
          </cell>
        </row>
        <row r="4492">
          <cell r="E4492">
            <v>2010</v>
          </cell>
          <cell r="F4492">
            <v>8617104.4000000004</v>
          </cell>
          <cell r="G4492">
            <v>3125355.5</v>
          </cell>
          <cell r="H4492">
            <v>39211310</v>
          </cell>
        </row>
        <row r="4493">
          <cell r="E4493">
            <v>2009</v>
          </cell>
          <cell r="F4493">
            <v>8091168.7000000002</v>
          </cell>
          <cell r="G4493">
            <v>2633868.4</v>
          </cell>
          <cell r="H4493">
            <v>39211310</v>
          </cell>
        </row>
        <row r="4494">
          <cell r="E4494">
            <v>2008</v>
          </cell>
          <cell r="F4494">
            <v>10075472.199999999</v>
          </cell>
          <cell r="G4494">
            <v>3674584.8</v>
          </cell>
          <cell r="H4494">
            <v>39211310</v>
          </cell>
        </row>
        <row r="4495">
          <cell r="E4495">
            <v>2007</v>
          </cell>
          <cell r="F4495">
            <v>8988764.0999999996</v>
          </cell>
          <cell r="G4495">
            <v>4341927.0999999996</v>
          </cell>
          <cell r="H4495">
            <v>39211310</v>
          </cell>
        </row>
        <row r="4496">
          <cell r="E4496">
            <v>2006</v>
          </cell>
          <cell r="F4496">
            <v>6744113.5</v>
          </cell>
          <cell r="G4496">
            <v>3914356.2</v>
          </cell>
          <cell r="H4496">
            <v>39211310</v>
          </cell>
        </row>
        <row r="4497">
          <cell r="E4497">
            <v>2005</v>
          </cell>
          <cell r="F4497">
            <v>5707242.7999999998</v>
          </cell>
          <cell r="G4497">
            <v>3540047.7</v>
          </cell>
          <cell r="H4497">
            <v>39211310</v>
          </cell>
        </row>
        <row r="4498">
          <cell r="E4498">
            <v>2018</v>
          </cell>
          <cell r="F4498">
            <v>298201.09999999998</v>
          </cell>
          <cell r="G4498">
            <v>1340249.8999999999</v>
          </cell>
          <cell r="H4498">
            <v>39211390</v>
          </cell>
        </row>
        <row r="4499">
          <cell r="E4499">
            <v>2017</v>
          </cell>
          <cell r="F4499">
            <v>700048.9</v>
          </cell>
          <cell r="G4499">
            <v>1510946</v>
          </cell>
          <cell r="H4499">
            <v>39211390</v>
          </cell>
        </row>
        <row r="4500">
          <cell r="E4500">
            <v>2016</v>
          </cell>
          <cell r="F4500">
            <v>173838.5</v>
          </cell>
          <cell r="G4500">
            <v>714586.9</v>
          </cell>
          <cell r="H4500">
            <v>39211390</v>
          </cell>
        </row>
        <row r="4501">
          <cell r="E4501">
            <v>2015</v>
          </cell>
          <cell r="F4501">
            <v>157649.79999999999</v>
          </cell>
          <cell r="G4501">
            <v>537737</v>
          </cell>
          <cell r="H4501">
            <v>39211390</v>
          </cell>
        </row>
        <row r="4502">
          <cell r="E4502">
            <v>2014</v>
          </cell>
          <cell r="F4502">
            <v>142656</v>
          </cell>
          <cell r="G4502">
            <v>385521.4</v>
          </cell>
          <cell r="H4502">
            <v>39211390</v>
          </cell>
        </row>
        <row r="4503">
          <cell r="E4503">
            <v>2013</v>
          </cell>
          <cell r="F4503">
            <v>129101.9</v>
          </cell>
          <cell r="G4503">
            <v>430010.8</v>
          </cell>
          <cell r="H4503">
            <v>39211390</v>
          </cell>
        </row>
        <row r="4504">
          <cell r="E4504">
            <v>2012</v>
          </cell>
          <cell r="F4504">
            <v>104913.9</v>
          </cell>
          <cell r="G4504">
            <v>324511.2</v>
          </cell>
          <cell r="H4504">
            <v>39211390</v>
          </cell>
        </row>
        <row r="4505">
          <cell r="E4505">
            <v>2011</v>
          </cell>
          <cell r="F4505">
            <v>60582.2</v>
          </cell>
          <cell r="G4505">
            <v>633647.5</v>
          </cell>
          <cell r="H4505">
            <v>39211390</v>
          </cell>
        </row>
        <row r="4506">
          <cell r="E4506">
            <v>2010</v>
          </cell>
          <cell r="F4506">
            <v>21002.5</v>
          </cell>
          <cell r="G4506">
            <v>397756</v>
          </cell>
          <cell r="H4506">
            <v>39211390</v>
          </cell>
        </row>
        <row r="4507">
          <cell r="E4507">
            <v>2009</v>
          </cell>
          <cell r="F4507">
            <v>28702.7</v>
          </cell>
          <cell r="G4507">
            <v>387263.3</v>
          </cell>
          <cell r="H4507">
            <v>39211390</v>
          </cell>
        </row>
        <row r="4508">
          <cell r="E4508">
            <v>2008</v>
          </cell>
          <cell r="F4508">
            <v>61453.599999999999</v>
          </cell>
          <cell r="G4508">
            <v>547360.4</v>
          </cell>
          <cell r="H4508">
            <v>39211390</v>
          </cell>
        </row>
        <row r="4509">
          <cell r="E4509">
            <v>2007</v>
          </cell>
          <cell r="F4509">
            <v>47853.9</v>
          </cell>
          <cell r="G4509">
            <v>621223</v>
          </cell>
          <cell r="H4509">
            <v>39211390</v>
          </cell>
        </row>
        <row r="4510">
          <cell r="E4510">
            <v>2006</v>
          </cell>
          <cell r="F4510">
            <v>24058.2</v>
          </cell>
          <cell r="G4510">
            <v>459647.5</v>
          </cell>
          <cell r="H4510">
            <v>39211390</v>
          </cell>
        </row>
        <row r="4511">
          <cell r="E4511">
            <v>2005</v>
          </cell>
          <cell r="F4511">
            <v>32580.1</v>
          </cell>
          <cell r="G4511">
            <v>248694.3</v>
          </cell>
          <cell r="H4511">
            <v>39211390</v>
          </cell>
        </row>
        <row r="4512">
          <cell r="E4512">
            <v>2018</v>
          </cell>
          <cell r="F4512">
            <v>103313</v>
          </cell>
          <cell r="G4512">
            <v>189990.1</v>
          </cell>
          <cell r="H4512">
            <v>39211400</v>
          </cell>
        </row>
        <row r="4513">
          <cell r="E4513">
            <v>2017</v>
          </cell>
          <cell r="F4513">
            <v>30075.1</v>
          </cell>
          <cell r="G4513">
            <v>114201.4</v>
          </cell>
          <cell r="H4513">
            <v>39211400</v>
          </cell>
        </row>
        <row r="4514">
          <cell r="E4514">
            <v>2016</v>
          </cell>
          <cell r="F4514">
            <v>7820.8</v>
          </cell>
          <cell r="G4514">
            <v>110996.2</v>
          </cell>
          <cell r="H4514">
            <v>39211400</v>
          </cell>
        </row>
        <row r="4515">
          <cell r="E4515">
            <v>2015</v>
          </cell>
          <cell r="F4515">
            <v>2930.2</v>
          </cell>
          <cell r="G4515">
            <v>138564.20000000001</v>
          </cell>
          <cell r="H4515">
            <v>39211400</v>
          </cell>
        </row>
        <row r="4516">
          <cell r="E4516">
            <v>2014</v>
          </cell>
          <cell r="F4516">
            <v>14433.8</v>
          </cell>
          <cell r="G4516">
            <v>126451.5</v>
          </cell>
          <cell r="H4516">
            <v>39211400</v>
          </cell>
        </row>
        <row r="4517">
          <cell r="E4517">
            <v>2013</v>
          </cell>
          <cell r="F4517">
            <v>10010.4</v>
          </cell>
          <cell r="G4517">
            <v>77506</v>
          </cell>
          <cell r="H4517">
            <v>39211400</v>
          </cell>
        </row>
        <row r="4518">
          <cell r="E4518">
            <v>2012</v>
          </cell>
          <cell r="F4518">
            <v>2771.3</v>
          </cell>
          <cell r="G4518">
            <v>90295.4</v>
          </cell>
          <cell r="H4518">
            <v>39211400</v>
          </cell>
        </row>
        <row r="4519">
          <cell r="E4519">
            <v>2011</v>
          </cell>
          <cell r="F4519">
            <v>2248</v>
          </cell>
          <cell r="G4519">
            <v>60055.3</v>
          </cell>
          <cell r="H4519">
            <v>39211400</v>
          </cell>
        </row>
        <row r="4520">
          <cell r="E4520">
            <v>2010</v>
          </cell>
          <cell r="F4520">
            <v>642.79999999999995</v>
          </cell>
          <cell r="G4520">
            <v>53165.599999999999</v>
          </cell>
          <cell r="H4520">
            <v>39211400</v>
          </cell>
        </row>
        <row r="4521">
          <cell r="E4521">
            <v>2009</v>
          </cell>
          <cell r="F4521">
            <v>425.8</v>
          </cell>
          <cell r="G4521">
            <v>54624.6</v>
          </cell>
          <cell r="H4521">
            <v>39211400</v>
          </cell>
        </row>
        <row r="4522">
          <cell r="E4522">
            <v>2008</v>
          </cell>
          <cell r="F4522">
            <v>1780</v>
          </cell>
          <cell r="G4522">
            <v>46429</v>
          </cell>
          <cell r="H4522">
            <v>39211400</v>
          </cell>
        </row>
        <row r="4523">
          <cell r="E4523">
            <v>2007</v>
          </cell>
          <cell r="F4523">
            <v>148</v>
          </cell>
          <cell r="G4523">
            <v>60723.5</v>
          </cell>
          <cell r="H4523">
            <v>39211400</v>
          </cell>
        </row>
        <row r="4524">
          <cell r="E4524">
            <v>2006</v>
          </cell>
          <cell r="F4524">
            <v>35</v>
          </cell>
          <cell r="G4524">
            <v>61147.9</v>
          </cell>
          <cell r="H4524">
            <v>39211400</v>
          </cell>
        </row>
        <row r="4525">
          <cell r="E4525">
            <v>2005</v>
          </cell>
          <cell r="F4525">
            <v>56.7</v>
          </cell>
          <cell r="G4525">
            <v>73042.7</v>
          </cell>
          <cell r="H4525">
            <v>39211400</v>
          </cell>
        </row>
        <row r="4526">
          <cell r="E4526">
            <v>2018</v>
          </cell>
          <cell r="F4526">
            <v>596836.6</v>
          </cell>
          <cell r="G4526">
            <v>3231227</v>
          </cell>
          <cell r="H4526">
            <v>39211900</v>
          </cell>
        </row>
        <row r="4527">
          <cell r="E4527">
            <v>2017</v>
          </cell>
          <cell r="F4527">
            <v>586928.1</v>
          </cell>
          <cell r="G4527">
            <v>2902669.9</v>
          </cell>
          <cell r="H4527">
            <v>39211900</v>
          </cell>
        </row>
        <row r="4528">
          <cell r="E4528">
            <v>2016</v>
          </cell>
          <cell r="F4528">
            <v>414436.3</v>
          </cell>
          <cell r="G4528">
            <v>2618264.9</v>
          </cell>
          <cell r="H4528">
            <v>39211900</v>
          </cell>
        </row>
        <row r="4529">
          <cell r="E4529">
            <v>2015</v>
          </cell>
          <cell r="F4529">
            <v>342267.8</v>
          </cell>
          <cell r="G4529">
            <v>2756573.4</v>
          </cell>
          <cell r="H4529">
            <v>39211900</v>
          </cell>
        </row>
        <row r="4530">
          <cell r="E4530">
            <v>2014</v>
          </cell>
          <cell r="F4530">
            <v>473813.5</v>
          </cell>
          <cell r="G4530">
            <v>3225013.9</v>
          </cell>
          <cell r="H4530">
            <v>39211900</v>
          </cell>
        </row>
        <row r="4531">
          <cell r="E4531">
            <v>2013</v>
          </cell>
          <cell r="F4531">
            <v>602102.4</v>
          </cell>
          <cell r="G4531">
            <v>1657724.2</v>
          </cell>
          <cell r="H4531">
            <v>39211900</v>
          </cell>
        </row>
        <row r="4532">
          <cell r="E4532">
            <v>2012</v>
          </cell>
          <cell r="F4532">
            <v>462737.5</v>
          </cell>
          <cell r="G4532">
            <v>1156503.3999999999</v>
          </cell>
          <cell r="H4532">
            <v>39211900</v>
          </cell>
        </row>
        <row r="4533">
          <cell r="E4533">
            <v>2011</v>
          </cell>
          <cell r="F4533">
            <v>310176.8</v>
          </cell>
          <cell r="G4533">
            <v>1258363.2</v>
          </cell>
          <cell r="H4533">
            <v>39211900</v>
          </cell>
        </row>
        <row r="4534">
          <cell r="E4534">
            <v>2010</v>
          </cell>
          <cell r="F4534">
            <v>94630.399999999994</v>
          </cell>
          <cell r="G4534">
            <v>1370519.1</v>
          </cell>
          <cell r="H4534">
            <v>39211900</v>
          </cell>
        </row>
        <row r="4535">
          <cell r="E4535">
            <v>2009</v>
          </cell>
          <cell r="F4535">
            <v>95574.3</v>
          </cell>
          <cell r="G4535">
            <v>1258199.8</v>
          </cell>
          <cell r="H4535">
            <v>39211900</v>
          </cell>
        </row>
        <row r="4536">
          <cell r="E4536">
            <v>2008</v>
          </cell>
          <cell r="F4536">
            <v>85899.199999999997</v>
          </cell>
          <cell r="G4536">
            <v>1468046.3</v>
          </cell>
          <cell r="H4536">
            <v>39211900</v>
          </cell>
        </row>
        <row r="4537">
          <cell r="E4537">
            <v>2007</v>
          </cell>
          <cell r="F4537">
            <v>76998.2</v>
          </cell>
          <cell r="G4537">
            <v>1608661.3</v>
          </cell>
          <cell r="H4537">
            <v>39211900</v>
          </cell>
        </row>
        <row r="4538">
          <cell r="E4538">
            <v>2006</v>
          </cell>
          <cell r="F4538">
            <v>43918.9</v>
          </cell>
          <cell r="G4538">
            <v>1183559.3</v>
          </cell>
          <cell r="H4538">
            <v>39211900</v>
          </cell>
        </row>
        <row r="4539">
          <cell r="E4539">
            <v>2005</v>
          </cell>
          <cell r="F4539">
            <v>35425.800000000003</v>
          </cell>
          <cell r="G4539">
            <v>826421.6</v>
          </cell>
          <cell r="H4539">
            <v>39211900</v>
          </cell>
        </row>
        <row r="4540">
          <cell r="E4540">
            <v>2018</v>
          </cell>
          <cell r="F4540">
            <v>207286.9</v>
          </cell>
          <cell r="G4540">
            <v>332562</v>
          </cell>
          <cell r="H4540">
            <v>39219010</v>
          </cell>
        </row>
        <row r="4541">
          <cell r="E4541">
            <v>2017</v>
          </cell>
          <cell r="F4541">
            <v>112183.8</v>
          </cell>
          <cell r="G4541">
            <v>301728.8</v>
          </cell>
          <cell r="H4541">
            <v>39219010</v>
          </cell>
        </row>
        <row r="4542">
          <cell r="E4542">
            <v>2016</v>
          </cell>
          <cell r="F4542">
            <v>153106.5</v>
          </cell>
          <cell r="G4542">
            <v>247106.1</v>
          </cell>
          <cell r="H4542">
            <v>39219010</v>
          </cell>
        </row>
        <row r="4543">
          <cell r="E4543">
            <v>2015</v>
          </cell>
          <cell r="F4543">
            <v>113026.7</v>
          </cell>
          <cell r="G4543">
            <v>276414</v>
          </cell>
          <cell r="H4543">
            <v>39219010</v>
          </cell>
        </row>
        <row r="4544">
          <cell r="E4544">
            <v>2014</v>
          </cell>
          <cell r="F4544">
            <v>59382.400000000001</v>
          </cell>
          <cell r="G4544">
            <v>270816.5</v>
          </cell>
          <cell r="H4544">
            <v>39219010</v>
          </cell>
        </row>
        <row r="4545">
          <cell r="E4545">
            <v>2013</v>
          </cell>
          <cell r="F4545">
            <v>114022.9</v>
          </cell>
          <cell r="G4545">
            <v>272582.2</v>
          </cell>
          <cell r="H4545">
            <v>39219010</v>
          </cell>
        </row>
        <row r="4546">
          <cell r="E4546">
            <v>2012</v>
          </cell>
          <cell r="F4546">
            <v>118304.1</v>
          </cell>
          <cell r="G4546">
            <v>203630.1</v>
          </cell>
          <cell r="H4546">
            <v>39219010</v>
          </cell>
        </row>
        <row r="4547">
          <cell r="E4547">
            <v>2011</v>
          </cell>
          <cell r="F4547">
            <v>96934.7</v>
          </cell>
          <cell r="G4547">
            <v>273513.09999999998</v>
          </cell>
          <cell r="H4547">
            <v>39219010</v>
          </cell>
        </row>
        <row r="4548">
          <cell r="E4548">
            <v>2010</v>
          </cell>
          <cell r="F4548">
            <v>115485.1</v>
          </cell>
          <cell r="G4548">
            <v>202258.4</v>
          </cell>
          <cell r="H4548">
            <v>39219010</v>
          </cell>
        </row>
        <row r="4549">
          <cell r="E4549">
            <v>2009</v>
          </cell>
          <cell r="H4549">
            <v>39219010</v>
          </cell>
        </row>
        <row r="4550">
          <cell r="E4550">
            <v>2008</v>
          </cell>
          <cell r="H4550">
            <v>39219010</v>
          </cell>
        </row>
        <row r="4551">
          <cell r="E4551">
            <v>2007</v>
          </cell>
          <cell r="H4551">
            <v>39219010</v>
          </cell>
        </row>
        <row r="4552">
          <cell r="E4552">
            <v>2006</v>
          </cell>
          <cell r="H4552">
            <v>39219010</v>
          </cell>
        </row>
        <row r="4553">
          <cell r="E4553">
            <v>2005</v>
          </cell>
          <cell r="H4553">
            <v>39219010</v>
          </cell>
        </row>
        <row r="4554">
          <cell r="E4554">
            <v>2018</v>
          </cell>
          <cell r="H4554">
            <v>39219011</v>
          </cell>
        </row>
        <row r="4555">
          <cell r="E4555">
            <v>2017</v>
          </cell>
          <cell r="H4555">
            <v>39219011</v>
          </cell>
        </row>
        <row r="4556">
          <cell r="E4556">
            <v>2016</v>
          </cell>
          <cell r="H4556">
            <v>39219011</v>
          </cell>
        </row>
        <row r="4557">
          <cell r="E4557">
            <v>2015</v>
          </cell>
          <cell r="H4557">
            <v>39219011</v>
          </cell>
        </row>
        <row r="4558">
          <cell r="E4558">
            <v>2014</v>
          </cell>
          <cell r="H4558">
            <v>39219011</v>
          </cell>
        </row>
        <row r="4559">
          <cell r="E4559">
            <v>2013</v>
          </cell>
          <cell r="H4559">
            <v>39219011</v>
          </cell>
        </row>
        <row r="4560">
          <cell r="E4560">
            <v>2012</v>
          </cell>
          <cell r="H4560">
            <v>39219011</v>
          </cell>
        </row>
        <row r="4561">
          <cell r="E4561">
            <v>2011</v>
          </cell>
          <cell r="H4561">
            <v>39219011</v>
          </cell>
        </row>
        <row r="4562">
          <cell r="E4562">
            <v>2010</v>
          </cell>
          <cell r="H4562">
            <v>39219011</v>
          </cell>
        </row>
        <row r="4563">
          <cell r="E4563">
            <v>2009</v>
          </cell>
          <cell r="F4563">
            <v>33944</v>
          </cell>
          <cell r="G4563">
            <v>102231</v>
          </cell>
          <cell r="H4563">
            <v>39219011</v>
          </cell>
        </row>
        <row r="4564">
          <cell r="E4564">
            <v>2008</v>
          </cell>
          <cell r="F4564">
            <v>14357</v>
          </cell>
          <cell r="G4564">
            <v>80861</v>
          </cell>
          <cell r="H4564">
            <v>39219011</v>
          </cell>
        </row>
        <row r="4565">
          <cell r="E4565">
            <v>2007</v>
          </cell>
          <cell r="F4565">
            <v>3259.3</v>
          </cell>
          <cell r="G4565">
            <v>67049</v>
          </cell>
          <cell r="H4565">
            <v>39219011</v>
          </cell>
        </row>
        <row r="4566">
          <cell r="E4566">
            <v>2006</v>
          </cell>
          <cell r="F4566">
            <v>0</v>
          </cell>
          <cell r="G4566">
            <v>59467</v>
          </cell>
          <cell r="H4566">
            <v>39219011</v>
          </cell>
        </row>
        <row r="4567">
          <cell r="E4567">
            <v>2005</v>
          </cell>
          <cell r="F4567">
            <v>18021</v>
          </cell>
          <cell r="G4567">
            <v>92849.7</v>
          </cell>
          <cell r="H4567">
            <v>39219011</v>
          </cell>
        </row>
        <row r="4568">
          <cell r="E4568">
            <v>2018</v>
          </cell>
          <cell r="H4568">
            <v>39219019</v>
          </cell>
        </row>
        <row r="4569">
          <cell r="E4569">
            <v>2017</v>
          </cell>
          <cell r="H4569">
            <v>39219019</v>
          </cell>
        </row>
        <row r="4570">
          <cell r="E4570">
            <v>2016</v>
          </cell>
          <cell r="H4570">
            <v>39219019</v>
          </cell>
        </row>
        <row r="4571">
          <cell r="E4571">
            <v>2015</v>
          </cell>
          <cell r="H4571">
            <v>39219019</v>
          </cell>
        </row>
        <row r="4572">
          <cell r="E4572">
            <v>2014</v>
          </cell>
          <cell r="H4572">
            <v>39219019</v>
          </cell>
        </row>
        <row r="4573">
          <cell r="E4573">
            <v>2013</v>
          </cell>
          <cell r="H4573">
            <v>39219019</v>
          </cell>
        </row>
        <row r="4574">
          <cell r="E4574">
            <v>2012</v>
          </cell>
          <cell r="H4574">
            <v>39219019</v>
          </cell>
        </row>
        <row r="4575">
          <cell r="E4575">
            <v>2011</v>
          </cell>
          <cell r="H4575">
            <v>39219019</v>
          </cell>
        </row>
        <row r="4576">
          <cell r="E4576">
            <v>2010</v>
          </cell>
          <cell r="H4576">
            <v>39219019</v>
          </cell>
        </row>
        <row r="4577">
          <cell r="E4577">
            <v>2009</v>
          </cell>
          <cell r="F4577">
            <v>51831.5</v>
          </cell>
          <cell r="G4577">
            <v>330286.8</v>
          </cell>
          <cell r="H4577">
            <v>39219019</v>
          </cell>
        </row>
        <row r="4578">
          <cell r="E4578">
            <v>2008</v>
          </cell>
          <cell r="F4578">
            <v>208875.2</v>
          </cell>
          <cell r="G4578">
            <v>485584</v>
          </cell>
          <cell r="H4578">
            <v>39219019</v>
          </cell>
        </row>
        <row r="4579">
          <cell r="E4579">
            <v>2007</v>
          </cell>
          <cell r="F4579">
            <v>20439.599999999999</v>
          </cell>
          <cell r="G4579">
            <v>530985.6</v>
          </cell>
          <cell r="H4579">
            <v>39219019</v>
          </cell>
        </row>
        <row r="4580">
          <cell r="E4580">
            <v>2006</v>
          </cell>
          <cell r="F4580">
            <v>31686.400000000001</v>
          </cell>
          <cell r="G4580">
            <v>461738.7</v>
          </cell>
          <cell r="H4580">
            <v>39219019</v>
          </cell>
        </row>
        <row r="4581">
          <cell r="E4581">
            <v>2005</v>
          </cell>
          <cell r="F4581">
            <v>2005</v>
          </cell>
          <cell r="G4581">
            <v>272697.90000000002</v>
          </cell>
          <cell r="H4581">
            <v>39219019</v>
          </cell>
        </row>
        <row r="4582">
          <cell r="E4582">
            <v>2018</v>
          </cell>
          <cell r="F4582">
            <v>11123.2</v>
          </cell>
          <cell r="G4582">
            <v>95618</v>
          </cell>
          <cell r="H4582">
            <v>39219030</v>
          </cell>
        </row>
        <row r="4583">
          <cell r="E4583">
            <v>2017</v>
          </cell>
          <cell r="F4583">
            <v>6427.4</v>
          </cell>
          <cell r="G4583">
            <v>88334.6</v>
          </cell>
          <cell r="H4583">
            <v>39219030</v>
          </cell>
        </row>
        <row r="4584">
          <cell r="E4584">
            <v>2016</v>
          </cell>
          <cell r="F4584">
            <v>127245.7</v>
          </cell>
          <cell r="G4584">
            <v>213518.5</v>
          </cell>
          <cell r="H4584">
            <v>39219030</v>
          </cell>
        </row>
        <row r="4585">
          <cell r="E4585">
            <v>2015</v>
          </cell>
          <cell r="F4585">
            <v>20138.2</v>
          </cell>
          <cell r="G4585">
            <v>105397.8</v>
          </cell>
          <cell r="H4585">
            <v>39219030</v>
          </cell>
        </row>
        <row r="4586">
          <cell r="E4586">
            <v>2014</v>
          </cell>
          <cell r="F4586">
            <v>5634</v>
          </cell>
          <cell r="G4586">
            <v>153606.79999999999</v>
          </cell>
          <cell r="H4586">
            <v>39219030</v>
          </cell>
        </row>
        <row r="4587">
          <cell r="E4587">
            <v>2013</v>
          </cell>
          <cell r="F4587">
            <v>3003.9</v>
          </cell>
          <cell r="G4587">
            <v>94593.7</v>
          </cell>
          <cell r="H4587">
            <v>39219030</v>
          </cell>
        </row>
        <row r="4588">
          <cell r="E4588">
            <v>2012</v>
          </cell>
          <cell r="F4588">
            <v>11078.6</v>
          </cell>
          <cell r="G4588">
            <v>149748.4</v>
          </cell>
          <cell r="H4588">
            <v>39219030</v>
          </cell>
        </row>
        <row r="4589">
          <cell r="E4589">
            <v>2011</v>
          </cell>
          <cell r="F4589">
            <v>37113.9</v>
          </cell>
          <cell r="G4589">
            <v>95044.1</v>
          </cell>
          <cell r="H4589">
            <v>39219030</v>
          </cell>
        </row>
        <row r="4590">
          <cell r="E4590">
            <v>2010</v>
          </cell>
          <cell r="F4590">
            <v>10129.799999999999</v>
          </cell>
          <cell r="G4590">
            <v>235909.4</v>
          </cell>
          <cell r="H4590">
            <v>39219030</v>
          </cell>
        </row>
        <row r="4591">
          <cell r="E4591">
            <v>2009</v>
          </cell>
          <cell r="F4591">
            <v>1426</v>
          </cell>
          <cell r="G4591">
            <v>238538.8</v>
          </cell>
          <cell r="H4591">
            <v>39219030</v>
          </cell>
        </row>
        <row r="4592">
          <cell r="E4592">
            <v>2008</v>
          </cell>
          <cell r="F4592">
            <v>6433.4</v>
          </cell>
          <cell r="G4592">
            <v>219311.4</v>
          </cell>
          <cell r="H4592">
            <v>39219030</v>
          </cell>
        </row>
        <row r="4593">
          <cell r="E4593">
            <v>2007</v>
          </cell>
          <cell r="F4593">
            <v>100508.9</v>
          </cell>
          <cell r="G4593">
            <v>506018.9</v>
          </cell>
          <cell r="H4593">
            <v>39219030</v>
          </cell>
        </row>
        <row r="4594">
          <cell r="E4594">
            <v>2006</v>
          </cell>
          <cell r="F4594">
            <v>108392</v>
          </cell>
          <cell r="G4594">
            <v>500076.4</v>
          </cell>
          <cell r="H4594">
            <v>39219030</v>
          </cell>
        </row>
        <row r="4595">
          <cell r="E4595">
            <v>2005</v>
          </cell>
          <cell r="F4595">
            <v>9436.1</v>
          </cell>
          <cell r="G4595">
            <v>239017.4</v>
          </cell>
          <cell r="H4595">
            <v>39219030</v>
          </cell>
        </row>
        <row r="4596">
          <cell r="E4596">
            <v>2018</v>
          </cell>
          <cell r="F4596">
            <v>1194891.8</v>
          </cell>
          <cell r="G4596">
            <v>1832539.6</v>
          </cell>
          <cell r="H4596">
            <v>39219041</v>
          </cell>
        </row>
        <row r="4597">
          <cell r="E4597">
            <v>2017</v>
          </cell>
          <cell r="F4597">
            <v>437779</v>
          </cell>
          <cell r="G4597">
            <v>1270923.8</v>
          </cell>
          <cell r="H4597">
            <v>39219041</v>
          </cell>
        </row>
        <row r="4598">
          <cell r="E4598">
            <v>2016</v>
          </cell>
          <cell r="F4598">
            <v>723835.5</v>
          </cell>
          <cell r="G4598">
            <v>1361989.5</v>
          </cell>
          <cell r="H4598">
            <v>39219041</v>
          </cell>
        </row>
        <row r="4599">
          <cell r="E4599">
            <v>2015</v>
          </cell>
          <cell r="F4599">
            <v>571088.80000000005</v>
          </cell>
          <cell r="G4599">
            <v>1372020.9</v>
          </cell>
          <cell r="H4599">
            <v>39219041</v>
          </cell>
        </row>
        <row r="4600">
          <cell r="E4600">
            <v>2014</v>
          </cell>
          <cell r="F4600">
            <v>377400</v>
          </cell>
          <cell r="G4600">
            <v>1093025.8</v>
          </cell>
          <cell r="H4600">
            <v>39219041</v>
          </cell>
        </row>
        <row r="4601">
          <cell r="E4601">
            <v>2013</v>
          </cell>
          <cell r="F4601">
            <v>463957.6</v>
          </cell>
          <cell r="G4601">
            <v>1048008.8</v>
          </cell>
          <cell r="H4601">
            <v>39219041</v>
          </cell>
        </row>
        <row r="4602">
          <cell r="E4602">
            <v>2012</v>
          </cell>
          <cell r="F4602">
            <v>368545.5</v>
          </cell>
          <cell r="G4602">
            <v>1185984.2</v>
          </cell>
          <cell r="H4602">
            <v>39219041</v>
          </cell>
        </row>
        <row r="4603">
          <cell r="E4603">
            <v>2011</v>
          </cell>
          <cell r="F4603">
            <v>331658</v>
          </cell>
          <cell r="G4603">
            <v>1230243.6000000001</v>
          </cell>
          <cell r="H4603">
            <v>39219041</v>
          </cell>
        </row>
        <row r="4604">
          <cell r="E4604">
            <v>2010</v>
          </cell>
          <cell r="F4604">
            <v>286512.8</v>
          </cell>
          <cell r="G4604">
            <v>1058740.3999999999</v>
          </cell>
          <cell r="H4604">
            <v>39219041</v>
          </cell>
        </row>
        <row r="4605">
          <cell r="E4605">
            <v>2009</v>
          </cell>
          <cell r="F4605">
            <v>70155.7</v>
          </cell>
          <cell r="G4605">
            <v>745461.5</v>
          </cell>
          <cell r="H4605">
            <v>39219041</v>
          </cell>
        </row>
        <row r="4606">
          <cell r="E4606">
            <v>2008</v>
          </cell>
          <cell r="F4606">
            <v>137898.5</v>
          </cell>
          <cell r="G4606">
            <v>1247606.6000000001</v>
          </cell>
          <cell r="H4606">
            <v>39219041</v>
          </cell>
        </row>
        <row r="4607">
          <cell r="E4607">
            <v>2007</v>
          </cell>
          <cell r="F4607">
            <v>291028.5</v>
          </cell>
          <cell r="G4607">
            <v>1319793.7</v>
          </cell>
          <cell r="H4607">
            <v>39219041</v>
          </cell>
        </row>
        <row r="4608">
          <cell r="E4608">
            <v>2006</v>
          </cell>
          <cell r="F4608">
            <v>66249</v>
          </cell>
          <cell r="G4608">
            <v>1096013.7</v>
          </cell>
          <cell r="H4608">
            <v>39219041</v>
          </cell>
        </row>
        <row r="4609">
          <cell r="E4609">
            <v>2005</v>
          </cell>
          <cell r="F4609">
            <v>5259.6</v>
          </cell>
          <cell r="G4609">
            <v>568189.6</v>
          </cell>
          <cell r="H4609">
            <v>39219041</v>
          </cell>
        </row>
        <row r="4610">
          <cell r="E4610">
            <v>2018</v>
          </cell>
          <cell r="F4610">
            <v>37526.300000000003</v>
          </cell>
          <cell r="G4610">
            <v>403387</v>
          </cell>
          <cell r="H4610">
            <v>39219043</v>
          </cell>
        </row>
        <row r="4611">
          <cell r="E4611">
            <v>2017</v>
          </cell>
          <cell r="F4611">
            <v>3287.6</v>
          </cell>
          <cell r="G4611">
            <v>410857</v>
          </cell>
          <cell r="H4611">
            <v>39219043</v>
          </cell>
        </row>
        <row r="4612">
          <cell r="E4612">
            <v>2016</v>
          </cell>
          <cell r="F4612">
            <v>24255.8</v>
          </cell>
          <cell r="G4612">
            <v>351221.1</v>
          </cell>
          <cell r="H4612">
            <v>39219043</v>
          </cell>
        </row>
        <row r="4613">
          <cell r="E4613">
            <v>2015</v>
          </cell>
          <cell r="F4613">
            <v>26415.1</v>
          </cell>
          <cell r="G4613">
            <v>336445.6</v>
          </cell>
          <cell r="H4613">
            <v>39219043</v>
          </cell>
        </row>
        <row r="4614">
          <cell r="E4614">
            <v>2014</v>
          </cell>
          <cell r="F4614">
            <v>20276.2</v>
          </cell>
          <cell r="G4614">
            <v>333639</v>
          </cell>
          <cell r="H4614">
            <v>39219043</v>
          </cell>
        </row>
        <row r="4615">
          <cell r="E4615">
            <v>2013</v>
          </cell>
          <cell r="F4615">
            <v>128756.8</v>
          </cell>
          <cell r="G4615">
            <v>467867</v>
          </cell>
          <cell r="H4615">
            <v>39219043</v>
          </cell>
        </row>
        <row r="4616">
          <cell r="E4616">
            <v>2012</v>
          </cell>
          <cell r="F4616">
            <v>89349.6</v>
          </cell>
          <cell r="G4616">
            <v>333269</v>
          </cell>
          <cell r="H4616">
            <v>39219043</v>
          </cell>
        </row>
        <row r="4617">
          <cell r="E4617">
            <v>2011</v>
          </cell>
          <cell r="F4617">
            <v>10818.8</v>
          </cell>
          <cell r="G4617">
            <v>116213.4</v>
          </cell>
          <cell r="H4617">
            <v>39219043</v>
          </cell>
        </row>
        <row r="4618">
          <cell r="E4618">
            <v>2010</v>
          </cell>
          <cell r="F4618">
            <v>25944.9</v>
          </cell>
          <cell r="G4618">
            <v>112110.39999999999</v>
          </cell>
          <cell r="H4618">
            <v>39219043</v>
          </cell>
        </row>
        <row r="4619">
          <cell r="E4619">
            <v>2009</v>
          </cell>
          <cell r="F4619">
            <v>47110</v>
          </cell>
          <cell r="G4619">
            <v>229025</v>
          </cell>
          <cell r="H4619">
            <v>39219043</v>
          </cell>
        </row>
        <row r="4620">
          <cell r="E4620">
            <v>2008</v>
          </cell>
          <cell r="F4620">
            <v>39361.300000000003</v>
          </cell>
          <cell r="G4620">
            <v>188548</v>
          </cell>
          <cell r="H4620">
            <v>39219043</v>
          </cell>
        </row>
        <row r="4621">
          <cell r="E4621">
            <v>2007</v>
          </cell>
          <cell r="F4621">
            <v>17428.3</v>
          </cell>
          <cell r="G4621">
            <v>142722</v>
          </cell>
          <cell r="H4621">
            <v>39219043</v>
          </cell>
        </row>
        <row r="4622">
          <cell r="E4622">
            <v>2006</v>
          </cell>
          <cell r="F4622">
            <v>19999</v>
          </cell>
          <cell r="G4622">
            <v>1643979.1</v>
          </cell>
          <cell r="H4622">
            <v>39219043</v>
          </cell>
        </row>
        <row r="4623">
          <cell r="E4623">
            <v>2005</v>
          </cell>
          <cell r="F4623">
            <v>32588.400000000001</v>
          </cell>
          <cell r="G4623">
            <v>2498575.5</v>
          </cell>
          <cell r="H4623">
            <v>39219043</v>
          </cell>
        </row>
        <row r="4624">
          <cell r="E4624">
            <v>2018</v>
          </cell>
          <cell r="F4624">
            <v>267690.5</v>
          </cell>
          <cell r="G4624">
            <v>409311.3</v>
          </cell>
          <cell r="H4624">
            <v>39219049</v>
          </cell>
        </row>
        <row r="4625">
          <cell r="E4625">
            <v>2017</v>
          </cell>
          <cell r="F4625">
            <v>412301.3</v>
          </cell>
          <cell r="G4625">
            <v>1113332</v>
          </cell>
          <cell r="H4625">
            <v>39219049</v>
          </cell>
        </row>
        <row r="4626">
          <cell r="E4626">
            <v>2016</v>
          </cell>
          <cell r="F4626">
            <v>383998.8</v>
          </cell>
          <cell r="G4626">
            <v>2171902.2999999998</v>
          </cell>
          <cell r="H4626">
            <v>39219049</v>
          </cell>
        </row>
        <row r="4627">
          <cell r="E4627">
            <v>2015</v>
          </cell>
          <cell r="F4627">
            <v>653462.9</v>
          </cell>
          <cell r="G4627">
            <v>896451.6</v>
          </cell>
          <cell r="H4627">
            <v>39219049</v>
          </cell>
        </row>
        <row r="4628">
          <cell r="E4628">
            <v>2014</v>
          </cell>
          <cell r="F4628">
            <v>401674.1</v>
          </cell>
          <cell r="G4628">
            <v>146746.4</v>
          </cell>
          <cell r="H4628">
            <v>39219049</v>
          </cell>
        </row>
        <row r="4629">
          <cell r="E4629">
            <v>2013</v>
          </cell>
          <cell r="F4629">
            <v>14792.1</v>
          </cell>
          <cell r="G4629">
            <v>123107.1</v>
          </cell>
          <cell r="H4629">
            <v>39219049</v>
          </cell>
        </row>
        <row r="4630">
          <cell r="E4630">
            <v>2012</v>
          </cell>
          <cell r="F4630">
            <v>64380.7</v>
          </cell>
          <cell r="G4630">
            <v>106305</v>
          </cell>
          <cell r="H4630">
            <v>39219049</v>
          </cell>
        </row>
        <row r="4631">
          <cell r="E4631">
            <v>2011</v>
          </cell>
          <cell r="F4631">
            <v>12336.3</v>
          </cell>
          <cell r="G4631">
            <v>160092.1</v>
          </cell>
          <cell r="H4631">
            <v>39219049</v>
          </cell>
        </row>
        <row r="4632">
          <cell r="E4632">
            <v>2010</v>
          </cell>
          <cell r="F4632">
            <v>5391.5</v>
          </cell>
          <cell r="G4632">
            <v>328807</v>
          </cell>
          <cell r="H4632">
            <v>39219049</v>
          </cell>
        </row>
        <row r="4633">
          <cell r="E4633">
            <v>2009</v>
          </cell>
          <cell r="F4633">
            <v>179019</v>
          </cell>
          <cell r="G4633">
            <v>85039.1</v>
          </cell>
          <cell r="H4633">
            <v>39219049</v>
          </cell>
        </row>
        <row r="4634">
          <cell r="E4634">
            <v>2008</v>
          </cell>
          <cell r="F4634">
            <v>90150</v>
          </cell>
          <cell r="G4634">
            <v>99295</v>
          </cell>
          <cell r="H4634">
            <v>39219049</v>
          </cell>
        </row>
        <row r="4635">
          <cell r="E4635">
            <v>2007</v>
          </cell>
          <cell r="F4635">
            <v>35</v>
          </cell>
          <cell r="G4635">
            <v>66544</v>
          </cell>
          <cell r="H4635">
            <v>39219049</v>
          </cell>
        </row>
        <row r="4636">
          <cell r="E4636">
            <v>2006</v>
          </cell>
          <cell r="F4636">
            <v>3813</v>
          </cell>
          <cell r="G4636">
            <v>97317</v>
          </cell>
          <cell r="H4636">
            <v>39219049</v>
          </cell>
        </row>
        <row r="4637">
          <cell r="E4637">
            <v>2005</v>
          </cell>
          <cell r="F4637">
            <v>6396</v>
          </cell>
          <cell r="G4637">
            <v>36670.699999999997</v>
          </cell>
          <cell r="H4637">
            <v>39219049</v>
          </cell>
        </row>
        <row r="4638">
          <cell r="E4638">
            <v>2018</v>
          </cell>
          <cell r="F4638">
            <v>250742.6</v>
          </cell>
          <cell r="G4638">
            <v>386445.9</v>
          </cell>
          <cell r="H4638">
            <v>39219055</v>
          </cell>
        </row>
        <row r="4639">
          <cell r="E4639">
            <v>2017</v>
          </cell>
          <cell r="F4639">
            <v>375130.3</v>
          </cell>
          <cell r="G4639">
            <v>522826.6</v>
          </cell>
          <cell r="H4639">
            <v>39219055</v>
          </cell>
        </row>
        <row r="4640">
          <cell r="E4640">
            <v>2016</v>
          </cell>
          <cell r="F4640">
            <v>332771.90000000002</v>
          </cell>
          <cell r="G4640">
            <v>411473.8</v>
          </cell>
          <cell r="H4640">
            <v>39219055</v>
          </cell>
        </row>
        <row r="4641">
          <cell r="E4641">
            <v>2015</v>
          </cell>
          <cell r="F4641">
            <v>254029.9</v>
          </cell>
          <cell r="G4641">
            <v>358591.2</v>
          </cell>
          <cell r="H4641">
            <v>39219055</v>
          </cell>
        </row>
        <row r="4642">
          <cell r="E4642">
            <v>2014</v>
          </cell>
          <cell r="F4642">
            <v>92237.2</v>
          </cell>
          <cell r="G4642">
            <v>153860.79999999999</v>
          </cell>
          <cell r="H4642">
            <v>39219055</v>
          </cell>
        </row>
        <row r="4643">
          <cell r="E4643">
            <v>2013</v>
          </cell>
          <cell r="F4643">
            <v>64605.2</v>
          </cell>
          <cell r="G4643">
            <v>104837.4</v>
          </cell>
          <cell r="H4643">
            <v>39219055</v>
          </cell>
        </row>
        <row r="4644">
          <cell r="E4644">
            <v>2012</v>
          </cell>
          <cell r="F4644">
            <v>68549.7</v>
          </cell>
          <cell r="G4644">
            <v>75285.899999999994</v>
          </cell>
          <cell r="H4644">
            <v>39219055</v>
          </cell>
        </row>
        <row r="4645">
          <cell r="E4645">
            <v>2011</v>
          </cell>
          <cell r="F4645">
            <v>62683.5</v>
          </cell>
          <cell r="G4645">
            <v>67128.7</v>
          </cell>
          <cell r="H4645">
            <v>39219055</v>
          </cell>
        </row>
        <row r="4646">
          <cell r="E4646">
            <v>2010</v>
          </cell>
          <cell r="F4646">
            <v>26333.3</v>
          </cell>
          <cell r="G4646">
            <v>54252.7</v>
          </cell>
          <cell r="H4646">
            <v>39219055</v>
          </cell>
        </row>
        <row r="4647">
          <cell r="E4647">
            <v>2009</v>
          </cell>
          <cell r="F4647">
            <v>20890.2</v>
          </cell>
          <cell r="G4647">
            <v>23451.599999999999</v>
          </cell>
          <cell r="H4647">
            <v>39219055</v>
          </cell>
        </row>
        <row r="4648">
          <cell r="E4648">
            <v>2008</v>
          </cell>
          <cell r="F4648">
            <v>6427.9</v>
          </cell>
          <cell r="G4648">
            <v>28120.7</v>
          </cell>
          <cell r="H4648">
            <v>39219055</v>
          </cell>
        </row>
        <row r="4649">
          <cell r="E4649">
            <v>2007</v>
          </cell>
          <cell r="F4649">
            <v>865</v>
          </cell>
          <cell r="G4649">
            <v>19010</v>
          </cell>
          <cell r="H4649">
            <v>39219055</v>
          </cell>
        </row>
        <row r="4650">
          <cell r="E4650">
            <v>2006</v>
          </cell>
          <cell r="F4650">
            <v>3539.7</v>
          </cell>
          <cell r="G4650">
            <v>33683.1</v>
          </cell>
          <cell r="H4650">
            <v>39219055</v>
          </cell>
        </row>
        <row r="4651">
          <cell r="E4651">
            <v>2005</v>
          </cell>
          <cell r="F4651">
            <v>3372.8</v>
          </cell>
          <cell r="G4651">
            <v>25392.6</v>
          </cell>
          <cell r="H4651">
            <v>39219055</v>
          </cell>
        </row>
        <row r="4652">
          <cell r="E4652">
            <v>2018</v>
          </cell>
          <cell r="F4652">
            <v>653945.19999999995</v>
          </cell>
          <cell r="G4652">
            <v>8687880.1999999993</v>
          </cell>
          <cell r="H4652">
            <v>39219060</v>
          </cell>
        </row>
        <row r="4653">
          <cell r="E4653">
            <v>2017</v>
          </cell>
          <cell r="F4653">
            <v>1119491</v>
          </cell>
          <cell r="G4653">
            <v>10196045.9</v>
          </cell>
          <cell r="H4653">
            <v>39219060</v>
          </cell>
        </row>
        <row r="4654">
          <cell r="E4654">
            <v>2016</v>
          </cell>
          <cell r="F4654">
            <v>999905.2</v>
          </cell>
          <cell r="G4654">
            <v>9703255.9000000004</v>
          </cell>
          <cell r="H4654">
            <v>39219060</v>
          </cell>
        </row>
        <row r="4655">
          <cell r="E4655">
            <v>2015</v>
          </cell>
          <cell r="F4655">
            <v>788976.1</v>
          </cell>
          <cell r="G4655">
            <v>8645767.9000000004</v>
          </cell>
          <cell r="H4655">
            <v>39219060</v>
          </cell>
        </row>
        <row r="4656">
          <cell r="E4656">
            <v>2014</v>
          </cell>
          <cell r="F4656">
            <v>609320.69999999995</v>
          </cell>
          <cell r="G4656">
            <v>9287653.0999999996</v>
          </cell>
          <cell r="H4656">
            <v>39219060</v>
          </cell>
        </row>
        <row r="4657">
          <cell r="E4657">
            <v>2013</v>
          </cell>
          <cell r="F4657">
            <v>1133810.3999999999</v>
          </cell>
          <cell r="G4657">
            <v>7821122.2000000002</v>
          </cell>
          <cell r="H4657">
            <v>39219060</v>
          </cell>
        </row>
        <row r="4658">
          <cell r="E4658">
            <v>2012</v>
          </cell>
          <cell r="F4658">
            <v>2080868.9</v>
          </cell>
          <cell r="G4658">
            <v>6131391.5999999996</v>
          </cell>
          <cell r="H4658">
            <v>39219060</v>
          </cell>
        </row>
        <row r="4659">
          <cell r="E4659">
            <v>2011</v>
          </cell>
          <cell r="F4659">
            <v>1673857.8</v>
          </cell>
          <cell r="G4659">
            <v>5028479.8</v>
          </cell>
          <cell r="H4659">
            <v>39219060</v>
          </cell>
        </row>
        <row r="4660">
          <cell r="E4660">
            <v>2010</v>
          </cell>
          <cell r="F4660">
            <v>607679.1</v>
          </cell>
          <cell r="G4660">
            <v>5807706.9000000004</v>
          </cell>
          <cell r="H4660">
            <v>39219060</v>
          </cell>
        </row>
        <row r="4661">
          <cell r="E4661">
            <v>2009</v>
          </cell>
          <cell r="F4661">
            <v>343578</v>
          </cell>
          <cell r="G4661">
            <v>5046490.8</v>
          </cell>
          <cell r="H4661">
            <v>39219060</v>
          </cell>
        </row>
        <row r="4662">
          <cell r="E4662">
            <v>2008</v>
          </cell>
          <cell r="F4662">
            <v>844728.4</v>
          </cell>
          <cell r="G4662">
            <v>5388901</v>
          </cell>
          <cell r="H4662">
            <v>39219060</v>
          </cell>
        </row>
        <row r="4663">
          <cell r="E4663">
            <v>2007</v>
          </cell>
          <cell r="F4663">
            <v>681625.59999999998</v>
          </cell>
          <cell r="G4663">
            <v>5744013.9000000004</v>
          </cell>
          <cell r="H4663">
            <v>39219060</v>
          </cell>
        </row>
        <row r="4664">
          <cell r="E4664">
            <v>2006</v>
          </cell>
          <cell r="F4664">
            <v>805210.4</v>
          </cell>
          <cell r="G4664">
            <v>5546938.7000000002</v>
          </cell>
          <cell r="H4664">
            <v>39219060</v>
          </cell>
        </row>
        <row r="4665">
          <cell r="E4665">
            <v>2005</v>
          </cell>
          <cell r="F4665">
            <v>698999.8</v>
          </cell>
          <cell r="G4665">
            <v>6438010.2000000002</v>
          </cell>
          <cell r="H4665">
            <v>39219060</v>
          </cell>
        </row>
        <row r="4666">
          <cell r="E4666">
            <v>2018</v>
          </cell>
          <cell r="F4666">
            <v>7402759.2000000002</v>
          </cell>
          <cell r="G4666">
            <v>4911028.3</v>
          </cell>
          <cell r="H4666">
            <v>39219090</v>
          </cell>
        </row>
        <row r="4667">
          <cell r="E4667">
            <v>2017</v>
          </cell>
          <cell r="F4667">
            <v>6137161.2999999998</v>
          </cell>
          <cell r="G4667">
            <v>4994625.5999999996</v>
          </cell>
          <cell r="H4667">
            <v>39219090</v>
          </cell>
        </row>
        <row r="4668">
          <cell r="E4668">
            <v>2016</v>
          </cell>
          <cell r="F4668">
            <v>1341274.8999999999</v>
          </cell>
          <cell r="G4668">
            <v>4416852.0999999996</v>
          </cell>
          <cell r="H4668">
            <v>39219090</v>
          </cell>
        </row>
        <row r="4669">
          <cell r="E4669">
            <v>2015</v>
          </cell>
          <cell r="F4669">
            <v>1361099.7</v>
          </cell>
          <cell r="G4669">
            <v>3233692.3</v>
          </cell>
          <cell r="H4669">
            <v>39219090</v>
          </cell>
        </row>
        <row r="4670">
          <cell r="E4670">
            <v>2014</v>
          </cell>
          <cell r="F4670">
            <v>1604626.6</v>
          </cell>
          <cell r="G4670">
            <v>4028575.1</v>
          </cell>
          <cell r="H4670">
            <v>39219090</v>
          </cell>
        </row>
        <row r="4671">
          <cell r="E4671">
            <v>2013</v>
          </cell>
          <cell r="F4671">
            <v>1433442.6</v>
          </cell>
          <cell r="G4671">
            <v>4275136.3</v>
          </cell>
          <cell r="H4671">
            <v>39219090</v>
          </cell>
        </row>
        <row r="4672">
          <cell r="E4672">
            <v>2012</v>
          </cell>
          <cell r="F4672">
            <v>1206965.8999999999</v>
          </cell>
          <cell r="G4672">
            <v>3379811.5</v>
          </cell>
          <cell r="H4672">
            <v>39219090</v>
          </cell>
        </row>
        <row r="4673">
          <cell r="E4673">
            <v>2011</v>
          </cell>
          <cell r="F4673">
            <v>762204.4</v>
          </cell>
          <cell r="G4673">
            <v>2077599.5</v>
          </cell>
          <cell r="H4673">
            <v>39219090</v>
          </cell>
        </row>
        <row r="4674">
          <cell r="E4674">
            <v>2010</v>
          </cell>
          <cell r="F4674">
            <v>901184.4</v>
          </cell>
          <cell r="G4674">
            <v>1617806.2</v>
          </cell>
          <cell r="H4674">
            <v>39219090</v>
          </cell>
        </row>
        <row r="4675">
          <cell r="E4675">
            <v>2009</v>
          </cell>
          <cell r="F4675">
            <v>767268.8</v>
          </cell>
          <cell r="G4675">
            <v>1699469.5</v>
          </cell>
          <cell r="H4675">
            <v>39219090</v>
          </cell>
        </row>
        <row r="4676">
          <cell r="E4676">
            <v>2008</v>
          </cell>
          <cell r="F4676">
            <v>913025</v>
          </cell>
          <cell r="G4676">
            <v>2176835.1</v>
          </cell>
          <cell r="H4676">
            <v>39219090</v>
          </cell>
        </row>
        <row r="4677">
          <cell r="E4677">
            <v>2007</v>
          </cell>
          <cell r="F4677">
            <v>1092189.3</v>
          </cell>
          <cell r="G4677">
            <v>2637450.7000000002</v>
          </cell>
          <cell r="H4677">
            <v>39219090</v>
          </cell>
        </row>
        <row r="4678">
          <cell r="E4678">
            <v>2006</v>
          </cell>
          <cell r="F4678">
            <v>574826.30000000005</v>
          </cell>
          <cell r="G4678">
            <v>2438169.6000000001</v>
          </cell>
          <cell r="H4678">
            <v>39219090</v>
          </cell>
        </row>
        <row r="4679">
          <cell r="E4679">
            <v>2005</v>
          </cell>
          <cell r="F4679">
            <v>880632.5</v>
          </cell>
          <cell r="G4679">
            <v>1936841.5</v>
          </cell>
          <cell r="H4679">
            <v>39219090</v>
          </cell>
        </row>
        <row r="4680">
          <cell r="E4680">
            <v>2018</v>
          </cell>
          <cell r="F4680">
            <v>649866.19999999995</v>
          </cell>
          <cell r="G4680">
            <v>2076457.6</v>
          </cell>
          <cell r="H4680">
            <v>39221000</v>
          </cell>
        </row>
        <row r="4681">
          <cell r="E4681">
            <v>2017</v>
          </cell>
          <cell r="F4681">
            <v>753280.6</v>
          </cell>
          <cell r="G4681">
            <v>1995676.9</v>
          </cell>
          <cell r="H4681">
            <v>39221000</v>
          </cell>
        </row>
        <row r="4682">
          <cell r="E4682">
            <v>2016</v>
          </cell>
          <cell r="F4682">
            <v>361098.9</v>
          </cell>
          <cell r="G4682">
            <v>1503537.3</v>
          </cell>
          <cell r="H4682">
            <v>39221000</v>
          </cell>
        </row>
        <row r="4683">
          <cell r="E4683">
            <v>2015</v>
          </cell>
          <cell r="F4683">
            <v>316821.7</v>
          </cell>
          <cell r="G4683">
            <v>1233245.3999999999</v>
          </cell>
          <cell r="H4683">
            <v>39221000</v>
          </cell>
        </row>
        <row r="4684">
          <cell r="E4684">
            <v>2014</v>
          </cell>
          <cell r="F4684">
            <v>316441.2</v>
          </cell>
          <cell r="G4684">
            <v>1535300.9</v>
          </cell>
          <cell r="H4684">
            <v>39221000</v>
          </cell>
        </row>
        <row r="4685">
          <cell r="E4685">
            <v>2013</v>
          </cell>
          <cell r="F4685">
            <v>350076.5</v>
          </cell>
          <cell r="G4685">
            <v>1436267.4</v>
          </cell>
          <cell r="H4685">
            <v>39221000</v>
          </cell>
        </row>
        <row r="4686">
          <cell r="E4686">
            <v>2012</v>
          </cell>
          <cell r="F4686">
            <v>279830.09999999998</v>
          </cell>
          <cell r="G4686">
            <v>1356015.8</v>
          </cell>
          <cell r="H4686">
            <v>39221000</v>
          </cell>
        </row>
        <row r="4687">
          <cell r="E4687">
            <v>2011</v>
          </cell>
          <cell r="F4687">
            <v>211176.9</v>
          </cell>
          <cell r="G4687">
            <v>1537554.1</v>
          </cell>
          <cell r="H4687">
            <v>39221000</v>
          </cell>
        </row>
        <row r="4688">
          <cell r="E4688">
            <v>2010</v>
          </cell>
          <cell r="F4688">
            <v>202790.39999999999</v>
          </cell>
          <cell r="G4688">
            <v>1612467.4</v>
          </cell>
          <cell r="H4688">
            <v>39221000</v>
          </cell>
        </row>
        <row r="4689">
          <cell r="E4689">
            <v>2009</v>
          </cell>
          <cell r="F4689">
            <v>150691.29999999999</v>
          </cell>
          <cell r="G4689">
            <v>1201183.2</v>
          </cell>
          <cell r="H4689">
            <v>39221000</v>
          </cell>
        </row>
        <row r="4690">
          <cell r="E4690">
            <v>2008</v>
          </cell>
          <cell r="F4690">
            <v>79892.7</v>
          </cell>
          <cell r="G4690">
            <v>1117522.7</v>
          </cell>
          <cell r="H4690">
            <v>39221000</v>
          </cell>
        </row>
        <row r="4691">
          <cell r="E4691">
            <v>2007</v>
          </cell>
          <cell r="F4691">
            <v>171377.2</v>
          </cell>
          <cell r="G4691">
            <v>1246164.8</v>
          </cell>
          <cell r="H4691">
            <v>39221000</v>
          </cell>
        </row>
        <row r="4692">
          <cell r="E4692">
            <v>2006</v>
          </cell>
          <cell r="F4692">
            <v>232621.4</v>
          </cell>
          <cell r="G4692">
            <v>987283.5</v>
          </cell>
          <cell r="H4692">
            <v>39221000</v>
          </cell>
        </row>
        <row r="4693">
          <cell r="E4693">
            <v>2005</v>
          </cell>
          <cell r="F4693">
            <v>332388.7</v>
          </cell>
          <cell r="G4693">
            <v>866821</v>
          </cell>
          <cell r="H4693">
            <v>39221000</v>
          </cell>
        </row>
        <row r="4694">
          <cell r="E4694">
            <v>2018</v>
          </cell>
          <cell r="F4694">
            <v>68026.8</v>
          </cell>
          <cell r="G4694">
            <v>276506.90000000002</v>
          </cell>
          <cell r="H4694">
            <v>39222000</v>
          </cell>
        </row>
        <row r="4695">
          <cell r="E4695">
            <v>2017</v>
          </cell>
          <cell r="F4695">
            <v>79819.100000000006</v>
          </cell>
          <cell r="G4695">
            <v>256546.6</v>
          </cell>
          <cell r="H4695">
            <v>39222000</v>
          </cell>
        </row>
        <row r="4696">
          <cell r="E4696">
            <v>2016</v>
          </cell>
          <cell r="F4696">
            <v>37218.6</v>
          </cell>
          <cell r="G4696">
            <v>201953.6</v>
          </cell>
          <cell r="H4696">
            <v>39222000</v>
          </cell>
        </row>
        <row r="4697">
          <cell r="E4697">
            <v>2015</v>
          </cell>
          <cell r="F4697">
            <v>42477.599999999999</v>
          </cell>
          <cell r="G4697">
            <v>261332.8</v>
          </cell>
          <cell r="H4697">
            <v>39222000</v>
          </cell>
        </row>
        <row r="4698">
          <cell r="E4698">
            <v>2014</v>
          </cell>
          <cell r="F4698">
            <v>49138</v>
          </cell>
          <cell r="G4698">
            <v>203554.6</v>
          </cell>
          <cell r="H4698">
            <v>39222000</v>
          </cell>
        </row>
        <row r="4699">
          <cell r="E4699">
            <v>2013</v>
          </cell>
          <cell r="F4699">
            <v>64760.7</v>
          </cell>
          <cell r="G4699">
            <v>193058.4</v>
          </cell>
          <cell r="H4699">
            <v>39222000</v>
          </cell>
        </row>
        <row r="4700">
          <cell r="E4700">
            <v>2012</v>
          </cell>
          <cell r="F4700">
            <v>40870.400000000001</v>
          </cell>
          <cell r="G4700">
            <v>204957.9</v>
          </cell>
          <cell r="H4700">
            <v>39222000</v>
          </cell>
        </row>
        <row r="4701">
          <cell r="E4701">
            <v>2011</v>
          </cell>
          <cell r="F4701">
            <v>34954.9</v>
          </cell>
          <cell r="G4701">
            <v>151619.20000000001</v>
          </cell>
          <cell r="H4701">
            <v>39222000</v>
          </cell>
        </row>
        <row r="4702">
          <cell r="E4702">
            <v>2010</v>
          </cell>
          <cell r="F4702">
            <v>17340.8</v>
          </cell>
          <cell r="G4702">
            <v>154806.70000000001</v>
          </cell>
          <cell r="H4702">
            <v>39222000</v>
          </cell>
        </row>
        <row r="4703">
          <cell r="E4703">
            <v>2009</v>
          </cell>
          <cell r="F4703">
            <v>45338.7</v>
          </cell>
          <cell r="G4703">
            <v>166807.6</v>
          </cell>
          <cell r="H4703">
            <v>39222000</v>
          </cell>
        </row>
        <row r="4704">
          <cell r="E4704">
            <v>2008</v>
          </cell>
          <cell r="F4704">
            <v>43584.1</v>
          </cell>
          <cell r="G4704">
            <v>201846</v>
          </cell>
          <cell r="H4704">
            <v>39222000</v>
          </cell>
        </row>
        <row r="4705">
          <cell r="E4705">
            <v>2007</v>
          </cell>
          <cell r="F4705">
            <v>58644.7</v>
          </cell>
          <cell r="G4705">
            <v>224274.5</v>
          </cell>
          <cell r="H4705">
            <v>39222000</v>
          </cell>
        </row>
        <row r="4706">
          <cell r="E4706">
            <v>2006</v>
          </cell>
          <cell r="F4706">
            <v>17907.099999999999</v>
          </cell>
          <cell r="G4706">
            <v>150945</v>
          </cell>
          <cell r="H4706">
            <v>39222000</v>
          </cell>
        </row>
        <row r="4707">
          <cell r="E4707">
            <v>2005</v>
          </cell>
          <cell r="F4707">
            <v>14083.5</v>
          </cell>
          <cell r="G4707">
            <v>150408.4</v>
          </cell>
          <cell r="H4707">
            <v>39222000</v>
          </cell>
        </row>
        <row r="4708">
          <cell r="E4708">
            <v>2018</v>
          </cell>
          <cell r="F4708">
            <v>988629.8</v>
          </cell>
          <cell r="G4708">
            <v>1013447.4</v>
          </cell>
          <cell r="H4708">
            <v>39229000</v>
          </cell>
        </row>
        <row r="4709">
          <cell r="E4709">
            <v>2017</v>
          </cell>
          <cell r="F4709">
            <v>930120.7</v>
          </cell>
          <cell r="G4709">
            <v>868913.2</v>
          </cell>
          <cell r="H4709">
            <v>39229000</v>
          </cell>
        </row>
        <row r="4710">
          <cell r="E4710">
            <v>2016</v>
          </cell>
          <cell r="F4710">
            <v>965105.1</v>
          </cell>
          <cell r="G4710">
            <v>740186.7</v>
          </cell>
          <cell r="H4710">
            <v>39229000</v>
          </cell>
        </row>
        <row r="4711">
          <cell r="E4711">
            <v>2015</v>
          </cell>
          <cell r="F4711">
            <v>675883</v>
          </cell>
          <cell r="G4711">
            <v>832652.80000000005</v>
          </cell>
          <cell r="H4711">
            <v>39229000</v>
          </cell>
        </row>
        <row r="4712">
          <cell r="E4712">
            <v>2014</v>
          </cell>
          <cell r="F4712">
            <v>632328.4</v>
          </cell>
          <cell r="G4712">
            <v>975686.1</v>
          </cell>
          <cell r="H4712">
            <v>39229000</v>
          </cell>
        </row>
        <row r="4713">
          <cell r="E4713">
            <v>2013</v>
          </cell>
          <cell r="F4713">
            <v>574788.19999999995</v>
          </cell>
          <cell r="G4713">
            <v>630361.4</v>
          </cell>
          <cell r="H4713">
            <v>39229000</v>
          </cell>
        </row>
        <row r="4714">
          <cell r="E4714">
            <v>2012</v>
          </cell>
          <cell r="F4714">
            <v>555152.5</v>
          </cell>
          <cell r="G4714">
            <v>954034</v>
          </cell>
          <cell r="H4714">
            <v>39229000</v>
          </cell>
        </row>
        <row r="4715">
          <cell r="E4715">
            <v>2011</v>
          </cell>
          <cell r="F4715">
            <v>571072.80000000005</v>
          </cell>
          <cell r="G4715">
            <v>593193.6</v>
          </cell>
          <cell r="H4715">
            <v>39229000</v>
          </cell>
        </row>
        <row r="4716">
          <cell r="E4716">
            <v>2010</v>
          </cell>
          <cell r="F4716">
            <v>284283.5</v>
          </cell>
          <cell r="G4716">
            <v>477093.4</v>
          </cell>
          <cell r="H4716">
            <v>39229000</v>
          </cell>
        </row>
        <row r="4717">
          <cell r="E4717">
            <v>2009</v>
          </cell>
          <cell r="F4717">
            <v>253142.3</v>
          </cell>
          <cell r="G4717">
            <v>538878.1</v>
          </cell>
          <cell r="H4717">
            <v>39229000</v>
          </cell>
        </row>
        <row r="4718">
          <cell r="E4718">
            <v>2008</v>
          </cell>
          <cell r="F4718">
            <v>288414</v>
          </cell>
          <cell r="G4718">
            <v>826749.7</v>
          </cell>
          <cell r="H4718">
            <v>39229000</v>
          </cell>
        </row>
        <row r="4719">
          <cell r="E4719">
            <v>2007</v>
          </cell>
          <cell r="F4719">
            <v>198942.1</v>
          </cell>
          <cell r="G4719">
            <v>866832.4</v>
          </cell>
          <cell r="H4719">
            <v>39229000</v>
          </cell>
        </row>
        <row r="4720">
          <cell r="E4720">
            <v>2006</v>
          </cell>
          <cell r="F4720">
            <v>76509.3</v>
          </cell>
          <cell r="G4720">
            <v>446730.4</v>
          </cell>
          <cell r="H4720">
            <v>39229000</v>
          </cell>
        </row>
        <row r="4721">
          <cell r="E4721">
            <v>2005</v>
          </cell>
          <cell r="F4721">
            <v>70619.600000000006</v>
          </cell>
          <cell r="G4721">
            <v>369839.1</v>
          </cell>
          <cell r="H4721">
            <v>39229000</v>
          </cell>
        </row>
        <row r="4722">
          <cell r="E4722">
            <v>2018</v>
          </cell>
          <cell r="H4722">
            <v>39231000</v>
          </cell>
        </row>
        <row r="4723">
          <cell r="E4723">
            <v>2017</v>
          </cell>
          <cell r="H4723">
            <v>39231000</v>
          </cell>
        </row>
        <row r="4724">
          <cell r="E4724">
            <v>2016</v>
          </cell>
          <cell r="F4724">
            <v>5324936.8</v>
          </cell>
          <cell r="G4724">
            <v>8945133.6999999993</v>
          </cell>
          <cell r="H4724">
            <v>39231000</v>
          </cell>
        </row>
        <row r="4725">
          <cell r="E4725">
            <v>2015</v>
          </cell>
          <cell r="F4725">
            <v>5780009.5999999996</v>
          </cell>
          <cell r="G4725">
            <v>9448278.1999999993</v>
          </cell>
          <cell r="H4725">
            <v>39231000</v>
          </cell>
        </row>
        <row r="4726">
          <cell r="E4726">
            <v>2014</v>
          </cell>
          <cell r="F4726">
            <v>7576067.4000000004</v>
          </cell>
          <cell r="G4726">
            <v>9102321.5</v>
          </cell>
          <cell r="H4726">
            <v>39231000</v>
          </cell>
        </row>
        <row r="4727">
          <cell r="E4727">
            <v>2013</v>
          </cell>
          <cell r="F4727">
            <v>6948381.2000000002</v>
          </cell>
          <cell r="G4727">
            <v>8367911.2999999998</v>
          </cell>
          <cell r="H4727">
            <v>39231000</v>
          </cell>
        </row>
        <row r="4728">
          <cell r="E4728">
            <v>2012</v>
          </cell>
          <cell r="F4728">
            <v>6859231</v>
          </cell>
          <cell r="G4728">
            <v>8633992.3000000007</v>
          </cell>
          <cell r="H4728">
            <v>39231000</v>
          </cell>
        </row>
        <row r="4729">
          <cell r="E4729">
            <v>2011</v>
          </cell>
          <cell r="F4729">
            <v>4100137.8</v>
          </cell>
          <cell r="G4729">
            <v>6069921.5999999996</v>
          </cell>
          <cell r="H4729">
            <v>39231000</v>
          </cell>
        </row>
        <row r="4730">
          <cell r="E4730">
            <v>2010</v>
          </cell>
          <cell r="F4730">
            <v>3737342.3</v>
          </cell>
          <cell r="G4730">
            <v>6153396.5</v>
          </cell>
          <cell r="H4730">
            <v>39231000</v>
          </cell>
        </row>
        <row r="4731">
          <cell r="E4731">
            <v>2009</v>
          </cell>
          <cell r="F4731">
            <v>2417307</v>
          </cell>
          <cell r="G4731">
            <v>5362080.4000000004</v>
          </cell>
          <cell r="H4731">
            <v>39231000</v>
          </cell>
        </row>
        <row r="4732">
          <cell r="E4732">
            <v>2008</v>
          </cell>
          <cell r="F4732">
            <v>3029460.9</v>
          </cell>
          <cell r="G4732">
            <v>6488391.9000000004</v>
          </cell>
          <cell r="H4732">
            <v>39231000</v>
          </cell>
        </row>
        <row r="4733">
          <cell r="E4733">
            <v>2007</v>
          </cell>
          <cell r="F4733">
            <v>2376602.2999999998</v>
          </cell>
          <cell r="G4733">
            <v>6682487.2999999998</v>
          </cell>
          <cell r="H4733">
            <v>39231000</v>
          </cell>
        </row>
        <row r="4734">
          <cell r="E4734">
            <v>2006</v>
          </cell>
          <cell r="F4734">
            <v>2222836</v>
          </cell>
          <cell r="G4734">
            <v>5175905.0999999996</v>
          </cell>
          <cell r="H4734">
            <v>39231000</v>
          </cell>
        </row>
        <row r="4735">
          <cell r="E4735">
            <v>2005</v>
          </cell>
          <cell r="F4735">
            <v>1889960</v>
          </cell>
          <cell r="G4735">
            <v>4523473.2</v>
          </cell>
          <cell r="H4735">
            <v>39231000</v>
          </cell>
        </row>
        <row r="4736">
          <cell r="E4736">
            <v>2018</v>
          </cell>
          <cell r="F4736">
            <v>3913423.6</v>
          </cell>
          <cell r="G4736">
            <v>4028797.2</v>
          </cell>
          <cell r="H4736">
            <v>39231010</v>
          </cell>
        </row>
        <row r="4737">
          <cell r="E4737">
            <v>2017</v>
          </cell>
          <cell r="F4737">
            <v>4411296.7</v>
          </cell>
          <cell r="G4737">
            <v>4954686</v>
          </cell>
          <cell r="H4737">
            <v>39231010</v>
          </cell>
        </row>
        <row r="4738">
          <cell r="E4738">
            <v>2016</v>
          </cell>
          <cell r="H4738">
            <v>39231010</v>
          </cell>
        </row>
        <row r="4739">
          <cell r="E4739">
            <v>2015</v>
          </cell>
          <cell r="H4739">
            <v>39231010</v>
          </cell>
        </row>
        <row r="4740">
          <cell r="E4740">
            <v>2014</v>
          </cell>
          <cell r="H4740">
            <v>39231010</v>
          </cell>
        </row>
        <row r="4741">
          <cell r="E4741">
            <v>2013</v>
          </cell>
          <cell r="H4741">
            <v>39231010</v>
          </cell>
        </row>
        <row r="4742">
          <cell r="E4742">
            <v>2012</v>
          </cell>
          <cell r="H4742">
            <v>39231010</v>
          </cell>
        </row>
        <row r="4743">
          <cell r="E4743">
            <v>2011</v>
          </cell>
          <cell r="H4743">
            <v>39231010</v>
          </cell>
        </row>
        <row r="4744">
          <cell r="E4744">
            <v>2010</v>
          </cell>
          <cell r="H4744">
            <v>39231010</v>
          </cell>
        </row>
        <row r="4745">
          <cell r="E4745">
            <v>2009</v>
          </cell>
          <cell r="H4745">
            <v>39231010</v>
          </cell>
        </row>
        <row r="4746">
          <cell r="E4746">
            <v>2008</v>
          </cell>
          <cell r="H4746">
            <v>39231010</v>
          </cell>
        </row>
        <row r="4747">
          <cell r="E4747">
            <v>2007</v>
          </cell>
          <cell r="H4747">
            <v>39231010</v>
          </cell>
        </row>
        <row r="4748">
          <cell r="E4748">
            <v>2006</v>
          </cell>
          <cell r="H4748">
            <v>39231010</v>
          </cell>
        </row>
        <row r="4749">
          <cell r="E4749">
            <v>2005</v>
          </cell>
          <cell r="H4749">
            <v>39231010</v>
          </cell>
        </row>
        <row r="4750">
          <cell r="E4750">
            <v>2018</v>
          </cell>
          <cell r="F4750">
            <v>1758782</v>
          </cell>
          <cell r="G4750">
            <v>6278450.7000000002</v>
          </cell>
          <cell r="H4750">
            <v>39231090</v>
          </cell>
        </row>
        <row r="4751">
          <cell r="E4751">
            <v>2017</v>
          </cell>
          <cell r="F4751">
            <v>1374679.1</v>
          </cell>
          <cell r="G4751">
            <v>3928551.9</v>
          </cell>
          <cell r="H4751">
            <v>39231090</v>
          </cell>
        </row>
        <row r="4752">
          <cell r="E4752">
            <v>2016</v>
          </cell>
          <cell r="H4752">
            <v>39231090</v>
          </cell>
        </row>
        <row r="4753">
          <cell r="E4753">
            <v>2015</v>
          </cell>
          <cell r="H4753">
            <v>39231090</v>
          </cell>
        </row>
        <row r="4754">
          <cell r="E4754">
            <v>2014</v>
          </cell>
          <cell r="H4754">
            <v>39231090</v>
          </cell>
        </row>
        <row r="4755">
          <cell r="E4755">
            <v>2013</v>
          </cell>
          <cell r="H4755">
            <v>39231090</v>
          </cell>
        </row>
        <row r="4756">
          <cell r="E4756">
            <v>2012</v>
          </cell>
          <cell r="H4756">
            <v>39231090</v>
          </cell>
        </row>
        <row r="4757">
          <cell r="E4757">
            <v>2011</v>
          </cell>
          <cell r="H4757">
            <v>39231090</v>
          </cell>
        </row>
        <row r="4758">
          <cell r="E4758">
            <v>2010</v>
          </cell>
          <cell r="H4758">
            <v>39231090</v>
          </cell>
        </row>
        <row r="4759">
          <cell r="E4759">
            <v>2009</v>
          </cell>
          <cell r="H4759">
            <v>39231090</v>
          </cell>
        </row>
        <row r="4760">
          <cell r="E4760">
            <v>2008</v>
          </cell>
          <cell r="H4760">
            <v>39231090</v>
          </cell>
        </row>
        <row r="4761">
          <cell r="E4761">
            <v>2007</v>
          </cell>
          <cell r="H4761">
            <v>39231090</v>
          </cell>
        </row>
        <row r="4762">
          <cell r="E4762">
            <v>2006</v>
          </cell>
          <cell r="H4762">
            <v>39231090</v>
          </cell>
        </row>
        <row r="4763">
          <cell r="E4763">
            <v>2005</v>
          </cell>
          <cell r="H4763">
            <v>39231090</v>
          </cell>
        </row>
        <row r="4764">
          <cell r="E4764">
            <v>2018</v>
          </cell>
          <cell r="F4764">
            <v>36083541</v>
          </cell>
          <cell r="G4764">
            <v>7860988</v>
          </cell>
          <cell r="H4764">
            <v>39232100</v>
          </cell>
        </row>
        <row r="4765">
          <cell r="E4765">
            <v>2017</v>
          </cell>
          <cell r="F4765">
            <v>33916408.200000003</v>
          </cell>
          <cell r="G4765">
            <v>8248221.9000000004</v>
          </cell>
          <cell r="H4765">
            <v>39232100</v>
          </cell>
        </row>
        <row r="4766">
          <cell r="E4766">
            <v>2016</v>
          </cell>
          <cell r="F4766">
            <v>33803966.5</v>
          </cell>
          <cell r="G4766">
            <v>10296354.300000001</v>
          </cell>
          <cell r="H4766">
            <v>39232100</v>
          </cell>
        </row>
        <row r="4767">
          <cell r="E4767">
            <v>2015</v>
          </cell>
          <cell r="F4767">
            <v>31714996.899999999</v>
          </cell>
          <cell r="G4767">
            <v>6016992.0999999996</v>
          </cell>
          <cell r="H4767">
            <v>39232100</v>
          </cell>
        </row>
        <row r="4768">
          <cell r="E4768">
            <v>2014</v>
          </cell>
          <cell r="F4768">
            <v>30153742</v>
          </cell>
          <cell r="G4768">
            <v>5265309.5999999996</v>
          </cell>
          <cell r="H4768">
            <v>39232100</v>
          </cell>
        </row>
        <row r="4769">
          <cell r="E4769">
            <v>2013</v>
          </cell>
          <cell r="F4769">
            <v>29910219.800000001</v>
          </cell>
          <cell r="G4769">
            <v>5798630.4000000004</v>
          </cell>
          <cell r="H4769">
            <v>39232100</v>
          </cell>
        </row>
        <row r="4770">
          <cell r="E4770">
            <v>2012</v>
          </cell>
          <cell r="F4770">
            <v>29703007</v>
          </cell>
          <cell r="G4770">
            <v>5606481.0999999996</v>
          </cell>
          <cell r="H4770">
            <v>39232100</v>
          </cell>
        </row>
        <row r="4771">
          <cell r="E4771">
            <v>2011</v>
          </cell>
          <cell r="F4771">
            <v>28027075.100000001</v>
          </cell>
          <cell r="G4771">
            <v>4764793.5</v>
          </cell>
          <cell r="H4771">
            <v>39232100</v>
          </cell>
        </row>
        <row r="4772">
          <cell r="E4772">
            <v>2010</v>
          </cell>
          <cell r="F4772">
            <v>24995205.5</v>
          </cell>
          <cell r="G4772">
            <v>4435727.7</v>
          </cell>
          <cell r="H4772">
            <v>39232100</v>
          </cell>
        </row>
        <row r="4773">
          <cell r="E4773">
            <v>2009</v>
          </cell>
          <cell r="F4773">
            <v>20380023</v>
          </cell>
          <cell r="G4773">
            <v>3768817.8</v>
          </cell>
          <cell r="H4773">
            <v>39232100</v>
          </cell>
        </row>
        <row r="4774">
          <cell r="E4774">
            <v>2008</v>
          </cell>
          <cell r="F4774">
            <v>18146182.100000001</v>
          </cell>
          <cell r="G4774">
            <v>3868588.7</v>
          </cell>
          <cell r="H4774">
            <v>39232100</v>
          </cell>
        </row>
        <row r="4775">
          <cell r="E4775">
            <v>2007</v>
          </cell>
          <cell r="F4775">
            <v>15686940.5</v>
          </cell>
          <cell r="G4775">
            <v>4563368.4000000004</v>
          </cell>
          <cell r="H4775">
            <v>39232100</v>
          </cell>
        </row>
        <row r="4776">
          <cell r="E4776">
            <v>2006</v>
          </cell>
          <cell r="F4776">
            <v>14633018.300000001</v>
          </cell>
          <cell r="G4776">
            <v>3235764.6</v>
          </cell>
          <cell r="H4776">
            <v>39232100</v>
          </cell>
        </row>
        <row r="4777">
          <cell r="E4777">
            <v>2005</v>
          </cell>
          <cell r="F4777">
            <v>13632803.699999999</v>
          </cell>
          <cell r="G4777">
            <v>3175687.6</v>
          </cell>
          <cell r="H4777">
            <v>39232100</v>
          </cell>
        </row>
        <row r="4778">
          <cell r="E4778">
            <v>2018</v>
          </cell>
          <cell r="F4778">
            <v>121940.1</v>
          </cell>
          <cell r="G4778">
            <v>105154.7</v>
          </cell>
          <cell r="H4778">
            <v>39232910</v>
          </cell>
        </row>
        <row r="4779">
          <cell r="E4779">
            <v>2017</v>
          </cell>
          <cell r="F4779">
            <v>168248.7</v>
          </cell>
          <cell r="G4779">
            <v>157380</v>
          </cell>
          <cell r="H4779">
            <v>39232910</v>
          </cell>
        </row>
        <row r="4780">
          <cell r="E4780">
            <v>2016</v>
          </cell>
          <cell r="F4780">
            <v>112729.60000000001</v>
          </cell>
          <cell r="G4780">
            <v>150357</v>
          </cell>
          <cell r="H4780">
            <v>39232910</v>
          </cell>
        </row>
        <row r="4781">
          <cell r="E4781">
            <v>2015</v>
          </cell>
          <cell r="F4781">
            <v>62273.2</v>
          </cell>
          <cell r="G4781">
            <v>101852.6</v>
          </cell>
          <cell r="H4781">
            <v>39232910</v>
          </cell>
        </row>
        <row r="4782">
          <cell r="E4782">
            <v>2014</v>
          </cell>
          <cell r="F4782">
            <v>87943.5</v>
          </cell>
          <cell r="G4782">
            <v>115729.60000000001</v>
          </cell>
          <cell r="H4782">
            <v>39232910</v>
          </cell>
        </row>
        <row r="4783">
          <cell r="E4783">
            <v>2013</v>
          </cell>
          <cell r="F4783">
            <v>133591.4</v>
          </cell>
          <cell r="G4783">
            <v>99460.3</v>
          </cell>
          <cell r="H4783">
            <v>39232910</v>
          </cell>
        </row>
        <row r="4784">
          <cell r="E4784">
            <v>2012</v>
          </cell>
          <cell r="F4784">
            <v>24516.7</v>
          </cell>
          <cell r="G4784">
            <v>93138.3</v>
          </cell>
          <cell r="H4784">
            <v>39232910</v>
          </cell>
        </row>
        <row r="4785">
          <cell r="E4785">
            <v>2011</v>
          </cell>
          <cell r="F4785">
            <v>12293.1</v>
          </cell>
          <cell r="G4785">
            <v>61963</v>
          </cell>
          <cell r="H4785">
            <v>39232910</v>
          </cell>
        </row>
        <row r="4786">
          <cell r="E4786">
            <v>2010</v>
          </cell>
          <cell r="F4786">
            <v>28624.2</v>
          </cell>
          <cell r="G4786">
            <v>44446.8</v>
          </cell>
          <cell r="H4786">
            <v>39232910</v>
          </cell>
        </row>
        <row r="4787">
          <cell r="E4787">
            <v>2009</v>
          </cell>
          <cell r="F4787">
            <v>13779.3</v>
          </cell>
          <cell r="G4787">
            <v>80832.800000000003</v>
          </cell>
          <cell r="H4787">
            <v>39232910</v>
          </cell>
        </row>
        <row r="4788">
          <cell r="E4788">
            <v>2008</v>
          </cell>
          <cell r="F4788">
            <v>12194.1</v>
          </cell>
          <cell r="G4788">
            <v>75418.7</v>
          </cell>
          <cell r="H4788">
            <v>39232910</v>
          </cell>
        </row>
        <row r="4789">
          <cell r="E4789">
            <v>2007</v>
          </cell>
          <cell r="F4789">
            <v>46341.3</v>
          </cell>
          <cell r="G4789">
            <v>161203.9</v>
          </cell>
          <cell r="H4789">
            <v>39232910</v>
          </cell>
        </row>
        <row r="4790">
          <cell r="E4790">
            <v>2006</v>
          </cell>
          <cell r="F4790">
            <v>88009.1</v>
          </cell>
          <cell r="G4790">
            <v>166042.1</v>
          </cell>
          <cell r="H4790">
            <v>39232910</v>
          </cell>
        </row>
        <row r="4791">
          <cell r="E4791">
            <v>2005</v>
          </cell>
          <cell r="F4791">
            <v>28898.6</v>
          </cell>
          <cell r="G4791">
            <v>124082.1</v>
          </cell>
          <cell r="H4791">
            <v>39232910</v>
          </cell>
        </row>
        <row r="4792">
          <cell r="E4792">
            <v>2018</v>
          </cell>
          <cell r="F4792">
            <v>12150314.1</v>
          </cell>
          <cell r="G4792">
            <v>1767014.2</v>
          </cell>
          <cell r="H4792">
            <v>39232990</v>
          </cell>
        </row>
        <row r="4793">
          <cell r="E4793">
            <v>2017</v>
          </cell>
          <cell r="F4793">
            <v>12655231.300000001</v>
          </cell>
          <cell r="G4793">
            <v>1601540.7</v>
          </cell>
          <cell r="H4793">
            <v>39232990</v>
          </cell>
        </row>
        <row r="4794">
          <cell r="E4794">
            <v>2016</v>
          </cell>
          <cell r="F4794">
            <v>9984480.4000000004</v>
          </cell>
          <cell r="G4794">
            <v>1356500.9</v>
          </cell>
          <cell r="H4794">
            <v>39232990</v>
          </cell>
        </row>
        <row r="4795">
          <cell r="E4795">
            <v>2015</v>
          </cell>
          <cell r="F4795">
            <v>9442617.1999999993</v>
          </cell>
          <cell r="G4795">
            <v>1183124.7</v>
          </cell>
          <cell r="H4795">
            <v>39232990</v>
          </cell>
        </row>
        <row r="4796">
          <cell r="E4796">
            <v>2014</v>
          </cell>
          <cell r="F4796">
            <v>13132067.6</v>
          </cell>
          <cell r="G4796">
            <v>1721035.6</v>
          </cell>
          <cell r="H4796">
            <v>39232990</v>
          </cell>
        </row>
        <row r="4797">
          <cell r="E4797">
            <v>2013</v>
          </cell>
          <cell r="F4797">
            <v>6098453.9000000004</v>
          </cell>
          <cell r="G4797">
            <v>1610555.9</v>
          </cell>
          <cell r="H4797">
            <v>39232990</v>
          </cell>
        </row>
        <row r="4798">
          <cell r="E4798">
            <v>2012</v>
          </cell>
          <cell r="F4798">
            <v>3384178.9</v>
          </cell>
          <cell r="G4798">
            <v>1130407.7</v>
          </cell>
          <cell r="H4798">
            <v>39232990</v>
          </cell>
        </row>
        <row r="4799">
          <cell r="E4799">
            <v>2011</v>
          </cell>
          <cell r="F4799">
            <v>2656128.2000000002</v>
          </cell>
          <cell r="G4799">
            <v>1693575.1</v>
          </cell>
          <cell r="H4799">
            <v>39232990</v>
          </cell>
        </row>
        <row r="4800">
          <cell r="E4800">
            <v>2010</v>
          </cell>
          <cell r="F4800">
            <v>2984203.1</v>
          </cell>
          <cell r="G4800">
            <v>3234769.9</v>
          </cell>
          <cell r="H4800">
            <v>39232990</v>
          </cell>
        </row>
        <row r="4801">
          <cell r="E4801">
            <v>2009</v>
          </cell>
          <cell r="F4801">
            <v>2488208.7000000002</v>
          </cell>
          <cell r="G4801">
            <v>2161062.2999999998</v>
          </cell>
          <cell r="H4801">
            <v>39232990</v>
          </cell>
        </row>
        <row r="4802">
          <cell r="E4802">
            <v>2008</v>
          </cell>
          <cell r="F4802">
            <v>2667916.5</v>
          </cell>
          <cell r="G4802">
            <v>2261331.2999999998</v>
          </cell>
          <cell r="H4802">
            <v>39232990</v>
          </cell>
        </row>
        <row r="4803">
          <cell r="E4803">
            <v>2007</v>
          </cell>
          <cell r="F4803">
            <v>2333762.2000000002</v>
          </cell>
          <cell r="G4803">
            <v>2565050.2000000002</v>
          </cell>
          <cell r="H4803">
            <v>39232990</v>
          </cell>
        </row>
        <row r="4804">
          <cell r="E4804">
            <v>2006</v>
          </cell>
          <cell r="F4804">
            <v>1761467.1</v>
          </cell>
          <cell r="G4804">
            <v>2593285.1</v>
          </cell>
          <cell r="H4804">
            <v>39232990</v>
          </cell>
        </row>
        <row r="4805">
          <cell r="E4805">
            <v>2005</v>
          </cell>
          <cell r="F4805">
            <v>1199228.8999999999</v>
          </cell>
          <cell r="G4805">
            <v>1603857.9</v>
          </cell>
          <cell r="H4805">
            <v>39232990</v>
          </cell>
        </row>
        <row r="4806">
          <cell r="E4806">
            <v>2018</v>
          </cell>
          <cell r="F4806">
            <v>4545598303</v>
          </cell>
          <cell r="G4806">
            <v>131969546</v>
          </cell>
          <cell r="H4806">
            <v>39233010</v>
          </cell>
        </row>
        <row r="4807">
          <cell r="E4807">
            <v>2017</v>
          </cell>
          <cell r="F4807">
            <v>3906447224</v>
          </cell>
          <cell r="G4807">
            <v>153999986</v>
          </cell>
          <cell r="H4807">
            <v>39233010</v>
          </cell>
        </row>
        <row r="4808">
          <cell r="E4808">
            <v>2016</v>
          </cell>
          <cell r="F4808">
            <v>3140795783</v>
          </cell>
          <cell r="G4808">
            <v>143838539</v>
          </cell>
          <cell r="H4808">
            <v>39233010</v>
          </cell>
        </row>
        <row r="4809">
          <cell r="E4809">
            <v>2015</v>
          </cell>
          <cell r="F4809">
            <v>3107409851</v>
          </cell>
          <cell r="G4809">
            <v>123298106</v>
          </cell>
          <cell r="H4809">
            <v>39233010</v>
          </cell>
        </row>
        <row r="4810">
          <cell r="E4810">
            <v>2014</v>
          </cell>
          <cell r="F4810">
            <v>2896242251</v>
          </cell>
          <cell r="G4810">
            <v>87621082</v>
          </cell>
          <cell r="H4810">
            <v>39233010</v>
          </cell>
        </row>
        <row r="4811">
          <cell r="E4811">
            <v>2013</v>
          </cell>
          <cell r="F4811">
            <v>2780618897</v>
          </cell>
          <cell r="G4811">
            <v>96269139</v>
          </cell>
          <cell r="H4811">
            <v>39233010</v>
          </cell>
        </row>
        <row r="4812">
          <cell r="E4812">
            <v>2012</v>
          </cell>
          <cell r="F4812">
            <v>2533314622</v>
          </cell>
          <cell r="G4812">
            <v>90281995</v>
          </cell>
          <cell r="H4812">
            <v>39233010</v>
          </cell>
        </row>
        <row r="4813">
          <cell r="E4813">
            <v>2011</v>
          </cell>
          <cell r="F4813">
            <v>2585193720</v>
          </cell>
          <cell r="G4813">
            <v>94244260</v>
          </cell>
          <cell r="H4813">
            <v>39233010</v>
          </cell>
        </row>
        <row r="4814">
          <cell r="E4814">
            <v>2010</v>
          </cell>
          <cell r="F4814">
            <v>2589524263</v>
          </cell>
          <cell r="G4814">
            <v>132178411</v>
          </cell>
          <cell r="H4814">
            <v>39233010</v>
          </cell>
        </row>
        <row r="4815">
          <cell r="E4815">
            <v>2009</v>
          </cell>
          <cell r="F4815">
            <v>2614964944</v>
          </cell>
          <cell r="G4815">
            <v>74454196</v>
          </cell>
          <cell r="H4815">
            <v>39233010</v>
          </cell>
        </row>
        <row r="4816">
          <cell r="E4816">
            <v>2008</v>
          </cell>
          <cell r="F4816">
            <v>2899233412</v>
          </cell>
          <cell r="G4816">
            <v>67887390</v>
          </cell>
          <cell r="H4816">
            <v>39233010</v>
          </cell>
        </row>
        <row r="4817">
          <cell r="E4817">
            <v>2007</v>
          </cell>
          <cell r="F4817">
            <v>3060989604</v>
          </cell>
          <cell r="G4817">
            <v>95790158</v>
          </cell>
          <cell r="H4817">
            <v>39233010</v>
          </cell>
        </row>
        <row r="4818">
          <cell r="E4818">
            <v>2006</v>
          </cell>
          <cell r="F4818">
            <v>2875953799</v>
          </cell>
          <cell r="G4818">
            <v>94906214</v>
          </cell>
          <cell r="H4818">
            <v>39233010</v>
          </cell>
        </row>
        <row r="4819">
          <cell r="E4819">
            <v>2005</v>
          </cell>
          <cell r="F4819">
            <v>2273769250</v>
          </cell>
          <cell r="G4819">
            <v>79683053</v>
          </cell>
          <cell r="H4819">
            <v>39233010</v>
          </cell>
        </row>
        <row r="4820">
          <cell r="E4820">
            <v>2018</v>
          </cell>
          <cell r="F4820">
            <v>13457328</v>
          </cell>
          <cell r="G4820">
            <v>9456193</v>
          </cell>
          <cell r="H4820">
            <v>39233090</v>
          </cell>
        </row>
        <row r="4821">
          <cell r="E4821">
            <v>2017</v>
          </cell>
          <cell r="F4821">
            <v>19736765</v>
          </cell>
          <cell r="G4821">
            <v>9324317</v>
          </cell>
          <cell r="H4821">
            <v>39233090</v>
          </cell>
        </row>
        <row r="4822">
          <cell r="E4822">
            <v>2016</v>
          </cell>
          <cell r="F4822">
            <v>20429488</v>
          </cell>
          <cell r="G4822">
            <v>9166984</v>
          </cell>
          <cell r="H4822">
            <v>39233090</v>
          </cell>
        </row>
        <row r="4823">
          <cell r="E4823">
            <v>2015</v>
          </cell>
          <cell r="F4823">
            <v>14621451</v>
          </cell>
          <cell r="G4823">
            <v>6448659</v>
          </cell>
          <cell r="H4823">
            <v>39233090</v>
          </cell>
        </row>
        <row r="4824">
          <cell r="E4824">
            <v>2014</v>
          </cell>
          <cell r="F4824">
            <v>1464837</v>
          </cell>
          <cell r="G4824">
            <v>6412403</v>
          </cell>
          <cell r="H4824">
            <v>39233090</v>
          </cell>
        </row>
        <row r="4825">
          <cell r="E4825">
            <v>2013</v>
          </cell>
          <cell r="F4825">
            <v>2225587</v>
          </cell>
          <cell r="G4825">
            <v>8106612</v>
          </cell>
          <cell r="H4825">
            <v>39233090</v>
          </cell>
        </row>
        <row r="4826">
          <cell r="E4826">
            <v>2012</v>
          </cell>
          <cell r="F4826">
            <v>829163</v>
          </cell>
          <cell r="G4826">
            <v>8637555</v>
          </cell>
          <cell r="H4826">
            <v>39233090</v>
          </cell>
        </row>
        <row r="4827">
          <cell r="E4827">
            <v>2011</v>
          </cell>
          <cell r="F4827">
            <v>1707633</v>
          </cell>
          <cell r="G4827">
            <v>5998841</v>
          </cell>
          <cell r="H4827">
            <v>39233090</v>
          </cell>
        </row>
        <row r="4828">
          <cell r="E4828">
            <v>2010</v>
          </cell>
          <cell r="F4828">
            <v>1055515</v>
          </cell>
          <cell r="G4828">
            <v>6246965</v>
          </cell>
          <cell r="H4828">
            <v>39233090</v>
          </cell>
        </row>
        <row r="4829">
          <cell r="E4829">
            <v>2009</v>
          </cell>
          <cell r="F4829">
            <v>890695</v>
          </cell>
          <cell r="G4829">
            <v>5847397</v>
          </cell>
          <cell r="H4829">
            <v>39233090</v>
          </cell>
        </row>
        <row r="4830">
          <cell r="E4830">
            <v>2008</v>
          </cell>
          <cell r="F4830">
            <v>907864</v>
          </cell>
          <cell r="G4830">
            <v>6363806</v>
          </cell>
          <cell r="H4830">
            <v>39233090</v>
          </cell>
        </row>
        <row r="4831">
          <cell r="E4831">
            <v>2007</v>
          </cell>
          <cell r="F4831">
            <v>3285468</v>
          </cell>
          <cell r="G4831">
            <v>6846253</v>
          </cell>
          <cell r="H4831">
            <v>39233090</v>
          </cell>
        </row>
        <row r="4832">
          <cell r="E4832">
            <v>2006</v>
          </cell>
          <cell r="F4832">
            <v>2540329</v>
          </cell>
          <cell r="G4832">
            <v>10492863</v>
          </cell>
          <cell r="H4832">
            <v>39233090</v>
          </cell>
        </row>
        <row r="4833">
          <cell r="E4833">
            <v>2005</v>
          </cell>
          <cell r="F4833">
            <v>1306867</v>
          </cell>
          <cell r="G4833">
            <v>6297937</v>
          </cell>
          <cell r="H4833">
            <v>39233090</v>
          </cell>
        </row>
        <row r="4834">
          <cell r="E4834">
            <v>2018</v>
          </cell>
          <cell r="F4834">
            <v>1101.5</v>
          </cell>
          <cell r="G4834">
            <v>27516.400000000001</v>
          </cell>
          <cell r="H4834">
            <v>39234010</v>
          </cell>
        </row>
        <row r="4835">
          <cell r="E4835">
            <v>2017</v>
          </cell>
          <cell r="F4835">
            <v>1845.3</v>
          </cell>
          <cell r="G4835">
            <v>20825.7</v>
          </cell>
          <cell r="H4835">
            <v>39234010</v>
          </cell>
        </row>
        <row r="4836">
          <cell r="E4836">
            <v>2016</v>
          </cell>
          <cell r="F4836">
            <v>2083.4</v>
          </cell>
          <cell r="G4836">
            <v>17881.3</v>
          </cell>
          <cell r="H4836">
            <v>39234010</v>
          </cell>
        </row>
        <row r="4837">
          <cell r="E4837">
            <v>2015</v>
          </cell>
          <cell r="F4837">
            <v>4897</v>
          </cell>
          <cell r="G4837">
            <v>8754.7000000000007</v>
          </cell>
          <cell r="H4837">
            <v>39234010</v>
          </cell>
        </row>
        <row r="4838">
          <cell r="E4838">
            <v>2014</v>
          </cell>
          <cell r="F4838">
            <v>4509.3999999999996</v>
          </cell>
          <cell r="G4838">
            <v>7578.1</v>
          </cell>
          <cell r="H4838">
            <v>39234010</v>
          </cell>
        </row>
        <row r="4839">
          <cell r="E4839">
            <v>2013</v>
          </cell>
          <cell r="F4839">
            <v>6840.8</v>
          </cell>
          <cell r="G4839">
            <v>5290.9</v>
          </cell>
          <cell r="H4839">
            <v>39234010</v>
          </cell>
        </row>
        <row r="4840">
          <cell r="E4840">
            <v>2012</v>
          </cell>
          <cell r="F4840">
            <v>3268.2</v>
          </cell>
          <cell r="G4840">
            <v>5818.8</v>
          </cell>
          <cell r="H4840">
            <v>39234010</v>
          </cell>
        </row>
        <row r="4841">
          <cell r="E4841">
            <v>2011</v>
          </cell>
          <cell r="F4841">
            <v>3343.4</v>
          </cell>
          <cell r="G4841">
            <v>4797.3</v>
          </cell>
          <cell r="H4841">
            <v>39234010</v>
          </cell>
        </row>
        <row r="4842">
          <cell r="E4842">
            <v>2010</v>
          </cell>
          <cell r="F4842">
            <v>12498.4</v>
          </cell>
          <cell r="G4842">
            <v>1004.6</v>
          </cell>
          <cell r="H4842">
            <v>39234010</v>
          </cell>
        </row>
        <row r="4843">
          <cell r="E4843">
            <v>2009</v>
          </cell>
          <cell r="F4843">
            <v>3854.5</v>
          </cell>
          <cell r="G4843">
            <v>2096.1</v>
          </cell>
          <cell r="H4843">
            <v>39234010</v>
          </cell>
        </row>
        <row r="4844">
          <cell r="E4844">
            <v>2008</v>
          </cell>
          <cell r="F4844">
            <v>7400.6</v>
          </cell>
          <cell r="G4844">
            <v>11713.2</v>
          </cell>
          <cell r="H4844">
            <v>39234010</v>
          </cell>
        </row>
        <row r="4845">
          <cell r="E4845">
            <v>2007</v>
          </cell>
          <cell r="F4845">
            <v>23477.7</v>
          </cell>
          <cell r="G4845">
            <v>33886.400000000001</v>
          </cell>
          <cell r="H4845">
            <v>39234010</v>
          </cell>
        </row>
        <row r="4846">
          <cell r="E4846">
            <v>2006</v>
          </cell>
          <cell r="F4846">
            <v>68900</v>
          </cell>
          <cell r="G4846">
            <v>54609</v>
          </cell>
          <cell r="H4846">
            <v>39234010</v>
          </cell>
        </row>
        <row r="4847">
          <cell r="E4847">
            <v>2005</v>
          </cell>
          <cell r="F4847">
            <v>73705.5</v>
          </cell>
          <cell r="G4847">
            <v>154687.79999999999</v>
          </cell>
          <cell r="H4847">
            <v>39234010</v>
          </cell>
        </row>
        <row r="4848">
          <cell r="E4848">
            <v>2018</v>
          </cell>
          <cell r="F4848">
            <v>503997.8</v>
          </cell>
          <cell r="G4848">
            <v>114863.6</v>
          </cell>
          <cell r="H4848">
            <v>39234090</v>
          </cell>
        </row>
        <row r="4849">
          <cell r="E4849">
            <v>2017</v>
          </cell>
          <cell r="F4849">
            <v>455402.7</v>
          </cell>
          <cell r="G4849">
            <v>110518.2</v>
          </cell>
          <cell r="H4849">
            <v>39234090</v>
          </cell>
        </row>
        <row r="4850">
          <cell r="E4850">
            <v>2016</v>
          </cell>
          <cell r="F4850">
            <v>427518.5</v>
          </cell>
          <cell r="G4850">
            <v>95742.8</v>
          </cell>
          <cell r="H4850">
            <v>39234090</v>
          </cell>
        </row>
        <row r="4851">
          <cell r="E4851">
            <v>2015</v>
          </cell>
          <cell r="F4851">
            <v>430277.9</v>
          </cell>
          <cell r="G4851">
            <v>140040.79999999999</v>
          </cell>
          <cell r="H4851">
            <v>39234090</v>
          </cell>
        </row>
        <row r="4852">
          <cell r="E4852">
            <v>2014</v>
          </cell>
          <cell r="F4852">
            <v>391977.1</v>
          </cell>
          <cell r="G4852">
            <v>181696.8</v>
          </cell>
          <cell r="H4852">
            <v>39234090</v>
          </cell>
        </row>
        <row r="4853">
          <cell r="E4853">
            <v>2013</v>
          </cell>
          <cell r="F4853">
            <v>415955.8</v>
          </cell>
          <cell r="G4853">
            <v>81866</v>
          </cell>
          <cell r="H4853">
            <v>39234090</v>
          </cell>
        </row>
        <row r="4854">
          <cell r="E4854">
            <v>2012</v>
          </cell>
          <cell r="F4854">
            <v>321582.8</v>
          </cell>
          <cell r="G4854">
            <v>77771.5</v>
          </cell>
          <cell r="H4854">
            <v>39234090</v>
          </cell>
        </row>
        <row r="4855">
          <cell r="E4855">
            <v>2011</v>
          </cell>
          <cell r="F4855">
            <v>369638.1</v>
          </cell>
          <cell r="G4855">
            <v>104486.1</v>
          </cell>
          <cell r="H4855">
            <v>39234090</v>
          </cell>
        </row>
        <row r="4856">
          <cell r="E4856">
            <v>2010</v>
          </cell>
          <cell r="F4856">
            <v>328765.2</v>
          </cell>
          <cell r="G4856">
            <v>44982.2</v>
          </cell>
          <cell r="H4856">
            <v>39234090</v>
          </cell>
        </row>
        <row r="4857">
          <cell r="E4857">
            <v>2009</v>
          </cell>
          <cell r="F4857">
            <v>271481.7</v>
          </cell>
          <cell r="G4857">
            <v>43844.6</v>
          </cell>
          <cell r="H4857">
            <v>39234090</v>
          </cell>
        </row>
        <row r="4858">
          <cell r="E4858">
            <v>2008</v>
          </cell>
          <cell r="F4858">
            <v>146164.70000000001</v>
          </cell>
          <cell r="G4858">
            <v>105761.7</v>
          </cell>
          <cell r="H4858">
            <v>39234090</v>
          </cell>
        </row>
        <row r="4859">
          <cell r="E4859">
            <v>2007</v>
          </cell>
          <cell r="F4859">
            <v>41420.1</v>
          </cell>
          <cell r="G4859">
            <v>116978.2</v>
          </cell>
          <cell r="H4859">
            <v>39234090</v>
          </cell>
        </row>
        <row r="4860">
          <cell r="E4860">
            <v>2006</v>
          </cell>
          <cell r="F4860">
            <v>26973.7</v>
          </cell>
          <cell r="G4860">
            <v>104054.6</v>
          </cell>
          <cell r="H4860">
            <v>39234090</v>
          </cell>
        </row>
        <row r="4861">
          <cell r="E4861">
            <v>2005</v>
          </cell>
          <cell r="F4861">
            <v>47869.3</v>
          </cell>
          <cell r="G4861">
            <v>133040.70000000001</v>
          </cell>
          <cell r="H4861">
            <v>39234090</v>
          </cell>
        </row>
        <row r="4862">
          <cell r="E4862">
            <v>2018</v>
          </cell>
          <cell r="F4862">
            <v>10224421.699999999</v>
          </cell>
          <cell r="G4862">
            <v>2539672.6</v>
          </cell>
          <cell r="H4862">
            <v>39235010</v>
          </cell>
        </row>
        <row r="4863">
          <cell r="E4863">
            <v>2017</v>
          </cell>
          <cell r="F4863">
            <v>6644319.7999999998</v>
          </cell>
          <cell r="G4863">
            <v>2345930.2000000002</v>
          </cell>
          <cell r="H4863">
            <v>39235010</v>
          </cell>
        </row>
        <row r="4864">
          <cell r="E4864">
            <v>2016</v>
          </cell>
          <cell r="F4864">
            <v>6142362.5</v>
          </cell>
          <cell r="G4864">
            <v>2624902.2999999998</v>
          </cell>
          <cell r="H4864">
            <v>39235010</v>
          </cell>
        </row>
        <row r="4865">
          <cell r="E4865">
            <v>2015</v>
          </cell>
          <cell r="F4865">
            <v>4601133.8</v>
          </cell>
          <cell r="G4865">
            <v>2278695.5</v>
          </cell>
          <cell r="H4865">
            <v>39235010</v>
          </cell>
        </row>
        <row r="4866">
          <cell r="E4866">
            <v>2014</v>
          </cell>
          <cell r="F4866">
            <v>3885222.7</v>
          </cell>
          <cell r="G4866">
            <v>2145007.7000000002</v>
          </cell>
          <cell r="H4866">
            <v>39235010</v>
          </cell>
        </row>
        <row r="4867">
          <cell r="E4867">
            <v>2013</v>
          </cell>
          <cell r="F4867">
            <v>3074493.2</v>
          </cell>
          <cell r="G4867">
            <v>1615630.9</v>
          </cell>
          <cell r="H4867">
            <v>39235010</v>
          </cell>
        </row>
        <row r="4868">
          <cell r="E4868">
            <v>2012</v>
          </cell>
          <cell r="F4868">
            <v>1976565.6</v>
          </cell>
          <cell r="G4868">
            <v>1087047.2</v>
          </cell>
          <cell r="H4868">
            <v>39235010</v>
          </cell>
        </row>
        <row r="4869">
          <cell r="E4869">
            <v>2011</v>
          </cell>
          <cell r="F4869">
            <v>869973.8</v>
          </cell>
          <cell r="G4869">
            <v>824594.1</v>
          </cell>
          <cell r="H4869">
            <v>39235010</v>
          </cell>
        </row>
        <row r="4870">
          <cell r="E4870">
            <v>2010</v>
          </cell>
          <cell r="F4870">
            <v>1016595.3</v>
          </cell>
          <cell r="G4870">
            <v>767088.1</v>
          </cell>
          <cell r="H4870">
            <v>39235010</v>
          </cell>
        </row>
        <row r="4871">
          <cell r="E4871">
            <v>2009</v>
          </cell>
          <cell r="F4871">
            <v>1013131.8</v>
          </cell>
          <cell r="G4871">
            <v>974410.5</v>
          </cell>
          <cell r="H4871">
            <v>39235010</v>
          </cell>
        </row>
        <row r="4872">
          <cell r="E4872">
            <v>2008</v>
          </cell>
          <cell r="F4872">
            <v>915096</v>
          </cell>
          <cell r="G4872">
            <v>1056800.8</v>
          </cell>
          <cell r="H4872">
            <v>39235010</v>
          </cell>
        </row>
        <row r="4873">
          <cell r="E4873">
            <v>2007</v>
          </cell>
          <cell r="F4873">
            <v>733803.8</v>
          </cell>
          <cell r="G4873">
            <v>914765.1</v>
          </cell>
          <cell r="H4873">
            <v>39235010</v>
          </cell>
        </row>
        <row r="4874">
          <cell r="E4874">
            <v>2006</v>
          </cell>
          <cell r="F4874">
            <v>1039590.6</v>
          </cell>
          <cell r="G4874">
            <v>658808.80000000005</v>
          </cell>
          <cell r="H4874">
            <v>39235010</v>
          </cell>
        </row>
        <row r="4875">
          <cell r="E4875">
            <v>2005</v>
          </cell>
          <cell r="F4875">
            <v>949926.3</v>
          </cell>
          <cell r="G4875">
            <v>634134.9</v>
          </cell>
          <cell r="H4875">
            <v>39235010</v>
          </cell>
        </row>
        <row r="4876">
          <cell r="E4876">
            <v>2018</v>
          </cell>
          <cell r="F4876">
            <v>1077848.3999999999</v>
          </cell>
          <cell r="G4876">
            <v>1890890</v>
          </cell>
          <cell r="H4876">
            <v>39235090</v>
          </cell>
        </row>
        <row r="4877">
          <cell r="E4877">
            <v>2017</v>
          </cell>
          <cell r="F4877">
            <v>1013542.7</v>
          </cell>
          <cell r="G4877">
            <v>1636766.6</v>
          </cell>
          <cell r="H4877">
            <v>39235090</v>
          </cell>
        </row>
        <row r="4878">
          <cell r="E4878">
            <v>2016</v>
          </cell>
          <cell r="F4878">
            <v>953850.3</v>
          </cell>
          <cell r="G4878">
            <v>2983651</v>
          </cell>
          <cell r="H4878">
            <v>39235090</v>
          </cell>
        </row>
        <row r="4879">
          <cell r="E4879">
            <v>2015</v>
          </cell>
          <cell r="F4879">
            <v>543201.5</v>
          </cell>
          <cell r="G4879">
            <v>4040620</v>
          </cell>
          <cell r="H4879">
            <v>39235090</v>
          </cell>
        </row>
        <row r="4880">
          <cell r="E4880">
            <v>2014</v>
          </cell>
          <cell r="F4880">
            <v>559134.6</v>
          </cell>
          <cell r="G4880">
            <v>1181600.5</v>
          </cell>
          <cell r="H4880">
            <v>39235090</v>
          </cell>
        </row>
        <row r="4881">
          <cell r="E4881">
            <v>2013</v>
          </cell>
          <cell r="F4881">
            <v>759618.4</v>
          </cell>
          <cell r="G4881">
            <v>1103604.5</v>
          </cell>
          <cell r="H4881">
            <v>39235090</v>
          </cell>
        </row>
        <row r="4882">
          <cell r="E4882">
            <v>2012</v>
          </cell>
          <cell r="F4882">
            <v>546700.4</v>
          </cell>
          <cell r="G4882">
            <v>1180532.8</v>
          </cell>
          <cell r="H4882">
            <v>39235090</v>
          </cell>
        </row>
        <row r="4883">
          <cell r="E4883">
            <v>2011</v>
          </cell>
          <cell r="F4883">
            <v>437797.1</v>
          </cell>
          <cell r="G4883">
            <v>924856.8</v>
          </cell>
          <cell r="H4883">
            <v>39235090</v>
          </cell>
        </row>
        <row r="4884">
          <cell r="E4884">
            <v>2010</v>
          </cell>
          <cell r="F4884">
            <v>299315</v>
          </cell>
          <cell r="G4884">
            <v>901454.6</v>
          </cell>
          <cell r="H4884">
            <v>39235090</v>
          </cell>
        </row>
        <row r="4885">
          <cell r="E4885">
            <v>2009</v>
          </cell>
          <cell r="F4885">
            <v>394083</v>
          </cell>
          <cell r="G4885">
            <v>601389.9</v>
          </cell>
          <cell r="H4885">
            <v>39235090</v>
          </cell>
        </row>
        <row r="4886">
          <cell r="E4886">
            <v>2008</v>
          </cell>
          <cell r="F4886">
            <v>305083.40000000002</v>
          </cell>
          <cell r="G4886">
            <v>643837.6</v>
          </cell>
          <cell r="H4886">
            <v>39235090</v>
          </cell>
        </row>
        <row r="4887">
          <cell r="E4887">
            <v>2007</v>
          </cell>
          <cell r="F4887">
            <v>290316.59999999998</v>
          </cell>
          <cell r="G4887">
            <v>1043675.7</v>
          </cell>
          <cell r="H4887">
            <v>39235090</v>
          </cell>
        </row>
        <row r="4888">
          <cell r="E4888">
            <v>2006</v>
          </cell>
          <cell r="F4888">
            <v>154152.79999999999</v>
          </cell>
          <cell r="G4888">
            <v>1797667.1</v>
          </cell>
          <cell r="H4888">
            <v>39235090</v>
          </cell>
        </row>
        <row r="4889">
          <cell r="E4889">
            <v>2005</v>
          </cell>
          <cell r="F4889">
            <v>155111</v>
          </cell>
          <cell r="G4889">
            <v>880047.7</v>
          </cell>
          <cell r="H4889">
            <v>39235090</v>
          </cell>
        </row>
        <row r="4890">
          <cell r="E4890">
            <v>2018</v>
          </cell>
          <cell r="F4890">
            <v>5735037.5</v>
          </cell>
          <cell r="G4890">
            <v>1807439</v>
          </cell>
          <cell r="H4890">
            <v>39239000</v>
          </cell>
        </row>
        <row r="4891">
          <cell r="E4891">
            <v>2017</v>
          </cell>
          <cell r="F4891">
            <v>5325529.4000000004</v>
          </cell>
          <cell r="G4891">
            <v>2151181.2999999998</v>
          </cell>
          <cell r="H4891">
            <v>39239000</v>
          </cell>
        </row>
        <row r="4892">
          <cell r="E4892">
            <v>2016</v>
          </cell>
          <cell r="F4892">
            <v>5151025.5999999996</v>
          </cell>
          <cell r="G4892">
            <v>2051578.5</v>
          </cell>
          <cell r="H4892">
            <v>39239000</v>
          </cell>
        </row>
        <row r="4893">
          <cell r="E4893">
            <v>2015</v>
          </cell>
          <cell r="F4893">
            <v>4554848.5999999996</v>
          </cell>
          <cell r="G4893">
            <v>1714431.8</v>
          </cell>
          <cell r="H4893">
            <v>39239000</v>
          </cell>
        </row>
        <row r="4894">
          <cell r="E4894">
            <v>2014</v>
          </cell>
          <cell r="F4894">
            <v>4141895.3</v>
          </cell>
          <cell r="G4894">
            <v>3966012.8</v>
          </cell>
          <cell r="H4894">
            <v>39239000</v>
          </cell>
        </row>
        <row r="4895">
          <cell r="E4895">
            <v>2013</v>
          </cell>
          <cell r="F4895">
            <v>3461670.1</v>
          </cell>
          <cell r="G4895">
            <v>1163327.6000000001</v>
          </cell>
          <cell r="H4895">
            <v>39239000</v>
          </cell>
        </row>
        <row r="4896">
          <cell r="E4896">
            <v>2012</v>
          </cell>
          <cell r="F4896">
            <v>3180727</v>
          </cell>
          <cell r="G4896">
            <v>1208012.8999999999</v>
          </cell>
          <cell r="H4896">
            <v>39239000</v>
          </cell>
        </row>
        <row r="4897">
          <cell r="E4897">
            <v>2011</v>
          </cell>
          <cell r="F4897">
            <v>2872220.9</v>
          </cell>
          <cell r="G4897">
            <v>1576404.8</v>
          </cell>
          <cell r="H4897">
            <v>39239000</v>
          </cell>
        </row>
        <row r="4898">
          <cell r="E4898">
            <v>2010</v>
          </cell>
          <cell r="F4898">
            <v>2678392.2000000002</v>
          </cell>
          <cell r="G4898">
            <v>906201.1</v>
          </cell>
          <cell r="H4898">
            <v>39239000</v>
          </cell>
        </row>
        <row r="4899">
          <cell r="E4899">
            <v>2009</v>
          </cell>
          <cell r="H4899">
            <v>39239000</v>
          </cell>
        </row>
        <row r="4900">
          <cell r="E4900">
            <v>2008</v>
          </cell>
          <cell r="H4900">
            <v>39239000</v>
          </cell>
        </row>
        <row r="4901">
          <cell r="E4901">
            <v>2007</v>
          </cell>
          <cell r="H4901">
            <v>39239000</v>
          </cell>
        </row>
        <row r="4902">
          <cell r="E4902">
            <v>2006</v>
          </cell>
          <cell r="H4902">
            <v>39239000</v>
          </cell>
        </row>
        <row r="4903">
          <cell r="E4903">
            <v>2005</v>
          </cell>
          <cell r="H4903">
            <v>39239000</v>
          </cell>
        </row>
        <row r="4904">
          <cell r="E4904">
            <v>2018</v>
          </cell>
          <cell r="H4904">
            <v>39239010</v>
          </cell>
        </row>
        <row r="4905">
          <cell r="E4905">
            <v>2017</v>
          </cell>
          <cell r="H4905">
            <v>39239010</v>
          </cell>
        </row>
        <row r="4906">
          <cell r="E4906">
            <v>2016</v>
          </cell>
          <cell r="H4906">
            <v>39239010</v>
          </cell>
        </row>
        <row r="4907">
          <cell r="E4907">
            <v>2015</v>
          </cell>
          <cell r="H4907">
            <v>39239010</v>
          </cell>
        </row>
        <row r="4908">
          <cell r="E4908">
            <v>2014</v>
          </cell>
          <cell r="H4908">
            <v>39239010</v>
          </cell>
        </row>
        <row r="4909">
          <cell r="E4909">
            <v>2013</v>
          </cell>
          <cell r="H4909">
            <v>39239010</v>
          </cell>
        </row>
        <row r="4910">
          <cell r="E4910">
            <v>2012</v>
          </cell>
          <cell r="H4910">
            <v>39239010</v>
          </cell>
        </row>
        <row r="4911">
          <cell r="E4911">
            <v>2011</v>
          </cell>
          <cell r="H4911">
            <v>39239010</v>
          </cell>
        </row>
        <row r="4912">
          <cell r="E4912">
            <v>2010</v>
          </cell>
          <cell r="H4912">
            <v>39239010</v>
          </cell>
        </row>
        <row r="4913">
          <cell r="E4913">
            <v>2009</v>
          </cell>
          <cell r="F4913">
            <v>16619.599999999999</v>
          </cell>
          <cell r="G4913">
            <v>9884</v>
          </cell>
          <cell r="H4913">
            <v>39239010</v>
          </cell>
        </row>
        <row r="4914">
          <cell r="E4914">
            <v>2008</v>
          </cell>
          <cell r="F4914">
            <v>25906</v>
          </cell>
          <cell r="G4914">
            <v>44254</v>
          </cell>
          <cell r="H4914">
            <v>39239010</v>
          </cell>
        </row>
        <row r="4915">
          <cell r="E4915">
            <v>2007</v>
          </cell>
          <cell r="F4915">
            <v>8810</v>
          </cell>
          <cell r="G4915">
            <v>29182.799999999999</v>
          </cell>
          <cell r="H4915">
            <v>39239010</v>
          </cell>
        </row>
        <row r="4916">
          <cell r="E4916">
            <v>2006</v>
          </cell>
          <cell r="F4916">
            <v>15947</v>
          </cell>
          <cell r="G4916">
            <v>11258.5</v>
          </cell>
          <cell r="H4916">
            <v>39239010</v>
          </cell>
        </row>
        <row r="4917">
          <cell r="E4917">
            <v>2005</v>
          </cell>
          <cell r="F4917">
            <v>17820.400000000001</v>
          </cell>
          <cell r="G4917">
            <v>15286.2</v>
          </cell>
          <cell r="H4917">
            <v>39239010</v>
          </cell>
        </row>
        <row r="4918">
          <cell r="E4918">
            <v>2018</v>
          </cell>
          <cell r="H4918">
            <v>39239090</v>
          </cell>
        </row>
        <row r="4919">
          <cell r="E4919">
            <v>2017</v>
          </cell>
          <cell r="H4919">
            <v>39239090</v>
          </cell>
        </row>
        <row r="4920">
          <cell r="E4920">
            <v>2016</v>
          </cell>
          <cell r="H4920">
            <v>39239090</v>
          </cell>
        </row>
        <row r="4921">
          <cell r="E4921">
            <v>2015</v>
          </cell>
          <cell r="H4921">
            <v>39239090</v>
          </cell>
        </row>
        <row r="4922">
          <cell r="E4922">
            <v>2014</v>
          </cell>
          <cell r="H4922">
            <v>39239090</v>
          </cell>
        </row>
        <row r="4923">
          <cell r="E4923">
            <v>2013</v>
          </cell>
          <cell r="H4923">
            <v>39239090</v>
          </cell>
        </row>
        <row r="4924">
          <cell r="E4924">
            <v>2012</v>
          </cell>
          <cell r="H4924">
            <v>39239090</v>
          </cell>
        </row>
        <row r="4925">
          <cell r="E4925">
            <v>2011</v>
          </cell>
          <cell r="H4925">
            <v>39239090</v>
          </cell>
        </row>
        <row r="4926">
          <cell r="E4926">
            <v>2010</v>
          </cell>
          <cell r="H4926">
            <v>39239090</v>
          </cell>
        </row>
        <row r="4927">
          <cell r="E4927">
            <v>2009</v>
          </cell>
          <cell r="F4927">
            <v>2239177.1</v>
          </cell>
          <cell r="G4927">
            <v>678167.3</v>
          </cell>
          <cell r="H4927">
            <v>39239090</v>
          </cell>
        </row>
        <row r="4928">
          <cell r="E4928">
            <v>2008</v>
          </cell>
          <cell r="F4928">
            <v>2002249</v>
          </cell>
          <cell r="G4928">
            <v>1008754.2</v>
          </cell>
          <cell r="H4928">
            <v>39239090</v>
          </cell>
        </row>
        <row r="4929">
          <cell r="E4929">
            <v>2007</v>
          </cell>
          <cell r="F4929">
            <v>2213976.4</v>
          </cell>
          <cell r="G4929">
            <v>766492.1</v>
          </cell>
          <cell r="H4929">
            <v>39239090</v>
          </cell>
        </row>
        <row r="4930">
          <cell r="E4930">
            <v>2006</v>
          </cell>
          <cell r="F4930">
            <v>1529575.7</v>
          </cell>
          <cell r="G4930">
            <v>538690.1</v>
          </cell>
          <cell r="H4930">
            <v>39239090</v>
          </cell>
        </row>
        <row r="4931">
          <cell r="E4931">
            <v>2005</v>
          </cell>
          <cell r="F4931">
            <v>928187.4</v>
          </cell>
          <cell r="G4931">
            <v>583304.69999999995</v>
          </cell>
          <cell r="H4931">
            <v>39239090</v>
          </cell>
        </row>
        <row r="4932">
          <cell r="E4932">
            <v>2018</v>
          </cell>
          <cell r="F4932">
            <v>1889053.9</v>
          </cell>
          <cell r="G4932">
            <v>2850082.1</v>
          </cell>
          <cell r="H4932">
            <v>39241000</v>
          </cell>
        </row>
        <row r="4933">
          <cell r="E4933">
            <v>2017</v>
          </cell>
          <cell r="F4933">
            <v>2642590.4</v>
          </cell>
          <cell r="G4933">
            <v>2566553.2999999998</v>
          </cell>
          <cell r="H4933">
            <v>39241000</v>
          </cell>
        </row>
        <row r="4934">
          <cell r="E4934">
            <v>2016</v>
          </cell>
          <cell r="F4934">
            <v>2382532.2000000002</v>
          </cell>
          <cell r="G4934">
            <v>2557440.7000000002</v>
          </cell>
          <cell r="H4934">
            <v>39241000</v>
          </cell>
        </row>
        <row r="4935">
          <cell r="E4935">
            <v>2015</v>
          </cell>
          <cell r="F4935">
            <v>1644812.9</v>
          </cell>
          <cell r="G4935">
            <v>4001058.5</v>
          </cell>
          <cell r="H4935">
            <v>39241000</v>
          </cell>
        </row>
        <row r="4936">
          <cell r="E4936">
            <v>2014</v>
          </cell>
          <cell r="F4936">
            <v>1727588.2</v>
          </cell>
          <cell r="G4936">
            <v>2363701.1</v>
          </cell>
          <cell r="H4936">
            <v>39241000</v>
          </cell>
        </row>
        <row r="4937">
          <cell r="E4937">
            <v>2013</v>
          </cell>
          <cell r="F4937">
            <v>1953432.4</v>
          </cell>
          <cell r="G4937">
            <v>3002834.3</v>
          </cell>
          <cell r="H4937">
            <v>39241000</v>
          </cell>
        </row>
        <row r="4938">
          <cell r="E4938">
            <v>2012</v>
          </cell>
          <cell r="F4938">
            <v>1400940.1</v>
          </cell>
          <cell r="G4938">
            <v>2098581.4</v>
          </cell>
          <cell r="H4938">
            <v>39241000</v>
          </cell>
        </row>
        <row r="4939">
          <cell r="E4939">
            <v>2011</v>
          </cell>
          <cell r="F4939">
            <v>1173213.2</v>
          </cell>
          <cell r="G4939">
            <v>2149045.2999999998</v>
          </cell>
          <cell r="H4939">
            <v>39241000</v>
          </cell>
        </row>
        <row r="4940">
          <cell r="E4940">
            <v>2010</v>
          </cell>
          <cell r="F4940">
            <v>828044.3</v>
          </cell>
          <cell r="G4940">
            <v>2030999.6</v>
          </cell>
          <cell r="H4940">
            <v>39241000</v>
          </cell>
        </row>
        <row r="4941">
          <cell r="E4941">
            <v>2009</v>
          </cell>
          <cell r="F4941">
            <v>687627.5</v>
          </cell>
          <cell r="G4941">
            <v>1889901</v>
          </cell>
          <cell r="H4941">
            <v>39241000</v>
          </cell>
        </row>
        <row r="4942">
          <cell r="E4942">
            <v>2008</v>
          </cell>
          <cell r="F4942">
            <v>385513.1</v>
          </cell>
          <cell r="G4942">
            <v>2025254</v>
          </cell>
          <cell r="H4942">
            <v>39241000</v>
          </cell>
        </row>
        <row r="4943">
          <cell r="E4943">
            <v>2007</v>
          </cell>
          <cell r="F4943">
            <v>388079.2</v>
          </cell>
          <cell r="G4943">
            <v>1858345.7</v>
          </cell>
          <cell r="H4943">
            <v>39241000</v>
          </cell>
        </row>
        <row r="4944">
          <cell r="E4944">
            <v>2006</v>
          </cell>
          <cell r="F4944">
            <v>194193.9</v>
          </cell>
          <cell r="G4944">
            <v>1964947.6</v>
          </cell>
          <cell r="H4944">
            <v>39241000</v>
          </cell>
        </row>
        <row r="4945">
          <cell r="E4945">
            <v>2005</v>
          </cell>
          <cell r="F4945">
            <v>196888.1</v>
          </cell>
          <cell r="G4945">
            <v>1640010.1</v>
          </cell>
          <cell r="H4945">
            <v>39241000</v>
          </cell>
        </row>
        <row r="4946">
          <cell r="E4946">
            <v>2018</v>
          </cell>
          <cell r="F4946">
            <v>2606541.2000000002</v>
          </cell>
          <cell r="G4946">
            <v>3100512.3</v>
          </cell>
          <cell r="H4946">
            <v>39249000</v>
          </cell>
        </row>
        <row r="4947">
          <cell r="E4947">
            <v>2017</v>
          </cell>
          <cell r="F4947">
            <v>1978503.6</v>
          </cell>
          <cell r="G4947">
            <v>2838321</v>
          </cell>
          <cell r="H4947">
            <v>39249000</v>
          </cell>
        </row>
        <row r="4948">
          <cell r="E4948">
            <v>2016</v>
          </cell>
          <cell r="F4948">
            <v>2187456.5</v>
          </cell>
          <cell r="G4948">
            <v>2453120.4</v>
          </cell>
          <cell r="H4948">
            <v>39249000</v>
          </cell>
        </row>
        <row r="4949">
          <cell r="E4949">
            <v>2015</v>
          </cell>
          <cell r="F4949">
            <v>3279678.1</v>
          </cell>
          <cell r="G4949">
            <v>2588690.7000000002</v>
          </cell>
          <cell r="H4949">
            <v>39249000</v>
          </cell>
        </row>
        <row r="4950">
          <cell r="E4950">
            <v>2014</v>
          </cell>
          <cell r="F4950">
            <v>3525375.4</v>
          </cell>
          <cell r="G4950">
            <v>2839552.2</v>
          </cell>
          <cell r="H4950">
            <v>39249000</v>
          </cell>
        </row>
        <row r="4951">
          <cell r="E4951">
            <v>2013</v>
          </cell>
          <cell r="F4951">
            <v>3314645.8</v>
          </cell>
          <cell r="G4951">
            <v>2595800.9</v>
          </cell>
          <cell r="H4951">
            <v>39249000</v>
          </cell>
        </row>
        <row r="4952">
          <cell r="E4952">
            <v>2012</v>
          </cell>
          <cell r="F4952">
            <v>2830784.2</v>
          </cell>
          <cell r="G4952">
            <v>2594110.7999999998</v>
          </cell>
          <cell r="H4952">
            <v>39249000</v>
          </cell>
        </row>
        <row r="4953">
          <cell r="E4953">
            <v>2011</v>
          </cell>
          <cell r="F4953">
            <v>2772108.7</v>
          </cell>
          <cell r="G4953">
            <v>2512415.2000000002</v>
          </cell>
          <cell r="H4953">
            <v>39249000</v>
          </cell>
        </row>
        <row r="4954">
          <cell r="E4954">
            <v>2010</v>
          </cell>
          <cell r="F4954">
            <v>3538101.8</v>
          </cell>
          <cell r="G4954">
            <v>2708517.5</v>
          </cell>
          <cell r="H4954">
            <v>39249000</v>
          </cell>
        </row>
        <row r="4955">
          <cell r="E4955">
            <v>2009</v>
          </cell>
          <cell r="H4955">
            <v>39249000</v>
          </cell>
        </row>
        <row r="4956">
          <cell r="E4956">
            <v>2008</v>
          </cell>
          <cell r="H4956">
            <v>39249000</v>
          </cell>
        </row>
        <row r="4957">
          <cell r="E4957">
            <v>2007</v>
          </cell>
          <cell r="H4957">
            <v>39249000</v>
          </cell>
        </row>
        <row r="4958">
          <cell r="E4958">
            <v>2006</v>
          </cell>
          <cell r="H4958">
            <v>39249000</v>
          </cell>
        </row>
        <row r="4959">
          <cell r="E4959">
            <v>2005</v>
          </cell>
          <cell r="H4959">
            <v>39249000</v>
          </cell>
        </row>
        <row r="4960">
          <cell r="E4960">
            <v>2018</v>
          </cell>
          <cell r="H4960">
            <v>39249011</v>
          </cell>
        </row>
        <row r="4961">
          <cell r="E4961">
            <v>2017</v>
          </cell>
          <cell r="H4961">
            <v>39249011</v>
          </cell>
        </row>
        <row r="4962">
          <cell r="E4962">
            <v>2016</v>
          </cell>
          <cell r="H4962">
            <v>39249011</v>
          </cell>
        </row>
        <row r="4963">
          <cell r="E4963">
            <v>2015</v>
          </cell>
          <cell r="H4963">
            <v>39249011</v>
          </cell>
        </row>
        <row r="4964">
          <cell r="E4964">
            <v>2014</v>
          </cell>
          <cell r="H4964">
            <v>39249011</v>
          </cell>
        </row>
        <row r="4965">
          <cell r="E4965">
            <v>2013</v>
          </cell>
          <cell r="H4965">
            <v>39249011</v>
          </cell>
        </row>
        <row r="4966">
          <cell r="E4966">
            <v>2012</v>
          </cell>
          <cell r="H4966">
            <v>39249011</v>
          </cell>
        </row>
        <row r="4967">
          <cell r="E4967">
            <v>2011</v>
          </cell>
          <cell r="H4967">
            <v>39249011</v>
          </cell>
        </row>
        <row r="4968">
          <cell r="E4968">
            <v>2010</v>
          </cell>
          <cell r="H4968">
            <v>39249011</v>
          </cell>
        </row>
        <row r="4969">
          <cell r="E4969">
            <v>2009</v>
          </cell>
          <cell r="F4969">
            <v>321341.2</v>
          </cell>
          <cell r="G4969">
            <v>75973.7</v>
          </cell>
          <cell r="H4969">
            <v>39249011</v>
          </cell>
        </row>
        <row r="4970">
          <cell r="E4970">
            <v>2008</v>
          </cell>
          <cell r="F4970">
            <v>405489.6</v>
          </cell>
          <cell r="G4970">
            <v>202630</v>
          </cell>
          <cell r="H4970">
            <v>39249011</v>
          </cell>
        </row>
        <row r="4971">
          <cell r="E4971">
            <v>2007</v>
          </cell>
          <cell r="F4971">
            <v>383053.7</v>
          </cell>
          <cell r="G4971">
            <v>147029.5</v>
          </cell>
          <cell r="H4971">
            <v>39249011</v>
          </cell>
        </row>
        <row r="4972">
          <cell r="E4972">
            <v>2006</v>
          </cell>
          <cell r="F4972">
            <v>354355.7</v>
          </cell>
          <cell r="G4972">
            <v>112949.1</v>
          </cell>
          <cell r="H4972">
            <v>39249011</v>
          </cell>
        </row>
        <row r="4973">
          <cell r="E4973">
            <v>2005</v>
          </cell>
          <cell r="F4973">
            <v>226769.7</v>
          </cell>
          <cell r="G4973">
            <v>74504.899999999994</v>
          </cell>
          <cell r="H4973">
            <v>39249011</v>
          </cell>
        </row>
        <row r="4974">
          <cell r="E4974">
            <v>2018</v>
          </cell>
          <cell r="H4974">
            <v>39249019</v>
          </cell>
        </row>
        <row r="4975">
          <cell r="E4975">
            <v>2017</v>
          </cell>
          <cell r="H4975">
            <v>39249019</v>
          </cell>
        </row>
        <row r="4976">
          <cell r="E4976">
            <v>2016</v>
          </cell>
          <cell r="H4976">
            <v>39249019</v>
          </cell>
        </row>
        <row r="4977">
          <cell r="E4977">
            <v>2015</v>
          </cell>
          <cell r="H4977">
            <v>39249019</v>
          </cell>
        </row>
        <row r="4978">
          <cell r="E4978">
            <v>2014</v>
          </cell>
          <cell r="H4978">
            <v>39249019</v>
          </cell>
        </row>
        <row r="4979">
          <cell r="E4979">
            <v>2013</v>
          </cell>
          <cell r="H4979">
            <v>39249019</v>
          </cell>
        </row>
        <row r="4980">
          <cell r="E4980">
            <v>2012</v>
          </cell>
          <cell r="H4980">
            <v>39249019</v>
          </cell>
        </row>
        <row r="4981">
          <cell r="E4981">
            <v>2011</v>
          </cell>
          <cell r="H4981">
            <v>39249019</v>
          </cell>
        </row>
        <row r="4982">
          <cell r="E4982">
            <v>2010</v>
          </cell>
          <cell r="H4982">
            <v>39249019</v>
          </cell>
        </row>
        <row r="4983">
          <cell r="E4983">
            <v>2009</v>
          </cell>
          <cell r="F4983">
            <v>451126.6</v>
          </cell>
          <cell r="G4983">
            <v>423870.6</v>
          </cell>
          <cell r="H4983">
            <v>39249019</v>
          </cell>
        </row>
        <row r="4984">
          <cell r="E4984">
            <v>2008</v>
          </cell>
          <cell r="F4984">
            <v>423224.4</v>
          </cell>
          <cell r="G4984">
            <v>499094.6</v>
          </cell>
          <cell r="H4984">
            <v>39249019</v>
          </cell>
        </row>
        <row r="4985">
          <cell r="E4985">
            <v>2007</v>
          </cell>
          <cell r="F4985">
            <v>320711.2</v>
          </cell>
          <cell r="G4985">
            <v>378303.2</v>
          </cell>
          <cell r="H4985">
            <v>39249019</v>
          </cell>
        </row>
        <row r="4986">
          <cell r="E4986">
            <v>2006</v>
          </cell>
          <cell r="F4986">
            <v>118143.4</v>
          </cell>
          <cell r="G4986">
            <v>68694.2</v>
          </cell>
          <cell r="H4986">
            <v>39249019</v>
          </cell>
        </row>
        <row r="4987">
          <cell r="E4987">
            <v>2005</v>
          </cell>
          <cell r="F4987">
            <v>31652.6</v>
          </cell>
          <cell r="G4987">
            <v>31719.9</v>
          </cell>
          <cell r="H4987">
            <v>39249019</v>
          </cell>
        </row>
        <row r="4988">
          <cell r="E4988">
            <v>2018</v>
          </cell>
          <cell r="H4988">
            <v>39249090</v>
          </cell>
        </row>
        <row r="4989">
          <cell r="E4989">
            <v>2017</v>
          </cell>
          <cell r="H4989">
            <v>39249090</v>
          </cell>
        </row>
        <row r="4990">
          <cell r="E4990">
            <v>2016</v>
          </cell>
          <cell r="H4990">
            <v>39249090</v>
          </cell>
        </row>
        <row r="4991">
          <cell r="E4991">
            <v>2015</v>
          </cell>
          <cell r="H4991">
            <v>39249090</v>
          </cell>
        </row>
        <row r="4992">
          <cell r="E4992">
            <v>2014</v>
          </cell>
          <cell r="H4992">
            <v>39249090</v>
          </cell>
        </row>
        <row r="4993">
          <cell r="E4993">
            <v>2013</v>
          </cell>
          <cell r="H4993">
            <v>39249090</v>
          </cell>
        </row>
        <row r="4994">
          <cell r="E4994">
            <v>2012</v>
          </cell>
          <cell r="H4994">
            <v>39249090</v>
          </cell>
        </row>
        <row r="4995">
          <cell r="E4995">
            <v>2011</v>
          </cell>
          <cell r="H4995">
            <v>39249090</v>
          </cell>
        </row>
        <row r="4996">
          <cell r="E4996">
            <v>2010</v>
          </cell>
          <cell r="H4996">
            <v>39249090</v>
          </cell>
        </row>
        <row r="4997">
          <cell r="E4997">
            <v>2009</v>
          </cell>
          <cell r="F4997">
            <v>2773447.2</v>
          </cell>
          <cell r="G4997">
            <v>1846386.7</v>
          </cell>
          <cell r="H4997">
            <v>39249090</v>
          </cell>
        </row>
        <row r="4998">
          <cell r="E4998">
            <v>2008</v>
          </cell>
          <cell r="F4998">
            <v>2679925.5</v>
          </cell>
          <cell r="G4998">
            <v>2142555.9</v>
          </cell>
          <cell r="H4998">
            <v>39249090</v>
          </cell>
        </row>
        <row r="4999">
          <cell r="E4999">
            <v>2007</v>
          </cell>
          <cell r="F4999">
            <v>1903531.1</v>
          </cell>
          <cell r="G4999">
            <v>2242283.1</v>
          </cell>
          <cell r="H4999">
            <v>39249090</v>
          </cell>
        </row>
        <row r="5000">
          <cell r="E5000">
            <v>2006</v>
          </cell>
          <cell r="F5000">
            <v>1471624.5</v>
          </cell>
          <cell r="G5000">
            <v>2266333.4</v>
          </cell>
          <cell r="H5000">
            <v>39249090</v>
          </cell>
        </row>
        <row r="5001">
          <cell r="E5001">
            <v>2005</v>
          </cell>
          <cell r="F5001">
            <v>478730</v>
          </cell>
          <cell r="G5001">
            <v>1756420.9</v>
          </cell>
          <cell r="H5001">
            <v>39249090</v>
          </cell>
        </row>
        <row r="5002">
          <cell r="E5002">
            <v>2018</v>
          </cell>
          <cell r="F5002">
            <v>645111.80000000005</v>
          </cell>
          <cell r="G5002">
            <v>3736933</v>
          </cell>
          <cell r="H5002">
            <v>39251000</v>
          </cell>
        </row>
        <row r="5003">
          <cell r="E5003">
            <v>2017</v>
          </cell>
          <cell r="F5003">
            <v>606974.30000000005</v>
          </cell>
          <cell r="G5003">
            <v>1352424.9</v>
          </cell>
          <cell r="H5003">
            <v>39251000</v>
          </cell>
        </row>
        <row r="5004">
          <cell r="E5004">
            <v>2016</v>
          </cell>
          <cell r="F5004">
            <v>633836.80000000005</v>
          </cell>
          <cell r="G5004">
            <v>866197.5</v>
          </cell>
          <cell r="H5004">
            <v>39251000</v>
          </cell>
        </row>
        <row r="5005">
          <cell r="E5005">
            <v>2015</v>
          </cell>
          <cell r="F5005">
            <v>452354.4</v>
          </cell>
          <cell r="G5005">
            <v>812090.2</v>
          </cell>
          <cell r="H5005">
            <v>39251000</v>
          </cell>
        </row>
        <row r="5006">
          <cell r="E5006">
            <v>2014</v>
          </cell>
          <cell r="F5006">
            <v>425571.9</v>
          </cell>
          <cell r="G5006">
            <v>949645.5</v>
          </cell>
          <cell r="H5006">
            <v>39251000</v>
          </cell>
        </row>
        <row r="5007">
          <cell r="E5007">
            <v>2013</v>
          </cell>
          <cell r="F5007">
            <v>374886.8</v>
          </cell>
          <cell r="G5007">
            <v>830806.4</v>
          </cell>
          <cell r="H5007">
            <v>39251000</v>
          </cell>
        </row>
        <row r="5008">
          <cell r="E5008">
            <v>2012</v>
          </cell>
          <cell r="F5008">
            <v>382091.1</v>
          </cell>
          <cell r="G5008">
            <v>694080.3</v>
          </cell>
          <cell r="H5008">
            <v>39251000</v>
          </cell>
        </row>
        <row r="5009">
          <cell r="E5009">
            <v>2011</v>
          </cell>
          <cell r="F5009">
            <v>434480.4</v>
          </cell>
          <cell r="G5009">
            <v>624865.69999999995</v>
          </cell>
          <cell r="H5009">
            <v>39251000</v>
          </cell>
        </row>
        <row r="5010">
          <cell r="E5010">
            <v>2010</v>
          </cell>
          <cell r="F5010">
            <v>198263</v>
          </cell>
          <cell r="G5010">
            <v>262923.09999999998</v>
          </cell>
          <cell r="H5010">
            <v>39251000</v>
          </cell>
        </row>
        <row r="5011">
          <cell r="E5011">
            <v>2009</v>
          </cell>
          <cell r="F5011">
            <v>119009</v>
          </cell>
          <cell r="G5011">
            <v>188980.6</v>
          </cell>
          <cell r="H5011">
            <v>39251000</v>
          </cell>
        </row>
        <row r="5012">
          <cell r="E5012">
            <v>2008</v>
          </cell>
          <cell r="F5012">
            <v>121697.1</v>
          </cell>
          <cell r="G5012">
            <v>345750.5</v>
          </cell>
          <cell r="H5012">
            <v>39251000</v>
          </cell>
        </row>
        <row r="5013">
          <cell r="E5013">
            <v>2007</v>
          </cell>
          <cell r="F5013">
            <v>42972</v>
          </cell>
          <cell r="G5013">
            <v>361669.5</v>
          </cell>
          <cell r="H5013">
            <v>39251000</v>
          </cell>
        </row>
        <row r="5014">
          <cell r="E5014">
            <v>2006</v>
          </cell>
          <cell r="F5014">
            <v>25994</v>
          </cell>
          <cell r="G5014">
            <v>268866.2</v>
          </cell>
          <cell r="H5014">
            <v>39251000</v>
          </cell>
        </row>
        <row r="5015">
          <cell r="E5015">
            <v>2005</v>
          </cell>
          <cell r="F5015">
            <v>39532.5</v>
          </cell>
          <cell r="G5015">
            <v>146888.20000000001</v>
          </cell>
          <cell r="H5015">
            <v>39251000</v>
          </cell>
        </row>
        <row r="5016">
          <cell r="E5016">
            <v>2018</v>
          </cell>
          <cell r="F5016">
            <v>135751</v>
          </cell>
          <cell r="G5016">
            <v>225811</v>
          </cell>
          <cell r="H5016">
            <v>39252000</v>
          </cell>
        </row>
        <row r="5017">
          <cell r="E5017">
            <v>2017</v>
          </cell>
          <cell r="F5017">
            <v>134024</v>
          </cell>
          <cell r="G5017">
            <v>179119</v>
          </cell>
          <cell r="H5017">
            <v>39252000</v>
          </cell>
        </row>
        <row r="5018">
          <cell r="E5018">
            <v>2016</v>
          </cell>
          <cell r="F5018">
            <v>114582</v>
          </cell>
          <cell r="G5018">
            <v>155620</v>
          </cell>
          <cell r="H5018">
            <v>39252000</v>
          </cell>
        </row>
        <row r="5019">
          <cell r="E5019">
            <v>2015</v>
          </cell>
          <cell r="F5019">
            <v>110565</v>
          </cell>
          <cell r="G5019">
            <v>153146</v>
          </cell>
          <cell r="H5019">
            <v>39252000</v>
          </cell>
        </row>
        <row r="5020">
          <cell r="E5020">
            <v>2014</v>
          </cell>
          <cell r="F5020">
            <v>106658</v>
          </cell>
          <cell r="G5020">
            <v>196477</v>
          </cell>
          <cell r="H5020">
            <v>39252000</v>
          </cell>
        </row>
        <row r="5021">
          <cell r="E5021">
            <v>2013</v>
          </cell>
          <cell r="F5021">
            <v>96966</v>
          </cell>
          <cell r="G5021">
            <v>145031</v>
          </cell>
          <cell r="H5021">
            <v>39252000</v>
          </cell>
        </row>
        <row r="5022">
          <cell r="E5022">
            <v>2012</v>
          </cell>
          <cell r="F5022">
            <v>96136</v>
          </cell>
          <cell r="G5022">
            <v>113582</v>
          </cell>
          <cell r="H5022">
            <v>39252000</v>
          </cell>
        </row>
        <row r="5023">
          <cell r="E5023">
            <v>2011</v>
          </cell>
          <cell r="F5023">
            <v>96418</v>
          </cell>
          <cell r="G5023">
            <v>108710</v>
          </cell>
          <cell r="H5023">
            <v>39252000</v>
          </cell>
        </row>
        <row r="5024">
          <cell r="E5024">
            <v>2010</v>
          </cell>
          <cell r="F5024">
            <v>73618</v>
          </cell>
          <cell r="G5024">
            <v>97901</v>
          </cell>
          <cell r="H5024">
            <v>39252000</v>
          </cell>
        </row>
        <row r="5025">
          <cell r="E5025">
            <v>2009</v>
          </cell>
          <cell r="F5025">
            <v>48728</v>
          </cell>
          <cell r="G5025">
            <v>158684</v>
          </cell>
          <cell r="H5025">
            <v>39252000</v>
          </cell>
        </row>
        <row r="5026">
          <cell r="E5026">
            <v>2008</v>
          </cell>
          <cell r="F5026">
            <v>58401</v>
          </cell>
          <cell r="G5026">
            <v>216619</v>
          </cell>
          <cell r="H5026">
            <v>39252000</v>
          </cell>
        </row>
        <row r="5027">
          <cell r="E5027">
            <v>2007</v>
          </cell>
          <cell r="F5027">
            <v>61883</v>
          </cell>
          <cell r="G5027">
            <v>350868</v>
          </cell>
          <cell r="H5027">
            <v>39252000</v>
          </cell>
        </row>
        <row r="5028">
          <cell r="E5028">
            <v>2006</v>
          </cell>
          <cell r="F5028">
            <v>62777</v>
          </cell>
          <cell r="G5028">
            <v>201930</v>
          </cell>
          <cell r="H5028">
            <v>39252000</v>
          </cell>
        </row>
        <row r="5029">
          <cell r="E5029">
            <v>2005</v>
          </cell>
          <cell r="F5029">
            <v>35826</v>
          </cell>
          <cell r="G5029">
            <v>219610</v>
          </cell>
          <cell r="H5029">
            <v>39252000</v>
          </cell>
        </row>
        <row r="5030">
          <cell r="E5030">
            <v>2018</v>
          </cell>
          <cell r="F5030">
            <v>152474.5</v>
          </cell>
          <cell r="G5030">
            <v>278739.3</v>
          </cell>
          <cell r="H5030">
            <v>39253000</v>
          </cell>
        </row>
        <row r="5031">
          <cell r="E5031">
            <v>2017</v>
          </cell>
          <cell r="F5031">
            <v>111367.6</v>
          </cell>
          <cell r="G5031">
            <v>301361.2</v>
          </cell>
          <cell r="H5031">
            <v>39253000</v>
          </cell>
        </row>
        <row r="5032">
          <cell r="E5032">
            <v>2016</v>
          </cell>
          <cell r="F5032">
            <v>285523.09999999998</v>
          </cell>
          <cell r="G5032">
            <v>400911.4</v>
          </cell>
          <cell r="H5032">
            <v>39253000</v>
          </cell>
        </row>
        <row r="5033">
          <cell r="E5033">
            <v>2015</v>
          </cell>
          <cell r="F5033">
            <v>192720.3</v>
          </cell>
          <cell r="G5033">
            <v>311235.5</v>
          </cell>
          <cell r="H5033">
            <v>39253000</v>
          </cell>
        </row>
        <row r="5034">
          <cell r="E5034">
            <v>2014</v>
          </cell>
          <cell r="F5034">
            <v>271295.2</v>
          </cell>
          <cell r="G5034">
            <v>221726.9</v>
          </cell>
          <cell r="H5034">
            <v>39253000</v>
          </cell>
        </row>
        <row r="5035">
          <cell r="E5035">
            <v>2013</v>
          </cell>
          <cell r="F5035">
            <v>380964.6</v>
          </cell>
          <cell r="G5035">
            <v>211873.2</v>
          </cell>
          <cell r="H5035">
            <v>39253000</v>
          </cell>
        </row>
        <row r="5036">
          <cell r="E5036">
            <v>2012</v>
          </cell>
          <cell r="F5036">
            <v>295225.90000000002</v>
          </cell>
          <cell r="G5036">
            <v>167331.4</v>
          </cell>
          <cell r="H5036">
            <v>39253000</v>
          </cell>
        </row>
        <row r="5037">
          <cell r="E5037">
            <v>2011</v>
          </cell>
          <cell r="F5037">
            <v>76252.100000000006</v>
          </cell>
          <cell r="G5037">
            <v>135257.4</v>
          </cell>
          <cell r="H5037">
            <v>39253000</v>
          </cell>
        </row>
        <row r="5038">
          <cell r="E5038">
            <v>2010</v>
          </cell>
          <cell r="F5038">
            <v>69202</v>
          </cell>
          <cell r="G5038">
            <v>160646.29999999999</v>
          </cell>
          <cell r="H5038">
            <v>39253000</v>
          </cell>
        </row>
        <row r="5039">
          <cell r="E5039">
            <v>2009</v>
          </cell>
          <cell r="F5039">
            <v>31884.1</v>
          </cell>
          <cell r="G5039">
            <v>152764.4</v>
          </cell>
          <cell r="H5039">
            <v>39253000</v>
          </cell>
        </row>
        <row r="5040">
          <cell r="E5040">
            <v>2008</v>
          </cell>
          <cell r="F5040">
            <v>42152.4</v>
          </cell>
          <cell r="G5040">
            <v>236210.3</v>
          </cell>
          <cell r="H5040">
            <v>39253000</v>
          </cell>
        </row>
        <row r="5041">
          <cell r="E5041">
            <v>2007</v>
          </cell>
          <cell r="F5041">
            <v>39406.6</v>
          </cell>
          <cell r="G5041">
            <v>252450.5</v>
          </cell>
          <cell r="H5041">
            <v>39253000</v>
          </cell>
        </row>
        <row r="5042">
          <cell r="E5042">
            <v>2006</v>
          </cell>
          <cell r="F5042">
            <v>25024.1</v>
          </cell>
          <cell r="G5042">
            <v>199730.2</v>
          </cell>
          <cell r="H5042">
            <v>39253000</v>
          </cell>
        </row>
        <row r="5043">
          <cell r="E5043">
            <v>2005</v>
          </cell>
          <cell r="F5043">
            <v>22650.7</v>
          </cell>
          <cell r="G5043">
            <v>160557.29999999999</v>
          </cell>
          <cell r="H5043">
            <v>39253000</v>
          </cell>
        </row>
        <row r="5044">
          <cell r="E5044">
            <v>2018</v>
          </cell>
          <cell r="F5044">
            <v>284004.09999999998</v>
          </cell>
          <cell r="G5044">
            <v>1184019.6000000001</v>
          </cell>
          <cell r="H5044">
            <v>39259010</v>
          </cell>
        </row>
        <row r="5045">
          <cell r="E5045">
            <v>2017</v>
          </cell>
          <cell r="F5045">
            <v>343954.9</v>
          </cell>
          <cell r="G5045">
            <v>1055788.3999999999</v>
          </cell>
          <cell r="H5045">
            <v>39259010</v>
          </cell>
        </row>
        <row r="5046">
          <cell r="E5046">
            <v>2016</v>
          </cell>
          <cell r="F5046">
            <v>243765.6</v>
          </cell>
          <cell r="G5046">
            <v>1419164.5</v>
          </cell>
          <cell r="H5046">
            <v>39259010</v>
          </cell>
        </row>
        <row r="5047">
          <cell r="E5047">
            <v>2015</v>
          </cell>
          <cell r="F5047">
            <v>264342.59999999998</v>
          </cell>
          <cell r="G5047">
            <v>1209709.3</v>
          </cell>
          <cell r="H5047">
            <v>39259010</v>
          </cell>
        </row>
        <row r="5048">
          <cell r="E5048">
            <v>2014</v>
          </cell>
          <cell r="F5048">
            <v>566673.6</v>
          </cell>
          <cell r="G5048">
            <v>1505189.9</v>
          </cell>
          <cell r="H5048">
            <v>39259010</v>
          </cell>
        </row>
        <row r="5049">
          <cell r="E5049">
            <v>2013</v>
          </cell>
          <cell r="F5049">
            <v>495864</v>
          </cell>
          <cell r="G5049">
            <v>1273959.6000000001</v>
          </cell>
          <cell r="H5049">
            <v>39259010</v>
          </cell>
        </row>
        <row r="5050">
          <cell r="E5050">
            <v>2012</v>
          </cell>
          <cell r="F5050">
            <v>501340.8</v>
          </cell>
          <cell r="G5050">
            <v>1235611.8</v>
          </cell>
          <cell r="H5050">
            <v>39259010</v>
          </cell>
        </row>
        <row r="5051">
          <cell r="E5051">
            <v>2011</v>
          </cell>
          <cell r="F5051">
            <v>596852.1</v>
          </cell>
          <cell r="G5051">
            <v>1263494.1000000001</v>
          </cell>
          <cell r="H5051">
            <v>39259010</v>
          </cell>
        </row>
        <row r="5052">
          <cell r="E5052">
            <v>2010</v>
          </cell>
          <cell r="F5052">
            <v>543386.80000000005</v>
          </cell>
          <cell r="G5052">
            <v>1311599.1000000001</v>
          </cell>
          <cell r="H5052">
            <v>39259010</v>
          </cell>
        </row>
        <row r="5053">
          <cell r="E5053">
            <v>2009</v>
          </cell>
          <cell r="F5053">
            <v>311674.2</v>
          </cell>
          <cell r="G5053">
            <v>823232</v>
          </cell>
          <cell r="H5053">
            <v>39259010</v>
          </cell>
        </row>
        <row r="5054">
          <cell r="E5054">
            <v>2008</v>
          </cell>
          <cell r="F5054">
            <v>416284.4</v>
          </cell>
          <cell r="G5054">
            <v>1677874.1</v>
          </cell>
          <cell r="H5054">
            <v>39259010</v>
          </cell>
        </row>
        <row r="5055">
          <cell r="E5055">
            <v>2007</v>
          </cell>
          <cell r="F5055">
            <v>511783</v>
          </cell>
          <cell r="G5055">
            <v>1595384.3</v>
          </cell>
          <cell r="H5055">
            <v>39259010</v>
          </cell>
        </row>
        <row r="5056">
          <cell r="E5056">
            <v>2006</v>
          </cell>
          <cell r="F5056">
            <v>438969.8</v>
          </cell>
          <cell r="G5056">
            <v>1355679.1</v>
          </cell>
          <cell r="H5056">
            <v>39259010</v>
          </cell>
        </row>
        <row r="5057">
          <cell r="E5057">
            <v>2005</v>
          </cell>
          <cell r="F5057">
            <v>219455</v>
          </cell>
          <cell r="G5057">
            <v>815639</v>
          </cell>
          <cell r="H5057">
            <v>39259010</v>
          </cell>
        </row>
        <row r="5058">
          <cell r="E5058">
            <v>2018</v>
          </cell>
          <cell r="F5058">
            <v>115313.2</v>
          </cell>
          <cell r="G5058">
            <v>460889.1</v>
          </cell>
          <cell r="H5058">
            <v>39259020</v>
          </cell>
        </row>
        <row r="5059">
          <cell r="E5059">
            <v>2017</v>
          </cell>
          <cell r="F5059">
            <v>107983.4</v>
          </cell>
          <cell r="G5059">
            <v>548491</v>
          </cell>
          <cell r="H5059">
            <v>39259020</v>
          </cell>
        </row>
        <row r="5060">
          <cell r="E5060">
            <v>2016</v>
          </cell>
          <cell r="F5060">
            <v>97957.8</v>
          </cell>
          <cell r="G5060">
            <v>553518.5</v>
          </cell>
          <cell r="H5060">
            <v>39259020</v>
          </cell>
        </row>
        <row r="5061">
          <cell r="E5061">
            <v>2015</v>
          </cell>
          <cell r="F5061">
            <v>55693.7</v>
          </cell>
          <cell r="G5061">
            <v>538133.69999999995</v>
          </cell>
          <cell r="H5061">
            <v>39259020</v>
          </cell>
        </row>
        <row r="5062">
          <cell r="E5062">
            <v>2014</v>
          </cell>
          <cell r="F5062">
            <v>36243.699999999997</v>
          </cell>
          <cell r="G5062">
            <v>458146.8</v>
          </cell>
          <cell r="H5062">
            <v>39259020</v>
          </cell>
        </row>
        <row r="5063">
          <cell r="E5063">
            <v>2013</v>
          </cell>
          <cell r="F5063">
            <v>24231.7</v>
          </cell>
          <cell r="G5063">
            <v>398730.2</v>
          </cell>
          <cell r="H5063">
            <v>39259020</v>
          </cell>
        </row>
        <row r="5064">
          <cell r="E5064">
            <v>2012</v>
          </cell>
          <cell r="F5064">
            <v>32506.6</v>
          </cell>
          <cell r="G5064">
            <v>430689.6</v>
          </cell>
          <cell r="H5064">
            <v>39259020</v>
          </cell>
        </row>
        <row r="5065">
          <cell r="E5065">
            <v>2011</v>
          </cell>
          <cell r="F5065">
            <v>74295.100000000006</v>
          </cell>
          <cell r="G5065">
            <v>440574.4</v>
          </cell>
          <cell r="H5065">
            <v>39259020</v>
          </cell>
        </row>
        <row r="5066">
          <cell r="E5066">
            <v>2010</v>
          </cell>
          <cell r="F5066">
            <v>60068.9</v>
          </cell>
          <cell r="G5066">
            <v>547103.6</v>
          </cell>
          <cell r="H5066">
            <v>39259020</v>
          </cell>
        </row>
        <row r="5067">
          <cell r="E5067">
            <v>2009</v>
          </cell>
          <cell r="F5067">
            <v>58477.7</v>
          </cell>
          <cell r="G5067">
            <v>258316.1</v>
          </cell>
          <cell r="H5067">
            <v>39259020</v>
          </cell>
        </row>
        <row r="5068">
          <cell r="E5068">
            <v>2008</v>
          </cell>
          <cell r="F5068">
            <v>143078.6</v>
          </cell>
          <cell r="G5068">
            <v>1043641.3</v>
          </cell>
          <cell r="H5068">
            <v>39259020</v>
          </cell>
        </row>
        <row r="5069">
          <cell r="E5069">
            <v>2007</v>
          </cell>
          <cell r="F5069">
            <v>162536.4</v>
          </cell>
          <cell r="G5069">
            <v>833707.4</v>
          </cell>
          <cell r="H5069">
            <v>39259020</v>
          </cell>
        </row>
        <row r="5070">
          <cell r="E5070">
            <v>2006</v>
          </cell>
          <cell r="F5070">
            <v>58128.5</v>
          </cell>
          <cell r="G5070">
            <v>634232.9</v>
          </cell>
          <cell r="H5070">
            <v>39259020</v>
          </cell>
        </row>
        <row r="5071">
          <cell r="E5071">
            <v>2005</v>
          </cell>
          <cell r="F5071">
            <v>12795.1</v>
          </cell>
          <cell r="G5071">
            <v>502833</v>
          </cell>
          <cell r="H5071">
            <v>39259020</v>
          </cell>
        </row>
        <row r="5072">
          <cell r="E5072">
            <v>2018</v>
          </cell>
          <cell r="F5072">
            <v>2412749.6</v>
          </cell>
          <cell r="G5072">
            <v>6400731.0999999996</v>
          </cell>
          <cell r="H5072">
            <v>39259080</v>
          </cell>
        </row>
        <row r="5073">
          <cell r="E5073">
            <v>2017</v>
          </cell>
          <cell r="F5073">
            <v>2003042</v>
          </cell>
          <cell r="G5073">
            <v>4831146.4000000004</v>
          </cell>
          <cell r="H5073">
            <v>39259080</v>
          </cell>
        </row>
        <row r="5074">
          <cell r="E5074">
            <v>2016</v>
          </cell>
          <cell r="F5074">
            <v>1112909.8999999999</v>
          </cell>
          <cell r="G5074">
            <v>4382375.4000000004</v>
          </cell>
          <cell r="H5074">
            <v>39259080</v>
          </cell>
        </row>
        <row r="5075">
          <cell r="E5075">
            <v>2015</v>
          </cell>
          <cell r="F5075">
            <v>1015450.2</v>
          </cell>
          <cell r="G5075">
            <v>5466220.5999999996</v>
          </cell>
          <cell r="H5075">
            <v>39259080</v>
          </cell>
        </row>
        <row r="5076">
          <cell r="E5076">
            <v>2014</v>
          </cell>
          <cell r="F5076">
            <v>1303578.8999999999</v>
          </cell>
          <cell r="G5076">
            <v>5125751.5</v>
          </cell>
          <cell r="H5076">
            <v>39259080</v>
          </cell>
        </row>
        <row r="5077">
          <cell r="E5077">
            <v>2013</v>
          </cell>
          <cell r="F5077">
            <v>1310804.3999999999</v>
          </cell>
          <cell r="G5077">
            <v>3712821.7</v>
          </cell>
          <cell r="H5077">
            <v>39259080</v>
          </cell>
        </row>
        <row r="5078">
          <cell r="E5078">
            <v>2012</v>
          </cell>
          <cell r="F5078">
            <v>1124157</v>
          </cell>
          <cell r="G5078">
            <v>3387125.7</v>
          </cell>
          <cell r="H5078">
            <v>39259080</v>
          </cell>
        </row>
        <row r="5079">
          <cell r="E5079">
            <v>2011</v>
          </cell>
          <cell r="F5079">
            <v>1587168.3</v>
          </cell>
          <cell r="G5079">
            <v>3490267.1</v>
          </cell>
          <cell r="H5079">
            <v>39259080</v>
          </cell>
        </row>
        <row r="5080">
          <cell r="E5080">
            <v>2010</v>
          </cell>
          <cell r="F5080">
            <v>2932870.4</v>
          </cell>
          <cell r="G5080">
            <v>3291302</v>
          </cell>
          <cell r="H5080">
            <v>39259080</v>
          </cell>
        </row>
        <row r="5081">
          <cell r="E5081">
            <v>2009</v>
          </cell>
          <cell r="F5081">
            <v>981866.9</v>
          </cell>
          <cell r="G5081">
            <v>2635110.1</v>
          </cell>
          <cell r="H5081">
            <v>39259080</v>
          </cell>
        </row>
        <row r="5082">
          <cell r="E5082">
            <v>2008</v>
          </cell>
          <cell r="F5082">
            <v>607210.1</v>
          </cell>
          <cell r="G5082">
            <v>4470535.8</v>
          </cell>
          <cell r="H5082">
            <v>39259080</v>
          </cell>
        </row>
        <row r="5083">
          <cell r="E5083">
            <v>2007</v>
          </cell>
          <cell r="F5083">
            <v>474514.2</v>
          </cell>
          <cell r="G5083">
            <v>4118423.7</v>
          </cell>
          <cell r="H5083">
            <v>39259080</v>
          </cell>
        </row>
        <row r="5084">
          <cell r="E5084">
            <v>2006</v>
          </cell>
          <cell r="F5084">
            <v>456592.5</v>
          </cell>
          <cell r="G5084">
            <v>3087214.2</v>
          </cell>
          <cell r="H5084">
            <v>39259080</v>
          </cell>
        </row>
        <row r="5085">
          <cell r="E5085">
            <v>2005</v>
          </cell>
          <cell r="F5085">
            <v>274569.2</v>
          </cell>
          <cell r="G5085">
            <v>1877237.8</v>
          </cell>
          <cell r="H5085">
            <v>39259080</v>
          </cell>
        </row>
        <row r="5086">
          <cell r="E5086">
            <v>2018</v>
          </cell>
          <cell r="F5086">
            <v>190281.5</v>
          </cell>
          <cell r="G5086">
            <v>812471.5</v>
          </cell>
          <cell r="H5086">
            <v>39261000</v>
          </cell>
        </row>
        <row r="5087">
          <cell r="E5087">
            <v>2017</v>
          </cell>
          <cell r="F5087">
            <v>221125.3</v>
          </cell>
          <cell r="G5087">
            <v>622692.30000000005</v>
          </cell>
          <cell r="H5087">
            <v>39261000</v>
          </cell>
        </row>
        <row r="5088">
          <cell r="E5088">
            <v>2016</v>
          </cell>
          <cell r="F5088">
            <v>205409.9</v>
          </cell>
          <cell r="G5088">
            <v>768133</v>
          </cell>
          <cell r="H5088">
            <v>39261000</v>
          </cell>
        </row>
        <row r="5089">
          <cell r="E5089">
            <v>2015</v>
          </cell>
          <cell r="F5089">
            <v>175778</v>
          </cell>
          <cell r="G5089">
            <v>912660.7</v>
          </cell>
          <cell r="H5089">
            <v>39261000</v>
          </cell>
        </row>
        <row r="5090">
          <cell r="E5090">
            <v>2014</v>
          </cell>
          <cell r="F5090">
            <v>146455.9</v>
          </cell>
          <cell r="G5090">
            <v>754109.9</v>
          </cell>
          <cell r="H5090">
            <v>39261000</v>
          </cell>
        </row>
        <row r="5091">
          <cell r="E5091">
            <v>2013</v>
          </cell>
          <cell r="F5091">
            <v>235030.6</v>
          </cell>
          <cell r="G5091">
            <v>687618.2</v>
          </cell>
          <cell r="H5091">
            <v>39261000</v>
          </cell>
        </row>
        <row r="5092">
          <cell r="E5092">
            <v>2012</v>
          </cell>
          <cell r="F5092">
            <v>202744.1</v>
          </cell>
          <cell r="G5092">
            <v>679063.2</v>
          </cell>
          <cell r="H5092">
            <v>39261000</v>
          </cell>
        </row>
        <row r="5093">
          <cell r="E5093">
            <v>2011</v>
          </cell>
          <cell r="F5093">
            <v>111853.3</v>
          </cell>
          <cell r="G5093">
            <v>660204.19999999995</v>
          </cell>
          <cell r="H5093">
            <v>39261000</v>
          </cell>
        </row>
        <row r="5094">
          <cell r="E5094">
            <v>2010</v>
          </cell>
          <cell r="F5094">
            <v>152352.9</v>
          </cell>
          <cell r="G5094">
            <v>625717.30000000005</v>
          </cell>
          <cell r="H5094">
            <v>39261000</v>
          </cell>
        </row>
        <row r="5095">
          <cell r="E5095">
            <v>2009</v>
          </cell>
          <cell r="F5095">
            <v>122136.5</v>
          </cell>
          <cell r="G5095">
            <v>563381.4</v>
          </cell>
          <cell r="H5095">
            <v>39261000</v>
          </cell>
        </row>
        <row r="5096">
          <cell r="E5096">
            <v>2008</v>
          </cell>
          <cell r="F5096">
            <v>64750.3</v>
          </cell>
          <cell r="G5096">
            <v>934979.5</v>
          </cell>
          <cell r="H5096">
            <v>39261000</v>
          </cell>
        </row>
        <row r="5097">
          <cell r="E5097">
            <v>2007</v>
          </cell>
          <cell r="F5097">
            <v>121276.2</v>
          </cell>
          <cell r="G5097">
            <v>994551.2</v>
          </cell>
          <cell r="H5097">
            <v>39261000</v>
          </cell>
        </row>
        <row r="5098">
          <cell r="E5098">
            <v>2006</v>
          </cell>
          <cell r="F5098">
            <v>138462.70000000001</v>
          </cell>
          <cell r="G5098">
            <v>1055551.7</v>
          </cell>
          <cell r="H5098">
            <v>39261000</v>
          </cell>
        </row>
        <row r="5099">
          <cell r="E5099">
            <v>2005</v>
          </cell>
          <cell r="F5099">
            <v>53168.800000000003</v>
          </cell>
          <cell r="G5099">
            <v>731441.5</v>
          </cell>
          <cell r="H5099">
            <v>39261000</v>
          </cell>
        </row>
        <row r="5100">
          <cell r="E5100">
            <v>2018</v>
          </cell>
          <cell r="F5100">
            <v>99330.2</v>
          </cell>
          <cell r="G5100">
            <v>598339.9</v>
          </cell>
          <cell r="H5100">
            <v>39262000</v>
          </cell>
        </row>
        <row r="5101">
          <cell r="E5101">
            <v>2017</v>
          </cell>
          <cell r="F5101">
            <v>107306.1</v>
          </cell>
          <cell r="G5101">
            <v>491281.9</v>
          </cell>
          <cell r="H5101">
            <v>39262000</v>
          </cell>
        </row>
        <row r="5102">
          <cell r="E5102">
            <v>2016</v>
          </cell>
          <cell r="F5102">
            <v>132988.9</v>
          </cell>
          <cell r="G5102">
            <v>564233.19999999995</v>
          </cell>
          <cell r="H5102">
            <v>39262000</v>
          </cell>
        </row>
        <row r="5103">
          <cell r="E5103">
            <v>2015</v>
          </cell>
          <cell r="F5103">
            <v>170201.8</v>
          </cell>
          <cell r="G5103">
            <v>546023.6</v>
          </cell>
          <cell r="H5103">
            <v>39262000</v>
          </cell>
        </row>
        <row r="5104">
          <cell r="E5104">
            <v>2014</v>
          </cell>
          <cell r="F5104">
            <v>189565.4</v>
          </cell>
          <cell r="G5104">
            <v>366563.3</v>
          </cell>
          <cell r="H5104">
            <v>39262000</v>
          </cell>
        </row>
        <row r="5105">
          <cell r="E5105">
            <v>2013</v>
          </cell>
          <cell r="F5105">
            <v>196975.3</v>
          </cell>
          <cell r="G5105">
            <v>386139.7</v>
          </cell>
          <cell r="H5105">
            <v>39262000</v>
          </cell>
        </row>
        <row r="5106">
          <cell r="E5106">
            <v>2012</v>
          </cell>
          <cell r="F5106">
            <v>169928.2</v>
          </cell>
          <cell r="G5106">
            <v>442245.3</v>
          </cell>
          <cell r="H5106">
            <v>39262000</v>
          </cell>
        </row>
        <row r="5107">
          <cell r="E5107">
            <v>2011</v>
          </cell>
          <cell r="F5107">
            <v>153773.1</v>
          </cell>
          <cell r="G5107">
            <v>371851.4</v>
          </cell>
          <cell r="H5107">
            <v>39262000</v>
          </cell>
        </row>
        <row r="5108">
          <cell r="E5108">
            <v>2010</v>
          </cell>
          <cell r="F5108">
            <v>153524.9</v>
          </cell>
          <cell r="G5108">
            <v>436966.1</v>
          </cell>
          <cell r="H5108">
            <v>39262000</v>
          </cell>
        </row>
        <row r="5109">
          <cell r="E5109">
            <v>2009</v>
          </cell>
          <cell r="F5109">
            <v>104532</v>
          </cell>
          <cell r="G5109">
            <v>323720.7</v>
          </cell>
          <cell r="H5109">
            <v>39262000</v>
          </cell>
        </row>
        <row r="5110">
          <cell r="E5110">
            <v>2008</v>
          </cell>
          <cell r="F5110">
            <v>118378.3</v>
          </cell>
          <cell r="G5110">
            <v>378628</v>
          </cell>
          <cell r="H5110">
            <v>39262000</v>
          </cell>
        </row>
        <row r="5111">
          <cell r="E5111">
            <v>2007</v>
          </cell>
          <cell r="F5111">
            <v>86954.8</v>
          </cell>
          <cell r="G5111">
            <v>388134.7</v>
          </cell>
          <cell r="H5111">
            <v>39262000</v>
          </cell>
        </row>
        <row r="5112">
          <cell r="E5112">
            <v>2006</v>
          </cell>
          <cell r="F5112">
            <v>101436.3</v>
          </cell>
          <cell r="G5112">
            <v>413150</v>
          </cell>
          <cell r="H5112">
            <v>39262000</v>
          </cell>
        </row>
        <row r="5113">
          <cell r="E5113">
            <v>2005</v>
          </cell>
          <cell r="F5113">
            <v>77309.7</v>
          </cell>
          <cell r="G5113">
            <v>303134.90000000002</v>
          </cell>
          <cell r="H5113">
            <v>39262000</v>
          </cell>
        </row>
        <row r="5114">
          <cell r="E5114">
            <v>2018</v>
          </cell>
          <cell r="F5114">
            <v>2190668.6</v>
          </cell>
          <cell r="G5114">
            <v>3761490.7</v>
          </cell>
          <cell r="H5114">
            <v>39263000</v>
          </cell>
        </row>
        <row r="5115">
          <cell r="E5115">
            <v>2017</v>
          </cell>
          <cell r="F5115">
            <v>2461197.2000000002</v>
          </cell>
          <cell r="G5115">
            <v>3201210.8</v>
          </cell>
          <cell r="H5115">
            <v>39263000</v>
          </cell>
        </row>
        <row r="5116">
          <cell r="E5116">
            <v>2016</v>
          </cell>
          <cell r="F5116">
            <v>2257486.7000000002</v>
          </cell>
          <cell r="G5116">
            <v>2429795.1</v>
          </cell>
          <cell r="H5116">
            <v>39263000</v>
          </cell>
        </row>
        <row r="5117">
          <cell r="E5117">
            <v>2015</v>
          </cell>
          <cell r="F5117">
            <v>2061229.1</v>
          </cell>
          <cell r="G5117">
            <v>2332462.7999999998</v>
          </cell>
          <cell r="H5117">
            <v>39263000</v>
          </cell>
        </row>
        <row r="5118">
          <cell r="E5118">
            <v>2014</v>
          </cell>
          <cell r="F5118">
            <v>1586972</v>
          </cell>
          <cell r="G5118">
            <v>2492709.5</v>
          </cell>
          <cell r="H5118">
            <v>39263000</v>
          </cell>
        </row>
        <row r="5119">
          <cell r="E5119">
            <v>2013</v>
          </cell>
          <cell r="F5119">
            <v>1215605.7</v>
          </cell>
          <cell r="G5119">
            <v>1981451.3</v>
          </cell>
          <cell r="H5119">
            <v>39263000</v>
          </cell>
        </row>
        <row r="5120">
          <cell r="E5120">
            <v>2012</v>
          </cell>
          <cell r="F5120">
            <v>1243558.7</v>
          </cell>
          <cell r="G5120">
            <v>2711225.2</v>
          </cell>
          <cell r="H5120">
            <v>39263000</v>
          </cell>
        </row>
        <row r="5121">
          <cell r="E5121">
            <v>2011</v>
          </cell>
          <cell r="F5121">
            <v>1099796.3</v>
          </cell>
          <cell r="G5121">
            <v>2823031.5</v>
          </cell>
          <cell r="H5121">
            <v>39263000</v>
          </cell>
        </row>
        <row r="5122">
          <cell r="E5122">
            <v>2010</v>
          </cell>
          <cell r="F5122">
            <v>791365.6</v>
          </cell>
          <cell r="G5122">
            <v>2602455.5</v>
          </cell>
          <cell r="H5122">
            <v>39263000</v>
          </cell>
        </row>
        <row r="5123">
          <cell r="E5123">
            <v>2009</v>
          </cell>
          <cell r="F5123">
            <v>833897.2</v>
          </cell>
          <cell r="G5123">
            <v>1318488.8999999999</v>
          </cell>
          <cell r="H5123">
            <v>39263000</v>
          </cell>
        </row>
        <row r="5124">
          <cell r="E5124">
            <v>2008</v>
          </cell>
          <cell r="F5124">
            <v>1096698.3999999999</v>
          </cell>
          <cell r="G5124">
            <v>932290.6</v>
          </cell>
          <cell r="H5124">
            <v>39263000</v>
          </cell>
        </row>
        <row r="5125">
          <cell r="E5125">
            <v>2007</v>
          </cell>
          <cell r="F5125">
            <v>1037937.6</v>
          </cell>
          <cell r="G5125">
            <v>1131095.3</v>
          </cell>
          <cell r="H5125">
            <v>39263000</v>
          </cell>
        </row>
        <row r="5126">
          <cell r="E5126">
            <v>2006</v>
          </cell>
          <cell r="F5126">
            <v>749162.4</v>
          </cell>
          <cell r="G5126">
            <v>783200.5</v>
          </cell>
          <cell r="H5126">
            <v>39263000</v>
          </cell>
        </row>
        <row r="5127">
          <cell r="E5127">
            <v>2005</v>
          </cell>
          <cell r="F5127">
            <v>464113.3</v>
          </cell>
          <cell r="G5127">
            <v>1029653.1</v>
          </cell>
          <cell r="H5127">
            <v>39263000</v>
          </cell>
        </row>
        <row r="5128">
          <cell r="E5128">
            <v>2018</v>
          </cell>
          <cell r="F5128">
            <v>374586</v>
          </cell>
          <cell r="G5128">
            <v>603725.4</v>
          </cell>
          <cell r="H5128">
            <v>39264000</v>
          </cell>
        </row>
        <row r="5129">
          <cell r="E5129">
            <v>2017</v>
          </cell>
          <cell r="F5129">
            <v>347067.4</v>
          </cell>
          <cell r="G5129">
            <v>443574.2</v>
          </cell>
          <cell r="H5129">
            <v>39264000</v>
          </cell>
        </row>
        <row r="5130">
          <cell r="E5130">
            <v>2016</v>
          </cell>
          <cell r="F5130">
            <v>376442.4</v>
          </cell>
          <cell r="G5130">
            <v>458512.4</v>
          </cell>
          <cell r="H5130">
            <v>39264000</v>
          </cell>
        </row>
        <row r="5131">
          <cell r="E5131">
            <v>2015</v>
          </cell>
          <cell r="F5131">
            <v>218537.60000000001</v>
          </cell>
          <cell r="G5131">
            <v>249777</v>
          </cell>
          <cell r="H5131">
            <v>39264000</v>
          </cell>
        </row>
        <row r="5132">
          <cell r="E5132">
            <v>2014</v>
          </cell>
          <cell r="F5132">
            <v>343266</v>
          </cell>
          <cell r="G5132">
            <v>373582.6</v>
          </cell>
          <cell r="H5132">
            <v>39264000</v>
          </cell>
        </row>
        <row r="5133">
          <cell r="E5133">
            <v>2013</v>
          </cell>
          <cell r="F5133">
            <v>275334.40000000002</v>
          </cell>
          <cell r="G5133">
            <v>426333.2</v>
          </cell>
          <cell r="H5133">
            <v>39264000</v>
          </cell>
        </row>
        <row r="5134">
          <cell r="E5134">
            <v>2012</v>
          </cell>
          <cell r="F5134">
            <v>220715.5</v>
          </cell>
          <cell r="G5134">
            <v>274598.7</v>
          </cell>
          <cell r="H5134">
            <v>39264000</v>
          </cell>
        </row>
        <row r="5135">
          <cell r="E5135">
            <v>2011</v>
          </cell>
          <cell r="F5135">
            <v>141150.39999999999</v>
          </cell>
          <cell r="G5135">
            <v>286227.59999999998</v>
          </cell>
          <cell r="H5135">
            <v>39264000</v>
          </cell>
        </row>
        <row r="5136">
          <cell r="E5136">
            <v>2010</v>
          </cell>
          <cell r="F5136">
            <v>114597.6</v>
          </cell>
          <cell r="G5136">
            <v>350396.5</v>
          </cell>
          <cell r="H5136">
            <v>39264000</v>
          </cell>
        </row>
        <row r="5137">
          <cell r="E5137">
            <v>2009</v>
          </cell>
          <cell r="F5137">
            <v>159734.6</v>
          </cell>
          <cell r="G5137">
            <v>337886.1</v>
          </cell>
          <cell r="H5137">
            <v>39264000</v>
          </cell>
        </row>
        <row r="5138">
          <cell r="E5138">
            <v>2008</v>
          </cell>
          <cell r="F5138">
            <v>325314.59999999998</v>
          </cell>
          <cell r="G5138">
            <v>569706.6</v>
          </cell>
          <cell r="H5138">
            <v>39264000</v>
          </cell>
        </row>
        <row r="5139">
          <cell r="E5139">
            <v>2007</v>
          </cell>
          <cell r="F5139">
            <v>449835.8</v>
          </cell>
          <cell r="G5139">
            <v>580783.69999999995</v>
          </cell>
          <cell r="H5139">
            <v>39264000</v>
          </cell>
        </row>
        <row r="5140">
          <cell r="E5140">
            <v>2006</v>
          </cell>
          <cell r="F5140">
            <v>87252.2</v>
          </cell>
          <cell r="G5140">
            <v>391964.8</v>
          </cell>
          <cell r="H5140">
            <v>39264000</v>
          </cell>
        </row>
        <row r="5141">
          <cell r="E5141">
            <v>2005</v>
          </cell>
          <cell r="F5141">
            <v>84904.5</v>
          </cell>
          <cell r="G5141">
            <v>188911.9</v>
          </cell>
          <cell r="H5141">
            <v>39264000</v>
          </cell>
        </row>
        <row r="5142">
          <cell r="E5142">
            <v>2018</v>
          </cell>
          <cell r="H5142">
            <v>39269010</v>
          </cell>
        </row>
        <row r="5143">
          <cell r="E5143">
            <v>2017</v>
          </cell>
          <cell r="H5143">
            <v>39269010</v>
          </cell>
        </row>
        <row r="5144">
          <cell r="E5144">
            <v>2016</v>
          </cell>
          <cell r="H5144">
            <v>39269010</v>
          </cell>
        </row>
        <row r="5145">
          <cell r="E5145">
            <v>2015</v>
          </cell>
          <cell r="H5145">
            <v>39269010</v>
          </cell>
        </row>
        <row r="5146">
          <cell r="E5146">
            <v>2014</v>
          </cell>
          <cell r="H5146">
            <v>39269010</v>
          </cell>
        </row>
        <row r="5147">
          <cell r="E5147">
            <v>2013</v>
          </cell>
          <cell r="H5147">
            <v>39269010</v>
          </cell>
        </row>
        <row r="5148">
          <cell r="E5148">
            <v>2012</v>
          </cell>
          <cell r="H5148">
            <v>39269010</v>
          </cell>
        </row>
        <row r="5149">
          <cell r="E5149">
            <v>2011</v>
          </cell>
          <cell r="H5149">
            <v>39269010</v>
          </cell>
        </row>
        <row r="5150">
          <cell r="E5150">
            <v>2010</v>
          </cell>
          <cell r="H5150">
            <v>39269010</v>
          </cell>
        </row>
        <row r="5151">
          <cell r="E5151">
            <v>2009</v>
          </cell>
          <cell r="H5151">
            <v>39269010</v>
          </cell>
        </row>
        <row r="5152">
          <cell r="E5152">
            <v>2008</v>
          </cell>
          <cell r="H5152">
            <v>39269010</v>
          </cell>
        </row>
        <row r="5153">
          <cell r="E5153">
            <v>2007</v>
          </cell>
          <cell r="H5153">
            <v>39269010</v>
          </cell>
        </row>
        <row r="5154">
          <cell r="E5154">
            <v>2006</v>
          </cell>
          <cell r="H5154">
            <v>39269010</v>
          </cell>
        </row>
        <row r="5155">
          <cell r="E5155">
            <v>2005</v>
          </cell>
          <cell r="F5155">
            <v>10817.3</v>
          </cell>
          <cell r="G5155">
            <v>4536.1000000000004</v>
          </cell>
          <cell r="H5155">
            <v>39269010</v>
          </cell>
        </row>
        <row r="5156">
          <cell r="E5156">
            <v>2018</v>
          </cell>
          <cell r="F5156">
            <v>122528.6</v>
          </cell>
          <cell r="G5156">
            <v>417121.5</v>
          </cell>
          <cell r="H5156">
            <v>39269050</v>
          </cell>
        </row>
        <row r="5157">
          <cell r="E5157">
            <v>2017</v>
          </cell>
          <cell r="F5157">
            <v>134532.70000000001</v>
          </cell>
          <cell r="G5157">
            <v>223475.3</v>
          </cell>
          <cell r="H5157">
            <v>39269050</v>
          </cell>
        </row>
        <row r="5158">
          <cell r="E5158">
            <v>2016</v>
          </cell>
          <cell r="F5158">
            <v>60898.5</v>
          </cell>
          <cell r="G5158">
            <v>188000.2</v>
          </cell>
          <cell r="H5158">
            <v>39269050</v>
          </cell>
        </row>
        <row r="5159">
          <cell r="E5159">
            <v>2015</v>
          </cell>
          <cell r="F5159">
            <v>39654.6</v>
          </cell>
          <cell r="G5159">
            <v>179459.5</v>
          </cell>
          <cell r="H5159">
            <v>39269050</v>
          </cell>
        </row>
        <row r="5160">
          <cell r="E5160">
            <v>2014</v>
          </cell>
          <cell r="F5160">
            <v>25395.9</v>
          </cell>
          <cell r="G5160">
            <v>258214.7</v>
          </cell>
          <cell r="H5160">
            <v>39269050</v>
          </cell>
        </row>
        <row r="5161">
          <cell r="E5161">
            <v>2013</v>
          </cell>
          <cell r="F5161">
            <v>23399.1</v>
          </cell>
          <cell r="G5161">
            <v>113303.9</v>
          </cell>
          <cell r="H5161">
            <v>39269050</v>
          </cell>
        </row>
        <row r="5162">
          <cell r="E5162">
            <v>2012</v>
          </cell>
          <cell r="F5162">
            <v>34208.6</v>
          </cell>
          <cell r="G5162">
            <v>144036.29999999999</v>
          </cell>
          <cell r="H5162">
            <v>39269050</v>
          </cell>
        </row>
        <row r="5163">
          <cell r="E5163">
            <v>2011</v>
          </cell>
          <cell r="F5163">
            <v>36765</v>
          </cell>
          <cell r="G5163">
            <v>123980.3</v>
          </cell>
          <cell r="H5163">
            <v>39269050</v>
          </cell>
        </row>
        <row r="5164">
          <cell r="E5164">
            <v>2010</v>
          </cell>
          <cell r="F5164">
            <v>23867.9</v>
          </cell>
          <cell r="G5164">
            <v>67466.3</v>
          </cell>
          <cell r="H5164">
            <v>39269050</v>
          </cell>
        </row>
        <row r="5165">
          <cell r="E5165">
            <v>2009</v>
          </cell>
          <cell r="F5165">
            <v>33648.800000000003</v>
          </cell>
          <cell r="G5165">
            <v>63133.3</v>
          </cell>
          <cell r="H5165">
            <v>39269050</v>
          </cell>
        </row>
        <row r="5166">
          <cell r="E5166">
            <v>2008</v>
          </cell>
          <cell r="F5166">
            <v>22117.599999999999</v>
          </cell>
          <cell r="G5166">
            <v>37722.300000000003</v>
          </cell>
          <cell r="H5166">
            <v>39269050</v>
          </cell>
        </row>
        <row r="5167">
          <cell r="E5167">
            <v>2007</v>
          </cell>
          <cell r="F5167">
            <v>16744.599999999999</v>
          </cell>
          <cell r="G5167">
            <v>74011.5</v>
          </cell>
          <cell r="H5167">
            <v>39269050</v>
          </cell>
        </row>
        <row r="5168">
          <cell r="E5168">
            <v>2006</v>
          </cell>
          <cell r="F5168">
            <v>20601.2</v>
          </cell>
          <cell r="G5168">
            <v>57901.7</v>
          </cell>
          <cell r="H5168">
            <v>39269050</v>
          </cell>
        </row>
        <row r="5169">
          <cell r="E5169">
            <v>2005</v>
          </cell>
          <cell r="F5169">
            <v>7044</v>
          </cell>
          <cell r="G5169">
            <v>7868.6</v>
          </cell>
          <cell r="H5169">
            <v>39269050</v>
          </cell>
        </row>
        <row r="5170">
          <cell r="E5170">
            <v>2018</v>
          </cell>
          <cell r="H5170">
            <v>39269091</v>
          </cell>
        </row>
        <row r="5171">
          <cell r="E5171">
            <v>2017</v>
          </cell>
          <cell r="H5171">
            <v>39269091</v>
          </cell>
        </row>
        <row r="5172">
          <cell r="E5172">
            <v>2016</v>
          </cell>
          <cell r="H5172">
            <v>39269091</v>
          </cell>
        </row>
        <row r="5173">
          <cell r="E5173">
            <v>2015</v>
          </cell>
          <cell r="H5173">
            <v>39269091</v>
          </cell>
        </row>
        <row r="5174">
          <cell r="E5174">
            <v>2014</v>
          </cell>
          <cell r="H5174">
            <v>39269091</v>
          </cell>
        </row>
        <row r="5175">
          <cell r="E5175">
            <v>2013</v>
          </cell>
          <cell r="H5175">
            <v>39269091</v>
          </cell>
        </row>
        <row r="5176">
          <cell r="E5176">
            <v>2012</v>
          </cell>
          <cell r="H5176">
            <v>39269091</v>
          </cell>
        </row>
        <row r="5177">
          <cell r="E5177">
            <v>2011</v>
          </cell>
          <cell r="H5177">
            <v>39269091</v>
          </cell>
        </row>
        <row r="5178">
          <cell r="E5178">
            <v>2010</v>
          </cell>
          <cell r="H5178">
            <v>39269091</v>
          </cell>
        </row>
        <row r="5179">
          <cell r="E5179">
            <v>2009</v>
          </cell>
          <cell r="H5179">
            <v>39269091</v>
          </cell>
        </row>
        <row r="5180">
          <cell r="E5180">
            <v>2008</v>
          </cell>
          <cell r="H5180">
            <v>39269091</v>
          </cell>
        </row>
        <row r="5181">
          <cell r="E5181">
            <v>2007</v>
          </cell>
          <cell r="H5181">
            <v>39269091</v>
          </cell>
        </row>
        <row r="5182">
          <cell r="E5182">
            <v>2006</v>
          </cell>
          <cell r="F5182">
            <v>237591.7</v>
          </cell>
          <cell r="G5182">
            <v>1196931.1000000001</v>
          </cell>
          <cell r="H5182">
            <v>39269091</v>
          </cell>
        </row>
        <row r="5183">
          <cell r="E5183">
            <v>2005</v>
          </cell>
          <cell r="F5183">
            <v>140024.1</v>
          </cell>
          <cell r="G5183">
            <v>914707.3</v>
          </cell>
          <cell r="H5183">
            <v>39269091</v>
          </cell>
        </row>
        <row r="5184">
          <cell r="E5184">
            <v>2018</v>
          </cell>
          <cell r="H5184">
            <v>39269098</v>
          </cell>
        </row>
        <row r="5185">
          <cell r="E5185">
            <v>2017</v>
          </cell>
          <cell r="H5185">
            <v>39269098</v>
          </cell>
        </row>
        <row r="5186">
          <cell r="E5186">
            <v>2016</v>
          </cell>
          <cell r="H5186">
            <v>39269098</v>
          </cell>
        </row>
        <row r="5187">
          <cell r="E5187">
            <v>2015</v>
          </cell>
          <cell r="H5187">
            <v>39269098</v>
          </cell>
        </row>
        <row r="5188">
          <cell r="E5188">
            <v>2014</v>
          </cell>
          <cell r="H5188">
            <v>39269098</v>
          </cell>
        </row>
        <row r="5189">
          <cell r="E5189">
            <v>2013</v>
          </cell>
          <cell r="H5189">
            <v>39269098</v>
          </cell>
        </row>
        <row r="5190">
          <cell r="E5190">
            <v>2012</v>
          </cell>
          <cell r="H5190">
            <v>39269098</v>
          </cell>
        </row>
        <row r="5191">
          <cell r="E5191">
            <v>2011</v>
          </cell>
          <cell r="H5191">
            <v>39269098</v>
          </cell>
        </row>
        <row r="5192">
          <cell r="E5192">
            <v>2010</v>
          </cell>
          <cell r="H5192">
            <v>39269098</v>
          </cell>
        </row>
        <row r="5193">
          <cell r="E5193">
            <v>2009</v>
          </cell>
          <cell r="H5193">
            <v>39269098</v>
          </cell>
        </row>
        <row r="5194">
          <cell r="E5194">
            <v>2008</v>
          </cell>
          <cell r="H5194">
            <v>39269098</v>
          </cell>
        </row>
        <row r="5195">
          <cell r="E5195">
            <v>2007</v>
          </cell>
          <cell r="H5195">
            <v>39269098</v>
          </cell>
        </row>
        <row r="5196">
          <cell r="E5196">
            <v>2006</v>
          </cell>
          <cell r="F5196">
            <v>4334543.3</v>
          </cell>
          <cell r="G5196">
            <v>4182726.7</v>
          </cell>
          <cell r="H5196">
            <v>39269098</v>
          </cell>
        </row>
        <row r="5197">
          <cell r="E5197">
            <v>2005</v>
          </cell>
          <cell r="H5197">
            <v>39269098</v>
          </cell>
        </row>
        <row r="5198">
          <cell r="E5198">
            <v>2018</v>
          </cell>
          <cell r="H5198">
            <v>39269099</v>
          </cell>
        </row>
        <row r="5199">
          <cell r="E5199">
            <v>2017</v>
          </cell>
          <cell r="H5199">
            <v>39269099</v>
          </cell>
        </row>
        <row r="5200">
          <cell r="E5200">
            <v>2016</v>
          </cell>
          <cell r="H5200">
            <v>39269099</v>
          </cell>
        </row>
        <row r="5201">
          <cell r="E5201">
            <v>2015</v>
          </cell>
          <cell r="H5201">
            <v>39269099</v>
          </cell>
        </row>
        <row r="5202">
          <cell r="E5202">
            <v>2014</v>
          </cell>
          <cell r="H5202">
            <v>39269099</v>
          </cell>
        </row>
        <row r="5203">
          <cell r="E5203">
            <v>2013</v>
          </cell>
          <cell r="H5203">
            <v>39269099</v>
          </cell>
        </row>
        <row r="5204">
          <cell r="E5204">
            <v>2012</v>
          </cell>
          <cell r="H5204">
            <v>39269099</v>
          </cell>
        </row>
        <row r="5205">
          <cell r="E5205">
            <v>2011</v>
          </cell>
          <cell r="H5205">
            <v>39269099</v>
          </cell>
        </row>
        <row r="5206">
          <cell r="E5206">
            <v>2010</v>
          </cell>
          <cell r="H5206">
            <v>39269099</v>
          </cell>
        </row>
        <row r="5207">
          <cell r="E5207">
            <v>2009</v>
          </cell>
          <cell r="H5207">
            <v>39269099</v>
          </cell>
        </row>
        <row r="5208">
          <cell r="E5208">
            <v>2008</v>
          </cell>
          <cell r="H5208">
            <v>39269099</v>
          </cell>
        </row>
        <row r="5209">
          <cell r="E5209">
            <v>2007</v>
          </cell>
          <cell r="H5209">
            <v>39269099</v>
          </cell>
        </row>
        <row r="5210">
          <cell r="E5210">
            <v>2006</v>
          </cell>
          <cell r="H5210">
            <v>39269099</v>
          </cell>
        </row>
        <row r="5211">
          <cell r="E5211">
            <v>2005</v>
          </cell>
          <cell r="F5211">
            <v>3172450.3</v>
          </cell>
          <cell r="G5211">
            <v>4621154.0999999996</v>
          </cell>
          <cell r="H5211">
            <v>39269099</v>
          </cell>
        </row>
        <row r="5212">
          <cell r="E5212">
            <v>2019</v>
          </cell>
          <cell r="F5212">
            <v>46127.4</v>
          </cell>
          <cell r="G5212">
            <v>17538</v>
          </cell>
          <cell r="H5212">
            <v>32011000</v>
          </cell>
        </row>
        <row r="5213">
          <cell r="E5213">
            <v>2019</v>
          </cell>
          <cell r="F5213">
            <v>3574.4</v>
          </cell>
          <cell r="G5213">
            <v>80</v>
          </cell>
          <cell r="H5213">
            <v>32012000</v>
          </cell>
        </row>
        <row r="5214">
          <cell r="E5214">
            <v>2019</v>
          </cell>
          <cell r="F5214">
            <v>189544.9</v>
          </cell>
          <cell r="G5214">
            <v>207594.1</v>
          </cell>
          <cell r="H5214">
            <v>32030010</v>
          </cell>
        </row>
        <row r="5215">
          <cell r="E5215">
            <v>2019</v>
          </cell>
          <cell r="F5215">
            <v>4063</v>
          </cell>
          <cell r="G5215">
            <v>19239.599999999999</v>
          </cell>
          <cell r="H5215">
            <v>32030090</v>
          </cell>
        </row>
        <row r="5216">
          <cell r="E5216">
            <v>2019</v>
          </cell>
          <cell r="F5216">
            <v>212699.2</v>
          </cell>
          <cell r="G5216">
            <v>1001843.9</v>
          </cell>
          <cell r="H5216">
            <v>32041100</v>
          </cell>
        </row>
        <row r="5217">
          <cell r="E5217">
            <v>2019</v>
          </cell>
          <cell r="F5217">
            <v>116974.7</v>
          </cell>
          <cell r="G5217">
            <v>237118.5</v>
          </cell>
          <cell r="H5217">
            <v>32041200</v>
          </cell>
        </row>
        <row r="5218">
          <cell r="E5218">
            <v>2019</v>
          </cell>
          <cell r="F5218">
            <v>57221.7</v>
          </cell>
          <cell r="G5218">
            <v>51377.9</v>
          </cell>
          <cell r="H5218">
            <v>32041300</v>
          </cell>
        </row>
        <row r="5219">
          <cell r="E5219">
            <v>2019</v>
          </cell>
          <cell r="F5219">
            <v>21465.5</v>
          </cell>
          <cell r="G5219">
            <v>156296.79999999999</v>
          </cell>
          <cell r="H5219">
            <v>32041400</v>
          </cell>
        </row>
        <row r="5220">
          <cell r="E5220">
            <v>2019</v>
          </cell>
          <cell r="F5220">
            <v>13360.2</v>
          </cell>
          <cell r="G5220">
            <v>29115</v>
          </cell>
          <cell r="H5220">
            <v>32041500</v>
          </cell>
        </row>
        <row r="5221">
          <cell r="E5221">
            <v>2019</v>
          </cell>
          <cell r="F5221">
            <v>6030.1</v>
          </cell>
          <cell r="G5221">
            <v>129713.4</v>
          </cell>
          <cell r="H5221">
            <v>32041600</v>
          </cell>
        </row>
        <row r="5222">
          <cell r="E5222">
            <v>2019</v>
          </cell>
          <cell r="F5222">
            <v>752012.1</v>
          </cell>
          <cell r="G5222">
            <v>1773403.7</v>
          </cell>
          <cell r="H5222">
            <v>32041700</v>
          </cell>
        </row>
        <row r="5223">
          <cell r="E5223">
            <v>2019</v>
          </cell>
          <cell r="F5223">
            <v>453603</v>
          </cell>
          <cell r="G5223">
            <v>354980.9</v>
          </cell>
          <cell r="H5223">
            <v>32041900</v>
          </cell>
        </row>
        <row r="5224">
          <cell r="E5224">
            <v>2019</v>
          </cell>
          <cell r="F5224">
            <v>32482.9</v>
          </cell>
          <cell r="G5224">
            <v>13341</v>
          </cell>
          <cell r="H5224">
            <v>32050000</v>
          </cell>
        </row>
        <row r="5225">
          <cell r="E5225">
            <v>2019</v>
          </cell>
          <cell r="F5225">
            <v>481581.8</v>
          </cell>
          <cell r="G5225">
            <v>2026318.5</v>
          </cell>
          <cell r="H5225">
            <v>32061100</v>
          </cell>
        </row>
        <row r="5226">
          <cell r="E5226">
            <v>2019</v>
          </cell>
          <cell r="F5226">
            <v>267231.59999999998</v>
          </cell>
          <cell r="G5226">
            <v>631929.59999999998</v>
          </cell>
          <cell r="H5226">
            <v>32061900</v>
          </cell>
        </row>
        <row r="5227">
          <cell r="E5227">
            <v>2019</v>
          </cell>
          <cell r="F5227">
            <v>3053.1</v>
          </cell>
          <cell r="G5227">
            <v>13853</v>
          </cell>
          <cell r="H5227">
            <v>32062000</v>
          </cell>
        </row>
        <row r="5228">
          <cell r="E5228">
            <v>2019</v>
          </cell>
          <cell r="F5228">
            <v>0</v>
          </cell>
          <cell r="G5228">
            <v>0</v>
          </cell>
          <cell r="H5228">
            <v>32063000</v>
          </cell>
        </row>
        <row r="5229">
          <cell r="E5229">
            <v>2019</v>
          </cell>
          <cell r="F5229">
            <v>20685.5</v>
          </cell>
          <cell r="G5229">
            <v>9944</v>
          </cell>
          <cell r="H5229">
            <v>32064100</v>
          </cell>
        </row>
        <row r="5230">
          <cell r="E5230">
            <v>2019</v>
          </cell>
          <cell r="F5230">
            <v>2286</v>
          </cell>
          <cell r="G5230">
            <v>1220</v>
          </cell>
          <cell r="H5230">
            <v>32064200</v>
          </cell>
        </row>
        <row r="5231">
          <cell r="E5231">
            <v>2019</v>
          </cell>
          <cell r="F5231">
            <v>0</v>
          </cell>
          <cell r="G5231">
            <v>0</v>
          </cell>
          <cell r="H5231">
            <v>32064300</v>
          </cell>
        </row>
        <row r="5232">
          <cell r="E5232">
            <v>2019</v>
          </cell>
          <cell r="F5232">
            <v>627.6</v>
          </cell>
          <cell r="G5232">
            <v>28404</v>
          </cell>
          <cell r="H5232">
            <v>32064910</v>
          </cell>
        </row>
        <row r="5233">
          <cell r="E5233">
            <v>2019</v>
          </cell>
          <cell r="F5233">
            <v>0</v>
          </cell>
          <cell r="G5233">
            <v>0</v>
          </cell>
          <cell r="H5233">
            <v>32064930</v>
          </cell>
        </row>
        <row r="5234">
          <cell r="E5234">
            <v>2019</v>
          </cell>
          <cell r="F5234">
            <v>698211</v>
          </cell>
          <cell r="G5234">
            <v>1671036.2</v>
          </cell>
          <cell r="H5234">
            <v>32064970</v>
          </cell>
        </row>
        <row r="5235">
          <cell r="E5235">
            <v>2019</v>
          </cell>
          <cell r="F5235">
            <v>0</v>
          </cell>
          <cell r="G5235">
            <v>0</v>
          </cell>
          <cell r="H5235">
            <v>32064980</v>
          </cell>
        </row>
        <row r="5236">
          <cell r="E5236">
            <v>2019</v>
          </cell>
          <cell r="F5236">
            <v>0</v>
          </cell>
          <cell r="G5236">
            <v>0</v>
          </cell>
          <cell r="H5236">
            <v>32064990</v>
          </cell>
        </row>
        <row r="5237">
          <cell r="E5237">
            <v>2019</v>
          </cell>
          <cell r="F5237">
            <v>5275.5</v>
          </cell>
          <cell r="G5237">
            <v>269.89999999999998</v>
          </cell>
          <cell r="H5237">
            <v>32065000</v>
          </cell>
        </row>
        <row r="5238">
          <cell r="E5238">
            <v>2019</v>
          </cell>
          <cell r="F5238">
            <v>244753.5</v>
          </cell>
          <cell r="G5238">
            <v>196658.5</v>
          </cell>
          <cell r="H5238">
            <v>32071000</v>
          </cell>
        </row>
        <row r="5239">
          <cell r="E5239">
            <v>2019</v>
          </cell>
          <cell r="F5239">
            <v>85452</v>
          </cell>
          <cell r="G5239">
            <v>33909.5</v>
          </cell>
          <cell r="H5239">
            <v>32072010</v>
          </cell>
        </row>
        <row r="5240">
          <cell r="E5240">
            <v>2019</v>
          </cell>
          <cell r="F5240">
            <v>313400.7</v>
          </cell>
          <cell r="G5240">
            <v>113015</v>
          </cell>
          <cell r="H5240">
            <v>32072090</v>
          </cell>
        </row>
        <row r="5241">
          <cell r="E5241">
            <v>2019</v>
          </cell>
          <cell r="F5241">
            <v>10683.3</v>
          </cell>
          <cell r="G5241">
            <v>11360.8</v>
          </cell>
          <cell r="H5241">
            <v>32073000</v>
          </cell>
        </row>
        <row r="5242">
          <cell r="E5242">
            <v>2019</v>
          </cell>
          <cell r="F5242">
            <v>0</v>
          </cell>
          <cell r="G5242">
            <v>0</v>
          </cell>
          <cell r="H5242">
            <v>32074010</v>
          </cell>
        </row>
        <row r="5243">
          <cell r="E5243">
            <v>2019</v>
          </cell>
          <cell r="F5243">
            <v>0</v>
          </cell>
          <cell r="G5243">
            <v>0</v>
          </cell>
          <cell r="H5243">
            <v>32074020</v>
          </cell>
        </row>
        <row r="5244">
          <cell r="E5244">
            <v>2019</v>
          </cell>
          <cell r="F5244">
            <v>0</v>
          </cell>
          <cell r="G5244">
            <v>0</v>
          </cell>
          <cell r="H5244">
            <v>32074030</v>
          </cell>
        </row>
        <row r="5245">
          <cell r="E5245">
            <v>2019</v>
          </cell>
          <cell r="F5245">
            <v>9643</v>
          </cell>
          <cell r="G5245">
            <v>48239.4</v>
          </cell>
          <cell r="H5245">
            <v>32074040</v>
          </cell>
        </row>
        <row r="5246">
          <cell r="E5246">
            <v>2019</v>
          </cell>
          <cell r="F5246">
            <v>0</v>
          </cell>
          <cell r="G5246">
            <v>0</v>
          </cell>
          <cell r="H5246">
            <v>32074080</v>
          </cell>
        </row>
        <row r="5247">
          <cell r="E5247">
            <v>2019</v>
          </cell>
          <cell r="F5247">
            <v>3162990.2</v>
          </cell>
          <cell r="G5247">
            <v>217828.1</v>
          </cell>
          <cell r="H5247">
            <v>32074085</v>
          </cell>
        </row>
        <row r="5248">
          <cell r="E5248">
            <v>2019</v>
          </cell>
          <cell r="F5248">
            <v>355458.3</v>
          </cell>
          <cell r="G5248">
            <v>712571.6</v>
          </cell>
          <cell r="H5248">
            <v>32081010</v>
          </cell>
        </row>
        <row r="5249">
          <cell r="E5249">
            <v>2019</v>
          </cell>
          <cell r="F5249">
            <v>4632586.0999999996</v>
          </cell>
          <cell r="G5249">
            <v>7372063.9000000004</v>
          </cell>
          <cell r="H5249">
            <v>32081090</v>
          </cell>
        </row>
        <row r="5250">
          <cell r="E5250">
            <v>2019</v>
          </cell>
          <cell r="F5250">
            <v>473938.5</v>
          </cell>
          <cell r="G5250">
            <v>387428</v>
          </cell>
          <cell r="H5250">
            <v>32082010</v>
          </cell>
        </row>
        <row r="5251">
          <cell r="E5251">
            <v>2019</v>
          </cell>
          <cell r="F5251">
            <v>2361244.6</v>
          </cell>
          <cell r="G5251">
            <v>5783669.9000000004</v>
          </cell>
          <cell r="H5251">
            <v>32082090</v>
          </cell>
        </row>
        <row r="5252">
          <cell r="E5252">
            <v>2019</v>
          </cell>
          <cell r="F5252">
            <v>1176.7</v>
          </cell>
          <cell r="G5252">
            <v>33082</v>
          </cell>
          <cell r="H5252">
            <v>32089011</v>
          </cell>
        </row>
        <row r="5253">
          <cell r="E5253">
            <v>2019</v>
          </cell>
          <cell r="F5253">
            <v>0</v>
          </cell>
          <cell r="G5253">
            <v>0</v>
          </cell>
          <cell r="H5253">
            <v>32089013</v>
          </cell>
        </row>
        <row r="5254">
          <cell r="E5254">
            <v>2019</v>
          </cell>
          <cell r="F5254">
            <v>909461.6</v>
          </cell>
          <cell r="G5254">
            <v>1688983.3</v>
          </cell>
          <cell r="H5254">
            <v>32089019</v>
          </cell>
        </row>
        <row r="5255">
          <cell r="E5255">
            <v>2019</v>
          </cell>
          <cell r="F5255">
            <v>3495137</v>
          </cell>
          <cell r="G5255">
            <v>6649539.5</v>
          </cell>
          <cell r="H5255">
            <v>32089091</v>
          </cell>
        </row>
        <row r="5256">
          <cell r="E5256">
            <v>2019</v>
          </cell>
          <cell r="F5256">
            <v>853244.1</v>
          </cell>
          <cell r="G5256">
            <v>1821975.4</v>
          </cell>
          <cell r="H5256">
            <v>32089099</v>
          </cell>
        </row>
        <row r="5257">
          <cell r="E5257">
            <v>2019</v>
          </cell>
          <cell r="F5257">
            <v>3013571.3</v>
          </cell>
          <cell r="G5257">
            <v>15888320.300000001</v>
          </cell>
          <cell r="H5257">
            <v>32091000</v>
          </cell>
        </row>
        <row r="5258">
          <cell r="E5258">
            <v>2019</v>
          </cell>
          <cell r="F5258">
            <v>971660.7</v>
          </cell>
          <cell r="G5258">
            <v>9491184.4000000004</v>
          </cell>
          <cell r="H5258">
            <v>32099000</v>
          </cell>
        </row>
        <row r="5259">
          <cell r="E5259">
            <v>2019</v>
          </cell>
          <cell r="F5259">
            <v>161731.70000000001</v>
          </cell>
          <cell r="G5259">
            <v>645914.80000000005</v>
          </cell>
          <cell r="H5259">
            <v>32100010</v>
          </cell>
        </row>
        <row r="5260">
          <cell r="E5260">
            <v>2019</v>
          </cell>
          <cell r="F5260">
            <v>206454.1</v>
          </cell>
          <cell r="G5260">
            <v>725852.5</v>
          </cell>
          <cell r="H5260">
            <v>32100090</v>
          </cell>
        </row>
        <row r="5261">
          <cell r="E5261">
            <v>2019</v>
          </cell>
          <cell r="F5261">
            <v>25759.4</v>
          </cell>
          <cell r="G5261">
            <v>8685.7000000000007</v>
          </cell>
          <cell r="H5261">
            <v>32110000</v>
          </cell>
        </row>
        <row r="5262">
          <cell r="E5262">
            <v>2019</v>
          </cell>
          <cell r="F5262">
            <v>599867.1</v>
          </cell>
          <cell r="G5262">
            <v>708691.1</v>
          </cell>
          <cell r="H5262">
            <v>32121000</v>
          </cell>
        </row>
        <row r="5263">
          <cell r="E5263">
            <v>2019</v>
          </cell>
          <cell r="F5263">
            <v>0</v>
          </cell>
          <cell r="G5263">
            <v>0</v>
          </cell>
          <cell r="H5263">
            <v>32121010</v>
          </cell>
        </row>
        <row r="5264">
          <cell r="E5264">
            <v>2019</v>
          </cell>
          <cell r="F5264">
            <v>0</v>
          </cell>
          <cell r="G5264">
            <v>0</v>
          </cell>
          <cell r="H5264">
            <v>32121090</v>
          </cell>
        </row>
        <row r="5265">
          <cell r="E5265">
            <v>2019</v>
          </cell>
          <cell r="F5265">
            <v>333384.8</v>
          </cell>
          <cell r="G5265">
            <v>364786.9</v>
          </cell>
          <cell r="H5265">
            <v>32129000</v>
          </cell>
        </row>
        <row r="5266">
          <cell r="E5266">
            <v>2019</v>
          </cell>
          <cell r="F5266">
            <v>0</v>
          </cell>
          <cell r="G5266">
            <v>0</v>
          </cell>
          <cell r="H5266">
            <v>32129031</v>
          </cell>
        </row>
        <row r="5267">
          <cell r="E5267">
            <v>2019</v>
          </cell>
          <cell r="F5267">
            <v>0</v>
          </cell>
          <cell r="G5267">
            <v>0</v>
          </cell>
          <cell r="H5267">
            <v>32129038</v>
          </cell>
        </row>
        <row r="5268">
          <cell r="E5268">
            <v>2019</v>
          </cell>
          <cell r="F5268">
            <v>0</v>
          </cell>
          <cell r="G5268">
            <v>0</v>
          </cell>
          <cell r="H5268">
            <v>32129090</v>
          </cell>
        </row>
        <row r="5269">
          <cell r="E5269">
            <v>2019</v>
          </cell>
          <cell r="F5269">
            <v>62681.3</v>
          </cell>
          <cell r="G5269">
            <v>230021.5</v>
          </cell>
          <cell r="H5269">
            <v>32131000</v>
          </cell>
        </row>
        <row r="5270">
          <cell r="E5270">
            <v>2019</v>
          </cell>
          <cell r="F5270">
            <v>92295.2</v>
          </cell>
          <cell r="G5270">
            <v>150551.29999999999</v>
          </cell>
          <cell r="H5270">
            <v>32139000</v>
          </cell>
        </row>
        <row r="5271">
          <cell r="E5271">
            <v>2019</v>
          </cell>
          <cell r="F5271">
            <v>2262883.6</v>
          </cell>
          <cell r="G5271">
            <v>11945933.199999999</v>
          </cell>
          <cell r="H5271">
            <v>32141010</v>
          </cell>
        </row>
        <row r="5272">
          <cell r="E5272">
            <v>2019</v>
          </cell>
          <cell r="F5272">
            <v>1516850.7</v>
          </cell>
          <cell r="G5272">
            <v>4325907.2</v>
          </cell>
          <cell r="H5272">
            <v>32141090</v>
          </cell>
        </row>
        <row r="5273">
          <cell r="E5273">
            <v>2019</v>
          </cell>
          <cell r="F5273">
            <v>6538777.4000000004</v>
          </cell>
          <cell r="G5273">
            <v>61608555.299999997</v>
          </cell>
          <cell r="H5273">
            <v>32149000</v>
          </cell>
        </row>
        <row r="5274">
          <cell r="E5274">
            <v>2019</v>
          </cell>
          <cell r="F5274">
            <v>233420.5</v>
          </cell>
          <cell r="G5274">
            <v>523011.8</v>
          </cell>
          <cell r="H5274">
            <v>32151100</v>
          </cell>
        </row>
        <row r="5275">
          <cell r="E5275">
            <v>2019</v>
          </cell>
          <cell r="F5275">
            <v>0</v>
          </cell>
          <cell r="G5275">
            <v>0</v>
          </cell>
          <cell r="H5275">
            <v>32151110</v>
          </cell>
        </row>
        <row r="5276">
          <cell r="E5276">
            <v>2019</v>
          </cell>
          <cell r="F5276">
            <v>0</v>
          </cell>
          <cell r="G5276">
            <v>0</v>
          </cell>
          <cell r="H5276">
            <v>32151190</v>
          </cell>
        </row>
        <row r="5277">
          <cell r="E5277">
            <v>2019</v>
          </cell>
          <cell r="F5277">
            <v>5293993.9000000004</v>
          </cell>
          <cell r="G5277">
            <v>3565463.8</v>
          </cell>
          <cell r="H5277">
            <v>32151900</v>
          </cell>
        </row>
        <row r="5278">
          <cell r="E5278">
            <v>2019</v>
          </cell>
          <cell r="F5278">
            <v>0</v>
          </cell>
          <cell r="G5278">
            <v>0</v>
          </cell>
          <cell r="H5278">
            <v>32151910</v>
          </cell>
        </row>
        <row r="5279">
          <cell r="E5279">
            <v>2019</v>
          </cell>
          <cell r="F5279">
            <v>0</v>
          </cell>
          <cell r="G5279">
            <v>0</v>
          </cell>
          <cell r="H5279">
            <v>32151990</v>
          </cell>
        </row>
        <row r="5280">
          <cell r="E5280">
            <v>2019</v>
          </cell>
          <cell r="F5280">
            <v>0</v>
          </cell>
          <cell r="G5280">
            <v>0</v>
          </cell>
          <cell r="H5280">
            <v>32159000</v>
          </cell>
        </row>
        <row r="5281">
          <cell r="E5281">
            <v>2019</v>
          </cell>
          <cell r="F5281">
            <v>0</v>
          </cell>
          <cell r="G5281">
            <v>0</v>
          </cell>
          <cell r="H5281">
            <v>32159010</v>
          </cell>
        </row>
        <row r="5282">
          <cell r="E5282">
            <v>2019</v>
          </cell>
          <cell r="F5282">
            <v>12025.8</v>
          </cell>
          <cell r="G5282">
            <v>58656</v>
          </cell>
          <cell r="H5282">
            <v>32159020</v>
          </cell>
        </row>
        <row r="5283">
          <cell r="E5283">
            <v>2019</v>
          </cell>
          <cell r="F5283">
            <v>239453.1</v>
          </cell>
          <cell r="G5283">
            <v>163711.79999999999</v>
          </cell>
          <cell r="H5283">
            <v>32159070</v>
          </cell>
        </row>
        <row r="5284">
          <cell r="E5284">
            <v>2019</v>
          </cell>
          <cell r="F5284">
            <v>0</v>
          </cell>
          <cell r="G5284">
            <v>0</v>
          </cell>
          <cell r="H5284">
            <v>32159080</v>
          </cell>
        </row>
        <row r="5285">
          <cell r="E5285">
            <v>2019</v>
          </cell>
          <cell r="F5285">
            <v>29552.7</v>
          </cell>
          <cell r="G5285">
            <v>712669.9</v>
          </cell>
          <cell r="H5285">
            <v>36041000</v>
          </cell>
        </row>
        <row r="5286">
          <cell r="E5286">
            <v>2019</v>
          </cell>
          <cell r="F5286">
            <v>4723</v>
          </cell>
          <cell r="G5286">
            <v>24311.1</v>
          </cell>
          <cell r="H5286">
            <v>36049000</v>
          </cell>
        </row>
        <row r="5287">
          <cell r="E5287">
            <v>2019</v>
          </cell>
          <cell r="F5287">
            <v>4679880.5</v>
          </cell>
          <cell r="G5287">
            <v>13726400.199999999</v>
          </cell>
          <cell r="H5287">
            <v>39011010</v>
          </cell>
        </row>
        <row r="5288">
          <cell r="E5288">
            <v>2019</v>
          </cell>
          <cell r="F5288">
            <v>26610327</v>
          </cell>
          <cell r="G5288">
            <v>62128228.200000003</v>
          </cell>
          <cell r="H5288">
            <v>39011090</v>
          </cell>
        </row>
        <row r="5289">
          <cell r="E5289">
            <v>2019</v>
          </cell>
          <cell r="F5289">
            <v>241018</v>
          </cell>
          <cell r="G5289">
            <v>289079.3</v>
          </cell>
          <cell r="H5289">
            <v>39012010</v>
          </cell>
        </row>
        <row r="5290">
          <cell r="E5290">
            <v>2019</v>
          </cell>
          <cell r="F5290">
            <v>17806301.199999999</v>
          </cell>
          <cell r="G5290">
            <v>40090064.5</v>
          </cell>
          <cell r="H5290">
            <v>39012090</v>
          </cell>
        </row>
        <row r="5291">
          <cell r="E5291">
            <v>2019</v>
          </cell>
          <cell r="F5291">
            <v>229833.2</v>
          </cell>
          <cell r="G5291">
            <v>729035.4</v>
          </cell>
          <cell r="H5291">
            <v>39013000</v>
          </cell>
        </row>
        <row r="5292">
          <cell r="E5292">
            <v>2019</v>
          </cell>
          <cell r="F5292">
            <v>612960</v>
          </cell>
          <cell r="G5292">
            <v>11583552</v>
          </cell>
          <cell r="H5292">
            <v>39014000</v>
          </cell>
        </row>
        <row r="5293">
          <cell r="E5293">
            <v>2019</v>
          </cell>
          <cell r="F5293">
            <v>0</v>
          </cell>
          <cell r="G5293">
            <v>0</v>
          </cell>
          <cell r="H5293">
            <v>39019010</v>
          </cell>
        </row>
        <row r="5294">
          <cell r="E5294">
            <v>2019</v>
          </cell>
          <cell r="F5294">
            <v>0</v>
          </cell>
          <cell r="G5294">
            <v>0</v>
          </cell>
          <cell r="H5294">
            <v>39019020</v>
          </cell>
        </row>
        <row r="5295">
          <cell r="E5295">
            <v>2019</v>
          </cell>
          <cell r="F5295">
            <v>1896</v>
          </cell>
          <cell r="G5295">
            <v>225.4</v>
          </cell>
          <cell r="H5295">
            <v>39019030</v>
          </cell>
        </row>
        <row r="5296">
          <cell r="E5296">
            <v>2019</v>
          </cell>
          <cell r="F5296">
            <v>2635695</v>
          </cell>
          <cell r="G5296">
            <v>4104225.9</v>
          </cell>
          <cell r="H5296">
            <v>39019080</v>
          </cell>
        </row>
        <row r="5297">
          <cell r="E5297">
            <v>2019</v>
          </cell>
          <cell r="F5297">
            <v>0</v>
          </cell>
          <cell r="G5297">
            <v>0</v>
          </cell>
          <cell r="H5297">
            <v>39019090</v>
          </cell>
        </row>
        <row r="5298">
          <cell r="E5298">
            <v>2019</v>
          </cell>
          <cell r="F5298">
            <v>15263573.199999999</v>
          </cell>
          <cell r="G5298">
            <v>26535296.899999999</v>
          </cell>
          <cell r="H5298">
            <v>39021000</v>
          </cell>
        </row>
        <row r="5299">
          <cell r="E5299">
            <v>2019</v>
          </cell>
          <cell r="F5299">
            <v>6527.4</v>
          </cell>
          <cell r="G5299">
            <v>67464.3</v>
          </cell>
          <cell r="H5299">
            <v>39022000</v>
          </cell>
        </row>
        <row r="5300">
          <cell r="E5300">
            <v>2019</v>
          </cell>
          <cell r="F5300">
            <v>3614851.4</v>
          </cell>
          <cell r="G5300">
            <v>13296989.199999999</v>
          </cell>
          <cell r="H5300">
            <v>39023000</v>
          </cell>
        </row>
        <row r="5301">
          <cell r="E5301">
            <v>2019</v>
          </cell>
          <cell r="F5301">
            <v>2231</v>
          </cell>
          <cell r="G5301">
            <v>58470</v>
          </cell>
          <cell r="H5301">
            <v>39029010</v>
          </cell>
        </row>
        <row r="5302">
          <cell r="E5302">
            <v>2019</v>
          </cell>
          <cell r="F5302">
            <v>23378</v>
          </cell>
          <cell r="G5302">
            <v>100398</v>
          </cell>
          <cell r="H5302">
            <v>39029020</v>
          </cell>
        </row>
        <row r="5303">
          <cell r="E5303">
            <v>2019</v>
          </cell>
          <cell r="F5303">
            <v>258679.6</v>
          </cell>
          <cell r="G5303">
            <v>811998.6</v>
          </cell>
          <cell r="H5303">
            <v>39029090</v>
          </cell>
        </row>
        <row r="5304">
          <cell r="E5304">
            <v>2019</v>
          </cell>
          <cell r="F5304">
            <v>2997106.6</v>
          </cell>
          <cell r="G5304">
            <v>26493052.800000001</v>
          </cell>
          <cell r="H5304">
            <v>39031100</v>
          </cell>
        </row>
        <row r="5305">
          <cell r="E5305">
            <v>2019</v>
          </cell>
          <cell r="F5305">
            <v>8271758.7999999998</v>
          </cell>
          <cell r="G5305">
            <v>19167290.199999999</v>
          </cell>
          <cell r="H5305">
            <v>39031900</v>
          </cell>
        </row>
        <row r="5306">
          <cell r="E5306">
            <v>2019</v>
          </cell>
          <cell r="F5306">
            <v>129470</v>
          </cell>
          <cell r="G5306">
            <v>139496.1</v>
          </cell>
          <cell r="H5306">
            <v>39032000</v>
          </cell>
        </row>
        <row r="5307">
          <cell r="E5307">
            <v>2019</v>
          </cell>
          <cell r="F5307">
            <v>426202.9</v>
          </cell>
          <cell r="G5307">
            <v>1578787</v>
          </cell>
          <cell r="H5307">
            <v>39033000</v>
          </cell>
        </row>
        <row r="5308">
          <cell r="E5308">
            <v>2019</v>
          </cell>
          <cell r="F5308">
            <v>0</v>
          </cell>
          <cell r="G5308">
            <v>1125</v>
          </cell>
          <cell r="H5308">
            <v>39039010</v>
          </cell>
        </row>
        <row r="5309">
          <cell r="E5309">
            <v>2019</v>
          </cell>
          <cell r="F5309">
            <v>0</v>
          </cell>
          <cell r="G5309">
            <v>0</v>
          </cell>
          <cell r="H5309">
            <v>39039020</v>
          </cell>
        </row>
        <row r="5310">
          <cell r="E5310">
            <v>2019</v>
          </cell>
          <cell r="F5310">
            <v>1256792.8</v>
          </cell>
          <cell r="G5310">
            <v>4752736.0999999996</v>
          </cell>
          <cell r="H5310">
            <v>39039090</v>
          </cell>
        </row>
        <row r="5311">
          <cell r="E5311">
            <v>2019</v>
          </cell>
          <cell r="F5311">
            <v>1898567</v>
          </cell>
          <cell r="G5311">
            <v>13261196.5</v>
          </cell>
          <cell r="H5311">
            <v>39041000</v>
          </cell>
        </row>
        <row r="5312">
          <cell r="E5312">
            <v>2019</v>
          </cell>
          <cell r="F5312">
            <v>854403</v>
          </cell>
          <cell r="G5312">
            <v>645607.19999999995</v>
          </cell>
          <cell r="H5312">
            <v>39042100</v>
          </cell>
        </row>
        <row r="5313">
          <cell r="E5313">
            <v>2019</v>
          </cell>
          <cell r="F5313">
            <v>1630207</v>
          </cell>
          <cell r="G5313">
            <v>7472283.7999999998</v>
          </cell>
          <cell r="H5313">
            <v>39042200</v>
          </cell>
        </row>
        <row r="5314">
          <cell r="E5314">
            <v>2019</v>
          </cell>
          <cell r="F5314">
            <v>900</v>
          </cell>
          <cell r="G5314">
            <v>1800</v>
          </cell>
          <cell r="H5314">
            <v>39043000</v>
          </cell>
        </row>
        <row r="5315">
          <cell r="E5315">
            <v>2019</v>
          </cell>
          <cell r="F5315">
            <v>13675</v>
          </cell>
          <cell r="G5315">
            <v>3956423</v>
          </cell>
          <cell r="H5315">
            <v>39044000</v>
          </cell>
        </row>
        <row r="5316">
          <cell r="E5316">
            <v>2019</v>
          </cell>
          <cell r="F5316">
            <v>0</v>
          </cell>
          <cell r="G5316">
            <v>0</v>
          </cell>
          <cell r="H5316">
            <v>39045010</v>
          </cell>
        </row>
        <row r="5317">
          <cell r="E5317">
            <v>2019</v>
          </cell>
          <cell r="F5317">
            <v>8240</v>
          </cell>
          <cell r="G5317">
            <v>5502</v>
          </cell>
          <cell r="H5317">
            <v>39045090</v>
          </cell>
        </row>
        <row r="5318">
          <cell r="E5318">
            <v>2019</v>
          </cell>
          <cell r="F5318">
            <v>2930.2</v>
          </cell>
          <cell r="G5318">
            <v>2616</v>
          </cell>
          <cell r="H5318">
            <v>39046100</v>
          </cell>
        </row>
        <row r="5319">
          <cell r="E5319">
            <v>2019</v>
          </cell>
          <cell r="F5319">
            <v>25</v>
          </cell>
          <cell r="G5319">
            <v>4000</v>
          </cell>
          <cell r="H5319">
            <v>39046910</v>
          </cell>
        </row>
        <row r="5320">
          <cell r="E5320">
            <v>2019</v>
          </cell>
          <cell r="F5320">
            <v>60</v>
          </cell>
          <cell r="G5320">
            <v>0</v>
          </cell>
          <cell r="H5320">
            <v>39046920</v>
          </cell>
        </row>
        <row r="5321">
          <cell r="E5321">
            <v>2019</v>
          </cell>
          <cell r="F5321">
            <v>10909</v>
          </cell>
          <cell r="G5321">
            <v>21607.8</v>
          </cell>
          <cell r="H5321">
            <v>39046980</v>
          </cell>
        </row>
        <row r="5322">
          <cell r="E5322">
            <v>2019</v>
          </cell>
          <cell r="F5322">
            <v>0</v>
          </cell>
          <cell r="G5322">
            <v>0</v>
          </cell>
          <cell r="H5322">
            <v>39046990</v>
          </cell>
        </row>
        <row r="5323">
          <cell r="E5323">
            <v>2019</v>
          </cell>
          <cell r="F5323">
            <v>1698.9</v>
          </cell>
          <cell r="G5323">
            <v>36351.599999999999</v>
          </cell>
          <cell r="H5323">
            <v>39049000</v>
          </cell>
        </row>
        <row r="5324">
          <cell r="E5324">
            <v>2019</v>
          </cell>
          <cell r="F5324">
            <v>697640.1</v>
          </cell>
          <cell r="G5324">
            <v>4041971</v>
          </cell>
          <cell r="H5324">
            <v>39051200</v>
          </cell>
        </row>
        <row r="5325">
          <cell r="E5325">
            <v>2019</v>
          </cell>
          <cell r="F5325">
            <v>60407.8</v>
          </cell>
          <cell r="G5325">
            <v>514452</v>
          </cell>
          <cell r="H5325">
            <v>39051900</v>
          </cell>
        </row>
        <row r="5326">
          <cell r="E5326">
            <v>2019</v>
          </cell>
          <cell r="F5326">
            <v>327578.59999999998</v>
          </cell>
          <cell r="G5326">
            <v>479106</v>
          </cell>
          <cell r="H5326">
            <v>39052100</v>
          </cell>
        </row>
        <row r="5327">
          <cell r="E5327">
            <v>2019</v>
          </cell>
          <cell r="F5327">
            <v>178355</v>
          </cell>
          <cell r="G5327">
            <v>700923</v>
          </cell>
          <cell r="H5327">
            <v>39052900</v>
          </cell>
        </row>
        <row r="5328">
          <cell r="E5328">
            <v>2019</v>
          </cell>
          <cell r="F5328">
            <v>1129769.1000000001</v>
          </cell>
          <cell r="G5328">
            <v>298352.7</v>
          </cell>
          <cell r="H5328">
            <v>39053000</v>
          </cell>
        </row>
        <row r="5329">
          <cell r="E5329">
            <v>2019</v>
          </cell>
          <cell r="F5329">
            <v>36021.9</v>
          </cell>
          <cell r="G5329">
            <v>539201.69999999995</v>
          </cell>
          <cell r="H5329">
            <v>39059100</v>
          </cell>
        </row>
        <row r="5330">
          <cell r="E5330">
            <v>2019</v>
          </cell>
          <cell r="F5330">
            <v>0</v>
          </cell>
          <cell r="G5330">
            <v>0</v>
          </cell>
          <cell r="H5330">
            <v>39059910</v>
          </cell>
        </row>
        <row r="5331">
          <cell r="E5331">
            <v>2019</v>
          </cell>
          <cell r="F5331">
            <v>37576.699999999997</v>
          </cell>
          <cell r="G5331">
            <v>24257.9</v>
          </cell>
          <cell r="H5331">
            <v>39059990</v>
          </cell>
        </row>
        <row r="5332">
          <cell r="E5332">
            <v>2019</v>
          </cell>
          <cell r="F5332">
            <v>194967.7</v>
          </cell>
          <cell r="G5332">
            <v>82558.3</v>
          </cell>
          <cell r="H5332">
            <v>39061000</v>
          </cell>
        </row>
        <row r="5333">
          <cell r="E5333">
            <v>2019</v>
          </cell>
          <cell r="F5333">
            <v>0.5</v>
          </cell>
          <cell r="G5333">
            <v>9452.6</v>
          </cell>
          <cell r="H5333">
            <v>39069010</v>
          </cell>
        </row>
        <row r="5334">
          <cell r="E5334">
            <v>2019</v>
          </cell>
          <cell r="F5334">
            <v>0</v>
          </cell>
          <cell r="G5334">
            <v>19</v>
          </cell>
          <cell r="H5334">
            <v>39069020</v>
          </cell>
        </row>
        <row r="5335">
          <cell r="E5335">
            <v>2019</v>
          </cell>
          <cell r="F5335">
            <v>0</v>
          </cell>
          <cell r="G5335">
            <v>0</v>
          </cell>
          <cell r="H5335">
            <v>39069030</v>
          </cell>
        </row>
        <row r="5336">
          <cell r="E5336">
            <v>2019</v>
          </cell>
          <cell r="F5336">
            <v>0</v>
          </cell>
          <cell r="G5336">
            <v>6500</v>
          </cell>
          <cell r="H5336">
            <v>39069040</v>
          </cell>
        </row>
        <row r="5337">
          <cell r="E5337">
            <v>2019</v>
          </cell>
          <cell r="F5337">
            <v>3950</v>
          </cell>
          <cell r="G5337">
            <v>3350</v>
          </cell>
          <cell r="H5337">
            <v>39069050</v>
          </cell>
        </row>
        <row r="5338">
          <cell r="E5338">
            <v>2019</v>
          </cell>
          <cell r="F5338">
            <v>500</v>
          </cell>
          <cell r="G5338">
            <v>0.3</v>
          </cell>
          <cell r="H5338">
            <v>39069060</v>
          </cell>
        </row>
        <row r="5339">
          <cell r="E5339">
            <v>2019</v>
          </cell>
          <cell r="F5339">
            <v>3234315.7</v>
          </cell>
          <cell r="G5339">
            <v>5743236.9000000004</v>
          </cell>
          <cell r="H5339">
            <v>39069090</v>
          </cell>
        </row>
        <row r="5340">
          <cell r="E5340">
            <v>2019</v>
          </cell>
          <cell r="F5340">
            <v>10373.1</v>
          </cell>
          <cell r="G5340">
            <v>581736.30000000005</v>
          </cell>
          <cell r="H5340">
            <v>39071000</v>
          </cell>
        </row>
        <row r="5341">
          <cell r="E5341">
            <v>2019</v>
          </cell>
          <cell r="F5341">
            <v>3204030.9</v>
          </cell>
          <cell r="G5341">
            <v>3561360.1</v>
          </cell>
          <cell r="H5341">
            <v>39072011</v>
          </cell>
        </row>
        <row r="5342">
          <cell r="E5342">
            <v>2019</v>
          </cell>
          <cell r="F5342">
            <v>2542910.4</v>
          </cell>
          <cell r="G5342">
            <v>22312901.300000001</v>
          </cell>
          <cell r="H5342">
            <v>39072020</v>
          </cell>
        </row>
        <row r="5343">
          <cell r="E5343">
            <v>2019</v>
          </cell>
          <cell r="F5343">
            <v>0</v>
          </cell>
          <cell r="G5343">
            <v>0</v>
          </cell>
          <cell r="H5343">
            <v>39072021</v>
          </cell>
        </row>
        <row r="5344">
          <cell r="E5344">
            <v>2019</v>
          </cell>
          <cell r="F5344">
            <v>0</v>
          </cell>
          <cell r="G5344">
            <v>0</v>
          </cell>
          <cell r="H5344">
            <v>39072029</v>
          </cell>
        </row>
        <row r="5345">
          <cell r="E5345">
            <v>2019</v>
          </cell>
          <cell r="F5345">
            <v>0</v>
          </cell>
          <cell r="G5345">
            <v>0.3</v>
          </cell>
          <cell r="H5345">
            <v>39072091</v>
          </cell>
        </row>
        <row r="5346">
          <cell r="E5346">
            <v>2019</v>
          </cell>
          <cell r="F5346">
            <v>39028.1</v>
          </cell>
          <cell r="G5346">
            <v>417802.1</v>
          </cell>
          <cell r="H5346">
            <v>39072099</v>
          </cell>
        </row>
        <row r="5347">
          <cell r="E5347">
            <v>2019</v>
          </cell>
          <cell r="F5347">
            <v>816026.4</v>
          </cell>
          <cell r="G5347">
            <v>659114.80000000005</v>
          </cell>
          <cell r="H5347">
            <v>39073000</v>
          </cell>
        </row>
        <row r="5348">
          <cell r="E5348">
            <v>2019</v>
          </cell>
          <cell r="F5348">
            <v>232721.5</v>
          </cell>
          <cell r="G5348">
            <v>1895633.3</v>
          </cell>
          <cell r="H5348">
            <v>39074000</v>
          </cell>
        </row>
        <row r="5349">
          <cell r="E5349">
            <v>2019</v>
          </cell>
          <cell r="F5349">
            <v>190142.5</v>
          </cell>
          <cell r="G5349">
            <v>150085.29999999999</v>
          </cell>
          <cell r="H5349">
            <v>39075000</v>
          </cell>
        </row>
        <row r="5350">
          <cell r="E5350">
            <v>2019</v>
          </cell>
          <cell r="F5350">
            <v>0</v>
          </cell>
          <cell r="G5350">
            <v>0</v>
          </cell>
          <cell r="H5350">
            <v>39076020</v>
          </cell>
        </row>
        <row r="5351">
          <cell r="E5351">
            <v>2019</v>
          </cell>
          <cell r="F5351">
            <v>0</v>
          </cell>
          <cell r="G5351">
            <v>0</v>
          </cell>
          <cell r="H5351">
            <v>39076080</v>
          </cell>
        </row>
        <row r="5352">
          <cell r="E5352">
            <v>2019</v>
          </cell>
          <cell r="F5352">
            <v>512561850.10000002</v>
          </cell>
          <cell r="G5352">
            <v>12364696</v>
          </cell>
          <cell r="H5352">
            <v>39076100</v>
          </cell>
        </row>
        <row r="5353">
          <cell r="E5353">
            <v>2019</v>
          </cell>
          <cell r="F5353">
            <v>37338404.100000001</v>
          </cell>
          <cell r="G5353">
            <v>25469516.300000001</v>
          </cell>
          <cell r="H5353">
            <v>39076900</v>
          </cell>
        </row>
        <row r="5354">
          <cell r="E5354">
            <v>2019</v>
          </cell>
          <cell r="F5354">
            <v>53446.9</v>
          </cell>
          <cell r="G5354">
            <v>52205</v>
          </cell>
          <cell r="H5354">
            <v>39077000</v>
          </cell>
        </row>
        <row r="5355">
          <cell r="E5355">
            <v>2019</v>
          </cell>
          <cell r="F5355">
            <v>0</v>
          </cell>
          <cell r="G5355">
            <v>0</v>
          </cell>
          <cell r="H5355">
            <v>3909</v>
          </cell>
        </row>
        <row r="5356">
          <cell r="E5356">
            <v>2019</v>
          </cell>
          <cell r="F5356">
            <v>21109555.600000001</v>
          </cell>
          <cell r="G5356">
            <v>11827935</v>
          </cell>
          <cell r="H5356">
            <v>39091000</v>
          </cell>
        </row>
        <row r="5357">
          <cell r="E5357">
            <v>2019</v>
          </cell>
          <cell r="F5357">
            <v>281401</v>
          </cell>
          <cell r="G5357">
            <v>3072239.2</v>
          </cell>
          <cell r="H5357">
            <v>39092000</v>
          </cell>
        </row>
        <row r="5358">
          <cell r="E5358">
            <v>2019</v>
          </cell>
          <cell r="F5358">
            <v>0</v>
          </cell>
          <cell r="G5358">
            <v>0</v>
          </cell>
          <cell r="H5358">
            <v>39093000</v>
          </cell>
        </row>
        <row r="5359">
          <cell r="E5359">
            <v>2019</v>
          </cell>
          <cell r="F5359">
            <v>3186889.1</v>
          </cell>
          <cell r="G5359">
            <v>6895463.4000000004</v>
          </cell>
          <cell r="H5359">
            <v>39093100</v>
          </cell>
        </row>
        <row r="5360">
          <cell r="E5360">
            <v>2019</v>
          </cell>
          <cell r="F5360">
            <v>80718.899999999994</v>
          </cell>
          <cell r="G5360">
            <v>223270.1</v>
          </cell>
          <cell r="H5360">
            <v>39093900</v>
          </cell>
        </row>
        <row r="5361">
          <cell r="E5361">
            <v>2019</v>
          </cell>
          <cell r="F5361">
            <v>190762.8</v>
          </cell>
          <cell r="G5361">
            <v>7966824</v>
          </cell>
          <cell r="H5361">
            <v>39094000</v>
          </cell>
        </row>
        <row r="5362">
          <cell r="E5362">
            <v>2019</v>
          </cell>
          <cell r="F5362">
            <v>322426.59999999998</v>
          </cell>
          <cell r="G5362">
            <v>333913.8</v>
          </cell>
          <cell r="H5362">
            <v>39095010</v>
          </cell>
        </row>
        <row r="5363">
          <cell r="E5363">
            <v>2019</v>
          </cell>
          <cell r="F5363">
            <v>2821988.2</v>
          </cell>
          <cell r="G5363">
            <v>5554989</v>
          </cell>
          <cell r="H5363">
            <v>39095090</v>
          </cell>
        </row>
        <row r="5364">
          <cell r="E5364">
            <v>2019</v>
          </cell>
          <cell r="F5364">
            <v>600867.9</v>
          </cell>
          <cell r="G5364">
            <v>1070392.8999999999</v>
          </cell>
          <cell r="H5364">
            <v>39100000</v>
          </cell>
        </row>
        <row r="5365">
          <cell r="E5365">
            <v>2019</v>
          </cell>
          <cell r="F5365">
            <v>105628.7</v>
          </cell>
          <cell r="G5365">
            <v>93665.2</v>
          </cell>
          <cell r="H5365">
            <v>39111000</v>
          </cell>
        </row>
        <row r="5366">
          <cell r="E5366">
            <v>2019</v>
          </cell>
          <cell r="F5366">
            <v>38.200000000000003</v>
          </cell>
          <cell r="G5366">
            <v>9211.7000000000007</v>
          </cell>
          <cell r="H5366">
            <v>39119011</v>
          </cell>
        </row>
        <row r="5367">
          <cell r="E5367">
            <v>2019</v>
          </cell>
          <cell r="F5367">
            <v>2225</v>
          </cell>
          <cell r="G5367">
            <v>44025</v>
          </cell>
          <cell r="H5367">
            <v>39119013</v>
          </cell>
        </row>
        <row r="5368">
          <cell r="E5368">
            <v>2019</v>
          </cell>
          <cell r="F5368">
            <v>86952.1</v>
          </cell>
          <cell r="G5368">
            <v>164725.1</v>
          </cell>
          <cell r="H5368">
            <v>39119019</v>
          </cell>
        </row>
        <row r="5369">
          <cell r="E5369">
            <v>2019</v>
          </cell>
          <cell r="F5369">
            <v>0</v>
          </cell>
          <cell r="G5369">
            <v>0</v>
          </cell>
          <cell r="H5369">
            <v>39119091</v>
          </cell>
        </row>
        <row r="5370">
          <cell r="E5370">
            <v>2019</v>
          </cell>
          <cell r="F5370">
            <v>0</v>
          </cell>
          <cell r="G5370">
            <v>0</v>
          </cell>
          <cell r="H5370">
            <v>39119092</v>
          </cell>
        </row>
        <row r="5371">
          <cell r="E5371">
            <v>2019</v>
          </cell>
          <cell r="F5371">
            <v>0</v>
          </cell>
          <cell r="G5371">
            <v>0</v>
          </cell>
          <cell r="H5371">
            <v>39119093</v>
          </cell>
        </row>
        <row r="5372">
          <cell r="E5372">
            <v>2019</v>
          </cell>
          <cell r="F5372">
            <v>21970.2</v>
          </cell>
          <cell r="G5372">
            <v>39806.300000000003</v>
          </cell>
          <cell r="H5372">
            <v>39119099</v>
          </cell>
        </row>
        <row r="5373">
          <cell r="E5373">
            <v>2019</v>
          </cell>
          <cell r="F5373">
            <v>70</v>
          </cell>
          <cell r="G5373">
            <v>1942624.9</v>
          </cell>
          <cell r="H5373">
            <v>39121100</v>
          </cell>
        </row>
        <row r="5374">
          <cell r="E5374">
            <v>2019</v>
          </cell>
          <cell r="F5374">
            <v>3.4</v>
          </cell>
          <cell r="G5374">
            <v>464.5</v>
          </cell>
          <cell r="H5374">
            <v>39121200</v>
          </cell>
        </row>
        <row r="5375">
          <cell r="E5375">
            <v>2019</v>
          </cell>
          <cell r="F5375">
            <v>8</v>
          </cell>
          <cell r="G5375">
            <v>485.8</v>
          </cell>
          <cell r="H5375">
            <v>39122011</v>
          </cell>
        </row>
        <row r="5376">
          <cell r="E5376">
            <v>2019</v>
          </cell>
          <cell r="F5376">
            <v>11424</v>
          </cell>
          <cell r="G5376">
            <v>1180</v>
          </cell>
          <cell r="H5376">
            <v>39122019</v>
          </cell>
        </row>
        <row r="5377">
          <cell r="E5377">
            <v>2019</v>
          </cell>
          <cell r="F5377">
            <v>0</v>
          </cell>
          <cell r="G5377">
            <v>330</v>
          </cell>
          <cell r="H5377">
            <v>39122090</v>
          </cell>
        </row>
        <row r="5378">
          <cell r="E5378">
            <v>2019</v>
          </cell>
          <cell r="F5378">
            <v>54156</v>
          </cell>
          <cell r="G5378">
            <v>125048.9</v>
          </cell>
          <cell r="H5378">
            <v>39123100</v>
          </cell>
        </row>
        <row r="5379">
          <cell r="E5379">
            <v>2019</v>
          </cell>
          <cell r="F5379">
            <v>0</v>
          </cell>
          <cell r="G5379">
            <v>0</v>
          </cell>
          <cell r="H5379">
            <v>39123910</v>
          </cell>
        </row>
        <row r="5380">
          <cell r="E5380">
            <v>2019</v>
          </cell>
          <cell r="F5380">
            <v>7874.8</v>
          </cell>
          <cell r="G5380">
            <v>8072.9</v>
          </cell>
          <cell r="H5380">
            <v>39123920</v>
          </cell>
        </row>
        <row r="5381">
          <cell r="E5381">
            <v>2019</v>
          </cell>
          <cell r="F5381">
            <v>0</v>
          </cell>
          <cell r="G5381">
            <v>0</v>
          </cell>
          <cell r="H5381">
            <v>39123980</v>
          </cell>
        </row>
        <row r="5382">
          <cell r="E5382">
            <v>2019</v>
          </cell>
          <cell r="F5382">
            <v>180340.8</v>
          </cell>
          <cell r="G5382">
            <v>374496.6</v>
          </cell>
          <cell r="H5382">
            <v>39123985</v>
          </cell>
        </row>
        <row r="5383">
          <cell r="E5383">
            <v>2019</v>
          </cell>
          <cell r="F5383">
            <v>11401.3</v>
          </cell>
          <cell r="G5383">
            <v>16880</v>
          </cell>
          <cell r="H5383">
            <v>39129010</v>
          </cell>
        </row>
        <row r="5384">
          <cell r="E5384">
            <v>2019</v>
          </cell>
          <cell r="F5384">
            <v>56743.1</v>
          </cell>
          <cell r="G5384">
            <v>91935.6</v>
          </cell>
          <cell r="H5384">
            <v>39129090</v>
          </cell>
        </row>
        <row r="5385">
          <cell r="E5385">
            <v>2019</v>
          </cell>
          <cell r="F5385">
            <v>7851.8</v>
          </cell>
          <cell r="G5385">
            <v>45451.4</v>
          </cell>
          <cell r="H5385">
            <v>39131000</v>
          </cell>
        </row>
        <row r="5386">
          <cell r="E5386">
            <v>2019</v>
          </cell>
          <cell r="F5386">
            <v>93493.3</v>
          </cell>
          <cell r="G5386">
            <v>181872.1</v>
          </cell>
          <cell r="H5386">
            <v>39139000</v>
          </cell>
        </row>
        <row r="5387">
          <cell r="E5387">
            <v>2019</v>
          </cell>
          <cell r="F5387">
            <v>315642.7</v>
          </cell>
          <cell r="G5387">
            <v>749721.4</v>
          </cell>
          <cell r="H5387">
            <v>39140000</v>
          </cell>
        </row>
        <row r="5388">
          <cell r="E5388">
            <v>2019</v>
          </cell>
          <cell r="F5388">
            <v>3686001</v>
          </cell>
          <cell r="G5388">
            <v>48747159</v>
          </cell>
          <cell r="H5388">
            <v>39151000</v>
          </cell>
        </row>
        <row r="5389">
          <cell r="E5389">
            <v>2019</v>
          </cell>
          <cell r="F5389">
            <v>1871039.2</v>
          </cell>
          <cell r="G5389">
            <v>799812.5</v>
          </cell>
          <cell r="H5389">
            <v>39152000</v>
          </cell>
        </row>
        <row r="5390">
          <cell r="E5390">
            <v>2019</v>
          </cell>
          <cell r="F5390">
            <v>344636</v>
          </cell>
          <cell r="G5390">
            <v>94035</v>
          </cell>
          <cell r="H5390">
            <v>39153000</v>
          </cell>
        </row>
        <row r="5391">
          <cell r="E5391">
            <v>2019</v>
          </cell>
          <cell r="F5391">
            <v>5991302.7999999998</v>
          </cell>
          <cell r="G5391">
            <v>1811765.4</v>
          </cell>
          <cell r="H5391">
            <v>39159011</v>
          </cell>
        </row>
        <row r="5392">
          <cell r="E5392">
            <v>2019</v>
          </cell>
          <cell r="F5392">
            <v>0</v>
          </cell>
          <cell r="G5392">
            <v>0</v>
          </cell>
          <cell r="H5392">
            <v>39159018</v>
          </cell>
        </row>
        <row r="5393">
          <cell r="E5393">
            <v>2019</v>
          </cell>
          <cell r="F5393">
            <v>21931031</v>
          </cell>
          <cell r="G5393">
            <v>8520528.4000000004</v>
          </cell>
          <cell r="H5393">
            <v>39159080</v>
          </cell>
        </row>
        <row r="5394">
          <cell r="E5394">
            <v>2019</v>
          </cell>
          <cell r="F5394">
            <v>0</v>
          </cell>
          <cell r="G5394">
            <v>0</v>
          </cell>
          <cell r="H5394">
            <v>39159090</v>
          </cell>
        </row>
        <row r="5395">
          <cell r="E5395">
            <v>2019</v>
          </cell>
          <cell r="F5395">
            <v>72301.600000000006</v>
          </cell>
          <cell r="G5395">
            <v>187943.1</v>
          </cell>
          <cell r="H5395">
            <v>39161000</v>
          </cell>
        </row>
        <row r="5396">
          <cell r="E5396">
            <v>2019</v>
          </cell>
          <cell r="F5396">
            <v>11347775.5</v>
          </cell>
          <cell r="G5396">
            <v>9724837.8000000007</v>
          </cell>
          <cell r="H5396">
            <v>39162000</v>
          </cell>
        </row>
        <row r="5397">
          <cell r="E5397">
            <v>2019</v>
          </cell>
          <cell r="F5397">
            <v>0</v>
          </cell>
          <cell r="G5397">
            <v>0</v>
          </cell>
          <cell r="H5397">
            <v>39162010</v>
          </cell>
        </row>
        <row r="5398">
          <cell r="E5398">
            <v>2019</v>
          </cell>
          <cell r="F5398">
            <v>0</v>
          </cell>
          <cell r="G5398">
            <v>0</v>
          </cell>
          <cell r="H5398">
            <v>39162090</v>
          </cell>
        </row>
        <row r="5399">
          <cell r="E5399">
            <v>2019</v>
          </cell>
          <cell r="F5399">
            <v>68104.600000000006</v>
          </cell>
          <cell r="G5399">
            <v>487039.1</v>
          </cell>
          <cell r="H5399">
            <v>39169010</v>
          </cell>
        </row>
        <row r="5400">
          <cell r="E5400">
            <v>2019</v>
          </cell>
          <cell r="F5400">
            <v>0</v>
          </cell>
          <cell r="G5400">
            <v>0</v>
          </cell>
          <cell r="H5400">
            <v>39169011</v>
          </cell>
        </row>
        <row r="5401">
          <cell r="E5401">
            <v>2019</v>
          </cell>
          <cell r="F5401">
            <v>0</v>
          </cell>
          <cell r="G5401">
            <v>0</v>
          </cell>
          <cell r="H5401">
            <v>39169013</v>
          </cell>
        </row>
        <row r="5402">
          <cell r="E5402">
            <v>2019</v>
          </cell>
          <cell r="F5402">
            <v>0</v>
          </cell>
          <cell r="G5402">
            <v>0</v>
          </cell>
          <cell r="H5402">
            <v>39169015</v>
          </cell>
        </row>
        <row r="5403">
          <cell r="E5403">
            <v>2019</v>
          </cell>
          <cell r="F5403">
            <v>0</v>
          </cell>
          <cell r="G5403">
            <v>0</v>
          </cell>
          <cell r="H5403">
            <v>39169019</v>
          </cell>
        </row>
        <row r="5404">
          <cell r="E5404">
            <v>2019</v>
          </cell>
          <cell r="F5404">
            <v>57626.2</v>
          </cell>
          <cell r="G5404">
            <v>305901.7</v>
          </cell>
          <cell r="H5404">
            <v>39169050</v>
          </cell>
        </row>
        <row r="5405">
          <cell r="E5405">
            <v>2019</v>
          </cell>
          <cell r="F5405">
            <v>0</v>
          </cell>
          <cell r="G5405">
            <v>0</v>
          </cell>
          <cell r="H5405">
            <v>39169051</v>
          </cell>
        </row>
        <row r="5406">
          <cell r="E5406">
            <v>2019</v>
          </cell>
          <cell r="F5406">
            <v>0</v>
          </cell>
          <cell r="G5406">
            <v>0</v>
          </cell>
          <cell r="H5406">
            <v>39169059</v>
          </cell>
        </row>
        <row r="5407">
          <cell r="E5407">
            <v>2019</v>
          </cell>
          <cell r="F5407">
            <v>299752.2</v>
          </cell>
          <cell r="G5407">
            <v>739016.8</v>
          </cell>
          <cell r="H5407">
            <v>39169090</v>
          </cell>
        </row>
        <row r="5408">
          <cell r="E5408">
            <v>2019</v>
          </cell>
          <cell r="F5408">
            <v>126063.2</v>
          </cell>
          <cell r="G5408">
            <v>271460.7</v>
          </cell>
          <cell r="H5408">
            <v>39171010</v>
          </cell>
        </row>
        <row r="5409">
          <cell r="E5409">
            <v>2019</v>
          </cell>
          <cell r="F5409">
            <v>42121</v>
          </cell>
          <cell r="G5409">
            <v>190931.9</v>
          </cell>
          <cell r="H5409">
            <v>39171090</v>
          </cell>
        </row>
        <row r="5410">
          <cell r="E5410">
            <v>2019</v>
          </cell>
          <cell r="F5410">
            <v>774077.2</v>
          </cell>
          <cell r="G5410">
            <v>5995489.0999999996</v>
          </cell>
          <cell r="H5410">
            <v>39172110</v>
          </cell>
        </row>
        <row r="5411">
          <cell r="E5411">
            <v>2019</v>
          </cell>
          <cell r="F5411">
            <v>324471.8</v>
          </cell>
          <cell r="G5411">
            <v>4274237.5</v>
          </cell>
          <cell r="H5411">
            <v>39172190</v>
          </cell>
        </row>
        <row r="5412">
          <cell r="E5412">
            <v>2019</v>
          </cell>
          <cell r="F5412">
            <v>0</v>
          </cell>
          <cell r="G5412">
            <v>0</v>
          </cell>
          <cell r="H5412">
            <v>39172191</v>
          </cell>
        </row>
        <row r="5413">
          <cell r="E5413">
            <v>2019</v>
          </cell>
          <cell r="F5413">
            <v>0</v>
          </cell>
          <cell r="G5413">
            <v>0</v>
          </cell>
          <cell r="H5413">
            <v>39172199</v>
          </cell>
        </row>
        <row r="5414">
          <cell r="E5414">
            <v>2019</v>
          </cell>
          <cell r="F5414">
            <v>88730.2</v>
          </cell>
          <cell r="G5414">
            <v>1011317.3</v>
          </cell>
          <cell r="H5414">
            <v>39172210</v>
          </cell>
        </row>
        <row r="5415">
          <cell r="E5415">
            <v>2019</v>
          </cell>
          <cell r="F5415">
            <v>3717112</v>
          </cell>
          <cell r="G5415">
            <v>2716088.3</v>
          </cell>
          <cell r="H5415">
            <v>39172290</v>
          </cell>
        </row>
        <row r="5416">
          <cell r="E5416">
            <v>2019</v>
          </cell>
          <cell r="F5416">
            <v>0</v>
          </cell>
          <cell r="G5416">
            <v>0</v>
          </cell>
          <cell r="H5416">
            <v>39172291</v>
          </cell>
        </row>
        <row r="5417">
          <cell r="E5417">
            <v>2019</v>
          </cell>
          <cell r="F5417">
            <v>0</v>
          </cell>
          <cell r="G5417">
            <v>0</v>
          </cell>
          <cell r="H5417">
            <v>39172299</v>
          </cell>
        </row>
        <row r="5418">
          <cell r="E5418">
            <v>2019</v>
          </cell>
          <cell r="F5418">
            <v>3224666.5</v>
          </cell>
          <cell r="G5418">
            <v>2457210.7999999998</v>
          </cell>
          <cell r="H5418">
            <v>39172310</v>
          </cell>
        </row>
        <row r="5419">
          <cell r="E5419">
            <v>2019</v>
          </cell>
          <cell r="F5419">
            <v>1039725.1</v>
          </cell>
          <cell r="G5419">
            <v>5039232.4000000004</v>
          </cell>
          <cell r="H5419">
            <v>39172390</v>
          </cell>
        </row>
        <row r="5420">
          <cell r="E5420">
            <v>2019</v>
          </cell>
          <cell r="F5420">
            <v>0</v>
          </cell>
          <cell r="G5420">
            <v>0</v>
          </cell>
          <cell r="H5420">
            <v>39172391</v>
          </cell>
        </row>
        <row r="5421">
          <cell r="E5421">
            <v>2019</v>
          </cell>
          <cell r="F5421">
            <v>0</v>
          </cell>
          <cell r="G5421">
            <v>0</v>
          </cell>
          <cell r="H5421">
            <v>39172399</v>
          </cell>
        </row>
        <row r="5422">
          <cell r="E5422">
            <v>2019</v>
          </cell>
          <cell r="F5422">
            <v>126508.3</v>
          </cell>
          <cell r="G5422">
            <v>2153528.9</v>
          </cell>
          <cell r="H5422">
            <v>39172900</v>
          </cell>
        </row>
        <row r="5423">
          <cell r="E5423">
            <v>2019</v>
          </cell>
          <cell r="F5423">
            <v>0</v>
          </cell>
          <cell r="G5423">
            <v>0</v>
          </cell>
          <cell r="H5423">
            <v>39172912</v>
          </cell>
        </row>
        <row r="5424">
          <cell r="E5424">
            <v>2019</v>
          </cell>
          <cell r="F5424">
            <v>0</v>
          </cell>
          <cell r="G5424">
            <v>0</v>
          </cell>
          <cell r="H5424">
            <v>39172915</v>
          </cell>
        </row>
        <row r="5425">
          <cell r="E5425">
            <v>2019</v>
          </cell>
          <cell r="F5425">
            <v>0</v>
          </cell>
          <cell r="G5425">
            <v>0</v>
          </cell>
          <cell r="H5425">
            <v>39172919</v>
          </cell>
        </row>
        <row r="5426">
          <cell r="E5426">
            <v>2019</v>
          </cell>
          <cell r="F5426">
            <v>0</v>
          </cell>
          <cell r="G5426">
            <v>0</v>
          </cell>
          <cell r="H5426">
            <v>39172990</v>
          </cell>
        </row>
        <row r="5427">
          <cell r="E5427">
            <v>2019</v>
          </cell>
          <cell r="F5427">
            <v>0</v>
          </cell>
          <cell r="G5427">
            <v>0</v>
          </cell>
          <cell r="H5427">
            <v>39172991</v>
          </cell>
        </row>
        <row r="5428">
          <cell r="E5428">
            <v>2019</v>
          </cell>
          <cell r="F5428">
            <v>0</v>
          </cell>
          <cell r="G5428">
            <v>0</v>
          </cell>
          <cell r="H5428">
            <v>39172999</v>
          </cell>
        </row>
        <row r="5429">
          <cell r="E5429">
            <v>2019</v>
          </cell>
          <cell r="F5429">
            <v>170993.1</v>
          </cell>
          <cell r="G5429">
            <v>777470</v>
          </cell>
          <cell r="H5429">
            <v>39173100</v>
          </cell>
        </row>
        <row r="5430">
          <cell r="E5430">
            <v>2019</v>
          </cell>
          <cell r="F5430">
            <v>0</v>
          </cell>
          <cell r="G5430">
            <v>0</v>
          </cell>
          <cell r="H5430">
            <v>39173110</v>
          </cell>
        </row>
        <row r="5431">
          <cell r="E5431">
            <v>2019</v>
          </cell>
          <cell r="F5431">
            <v>0</v>
          </cell>
          <cell r="G5431">
            <v>0</v>
          </cell>
          <cell r="H5431">
            <v>39173190</v>
          </cell>
        </row>
        <row r="5432">
          <cell r="E5432">
            <v>2019</v>
          </cell>
          <cell r="F5432">
            <v>944369.7</v>
          </cell>
          <cell r="G5432">
            <v>2067017.4</v>
          </cell>
          <cell r="H5432">
            <v>39173200</v>
          </cell>
        </row>
        <row r="5433">
          <cell r="E5433">
            <v>2019</v>
          </cell>
          <cell r="F5433">
            <v>0</v>
          </cell>
          <cell r="G5433">
            <v>0</v>
          </cell>
          <cell r="H5433">
            <v>39173210</v>
          </cell>
        </row>
        <row r="5434">
          <cell r="E5434">
            <v>2019</v>
          </cell>
          <cell r="F5434">
            <v>0</v>
          </cell>
          <cell r="G5434">
            <v>0</v>
          </cell>
          <cell r="H5434">
            <v>39173231</v>
          </cell>
        </row>
        <row r="5435">
          <cell r="E5435">
            <v>2019</v>
          </cell>
          <cell r="F5435">
            <v>0</v>
          </cell>
          <cell r="G5435">
            <v>0</v>
          </cell>
          <cell r="H5435">
            <v>39173235</v>
          </cell>
        </row>
        <row r="5436">
          <cell r="E5436">
            <v>2019</v>
          </cell>
          <cell r="F5436">
            <v>0</v>
          </cell>
          <cell r="G5436">
            <v>0</v>
          </cell>
          <cell r="H5436">
            <v>39173239</v>
          </cell>
        </row>
        <row r="5437">
          <cell r="E5437">
            <v>2019</v>
          </cell>
          <cell r="F5437">
            <v>0</v>
          </cell>
          <cell r="G5437">
            <v>0</v>
          </cell>
          <cell r="H5437">
            <v>39173251</v>
          </cell>
        </row>
        <row r="5438">
          <cell r="E5438">
            <v>2019</v>
          </cell>
          <cell r="F5438">
            <v>0</v>
          </cell>
          <cell r="G5438">
            <v>0</v>
          </cell>
          <cell r="H5438">
            <v>39173291</v>
          </cell>
        </row>
        <row r="5439">
          <cell r="E5439">
            <v>2019</v>
          </cell>
          <cell r="F5439">
            <v>0</v>
          </cell>
          <cell r="G5439">
            <v>0</v>
          </cell>
          <cell r="H5439">
            <v>39173299</v>
          </cell>
        </row>
        <row r="5440">
          <cell r="E5440">
            <v>2019</v>
          </cell>
          <cell r="F5440">
            <v>149596.9</v>
          </cell>
          <cell r="G5440">
            <v>1039397.2</v>
          </cell>
          <cell r="H5440">
            <v>39173300</v>
          </cell>
        </row>
        <row r="5441">
          <cell r="E5441">
            <v>2019</v>
          </cell>
          <cell r="F5441">
            <v>0</v>
          </cell>
          <cell r="G5441">
            <v>0</v>
          </cell>
          <cell r="H5441">
            <v>39173310</v>
          </cell>
        </row>
        <row r="5442">
          <cell r="E5442">
            <v>2019</v>
          </cell>
          <cell r="F5442">
            <v>0</v>
          </cell>
          <cell r="G5442">
            <v>0</v>
          </cell>
          <cell r="H5442">
            <v>39173390</v>
          </cell>
        </row>
        <row r="5443">
          <cell r="E5443">
            <v>2019</v>
          </cell>
          <cell r="F5443">
            <v>900232.9</v>
          </cell>
          <cell r="G5443">
            <v>2957289</v>
          </cell>
          <cell r="H5443">
            <v>39173900</v>
          </cell>
        </row>
        <row r="5444">
          <cell r="E5444">
            <v>2019</v>
          </cell>
          <cell r="F5444">
            <v>0</v>
          </cell>
          <cell r="G5444">
            <v>0</v>
          </cell>
          <cell r="H5444">
            <v>39173912</v>
          </cell>
        </row>
        <row r="5445">
          <cell r="E5445">
            <v>2019</v>
          </cell>
          <cell r="F5445">
            <v>0</v>
          </cell>
          <cell r="G5445">
            <v>0</v>
          </cell>
          <cell r="H5445">
            <v>39173915</v>
          </cell>
        </row>
        <row r="5446">
          <cell r="E5446">
            <v>2019</v>
          </cell>
          <cell r="F5446">
            <v>0</v>
          </cell>
          <cell r="G5446">
            <v>0</v>
          </cell>
          <cell r="H5446">
            <v>39173919</v>
          </cell>
        </row>
        <row r="5447">
          <cell r="E5447">
            <v>2019</v>
          </cell>
          <cell r="F5447">
            <v>0</v>
          </cell>
          <cell r="G5447">
            <v>0</v>
          </cell>
          <cell r="H5447">
            <v>39173990</v>
          </cell>
        </row>
        <row r="5448">
          <cell r="E5448">
            <v>2019</v>
          </cell>
          <cell r="F5448">
            <v>0</v>
          </cell>
          <cell r="G5448">
            <v>0</v>
          </cell>
          <cell r="H5448">
            <v>39173991</v>
          </cell>
        </row>
        <row r="5449">
          <cell r="E5449">
            <v>2019</v>
          </cell>
          <cell r="F5449">
            <v>0</v>
          </cell>
          <cell r="G5449">
            <v>0</v>
          </cell>
          <cell r="H5449">
            <v>39173999</v>
          </cell>
        </row>
        <row r="5450">
          <cell r="E5450">
            <v>2019</v>
          </cell>
          <cell r="F5450">
            <v>2011759.7</v>
          </cell>
          <cell r="G5450">
            <v>5218692.4000000004</v>
          </cell>
          <cell r="H5450">
            <v>39174000</v>
          </cell>
        </row>
        <row r="5451">
          <cell r="E5451">
            <v>2019</v>
          </cell>
          <cell r="F5451">
            <v>0</v>
          </cell>
          <cell r="G5451">
            <v>0</v>
          </cell>
          <cell r="H5451">
            <v>39174010</v>
          </cell>
        </row>
        <row r="5452">
          <cell r="E5452">
            <v>2019</v>
          </cell>
          <cell r="F5452">
            <v>0</v>
          </cell>
          <cell r="G5452">
            <v>0</v>
          </cell>
          <cell r="H5452">
            <v>39174090</v>
          </cell>
        </row>
        <row r="5453">
          <cell r="E5453">
            <v>2019</v>
          </cell>
          <cell r="F5453">
            <v>214740.4</v>
          </cell>
          <cell r="G5453">
            <v>1232008.6000000001</v>
          </cell>
          <cell r="H5453">
            <v>39181010</v>
          </cell>
        </row>
        <row r="5454">
          <cell r="E5454">
            <v>2019</v>
          </cell>
          <cell r="F5454">
            <v>123828.1</v>
          </cell>
          <cell r="G5454">
            <v>602644.6</v>
          </cell>
          <cell r="H5454">
            <v>39181090</v>
          </cell>
        </row>
        <row r="5455">
          <cell r="E5455">
            <v>2019</v>
          </cell>
          <cell r="F5455">
            <v>51801.7</v>
          </cell>
          <cell r="G5455">
            <v>349390.6</v>
          </cell>
          <cell r="H5455">
            <v>39189000</v>
          </cell>
        </row>
        <row r="5456">
          <cell r="E5456">
            <v>2019</v>
          </cell>
          <cell r="F5456">
            <v>0</v>
          </cell>
          <cell r="G5456">
            <v>0</v>
          </cell>
          <cell r="H5456">
            <v>39191011</v>
          </cell>
        </row>
        <row r="5457">
          <cell r="E5457">
            <v>2019</v>
          </cell>
          <cell r="F5457">
            <v>173077.2</v>
          </cell>
          <cell r="G5457">
            <v>338664.8</v>
          </cell>
          <cell r="H5457">
            <v>39191012</v>
          </cell>
        </row>
        <row r="5458">
          <cell r="E5458">
            <v>2019</v>
          </cell>
          <cell r="F5458">
            <v>0</v>
          </cell>
          <cell r="G5458">
            <v>0</v>
          </cell>
          <cell r="H5458">
            <v>39191013</v>
          </cell>
        </row>
        <row r="5459">
          <cell r="E5459">
            <v>2019</v>
          </cell>
          <cell r="F5459">
            <v>225364</v>
          </cell>
          <cell r="G5459">
            <v>1298257.3</v>
          </cell>
          <cell r="H5459">
            <v>39191015</v>
          </cell>
        </row>
        <row r="5460">
          <cell r="E5460">
            <v>2019</v>
          </cell>
          <cell r="F5460">
            <v>71501.899999999994</v>
          </cell>
          <cell r="G5460">
            <v>418710.8</v>
          </cell>
          <cell r="H5460">
            <v>39191019</v>
          </cell>
        </row>
        <row r="5461">
          <cell r="E5461">
            <v>2019</v>
          </cell>
          <cell r="F5461">
            <v>0</v>
          </cell>
          <cell r="G5461">
            <v>0</v>
          </cell>
          <cell r="H5461">
            <v>39191031</v>
          </cell>
        </row>
        <row r="5462">
          <cell r="E5462">
            <v>2019</v>
          </cell>
          <cell r="F5462">
            <v>0</v>
          </cell>
          <cell r="G5462">
            <v>0</v>
          </cell>
          <cell r="H5462">
            <v>39191038</v>
          </cell>
        </row>
        <row r="5463">
          <cell r="E5463">
            <v>2019</v>
          </cell>
          <cell r="F5463">
            <v>0</v>
          </cell>
          <cell r="G5463">
            <v>0</v>
          </cell>
          <cell r="H5463">
            <v>39191061</v>
          </cell>
        </row>
        <row r="5464">
          <cell r="E5464">
            <v>2019</v>
          </cell>
          <cell r="F5464">
            <v>0</v>
          </cell>
          <cell r="G5464">
            <v>0</v>
          </cell>
          <cell r="H5464">
            <v>39191069</v>
          </cell>
        </row>
        <row r="5465">
          <cell r="E5465">
            <v>2019</v>
          </cell>
          <cell r="F5465">
            <v>274724.5</v>
          </cell>
          <cell r="G5465">
            <v>1223499</v>
          </cell>
          <cell r="H5465">
            <v>39191080</v>
          </cell>
        </row>
        <row r="5466">
          <cell r="E5466">
            <v>2019</v>
          </cell>
          <cell r="F5466">
            <v>0</v>
          </cell>
          <cell r="G5466">
            <v>0</v>
          </cell>
          <cell r="H5466">
            <v>39191090</v>
          </cell>
        </row>
        <row r="5467">
          <cell r="E5467">
            <v>2019</v>
          </cell>
          <cell r="F5467">
            <v>0</v>
          </cell>
          <cell r="G5467">
            <v>0</v>
          </cell>
          <cell r="H5467">
            <v>39199000</v>
          </cell>
        </row>
        <row r="5468">
          <cell r="E5468">
            <v>2019</v>
          </cell>
          <cell r="F5468">
            <v>0</v>
          </cell>
          <cell r="G5468">
            <v>0</v>
          </cell>
          <cell r="H5468">
            <v>39199010</v>
          </cell>
        </row>
        <row r="5469">
          <cell r="E5469">
            <v>2019</v>
          </cell>
          <cell r="F5469">
            <v>2997.2</v>
          </cell>
          <cell r="G5469">
            <v>36502.199999999997</v>
          </cell>
          <cell r="H5469">
            <v>39199020</v>
          </cell>
        </row>
        <row r="5470">
          <cell r="E5470">
            <v>2019</v>
          </cell>
          <cell r="F5470">
            <v>0</v>
          </cell>
          <cell r="G5470">
            <v>0</v>
          </cell>
          <cell r="H5470">
            <v>39199031</v>
          </cell>
        </row>
        <row r="5471">
          <cell r="E5471">
            <v>2019</v>
          </cell>
          <cell r="F5471">
            <v>0</v>
          </cell>
          <cell r="G5471">
            <v>0</v>
          </cell>
          <cell r="H5471">
            <v>39199038</v>
          </cell>
        </row>
        <row r="5472">
          <cell r="E5472">
            <v>2019</v>
          </cell>
          <cell r="F5472">
            <v>0</v>
          </cell>
          <cell r="G5472">
            <v>0</v>
          </cell>
          <cell r="H5472">
            <v>39199061</v>
          </cell>
        </row>
        <row r="5473">
          <cell r="E5473">
            <v>2019</v>
          </cell>
          <cell r="F5473">
            <v>0</v>
          </cell>
          <cell r="G5473">
            <v>0</v>
          </cell>
          <cell r="H5473">
            <v>39199069</v>
          </cell>
        </row>
        <row r="5474">
          <cell r="E5474">
            <v>2019</v>
          </cell>
          <cell r="F5474">
            <v>1084379.3999999999</v>
          </cell>
          <cell r="G5474">
            <v>3982894.8</v>
          </cell>
          <cell r="H5474">
            <v>39199080</v>
          </cell>
        </row>
        <row r="5475">
          <cell r="E5475">
            <v>2019</v>
          </cell>
          <cell r="F5475">
            <v>0</v>
          </cell>
          <cell r="G5475">
            <v>0</v>
          </cell>
          <cell r="H5475">
            <v>39199090</v>
          </cell>
        </row>
        <row r="5476">
          <cell r="E5476">
            <v>2019</v>
          </cell>
          <cell r="F5476">
            <v>5225.5</v>
          </cell>
          <cell r="G5476">
            <v>15352</v>
          </cell>
          <cell r="H5476">
            <v>39201023</v>
          </cell>
        </row>
        <row r="5477">
          <cell r="E5477">
            <v>2019</v>
          </cell>
          <cell r="F5477">
            <v>5900757.7000000002</v>
          </cell>
          <cell r="G5477">
            <v>11823582.9</v>
          </cell>
          <cell r="H5477">
            <v>39201024</v>
          </cell>
        </row>
        <row r="5478">
          <cell r="E5478">
            <v>2019</v>
          </cell>
          <cell r="F5478">
            <v>15144338.1</v>
          </cell>
          <cell r="G5478">
            <v>3134426.8</v>
          </cell>
          <cell r="H5478">
            <v>39201025</v>
          </cell>
        </row>
        <row r="5479">
          <cell r="E5479">
            <v>2019</v>
          </cell>
          <cell r="F5479">
            <v>0</v>
          </cell>
          <cell r="G5479">
            <v>0</v>
          </cell>
          <cell r="H5479">
            <v>39201026</v>
          </cell>
        </row>
        <row r="5480">
          <cell r="E5480">
            <v>2019</v>
          </cell>
          <cell r="F5480">
            <v>0</v>
          </cell>
          <cell r="G5480">
            <v>0</v>
          </cell>
          <cell r="H5480">
            <v>39201027</v>
          </cell>
        </row>
        <row r="5481">
          <cell r="E5481">
            <v>2019</v>
          </cell>
          <cell r="F5481">
            <v>4739682.3</v>
          </cell>
          <cell r="G5481">
            <v>2610763.5</v>
          </cell>
          <cell r="H5481">
            <v>39201028</v>
          </cell>
        </row>
        <row r="5482">
          <cell r="E5482">
            <v>2019</v>
          </cell>
          <cell r="F5482">
            <v>9069925.8000000007</v>
          </cell>
          <cell r="G5482">
            <v>2523121.2000000002</v>
          </cell>
          <cell r="H5482">
            <v>39201040</v>
          </cell>
        </row>
        <row r="5483">
          <cell r="E5483">
            <v>2019</v>
          </cell>
          <cell r="F5483">
            <v>1991</v>
          </cell>
          <cell r="G5483">
            <v>1206.5</v>
          </cell>
          <cell r="H5483">
            <v>39201081</v>
          </cell>
        </row>
        <row r="5484">
          <cell r="E5484">
            <v>2019</v>
          </cell>
          <cell r="F5484">
            <v>14978705.300000001</v>
          </cell>
          <cell r="G5484">
            <v>3880787.8</v>
          </cell>
          <cell r="H5484">
            <v>39201089</v>
          </cell>
        </row>
        <row r="5485">
          <cell r="E5485">
            <v>2019</v>
          </cell>
          <cell r="F5485">
            <v>483370.3</v>
          </cell>
          <cell r="G5485">
            <v>6880221</v>
          </cell>
          <cell r="H5485">
            <v>39202021</v>
          </cell>
        </row>
        <row r="5486">
          <cell r="E5486">
            <v>2019</v>
          </cell>
          <cell r="F5486">
            <v>4136800.7</v>
          </cell>
          <cell r="G5486">
            <v>3353904.9</v>
          </cell>
          <cell r="H5486">
            <v>39202029</v>
          </cell>
        </row>
        <row r="5487">
          <cell r="E5487">
            <v>2019</v>
          </cell>
          <cell r="F5487">
            <v>0</v>
          </cell>
          <cell r="G5487">
            <v>0</v>
          </cell>
          <cell r="H5487">
            <v>39202071</v>
          </cell>
        </row>
        <row r="5488">
          <cell r="E5488">
            <v>2019</v>
          </cell>
          <cell r="F5488">
            <v>0</v>
          </cell>
          <cell r="G5488">
            <v>0</v>
          </cell>
          <cell r="H5488">
            <v>39202079</v>
          </cell>
        </row>
        <row r="5489">
          <cell r="E5489">
            <v>2019</v>
          </cell>
          <cell r="F5489">
            <v>1800707.7</v>
          </cell>
          <cell r="G5489">
            <v>3956603.4</v>
          </cell>
          <cell r="H5489">
            <v>39202080</v>
          </cell>
        </row>
        <row r="5490">
          <cell r="E5490">
            <v>2019</v>
          </cell>
          <cell r="F5490">
            <v>0</v>
          </cell>
          <cell r="G5490">
            <v>0</v>
          </cell>
          <cell r="H5490">
            <v>39202090</v>
          </cell>
        </row>
        <row r="5491">
          <cell r="E5491">
            <v>2019</v>
          </cell>
          <cell r="F5491">
            <v>1384000.3</v>
          </cell>
          <cell r="G5491">
            <v>5667213.5</v>
          </cell>
          <cell r="H5491">
            <v>39203000</v>
          </cell>
        </row>
        <row r="5492">
          <cell r="E5492">
            <v>2019</v>
          </cell>
          <cell r="F5492">
            <v>183264.5</v>
          </cell>
          <cell r="G5492">
            <v>714700.6</v>
          </cell>
          <cell r="H5492">
            <v>39204310</v>
          </cell>
        </row>
        <row r="5493">
          <cell r="E5493">
            <v>2019</v>
          </cell>
          <cell r="F5493">
            <v>31131.5</v>
          </cell>
          <cell r="G5493">
            <v>180160.3</v>
          </cell>
          <cell r="H5493">
            <v>39204390</v>
          </cell>
        </row>
        <row r="5494">
          <cell r="E5494">
            <v>2019</v>
          </cell>
          <cell r="F5494">
            <v>223955.9</v>
          </cell>
          <cell r="G5494">
            <v>1592197.6</v>
          </cell>
          <cell r="H5494">
            <v>39204910</v>
          </cell>
        </row>
        <row r="5495">
          <cell r="E5495">
            <v>2019</v>
          </cell>
          <cell r="F5495">
            <v>300725.2</v>
          </cell>
          <cell r="G5495">
            <v>746806.2</v>
          </cell>
          <cell r="H5495">
            <v>39204990</v>
          </cell>
        </row>
        <row r="5496">
          <cell r="E5496">
            <v>2019</v>
          </cell>
          <cell r="F5496">
            <v>237205.8</v>
          </cell>
          <cell r="G5496">
            <v>1241889.3999999999</v>
          </cell>
          <cell r="H5496">
            <v>39205100</v>
          </cell>
        </row>
        <row r="5497">
          <cell r="E5497">
            <v>2019</v>
          </cell>
          <cell r="F5497">
            <v>0</v>
          </cell>
          <cell r="G5497">
            <v>105.7</v>
          </cell>
          <cell r="H5497">
            <v>39205910</v>
          </cell>
        </row>
        <row r="5498">
          <cell r="E5498">
            <v>2019</v>
          </cell>
          <cell r="F5498">
            <v>77623</v>
          </cell>
          <cell r="G5498">
            <v>48382.7</v>
          </cell>
          <cell r="H5498">
            <v>39205990</v>
          </cell>
        </row>
        <row r="5499">
          <cell r="E5499">
            <v>2019</v>
          </cell>
          <cell r="F5499">
            <v>91132</v>
          </cell>
          <cell r="G5499">
            <v>1119616.8</v>
          </cell>
          <cell r="H5499">
            <v>39206100</v>
          </cell>
        </row>
        <row r="5500">
          <cell r="E5500">
            <v>2019</v>
          </cell>
          <cell r="F5500">
            <v>0</v>
          </cell>
          <cell r="G5500">
            <v>0</v>
          </cell>
          <cell r="H5500">
            <v>39206211</v>
          </cell>
        </row>
        <row r="5501">
          <cell r="E5501">
            <v>2019</v>
          </cell>
          <cell r="F5501">
            <v>308.8</v>
          </cell>
          <cell r="G5501">
            <v>442112</v>
          </cell>
          <cell r="H5501">
            <v>39206212</v>
          </cell>
        </row>
        <row r="5502">
          <cell r="E5502">
            <v>2019</v>
          </cell>
          <cell r="F5502">
            <v>0</v>
          </cell>
          <cell r="G5502">
            <v>0</v>
          </cell>
          <cell r="H5502">
            <v>39206213</v>
          </cell>
        </row>
        <row r="5503">
          <cell r="E5503">
            <v>2019</v>
          </cell>
          <cell r="F5503">
            <v>21008762.199999999</v>
          </cell>
          <cell r="G5503">
            <v>2633066.2999999998</v>
          </cell>
          <cell r="H5503">
            <v>39206219</v>
          </cell>
        </row>
        <row r="5504">
          <cell r="E5504">
            <v>2019</v>
          </cell>
          <cell r="F5504">
            <v>23434056.699999999</v>
          </cell>
          <cell r="G5504">
            <v>593250.19999999995</v>
          </cell>
          <cell r="H5504">
            <v>39206290</v>
          </cell>
        </row>
        <row r="5505">
          <cell r="E5505">
            <v>2019</v>
          </cell>
          <cell r="F5505">
            <v>498.6</v>
          </cell>
          <cell r="G5505">
            <v>414.9</v>
          </cell>
          <cell r="H5505">
            <v>39206300</v>
          </cell>
        </row>
        <row r="5506">
          <cell r="E5506">
            <v>2019</v>
          </cell>
          <cell r="F5506">
            <v>92827.5</v>
          </cell>
          <cell r="G5506">
            <v>198580.5</v>
          </cell>
          <cell r="H5506">
            <v>39206900</v>
          </cell>
        </row>
        <row r="5507">
          <cell r="E5507">
            <v>2019</v>
          </cell>
          <cell r="F5507">
            <v>283687.2</v>
          </cell>
          <cell r="G5507">
            <v>299981.09999999998</v>
          </cell>
          <cell r="H5507">
            <v>39207100</v>
          </cell>
        </row>
        <row r="5508">
          <cell r="E5508">
            <v>2019</v>
          </cell>
          <cell r="F5508">
            <v>0</v>
          </cell>
          <cell r="G5508">
            <v>0</v>
          </cell>
          <cell r="H5508">
            <v>39207110</v>
          </cell>
        </row>
        <row r="5509">
          <cell r="E5509">
            <v>2019</v>
          </cell>
          <cell r="F5509">
            <v>0</v>
          </cell>
          <cell r="G5509">
            <v>0</v>
          </cell>
          <cell r="H5509">
            <v>39207190</v>
          </cell>
        </row>
        <row r="5510">
          <cell r="E5510">
            <v>2019</v>
          </cell>
          <cell r="F5510">
            <v>0</v>
          </cell>
          <cell r="G5510">
            <v>0</v>
          </cell>
          <cell r="H5510">
            <v>39207200</v>
          </cell>
        </row>
        <row r="5511">
          <cell r="E5511">
            <v>2019</v>
          </cell>
          <cell r="F5511">
            <v>34.9</v>
          </cell>
          <cell r="G5511">
            <v>0</v>
          </cell>
          <cell r="H5511">
            <v>39207310</v>
          </cell>
        </row>
        <row r="5512">
          <cell r="E5512">
            <v>2019</v>
          </cell>
          <cell r="F5512">
            <v>0</v>
          </cell>
          <cell r="G5512">
            <v>0</v>
          </cell>
          <cell r="H5512">
            <v>39207350</v>
          </cell>
        </row>
        <row r="5513">
          <cell r="E5513">
            <v>2019</v>
          </cell>
          <cell r="F5513">
            <v>647.70000000000005</v>
          </cell>
          <cell r="G5513">
            <v>823.1</v>
          </cell>
          <cell r="H5513">
            <v>39207380</v>
          </cell>
        </row>
        <row r="5514">
          <cell r="E5514">
            <v>2019</v>
          </cell>
          <cell r="F5514">
            <v>0</v>
          </cell>
          <cell r="G5514">
            <v>0</v>
          </cell>
          <cell r="H5514">
            <v>39207390</v>
          </cell>
        </row>
        <row r="5515">
          <cell r="E5515">
            <v>2019</v>
          </cell>
          <cell r="F5515">
            <v>0</v>
          </cell>
          <cell r="G5515">
            <v>0</v>
          </cell>
          <cell r="H5515">
            <v>39207900</v>
          </cell>
        </row>
        <row r="5516">
          <cell r="E5516">
            <v>2019</v>
          </cell>
          <cell r="F5516">
            <v>1</v>
          </cell>
          <cell r="G5516">
            <v>0.1</v>
          </cell>
          <cell r="H5516">
            <v>39207910</v>
          </cell>
        </row>
        <row r="5517">
          <cell r="E5517">
            <v>2019</v>
          </cell>
          <cell r="F5517">
            <v>240019.7</v>
          </cell>
          <cell r="G5517">
            <v>1627735.9</v>
          </cell>
          <cell r="H5517">
            <v>39207990</v>
          </cell>
        </row>
        <row r="5518">
          <cell r="E5518">
            <v>2019</v>
          </cell>
          <cell r="F5518">
            <v>978.3</v>
          </cell>
          <cell r="G5518">
            <v>171399.9</v>
          </cell>
          <cell r="H5518">
            <v>39209100</v>
          </cell>
        </row>
        <row r="5519">
          <cell r="E5519">
            <v>2019</v>
          </cell>
          <cell r="F5519">
            <v>97721.4</v>
          </cell>
          <cell r="G5519">
            <v>1007284.2</v>
          </cell>
          <cell r="H5519">
            <v>39209200</v>
          </cell>
        </row>
        <row r="5520">
          <cell r="E5520">
            <v>2019</v>
          </cell>
          <cell r="F5520">
            <v>0</v>
          </cell>
          <cell r="G5520">
            <v>36</v>
          </cell>
          <cell r="H5520">
            <v>39209300</v>
          </cell>
        </row>
        <row r="5521">
          <cell r="E5521">
            <v>2019</v>
          </cell>
          <cell r="F5521">
            <v>220</v>
          </cell>
          <cell r="G5521">
            <v>20066</v>
          </cell>
          <cell r="H5521">
            <v>39209400</v>
          </cell>
        </row>
        <row r="5522">
          <cell r="E5522">
            <v>2019</v>
          </cell>
          <cell r="F5522">
            <v>7162.8</v>
          </cell>
          <cell r="G5522">
            <v>5100.8</v>
          </cell>
          <cell r="H5522">
            <v>39209921</v>
          </cell>
        </row>
        <row r="5523">
          <cell r="E5523">
            <v>2019</v>
          </cell>
          <cell r="F5523">
            <v>4235.5</v>
          </cell>
          <cell r="G5523">
            <v>32231.9</v>
          </cell>
          <cell r="H5523">
            <v>39209928</v>
          </cell>
        </row>
        <row r="5524">
          <cell r="E5524">
            <v>2019</v>
          </cell>
          <cell r="F5524">
            <v>0</v>
          </cell>
          <cell r="G5524">
            <v>0</v>
          </cell>
          <cell r="H5524">
            <v>39209951</v>
          </cell>
        </row>
        <row r="5525">
          <cell r="E5525">
            <v>2019</v>
          </cell>
          <cell r="F5525">
            <v>11.3</v>
          </cell>
          <cell r="G5525">
            <v>112.1</v>
          </cell>
          <cell r="H5525">
            <v>39209952</v>
          </cell>
        </row>
        <row r="5526">
          <cell r="E5526">
            <v>2019</v>
          </cell>
          <cell r="F5526">
            <v>0</v>
          </cell>
          <cell r="G5526">
            <v>0</v>
          </cell>
          <cell r="H5526">
            <v>39209953</v>
          </cell>
        </row>
        <row r="5527">
          <cell r="E5527">
            <v>2019</v>
          </cell>
          <cell r="F5527">
            <v>0</v>
          </cell>
          <cell r="G5527">
            <v>0</v>
          </cell>
          <cell r="H5527">
            <v>39209955</v>
          </cell>
        </row>
        <row r="5528">
          <cell r="E5528">
            <v>2019</v>
          </cell>
          <cell r="F5528">
            <v>17812.5</v>
          </cell>
          <cell r="G5528">
            <v>95034.9</v>
          </cell>
          <cell r="H5528">
            <v>39209959</v>
          </cell>
        </row>
        <row r="5529">
          <cell r="E5529">
            <v>2019</v>
          </cell>
          <cell r="F5529">
            <v>325181.90000000002</v>
          </cell>
          <cell r="G5529">
            <v>1326828.5</v>
          </cell>
          <cell r="H5529">
            <v>39209990</v>
          </cell>
        </row>
        <row r="5530">
          <cell r="E5530">
            <v>2019</v>
          </cell>
          <cell r="F5530">
            <v>6252104.7999999998</v>
          </cell>
          <cell r="G5530">
            <v>4450086.8</v>
          </cell>
          <cell r="H5530">
            <v>39211100</v>
          </cell>
        </row>
        <row r="5531">
          <cell r="E5531">
            <v>2019</v>
          </cell>
          <cell r="F5531">
            <v>1248958.6000000001</v>
          </cell>
          <cell r="G5531">
            <v>2298418.6</v>
          </cell>
          <cell r="H5531">
            <v>39211200</v>
          </cell>
        </row>
        <row r="5532">
          <cell r="E5532">
            <v>2019</v>
          </cell>
          <cell r="F5532">
            <v>13110563.5</v>
          </cell>
          <cell r="G5532">
            <v>3211394.3</v>
          </cell>
          <cell r="H5532">
            <v>39211310</v>
          </cell>
        </row>
        <row r="5533">
          <cell r="E5533">
            <v>2019</v>
          </cell>
          <cell r="F5533">
            <v>691744.3</v>
          </cell>
          <cell r="G5533">
            <v>1945704.6</v>
          </cell>
          <cell r="H5533">
            <v>39211390</v>
          </cell>
        </row>
        <row r="5534">
          <cell r="E5534">
            <v>2019</v>
          </cell>
          <cell r="F5534">
            <v>51860.7</v>
          </cell>
          <cell r="G5534">
            <v>148328.79999999999</v>
          </cell>
          <cell r="H5534">
            <v>39211400</v>
          </cell>
        </row>
        <row r="5535">
          <cell r="E5535">
            <v>2019</v>
          </cell>
          <cell r="F5535">
            <v>318327.2</v>
          </cell>
          <cell r="G5535">
            <v>2831649</v>
          </cell>
          <cell r="H5535">
            <v>39211900</v>
          </cell>
        </row>
        <row r="5536">
          <cell r="E5536">
            <v>2019</v>
          </cell>
          <cell r="F5536">
            <v>171603.8</v>
          </cell>
          <cell r="G5536">
            <v>229324.3</v>
          </cell>
          <cell r="H5536">
            <v>39219010</v>
          </cell>
        </row>
        <row r="5537">
          <cell r="E5537">
            <v>2019</v>
          </cell>
          <cell r="F5537">
            <v>0</v>
          </cell>
          <cell r="G5537">
            <v>0</v>
          </cell>
          <cell r="H5537">
            <v>39219011</v>
          </cell>
        </row>
        <row r="5538">
          <cell r="E5538">
            <v>2019</v>
          </cell>
          <cell r="F5538">
            <v>0</v>
          </cell>
          <cell r="G5538">
            <v>0</v>
          </cell>
          <cell r="H5538">
            <v>39219019</v>
          </cell>
        </row>
        <row r="5539">
          <cell r="E5539">
            <v>2019</v>
          </cell>
          <cell r="F5539">
            <v>16420.599999999999</v>
          </cell>
          <cell r="G5539">
            <v>102795.5</v>
          </cell>
          <cell r="H5539">
            <v>39219030</v>
          </cell>
        </row>
        <row r="5540">
          <cell r="E5540">
            <v>2019</v>
          </cell>
          <cell r="F5540">
            <v>1192368.3</v>
          </cell>
          <cell r="G5540">
            <v>1672940.6</v>
          </cell>
          <cell r="H5540">
            <v>39219041</v>
          </cell>
        </row>
        <row r="5541">
          <cell r="E5541">
            <v>2019</v>
          </cell>
          <cell r="F5541">
            <v>61042.5</v>
          </cell>
          <cell r="G5541">
            <v>451961</v>
          </cell>
          <cell r="H5541">
            <v>39219043</v>
          </cell>
        </row>
        <row r="5542">
          <cell r="E5542">
            <v>2019</v>
          </cell>
          <cell r="F5542">
            <v>319275.2</v>
          </cell>
          <cell r="G5542">
            <v>392690.4</v>
          </cell>
          <cell r="H5542">
            <v>39219049</v>
          </cell>
        </row>
        <row r="5543">
          <cell r="E5543">
            <v>2019</v>
          </cell>
          <cell r="F5543">
            <v>240046.1</v>
          </cell>
          <cell r="G5543">
            <v>415149.8</v>
          </cell>
          <cell r="H5543">
            <v>39219055</v>
          </cell>
        </row>
        <row r="5544">
          <cell r="E5544">
            <v>2019</v>
          </cell>
          <cell r="F5544">
            <v>607272.19999999995</v>
          </cell>
          <cell r="G5544">
            <v>9370238.5999999996</v>
          </cell>
          <cell r="H5544">
            <v>39219060</v>
          </cell>
        </row>
        <row r="5545">
          <cell r="E5545">
            <v>2019</v>
          </cell>
          <cell r="F5545">
            <v>7597800.5999999996</v>
          </cell>
          <cell r="G5545">
            <v>4614565.7</v>
          </cell>
          <cell r="H5545">
            <v>39219090</v>
          </cell>
        </row>
        <row r="5546">
          <cell r="E5546">
            <v>2019</v>
          </cell>
          <cell r="F5546">
            <v>617139.19999999995</v>
          </cell>
          <cell r="G5546">
            <v>2253085.4</v>
          </cell>
          <cell r="H5546">
            <v>39221000</v>
          </cell>
        </row>
        <row r="5547">
          <cell r="E5547">
            <v>2019</v>
          </cell>
          <cell r="F5547">
            <v>122094.1</v>
          </cell>
          <cell r="G5547">
            <v>316241</v>
          </cell>
          <cell r="H5547">
            <v>39222000</v>
          </cell>
        </row>
        <row r="5548">
          <cell r="E5548">
            <v>2019</v>
          </cell>
          <cell r="F5548">
            <v>1202438.1000000001</v>
          </cell>
          <cell r="G5548">
            <v>1026166</v>
          </cell>
          <cell r="H5548">
            <v>39229000</v>
          </cell>
        </row>
        <row r="5549">
          <cell r="E5549">
            <v>2019</v>
          </cell>
          <cell r="F5549">
            <v>0</v>
          </cell>
          <cell r="G5549">
            <v>0</v>
          </cell>
          <cell r="H5549">
            <v>39231000</v>
          </cell>
        </row>
        <row r="5550">
          <cell r="E5550">
            <v>2019</v>
          </cell>
          <cell r="F5550">
            <v>4897528</v>
          </cell>
          <cell r="G5550">
            <v>3133099.5</v>
          </cell>
          <cell r="H5550">
            <v>39231010</v>
          </cell>
        </row>
        <row r="5551">
          <cell r="E5551">
            <v>2019</v>
          </cell>
          <cell r="F5551">
            <v>1987968.6</v>
          </cell>
          <cell r="G5551">
            <v>7962239</v>
          </cell>
          <cell r="H5551">
            <v>39231090</v>
          </cell>
        </row>
        <row r="5552">
          <cell r="E5552">
            <v>2019</v>
          </cell>
          <cell r="F5552">
            <v>35506995.5</v>
          </cell>
          <cell r="G5552">
            <v>8301926.4000000004</v>
          </cell>
          <cell r="H5552">
            <v>39232100</v>
          </cell>
        </row>
        <row r="5553">
          <cell r="E5553">
            <v>2019</v>
          </cell>
          <cell r="F5553">
            <v>124745.1</v>
          </cell>
          <cell r="G5553">
            <v>108160.5</v>
          </cell>
          <cell r="H5553">
            <v>39232910</v>
          </cell>
        </row>
        <row r="5554">
          <cell r="E5554">
            <v>2019</v>
          </cell>
          <cell r="F5554">
            <v>13248631.300000001</v>
          </cell>
          <cell r="G5554">
            <v>1574081</v>
          </cell>
          <cell r="H5554">
            <v>39232990</v>
          </cell>
        </row>
        <row r="5555">
          <cell r="E5555">
            <v>2019</v>
          </cell>
          <cell r="F5555">
            <v>4399439794</v>
          </cell>
          <cell r="G5555">
            <v>132132248</v>
          </cell>
          <cell r="H5555">
            <v>39233010</v>
          </cell>
        </row>
        <row r="5556">
          <cell r="E5556">
            <v>2019</v>
          </cell>
          <cell r="F5556">
            <v>11835563</v>
          </cell>
          <cell r="G5556">
            <v>8677914</v>
          </cell>
          <cell r="H5556">
            <v>39233090</v>
          </cell>
        </row>
        <row r="5557">
          <cell r="E5557">
            <v>2019</v>
          </cell>
          <cell r="F5557">
            <v>1351.8</v>
          </cell>
          <cell r="G5557">
            <v>22924.9</v>
          </cell>
          <cell r="H5557">
            <v>39234010</v>
          </cell>
        </row>
        <row r="5558">
          <cell r="E5558">
            <v>2019</v>
          </cell>
          <cell r="F5558">
            <v>513992.7</v>
          </cell>
          <cell r="G5558">
            <v>212647.6</v>
          </cell>
          <cell r="H5558">
            <v>39234090</v>
          </cell>
        </row>
        <row r="5559">
          <cell r="E5559">
            <v>2019</v>
          </cell>
          <cell r="F5559">
            <v>10238583.6</v>
          </cell>
          <cell r="G5559">
            <v>2202067.9</v>
          </cell>
          <cell r="H5559">
            <v>39235010</v>
          </cell>
        </row>
        <row r="5560">
          <cell r="E5560">
            <v>2019</v>
          </cell>
          <cell r="F5560">
            <v>849576.1</v>
          </cell>
          <cell r="G5560">
            <v>1898777.4</v>
          </cell>
          <cell r="H5560">
            <v>39235090</v>
          </cell>
        </row>
        <row r="5561">
          <cell r="E5561">
            <v>2019</v>
          </cell>
          <cell r="F5561">
            <v>6079656</v>
          </cell>
          <cell r="G5561">
            <v>2252819.9</v>
          </cell>
          <cell r="H5561">
            <v>39239000</v>
          </cell>
        </row>
        <row r="5562">
          <cell r="E5562">
            <v>2019</v>
          </cell>
          <cell r="F5562">
            <v>0</v>
          </cell>
          <cell r="G5562">
            <v>0</v>
          </cell>
          <cell r="H5562">
            <v>39239010</v>
          </cell>
        </row>
        <row r="5563">
          <cell r="E5563">
            <v>2019</v>
          </cell>
          <cell r="F5563">
            <v>0</v>
          </cell>
          <cell r="G5563">
            <v>0</v>
          </cell>
          <cell r="H5563">
            <v>39239090</v>
          </cell>
        </row>
        <row r="5564">
          <cell r="E5564">
            <v>2019</v>
          </cell>
          <cell r="F5564">
            <v>1891974.3</v>
          </cell>
          <cell r="G5564">
            <v>2834693.2</v>
          </cell>
          <cell r="H5564">
            <v>39241000</v>
          </cell>
        </row>
        <row r="5565">
          <cell r="E5565">
            <v>2019</v>
          </cell>
          <cell r="F5565">
            <v>2226353.1</v>
          </cell>
          <cell r="G5565">
            <v>3049452.4</v>
          </cell>
          <cell r="H5565">
            <v>39249000</v>
          </cell>
        </row>
        <row r="5566">
          <cell r="E5566">
            <v>2019</v>
          </cell>
          <cell r="F5566">
            <v>0</v>
          </cell>
          <cell r="G5566">
            <v>0</v>
          </cell>
          <cell r="H5566">
            <v>39249011</v>
          </cell>
        </row>
        <row r="5567">
          <cell r="E5567">
            <v>2019</v>
          </cell>
          <cell r="F5567">
            <v>0</v>
          </cell>
          <cell r="G5567">
            <v>0</v>
          </cell>
          <cell r="H5567">
            <v>39249019</v>
          </cell>
        </row>
        <row r="5568">
          <cell r="E5568">
            <v>2019</v>
          </cell>
          <cell r="F5568">
            <v>0</v>
          </cell>
          <cell r="G5568">
            <v>0</v>
          </cell>
          <cell r="H5568">
            <v>39249090</v>
          </cell>
        </row>
        <row r="5569">
          <cell r="E5569">
            <v>2019</v>
          </cell>
          <cell r="F5569">
            <v>706333.8</v>
          </cell>
          <cell r="G5569">
            <v>2031895.9</v>
          </cell>
          <cell r="H5569">
            <v>39251000</v>
          </cell>
        </row>
        <row r="5570">
          <cell r="E5570">
            <v>2019</v>
          </cell>
          <cell r="F5570">
            <v>119207</v>
          </cell>
          <cell r="G5570">
            <v>206540</v>
          </cell>
          <cell r="H5570">
            <v>39252000</v>
          </cell>
        </row>
        <row r="5571">
          <cell r="E5571">
            <v>2019</v>
          </cell>
          <cell r="F5571">
            <v>92745</v>
          </cell>
          <cell r="G5571">
            <v>175562.7</v>
          </cell>
          <cell r="H5571">
            <v>39253000</v>
          </cell>
        </row>
        <row r="5572">
          <cell r="E5572">
            <v>2019</v>
          </cell>
          <cell r="F5572">
            <v>259556.1</v>
          </cell>
          <cell r="G5572">
            <v>1634298.2</v>
          </cell>
          <cell r="H5572">
            <v>39259010</v>
          </cell>
        </row>
        <row r="5573">
          <cell r="E5573">
            <v>2019</v>
          </cell>
          <cell r="F5573">
            <v>99732.1</v>
          </cell>
          <cell r="G5573">
            <v>445795.9</v>
          </cell>
          <cell r="H5573">
            <v>39259020</v>
          </cell>
        </row>
        <row r="5574">
          <cell r="E5574">
            <v>2019</v>
          </cell>
          <cell r="F5574">
            <v>3232224</v>
          </cell>
          <cell r="G5574">
            <v>6865752.2999999998</v>
          </cell>
          <cell r="H5574">
            <v>39259080</v>
          </cell>
        </row>
        <row r="5575">
          <cell r="E5575">
            <v>2019</v>
          </cell>
          <cell r="F5575">
            <v>144467.1</v>
          </cell>
          <cell r="G5575">
            <v>852910.7</v>
          </cell>
          <cell r="H5575">
            <v>39261000</v>
          </cell>
        </row>
        <row r="5576">
          <cell r="E5576">
            <v>2019</v>
          </cell>
          <cell r="F5576">
            <v>133254.9</v>
          </cell>
          <cell r="G5576">
            <v>597451.1</v>
          </cell>
          <cell r="H5576">
            <v>39262000</v>
          </cell>
        </row>
        <row r="5577">
          <cell r="E5577">
            <v>2019</v>
          </cell>
          <cell r="F5577">
            <v>1893074.3</v>
          </cell>
          <cell r="G5577">
            <v>4191134.7</v>
          </cell>
          <cell r="H5577">
            <v>39263000</v>
          </cell>
        </row>
        <row r="5578">
          <cell r="E5578">
            <v>2019</v>
          </cell>
          <cell r="F5578">
            <v>315491.20000000001</v>
          </cell>
          <cell r="G5578">
            <v>612716.1</v>
          </cell>
          <cell r="H5578">
            <v>39264000</v>
          </cell>
        </row>
        <row r="5579">
          <cell r="E5579">
            <v>2019</v>
          </cell>
          <cell r="F5579">
            <v>0</v>
          </cell>
          <cell r="G5579">
            <v>0</v>
          </cell>
          <cell r="H5579">
            <v>39269010</v>
          </cell>
        </row>
        <row r="5580">
          <cell r="E5580">
            <v>2019</v>
          </cell>
          <cell r="F5580">
            <v>111271.4</v>
          </cell>
          <cell r="G5580">
            <v>322627.20000000001</v>
          </cell>
          <cell r="H5580">
            <v>39269050</v>
          </cell>
        </row>
        <row r="5581">
          <cell r="E5581">
            <v>2019</v>
          </cell>
          <cell r="F5581">
            <v>0</v>
          </cell>
          <cell r="G5581">
            <v>0</v>
          </cell>
          <cell r="H5581">
            <v>39269091</v>
          </cell>
        </row>
        <row r="5582">
          <cell r="E5582">
            <v>2019</v>
          </cell>
          <cell r="F5582">
            <v>0</v>
          </cell>
          <cell r="G5582">
            <v>0</v>
          </cell>
          <cell r="H5582">
            <v>39269098</v>
          </cell>
        </row>
        <row r="5583">
          <cell r="E5583">
            <v>2019</v>
          </cell>
          <cell r="F5583">
            <v>0</v>
          </cell>
          <cell r="G5583">
            <v>0</v>
          </cell>
          <cell r="H5583">
            <v>39269099</v>
          </cell>
        </row>
      </sheetData>
      <sheetData sheetId="14"/>
      <sheetData sheetId="15"/>
      <sheetData sheetId="16"/>
      <sheetData sheetId="1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outlinePr summaryBelow="0"/>
  </sheetPr>
  <dimension ref="A1:G40"/>
  <sheetViews>
    <sheetView tabSelected="1" zoomScale="70" zoomScaleNormal="70" workbookViewId="0">
      <pane ySplit="10" topLeftCell="A20" activePane="bottomLeft" state="frozen"/>
      <selection activeCell="D17" sqref="D17"/>
      <selection pane="bottomLeft"/>
    </sheetView>
  </sheetViews>
  <sheetFormatPr defaultColWidth="9.109375" defaultRowHeight="14.4"/>
  <cols>
    <col min="1" max="1" width="18" style="2" bestFit="1" customWidth="1"/>
    <col min="2" max="2" width="20" style="2" bestFit="1" customWidth="1"/>
    <col min="3" max="3" width="19.109375" style="2" bestFit="1" customWidth="1"/>
    <col min="4" max="4" width="18.33203125" style="2" bestFit="1" customWidth="1"/>
    <col min="5" max="5" width="25.33203125" style="2" bestFit="1" customWidth="1"/>
    <col min="6" max="6" width="34.5546875" style="2" bestFit="1" customWidth="1"/>
    <col min="7" max="7" width="14.5546875" style="2" bestFit="1" customWidth="1"/>
    <col min="8" max="8" width="13.88671875" style="2" customWidth="1"/>
    <col min="9" max="9" width="19.109375" style="2" bestFit="1" customWidth="1"/>
    <col min="10" max="11" width="19.88671875" style="2" bestFit="1" customWidth="1"/>
    <col min="12" max="13" width="19.44140625" style="2" bestFit="1" customWidth="1"/>
    <col min="14" max="14" width="19.5546875" style="2" bestFit="1" customWidth="1"/>
    <col min="15" max="15" width="19.44140625" style="2" bestFit="1" customWidth="1"/>
    <col min="16" max="16" width="18.5546875" style="2" bestFit="1" customWidth="1"/>
    <col min="17" max="17" width="19.5546875" style="2" bestFit="1" customWidth="1"/>
    <col min="18" max="18" width="18.88671875" style="2" bestFit="1" customWidth="1"/>
    <col min="19" max="19" width="20.44140625" style="2" bestFit="1" customWidth="1"/>
    <col min="20" max="20" width="19.44140625" style="2" bestFit="1" customWidth="1"/>
    <col min="21" max="21" width="18.33203125" style="2" bestFit="1" customWidth="1"/>
    <col min="22" max="22" width="19.44140625" style="2" bestFit="1" customWidth="1"/>
    <col min="23" max="23" width="19.5546875" style="2" bestFit="1" customWidth="1"/>
    <col min="24" max="24" width="18.88671875" style="2" bestFit="1" customWidth="1"/>
    <col min="25" max="26" width="19.109375" style="2" bestFit="1" customWidth="1"/>
    <col min="27" max="27" width="19.5546875" style="2" bestFit="1" customWidth="1"/>
    <col min="28" max="28" width="19.44140625" style="2" bestFit="1" customWidth="1"/>
    <col min="29" max="29" width="19.88671875" style="2" bestFit="1" customWidth="1"/>
    <col min="30" max="31" width="16" style="2" bestFit="1" customWidth="1"/>
    <col min="32" max="16384" width="9.109375" style="2"/>
  </cols>
  <sheetData>
    <row r="1" spans="1:7" ht="18">
      <c r="A1" s="210" t="s">
        <v>4286</v>
      </c>
    </row>
    <row r="2" spans="1:7">
      <c r="A2" s="25" t="s">
        <v>4055</v>
      </c>
    </row>
    <row r="3" spans="1:7">
      <c r="A3" s="477" t="s">
        <v>391</v>
      </c>
    </row>
    <row r="4" spans="1:7">
      <c r="A4" s="38" t="s">
        <v>4058</v>
      </c>
    </row>
    <row r="5" spans="1:7" ht="13.95" customHeight="1">
      <c r="A5" s="478" t="s">
        <v>255</v>
      </c>
    </row>
    <row r="6" spans="1:7" ht="13.95" customHeight="1">
      <c r="A6" s="519" t="s">
        <v>4057</v>
      </c>
    </row>
    <row r="7" spans="1:7" ht="13.95" customHeight="1">
      <c r="A7" s="499"/>
    </row>
    <row r="8" spans="1:7" customFormat="1">
      <c r="A8" s="2"/>
      <c r="B8" s="2"/>
    </row>
    <row r="9" spans="1:7">
      <c r="A9" s="39" t="s">
        <v>4285</v>
      </c>
      <c r="B9" s="39" t="s">
        <v>0</v>
      </c>
      <c r="C9" s="39" t="s">
        <v>3659</v>
      </c>
      <c r="D9" s="39" t="s">
        <v>1</v>
      </c>
      <c r="E9" s="39" t="s">
        <v>2</v>
      </c>
      <c r="F9" s="39" t="s">
        <v>3</v>
      </c>
      <c r="G9" s="39" t="s">
        <v>4</v>
      </c>
    </row>
    <row r="10" spans="1:7">
      <c r="A10" s="39"/>
      <c r="B10" s="39" t="s">
        <v>256</v>
      </c>
      <c r="C10" s="39" t="s">
        <v>257</v>
      </c>
      <c r="D10" s="39" t="s">
        <v>258</v>
      </c>
      <c r="E10" s="39" t="s">
        <v>259</v>
      </c>
      <c r="F10" s="39"/>
      <c r="G10" s="39"/>
    </row>
    <row r="11" spans="1:7">
      <c r="A11" s="2">
        <v>1990</v>
      </c>
      <c r="B11" s="40">
        <v>14.067995310668231</v>
      </c>
      <c r="C11" s="40">
        <v>14.067995310668231</v>
      </c>
      <c r="D11" s="40">
        <v>25577.272727272728</v>
      </c>
      <c r="E11" s="40">
        <v>11180.539273153576</v>
      </c>
      <c r="F11" s="16" t="s">
        <v>5</v>
      </c>
      <c r="G11" s="16" t="s">
        <v>5</v>
      </c>
    </row>
    <row r="12" spans="1:7">
      <c r="A12" s="2">
        <v>1991</v>
      </c>
      <c r="B12" s="40">
        <v>38.686987104337632</v>
      </c>
      <c r="C12" s="40">
        <v>38.686987104337632</v>
      </c>
      <c r="D12" s="40">
        <v>21440.909090909092</v>
      </c>
      <c r="E12" s="40">
        <v>13678.780773739742</v>
      </c>
      <c r="F12" s="16" t="s">
        <v>5</v>
      </c>
      <c r="G12" s="16" t="s">
        <v>5</v>
      </c>
    </row>
    <row r="13" spans="1:7">
      <c r="A13" s="2">
        <v>1992</v>
      </c>
      <c r="B13" s="40">
        <v>73.856975381008212</v>
      </c>
      <c r="C13" s="40">
        <v>73.856975381008212</v>
      </c>
      <c r="D13" s="40">
        <v>6876.9050410316531</v>
      </c>
      <c r="E13" s="40">
        <v>4725.6740914419697</v>
      </c>
      <c r="F13" s="16" t="s">
        <v>5</v>
      </c>
      <c r="G13" s="16" t="s">
        <v>5</v>
      </c>
    </row>
    <row r="14" spans="1:7">
      <c r="A14" s="2">
        <v>1993</v>
      </c>
      <c r="B14" s="40">
        <v>85.580304806565067</v>
      </c>
      <c r="C14" s="40">
        <v>85.580304806565067</v>
      </c>
      <c r="D14" s="40">
        <v>17456.037514654163</v>
      </c>
      <c r="E14" s="40">
        <v>5928.4876905041037</v>
      </c>
      <c r="F14" s="16" t="s">
        <v>5</v>
      </c>
      <c r="G14" s="16" t="s">
        <v>5</v>
      </c>
    </row>
    <row r="15" spans="1:7">
      <c r="A15" s="2">
        <v>1994</v>
      </c>
      <c r="B15" s="40">
        <v>109.02696365767878</v>
      </c>
      <c r="C15" s="40">
        <v>109.02696365767878</v>
      </c>
      <c r="D15" s="40">
        <v>18738.569753810083</v>
      </c>
      <c r="E15" s="40">
        <v>4234.4665885111372</v>
      </c>
      <c r="F15" s="16" t="s">
        <v>5</v>
      </c>
      <c r="G15" s="16" t="s">
        <v>5</v>
      </c>
    </row>
    <row r="16" spans="1:7">
      <c r="A16" s="2">
        <v>1995</v>
      </c>
      <c r="B16" s="40">
        <v>150.05861664712779</v>
      </c>
      <c r="C16" s="40">
        <v>150.05861664712779</v>
      </c>
      <c r="D16" s="40">
        <v>21230.949589683471</v>
      </c>
      <c r="E16" s="40">
        <v>3676.4361078546308</v>
      </c>
      <c r="F16" s="16" t="s">
        <v>5</v>
      </c>
      <c r="G16" s="16" t="s">
        <v>5</v>
      </c>
    </row>
    <row r="17" spans="1:7">
      <c r="A17" s="2">
        <v>1996</v>
      </c>
      <c r="B17" s="40">
        <v>181.71160609613131</v>
      </c>
      <c r="C17" s="40">
        <v>181.71160609613131</v>
      </c>
      <c r="D17" s="40">
        <v>24294.958968347008</v>
      </c>
      <c r="E17" s="40">
        <v>4323.5638921453692</v>
      </c>
      <c r="F17" s="16" t="s">
        <v>5</v>
      </c>
      <c r="G17" s="16" t="s">
        <v>5</v>
      </c>
    </row>
    <row r="18" spans="1:7">
      <c r="A18" s="2">
        <v>1997</v>
      </c>
      <c r="B18" s="40">
        <v>248.5345838218054</v>
      </c>
      <c r="C18" s="40">
        <v>248.5345838218054</v>
      </c>
      <c r="D18" s="40">
        <v>26475.967174677608</v>
      </c>
      <c r="E18" s="40">
        <v>5869.871043376319</v>
      </c>
      <c r="F18" s="16" t="s">
        <v>5</v>
      </c>
      <c r="G18" s="16" t="s">
        <v>5</v>
      </c>
    </row>
    <row r="19" spans="1:7">
      <c r="A19" s="2">
        <v>1998</v>
      </c>
      <c r="B19" s="40">
        <v>324.73622508792499</v>
      </c>
      <c r="C19" s="40">
        <v>324.73622508792499</v>
      </c>
      <c r="D19" s="40">
        <v>28237.631887456038</v>
      </c>
      <c r="E19" s="40">
        <v>7456.0375146541619</v>
      </c>
      <c r="F19" s="16" t="s">
        <v>5</v>
      </c>
      <c r="G19" s="16" t="s">
        <v>5</v>
      </c>
    </row>
    <row r="20" spans="1:7">
      <c r="A20" s="2">
        <v>1999</v>
      </c>
      <c r="B20" s="40">
        <v>271.98124267291911</v>
      </c>
      <c r="C20" s="40">
        <v>271.98124267291911</v>
      </c>
      <c r="D20" s="40">
        <v>26083.001172332941</v>
      </c>
      <c r="E20" s="40">
        <v>5112.5439624853461</v>
      </c>
      <c r="F20" s="16" t="s">
        <v>5</v>
      </c>
      <c r="G20" s="16" t="s">
        <v>5</v>
      </c>
    </row>
    <row r="21" spans="1:7">
      <c r="A21" s="2">
        <v>2000</v>
      </c>
      <c r="B21" s="40">
        <v>370.80890973036344</v>
      </c>
      <c r="C21" s="40">
        <v>370.80890973036344</v>
      </c>
      <c r="D21" s="40">
        <v>32802.57913247362</v>
      </c>
      <c r="E21" s="40">
        <v>5462.3681125439625</v>
      </c>
      <c r="F21" s="16" t="s">
        <v>5</v>
      </c>
      <c r="G21" s="16" t="s">
        <v>5</v>
      </c>
    </row>
    <row r="22" spans="1:7">
      <c r="A22" s="2">
        <v>2001</v>
      </c>
      <c r="B22" s="40">
        <v>552.16881594372808</v>
      </c>
      <c r="C22" s="40">
        <v>552.16881594372808</v>
      </c>
      <c r="D22" s="40">
        <v>41766.236811254399</v>
      </c>
      <c r="E22" s="40">
        <v>7671.5123094958972</v>
      </c>
      <c r="F22" s="16" t="s">
        <v>5</v>
      </c>
      <c r="G22" s="16" t="s">
        <v>5</v>
      </c>
    </row>
    <row r="23" spans="1:7">
      <c r="A23" s="2">
        <v>2002</v>
      </c>
      <c r="B23" s="40">
        <v>508.79249706916767</v>
      </c>
      <c r="C23" s="40">
        <v>508.79249706916767</v>
      </c>
      <c r="D23" s="40">
        <v>34629.42555685815</v>
      </c>
      <c r="E23" s="40">
        <v>7583.3528722157098</v>
      </c>
      <c r="F23" s="16" t="s">
        <v>5</v>
      </c>
      <c r="G23" s="16" t="s">
        <v>5</v>
      </c>
    </row>
    <row r="24" spans="1:7">
      <c r="A24" s="2">
        <v>2003</v>
      </c>
      <c r="B24" s="40">
        <v>448.30011723329426</v>
      </c>
      <c r="C24" s="40">
        <v>448.30011723329426</v>
      </c>
      <c r="D24" s="40">
        <v>36665.181711606099</v>
      </c>
      <c r="E24" s="40">
        <v>8324.5017584994148</v>
      </c>
      <c r="F24" s="16" t="s">
        <v>5</v>
      </c>
      <c r="G24" s="16" t="s">
        <v>5</v>
      </c>
    </row>
    <row r="25" spans="1:7">
      <c r="A25" s="2">
        <v>2004</v>
      </c>
      <c r="B25" s="40">
        <v>353.81008206330603</v>
      </c>
      <c r="C25" s="40">
        <v>353.81008206330603</v>
      </c>
      <c r="D25" s="40">
        <v>31214.185228604925</v>
      </c>
      <c r="E25" s="40">
        <v>10153.692848769051</v>
      </c>
      <c r="F25" s="16" t="s">
        <v>5</v>
      </c>
      <c r="G25" s="16" t="s">
        <v>5</v>
      </c>
    </row>
    <row r="26" spans="1:7">
      <c r="A26" s="2">
        <v>2005</v>
      </c>
      <c r="B26" s="40">
        <v>253.45838218053927</v>
      </c>
      <c r="C26" s="40">
        <v>253.45838218053927</v>
      </c>
      <c r="D26" s="40">
        <v>30811.019929660022</v>
      </c>
      <c r="E26" s="40">
        <v>10780.304806565066</v>
      </c>
      <c r="F26" s="16" t="s">
        <v>5</v>
      </c>
      <c r="G26" s="16" t="s">
        <v>5</v>
      </c>
    </row>
    <row r="27" spans="1:7">
      <c r="A27" s="2">
        <v>2006</v>
      </c>
      <c r="B27" s="40">
        <v>212.19226260257915</v>
      </c>
      <c r="C27" s="40">
        <v>212.19226260257915</v>
      </c>
      <c r="D27" s="40">
        <v>23969.050410316529</v>
      </c>
      <c r="E27" s="40">
        <v>9411.2543962485342</v>
      </c>
      <c r="F27" s="16" t="s">
        <v>5</v>
      </c>
      <c r="G27" s="16" t="s">
        <v>5</v>
      </c>
    </row>
    <row r="28" spans="1:7">
      <c r="A28" s="2">
        <v>2007</v>
      </c>
      <c r="B28" s="40">
        <v>180.65650644783119</v>
      </c>
      <c r="C28" s="40">
        <v>180.65650644783119</v>
      </c>
      <c r="D28" s="40">
        <v>18474.560375146542</v>
      </c>
      <c r="E28" s="40">
        <v>5558.3821805392736</v>
      </c>
      <c r="F28" s="16" t="s">
        <v>5</v>
      </c>
      <c r="G28" s="16" t="s">
        <v>5</v>
      </c>
    </row>
    <row r="29" spans="1:7">
      <c r="A29" s="2">
        <v>2008</v>
      </c>
      <c r="B29" s="40">
        <v>149.7069167643611</v>
      </c>
      <c r="C29" s="40">
        <v>149.7069167643611</v>
      </c>
      <c r="D29" s="40">
        <v>16531.184056271981</v>
      </c>
      <c r="E29" s="40">
        <v>10833.645955451349</v>
      </c>
      <c r="F29" s="16" t="s">
        <v>5</v>
      </c>
      <c r="G29" s="16" t="s">
        <v>5</v>
      </c>
    </row>
    <row r="30" spans="1:7">
      <c r="A30" s="2">
        <v>2009</v>
      </c>
      <c r="B30" s="40">
        <v>134.81828839390388</v>
      </c>
      <c r="C30" s="40">
        <v>134.81828839390388</v>
      </c>
      <c r="D30" s="40">
        <v>14256.037514654161</v>
      </c>
      <c r="E30" s="40">
        <v>9855.2168815943733</v>
      </c>
      <c r="F30" s="16" t="s">
        <v>5</v>
      </c>
      <c r="G30" s="16" t="s">
        <v>5</v>
      </c>
    </row>
    <row r="31" spans="1:7">
      <c r="A31" s="2">
        <v>2010</v>
      </c>
      <c r="B31" s="40">
        <v>134.46658851113716</v>
      </c>
      <c r="C31" s="40">
        <v>134.46658851113716</v>
      </c>
      <c r="D31" s="40">
        <v>17177.842907385701</v>
      </c>
      <c r="E31" s="40">
        <v>10532.82532239156</v>
      </c>
      <c r="F31" s="16" t="s">
        <v>5</v>
      </c>
      <c r="G31" s="16" t="s">
        <v>5</v>
      </c>
    </row>
    <row r="32" spans="1:7">
      <c r="A32" s="2">
        <v>2011</v>
      </c>
      <c r="B32" s="40">
        <v>134.11488862837047</v>
      </c>
      <c r="C32" s="40">
        <v>134.11488862837047</v>
      </c>
      <c r="D32" s="40">
        <v>17261.078546307152</v>
      </c>
      <c r="E32" s="40">
        <v>10559.437280187574</v>
      </c>
      <c r="F32" s="16" t="s">
        <v>5</v>
      </c>
      <c r="G32" s="16" t="s">
        <v>5</v>
      </c>
    </row>
    <row r="33" spans="1:7">
      <c r="A33" s="2">
        <v>2012</v>
      </c>
      <c r="B33" s="40">
        <v>119.92966002344666</v>
      </c>
      <c r="C33" s="40">
        <v>119.92966002344666</v>
      </c>
      <c r="D33" s="40">
        <v>17381.946072684641</v>
      </c>
      <c r="E33" s="40">
        <v>10002.813599062134</v>
      </c>
      <c r="F33" s="16" t="s">
        <v>5</v>
      </c>
      <c r="G33" s="16" t="s">
        <v>5</v>
      </c>
    </row>
    <row r="34" spans="1:7">
      <c r="A34" s="2">
        <v>2013</v>
      </c>
      <c r="B34" s="40">
        <v>97.538100820633062</v>
      </c>
      <c r="C34" s="40">
        <v>97.538100820633062</v>
      </c>
      <c r="D34" s="40">
        <v>16920.633059788979</v>
      </c>
      <c r="E34" s="40">
        <v>10562.719812426729</v>
      </c>
      <c r="F34" s="16" t="s">
        <v>5</v>
      </c>
      <c r="G34" s="16" t="s">
        <v>5</v>
      </c>
    </row>
    <row r="35" spans="1:7">
      <c r="A35" s="2">
        <v>2014</v>
      </c>
      <c r="B35" s="40">
        <v>96.365767878077378</v>
      </c>
      <c r="C35" s="40">
        <v>96.365767878077378</v>
      </c>
      <c r="D35" s="40">
        <v>15270.691676436109</v>
      </c>
      <c r="E35" s="40">
        <v>8789.2145369284881</v>
      </c>
      <c r="F35" s="16" t="s">
        <v>5</v>
      </c>
      <c r="G35" s="16" t="s">
        <v>5</v>
      </c>
    </row>
    <row r="36" spans="1:7">
      <c r="A36" s="2">
        <v>2015</v>
      </c>
      <c r="B36" s="40">
        <v>85.697538100820623</v>
      </c>
      <c r="C36" s="40">
        <v>85.697538100820623</v>
      </c>
      <c r="D36" s="40">
        <v>15705.392731535758</v>
      </c>
      <c r="E36" s="40">
        <v>9948.6518171160624</v>
      </c>
      <c r="F36" s="16" t="s">
        <v>5</v>
      </c>
      <c r="G36" s="16" t="s">
        <v>5</v>
      </c>
    </row>
    <row r="37" spans="1:7">
      <c r="A37" s="2">
        <v>2016</v>
      </c>
      <c r="B37" s="40">
        <v>74.560375146541617</v>
      </c>
      <c r="C37" s="40">
        <v>74.560375146541617</v>
      </c>
      <c r="D37" s="40">
        <v>15158.030480656505</v>
      </c>
      <c r="E37" s="40">
        <v>10930.363423212193</v>
      </c>
      <c r="F37" s="16" t="s">
        <v>5</v>
      </c>
      <c r="G37" s="16" t="s">
        <v>5</v>
      </c>
    </row>
    <row r="38" spans="1:7">
      <c r="A38" s="2">
        <v>2017</v>
      </c>
      <c r="B38" s="40">
        <v>64.712778429073865</v>
      </c>
      <c r="C38" s="40">
        <v>64.712778429073865</v>
      </c>
      <c r="D38" s="40">
        <v>15484.994138335289</v>
      </c>
      <c r="E38" s="40">
        <v>11512.075029308324</v>
      </c>
      <c r="F38" s="16" t="s">
        <v>5</v>
      </c>
      <c r="G38" s="16" t="s">
        <v>5</v>
      </c>
    </row>
    <row r="39" spans="1:7">
      <c r="A39" s="2">
        <v>2018</v>
      </c>
      <c r="B39" s="40">
        <v>53.927315357561497</v>
      </c>
      <c r="C39" s="40">
        <v>53.927315357561497</v>
      </c>
      <c r="D39" s="40">
        <v>14449.824150058599</v>
      </c>
      <c r="E39" s="40">
        <v>11358.968347010499</v>
      </c>
      <c r="F39" s="16" t="s">
        <v>5</v>
      </c>
      <c r="G39" s="16" t="s">
        <v>5</v>
      </c>
    </row>
    <row r="40" spans="1:7">
      <c r="A40" s="504">
        <v>2019</v>
      </c>
      <c r="B40" s="504">
        <v>46.66</v>
      </c>
      <c r="C40" s="504">
        <v>46.66</v>
      </c>
      <c r="D40" s="504">
        <v>14366.47</v>
      </c>
      <c r="E40" s="504">
        <v>11155.33</v>
      </c>
      <c r="F40" s="505" t="s">
        <v>5</v>
      </c>
      <c r="G40" s="505" t="s">
        <v>5</v>
      </c>
    </row>
  </sheetData>
  <pageMargins left="0" right="0" top="0" bottom="0" header="0" footer="0"/>
  <pageSetup orientation="landscape"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outlinePr summaryBelow="0"/>
  </sheetPr>
  <dimension ref="A1:AG38"/>
  <sheetViews>
    <sheetView zoomScale="70" zoomScaleNormal="70" workbookViewId="0">
      <pane xSplit="3" ySplit="5" topLeftCell="AE6" activePane="bottomRight" state="frozen"/>
      <selection activeCell="D17" sqref="D17"/>
      <selection pane="topRight" activeCell="D17" sqref="D17"/>
      <selection pane="bottomLeft" activeCell="D17" sqref="D17"/>
      <selection pane="bottomRight" activeCell="AH29" sqref="AH29"/>
    </sheetView>
  </sheetViews>
  <sheetFormatPr defaultColWidth="8.6640625" defaultRowHeight="14.4"/>
  <cols>
    <col min="1" max="1" width="38" style="105" customWidth="1"/>
    <col min="2" max="2" width="12.109375" style="105" customWidth="1"/>
    <col min="3" max="3" width="8.109375" style="105" customWidth="1"/>
    <col min="4" max="5" width="11.88671875" style="101" bestFit="1" customWidth="1"/>
    <col min="6" max="6" width="12.6640625" style="101" customWidth="1"/>
    <col min="7" max="31" width="11.88671875" style="101" bestFit="1" customWidth="1"/>
    <col min="32" max="32" width="12.109375" style="101" customWidth="1"/>
    <col min="33" max="33" width="12.33203125" style="101" customWidth="1"/>
    <col min="34" max="35" width="18.109375" style="101" bestFit="1" customWidth="1"/>
    <col min="36" max="36" width="17" style="101" bestFit="1" customWidth="1"/>
    <col min="37" max="37" width="18.44140625" style="101" bestFit="1" customWidth="1"/>
    <col min="38" max="38" width="14.6640625" style="101" bestFit="1" customWidth="1"/>
    <col min="39" max="16384" width="8.6640625" style="101"/>
  </cols>
  <sheetData>
    <row r="1" spans="1:33" ht="36">
      <c r="A1" s="497" t="s">
        <v>4151</v>
      </c>
    </row>
    <row r="2" spans="1:33">
      <c r="A2" s="59" t="s">
        <v>4056</v>
      </c>
      <c r="B2" s="59"/>
      <c r="C2" s="101"/>
      <c r="E2" s="178" t="s">
        <v>4162</v>
      </c>
      <c r="F2" s="191">
        <v>1</v>
      </c>
      <c r="G2" s="101" t="s">
        <v>396</v>
      </c>
    </row>
    <row r="3" spans="1:33">
      <c r="A3" s="61" t="s">
        <v>4060</v>
      </c>
      <c r="B3" s="61"/>
    </row>
    <row r="5" spans="1:33" s="177" customFormat="1">
      <c r="A5" s="12"/>
      <c r="B5" s="12"/>
      <c r="C5" s="79"/>
      <c r="D5" s="192">
        <v>1990</v>
      </c>
      <c r="E5" s="192">
        <v>1991</v>
      </c>
      <c r="F5" s="192">
        <v>1992</v>
      </c>
      <c r="G5" s="192">
        <v>1993</v>
      </c>
      <c r="H5" s="192">
        <v>1994</v>
      </c>
      <c r="I5" s="192">
        <v>1995</v>
      </c>
      <c r="J5" s="192">
        <v>1996</v>
      </c>
      <c r="K5" s="192">
        <v>1997</v>
      </c>
      <c r="L5" s="192">
        <v>1998</v>
      </c>
      <c r="M5" s="192">
        <v>1999</v>
      </c>
      <c r="N5" s="192">
        <v>2000</v>
      </c>
      <c r="O5" s="192">
        <v>2001</v>
      </c>
      <c r="P5" s="192">
        <v>2002</v>
      </c>
      <c r="Q5" s="192">
        <v>2003</v>
      </c>
      <c r="R5" s="192">
        <v>2004</v>
      </c>
      <c r="S5" s="192">
        <v>2005</v>
      </c>
      <c r="T5" s="192">
        <v>2006</v>
      </c>
      <c r="U5" s="192">
        <v>2007</v>
      </c>
      <c r="V5" s="192">
        <v>2008</v>
      </c>
      <c r="W5" s="192">
        <v>2009</v>
      </c>
      <c r="X5" s="192">
        <v>2010</v>
      </c>
      <c r="Y5" s="192">
        <v>2011</v>
      </c>
      <c r="Z5" s="192">
        <v>2012</v>
      </c>
      <c r="AA5" s="192">
        <v>2013</v>
      </c>
      <c r="AB5" s="192">
        <v>2014</v>
      </c>
      <c r="AC5" s="192">
        <v>2015</v>
      </c>
      <c r="AD5" s="193">
        <v>2016</v>
      </c>
      <c r="AE5" s="193">
        <v>2017</v>
      </c>
      <c r="AF5" s="193">
        <v>2018</v>
      </c>
      <c r="AG5" s="193">
        <v>2019</v>
      </c>
    </row>
    <row r="6" spans="1:33" s="177" customFormat="1" ht="18">
      <c r="A6" s="201" t="s">
        <v>4152</v>
      </c>
      <c r="B6" s="201"/>
      <c r="C6" s="183"/>
      <c r="D6" s="190"/>
      <c r="E6" s="190"/>
      <c r="F6" s="190"/>
      <c r="G6" s="190"/>
      <c r="H6" s="190"/>
      <c r="I6" s="190"/>
      <c r="J6" s="190"/>
      <c r="K6" s="190"/>
      <c r="L6" s="190"/>
      <c r="M6" s="190"/>
      <c r="N6" s="190"/>
      <c r="O6" s="190"/>
      <c r="P6" s="190"/>
      <c r="Q6" s="190"/>
      <c r="R6" s="190"/>
      <c r="S6" s="190"/>
      <c r="T6" s="190"/>
      <c r="U6" s="190"/>
      <c r="V6" s="190"/>
      <c r="W6" s="190"/>
      <c r="X6" s="190"/>
      <c r="Y6" s="190"/>
      <c r="Z6" s="190"/>
      <c r="AA6" s="190"/>
      <c r="AB6" s="190"/>
      <c r="AC6" s="190"/>
      <c r="AD6" s="190"/>
      <c r="AE6" s="190"/>
      <c r="AG6" s="627"/>
    </row>
    <row r="7" spans="1:33" s="177" customFormat="1">
      <c r="A7" s="187" t="s">
        <v>4153</v>
      </c>
      <c r="B7" s="411"/>
      <c r="C7" s="179"/>
      <c r="D7" s="195"/>
      <c r="E7" s="195"/>
      <c r="F7" s="195"/>
      <c r="G7" s="195"/>
      <c r="H7" s="195"/>
      <c r="I7" s="195"/>
      <c r="J7" s="195"/>
      <c r="K7" s="195"/>
      <c r="L7" s="195"/>
      <c r="M7" s="195"/>
      <c r="N7" s="195"/>
      <c r="O7" s="195"/>
      <c r="P7" s="195"/>
      <c r="Q7" s="195"/>
      <c r="R7" s="195"/>
      <c r="S7" s="415"/>
      <c r="T7" s="415"/>
      <c r="U7" s="415"/>
      <c r="V7" s="415"/>
      <c r="W7" s="415"/>
      <c r="X7" s="415"/>
      <c r="Y7" s="415"/>
      <c r="Z7" s="415"/>
      <c r="AA7" s="415"/>
      <c r="AB7" s="415"/>
      <c r="AC7" s="415"/>
      <c r="AD7" s="415"/>
      <c r="AE7" s="415"/>
      <c r="AF7" s="195"/>
      <c r="AG7" s="628"/>
    </row>
    <row r="8" spans="1:33" s="177" customFormat="1">
      <c r="A8" s="563" t="s">
        <v>4154</v>
      </c>
      <c r="B8" s="411">
        <v>36041000</v>
      </c>
      <c r="C8" s="179" t="s">
        <v>9</v>
      </c>
      <c r="D8" s="195" t="s">
        <v>392</v>
      </c>
      <c r="E8" s="195" t="s">
        <v>392</v>
      </c>
      <c r="F8" s="195" t="s">
        <v>392</v>
      </c>
      <c r="G8" s="195" t="s">
        <v>392</v>
      </c>
      <c r="H8" s="195" t="s">
        <v>392</v>
      </c>
      <c r="I8" s="195" t="s">
        <v>392</v>
      </c>
      <c r="J8" s="195" t="s">
        <v>392</v>
      </c>
      <c r="K8" s="195" t="s">
        <v>392</v>
      </c>
      <c r="L8" s="195" t="s">
        <v>392</v>
      </c>
      <c r="M8" s="195" t="s">
        <v>392</v>
      </c>
      <c r="N8" s="195" t="s">
        <v>392</v>
      </c>
      <c r="O8" s="195" t="s">
        <v>392</v>
      </c>
      <c r="P8" s="195" t="s">
        <v>392</v>
      </c>
      <c r="Q8" s="195" t="s">
        <v>392</v>
      </c>
      <c r="R8" s="195" t="s">
        <v>392</v>
      </c>
      <c r="S8" s="72">
        <f>+SUMIFS('Importas-eksportas (Stat.dep.)'!$F:$F,'Importas-eksportas (Stat.dep.)'!$H:$H,'2.D.3.i ir 2.G'!$B8,'Importas-eksportas (Stat.dep.)'!$E:$E,'2.D.3.i ir 2.G'!S$5)</f>
        <v>34017</v>
      </c>
      <c r="T8" s="72">
        <f>+SUMIFS('Importas-eksportas (Stat.dep.)'!$F:$F,'Importas-eksportas (Stat.dep.)'!$H:$H,'2.D.3.i ir 2.G'!$B8,'Importas-eksportas (Stat.dep.)'!$E:$E,'2.D.3.i ir 2.G'!T$5)</f>
        <v>15222</v>
      </c>
      <c r="U8" s="72">
        <f>+SUMIFS('Importas-eksportas (Stat.dep.)'!$F:$F,'Importas-eksportas (Stat.dep.)'!$H:$H,'2.D.3.i ir 2.G'!$B8,'Importas-eksportas (Stat.dep.)'!$E:$E,'2.D.3.i ir 2.G'!U$5)</f>
        <v>42645</v>
      </c>
      <c r="V8" s="72">
        <f>+SUMIFS('Importas-eksportas (Stat.dep.)'!$F:$F,'Importas-eksportas (Stat.dep.)'!$H:$H,'2.D.3.i ir 2.G'!$B8,'Importas-eksportas (Stat.dep.)'!$E:$E,'2.D.3.i ir 2.G'!V$5)</f>
        <v>15924</v>
      </c>
      <c r="W8" s="72">
        <f>+SUMIFS('Importas-eksportas (Stat.dep.)'!$F:$F,'Importas-eksportas (Stat.dep.)'!$H:$H,'2.D.3.i ir 2.G'!$B8,'Importas-eksportas (Stat.dep.)'!$E:$E,'2.D.3.i ir 2.G'!W$5)</f>
        <v>7063.5</v>
      </c>
      <c r="X8" s="72">
        <f>+SUMIFS('Importas-eksportas (Stat.dep.)'!$F:$F,'Importas-eksportas (Stat.dep.)'!$H:$H,'2.D.3.i ir 2.G'!$B8,'Importas-eksportas (Stat.dep.)'!$E:$E,'2.D.3.i ir 2.G'!X$5)</f>
        <v>533</v>
      </c>
      <c r="Y8" s="72">
        <f>+SUMIFS('Importas-eksportas (Stat.dep.)'!$F:$F,'Importas-eksportas (Stat.dep.)'!$H:$H,'2.D.3.i ir 2.G'!$B8,'Importas-eksportas (Stat.dep.)'!$E:$E,'2.D.3.i ir 2.G'!Y$5)</f>
        <v>43</v>
      </c>
      <c r="Z8" s="72">
        <f>+SUMIFS('Importas-eksportas (Stat.dep.)'!$F:$F,'Importas-eksportas (Stat.dep.)'!$H:$H,'2.D.3.i ir 2.G'!$B8,'Importas-eksportas (Stat.dep.)'!$E:$E,'2.D.3.i ir 2.G'!Z$5)</f>
        <v>9</v>
      </c>
      <c r="AA8" s="72">
        <f>+SUMIFS('Importas-eksportas (Stat.dep.)'!$F:$F,'Importas-eksportas (Stat.dep.)'!$H:$H,'2.D.3.i ir 2.G'!$B8,'Importas-eksportas (Stat.dep.)'!$E:$E,'2.D.3.i ir 2.G'!AA$5)</f>
        <v>130</v>
      </c>
      <c r="AB8" s="72">
        <f>+SUMIFS('Importas-eksportas (Stat.dep.)'!$F:$F,'Importas-eksportas (Stat.dep.)'!$H:$H,'2.D.3.i ir 2.G'!$B8,'Importas-eksportas (Stat.dep.)'!$E:$E,'2.D.3.i ir 2.G'!AB$5)</f>
        <v>17</v>
      </c>
      <c r="AC8" s="72">
        <f>+SUMIFS('Importas-eksportas (Stat.dep.)'!$F:$F,'Importas-eksportas (Stat.dep.)'!$H:$H,'2.D.3.i ir 2.G'!$B8,'Importas-eksportas (Stat.dep.)'!$E:$E,'2.D.3.i ir 2.G'!AC$5)</f>
        <v>1179.8</v>
      </c>
      <c r="AD8" s="72">
        <f>+SUMIFS('Importas-eksportas (Stat.dep.)'!$F:$F,'Importas-eksportas (Stat.dep.)'!$H:$H,'2.D.3.i ir 2.G'!$B8,'Importas-eksportas (Stat.dep.)'!$E:$E,'2.D.3.i ir 2.G'!AD$5)</f>
        <v>0</v>
      </c>
      <c r="AE8" s="72">
        <f>+SUMIFS('Importas-eksportas (Stat.dep.)'!$F:$F,'Importas-eksportas (Stat.dep.)'!$H:$H,'2.D.3.i ir 2.G'!$B8,'Importas-eksportas (Stat.dep.)'!$E:$E,'2.D.3.i ir 2.G'!AE$5)</f>
        <v>0.8</v>
      </c>
      <c r="AF8" s="72">
        <f>+SUMIFS('Importas-eksportas (Stat.dep.)'!$F:$F,'Importas-eksportas (Stat.dep.)'!$H:$H,'2.D.3.i ir 2.G'!$B8,'Importas-eksportas (Stat.dep.)'!$E:$E,'2.D.3.i ir 2.G'!AF$5)</f>
        <v>16956.099999999999</v>
      </c>
      <c r="AG8" s="280">
        <f>+SUMIFS('[1]Importas-eksportas (Stat.dep.)'!$F:$F,'[1]Importas-eksportas (Stat.dep.)'!$H:$H,'[1]2.D.3.i ir 2.G'!$B8,'[1]Importas-eksportas (Stat.dep.)'!$E:$E,'[1]2.D.3.i ir 2.G'!AG$5)</f>
        <v>29552.7</v>
      </c>
    </row>
    <row r="9" spans="1:33" s="177" customFormat="1">
      <c r="A9" s="563" t="s">
        <v>4155</v>
      </c>
      <c r="B9" s="411">
        <v>36049000</v>
      </c>
      <c r="C9" s="179" t="s">
        <v>9</v>
      </c>
      <c r="D9" s="195" t="s">
        <v>392</v>
      </c>
      <c r="E9" s="195" t="s">
        <v>392</v>
      </c>
      <c r="F9" s="195" t="s">
        <v>392</v>
      </c>
      <c r="G9" s="195" t="s">
        <v>392</v>
      </c>
      <c r="H9" s="195" t="s">
        <v>392</v>
      </c>
      <c r="I9" s="195" t="s">
        <v>392</v>
      </c>
      <c r="J9" s="195" t="s">
        <v>392</v>
      </c>
      <c r="K9" s="195" t="s">
        <v>392</v>
      </c>
      <c r="L9" s="195" t="s">
        <v>392</v>
      </c>
      <c r="M9" s="195" t="s">
        <v>392</v>
      </c>
      <c r="N9" s="195" t="s">
        <v>392</v>
      </c>
      <c r="O9" s="195" t="s">
        <v>392</v>
      </c>
      <c r="P9" s="195" t="s">
        <v>392</v>
      </c>
      <c r="Q9" s="195" t="s">
        <v>392</v>
      </c>
      <c r="R9" s="195" t="s">
        <v>392</v>
      </c>
      <c r="S9" s="72">
        <f>+SUMIFS('Importas-eksportas (Stat.dep.)'!$F:$F,'Importas-eksportas (Stat.dep.)'!$H:$H,'2.D.3.i ir 2.G'!$B9,'Importas-eksportas (Stat.dep.)'!$E:$E,'2.D.3.i ir 2.G'!S$5)</f>
        <v>5647</v>
      </c>
      <c r="T9" s="72">
        <f>+SUMIFS('Importas-eksportas (Stat.dep.)'!$F:$F,'Importas-eksportas (Stat.dep.)'!$H:$H,'2.D.3.i ir 2.G'!$B9,'Importas-eksportas (Stat.dep.)'!$E:$E,'2.D.3.i ir 2.G'!T$5)</f>
        <v>5210.6000000000004</v>
      </c>
      <c r="U9" s="72">
        <f>+SUMIFS('Importas-eksportas (Stat.dep.)'!$F:$F,'Importas-eksportas (Stat.dep.)'!$H:$H,'2.D.3.i ir 2.G'!$B9,'Importas-eksportas (Stat.dep.)'!$E:$E,'2.D.3.i ir 2.G'!U$5)</f>
        <v>8445.7999999999993</v>
      </c>
      <c r="V9" s="72">
        <f>+SUMIFS('Importas-eksportas (Stat.dep.)'!$F:$F,'Importas-eksportas (Stat.dep.)'!$H:$H,'2.D.3.i ir 2.G'!$B9,'Importas-eksportas (Stat.dep.)'!$E:$E,'2.D.3.i ir 2.G'!V$5)</f>
        <v>6834.4</v>
      </c>
      <c r="W9" s="72">
        <f>+SUMIFS('Importas-eksportas (Stat.dep.)'!$F:$F,'Importas-eksportas (Stat.dep.)'!$H:$H,'2.D.3.i ir 2.G'!$B9,'Importas-eksportas (Stat.dep.)'!$E:$E,'2.D.3.i ir 2.G'!W$5)</f>
        <v>1029.3</v>
      </c>
      <c r="X9" s="72">
        <f>+SUMIFS('Importas-eksportas (Stat.dep.)'!$F:$F,'Importas-eksportas (Stat.dep.)'!$H:$H,'2.D.3.i ir 2.G'!$B9,'Importas-eksportas (Stat.dep.)'!$E:$E,'2.D.3.i ir 2.G'!X$5)</f>
        <v>341.6</v>
      </c>
      <c r="Y9" s="72">
        <f>+SUMIFS('Importas-eksportas (Stat.dep.)'!$F:$F,'Importas-eksportas (Stat.dep.)'!$H:$H,'2.D.3.i ir 2.G'!$B9,'Importas-eksportas (Stat.dep.)'!$E:$E,'2.D.3.i ir 2.G'!Y$5)</f>
        <v>1698.4</v>
      </c>
      <c r="Z9" s="72">
        <f>+SUMIFS('Importas-eksportas (Stat.dep.)'!$F:$F,'Importas-eksportas (Stat.dep.)'!$H:$H,'2.D.3.i ir 2.G'!$B9,'Importas-eksportas (Stat.dep.)'!$E:$E,'2.D.3.i ir 2.G'!Z$5)</f>
        <v>1798.2</v>
      </c>
      <c r="AA9" s="72">
        <f>+SUMIFS('Importas-eksportas (Stat.dep.)'!$F:$F,'Importas-eksportas (Stat.dep.)'!$H:$H,'2.D.3.i ir 2.G'!$B9,'Importas-eksportas (Stat.dep.)'!$E:$E,'2.D.3.i ir 2.G'!AA$5)</f>
        <v>1848.5</v>
      </c>
      <c r="AB9" s="72">
        <f>+SUMIFS('Importas-eksportas (Stat.dep.)'!$F:$F,'Importas-eksportas (Stat.dep.)'!$H:$H,'2.D.3.i ir 2.G'!$B9,'Importas-eksportas (Stat.dep.)'!$E:$E,'2.D.3.i ir 2.G'!AB$5)</f>
        <v>1288.7</v>
      </c>
      <c r="AC9" s="72">
        <f>+SUMIFS('Importas-eksportas (Stat.dep.)'!$F:$F,'Importas-eksportas (Stat.dep.)'!$H:$H,'2.D.3.i ir 2.G'!$B9,'Importas-eksportas (Stat.dep.)'!$E:$E,'2.D.3.i ir 2.G'!AC$5)</f>
        <v>1357.1</v>
      </c>
      <c r="AD9" s="72">
        <f>+SUMIFS('Importas-eksportas (Stat.dep.)'!$F:$F,'Importas-eksportas (Stat.dep.)'!$H:$H,'2.D.3.i ir 2.G'!$B9,'Importas-eksportas (Stat.dep.)'!$E:$E,'2.D.3.i ir 2.G'!AD$5)</f>
        <v>2668.7</v>
      </c>
      <c r="AE9" s="72">
        <f>+SUMIFS('Importas-eksportas (Stat.dep.)'!$F:$F,'Importas-eksportas (Stat.dep.)'!$H:$H,'2.D.3.i ir 2.G'!$B9,'Importas-eksportas (Stat.dep.)'!$E:$E,'2.D.3.i ir 2.G'!AE$5)</f>
        <v>2840.8</v>
      </c>
      <c r="AF9" s="72">
        <f>+SUMIFS('Importas-eksportas (Stat.dep.)'!$F:$F,'Importas-eksportas (Stat.dep.)'!$H:$H,'2.D.3.i ir 2.G'!$B9,'Importas-eksportas (Stat.dep.)'!$E:$E,'2.D.3.i ir 2.G'!AF$5)</f>
        <v>4020</v>
      </c>
      <c r="AG9" s="280">
        <f>+SUMIFS('[1]Importas-eksportas (Stat.dep.)'!$F:$F,'[1]Importas-eksportas (Stat.dep.)'!$H:$H,'[1]2.D.3.i ir 2.G'!$B9,'[1]Importas-eksportas (Stat.dep.)'!$E:$E,'[1]2.D.3.i ir 2.G'!AG$5)</f>
        <v>4723</v>
      </c>
    </row>
    <row r="10" spans="1:33" s="177" customFormat="1">
      <c r="A10" s="187" t="s">
        <v>4156</v>
      </c>
      <c r="B10" s="411"/>
      <c r="C10" s="183"/>
      <c r="D10" s="195"/>
      <c r="E10" s="195"/>
      <c r="F10" s="195"/>
      <c r="G10" s="195"/>
      <c r="H10" s="195"/>
      <c r="I10" s="195"/>
      <c r="J10" s="195"/>
      <c r="K10" s="195"/>
      <c r="L10" s="195"/>
      <c r="M10" s="195"/>
      <c r="N10" s="195"/>
      <c r="O10" s="195"/>
      <c r="P10" s="195"/>
      <c r="Q10" s="195"/>
      <c r="R10" s="195"/>
      <c r="S10" s="198"/>
      <c r="T10" s="198"/>
      <c r="U10" s="198"/>
      <c r="V10" s="198"/>
      <c r="W10" s="198"/>
      <c r="X10" s="198"/>
      <c r="Y10" s="198"/>
      <c r="Z10" s="198"/>
      <c r="AA10" s="198"/>
      <c r="AB10" s="198"/>
      <c r="AC10" s="198"/>
      <c r="AD10" s="198"/>
      <c r="AE10" s="198"/>
      <c r="AF10" s="197"/>
      <c r="AG10" s="612"/>
    </row>
    <row r="11" spans="1:33" s="177" customFormat="1">
      <c r="A11" s="183" t="str">
        <f>+A8</f>
        <v>-- Fireworks</v>
      </c>
      <c r="B11" s="411">
        <v>36041000</v>
      </c>
      <c r="C11" s="183" t="s">
        <v>9</v>
      </c>
      <c r="D11" s="195" t="s">
        <v>392</v>
      </c>
      <c r="E11" s="195" t="s">
        <v>392</v>
      </c>
      <c r="F11" s="195" t="s">
        <v>392</v>
      </c>
      <c r="G11" s="195" t="s">
        <v>392</v>
      </c>
      <c r="H11" s="195" t="s">
        <v>392</v>
      </c>
      <c r="I11" s="195" t="s">
        <v>392</v>
      </c>
      <c r="J11" s="195" t="s">
        <v>392</v>
      </c>
      <c r="K11" s="195" t="s">
        <v>392</v>
      </c>
      <c r="L11" s="195" t="s">
        <v>392</v>
      </c>
      <c r="M11" s="195" t="s">
        <v>392</v>
      </c>
      <c r="N11" s="195" t="s">
        <v>392</v>
      </c>
      <c r="O11" s="195" t="s">
        <v>392</v>
      </c>
      <c r="P11" s="195" t="s">
        <v>392</v>
      </c>
      <c r="Q11" s="195" t="s">
        <v>392</v>
      </c>
      <c r="R11" s="195" t="s">
        <v>392</v>
      </c>
      <c r="S11" s="72">
        <f>+SUMIFS('Importas-eksportas (Stat.dep.)'!$G:$G,'Importas-eksportas (Stat.dep.)'!$H:$H,'2.D.3.i ir 2.G'!$B11,'Importas-eksportas (Stat.dep.)'!$E:$E,'2.D.3.i ir 2.G'!S$5)</f>
        <v>471015</v>
      </c>
      <c r="T11" s="72">
        <f>+SUMIFS('Importas-eksportas (Stat.dep.)'!$G:$G,'Importas-eksportas (Stat.dep.)'!$H:$H,'2.D.3.i ir 2.G'!$B11,'Importas-eksportas (Stat.dep.)'!$E:$E,'2.D.3.i ir 2.G'!T$5)</f>
        <v>547589</v>
      </c>
      <c r="U11" s="72">
        <f>+SUMIFS('Importas-eksportas (Stat.dep.)'!$G:$G,'Importas-eksportas (Stat.dep.)'!$H:$H,'2.D.3.i ir 2.G'!$B11,'Importas-eksportas (Stat.dep.)'!$E:$E,'2.D.3.i ir 2.G'!U$5)</f>
        <v>838617</v>
      </c>
      <c r="V11" s="72">
        <f>+SUMIFS('Importas-eksportas (Stat.dep.)'!$G:$G,'Importas-eksportas (Stat.dep.)'!$H:$H,'2.D.3.i ir 2.G'!$B11,'Importas-eksportas (Stat.dep.)'!$E:$E,'2.D.3.i ir 2.G'!V$5)</f>
        <v>881944</v>
      </c>
      <c r="W11" s="72">
        <f>+SUMIFS('Importas-eksportas (Stat.dep.)'!$G:$G,'Importas-eksportas (Stat.dep.)'!$H:$H,'2.D.3.i ir 2.G'!$B11,'Importas-eksportas (Stat.dep.)'!$E:$E,'2.D.3.i ir 2.G'!W$5)</f>
        <v>344357</v>
      </c>
      <c r="X11" s="72">
        <f>+SUMIFS('Importas-eksportas (Stat.dep.)'!$G:$G,'Importas-eksportas (Stat.dep.)'!$H:$H,'2.D.3.i ir 2.G'!$B11,'Importas-eksportas (Stat.dep.)'!$E:$E,'2.D.3.i ir 2.G'!X$5)</f>
        <v>426461</v>
      </c>
      <c r="Y11" s="72">
        <f>+SUMIFS('Importas-eksportas (Stat.dep.)'!$G:$G,'Importas-eksportas (Stat.dep.)'!$H:$H,'2.D.3.i ir 2.G'!$B11,'Importas-eksportas (Stat.dep.)'!$E:$E,'2.D.3.i ir 2.G'!Y$5)</f>
        <v>410305.4</v>
      </c>
      <c r="Z11" s="72">
        <f>+SUMIFS('Importas-eksportas (Stat.dep.)'!$G:$G,'Importas-eksportas (Stat.dep.)'!$H:$H,'2.D.3.i ir 2.G'!$B11,'Importas-eksportas (Stat.dep.)'!$E:$E,'2.D.3.i ir 2.G'!Z$5)</f>
        <v>584293</v>
      </c>
      <c r="AA11" s="72">
        <f>+SUMIFS('Importas-eksportas (Stat.dep.)'!$G:$G,'Importas-eksportas (Stat.dep.)'!$H:$H,'2.D.3.i ir 2.G'!$B11,'Importas-eksportas (Stat.dep.)'!$E:$E,'2.D.3.i ir 2.G'!AA$5)</f>
        <v>727797.3</v>
      </c>
      <c r="AB11" s="72">
        <f>+SUMIFS('Importas-eksportas (Stat.dep.)'!$G:$G,'Importas-eksportas (Stat.dep.)'!$H:$H,'2.D.3.i ir 2.G'!$B11,'Importas-eksportas (Stat.dep.)'!$E:$E,'2.D.3.i ir 2.G'!AB$5)</f>
        <v>667706</v>
      </c>
      <c r="AC11" s="72">
        <f>+SUMIFS('Importas-eksportas (Stat.dep.)'!$G:$G,'Importas-eksportas (Stat.dep.)'!$H:$H,'2.D.3.i ir 2.G'!$B11,'Importas-eksportas (Stat.dep.)'!$E:$E,'2.D.3.i ir 2.G'!AC$5)</f>
        <v>595569.9</v>
      </c>
      <c r="AD11" s="72">
        <f>+SUMIFS('Importas-eksportas (Stat.dep.)'!$G:$G,'Importas-eksportas (Stat.dep.)'!$H:$H,'2.D.3.i ir 2.G'!$B11,'Importas-eksportas (Stat.dep.)'!$E:$E,'2.D.3.i ir 2.G'!AD$5)</f>
        <v>474760.2</v>
      </c>
      <c r="AE11" s="72">
        <f>+SUMIFS('Importas-eksportas (Stat.dep.)'!$G:$G,'Importas-eksportas (Stat.dep.)'!$H:$H,'2.D.3.i ir 2.G'!$B11,'Importas-eksportas (Stat.dep.)'!$E:$E,'2.D.3.i ir 2.G'!AE$5)</f>
        <v>529956.19999999995</v>
      </c>
      <c r="AF11" s="72">
        <f>+SUMIFS('Importas-eksportas (Stat.dep.)'!$G:$G,'Importas-eksportas (Stat.dep.)'!$H:$H,'2.D.3.i ir 2.G'!$B11,'Importas-eksportas (Stat.dep.)'!$E:$E,'2.D.3.i ir 2.G'!AF$5)</f>
        <v>608231.5</v>
      </c>
      <c r="AG11" s="280">
        <f>+SUMIFS('[1]Importas-eksportas (Stat.dep.)'!$G:$G,'[1]Importas-eksportas (Stat.dep.)'!$H:$H,'[1]2.D.3.i ir 2.G'!$B11,'[1]Importas-eksportas (Stat.dep.)'!$E:$E,'[1]2.D.3.i ir 2.G'!AG$5)</f>
        <v>712669.9</v>
      </c>
    </row>
    <row r="12" spans="1:33" s="177" customFormat="1">
      <c r="A12" s="183" t="str">
        <f>+A9</f>
        <v>-- Other</v>
      </c>
      <c r="B12" s="411">
        <v>36049000</v>
      </c>
      <c r="C12" s="183" t="s">
        <v>9</v>
      </c>
      <c r="D12" s="195" t="s">
        <v>392</v>
      </c>
      <c r="E12" s="195" t="s">
        <v>392</v>
      </c>
      <c r="F12" s="195" t="s">
        <v>392</v>
      </c>
      <c r="G12" s="195" t="s">
        <v>392</v>
      </c>
      <c r="H12" s="195" t="s">
        <v>392</v>
      </c>
      <c r="I12" s="195" t="s">
        <v>392</v>
      </c>
      <c r="J12" s="195" t="s">
        <v>392</v>
      </c>
      <c r="K12" s="195" t="s">
        <v>392</v>
      </c>
      <c r="L12" s="195" t="s">
        <v>392</v>
      </c>
      <c r="M12" s="195" t="s">
        <v>392</v>
      </c>
      <c r="N12" s="195" t="s">
        <v>392</v>
      </c>
      <c r="O12" s="195" t="s">
        <v>392</v>
      </c>
      <c r="P12" s="195" t="s">
        <v>392</v>
      </c>
      <c r="Q12" s="195" t="s">
        <v>392</v>
      </c>
      <c r="R12" s="195" t="s">
        <v>392</v>
      </c>
      <c r="S12" s="72">
        <f>+SUMIFS('Importas-eksportas (Stat.dep.)'!$G:$G,'Importas-eksportas (Stat.dep.)'!$H:$H,'2.D.3.i ir 2.G'!$B12,'Importas-eksportas (Stat.dep.)'!$E:$E,'2.D.3.i ir 2.G'!S$5)</f>
        <v>19898.900000000001</v>
      </c>
      <c r="T12" s="72">
        <f>+SUMIFS('Importas-eksportas (Stat.dep.)'!$G:$G,'Importas-eksportas (Stat.dep.)'!$H:$H,'2.D.3.i ir 2.G'!$B12,'Importas-eksportas (Stat.dep.)'!$E:$E,'2.D.3.i ir 2.G'!T$5)</f>
        <v>22218.7</v>
      </c>
      <c r="U12" s="72">
        <f>+SUMIFS('Importas-eksportas (Stat.dep.)'!$G:$G,'Importas-eksportas (Stat.dep.)'!$H:$H,'2.D.3.i ir 2.G'!$B12,'Importas-eksportas (Stat.dep.)'!$E:$E,'2.D.3.i ir 2.G'!U$5)</f>
        <v>58906.5</v>
      </c>
      <c r="V12" s="72">
        <f>+SUMIFS('Importas-eksportas (Stat.dep.)'!$G:$G,'Importas-eksportas (Stat.dep.)'!$H:$H,'2.D.3.i ir 2.G'!$B12,'Importas-eksportas (Stat.dep.)'!$E:$E,'2.D.3.i ir 2.G'!V$5)</f>
        <v>47458.1</v>
      </c>
      <c r="W12" s="72">
        <f>+SUMIFS('Importas-eksportas (Stat.dep.)'!$G:$G,'Importas-eksportas (Stat.dep.)'!$H:$H,'2.D.3.i ir 2.G'!$B12,'Importas-eksportas (Stat.dep.)'!$E:$E,'2.D.3.i ir 2.G'!W$5)</f>
        <v>23375.599999999999</v>
      </c>
      <c r="X12" s="72">
        <f>+SUMIFS('Importas-eksportas (Stat.dep.)'!$G:$G,'Importas-eksportas (Stat.dep.)'!$H:$H,'2.D.3.i ir 2.G'!$B12,'Importas-eksportas (Stat.dep.)'!$E:$E,'2.D.3.i ir 2.G'!X$5)</f>
        <v>4396.7</v>
      </c>
      <c r="Y12" s="72">
        <f>+SUMIFS('Importas-eksportas (Stat.dep.)'!$G:$G,'Importas-eksportas (Stat.dep.)'!$H:$H,'2.D.3.i ir 2.G'!$B12,'Importas-eksportas (Stat.dep.)'!$E:$E,'2.D.3.i ir 2.G'!Y$5)</f>
        <v>38621</v>
      </c>
      <c r="Z12" s="72">
        <f>+SUMIFS('Importas-eksportas (Stat.dep.)'!$G:$G,'Importas-eksportas (Stat.dep.)'!$H:$H,'2.D.3.i ir 2.G'!$B12,'Importas-eksportas (Stat.dep.)'!$E:$E,'2.D.3.i ir 2.G'!Z$5)</f>
        <v>17485.599999999999</v>
      </c>
      <c r="AA12" s="72">
        <f>+SUMIFS('Importas-eksportas (Stat.dep.)'!$G:$G,'Importas-eksportas (Stat.dep.)'!$H:$H,'2.D.3.i ir 2.G'!$B12,'Importas-eksportas (Stat.dep.)'!$E:$E,'2.D.3.i ir 2.G'!AA$5)</f>
        <v>24660</v>
      </c>
      <c r="AB12" s="72">
        <f>+SUMIFS('Importas-eksportas (Stat.dep.)'!$G:$G,'Importas-eksportas (Stat.dep.)'!$H:$H,'2.D.3.i ir 2.G'!$B12,'Importas-eksportas (Stat.dep.)'!$E:$E,'2.D.3.i ir 2.G'!AB$5)</f>
        <v>18965.5</v>
      </c>
      <c r="AC12" s="72">
        <f>+SUMIFS('Importas-eksportas (Stat.dep.)'!$G:$G,'Importas-eksportas (Stat.dep.)'!$H:$H,'2.D.3.i ir 2.G'!$B12,'Importas-eksportas (Stat.dep.)'!$E:$E,'2.D.3.i ir 2.G'!AC$5)</f>
        <v>14181.6</v>
      </c>
      <c r="AD12" s="72">
        <f>+SUMIFS('Importas-eksportas (Stat.dep.)'!$G:$G,'Importas-eksportas (Stat.dep.)'!$H:$H,'2.D.3.i ir 2.G'!$B12,'Importas-eksportas (Stat.dep.)'!$E:$E,'2.D.3.i ir 2.G'!AD$5)</f>
        <v>28420.1</v>
      </c>
      <c r="AE12" s="72">
        <f>+SUMIFS('Importas-eksportas (Stat.dep.)'!$G:$G,'Importas-eksportas (Stat.dep.)'!$H:$H,'2.D.3.i ir 2.G'!$B12,'Importas-eksportas (Stat.dep.)'!$E:$E,'2.D.3.i ir 2.G'!AE$5)</f>
        <v>30153.4</v>
      </c>
      <c r="AF12" s="72">
        <f>+SUMIFS('Importas-eksportas (Stat.dep.)'!$G:$G,'Importas-eksportas (Stat.dep.)'!$H:$H,'2.D.3.i ir 2.G'!$B12,'Importas-eksportas (Stat.dep.)'!$E:$E,'2.D.3.i ir 2.G'!AF$5)</f>
        <v>21368.799999999999</v>
      </c>
      <c r="AG12" s="280">
        <f>+SUMIFS('[1]Importas-eksportas (Stat.dep.)'!$G:$G,'[1]Importas-eksportas (Stat.dep.)'!$H:$H,'[1]2.D.3.i ir 2.G'!$B12,'[1]Importas-eksportas (Stat.dep.)'!$E:$E,'[1]2.D.3.i ir 2.G'!AG$5)</f>
        <v>24311.1</v>
      </c>
    </row>
    <row r="13" spans="1:33" s="177" customFormat="1">
      <c r="A13" s="204" t="s">
        <v>4157</v>
      </c>
      <c r="B13" s="204"/>
      <c r="C13" s="205" t="s">
        <v>9</v>
      </c>
      <c r="D13" s="206" t="s">
        <v>392</v>
      </c>
      <c r="E13" s="206" t="s">
        <v>392</v>
      </c>
      <c r="F13" s="206" t="s">
        <v>392</v>
      </c>
      <c r="G13" s="206" t="s">
        <v>392</v>
      </c>
      <c r="H13" s="206" t="s">
        <v>392</v>
      </c>
      <c r="I13" s="206" t="s">
        <v>392</v>
      </c>
      <c r="J13" s="206" t="s">
        <v>392</v>
      </c>
      <c r="K13" s="206" t="s">
        <v>392</v>
      </c>
      <c r="L13" s="206" t="s">
        <v>392</v>
      </c>
      <c r="M13" s="206" t="s">
        <v>392</v>
      </c>
      <c r="N13" s="206" t="s">
        <v>392</v>
      </c>
      <c r="O13" s="206" t="s">
        <v>392</v>
      </c>
      <c r="P13" s="206" t="s">
        <v>392</v>
      </c>
      <c r="Q13" s="206" t="s">
        <v>392</v>
      </c>
      <c r="R13" s="206" t="s">
        <v>392</v>
      </c>
      <c r="S13" s="416">
        <f>SUM(S11:S12)-SUM(S8:S9)</f>
        <v>451249.9</v>
      </c>
      <c r="T13" s="416">
        <f t="shared" ref="T13:AF13" si="0">SUM(T11:T12)-SUM(T8:T9)</f>
        <v>549375.1</v>
      </c>
      <c r="U13" s="416">
        <f t="shared" si="0"/>
        <v>846432.7</v>
      </c>
      <c r="V13" s="416">
        <f t="shared" si="0"/>
        <v>906643.7</v>
      </c>
      <c r="W13" s="416">
        <f t="shared" si="0"/>
        <v>359639.8</v>
      </c>
      <c r="X13" s="416">
        <f t="shared" si="0"/>
        <v>429983.10000000003</v>
      </c>
      <c r="Y13" s="416">
        <f t="shared" si="0"/>
        <v>447185</v>
      </c>
      <c r="Z13" s="416">
        <f t="shared" si="0"/>
        <v>599971.4</v>
      </c>
      <c r="AA13" s="416">
        <f t="shared" si="0"/>
        <v>750478.8</v>
      </c>
      <c r="AB13" s="416">
        <f t="shared" si="0"/>
        <v>685365.8</v>
      </c>
      <c r="AC13" s="416">
        <f t="shared" si="0"/>
        <v>607214.6</v>
      </c>
      <c r="AD13" s="416">
        <f t="shared" si="0"/>
        <v>500511.6</v>
      </c>
      <c r="AE13" s="416">
        <f t="shared" si="0"/>
        <v>557268</v>
      </c>
      <c r="AF13" s="416">
        <f t="shared" si="0"/>
        <v>608624.20000000007</v>
      </c>
      <c r="AG13" s="416">
        <f t="shared" ref="AG13" si="1">SUM(AG11:AG12)-SUM(AG8:AG9)</f>
        <v>702705.3</v>
      </c>
    </row>
    <row r="14" spans="1:33" s="177" customFormat="1">
      <c r="A14" s="202" t="s">
        <v>417</v>
      </c>
      <c r="B14" s="202"/>
      <c r="C14" s="202" t="s">
        <v>416</v>
      </c>
      <c r="D14" s="207" t="s">
        <v>392</v>
      </c>
      <c r="E14" s="207" t="s">
        <v>392</v>
      </c>
      <c r="F14" s="207" t="s">
        <v>392</v>
      </c>
      <c r="G14" s="207" t="s">
        <v>392</v>
      </c>
      <c r="H14" s="207" t="s">
        <v>392</v>
      </c>
      <c r="I14" s="207" t="s">
        <v>392</v>
      </c>
      <c r="J14" s="203">
        <v>67.72999999999999</v>
      </c>
      <c r="K14" s="203">
        <v>227.93700000000001</v>
      </c>
      <c r="L14" s="203">
        <v>183.42099999999996</v>
      </c>
      <c r="M14" s="208">
        <v>193.65699999999998</v>
      </c>
      <c r="N14" s="208">
        <v>387.1</v>
      </c>
      <c r="O14" s="208">
        <v>169.2</v>
      </c>
      <c r="P14" s="208">
        <v>278.7</v>
      </c>
      <c r="Q14" s="208">
        <v>219.39999999999998</v>
      </c>
      <c r="R14" s="208">
        <v>429.6</v>
      </c>
      <c r="S14" s="417">
        <f>S13/1000</f>
        <v>451.24990000000003</v>
      </c>
      <c r="T14" s="417">
        <f t="shared" ref="T14:AB14" si="2">T13/1000</f>
        <v>549.37509999999997</v>
      </c>
      <c r="U14" s="417">
        <f t="shared" si="2"/>
        <v>846.43269999999995</v>
      </c>
      <c r="V14" s="417">
        <f t="shared" si="2"/>
        <v>906.64369999999997</v>
      </c>
      <c r="W14" s="417">
        <f t="shared" si="2"/>
        <v>359.63979999999998</v>
      </c>
      <c r="X14" s="417">
        <f t="shared" si="2"/>
        <v>429.98310000000004</v>
      </c>
      <c r="Y14" s="417">
        <f t="shared" si="2"/>
        <v>447.185</v>
      </c>
      <c r="Z14" s="417">
        <f t="shared" si="2"/>
        <v>599.97140000000002</v>
      </c>
      <c r="AA14" s="417">
        <f t="shared" si="2"/>
        <v>750.47880000000009</v>
      </c>
      <c r="AB14" s="417">
        <f t="shared" si="2"/>
        <v>685.36580000000004</v>
      </c>
      <c r="AC14" s="417">
        <f>AC13/1000</f>
        <v>607.21460000000002</v>
      </c>
      <c r="AD14" s="417">
        <f>AD13/1000</f>
        <v>500.51159999999999</v>
      </c>
      <c r="AE14" s="417">
        <f>AE13/1000</f>
        <v>557.26800000000003</v>
      </c>
      <c r="AF14" s="417">
        <f>AF13/1000</f>
        <v>608.62420000000009</v>
      </c>
      <c r="AG14" s="417">
        <f>AG13/1000</f>
        <v>702.70530000000008</v>
      </c>
    </row>
    <row r="15" spans="1:33" s="177" customFormat="1" ht="18">
      <c r="A15" s="201" t="s">
        <v>4158</v>
      </c>
      <c r="B15" s="201"/>
      <c r="C15" s="183"/>
      <c r="D15" s="196"/>
      <c r="E15" s="196"/>
      <c r="F15" s="196"/>
      <c r="G15" s="196"/>
      <c r="H15" s="196"/>
      <c r="I15" s="196"/>
      <c r="J15" s="196"/>
      <c r="K15" s="196"/>
      <c r="L15" s="196"/>
      <c r="M15" s="196"/>
      <c r="N15" s="196"/>
      <c r="O15" s="196"/>
      <c r="P15" s="196"/>
      <c r="Q15" s="196"/>
      <c r="R15" s="196"/>
      <c r="S15" s="196"/>
      <c r="T15" s="196"/>
      <c r="U15" s="196"/>
      <c r="V15" s="196"/>
      <c r="W15" s="196"/>
      <c r="X15" s="196"/>
      <c r="Y15" s="196"/>
      <c r="Z15" s="196"/>
      <c r="AA15" s="196"/>
      <c r="AB15" s="196"/>
      <c r="AC15" s="196"/>
      <c r="AD15" s="196"/>
      <c r="AE15" s="196"/>
      <c r="AF15" s="196"/>
      <c r="AG15" s="629"/>
    </row>
    <row r="16" spans="1:33" s="177" customFormat="1">
      <c r="A16" s="564" t="s">
        <v>4159</v>
      </c>
      <c r="B16" s="183"/>
      <c r="C16" s="183" t="s">
        <v>402</v>
      </c>
      <c r="D16" s="198">
        <v>3697800</v>
      </c>
      <c r="E16" s="198">
        <v>3704100</v>
      </c>
      <c r="F16" s="198">
        <v>3700100</v>
      </c>
      <c r="G16" s="198">
        <v>3682600</v>
      </c>
      <c r="H16" s="198">
        <v>3657200</v>
      </c>
      <c r="I16" s="198">
        <v>3629100</v>
      </c>
      <c r="J16" s="198">
        <v>3601613</v>
      </c>
      <c r="K16" s="198">
        <v>3575137</v>
      </c>
      <c r="L16" s="198">
        <v>3549331</v>
      </c>
      <c r="M16" s="198">
        <v>3524238</v>
      </c>
      <c r="N16" s="198">
        <v>3499536</v>
      </c>
      <c r="O16" s="198">
        <v>3470818</v>
      </c>
      <c r="P16" s="198">
        <v>3443067</v>
      </c>
      <c r="Q16" s="198">
        <v>3415213</v>
      </c>
      <c r="R16" s="198">
        <v>3377075</v>
      </c>
      <c r="S16" s="198">
        <v>3322528</v>
      </c>
      <c r="T16" s="198">
        <v>3269909</v>
      </c>
      <c r="U16" s="198">
        <v>3231294</v>
      </c>
      <c r="V16" s="198">
        <v>3198231</v>
      </c>
      <c r="W16" s="198">
        <v>3162916</v>
      </c>
      <c r="X16" s="198">
        <v>3097282</v>
      </c>
      <c r="Y16" s="198">
        <v>3028115</v>
      </c>
      <c r="Z16" s="198">
        <v>2987773</v>
      </c>
      <c r="AA16" s="198">
        <v>2957689</v>
      </c>
      <c r="AB16" s="198">
        <v>2932367</v>
      </c>
      <c r="AC16" s="198">
        <v>2904910</v>
      </c>
      <c r="AD16" s="199">
        <v>2868231</v>
      </c>
      <c r="AE16" s="199">
        <v>2828403</v>
      </c>
      <c r="AF16" s="198">
        <v>2801444</v>
      </c>
      <c r="AG16" s="612">
        <v>2791903</v>
      </c>
    </row>
    <row r="17" spans="1:33" s="177" customFormat="1">
      <c r="A17" s="564" t="s">
        <v>4160</v>
      </c>
      <c r="B17" s="183"/>
      <c r="C17" s="183" t="s">
        <v>402</v>
      </c>
      <c r="D17" s="423">
        <v>1111.3125</v>
      </c>
      <c r="E17" s="423">
        <v>1111.3125</v>
      </c>
      <c r="F17" s="423">
        <v>1111.3125</v>
      </c>
      <c r="G17" s="423">
        <v>1111.3125</v>
      </c>
      <c r="H17" s="423">
        <v>1111.3125</v>
      </c>
      <c r="I17" s="423">
        <v>1111.3125</v>
      </c>
      <c r="J17" s="423">
        <v>1111.3125</v>
      </c>
      <c r="K17" s="423">
        <v>1111.3125</v>
      </c>
      <c r="L17" s="423">
        <v>1111.3125</v>
      </c>
      <c r="M17" s="423">
        <v>1111.3125</v>
      </c>
      <c r="N17" s="423">
        <v>1336</v>
      </c>
      <c r="O17" s="423">
        <v>1327</v>
      </c>
      <c r="P17" s="423">
        <v>1291</v>
      </c>
      <c r="Q17" s="423">
        <v>1168</v>
      </c>
      <c r="R17" s="423">
        <v>1154</v>
      </c>
      <c r="S17" s="423">
        <v>1205</v>
      </c>
      <c r="T17" s="423">
        <v>1248</v>
      </c>
      <c r="U17" s="423">
        <v>1285</v>
      </c>
      <c r="V17" s="423">
        <v>1259</v>
      </c>
      <c r="W17" s="423">
        <v>849</v>
      </c>
      <c r="X17" s="423">
        <v>791</v>
      </c>
      <c r="Y17" s="423">
        <v>915</v>
      </c>
      <c r="Z17" s="423">
        <v>907</v>
      </c>
      <c r="AA17" s="423">
        <v>947</v>
      </c>
      <c r="AB17" s="423">
        <v>999</v>
      </c>
      <c r="AC17" s="198">
        <v>1100</v>
      </c>
      <c r="AD17" s="198">
        <v>1094</v>
      </c>
      <c r="AE17" s="198">
        <v>1095</v>
      </c>
      <c r="AF17" s="198">
        <v>988</v>
      </c>
      <c r="AG17" s="612">
        <v>972</v>
      </c>
    </row>
    <row r="18" spans="1:33" s="178" customFormat="1">
      <c r="A18" s="202" t="s">
        <v>4161</v>
      </c>
      <c r="B18" s="202"/>
      <c r="C18" s="202" t="s">
        <v>415</v>
      </c>
      <c r="D18" s="424">
        <f t="shared" ref="D18:AG18" si="3">D16*D17*$F$2/1000/1000</f>
        <v>4109.4113625</v>
      </c>
      <c r="E18" s="424">
        <f t="shared" si="3"/>
        <v>4116.4126312500002</v>
      </c>
      <c r="F18" s="424">
        <f t="shared" si="3"/>
        <v>4111.9673812500005</v>
      </c>
      <c r="G18" s="424">
        <f t="shared" si="3"/>
        <v>4092.5194125000003</v>
      </c>
      <c r="H18" s="424">
        <f t="shared" si="3"/>
        <v>4064.2920750000003</v>
      </c>
      <c r="I18" s="424">
        <f t="shared" si="3"/>
        <v>4033.06419375</v>
      </c>
      <c r="J18" s="424">
        <f t="shared" si="3"/>
        <v>4002.5175470624999</v>
      </c>
      <c r="K18" s="424">
        <f t="shared" si="3"/>
        <v>3973.0944373125003</v>
      </c>
      <c r="L18" s="424">
        <f t="shared" si="3"/>
        <v>3944.4159069375</v>
      </c>
      <c r="M18" s="424">
        <f t="shared" si="3"/>
        <v>3916.5297423749998</v>
      </c>
      <c r="N18" s="424">
        <f t="shared" si="3"/>
        <v>4675.3800959999999</v>
      </c>
      <c r="O18" s="424">
        <f t="shared" si="3"/>
        <v>4605.7754859999995</v>
      </c>
      <c r="P18" s="424">
        <f t="shared" si="3"/>
        <v>4444.9994970000007</v>
      </c>
      <c r="Q18" s="424">
        <f t="shared" si="3"/>
        <v>3988.9687840000001</v>
      </c>
      <c r="R18" s="424">
        <f t="shared" si="3"/>
        <v>3897.14455</v>
      </c>
      <c r="S18" s="424">
        <f t="shared" si="3"/>
        <v>4003.64624</v>
      </c>
      <c r="T18" s="424">
        <f t="shared" si="3"/>
        <v>4080.8464319999998</v>
      </c>
      <c r="U18" s="424">
        <f t="shared" si="3"/>
        <v>4152.2127899999996</v>
      </c>
      <c r="V18" s="424">
        <f t="shared" si="3"/>
        <v>4026.5728289999997</v>
      </c>
      <c r="W18" s="424">
        <f t="shared" si="3"/>
        <v>2685.3156839999997</v>
      </c>
      <c r="X18" s="424">
        <f t="shared" si="3"/>
        <v>2449.9500619999999</v>
      </c>
      <c r="Y18" s="424">
        <f t="shared" si="3"/>
        <v>2770.7252250000001</v>
      </c>
      <c r="Z18" s="424">
        <f t="shared" si="3"/>
        <v>2709.9101110000001</v>
      </c>
      <c r="AA18" s="424">
        <f t="shared" si="3"/>
        <v>2800.9314829999998</v>
      </c>
      <c r="AB18" s="424">
        <f t="shared" si="3"/>
        <v>2929.4346329999998</v>
      </c>
      <c r="AC18" s="424">
        <f t="shared" si="3"/>
        <v>3195.4009999999998</v>
      </c>
      <c r="AD18" s="424">
        <f t="shared" si="3"/>
        <v>3137.8447140000003</v>
      </c>
      <c r="AE18" s="424">
        <f t="shared" si="3"/>
        <v>3097.1012850000002</v>
      </c>
      <c r="AF18" s="424">
        <f t="shared" si="3"/>
        <v>2767.8266719999997</v>
      </c>
      <c r="AG18" s="424">
        <f t="shared" si="3"/>
        <v>2713.7297159999998</v>
      </c>
    </row>
    <row r="19" spans="1:33" s="177" customFormat="1">
      <c r="A19" s="183"/>
      <c r="B19" s="183"/>
      <c r="C19" s="187"/>
    </row>
    <row r="20" spans="1:33" s="177" customFormat="1">
      <c r="A20" s="183"/>
      <c r="B20" s="183"/>
      <c r="C20" s="183"/>
      <c r="AD20" s="180"/>
      <c r="AE20" s="180"/>
    </row>
    <row r="21" spans="1:33" s="177" customFormat="1">
      <c r="A21" s="183"/>
      <c r="B21" s="183"/>
      <c r="C21" s="183"/>
      <c r="D21" s="182"/>
      <c r="E21" s="182"/>
      <c r="F21" s="182"/>
      <c r="G21" s="182"/>
      <c r="H21" s="182"/>
      <c r="I21" s="182"/>
      <c r="J21" s="182"/>
      <c r="K21" s="182"/>
      <c r="L21" s="182"/>
      <c r="M21" s="182"/>
      <c r="N21" s="182"/>
      <c r="O21" s="182"/>
      <c r="P21" s="182"/>
      <c r="Q21" s="182"/>
      <c r="R21" s="182"/>
      <c r="S21" s="182"/>
      <c r="T21" s="182"/>
      <c r="U21" s="182"/>
      <c r="V21" s="182"/>
      <c r="W21" s="182"/>
      <c r="X21" s="182"/>
      <c r="Y21" s="182"/>
      <c r="Z21" s="182"/>
      <c r="AA21" s="182"/>
      <c r="AB21" s="182"/>
      <c r="AC21" s="182"/>
      <c r="AD21" s="182"/>
      <c r="AE21" s="182"/>
    </row>
    <row r="22" spans="1:33" s="177" customFormat="1">
      <c r="C22" s="183"/>
      <c r="D22" s="184"/>
      <c r="E22" s="184"/>
      <c r="G22" s="184"/>
      <c r="H22" s="184"/>
    </row>
    <row r="23" spans="1:33" s="177" customFormat="1">
      <c r="C23" s="183"/>
      <c r="D23" s="184"/>
      <c r="E23" s="184"/>
      <c r="G23" s="184"/>
      <c r="H23" s="184"/>
    </row>
    <row r="24" spans="1:33" s="177" customFormat="1">
      <c r="A24" s="183"/>
      <c r="B24" s="183"/>
      <c r="C24" s="183"/>
      <c r="D24" s="184"/>
      <c r="E24" s="184"/>
      <c r="G24" s="184"/>
      <c r="H24" s="184"/>
    </row>
    <row r="25" spans="1:33" s="177" customFormat="1">
      <c r="A25" s="183"/>
      <c r="B25" s="183"/>
      <c r="C25" s="183"/>
      <c r="D25" s="184"/>
      <c r="E25" s="184"/>
      <c r="G25" s="184"/>
      <c r="H25" s="184"/>
    </row>
    <row r="26" spans="1:33" s="177" customFormat="1">
      <c r="A26" s="183"/>
      <c r="B26" s="183"/>
      <c r="C26" s="183"/>
      <c r="D26" s="184"/>
      <c r="E26" s="184"/>
    </row>
    <row r="27" spans="1:33" s="177" customFormat="1">
      <c r="A27" s="183"/>
      <c r="B27" s="183"/>
      <c r="C27" s="183"/>
      <c r="D27" s="184"/>
      <c r="E27" s="184"/>
    </row>
    <row r="28" spans="1:33" s="177" customFormat="1">
      <c r="A28" s="183"/>
      <c r="B28" s="183"/>
      <c r="C28" s="183"/>
    </row>
    <row r="29" spans="1:33" s="177" customFormat="1">
      <c r="B29" s="411" t="s">
        <v>3177</v>
      </c>
      <c r="C29" s="183"/>
    </row>
    <row r="30" spans="1:33" s="177" customFormat="1">
      <c r="A30" s="183"/>
      <c r="B30" s="183"/>
      <c r="C30" s="183"/>
      <c r="M30" s="85"/>
    </row>
    <row r="31" spans="1:33" s="177" customFormat="1">
      <c r="A31" s="183"/>
      <c r="B31" s="183"/>
      <c r="C31" s="183"/>
      <c r="M31" s="85"/>
      <c r="N31" s="85"/>
      <c r="O31" s="85"/>
      <c r="P31" s="85"/>
      <c r="Q31" s="85"/>
      <c r="R31" s="85"/>
      <c r="S31" s="85"/>
      <c r="T31" s="85"/>
      <c r="U31" s="85"/>
      <c r="V31" s="85"/>
      <c r="W31" s="85"/>
    </row>
    <row r="32" spans="1:33" s="177" customFormat="1">
      <c r="A32" s="194"/>
      <c r="B32" s="194"/>
      <c r="C32" s="188"/>
      <c r="D32" s="185"/>
      <c r="E32" s="185"/>
      <c r="F32" s="185"/>
      <c r="G32" s="185"/>
      <c r="H32" s="185"/>
      <c r="I32" s="185"/>
      <c r="J32" s="185"/>
      <c r="M32" s="632"/>
      <c r="N32" s="632"/>
      <c r="O32" s="632"/>
      <c r="P32" s="632"/>
      <c r="Q32" s="632"/>
      <c r="R32" s="632"/>
      <c r="S32" s="632"/>
      <c r="T32" s="632"/>
      <c r="U32" s="632"/>
      <c r="V32" s="85"/>
      <c r="W32" s="85"/>
    </row>
    <row r="33" spans="1:26" s="177" customFormat="1">
      <c r="A33" s="183"/>
      <c r="B33" s="183"/>
      <c r="C33" s="183"/>
      <c r="M33" s="89"/>
      <c r="N33" s="89"/>
      <c r="O33" s="89"/>
      <c r="P33" s="89"/>
      <c r="Q33" s="89"/>
      <c r="R33" s="89"/>
      <c r="S33" s="89"/>
      <c r="T33" s="89"/>
      <c r="U33" s="89"/>
      <c r="V33" s="89"/>
      <c r="W33" s="89"/>
      <c r="Y33" s="181"/>
      <c r="Z33" s="181"/>
    </row>
    <row r="34" spans="1:26" s="177" customFormat="1" ht="24.75" customHeight="1">
      <c r="A34" s="183"/>
      <c r="B34" s="183"/>
      <c r="C34" s="189"/>
      <c r="M34" s="89"/>
      <c r="N34" s="89"/>
      <c r="O34" s="89"/>
      <c r="P34" s="89"/>
      <c r="Q34" s="89"/>
      <c r="R34" s="89"/>
      <c r="S34" s="89"/>
      <c r="T34" s="89"/>
      <c r="U34" s="89"/>
      <c r="V34" s="89"/>
      <c r="W34" s="89"/>
      <c r="X34" s="89"/>
    </row>
    <row r="35" spans="1:26" s="177" customFormat="1">
      <c r="A35" s="183"/>
      <c r="B35" s="183"/>
      <c r="C35" s="183"/>
    </row>
    <row r="36" spans="1:26" s="177" customFormat="1">
      <c r="A36" s="183"/>
      <c r="B36" s="183"/>
      <c r="C36" s="183"/>
    </row>
    <row r="37" spans="1:26" s="177" customFormat="1">
      <c r="A37" s="183"/>
      <c r="B37" s="183"/>
      <c r="C37" s="183"/>
    </row>
    <row r="38" spans="1:26" s="180" customFormat="1">
      <c r="A38" s="183"/>
      <c r="B38" s="183"/>
      <c r="C38" s="183"/>
    </row>
  </sheetData>
  <mergeCells count="1">
    <mergeCell ref="M32:U32"/>
  </mergeCells>
  <phoneticPr fontId="42" type="noConversion"/>
  <conditionalFormatting sqref="A15:B18 A4:AG4 A5:B6 E2:G2 A7:AF7 D5:AF6 S10:AF10 A8:R12 A19:AG21 AH3:XFD21 C3:AG3 C22:XFD23 I2:XFD2 D15:AF18 A24:XFD28 A30:XFD1048576 B29:XFD29 A13:AF14">
    <cfRule type="cellIs" dxfId="34" priority="12" operator="equal">
      <formula>"N/A"</formula>
    </cfRule>
  </conditionalFormatting>
  <conditionalFormatting sqref="A2:B3">
    <cfRule type="cellIs" dxfId="33" priority="9" operator="equal">
      <formula>"N/A"</formula>
    </cfRule>
  </conditionalFormatting>
  <conditionalFormatting sqref="S8:AF9">
    <cfRule type="cellIs" dxfId="32" priority="7" operator="equal">
      <formula>"N/A"</formula>
    </cfRule>
  </conditionalFormatting>
  <conditionalFormatting sqref="S11:AF12">
    <cfRule type="cellIs" dxfId="31" priority="6" operator="equal">
      <formula>"N/A"</formula>
    </cfRule>
  </conditionalFormatting>
  <conditionalFormatting sqref="AG5:AG7 AG10 AG13:AG18">
    <cfRule type="cellIs" dxfId="30" priority="3" operator="equal">
      <formula>"N/A"</formula>
    </cfRule>
  </conditionalFormatting>
  <conditionalFormatting sqref="AG8:AG9">
    <cfRule type="cellIs" dxfId="29" priority="2" operator="equal">
      <formula>"N/A"</formula>
    </cfRule>
  </conditionalFormatting>
  <conditionalFormatting sqref="AG11:AG12">
    <cfRule type="cellIs" dxfId="28" priority="1" operator="equal">
      <formula>"N/A"</formula>
    </cfRule>
  </conditionalFormatting>
  <pageMargins left="0" right="0" top="0" bottom="0" header="0" footer="0"/>
  <pageSetup orientation="landscape"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sheetPr>
  <dimension ref="A1:AF131"/>
  <sheetViews>
    <sheetView zoomScale="70" zoomScaleNormal="70" workbookViewId="0">
      <pane xSplit="1" ySplit="5" topLeftCell="AD6" activePane="bottomRight" state="frozen"/>
      <selection pane="topRight" activeCell="B1" sqref="B1"/>
      <selection pane="bottomLeft" activeCell="A5" sqref="A5"/>
      <selection pane="bottomRight" activeCell="AI25" sqref="AI25"/>
    </sheetView>
  </sheetViews>
  <sheetFormatPr defaultColWidth="9.109375" defaultRowHeight="14.4"/>
  <cols>
    <col min="1" max="1" width="65.109375" style="61" customWidth="1"/>
    <col min="2" max="2" width="13.6640625" style="61" customWidth="1"/>
    <col min="3" max="3" width="15" style="61" customWidth="1"/>
    <col min="4" max="4" width="13.5546875" style="61" bestFit="1" customWidth="1"/>
    <col min="5" max="18" width="12" style="61" bestFit="1" customWidth="1"/>
    <col min="19" max="19" width="13.88671875" style="61" customWidth="1"/>
    <col min="20" max="29" width="14" style="61" bestFit="1" customWidth="1"/>
    <col min="30" max="31" width="13.88671875" style="61" bestFit="1" customWidth="1"/>
    <col min="32" max="32" width="14.5546875" style="61" customWidth="1"/>
    <col min="33" max="16384" width="9.109375" style="61"/>
  </cols>
  <sheetData>
    <row r="1" spans="1:32" ht="18">
      <c r="A1" s="260" t="s">
        <v>4053</v>
      </c>
    </row>
    <row r="2" spans="1:32">
      <c r="A2" s="59" t="s">
        <v>4054</v>
      </c>
      <c r="O2" s="69"/>
    </row>
    <row r="3" spans="1:32">
      <c r="A3" s="61" t="s">
        <v>4062</v>
      </c>
      <c r="O3" s="69"/>
    </row>
    <row r="4" spans="1:32">
      <c r="A4" s="61" t="s">
        <v>4061</v>
      </c>
      <c r="O4" s="69"/>
    </row>
    <row r="5" spans="1:32" s="63" customFormat="1">
      <c r="A5" s="67" t="s">
        <v>4067</v>
      </c>
      <c r="B5" s="67" t="s">
        <v>4068</v>
      </c>
      <c r="C5" s="70">
        <v>1990</v>
      </c>
      <c r="D5" s="70">
        <v>1991</v>
      </c>
      <c r="E5" s="70">
        <v>1992</v>
      </c>
      <c r="F5" s="70">
        <v>1993</v>
      </c>
      <c r="G5" s="70">
        <v>1994</v>
      </c>
      <c r="H5" s="70">
        <v>1995</v>
      </c>
      <c r="I5" s="70">
        <v>1996</v>
      </c>
      <c r="J5" s="70">
        <v>1997</v>
      </c>
      <c r="K5" s="70">
        <v>1998</v>
      </c>
      <c r="L5" s="70">
        <v>1999</v>
      </c>
      <c r="M5" s="70">
        <v>2000</v>
      </c>
      <c r="N5" s="70">
        <v>2001</v>
      </c>
      <c r="O5" s="70">
        <v>2002</v>
      </c>
      <c r="P5" s="70">
        <v>2003</v>
      </c>
      <c r="Q5" s="70">
        <v>2004</v>
      </c>
      <c r="R5" s="70">
        <v>2005</v>
      </c>
      <c r="S5" s="70">
        <v>2006</v>
      </c>
      <c r="T5" s="70">
        <v>2007</v>
      </c>
      <c r="U5" s="70">
        <v>2008</v>
      </c>
      <c r="V5" s="70">
        <v>2009</v>
      </c>
      <c r="W5" s="70">
        <v>2010</v>
      </c>
      <c r="X5" s="70">
        <v>2011</v>
      </c>
      <c r="Y5" s="70">
        <v>2012</v>
      </c>
      <c r="Z5" s="70">
        <v>2013</v>
      </c>
      <c r="AA5" s="70">
        <v>2014</v>
      </c>
      <c r="AB5" s="71">
        <v>2015</v>
      </c>
      <c r="AC5" s="71">
        <v>2016</v>
      </c>
      <c r="AD5" s="71">
        <v>2017</v>
      </c>
      <c r="AE5" s="71">
        <v>2018</v>
      </c>
      <c r="AF5" s="71">
        <v>2019</v>
      </c>
    </row>
    <row r="6" spans="1:32" s="63" customFormat="1" ht="18">
      <c r="A6" s="65" t="s">
        <v>4063</v>
      </c>
      <c r="AF6" s="226"/>
    </row>
    <row r="7" spans="1:32" s="63" customFormat="1">
      <c r="A7" s="63" t="s">
        <v>4064</v>
      </c>
      <c r="B7" s="63">
        <v>1105100000</v>
      </c>
      <c r="C7" s="72" t="s">
        <v>392</v>
      </c>
      <c r="D7" s="72" t="s">
        <v>392</v>
      </c>
      <c r="E7" s="72" t="s">
        <v>392</v>
      </c>
      <c r="F7" s="72" t="s">
        <v>392</v>
      </c>
      <c r="G7" s="72" t="s">
        <v>392</v>
      </c>
      <c r="H7" s="72" t="s">
        <v>392</v>
      </c>
      <c r="I7" s="72" t="s">
        <v>392</v>
      </c>
      <c r="J7" s="72" t="s">
        <v>392</v>
      </c>
      <c r="K7" s="72" t="s">
        <v>392</v>
      </c>
      <c r="L7" s="72" t="s">
        <v>392</v>
      </c>
      <c r="M7" s="72" t="s">
        <v>392</v>
      </c>
      <c r="N7" s="72" t="s">
        <v>392</v>
      </c>
      <c r="O7" s="72" t="s">
        <v>392</v>
      </c>
      <c r="P7" s="72" t="s">
        <v>392</v>
      </c>
      <c r="Q7" s="72" t="s">
        <v>392</v>
      </c>
      <c r="R7" s="72">
        <v>289455131</v>
      </c>
      <c r="S7" s="72">
        <v>293399071</v>
      </c>
      <c r="T7" s="72">
        <v>285640130</v>
      </c>
      <c r="U7" s="72">
        <v>296849067</v>
      </c>
      <c r="V7" s="72">
        <v>276228561</v>
      </c>
      <c r="W7" s="72">
        <v>291820538</v>
      </c>
      <c r="X7" s="72">
        <v>305107770</v>
      </c>
      <c r="Y7" s="72">
        <v>284063700</v>
      </c>
      <c r="Z7" s="72">
        <v>288567159</v>
      </c>
      <c r="AA7" s="72">
        <v>317143522</v>
      </c>
      <c r="AB7" s="72">
        <v>310770218</v>
      </c>
      <c r="AC7" s="72">
        <v>299844761</v>
      </c>
      <c r="AD7" s="72">
        <v>296427598</v>
      </c>
      <c r="AE7" s="72">
        <v>284874654</v>
      </c>
      <c r="AF7" s="280">
        <v>303924326</v>
      </c>
    </row>
    <row r="8" spans="1:32" s="63" customFormat="1">
      <c r="A8" s="63" t="s">
        <v>4065</v>
      </c>
      <c r="B8" s="63">
        <v>1105101000</v>
      </c>
      <c r="C8" s="72" t="s">
        <v>392</v>
      </c>
      <c r="D8" s="72" t="s">
        <v>392</v>
      </c>
      <c r="E8" s="72" t="s">
        <v>392</v>
      </c>
      <c r="F8" s="72" t="s">
        <v>392</v>
      </c>
      <c r="G8" s="72" t="s">
        <v>392</v>
      </c>
      <c r="H8" s="72" t="s">
        <v>392</v>
      </c>
      <c r="I8" s="72" t="s">
        <v>392</v>
      </c>
      <c r="J8" s="72" t="s">
        <v>392</v>
      </c>
      <c r="K8" s="72" t="s">
        <v>392</v>
      </c>
      <c r="L8" s="72" t="s">
        <v>392</v>
      </c>
      <c r="M8" s="72" t="s">
        <v>392</v>
      </c>
      <c r="N8" s="72" t="s">
        <v>392</v>
      </c>
      <c r="O8" s="72" t="s">
        <v>392</v>
      </c>
      <c r="P8" s="72" t="s">
        <v>392</v>
      </c>
      <c r="Q8" s="72" t="s">
        <v>392</v>
      </c>
      <c r="R8" s="72" t="s">
        <v>392</v>
      </c>
      <c r="S8" s="72" t="s">
        <v>392</v>
      </c>
      <c r="T8" s="72" t="s">
        <v>392</v>
      </c>
      <c r="U8" s="72" t="s">
        <v>392</v>
      </c>
      <c r="V8" s="72" t="s">
        <v>392</v>
      </c>
      <c r="W8" s="72" t="s">
        <v>392</v>
      </c>
      <c r="X8" s="72" t="s">
        <v>392</v>
      </c>
      <c r="Y8" s="72" t="s">
        <v>392</v>
      </c>
      <c r="Z8" s="72">
        <v>63537</v>
      </c>
      <c r="AA8" s="72">
        <v>55781</v>
      </c>
      <c r="AB8" s="72">
        <v>48303</v>
      </c>
      <c r="AC8" s="72">
        <v>65091</v>
      </c>
      <c r="AD8" s="72">
        <v>86857</v>
      </c>
      <c r="AE8" s="72">
        <v>279637</v>
      </c>
      <c r="AF8" s="280">
        <v>667949</v>
      </c>
    </row>
    <row r="9" spans="1:32" s="63" customFormat="1">
      <c r="A9" s="63" t="s">
        <v>4066</v>
      </c>
      <c r="C9" s="72">
        <v>150170000</v>
      </c>
      <c r="D9" s="72">
        <v>141210000</v>
      </c>
      <c r="E9" s="72">
        <v>142580000</v>
      </c>
      <c r="F9" s="72">
        <v>116380000</v>
      </c>
      <c r="G9" s="72">
        <v>135290000</v>
      </c>
      <c r="H9" s="72">
        <v>109270000</v>
      </c>
      <c r="I9" s="72">
        <v>113990000</v>
      </c>
      <c r="J9" s="72">
        <v>141330000</v>
      </c>
      <c r="K9" s="72">
        <v>155890000</v>
      </c>
      <c r="L9" s="72">
        <v>184760000</v>
      </c>
      <c r="M9" s="72">
        <v>210490000</v>
      </c>
      <c r="N9" s="72">
        <v>219350000</v>
      </c>
      <c r="O9" s="72">
        <v>268850000</v>
      </c>
      <c r="P9" s="72">
        <v>264170000</v>
      </c>
      <c r="Q9" s="72">
        <v>268980000</v>
      </c>
      <c r="R9" s="72" t="s">
        <v>392</v>
      </c>
      <c r="S9" s="72" t="s">
        <v>392</v>
      </c>
      <c r="T9" s="72" t="s">
        <v>392</v>
      </c>
      <c r="U9" s="72" t="s">
        <v>392</v>
      </c>
      <c r="V9" s="72" t="s">
        <v>392</v>
      </c>
      <c r="W9" s="72" t="s">
        <v>392</v>
      </c>
      <c r="X9" s="72" t="s">
        <v>392</v>
      </c>
      <c r="Y9" s="72" t="s">
        <v>392</v>
      </c>
      <c r="Z9" s="72" t="s">
        <v>392</v>
      </c>
      <c r="AA9" s="72" t="s">
        <v>392</v>
      </c>
      <c r="AB9" s="72" t="s">
        <v>392</v>
      </c>
      <c r="AC9" s="72" t="s">
        <v>392</v>
      </c>
      <c r="AD9" s="72" t="s">
        <v>392</v>
      </c>
      <c r="AE9" s="72" t="s">
        <v>392</v>
      </c>
      <c r="AF9" s="280" t="s">
        <v>392</v>
      </c>
    </row>
    <row r="10" spans="1:32" s="63" customFormat="1">
      <c r="A10" s="169" t="s">
        <v>4147</v>
      </c>
      <c r="B10" s="170"/>
      <c r="C10" s="171">
        <v>150170000</v>
      </c>
      <c r="D10" s="171">
        <v>141210000</v>
      </c>
      <c r="E10" s="171">
        <v>142580000</v>
      </c>
      <c r="F10" s="171">
        <v>116380000</v>
      </c>
      <c r="G10" s="171">
        <v>135290000</v>
      </c>
      <c r="H10" s="171">
        <v>109270000</v>
      </c>
      <c r="I10" s="171">
        <v>113990000</v>
      </c>
      <c r="J10" s="171">
        <v>141330000</v>
      </c>
      <c r="K10" s="171">
        <v>155890000</v>
      </c>
      <c r="L10" s="171">
        <v>184760000</v>
      </c>
      <c r="M10" s="171">
        <v>210490000</v>
      </c>
      <c r="N10" s="171">
        <v>219350000</v>
      </c>
      <c r="O10" s="171">
        <v>268850000</v>
      </c>
      <c r="P10" s="171">
        <v>264170000</v>
      </c>
      <c r="Q10" s="171">
        <v>268980000</v>
      </c>
      <c r="R10" s="171">
        <v>289455131</v>
      </c>
      <c r="S10" s="171">
        <v>293399071</v>
      </c>
      <c r="T10" s="171">
        <v>285640130</v>
      </c>
      <c r="U10" s="171">
        <v>296849067</v>
      </c>
      <c r="V10" s="171">
        <v>276228561</v>
      </c>
      <c r="W10" s="171">
        <v>291820538</v>
      </c>
      <c r="X10" s="171">
        <v>305107770</v>
      </c>
      <c r="Y10" s="171">
        <v>284063700</v>
      </c>
      <c r="Z10" s="171">
        <v>288630696</v>
      </c>
      <c r="AA10" s="171">
        <v>317199303</v>
      </c>
      <c r="AB10" s="171">
        <v>310818521</v>
      </c>
      <c r="AC10" s="171">
        <v>299909852</v>
      </c>
      <c r="AD10" s="171">
        <v>296514455</v>
      </c>
      <c r="AE10" s="171">
        <v>285154291</v>
      </c>
      <c r="AF10" s="171">
        <v>304592275</v>
      </c>
    </row>
    <row r="11" spans="1:32" s="77" customFormat="1">
      <c r="A11" s="172" t="s">
        <v>4148</v>
      </c>
      <c r="B11" s="173"/>
      <c r="C11" s="174">
        <v>150.16999999999999</v>
      </c>
      <c r="D11" s="174">
        <v>141.21</v>
      </c>
      <c r="E11" s="174">
        <v>142.58000000000001</v>
      </c>
      <c r="F11" s="174">
        <v>116.38</v>
      </c>
      <c r="G11" s="174">
        <v>135.29</v>
      </c>
      <c r="H11" s="174">
        <v>109.27</v>
      </c>
      <c r="I11" s="174">
        <v>113.99</v>
      </c>
      <c r="J11" s="174">
        <v>141.33000000000001</v>
      </c>
      <c r="K11" s="174">
        <v>155.88999999999999</v>
      </c>
      <c r="L11" s="174">
        <v>184.76</v>
      </c>
      <c r="M11" s="174">
        <v>210.49</v>
      </c>
      <c r="N11" s="174">
        <v>219.35</v>
      </c>
      <c r="O11" s="174">
        <v>268.85000000000002</v>
      </c>
      <c r="P11" s="174">
        <v>264.17</v>
      </c>
      <c r="Q11" s="174">
        <v>268.98</v>
      </c>
      <c r="R11" s="174">
        <v>289.45513099999999</v>
      </c>
      <c r="S11" s="174">
        <v>293.39907099999999</v>
      </c>
      <c r="T11" s="174">
        <v>285.64013</v>
      </c>
      <c r="U11" s="174">
        <v>296.84906699999999</v>
      </c>
      <c r="V11" s="174">
        <v>276.22856100000001</v>
      </c>
      <c r="W11" s="174">
        <v>291.820538</v>
      </c>
      <c r="X11" s="174">
        <v>305.10777000000002</v>
      </c>
      <c r="Y11" s="174">
        <v>284.06370000000004</v>
      </c>
      <c r="Z11" s="174">
        <v>288.630696</v>
      </c>
      <c r="AA11" s="174">
        <v>317.19930299999999</v>
      </c>
      <c r="AB11" s="174">
        <v>310.81852100000003</v>
      </c>
      <c r="AC11" s="174">
        <v>299.909852</v>
      </c>
      <c r="AD11" s="174">
        <v>296.514455</v>
      </c>
      <c r="AE11" s="174">
        <v>285.154291</v>
      </c>
      <c r="AF11" s="174">
        <v>304.59227500000003</v>
      </c>
    </row>
    <row r="12" spans="1:32" s="63" customFormat="1" ht="18">
      <c r="A12" s="65" t="s">
        <v>4069</v>
      </c>
      <c r="C12" s="72"/>
      <c r="D12" s="72"/>
      <c r="E12" s="72"/>
      <c r="F12" s="72"/>
      <c r="G12" s="72"/>
      <c r="H12" s="72"/>
      <c r="I12" s="72"/>
      <c r="J12" s="72"/>
      <c r="K12" s="72"/>
      <c r="L12" s="72"/>
      <c r="M12" s="72"/>
      <c r="N12" s="72"/>
      <c r="O12" s="72"/>
      <c r="P12" s="72"/>
      <c r="Q12" s="72"/>
      <c r="R12" s="72"/>
      <c r="S12" s="72"/>
      <c r="T12" s="72"/>
      <c r="U12" s="72"/>
      <c r="V12" s="72"/>
      <c r="W12" s="72"/>
      <c r="X12" s="72"/>
      <c r="Y12" s="72"/>
      <c r="Z12" s="72"/>
      <c r="AA12" s="72"/>
      <c r="AB12" s="72"/>
      <c r="AC12" s="72"/>
      <c r="AD12" s="72"/>
      <c r="AE12" s="72"/>
      <c r="AF12" s="226"/>
    </row>
    <row r="13" spans="1:32" s="63" customFormat="1">
      <c r="A13" s="63" t="s">
        <v>4070</v>
      </c>
      <c r="B13" s="63">
        <v>1062139000</v>
      </c>
      <c r="C13" s="72" t="s">
        <v>392</v>
      </c>
      <c r="D13" s="72" t="s">
        <v>392</v>
      </c>
      <c r="E13" s="72" t="s">
        <v>392</v>
      </c>
      <c r="F13" s="72" t="s">
        <v>392</v>
      </c>
      <c r="G13" s="72" t="s">
        <v>392</v>
      </c>
      <c r="H13" s="72" t="s">
        <v>392</v>
      </c>
      <c r="I13" s="72" t="s">
        <v>392</v>
      </c>
      <c r="J13" s="72" t="s">
        <v>392</v>
      </c>
      <c r="K13" s="72" t="s">
        <v>392</v>
      </c>
      <c r="L13" s="72" t="s">
        <v>392</v>
      </c>
      <c r="M13" s="72" t="s">
        <v>392</v>
      </c>
      <c r="N13" s="72" t="s">
        <v>392</v>
      </c>
      <c r="O13" s="72" t="s">
        <v>392</v>
      </c>
      <c r="P13" s="72" t="s">
        <v>392</v>
      </c>
      <c r="Q13" s="72" t="s">
        <v>392</v>
      </c>
      <c r="R13" s="72">
        <v>355461</v>
      </c>
      <c r="S13" s="72">
        <v>412463</v>
      </c>
      <c r="T13" s="72">
        <v>638736</v>
      </c>
      <c r="U13" s="72">
        <v>777593</v>
      </c>
      <c r="V13" s="72">
        <v>819182</v>
      </c>
      <c r="W13" s="72">
        <v>1084277</v>
      </c>
      <c r="X13" s="72">
        <v>1116541</v>
      </c>
      <c r="Y13" s="72">
        <v>561435</v>
      </c>
      <c r="Z13" s="72">
        <v>603542</v>
      </c>
      <c r="AA13" s="72">
        <v>645169</v>
      </c>
      <c r="AB13" s="72">
        <v>527064</v>
      </c>
      <c r="AC13" s="72">
        <v>309170</v>
      </c>
      <c r="AD13" s="72">
        <v>322638</v>
      </c>
      <c r="AE13" s="72">
        <v>235871</v>
      </c>
      <c r="AF13" s="280">
        <v>216932</v>
      </c>
    </row>
    <row r="14" spans="1:32" s="63" customFormat="1">
      <c r="A14" s="63" t="s">
        <v>4071</v>
      </c>
      <c r="B14" s="63">
        <v>1081123000</v>
      </c>
      <c r="C14" s="72" t="s">
        <v>392</v>
      </c>
      <c r="D14" s="72" t="s">
        <v>392</v>
      </c>
      <c r="E14" s="72" t="s">
        <v>392</v>
      </c>
      <c r="F14" s="72" t="s">
        <v>392</v>
      </c>
      <c r="G14" s="72" t="s">
        <v>392</v>
      </c>
      <c r="H14" s="72" t="s">
        <v>392</v>
      </c>
      <c r="I14" s="72" t="s">
        <v>392</v>
      </c>
      <c r="J14" s="72" t="s">
        <v>392</v>
      </c>
      <c r="K14" s="72" t="s">
        <v>392</v>
      </c>
      <c r="L14" s="72" t="s">
        <v>392</v>
      </c>
      <c r="M14" s="72" t="s">
        <v>392</v>
      </c>
      <c r="N14" s="72" t="s">
        <v>392</v>
      </c>
      <c r="O14" s="72" t="s">
        <v>392</v>
      </c>
      <c r="P14" s="72" t="s">
        <v>392</v>
      </c>
      <c r="Q14" s="72" t="s">
        <v>392</v>
      </c>
      <c r="R14" s="72">
        <v>124734074</v>
      </c>
      <c r="S14" s="72">
        <v>96642440</v>
      </c>
      <c r="T14" s="72">
        <v>125052978</v>
      </c>
      <c r="U14" s="72">
        <v>70061357</v>
      </c>
      <c r="V14" s="72">
        <v>106513928</v>
      </c>
      <c r="W14" s="72">
        <v>104279415</v>
      </c>
      <c r="X14" s="72">
        <v>134636323</v>
      </c>
      <c r="Y14" s="72">
        <v>140849070</v>
      </c>
      <c r="Z14" s="72">
        <v>165443911</v>
      </c>
      <c r="AA14" s="72">
        <v>159011647</v>
      </c>
      <c r="AB14" s="72">
        <v>104405770</v>
      </c>
      <c r="AC14" s="72">
        <v>145813495</v>
      </c>
      <c r="AD14" s="72">
        <v>139506181</v>
      </c>
      <c r="AE14" s="72">
        <v>146522313</v>
      </c>
      <c r="AF14" s="280">
        <v>117777980</v>
      </c>
    </row>
    <row r="15" spans="1:32" s="63" customFormat="1">
      <c r="A15" s="63" t="s">
        <v>4072</v>
      </c>
      <c r="B15" s="63">
        <v>1081129000</v>
      </c>
      <c r="C15" s="72" t="s">
        <v>392</v>
      </c>
      <c r="D15" s="72" t="s">
        <v>392</v>
      </c>
      <c r="E15" s="72" t="s">
        <v>392</v>
      </c>
      <c r="F15" s="72" t="s">
        <v>392</v>
      </c>
      <c r="G15" s="72" t="s">
        <v>392</v>
      </c>
      <c r="H15" s="72" t="s">
        <v>392</v>
      </c>
      <c r="I15" s="72" t="s">
        <v>392</v>
      </c>
      <c r="J15" s="72" t="s">
        <v>392</v>
      </c>
      <c r="K15" s="72" t="s">
        <v>392</v>
      </c>
      <c r="L15" s="72" t="s">
        <v>392</v>
      </c>
      <c r="M15" s="72" t="s">
        <v>392</v>
      </c>
      <c r="N15" s="72" t="s">
        <v>392</v>
      </c>
      <c r="O15" s="72" t="s">
        <v>392</v>
      </c>
      <c r="P15" s="72" t="s">
        <v>392</v>
      </c>
      <c r="Q15" s="72" t="s">
        <v>392</v>
      </c>
      <c r="R15" s="72">
        <v>27496</v>
      </c>
      <c r="S15" s="72">
        <v>17600</v>
      </c>
      <c r="T15" s="72">
        <v>1800</v>
      </c>
      <c r="U15" s="72">
        <v>1475</v>
      </c>
      <c r="V15" s="72">
        <v>0</v>
      </c>
      <c r="W15" s="72">
        <v>0</v>
      </c>
      <c r="X15" s="72">
        <v>0</v>
      </c>
      <c r="Y15" s="72">
        <v>0</v>
      </c>
      <c r="Z15" s="72">
        <v>0</v>
      </c>
      <c r="AA15" s="72">
        <v>0</v>
      </c>
      <c r="AB15" s="72">
        <v>0</v>
      </c>
      <c r="AC15" s="72">
        <v>0</v>
      </c>
      <c r="AD15" s="72">
        <v>0</v>
      </c>
      <c r="AE15" s="72">
        <v>0</v>
      </c>
      <c r="AF15" s="280">
        <v>0</v>
      </c>
    </row>
    <row r="16" spans="1:32" s="63" customFormat="1">
      <c r="A16" s="63" t="s">
        <v>4073</v>
      </c>
      <c r="B16" s="63">
        <v>1081130000</v>
      </c>
      <c r="C16" s="72" t="s">
        <v>392</v>
      </c>
      <c r="D16" s="72" t="s">
        <v>392</v>
      </c>
      <c r="E16" s="72" t="s">
        <v>392</v>
      </c>
      <c r="F16" s="72" t="s">
        <v>392</v>
      </c>
      <c r="G16" s="72" t="s">
        <v>392</v>
      </c>
      <c r="H16" s="72" t="s">
        <v>392</v>
      </c>
      <c r="I16" s="72" t="s">
        <v>392</v>
      </c>
      <c r="J16" s="72" t="s">
        <v>392</v>
      </c>
      <c r="K16" s="72" t="s">
        <v>392</v>
      </c>
      <c r="L16" s="72" t="s">
        <v>392</v>
      </c>
      <c r="M16" s="72" t="s">
        <v>392</v>
      </c>
      <c r="N16" s="72" t="s">
        <v>392</v>
      </c>
      <c r="O16" s="72" t="s">
        <v>392</v>
      </c>
      <c r="P16" s="72" t="s">
        <v>392</v>
      </c>
      <c r="Q16" s="72" t="s">
        <v>392</v>
      </c>
      <c r="R16" s="72">
        <v>6359</v>
      </c>
      <c r="S16" s="72">
        <v>5257</v>
      </c>
      <c r="T16" s="72">
        <v>9165</v>
      </c>
      <c r="U16" s="72">
        <v>6226</v>
      </c>
      <c r="V16" s="72">
        <v>11810</v>
      </c>
      <c r="W16" s="72">
        <v>13387</v>
      </c>
      <c r="X16" s="72">
        <v>18406</v>
      </c>
      <c r="Y16" s="72">
        <v>26249</v>
      </c>
      <c r="Z16" s="72">
        <v>28106</v>
      </c>
      <c r="AA16" s="72">
        <v>29543</v>
      </c>
      <c r="AB16" s="72">
        <v>32826</v>
      </c>
      <c r="AC16" s="72">
        <v>33261</v>
      </c>
      <c r="AD16" s="72">
        <v>37898</v>
      </c>
      <c r="AE16" s="72">
        <v>63292</v>
      </c>
      <c r="AF16" s="280">
        <v>51116</v>
      </c>
    </row>
    <row r="17" spans="1:32" s="63" customFormat="1">
      <c r="A17" s="73" t="s">
        <v>4074</v>
      </c>
      <c r="B17" s="62"/>
      <c r="C17" s="72">
        <v>158600000</v>
      </c>
      <c r="D17" s="72">
        <v>150500000</v>
      </c>
      <c r="E17" s="72">
        <v>87700000</v>
      </c>
      <c r="F17" s="72">
        <v>90900000</v>
      </c>
      <c r="G17" s="72">
        <v>51600000</v>
      </c>
      <c r="H17" s="72">
        <v>105200000</v>
      </c>
      <c r="I17" s="72">
        <v>125600000</v>
      </c>
      <c r="J17" s="72">
        <v>112500000</v>
      </c>
      <c r="K17" s="72">
        <v>123100000</v>
      </c>
      <c r="L17" s="72">
        <v>121200000</v>
      </c>
      <c r="M17" s="72">
        <v>126600000</v>
      </c>
      <c r="N17" s="72">
        <v>108700000</v>
      </c>
      <c r="O17" s="72">
        <v>138300000</v>
      </c>
      <c r="P17" s="72">
        <v>131500000</v>
      </c>
      <c r="Q17" s="72">
        <v>132900000</v>
      </c>
      <c r="R17" s="72" t="s">
        <v>392</v>
      </c>
      <c r="S17" s="72" t="s">
        <v>392</v>
      </c>
      <c r="T17" s="72" t="s">
        <v>392</v>
      </c>
      <c r="U17" s="72" t="s">
        <v>392</v>
      </c>
      <c r="V17" s="72" t="s">
        <v>392</v>
      </c>
      <c r="W17" s="72" t="s">
        <v>392</v>
      </c>
      <c r="X17" s="72" t="s">
        <v>392</v>
      </c>
      <c r="Y17" s="72" t="s">
        <v>392</v>
      </c>
      <c r="Z17" s="72" t="s">
        <v>392</v>
      </c>
      <c r="AA17" s="72" t="s">
        <v>392</v>
      </c>
      <c r="AB17" s="72" t="s">
        <v>392</v>
      </c>
      <c r="AC17" s="72" t="s">
        <v>392</v>
      </c>
      <c r="AD17" s="72" t="s">
        <v>392</v>
      </c>
      <c r="AE17" s="72" t="s">
        <v>392</v>
      </c>
      <c r="AF17" s="280" t="s">
        <v>392</v>
      </c>
    </row>
    <row r="18" spans="1:32" s="63" customFormat="1">
      <c r="A18" s="169" t="s">
        <v>4149</v>
      </c>
      <c r="B18" s="175"/>
      <c r="C18" s="171">
        <v>158600000</v>
      </c>
      <c r="D18" s="171">
        <v>150500000</v>
      </c>
      <c r="E18" s="171">
        <v>87700000</v>
      </c>
      <c r="F18" s="171">
        <v>90900000</v>
      </c>
      <c r="G18" s="171">
        <v>51600000</v>
      </c>
      <c r="H18" s="171">
        <v>105200000</v>
      </c>
      <c r="I18" s="171">
        <v>125600000</v>
      </c>
      <c r="J18" s="171">
        <v>112500000</v>
      </c>
      <c r="K18" s="171">
        <v>123100000</v>
      </c>
      <c r="L18" s="171">
        <v>121200000</v>
      </c>
      <c r="M18" s="171">
        <v>126600000</v>
      </c>
      <c r="N18" s="171">
        <v>108700000</v>
      </c>
      <c r="O18" s="171">
        <v>138300000</v>
      </c>
      <c r="P18" s="171">
        <v>131500000</v>
      </c>
      <c r="Q18" s="171">
        <v>132900000</v>
      </c>
      <c r="R18" s="171">
        <v>125123390</v>
      </c>
      <c r="S18" s="171">
        <v>97077760</v>
      </c>
      <c r="T18" s="171">
        <v>125702679</v>
      </c>
      <c r="U18" s="171">
        <v>70846651</v>
      </c>
      <c r="V18" s="171">
        <v>107344920</v>
      </c>
      <c r="W18" s="171">
        <v>105377079</v>
      </c>
      <c r="X18" s="171">
        <v>135771270</v>
      </c>
      <c r="Y18" s="171">
        <v>141436754</v>
      </c>
      <c r="Z18" s="171">
        <v>166075559</v>
      </c>
      <c r="AA18" s="171">
        <v>159686359</v>
      </c>
      <c r="AB18" s="171">
        <v>104965660</v>
      </c>
      <c r="AC18" s="171">
        <v>146155926</v>
      </c>
      <c r="AD18" s="171">
        <v>139866717</v>
      </c>
      <c r="AE18" s="171">
        <v>146821476</v>
      </c>
      <c r="AF18" s="171">
        <v>118046028</v>
      </c>
    </row>
    <row r="19" spans="1:32" s="77" customFormat="1">
      <c r="A19" s="172" t="s">
        <v>4150</v>
      </c>
      <c r="B19" s="173"/>
      <c r="C19" s="174">
        <v>158.6</v>
      </c>
      <c r="D19" s="174">
        <v>150.5</v>
      </c>
      <c r="E19" s="174">
        <v>87.7</v>
      </c>
      <c r="F19" s="174">
        <v>90.9</v>
      </c>
      <c r="G19" s="174">
        <v>51.6</v>
      </c>
      <c r="H19" s="174">
        <v>105.2</v>
      </c>
      <c r="I19" s="174">
        <v>125.6</v>
      </c>
      <c r="J19" s="174">
        <v>112.5</v>
      </c>
      <c r="K19" s="174">
        <v>123.1</v>
      </c>
      <c r="L19" s="174">
        <v>121.2</v>
      </c>
      <c r="M19" s="174">
        <v>126.6</v>
      </c>
      <c r="N19" s="174">
        <v>108.7</v>
      </c>
      <c r="O19" s="174">
        <v>138.30000000000001</v>
      </c>
      <c r="P19" s="174">
        <v>131.5</v>
      </c>
      <c r="Q19" s="174">
        <v>132.9</v>
      </c>
      <c r="R19" s="174">
        <v>125.12339</v>
      </c>
      <c r="S19" s="174">
        <v>97.077759999999998</v>
      </c>
      <c r="T19" s="174">
        <v>125.702679</v>
      </c>
      <c r="U19" s="174">
        <v>70.846650999999994</v>
      </c>
      <c r="V19" s="174">
        <v>107.34492</v>
      </c>
      <c r="W19" s="174">
        <v>105.37707899999999</v>
      </c>
      <c r="X19" s="174">
        <v>135.77126999999999</v>
      </c>
      <c r="Y19" s="174">
        <v>141.43675399999998</v>
      </c>
      <c r="Z19" s="174">
        <v>166.075559</v>
      </c>
      <c r="AA19" s="174">
        <v>159.68635900000001</v>
      </c>
      <c r="AB19" s="174">
        <v>104.96566</v>
      </c>
      <c r="AC19" s="174">
        <v>146.15592599999999</v>
      </c>
      <c r="AD19" s="174">
        <v>139.86671699999999</v>
      </c>
      <c r="AE19" s="174">
        <v>146.82147599999999</v>
      </c>
      <c r="AF19" s="174">
        <v>118.04602800000001</v>
      </c>
    </row>
    <row r="20" spans="1:32" s="63" customFormat="1" ht="18">
      <c r="A20" s="65" t="s">
        <v>4079</v>
      </c>
      <c r="C20" s="72"/>
      <c r="D20" s="72"/>
      <c r="E20" s="72"/>
      <c r="F20" s="72"/>
      <c r="G20" s="72"/>
      <c r="H20" s="72"/>
      <c r="I20" s="72"/>
      <c r="J20" s="72"/>
      <c r="K20" s="72"/>
      <c r="L20" s="72"/>
      <c r="M20" s="72"/>
      <c r="N20" s="72"/>
      <c r="O20" s="72"/>
      <c r="P20" s="72"/>
      <c r="Q20" s="72"/>
      <c r="R20" s="72"/>
      <c r="S20" s="72"/>
      <c r="T20" s="72"/>
      <c r="U20" s="72"/>
      <c r="V20" s="72"/>
      <c r="W20" s="72"/>
      <c r="X20" s="72"/>
      <c r="Y20" s="72"/>
      <c r="Z20" s="72"/>
      <c r="AA20" s="72"/>
      <c r="AB20" s="72"/>
      <c r="AC20" s="72"/>
      <c r="AD20" s="72"/>
      <c r="AE20" s="72"/>
      <c r="AF20" s="226"/>
    </row>
    <row r="21" spans="1:32" s="63" customFormat="1">
      <c r="A21" s="63" t="s">
        <v>4075</v>
      </c>
      <c r="B21" s="63">
        <v>1071110000</v>
      </c>
      <c r="C21" s="72" t="s">
        <v>392</v>
      </c>
      <c r="D21" s="72" t="s">
        <v>392</v>
      </c>
      <c r="E21" s="72" t="s">
        <v>392</v>
      </c>
      <c r="F21" s="72" t="s">
        <v>392</v>
      </c>
      <c r="G21" s="72" t="s">
        <v>392</v>
      </c>
      <c r="H21" s="72" t="s">
        <v>392</v>
      </c>
      <c r="I21" s="72" t="s">
        <v>392</v>
      </c>
      <c r="J21" s="72" t="s">
        <v>392</v>
      </c>
      <c r="K21" s="72" t="s">
        <v>392</v>
      </c>
      <c r="L21" s="72" t="s">
        <v>392</v>
      </c>
      <c r="M21" s="72" t="s">
        <v>392</v>
      </c>
      <c r="N21" s="72" t="s">
        <v>392</v>
      </c>
      <c r="O21" s="72" t="s">
        <v>392</v>
      </c>
      <c r="P21" s="72" t="s">
        <v>392</v>
      </c>
      <c r="Q21" s="72" t="s">
        <v>392</v>
      </c>
      <c r="R21" s="72">
        <v>160197524</v>
      </c>
      <c r="S21" s="72">
        <v>150906612</v>
      </c>
      <c r="T21" s="72">
        <v>144878121</v>
      </c>
      <c r="U21" s="72">
        <v>141966992</v>
      </c>
      <c r="V21" s="72">
        <v>134269084</v>
      </c>
      <c r="W21" s="72">
        <v>134127779</v>
      </c>
      <c r="X21" s="72">
        <v>126085778</v>
      </c>
      <c r="Y21" s="72">
        <v>121827600</v>
      </c>
      <c r="Z21" s="72">
        <v>121111541</v>
      </c>
      <c r="AA21" s="72">
        <v>126450110</v>
      </c>
      <c r="AB21" s="72">
        <v>123831123</v>
      </c>
      <c r="AC21" s="72">
        <v>127197230</v>
      </c>
      <c r="AD21" s="72">
        <v>115576896</v>
      </c>
      <c r="AE21" s="72">
        <v>123751030</v>
      </c>
      <c r="AF21" s="280">
        <v>120939211</v>
      </c>
    </row>
    <row r="22" spans="1:32" s="63" customFormat="1">
      <c r="A22" s="63" t="s">
        <v>4076</v>
      </c>
      <c r="B22" s="63">
        <v>1071110010</v>
      </c>
      <c r="C22" s="72" t="s">
        <v>392</v>
      </c>
      <c r="D22" s="72" t="s">
        <v>392</v>
      </c>
      <c r="E22" s="72" t="s">
        <v>392</v>
      </c>
      <c r="F22" s="72" t="s">
        <v>392</v>
      </c>
      <c r="G22" s="72" t="s">
        <v>392</v>
      </c>
      <c r="H22" s="72" t="s">
        <v>392</v>
      </c>
      <c r="I22" s="72" t="s">
        <v>392</v>
      </c>
      <c r="J22" s="72" t="s">
        <v>392</v>
      </c>
      <c r="K22" s="72" t="s">
        <v>392</v>
      </c>
      <c r="L22" s="72" t="s">
        <v>392</v>
      </c>
      <c r="M22" s="72" t="s">
        <v>392</v>
      </c>
      <c r="N22" s="72" t="s">
        <v>392</v>
      </c>
      <c r="O22" s="72" t="s">
        <v>392</v>
      </c>
      <c r="P22" s="72" t="s">
        <v>392</v>
      </c>
      <c r="Q22" s="72" t="s">
        <v>392</v>
      </c>
      <c r="R22" s="72">
        <v>72192429</v>
      </c>
      <c r="S22" s="72">
        <v>67168270</v>
      </c>
      <c r="T22" s="72">
        <v>62656592</v>
      </c>
      <c r="U22" s="72">
        <v>60881831</v>
      </c>
      <c r="V22" s="72">
        <v>59752458</v>
      </c>
      <c r="W22" s="72">
        <v>59876920</v>
      </c>
      <c r="X22" s="72">
        <v>58952350</v>
      </c>
      <c r="Y22" s="72">
        <v>56243098</v>
      </c>
      <c r="Z22" s="72">
        <v>54219091</v>
      </c>
      <c r="AA22" s="72">
        <v>51194318</v>
      </c>
      <c r="AB22" s="72">
        <v>49544644</v>
      </c>
      <c r="AC22" s="72">
        <v>49099889</v>
      </c>
      <c r="AD22" s="72">
        <v>49488966</v>
      </c>
      <c r="AE22" s="72">
        <v>49099161</v>
      </c>
      <c r="AF22" s="280">
        <v>46457001</v>
      </c>
    </row>
    <row r="23" spans="1:32" s="63" customFormat="1">
      <c r="A23" s="63" t="s">
        <v>4077</v>
      </c>
      <c r="B23" s="63">
        <v>1071110080</v>
      </c>
      <c r="C23" s="72" t="s">
        <v>392</v>
      </c>
      <c r="D23" s="72" t="s">
        <v>392</v>
      </c>
      <c r="E23" s="72" t="s">
        <v>392</v>
      </c>
      <c r="F23" s="72" t="s">
        <v>392</v>
      </c>
      <c r="G23" s="72" t="s">
        <v>392</v>
      </c>
      <c r="H23" s="72" t="s">
        <v>392</v>
      </c>
      <c r="I23" s="72" t="s">
        <v>392</v>
      </c>
      <c r="J23" s="72" t="s">
        <v>392</v>
      </c>
      <c r="K23" s="72" t="s">
        <v>392</v>
      </c>
      <c r="L23" s="72" t="s">
        <v>392</v>
      </c>
      <c r="M23" s="72" t="s">
        <v>392</v>
      </c>
      <c r="N23" s="72" t="s">
        <v>392</v>
      </c>
      <c r="O23" s="72" t="s">
        <v>392</v>
      </c>
      <c r="P23" s="72" t="s">
        <v>392</v>
      </c>
      <c r="Q23" s="72" t="s">
        <v>392</v>
      </c>
      <c r="R23" s="72">
        <v>88005095</v>
      </c>
      <c r="S23" s="72">
        <v>83738342</v>
      </c>
      <c r="T23" s="72">
        <v>82221529</v>
      </c>
      <c r="U23" s="72">
        <v>81085161</v>
      </c>
      <c r="V23" s="72">
        <v>74516626</v>
      </c>
      <c r="W23" s="72">
        <v>74250859</v>
      </c>
      <c r="X23" s="72">
        <v>67133428</v>
      </c>
      <c r="Y23" s="72">
        <v>65584502</v>
      </c>
      <c r="Z23" s="72">
        <v>66892450</v>
      </c>
      <c r="AA23" s="72">
        <v>75255792</v>
      </c>
      <c r="AB23" s="72">
        <v>74286479</v>
      </c>
      <c r="AC23" s="72">
        <v>78097341</v>
      </c>
      <c r="AD23" s="72">
        <v>66087930</v>
      </c>
      <c r="AE23" s="72">
        <v>74651869</v>
      </c>
      <c r="AF23" s="280">
        <v>74482210</v>
      </c>
    </row>
    <row r="24" spans="1:32" s="63" customFormat="1">
      <c r="A24" s="63" t="s">
        <v>4078</v>
      </c>
      <c r="C24" s="72">
        <v>332100000</v>
      </c>
      <c r="D24" s="72">
        <v>319800000</v>
      </c>
      <c r="E24" s="72">
        <v>295100000</v>
      </c>
      <c r="F24" s="72">
        <v>279600000</v>
      </c>
      <c r="G24" s="72">
        <v>240300000</v>
      </c>
      <c r="H24" s="72">
        <v>214900000</v>
      </c>
      <c r="I24" s="72">
        <v>203400000</v>
      </c>
      <c r="J24" s="72">
        <v>192400000</v>
      </c>
      <c r="K24" s="72">
        <v>191200000</v>
      </c>
      <c r="L24" s="72">
        <v>190800000</v>
      </c>
      <c r="M24" s="72">
        <v>179800000</v>
      </c>
      <c r="N24" s="72">
        <v>189100000</v>
      </c>
      <c r="O24" s="72">
        <v>187300000</v>
      </c>
      <c r="P24" s="72">
        <v>177900000</v>
      </c>
      <c r="Q24" s="72">
        <v>186200000</v>
      </c>
      <c r="R24" s="72" t="s">
        <v>392</v>
      </c>
      <c r="S24" s="72" t="s">
        <v>392</v>
      </c>
      <c r="T24" s="72" t="s">
        <v>392</v>
      </c>
      <c r="U24" s="72" t="s">
        <v>392</v>
      </c>
      <c r="V24" s="72" t="s">
        <v>392</v>
      </c>
      <c r="W24" s="72" t="s">
        <v>392</v>
      </c>
      <c r="X24" s="72" t="s">
        <v>392</v>
      </c>
      <c r="Y24" s="72" t="s">
        <v>392</v>
      </c>
      <c r="Z24" s="72" t="s">
        <v>392</v>
      </c>
      <c r="AA24" s="72" t="s">
        <v>392</v>
      </c>
      <c r="AB24" s="72" t="s">
        <v>392</v>
      </c>
      <c r="AC24" s="72" t="s">
        <v>392</v>
      </c>
      <c r="AD24" s="72" t="s">
        <v>392</v>
      </c>
      <c r="AE24" s="72" t="s">
        <v>392</v>
      </c>
      <c r="AF24" s="280" t="s">
        <v>392</v>
      </c>
    </row>
    <row r="25" spans="1:32" s="63" customFormat="1">
      <c r="A25" s="169" t="s">
        <v>4149</v>
      </c>
      <c r="B25" s="170"/>
      <c r="C25" s="171">
        <v>332100000</v>
      </c>
      <c r="D25" s="171">
        <v>319800000</v>
      </c>
      <c r="E25" s="171">
        <v>295100000</v>
      </c>
      <c r="F25" s="171">
        <v>279600000</v>
      </c>
      <c r="G25" s="171">
        <v>240300000</v>
      </c>
      <c r="H25" s="171">
        <v>214900000</v>
      </c>
      <c r="I25" s="171">
        <v>203400000</v>
      </c>
      <c r="J25" s="171">
        <v>192400000</v>
      </c>
      <c r="K25" s="171">
        <v>191200000</v>
      </c>
      <c r="L25" s="171">
        <v>190800000</v>
      </c>
      <c r="M25" s="171">
        <v>179800000</v>
      </c>
      <c r="N25" s="171">
        <v>189100000</v>
      </c>
      <c r="O25" s="171">
        <v>187300000</v>
      </c>
      <c r="P25" s="171">
        <v>177900000</v>
      </c>
      <c r="Q25" s="171">
        <v>186200000</v>
      </c>
      <c r="R25" s="171">
        <v>320395048</v>
      </c>
      <c r="S25" s="171">
        <v>301813224</v>
      </c>
      <c r="T25" s="171">
        <v>289756242</v>
      </c>
      <c r="U25" s="171">
        <v>283933984</v>
      </c>
      <c r="V25" s="171">
        <v>268538168</v>
      </c>
      <c r="W25" s="171">
        <v>268255558</v>
      </c>
      <c r="X25" s="171">
        <v>252171556</v>
      </c>
      <c r="Y25" s="171">
        <v>243655200</v>
      </c>
      <c r="Z25" s="171">
        <v>242223082</v>
      </c>
      <c r="AA25" s="171">
        <v>252900220</v>
      </c>
      <c r="AB25" s="171">
        <v>247662246</v>
      </c>
      <c r="AC25" s="171">
        <v>254394460</v>
      </c>
      <c r="AD25" s="171">
        <v>231153792</v>
      </c>
      <c r="AE25" s="171">
        <v>247502060</v>
      </c>
      <c r="AF25" s="171">
        <v>241878422</v>
      </c>
    </row>
    <row r="26" spans="1:32" s="77" customFormat="1">
      <c r="A26" s="172" t="s">
        <v>4150</v>
      </c>
      <c r="B26" s="173"/>
      <c r="C26" s="174">
        <v>332.1</v>
      </c>
      <c r="D26" s="174">
        <v>319.8</v>
      </c>
      <c r="E26" s="174">
        <v>295.10000000000002</v>
      </c>
      <c r="F26" s="174">
        <v>279.60000000000002</v>
      </c>
      <c r="G26" s="174">
        <v>240.3</v>
      </c>
      <c r="H26" s="174">
        <v>214.9</v>
      </c>
      <c r="I26" s="174">
        <v>203.4</v>
      </c>
      <c r="J26" s="174">
        <v>192.4</v>
      </c>
      <c r="K26" s="174">
        <v>191.2</v>
      </c>
      <c r="L26" s="174">
        <v>190.8</v>
      </c>
      <c r="M26" s="174">
        <v>179.8</v>
      </c>
      <c r="N26" s="174">
        <v>189.1</v>
      </c>
      <c r="O26" s="174">
        <v>187.3</v>
      </c>
      <c r="P26" s="174">
        <v>177.9</v>
      </c>
      <c r="Q26" s="174">
        <v>186.2</v>
      </c>
      <c r="R26" s="174">
        <v>320.39504800000003</v>
      </c>
      <c r="S26" s="174">
        <v>301.81322399999999</v>
      </c>
      <c r="T26" s="174">
        <v>289.75624200000004</v>
      </c>
      <c r="U26" s="174">
        <v>283.93398400000001</v>
      </c>
      <c r="V26" s="174">
        <v>268.53816799999998</v>
      </c>
      <c r="W26" s="174">
        <v>268.25555800000001</v>
      </c>
      <c r="X26" s="174">
        <v>252.17155600000001</v>
      </c>
      <c r="Y26" s="174">
        <v>243.65520000000001</v>
      </c>
      <c r="Z26" s="174">
        <v>242.22308200000001</v>
      </c>
      <c r="AA26" s="174">
        <v>252.90021999999999</v>
      </c>
      <c r="AB26" s="174">
        <v>247.66224600000001</v>
      </c>
      <c r="AC26" s="174">
        <v>254.39445999999998</v>
      </c>
      <c r="AD26" s="174">
        <v>231.15379199999998</v>
      </c>
      <c r="AE26" s="174">
        <v>247.50206</v>
      </c>
      <c r="AF26" s="174">
        <v>241.878422</v>
      </c>
    </row>
    <row r="27" spans="1:32" s="63" customFormat="1" ht="18">
      <c r="A27" s="65" t="s">
        <v>4080</v>
      </c>
      <c r="C27" s="72"/>
      <c r="D27" s="72"/>
      <c r="E27" s="72"/>
      <c r="F27" s="72"/>
      <c r="G27" s="72"/>
      <c r="H27" s="72"/>
      <c r="I27" s="72"/>
      <c r="J27" s="72"/>
      <c r="K27" s="72"/>
      <c r="L27" s="72"/>
      <c r="M27" s="72"/>
      <c r="N27" s="72"/>
      <c r="O27" s="72"/>
      <c r="P27" s="72"/>
      <c r="Q27" s="72"/>
      <c r="R27" s="72"/>
      <c r="S27" s="72"/>
      <c r="T27" s="72"/>
      <c r="U27" s="72"/>
      <c r="V27" s="72"/>
      <c r="W27" s="72"/>
      <c r="X27" s="72"/>
      <c r="Y27" s="72"/>
      <c r="Z27" s="72"/>
      <c r="AA27" s="72"/>
      <c r="AB27" s="72"/>
      <c r="AC27" s="72"/>
      <c r="AD27" s="72"/>
      <c r="AE27" s="72"/>
      <c r="AF27" s="226"/>
    </row>
    <row r="28" spans="1:32" s="63" customFormat="1">
      <c r="A28" s="63" t="s">
        <v>4081</v>
      </c>
      <c r="B28" s="63">
        <v>1101105000</v>
      </c>
      <c r="C28" s="72" t="s">
        <v>392</v>
      </c>
      <c r="D28" s="72" t="s">
        <v>392</v>
      </c>
      <c r="E28" s="72" t="s">
        <v>392</v>
      </c>
      <c r="F28" s="72" t="s">
        <v>392</v>
      </c>
      <c r="G28" s="72" t="s">
        <v>392</v>
      </c>
      <c r="H28" s="72" t="s">
        <v>392</v>
      </c>
      <c r="I28" s="72" t="s">
        <v>392</v>
      </c>
      <c r="J28" s="72" t="s">
        <v>392</v>
      </c>
      <c r="K28" s="72" t="s">
        <v>392</v>
      </c>
      <c r="L28" s="72" t="s">
        <v>392</v>
      </c>
      <c r="M28" s="72" t="s">
        <v>392</v>
      </c>
      <c r="N28" s="72" t="s">
        <v>392</v>
      </c>
      <c r="O28" s="72" t="s">
        <v>392</v>
      </c>
      <c r="P28" s="72" t="s">
        <v>392</v>
      </c>
      <c r="Q28" s="72" t="s">
        <v>392</v>
      </c>
      <c r="R28" s="72">
        <v>13296</v>
      </c>
      <c r="S28" s="72">
        <v>12541</v>
      </c>
      <c r="T28" s="72">
        <v>19151</v>
      </c>
      <c r="U28" s="72">
        <v>19567</v>
      </c>
      <c r="V28" s="72">
        <v>18078</v>
      </c>
      <c r="W28" s="72">
        <v>14673</v>
      </c>
      <c r="X28" s="72">
        <v>17754</v>
      </c>
      <c r="Y28" s="72">
        <v>19526</v>
      </c>
      <c r="Z28" s="72">
        <v>18838</v>
      </c>
      <c r="AA28" s="72">
        <v>16152</v>
      </c>
      <c r="AB28" s="72">
        <v>40574</v>
      </c>
      <c r="AC28" s="72">
        <v>46947</v>
      </c>
      <c r="AD28" s="72">
        <v>61448</v>
      </c>
      <c r="AE28" s="72">
        <v>72520</v>
      </c>
      <c r="AF28" s="280">
        <v>77643</v>
      </c>
    </row>
    <row r="29" spans="1:32" s="63" customFormat="1">
      <c r="A29" s="63" t="s">
        <v>4082</v>
      </c>
      <c r="B29" s="63">
        <v>1101104000</v>
      </c>
      <c r="C29" s="72" t="s">
        <v>392</v>
      </c>
      <c r="D29" s="72" t="s">
        <v>392</v>
      </c>
      <c r="E29" s="72" t="s">
        <v>392</v>
      </c>
      <c r="F29" s="72" t="s">
        <v>392</v>
      </c>
      <c r="G29" s="72" t="s">
        <v>392</v>
      </c>
      <c r="H29" s="72" t="s">
        <v>392</v>
      </c>
      <c r="I29" s="72" t="s">
        <v>392</v>
      </c>
      <c r="J29" s="72" t="s">
        <v>392</v>
      </c>
      <c r="K29" s="72" t="s">
        <v>392</v>
      </c>
      <c r="L29" s="72" t="s">
        <v>392</v>
      </c>
      <c r="M29" s="72" t="s">
        <v>392</v>
      </c>
      <c r="N29" s="72" t="s">
        <v>392</v>
      </c>
      <c r="O29" s="72" t="s">
        <v>392</v>
      </c>
      <c r="P29" s="72" t="s">
        <v>392</v>
      </c>
      <c r="Q29" s="72" t="s">
        <v>392</v>
      </c>
      <c r="R29" s="72" t="s">
        <v>392</v>
      </c>
      <c r="S29" s="72" t="s">
        <v>392</v>
      </c>
      <c r="T29" s="72" t="s">
        <v>392</v>
      </c>
      <c r="U29" s="72" t="s">
        <v>392</v>
      </c>
      <c r="V29" s="72" t="s">
        <v>392</v>
      </c>
      <c r="W29" s="72" t="s">
        <v>392</v>
      </c>
      <c r="X29" s="72" t="s">
        <v>392</v>
      </c>
      <c r="Y29" s="72">
        <v>13573</v>
      </c>
      <c r="Z29" s="72">
        <v>15486</v>
      </c>
      <c r="AA29" s="72">
        <v>16454</v>
      </c>
      <c r="AB29" s="72">
        <v>8147</v>
      </c>
      <c r="AC29" s="72">
        <v>9014</v>
      </c>
      <c r="AD29" s="72">
        <v>16087</v>
      </c>
      <c r="AE29" s="72">
        <v>23828</v>
      </c>
      <c r="AF29" s="280">
        <v>32059</v>
      </c>
    </row>
    <row r="30" spans="1:32" s="63" customFormat="1">
      <c r="A30" s="63" t="s">
        <v>4083</v>
      </c>
      <c r="B30" s="63">
        <v>1101106300</v>
      </c>
      <c r="C30" s="72" t="s">
        <v>392</v>
      </c>
      <c r="D30" s="72" t="s">
        <v>392</v>
      </c>
      <c r="E30" s="72" t="s">
        <v>392</v>
      </c>
      <c r="F30" s="72" t="s">
        <v>392</v>
      </c>
      <c r="G30" s="72" t="s">
        <v>392</v>
      </c>
      <c r="H30" s="72" t="s">
        <v>392</v>
      </c>
      <c r="I30" s="72" t="s">
        <v>392</v>
      </c>
      <c r="J30" s="72" t="s">
        <v>392</v>
      </c>
      <c r="K30" s="72" t="s">
        <v>392</v>
      </c>
      <c r="L30" s="72" t="s">
        <v>392</v>
      </c>
      <c r="M30" s="72" t="s">
        <v>392</v>
      </c>
      <c r="N30" s="72" t="s">
        <v>392</v>
      </c>
      <c r="O30" s="72" t="s">
        <v>392</v>
      </c>
      <c r="P30" s="72" t="s">
        <v>392</v>
      </c>
      <c r="Q30" s="72" t="s">
        <v>392</v>
      </c>
      <c r="R30" s="72">
        <v>8884021</v>
      </c>
      <c r="S30" s="72">
        <v>11625645</v>
      </c>
      <c r="T30" s="72">
        <v>14118849</v>
      </c>
      <c r="U30" s="72">
        <v>11512033</v>
      </c>
      <c r="V30" s="72">
        <v>7839586</v>
      </c>
      <c r="W30" s="72">
        <v>6621665</v>
      </c>
      <c r="X30" s="72">
        <v>6904757</v>
      </c>
      <c r="Y30" s="72">
        <v>6846209</v>
      </c>
      <c r="Z30" s="72">
        <v>8173584</v>
      </c>
      <c r="AA30" s="72">
        <v>8190771</v>
      </c>
      <c r="AB30" s="72">
        <v>8644667</v>
      </c>
      <c r="AC30" s="72">
        <v>8127739</v>
      </c>
      <c r="AD30" s="72">
        <v>7604539</v>
      </c>
      <c r="AE30" s="72">
        <v>7500379</v>
      </c>
      <c r="AF30" s="280">
        <v>7075979</v>
      </c>
    </row>
    <row r="31" spans="1:32" s="63" customFormat="1">
      <c r="A31" s="63" t="s">
        <v>4084</v>
      </c>
      <c r="B31" s="63">
        <v>1101107000</v>
      </c>
      <c r="C31" s="72" t="s">
        <v>392</v>
      </c>
      <c r="D31" s="72" t="s">
        <v>392</v>
      </c>
      <c r="E31" s="72" t="s">
        <v>392</v>
      </c>
      <c r="F31" s="72" t="s">
        <v>392</v>
      </c>
      <c r="G31" s="72" t="s">
        <v>392</v>
      </c>
      <c r="H31" s="72" t="s">
        <v>392</v>
      </c>
      <c r="I31" s="72" t="s">
        <v>392</v>
      </c>
      <c r="J31" s="72" t="s">
        <v>392</v>
      </c>
      <c r="K31" s="72" t="s">
        <v>392</v>
      </c>
      <c r="L31" s="72" t="s">
        <v>392</v>
      </c>
      <c r="M31" s="72" t="s">
        <v>392</v>
      </c>
      <c r="N31" s="72" t="s">
        <v>392</v>
      </c>
      <c r="O31" s="72" t="s">
        <v>392</v>
      </c>
      <c r="P31" s="72" t="s">
        <v>392</v>
      </c>
      <c r="Q31" s="72" t="s">
        <v>392</v>
      </c>
      <c r="R31" s="72" t="s">
        <v>392</v>
      </c>
      <c r="S31" s="72" t="s">
        <v>392</v>
      </c>
      <c r="T31" s="72" t="s">
        <v>392</v>
      </c>
      <c r="U31" s="72" t="s">
        <v>392</v>
      </c>
      <c r="V31" s="72" t="s">
        <v>392</v>
      </c>
      <c r="W31" s="72" t="s">
        <v>392</v>
      </c>
      <c r="X31" s="72" t="s">
        <v>392</v>
      </c>
      <c r="Y31" s="72">
        <v>139826</v>
      </c>
      <c r="Z31" s="72">
        <v>257971</v>
      </c>
      <c r="AA31" s="72">
        <v>210879</v>
      </c>
      <c r="AB31" s="72">
        <v>214193</v>
      </c>
      <c r="AC31" s="72">
        <v>212163</v>
      </c>
      <c r="AD31" s="72">
        <v>187318</v>
      </c>
      <c r="AE31" s="72">
        <v>0</v>
      </c>
      <c r="AF31" s="280">
        <v>0</v>
      </c>
    </row>
    <row r="32" spans="1:32" s="63" customFormat="1">
      <c r="A32" s="63" t="s">
        <v>4085</v>
      </c>
      <c r="B32" s="63">
        <v>1101102000</v>
      </c>
      <c r="C32" s="72" t="s">
        <v>392</v>
      </c>
      <c r="D32" s="72" t="s">
        <v>392</v>
      </c>
      <c r="E32" s="72" t="s">
        <v>392</v>
      </c>
      <c r="F32" s="72" t="s">
        <v>392</v>
      </c>
      <c r="G32" s="72" t="s">
        <v>392</v>
      </c>
      <c r="H32" s="72" t="s">
        <v>392</v>
      </c>
      <c r="I32" s="72" t="s">
        <v>392</v>
      </c>
      <c r="J32" s="72" t="s">
        <v>392</v>
      </c>
      <c r="K32" s="72" t="s">
        <v>392</v>
      </c>
      <c r="L32" s="72" t="s">
        <v>392</v>
      </c>
      <c r="M32" s="72" t="s">
        <v>392</v>
      </c>
      <c r="N32" s="72" t="s">
        <v>392</v>
      </c>
      <c r="O32" s="72" t="s">
        <v>392</v>
      </c>
      <c r="P32" s="72" t="s">
        <v>392</v>
      </c>
      <c r="Q32" s="72" t="s">
        <v>392</v>
      </c>
      <c r="R32" s="72">
        <v>991468</v>
      </c>
      <c r="S32" s="72">
        <v>1057417</v>
      </c>
      <c r="T32" s="72">
        <v>1250822</v>
      </c>
      <c r="U32" s="72">
        <v>997800</v>
      </c>
      <c r="V32" s="72">
        <v>632681</v>
      </c>
      <c r="W32" s="72">
        <v>760050</v>
      </c>
      <c r="X32" s="72">
        <v>850732</v>
      </c>
      <c r="Y32" s="72">
        <v>853077</v>
      </c>
      <c r="Z32" s="72">
        <v>817690</v>
      </c>
      <c r="AA32" s="72">
        <v>881320</v>
      </c>
      <c r="AB32" s="72">
        <v>839177</v>
      </c>
      <c r="AC32" s="72">
        <v>740167</v>
      </c>
      <c r="AD32" s="72">
        <v>944726</v>
      </c>
      <c r="AE32" s="72">
        <v>508615</v>
      </c>
      <c r="AF32" s="280">
        <v>502481</v>
      </c>
    </row>
    <row r="33" spans="1:32" s="63" customFormat="1">
      <c r="A33" s="63" t="s">
        <v>4086</v>
      </c>
      <c r="B33" s="63">
        <v>1101108000</v>
      </c>
      <c r="C33" s="72" t="s">
        <v>392</v>
      </c>
      <c r="D33" s="72" t="s">
        <v>392</v>
      </c>
      <c r="E33" s="72" t="s">
        <v>392</v>
      </c>
      <c r="F33" s="72" t="s">
        <v>392</v>
      </c>
      <c r="G33" s="72" t="s">
        <v>392</v>
      </c>
      <c r="H33" s="72" t="s">
        <v>392</v>
      </c>
      <c r="I33" s="72" t="s">
        <v>392</v>
      </c>
      <c r="J33" s="72" t="s">
        <v>392</v>
      </c>
      <c r="K33" s="72" t="s">
        <v>392</v>
      </c>
      <c r="L33" s="72" t="s">
        <v>392</v>
      </c>
      <c r="M33" s="72" t="s">
        <v>392</v>
      </c>
      <c r="N33" s="72" t="s">
        <v>392</v>
      </c>
      <c r="O33" s="72" t="s">
        <v>392</v>
      </c>
      <c r="P33" s="72" t="s">
        <v>392</v>
      </c>
      <c r="Q33" s="72" t="s">
        <v>392</v>
      </c>
      <c r="R33" s="72">
        <v>2366510</v>
      </c>
      <c r="S33" s="72">
        <v>2464618</v>
      </c>
      <c r="T33" s="72">
        <v>3129846</v>
      </c>
      <c r="U33" s="72">
        <v>2874776</v>
      </c>
      <c r="V33" s="72">
        <v>1880037</v>
      </c>
      <c r="W33" s="72">
        <v>1532123</v>
      </c>
      <c r="X33" s="72">
        <v>1543685</v>
      </c>
      <c r="Y33" s="72">
        <v>1453122</v>
      </c>
      <c r="Z33" s="72">
        <v>1641675</v>
      </c>
      <c r="AA33" s="72">
        <v>1963544</v>
      </c>
      <c r="AB33" s="72">
        <v>1774911</v>
      </c>
      <c r="AC33" s="72">
        <v>1714565</v>
      </c>
      <c r="AD33" s="72">
        <v>1489529</v>
      </c>
      <c r="AE33" s="72">
        <v>1503076</v>
      </c>
      <c r="AF33" s="280">
        <v>1570286</v>
      </c>
    </row>
    <row r="34" spans="1:32" s="63" customFormat="1">
      <c r="A34" s="63" t="s">
        <v>4087</v>
      </c>
      <c r="B34" s="63">
        <v>1101103000</v>
      </c>
      <c r="C34" s="72" t="s">
        <v>392</v>
      </c>
      <c r="D34" s="72" t="s">
        <v>392</v>
      </c>
      <c r="E34" s="72" t="s">
        <v>392</v>
      </c>
      <c r="F34" s="72" t="s">
        <v>392</v>
      </c>
      <c r="G34" s="72" t="s">
        <v>392</v>
      </c>
      <c r="H34" s="72" t="s">
        <v>392</v>
      </c>
      <c r="I34" s="72" t="s">
        <v>392</v>
      </c>
      <c r="J34" s="72" t="s">
        <v>392</v>
      </c>
      <c r="K34" s="72" t="s">
        <v>392</v>
      </c>
      <c r="L34" s="72" t="s">
        <v>392</v>
      </c>
      <c r="M34" s="72" t="s">
        <v>392</v>
      </c>
      <c r="N34" s="72" t="s">
        <v>392</v>
      </c>
      <c r="O34" s="72" t="s">
        <v>392</v>
      </c>
      <c r="P34" s="72" t="s">
        <v>392</v>
      </c>
      <c r="Q34" s="72" t="s">
        <v>392</v>
      </c>
      <c r="R34" s="72">
        <v>44823</v>
      </c>
      <c r="S34" s="72">
        <v>28199</v>
      </c>
      <c r="T34" s="72">
        <v>11996</v>
      </c>
      <c r="U34" s="72">
        <v>10408</v>
      </c>
      <c r="V34" s="72">
        <v>10208</v>
      </c>
      <c r="W34" s="72" t="s">
        <v>392</v>
      </c>
      <c r="X34" s="72" t="s">
        <v>392</v>
      </c>
      <c r="Y34" s="72" t="s">
        <v>392</v>
      </c>
      <c r="Z34" s="72">
        <v>25456</v>
      </c>
      <c r="AA34" s="72">
        <v>13151</v>
      </c>
      <c r="AB34" s="72">
        <v>8459</v>
      </c>
      <c r="AC34" s="72">
        <v>7221</v>
      </c>
      <c r="AD34" s="72">
        <v>10074</v>
      </c>
      <c r="AE34" s="72">
        <v>17911</v>
      </c>
      <c r="AF34" s="280">
        <v>8695</v>
      </c>
    </row>
    <row r="35" spans="1:32" s="63" customFormat="1">
      <c r="A35" s="63" t="s">
        <v>4088</v>
      </c>
      <c r="C35" s="72">
        <v>1793000</v>
      </c>
      <c r="D35" s="72">
        <v>1755000</v>
      </c>
      <c r="E35" s="72">
        <v>1584000</v>
      </c>
      <c r="F35" s="72">
        <v>1634000</v>
      </c>
      <c r="G35" s="72">
        <v>1778000</v>
      </c>
      <c r="H35" s="72">
        <v>1652000</v>
      </c>
      <c r="I35" s="72">
        <v>2642000</v>
      </c>
      <c r="J35" s="72">
        <v>2135000</v>
      </c>
      <c r="K35" s="72">
        <v>1424000</v>
      </c>
      <c r="L35" s="72">
        <v>728000</v>
      </c>
      <c r="M35" s="72">
        <v>1341000</v>
      </c>
      <c r="N35" s="72">
        <v>1291000</v>
      </c>
      <c r="O35" s="72">
        <v>2312000</v>
      </c>
      <c r="P35" s="72">
        <v>1992000</v>
      </c>
      <c r="Q35" s="72">
        <v>2109000</v>
      </c>
      <c r="R35" s="72" t="s">
        <v>392</v>
      </c>
      <c r="S35" s="72" t="s">
        <v>392</v>
      </c>
      <c r="T35" s="72" t="s">
        <v>392</v>
      </c>
      <c r="U35" s="72" t="s">
        <v>392</v>
      </c>
      <c r="V35" s="72" t="s">
        <v>392</v>
      </c>
      <c r="W35" s="72" t="s">
        <v>392</v>
      </c>
      <c r="X35" s="72" t="s">
        <v>392</v>
      </c>
      <c r="Y35" s="72" t="s">
        <v>392</v>
      </c>
      <c r="Z35" s="72" t="s">
        <v>392</v>
      </c>
      <c r="AA35" s="72" t="s">
        <v>392</v>
      </c>
      <c r="AB35" s="72" t="s">
        <v>392</v>
      </c>
      <c r="AC35" s="72" t="s">
        <v>392</v>
      </c>
      <c r="AD35" s="72" t="s">
        <v>392</v>
      </c>
      <c r="AE35" s="72" t="s">
        <v>392</v>
      </c>
      <c r="AF35" s="280" t="s">
        <v>392</v>
      </c>
    </row>
    <row r="36" spans="1:32" s="63" customFormat="1">
      <c r="A36" s="63" t="s">
        <v>4089</v>
      </c>
      <c r="C36" s="72">
        <v>2943000</v>
      </c>
      <c r="D36" s="72">
        <v>3547000</v>
      </c>
      <c r="E36" s="72">
        <v>2696000</v>
      </c>
      <c r="F36" s="72">
        <v>2400000</v>
      </c>
      <c r="G36" s="72">
        <v>2166000</v>
      </c>
      <c r="H36" s="72">
        <v>2623000</v>
      </c>
      <c r="I36" s="72">
        <v>2826000</v>
      </c>
      <c r="J36" s="72">
        <v>2720000</v>
      </c>
      <c r="K36" s="72">
        <v>1585000</v>
      </c>
      <c r="L36" s="72">
        <v>1417000</v>
      </c>
      <c r="M36" s="72">
        <v>2248000</v>
      </c>
      <c r="N36" s="72">
        <v>2377000</v>
      </c>
      <c r="O36" s="72">
        <v>2470000</v>
      </c>
      <c r="P36" s="72">
        <v>2619000</v>
      </c>
      <c r="Q36" s="72">
        <v>2669000</v>
      </c>
      <c r="R36" s="72" t="s">
        <v>392</v>
      </c>
      <c r="S36" s="72" t="s">
        <v>392</v>
      </c>
      <c r="T36" s="72" t="s">
        <v>392</v>
      </c>
      <c r="U36" s="72" t="s">
        <v>392</v>
      </c>
      <c r="V36" s="72" t="s">
        <v>392</v>
      </c>
      <c r="W36" s="72" t="s">
        <v>392</v>
      </c>
      <c r="X36" s="72" t="s">
        <v>392</v>
      </c>
      <c r="Y36" s="72" t="s">
        <v>392</v>
      </c>
      <c r="Z36" s="72" t="s">
        <v>392</v>
      </c>
      <c r="AA36" s="72" t="s">
        <v>392</v>
      </c>
      <c r="AB36" s="72" t="s">
        <v>392</v>
      </c>
      <c r="AC36" s="72" t="s">
        <v>392</v>
      </c>
      <c r="AD36" s="72" t="s">
        <v>392</v>
      </c>
      <c r="AE36" s="72" t="s">
        <v>392</v>
      </c>
      <c r="AF36" s="280" t="s">
        <v>392</v>
      </c>
    </row>
    <row r="37" spans="1:32" s="63" customFormat="1">
      <c r="A37" s="169" t="s">
        <v>4147</v>
      </c>
      <c r="B37" s="170"/>
      <c r="C37" s="171">
        <v>4736000</v>
      </c>
      <c r="D37" s="171">
        <v>5302000</v>
      </c>
      <c r="E37" s="171">
        <v>4280000</v>
      </c>
      <c r="F37" s="171">
        <v>4034000</v>
      </c>
      <c r="G37" s="171">
        <v>3944000</v>
      </c>
      <c r="H37" s="171">
        <v>4275000</v>
      </c>
      <c r="I37" s="171">
        <v>5468000</v>
      </c>
      <c r="J37" s="171">
        <v>4855000</v>
      </c>
      <c r="K37" s="171">
        <v>3009000</v>
      </c>
      <c r="L37" s="171">
        <v>2145000</v>
      </c>
      <c r="M37" s="171">
        <v>3589000</v>
      </c>
      <c r="N37" s="171">
        <v>3668000</v>
      </c>
      <c r="O37" s="171">
        <v>4782000</v>
      </c>
      <c r="P37" s="171">
        <v>4611000</v>
      </c>
      <c r="Q37" s="171">
        <v>4778000</v>
      </c>
      <c r="R37" s="171">
        <v>12300118</v>
      </c>
      <c r="S37" s="171">
        <v>15188420</v>
      </c>
      <c r="T37" s="171">
        <v>18530664</v>
      </c>
      <c r="U37" s="171">
        <v>15414584</v>
      </c>
      <c r="V37" s="171">
        <v>10380590</v>
      </c>
      <c r="W37" s="171">
        <v>8928511</v>
      </c>
      <c r="X37" s="171">
        <v>9316928</v>
      </c>
      <c r="Y37" s="171">
        <v>9325333</v>
      </c>
      <c r="Z37" s="171">
        <v>10950700</v>
      </c>
      <c r="AA37" s="171">
        <v>11292271</v>
      </c>
      <c r="AB37" s="171">
        <v>11530128</v>
      </c>
      <c r="AC37" s="171">
        <v>10857816</v>
      </c>
      <c r="AD37" s="171">
        <v>10313721</v>
      </c>
      <c r="AE37" s="171">
        <v>9626329</v>
      </c>
      <c r="AF37" s="171">
        <v>9267143</v>
      </c>
    </row>
    <row r="38" spans="1:32" s="77" customFormat="1">
      <c r="A38" s="172" t="s">
        <v>4148</v>
      </c>
      <c r="B38" s="173"/>
      <c r="C38" s="174">
        <v>4.7359999999999998</v>
      </c>
      <c r="D38" s="174">
        <v>5.3019999999999996</v>
      </c>
      <c r="E38" s="174">
        <v>4.28</v>
      </c>
      <c r="F38" s="174">
        <v>4.0339999999999998</v>
      </c>
      <c r="G38" s="174">
        <v>3.944</v>
      </c>
      <c r="H38" s="174">
        <v>4.2750000000000004</v>
      </c>
      <c r="I38" s="174">
        <v>5.468</v>
      </c>
      <c r="J38" s="174">
        <v>4.8550000000000004</v>
      </c>
      <c r="K38" s="174">
        <v>3.0089999999999999</v>
      </c>
      <c r="L38" s="174">
        <v>2.145</v>
      </c>
      <c r="M38" s="174">
        <v>3.589</v>
      </c>
      <c r="N38" s="174">
        <v>3.6680000000000001</v>
      </c>
      <c r="O38" s="174">
        <v>4.782</v>
      </c>
      <c r="P38" s="174">
        <v>4.6109999999999998</v>
      </c>
      <c r="Q38" s="174">
        <v>4.7779999999999996</v>
      </c>
      <c r="R38" s="174">
        <v>12.300118000000001</v>
      </c>
      <c r="S38" s="174">
        <v>15.188420000000001</v>
      </c>
      <c r="T38" s="174">
        <v>18.530664000000002</v>
      </c>
      <c r="U38" s="174">
        <v>15.414584000000001</v>
      </c>
      <c r="V38" s="174">
        <v>10.38059</v>
      </c>
      <c r="W38" s="174">
        <v>8.9285110000000003</v>
      </c>
      <c r="X38" s="174">
        <v>9.3169280000000008</v>
      </c>
      <c r="Y38" s="174">
        <v>9.3253330000000005</v>
      </c>
      <c r="Z38" s="174">
        <v>10.950700000000001</v>
      </c>
      <c r="AA38" s="174">
        <v>11.292271000000001</v>
      </c>
      <c r="AB38" s="174">
        <v>11.530128000000001</v>
      </c>
      <c r="AC38" s="174">
        <v>10.857816000000001</v>
      </c>
      <c r="AD38" s="174">
        <v>10.313720999999999</v>
      </c>
      <c r="AE38" s="174">
        <v>9.6263290000000001</v>
      </c>
      <c r="AF38" s="174">
        <v>9.2671430000000008</v>
      </c>
    </row>
    <row r="39" spans="1:32" s="63" customFormat="1" ht="18">
      <c r="A39" s="65" t="s">
        <v>4101</v>
      </c>
      <c r="B39" s="62"/>
      <c r="C39" s="72"/>
      <c r="D39" s="72"/>
      <c r="E39" s="72"/>
      <c r="F39" s="72"/>
      <c r="G39" s="72"/>
      <c r="H39" s="72"/>
      <c r="I39" s="72"/>
      <c r="J39" s="72"/>
      <c r="K39" s="72"/>
      <c r="L39" s="72"/>
      <c r="M39" s="72"/>
      <c r="N39" s="72"/>
      <c r="O39" s="72"/>
      <c r="P39" s="72"/>
      <c r="Q39" s="72"/>
      <c r="R39" s="72"/>
      <c r="S39" s="72"/>
      <c r="T39" s="72"/>
      <c r="U39" s="72"/>
      <c r="V39" s="72"/>
      <c r="W39" s="72"/>
      <c r="X39" s="72"/>
      <c r="Y39" s="72"/>
      <c r="Z39" s="72"/>
      <c r="AA39" s="72"/>
      <c r="AB39" s="72"/>
      <c r="AC39" s="72"/>
      <c r="AD39" s="72"/>
      <c r="AE39" s="72"/>
      <c r="AF39" s="226"/>
    </row>
    <row r="40" spans="1:32" s="63" customFormat="1">
      <c r="A40" s="63" t="s">
        <v>4090</v>
      </c>
      <c r="B40" s="63">
        <v>1083115000</v>
      </c>
      <c r="C40" s="72" t="s">
        <v>392</v>
      </c>
      <c r="D40" s="72" t="s">
        <v>392</v>
      </c>
      <c r="E40" s="72" t="s">
        <v>392</v>
      </c>
      <c r="F40" s="72" t="s">
        <v>392</v>
      </c>
      <c r="G40" s="72" t="s">
        <v>392</v>
      </c>
      <c r="H40" s="72" t="s">
        <v>392</v>
      </c>
      <c r="I40" s="72" t="s">
        <v>392</v>
      </c>
      <c r="J40" s="72" t="s">
        <v>392</v>
      </c>
      <c r="K40" s="72" t="s">
        <v>392</v>
      </c>
      <c r="L40" s="72" t="s">
        <v>392</v>
      </c>
      <c r="M40" s="72" t="s">
        <v>392</v>
      </c>
      <c r="N40" s="72" t="s">
        <v>392</v>
      </c>
      <c r="O40" s="72" t="s">
        <v>392</v>
      </c>
      <c r="P40" s="72" t="s">
        <v>392</v>
      </c>
      <c r="Q40" s="72" t="s">
        <v>392</v>
      </c>
      <c r="R40" s="72">
        <v>72751</v>
      </c>
      <c r="S40" s="72">
        <v>63783</v>
      </c>
      <c r="T40" s="72">
        <v>76705</v>
      </c>
      <c r="U40" s="72">
        <v>92826</v>
      </c>
      <c r="V40" s="72">
        <v>94028</v>
      </c>
      <c r="W40" s="72">
        <v>85087</v>
      </c>
      <c r="X40" s="72">
        <v>147718</v>
      </c>
      <c r="Y40" s="72">
        <v>158593</v>
      </c>
      <c r="Z40" s="72">
        <v>163959</v>
      </c>
      <c r="AA40" s="72">
        <v>169482</v>
      </c>
      <c r="AB40" s="72">
        <v>528247</v>
      </c>
      <c r="AC40" s="72">
        <v>683206</v>
      </c>
      <c r="AD40" s="72">
        <v>874816</v>
      </c>
      <c r="AE40" s="72">
        <v>797737</v>
      </c>
      <c r="AF40" s="280">
        <v>855241</v>
      </c>
    </row>
    <row r="41" spans="1:32" s="63" customFormat="1">
      <c r="A41" s="63" t="s">
        <v>4091</v>
      </c>
      <c r="B41" s="63">
        <v>1083117000</v>
      </c>
      <c r="C41" s="72" t="s">
        <v>392</v>
      </c>
      <c r="D41" s="72" t="s">
        <v>392</v>
      </c>
      <c r="E41" s="72" t="s">
        <v>392</v>
      </c>
      <c r="F41" s="72" t="s">
        <v>392</v>
      </c>
      <c r="G41" s="72" t="s">
        <v>392</v>
      </c>
      <c r="H41" s="72" t="s">
        <v>392</v>
      </c>
      <c r="I41" s="72" t="s">
        <v>392</v>
      </c>
      <c r="J41" s="72" t="s">
        <v>392</v>
      </c>
      <c r="K41" s="72" t="s">
        <v>392</v>
      </c>
      <c r="L41" s="72" t="s">
        <v>392</v>
      </c>
      <c r="M41" s="72" t="s">
        <v>392</v>
      </c>
      <c r="N41" s="72" t="s">
        <v>392</v>
      </c>
      <c r="O41" s="72" t="s">
        <v>392</v>
      </c>
      <c r="P41" s="72" t="s">
        <v>392</v>
      </c>
      <c r="Q41" s="72" t="s">
        <v>392</v>
      </c>
      <c r="R41" s="72">
        <v>264</v>
      </c>
      <c r="S41" s="72">
        <v>399</v>
      </c>
      <c r="T41" s="72">
        <v>549</v>
      </c>
      <c r="U41" s="72">
        <v>712</v>
      </c>
      <c r="V41" s="72">
        <v>728</v>
      </c>
      <c r="W41" s="72">
        <v>648</v>
      </c>
      <c r="X41" s="72">
        <v>532</v>
      </c>
      <c r="Y41" s="72">
        <v>441</v>
      </c>
      <c r="Z41" s="72">
        <v>489</v>
      </c>
      <c r="AA41" s="72">
        <v>552</v>
      </c>
      <c r="AB41" s="72">
        <v>519</v>
      </c>
      <c r="AC41" s="72">
        <v>517</v>
      </c>
      <c r="AD41" s="72">
        <v>503</v>
      </c>
      <c r="AE41" s="72">
        <v>564</v>
      </c>
      <c r="AF41" s="280">
        <v>665</v>
      </c>
    </row>
    <row r="42" spans="1:32" s="63" customFormat="1">
      <c r="A42" s="63" t="s">
        <v>392</v>
      </c>
      <c r="C42" s="72" t="s">
        <v>392</v>
      </c>
      <c r="D42" s="72" t="s">
        <v>392</v>
      </c>
      <c r="E42" s="72" t="s">
        <v>392</v>
      </c>
      <c r="F42" s="72" t="s">
        <v>392</v>
      </c>
      <c r="G42" s="72" t="s">
        <v>392</v>
      </c>
      <c r="H42" s="72" t="s">
        <v>392</v>
      </c>
      <c r="I42" s="72" t="s">
        <v>392</v>
      </c>
      <c r="J42" s="72" t="s">
        <v>392</v>
      </c>
      <c r="K42" s="72" t="s">
        <v>392</v>
      </c>
      <c r="L42" s="72" t="s">
        <v>392</v>
      </c>
      <c r="M42" s="72" t="s">
        <v>392</v>
      </c>
      <c r="N42" s="72" t="s">
        <v>392</v>
      </c>
      <c r="O42" s="72" t="s">
        <v>392</v>
      </c>
      <c r="P42" s="72" t="s">
        <v>392</v>
      </c>
      <c r="Q42" s="72" t="s">
        <v>392</v>
      </c>
      <c r="R42" s="72" t="s">
        <v>392</v>
      </c>
      <c r="S42" s="72" t="s">
        <v>392</v>
      </c>
      <c r="T42" s="72" t="s">
        <v>392</v>
      </c>
      <c r="U42" s="72" t="s">
        <v>392</v>
      </c>
      <c r="V42" s="72" t="s">
        <v>392</v>
      </c>
      <c r="W42" s="72" t="s">
        <v>392</v>
      </c>
      <c r="X42" s="72" t="s">
        <v>392</v>
      </c>
      <c r="Y42" s="72" t="s">
        <v>392</v>
      </c>
      <c r="Z42" s="72" t="s">
        <v>392</v>
      </c>
      <c r="AA42" s="72" t="s">
        <v>392</v>
      </c>
      <c r="AB42" s="72" t="s">
        <v>392</v>
      </c>
      <c r="AC42" s="72" t="s">
        <v>392</v>
      </c>
      <c r="AD42" s="72" t="s">
        <v>392</v>
      </c>
      <c r="AE42" s="72" t="s">
        <v>392</v>
      </c>
      <c r="AF42" s="280" t="s">
        <v>392</v>
      </c>
    </row>
    <row r="43" spans="1:32" s="63" customFormat="1">
      <c r="A43" s="169" t="s">
        <v>4149</v>
      </c>
      <c r="B43" s="170"/>
      <c r="C43" s="171">
        <v>0</v>
      </c>
      <c r="D43" s="171">
        <v>0</v>
      </c>
      <c r="E43" s="171">
        <v>0</v>
      </c>
      <c r="F43" s="171">
        <v>0</v>
      </c>
      <c r="G43" s="171">
        <v>0</v>
      </c>
      <c r="H43" s="171">
        <v>0</v>
      </c>
      <c r="I43" s="171">
        <v>0</v>
      </c>
      <c r="J43" s="171">
        <v>0</v>
      </c>
      <c r="K43" s="171">
        <v>0</v>
      </c>
      <c r="L43" s="171">
        <v>0</v>
      </c>
      <c r="M43" s="171">
        <v>0</v>
      </c>
      <c r="N43" s="171">
        <v>0</v>
      </c>
      <c r="O43" s="171">
        <v>0</v>
      </c>
      <c r="P43" s="171">
        <v>0</v>
      </c>
      <c r="Q43" s="171">
        <v>0</v>
      </c>
      <c r="R43" s="171">
        <v>73015</v>
      </c>
      <c r="S43" s="171">
        <v>64182</v>
      </c>
      <c r="T43" s="171">
        <v>77254</v>
      </c>
      <c r="U43" s="171">
        <v>93538</v>
      </c>
      <c r="V43" s="171">
        <v>94756</v>
      </c>
      <c r="W43" s="171">
        <v>85735</v>
      </c>
      <c r="X43" s="171">
        <v>148250</v>
      </c>
      <c r="Y43" s="171">
        <v>159034</v>
      </c>
      <c r="Z43" s="171">
        <v>164448</v>
      </c>
      <c r="AA43" s="171">
        <v>170034</v>
      </c>
      <c r="AB43" s="171">
        <v>528766</v>
      </c>
      <c r="AC43" s="171">
        <v>683723</v>
      </c>
      <c r="AD43" s="171">
        <v>875319</v>
      </c>
      <c r="AE43" s="171">
        <v>798301</v>
      </c>
      <c r="AF43" s="171">
        <v>855906</v>
      </c>
    </row>
    <row r="44" spans="1:32" s="77" customFormat="1">
      <c r="A44" s="172" t="s">
        <v>4150</v>
      </c>
      <c r="B44" s="173"/>
      <c r="C44" s="174">
        <v>0</v>
      </c>
      <c r="D44" s="174">
        <v>0</v>
      </c>
      <c r="E44" s="174">
        <v>0</v>
      </c>
      <c r="F44" s="174">
        <v>0</v>
      </c>
      <c r="G44" s="174">
        <v>0</v>
      </c>
      <c r="H44" s="174">
        <v>0</v>
      </c>
      <c r="I44" s="174">
        <v>0</v>
      </c>
      <c r="J44" s="174">
        <v>0</v>
      </c>
      <c r="K44" s="174">
        <v>0</v>
      </c>
      <c r="L44" s="174">
        <v>0</v>
      </c>
      <c r="M44" s="174">
        <v>0</v>
      </c>
      <c r="N44" s="174">
        <v>0</v>
      </c>
      <c r="O44" s="174">
        <v>0</v>
      </c>
      <c r="P44" s="174">
        <v>0</v>
      </c>
      <c r="Q44" s="174">
        <v>0</v>
      </c>
      <c r="R44" s="174">
        <v>7.3014999999999997E-2</v>
      </c>
      <c r="S44" s="174">
        <v>6.4182000000000003E-2</v>
      </c>
      <c r="T44" s="174">
        <v>7.7254000000000003E-2</v>
      </c>
      <c r="U44" s="174">
        <v>9.3537999999999996E-2</v>
      </c>
      <c r="V44" s="174">
        <v>9.4756000000000007E-2</v>
      </c>
      <c r="W44" s="174">
        <v>8.5735000000000006E-2</v>
      </c>
      <c r="X44" s="174">
        <v>0.14824999999999999</v>
      </c>
      <c r="Y44" s="174">
        <v>0.15903399999999998</v>
      </c>
      <c r="Z44" s="174">
        <v>0.16444800000000001</v>
      </c>
      <c r="AA44" s="174">
        <v>0.17003399999999999</v>
      </c>
      <c r="AB44" s="174">
        <v>0.52876599999999996</v>
      </c>
      <c r="AC44" s="174">
        <v>0.68372299999999997</v>
      </c>
      <c r="AD44" s="174">
        <v>0.87531899999999996</v>
      </c>
      <c r="AE44" s="174">
        <v>0.79830100000000004</v>
      </c>
      <c r="AF44" s="174">
        <v>0.85590599999999994</v>
      </c>
    </row>
    <row r="45" spans="1:32" s="63" customFormat="1" ht="18">
      <c r="A45" s="65" t="s">
        <v>4102</v>
      </c>
      <c r="C45" s="72"/>
      <c r="D45" s="72"/>
      <c r="E45" s="72"/>
      <c r="F45" s="72"/>
      <c r="G45" s="72"/>
      <c r="H45" s="72"/>
      <c r="I45" s="72"/>
      <c r="J45" s="72"/>
      <c r="K45" s="72"/>
      <c r="L45" s="72"/>
      <c r="M45" s="72"/>
      <c r="N45" s="72"/>
      <c r="O45" s="72"/>
      <c r="P45" s="72"/>
      <c r="Q45" s="72"/>
      <c r="R45" s="72"/>
      <c r="S45" s="72"/>
      <c r="T45" s="72"/>
      <c r="U45" s="72"/>
      <c r="V45" s="72"/>
      <c r="W45" s="72"/>
      <c r="X45" s="72"/>
      <c r="Y45" s="72"/>
      <c r="Z45" s="72"/>
      <c r="AA45" s="72"/>
      <c r="AB45" s="72"/>
      <c r="AC45" s="72"/>
      <c r="AD45" s="72"/>
      <c r="AE45" s="72"/>
      <c r="AF45" s="226"/>
    </row>
    <row r="46" spans="1:32" s="63" customFormat="1">
      <c r="A46" s="63" t="s">
        <v>4092</v>
      </c>
      <c r="B46" s="321">
        <v>1091101000</v>
      </c>
      <c r="C46" s="72" t="s">
        <v>392</v>
      </c>
      <c r="D46" s="72" t="s">
        <v>392</v>
      </c>
      <c r="E46" s="72" t="s">
        <v>392</v>
      </c>
      <c r="F46" s="72" t="s">
        <v>392</v>
      </c>
      <c r="G46" s="72" t="s">
        <v>392</v>
      </c>
      <c r="H46" s="72" t="s">
        <v>392</v>
      </c>
      <c r="I46" s="72" t="s">
        <v>392</v>
      </c>
      <c r="J46" s="72" t="s">
        <v>392</v>
      </c>
      <c r="K46" s="72" t="s">
        <v>392</v>
      </c>
      <c r="L46" s="72" t="s">
        <v>392</v>
      </c>
      <c r="M46" s="72" t="s">
        <v>392</v>
      </c>
      <c r="N46" s="72" t="s">
        <v>392</v>
      </c>
      <c r="O46" s="72" t="s">
        <v>392</v>
      </c>
      <c r="P46" s="72" t="s">
        <v>392</v>
      </c>
      <c r="Q46" s="72" t="s">
        <v>392</v>
      </c>
      <c r="R46" s="72">
        <v>29978052</v>
      </c>
      <c r="S46" s="72">
        <v>1481368</v>
      </c>
      <c r="T46" s="72">
        <v>2510899</v>
      </c>
      <c r="U46" s="72">
        <v>2620945</v>
      </c>
      <c r="V46" s="72">
        <v>3640630</v>
      </c>
      <c r="W46" s="72">
        <v>4618130</v>
      </c>
      <c r="X46" s="72">
        <v>6157850</v>
      </c>
      <c r="Y46" s="72">
        <v>6171600</v>
      </c>
      <c r="Z46" s="72">
        <v>5626820</v>
      </c>
      <c r="AA46" s="72">
        <v>6671532</v>
      </c>
      <c r="AB46" s="72">
        <v>6382805</v>
      </c>
      <c r="AC46" s="72">
        <v>5187013</v>
      </c>
      <c r="AD46" s="72">
        <v>5389250</v>
      </c>
      <c r="AE46" s="72">
        <v>5613637</v>
      </c>
      <c r="AF46" s="280">
        <v>4153875</v>
      </c>
    </row>
    <row r="47" spans="1:32" s="63" customFormat="1">
      <c r="A47" s="63" t="s">
        <v>4093</v>
      </c>
      <c r="B47" s="321">
        <v>1091103300</v>
      </c>
      <c r="C47" s="72" t="s">
        <v>392</v>
      </c>
      <c r="D47" s="72" t="s">
        <v>392</v>
      </c>
      <c r="E47" s="72" t="s">
        <v>392</v>
      </c>
      <c r="F47" s="72" t="s">
        <v>392</v>
      </c>
      <c r="G47" s="72" t="s">
        <v>392</v>
      </c>
      <c r="H47" s="72" t="s">
        <v>392</v>
      </c>
      <c r="I47" s="72" t="s">
        <v>392</v>
      </c>
      <c r="J47" s="72" t="s">
        <v>392</v>
      </c>
      <c r="K47" s="72" t="s">
        <v>392</v>
      </c>
      <c r="L47" s="72" t="s">
        <v>392</v>
      </c>
      <c r="M47" s="72" t="s">
        <v>392</v>
      </c>
      <c r="N47" s="72" t="s">
        <v>392</v>
      </c>
      <c r="O47" s="72" t="s">
        <v>392</v>
      </c>
      <c r="P47" s="72" t="s">
        <v>392</v>
      </c>
      <c r="Q47" s="72" t="s">
        <v>392</v>
      </c>
      <c r="R47" s="72">
        <v>102108403</v>
      </c>
      <c r="S47" s="72">
        <v>96528055</v>
      </c>
      <c r="T47" s="72">
        <v>108924912</v>
      </c>
      <c r="U47" s="72">
        <v>73028013</v>
      </c>
      <c r="V47" s="72">
        <v>67232704</v>
      </c>
      <c r="W47" s="72">
        <v>70930327</v>
      </c>
      <c r="X47" s="72">
        <v>50934161</v>
      </c>
      <c r="Y47" s="72">
        <v>55013884</v>
      </c>
      <c r="Z47" s="72">
        <v>57957122</v>
      </c>
      <c r="AA47" s="72">
        <v>53696259</v>
      </c>
      <c r="AB47" s="72">
        <v>35672381</v>
      </c>
      <c r="AC47" s="72">
        <v>33164419</v>
      </c>
      <c r="AD47" s="72">
        <v>38429183</v>
      </c>
      <c r="AE47" s="72">
        <v>33319990</v>
      </c>
      <c r="AF47" s="280">
        <v>33715431</v>
      </c>
    </row>
    <row r="48" spans="1:32" s="63" customFormat="1">
      <c r="A48" s="63" t="s">
        <v>4094</v>
      </c>
      <c r="B48" s="321">
        <v>1091103500</v>
      </c>
      <c r="C48" s="72" t="s">
        <v>392</v>
      </c>
      <c r="D48" s="72" t="s">
        <v>392</v>
      </c>
      <c r="E48" s="72" t="s">
        <v>392</v>
      </c>
      <c r="F48" s="72" t="s">
        <v>392</v>
      </c>
      <c r="G48" s="72" t="s">
        <v>392</v>
      </c>
      <c r="H48" s="72" t="s">
        <v>392</v>
      </c>
      <c r="I48" s="72" t="s">
        <v>392</v>
      </c>
      <c r="J48" s="72" t="s">
        <v>392</v>
      </c>
      <c r="K48" s="72" t="s">
        <v>392</v>
      </c>
      <c r="L48" s="72" t="s">
        <v>392</v>
      </c>
      <c r="M48" s="72" t="s">
        <v>392</v>
      </c>
      <c r="N48" s="72" t="s">
        <v>392</v>
      </c>
      <c r="O48" s="72" t="s">
        <v>392</v>
      </c>
      <c r="P48" s="72" t="s">
        <v>392</v>
      </c>
      <c r="Q48" s="72" t="s">
        <v>392</v>
      </c>
      <c r="R48" s="72">
        <v>44136400</v>
      </c>
      <c r="S48" s="72">
        <v>76027883</v>
      </c>
      <c r="T48" s="72">
        <v>97474538</v>
      </c>
      <c r="U48" s="72">
        <v>79516881</v>
      </c>
      <c r="V48" s="72">
        <v>50071663</v>
      </c>
      <c r="W48" s="72">
        <v>59846141</v>
      </c>
      <c r="X48" s="72">
        <v>55485460</v>
      </c>
      <c r="Y48" s="72">
        <v>69149194</v>
      </c>
      <c r="Z48" s="72">
        <v>117923773</v>
      </c>
      <c r="AA48" s="72">
        <v>104861177</v>
      </c>
      <c r="AB48" s="72">
        <v>131477844</v>
      </c>
      <c r="AC48" s="72">
        <v>132345848</v>
      </c>
      <c r="AD48" s="72">
        <v>142760365</v>
      </c>
      <c r="AE48" s="72">
        <v>153447704</v>
      </c>
      <c r="AF48" s="280">
        <v>155279369</v>
      </c>
    </row>
    <row r="49" spans="1:32" s="63" customFormat="1">
      <c r="A49" s="63" t="s">
        <v>4095</v>
      </c>
      <c r="B49" s="321">
        <v>1091103700</v>
      </c>
      <c r="C49" s="72" t="s">
        <v>392</v>
      </c>
      <c r="D49" s="72" t="s">
        <v>392</v>
      </c>
      <c r="E49" s="72" t="s">
        <v>392</v>
      </c>
      <c r="F49" s="72" t="s">
        <v>392</v>
      </c>
      <c r="G49" s="72" t="s">
        <v>392</v>
      </c>
      <c r="H49" s="72" t="s">
        <v>392</v>
      </c>
      <c r="I49" s="72" t="s">
        <v>392</v>
      </c>
      <c r="J49" s="72" t="s">
        <v>392</v>
      </c>
      <c r="K49" s="72" t="s">
        <v>392</v>
      </c>
      <c r="L49" s="72" t="s">
        <v>392</v>
      </c>
      <c r="M49" s="72" t="s">
        <v>392</v>
      </c>
      <c r="N49" s="72" t="s">
        <v>392</v>
      </c>
      <c r="O49" s="72" t="s">
        <v>392</v>
      </c>
      <c r="P49" s="72" t="s">
        <v>392</v>
      </c>
      <c r="Q49" s="72" t="s">
        <v>392</v>
      </c>
      <c r="R49" s="72">
        <v>234842611</v>
      </c>
      <c r="S49" s="72">
        <v>265381570</v>
      </c>
      <c r="T49" s="72">
        <v>256127271</v>
      </c>
      <c r="U49" s="72">
        <v>186971694</v>
      </c>
      <c r="V49" s="72">
        <v>249848370</v>
      </c>
      <c r="W49" s="72">
        <v>284390335</v>
      </c>
      <c r="X49" s="72">
        <v>272931198</v>
      </c>
      <c r="Y49" s="72">
        <v>291262761</v>
      </c>
      <c r="Z49" s="72">
        <v>277760228</v>
      </c>
      <c r="AA49" s="72">
        <v>268831563</v>
      </c>
      <c r="AB49" s="72">
        <v>275313170</v>
      </c>
      <c r="AC49" s="72">
        <v>317987318</v>
      </c>
      <c r="AD49" s="72">
        <v>391917759</v>
      </c>
      <c r="AE49" s="72">
        <v>335581855</v>
      </c>
      <c r="AF49" s="280">
        <v>291091424</v>
      </c>
    </row>
    <row r="50" spans="1:32" s="63" customFormat="1">
      <c r="A50" s="63" t="s">
        <v>4096</v>
      </c>
      <c r="B50" s="321">
        <v>1091103900</v>
      </c>
      <c r="C50" s="72" t="s">
        <v>392</v>
      </c>
      <c r="D50" s="72" t="s">
        <v>392</v>
      </c>
      <c r="E50" s="72" t="s">
        <v>392</v>
      </c>
      <c r="F50" s="72" t="s">
        <v>392</v>
      </c>
      <c r="G50" s="72" t="s">
        <v>392</v>
      </c>
      <c r="H50" s="72" t="s">
        <v>392</v>
      </c>
      <c r="I50" s="72" t="s">
        <v>392</v>
      </c>
      <c r="J50" s="72" t="s">
        <v>392</v>
      </c>
      <c r="K50" s="72" t="s">
        <v>392</v>
      </c>
      <c r="L50" s="72" t="s">
        <v>392</v>
      </c>
      <c r="M50" s="72" t="s">
        <v>392</v>
      </c>
      <c r="N50" s="72" t="s">
        <v>392</v>
      </c>
      <c r="O50" s="72" t="s">
        <v>392</v>
      </c>
      <c r="P50" s="72" t="s">
        <v>392</v>
      </c>
      <c r="Q50" s="72" t="s">
        <v>392</v>
      </c>
      <c r="R50" s="72">
        <v>12846757</v>
      </c>
      <c r="S50" s="72">
        <v>16490617</v>
      </c>
      <c r="T50" s="72">
        <v>20401833</v>
      </c>
      <c r="U50" s="72">
        <v>10589977</v>
      </c>
      <c r="V50" s="72">
        <v>12435337</v>
      </c>
      <c r="W50" s="72">
        <v>17657379</v>
      </c>
      <c r="X50" s="72">
        <v>47052960</v>
      </c>
      <c r="Y50" s="72">
        <v>37142247</v>
      </c>
      <c r="Z50" s="72">
        <v>66874365</v>
      </c>
      <c r="AA50" s="72">
        <v>66764203</v>
      </c>
      <c r="AB50" s="72">
        <v>63970777</v>
      </c>
      <c r="AC50" s="72">
        <v>65165905</v>
      </c>
      <c r="AD50" s="72">
        <v>80504310</v>
      </c>
      <c r="AE50" s="72">
        <v>78979093</v>
      </c>
      <c r="AF50" s="280">
        <v>75570218</v>
      </c>
    </row>
    <row r="51" spans="1:32" s="63" customFormat="1">
      <c r="A51" s="63" t="s">
        <v>4097</v>
      </c>
      <c r="B51" s="321">
        <v>1092103000</v>
      </c>
      <c r="C51" s="72" t="s">
        <v>392</v>
      </c>
      <c r="D51" s="72" t="s">
        <v>392</v>
      </c>
      <c r="E51" s="72" t="s">
        <v>392</v>
      </c>
      <c r="F51" s="72" t="s">
        <v>392</v>
      </c>
      <c r="G51" s="72" t="s">
        <v>392</v>
      </c>
      <c r="H51" s="72" t="s">
        <v>392</v>
      </c>
      <c r="I51" s="72" t="s">
        <v>392</v>
      </c>
      <c r="J51" s="72" t="s">
        <v>392</v>
      </c>
      <c r="K51" s="72" t="s">
        <v>392</v>
      </c>
      <c r="L51" s="72" t="s">
        <v>392</v>
      </c>
      <c r="M51" s="72" t="s">
        <v>392</v>
      </c>
      <c r="N51" s="72" t="s">
        <v>392</v>
      </c>
      <c r="O51" s="72" t="s">
        <v>392</v>
      </c>
      <c r="P51" s="72" t="s">
        <v>392</v>
      </c>
      <c r="Q51" s="72" t="s">
        <v>392</v>
      </c>
      <c r="R51" s="72">
        <v>80459008</v>
      </c>
      <c r="S51" s="72">
        <v>89776207</v>
      </c>
      <c r="T51" s="72">
        <v>94574419</v>
      </c>
      <c r="U51" s="72">
        <v>86419844</v>
      </c>
      <c r="V51" s="72">
        <v>84666247</v>
      </c>
      <c r="W51" s="72">
        <v>83145439</v>
      </c>
      <c r="X51" s="72">
        <v>83286643</v>
      </c>
      <c r="Y51" s="72">
        <v>88669247</v>
      </c>
      <c r="Z51" s="72">
        <v>91387066</v>
      </c>
      <c r="AA51" s="72">
        <v>83786233</v>
      </c>
      <c r="AB51" s="72">
        <v>79675770</v>
      </c>
      <c r="AC51" s="72">
        <v>89772121</v>
      </c>
      <c r="AD51" s="72">
        <v>92381540</v>
      </c>
      <c r="AE51" s="72">
        <v>95127718</v>
      </c>
      <c r="AF51" s="280">
        <v>96582452</v>
      </c>
    </row>
    <row r="52" spans="1:32" s="63" customFormat="1">
      <c r="A52" s="63" t="s">
        <v>4098</v>
      </c>
      <c r="B52" s="321">
        <v>1092106000</v>
      </c>
      <c r="C52" s="72" t="s">
        <v>392</v>
      </c>
      <c r="D52" s="72" t="s">
        <v>392</v>
      </c>
      <c r="E52" s="72" t="s">
        <v>392</v>
      </c>
      <c r="F52" s="72" t="s">
        <v>392</v>
      </c>
      <c r="G52" s="72" t="s">
        <v>392</v>
      </c>
      <c r="H52" s="72" t="s">
        <v>392</v>
      </c>
      <c r="I52" s="72" t="s">
        <v>392</v>
      </c>
      <c r="J52" s="72" t="s">
        <v>392</v>
      </c>
      <c r="K52" s="72" t="s">
        <v>392</v>
      </c>
      <c r="L52" s="72" t="s">
        <v>392</v>
      </c>
      <c r="M52" s="72" t="s">
        <v>392</v>
      </c>
      <c r="N52" s="72" t="s">
        <v>392</v>
      </c>
      <c r="O52" s="72" t="s">
        <v>392</v>
      </c>
      <c r="P52" s="72" t="s">
        <v>392</v>
      </c>
      <c r="Q52" s="72" t="s">
        <v>392</v>
      </c>
      <c r="R52" s="72">
        <v>1025066</v>
      </c>
      <c r="S52" s="72">
        <v>1083858</v>
      </c>
      <c r="T52" s="72">
        <v>1059097</v>
      </c>
      <c r="U52" s="72">
        <v>789485</v>
      </c>
      <c r="V52" s="72">
        <v>573905</v>
      </c>
      <c r="W52" s="72">
        <v>580581</v>
      </c>
      <c r="X52" s="72">
        <v>552317</v>
      </c>
      <c r="Y52" s="72">
        <v>575536</v>
      </c>
      <c r="Z52" s="72">
        <v>562745</v>
      </c>
      <c r="AA52" s="72">
        <v>617496</v>
      </c>
      <c r="AB52" s="72">
        <v>498768</v>
      </c>
      <c r="AC52" s="72">
        <v>446177</v>
      </c>
      <c r="AD52" s="72">
        <v>429929</v>
      </c>
      <c r="AE52" s="72">
        <v>381448</v>
      </c>
      <c r="AF52" s="280">
        <v>341192</v>
      </c>
    </row>
    <row r="53" spans="1:32" s="63" customFormat="1">
      <c r="A53" s="63" t="s">
        <v>4099</v>
      </c>
      <c r="C53" s="72" t="s">
        <v>392</v>
      </c>
      <c r="D53" s="72" t="s">
        <v>392</v>
      </c>
      <c r="E53" s="72" t="s">
        <v>392</v>
      </c>
      <c r="F53" s="72" t="s">
        <v>392</v>
      </c>
      <c r="G53" s="72" t="s">
        <v>392</v>
      </c>
      <c r="H53" s="72">
        <v>3100000</v>
      </c>
      <c r="I53" s="72" t="s">
        <v>392</v>
      </c>
      <c r="J53" s="72" t="s">
        <v>392</v>
      </c>
      <c r="K53" s="72" t="s">
        <v>392</v>
      </c>
      <c r="L53" s="72" t="s">
        <v>392</v>
      </c>
      <c r="M53" s="72">
        <v>45700000</v>
      </c>
      <c r="N53" s="72">
        <v>55500000</v>
      </c>
      <c r="O53" s="72">
        <v>62000000</v>
      </c>
      <c r="P53" s="72">
        <v>75100000</v>
      </c>
      <c r="Q53" s="72">
        <v>79000000</v>
      </c>
      <c r="R53" s="72" t="s">
        <v>392</v>
      </c>
      <c r="S53" s="72" t="s">
        <v>392</v>
      </c>
      <c r="T53" s="72" t="s">
        <v>392</v>
      </c>
      <c r="U53" s="72" t="s">
        <v>392</v>
      </c>
      <c r="V53" s="72" t="s">
        <v>392</v>
      </c>
      <c r="W53" s="72" t="s">
        <v>392</v>
      </c>
      <c r="X53" s="72" t="s">
        <v>392</v>
      </c>
      <c r="Y53" s="72" t="s">
        <v>392</v>
      </c>
      <c r="Z53" s="72" t="s">
        <v>392</v>
      </c>
      <c r="AA53" s="72" t="s">
        <v>392</v>
      </c>
      <c r="AB53" s="72" t="s">
        <v>392</v>
      </c>
      <c r="AC53" s="72" t="s">
        <v>392</v>
      </c>
      <c r="AD53" s="72" t="s">
        <v>392</v>
      </c>
      <c r="AE53" s="72" t="s">
        <v>392</v>
      </c>
      <c r="AF53" s="280" t="s">
        <v>392</v>
      </c>
    </row>
    <row r="54" spans="1:32" s="63" customFormat="1">
      <c r="A54" s="63" t="s">
        <v>4100</v>
      </c>
      <c r="C54" s="72">
        <v>2302000000</v>
      </c>
      <c r="D54" s="72">
        <v>1738000000</v>
      </c>
      <c r="E54" s="72">
        <v>828000000</v>
      </c>
      <c r="F54" s="72">
        <v>562000000</v>
      </c>
      <c r="G54" s="72">
        <v>484000000</v>
      </c>
      <c r="H54" s="72">
        <v>506000000</v>
      </c>
      <c r="I54" s="72">
        <v>441000000</v>
      </c>
      <c r="J54" s="72">
        <v>416000000</v>
      </c>
      <c r="K54" s="72">
        <v>345000000</v>
      </c>
      <c r="L54" s="72">
        <v>235000000</v>
      </c>
      <c r="M54" s="72">
        <v>265000000</v>
      </c>
      <c r="N54" s="72">
        <v>254000000</v>
      </c>
      <c r="O54" s="72">
        <v>277000000</v>
      </c>
      <c r="P54" s="72">
        <v>282000000</v>
      </c>
      <c r="Q54" s="72">
        <v>360000000</v>
      </c>
      <c r="R54" s="72" t="s">
        <v>392</v>
      </c>
      <c r="S54" s="72" t="s">
        <v>392</v>
      </c>
      <c r="T54" s="72" t="s">
        <v>392</v>
      </c>
      <c r="U54" s="72" t="s">
        <v>392</v>
      </c>
      <c r="V54" s="72" t="s">
        <v>392</v>
      </c>
      <c r="W54" s="72" t="s">
        <v>392</v>
      </c>
      <c r="X54" s="72" t="s">
        <v>392</v>
      </c>
      <c r="Y54" s="72" t="s">
        <v>392</v>
      </c>
      <c r="Z54" s="72" t="s">
        <v>392</v>
      </c>
      <c r="AA54" s="72" t="s">
        <v>392</v>
      </c>
      <c r="AB54" s="72" t="s">
        <v>392</v>
      </c>
      <c r="AC54" s="72" t="s">
        <v>392</v>
      </c>
      <c r="AD54" s="72" t="s">
        <v>392</v>
      </c>
      <c r="AE54" s="72" t="s">
        <v>392</v>
      </c>
      <c r="AF54" s="280" t="s">
        <v>392</v>
      </c>
    </row>
    <row r="55" spans="1:32" s="63" customFormat="1">
      <c r="A55" s="169" t="s">
        <v>4149</v>
      </c>
      <c r="B55" s="170"/>
      <c r="C55" s="171">
        <v>2302000000</v>
      </c>
      <c r="D55" s="171">
        <v>1738000000</v>
      </c>
      <c r="E55" s="171">
        <v>828000000</v>
      </c>
      <c r="F55" s="171">
        <v>562000000</v>
      </c>
      <c r="G55" s="171">
        <v>484000000</v>
      </c>
      <c r="H55" s="171">
        <v>509100000</v>
      </c>
      <c r="I55" s="171">
        <v>441000000</v>
      </c>
      <c r="J55" s="171">
        <v>416000000</v>
      </c>
      <c r="K55" s="171">
        <v>345000000</v>
      </c>
      <c r="L55" s="171">
        <v>235000000</v>
      </c>
      <c r="M55" s="171">
        <v>310700000</v>
      </c>
      <c r="N55" s="171">
        <v>309500000</v>
      </c>
      <c r="O55" s="171">
        <v>339000000</v>
      </c>
      <c r="P55" s="171">
        <v>357100000</v>
      </c>
      <c r="Q55" s="171">
        <v>439000000</v>
      </c>
      <c r="R55" s="171">
        <v>505396297</v>
      </c>
      <c r="S55" s="171">
        <v>546769558</v>
      </c>
      <c r="T55" s="171">
        <v>581072969</v>
      </c>
      <c r="U55" s="171">
        <v>439936839</v>
      </c>
      <c r="V55" s="171">
        <v>468468856</v>
      </c>
      <c r="W55" s="171">
        <v>521168332</v>
      </c>
      <c r="X55" s="171">
        <v>516400589</v>
      </c>
      <c r="Y55" s="171">
        <v>547984469</v>
      </c>
      <c r="Z55" s="171">
        <v>618092119</v>
      </c>
      <c r="AA55" s="171">
        <v>585228463</v>
      </c>
      <c r="AB55" s="171">
        <v>592991515</v>
      </c>
      <c r="AC55" s="171">
        <v>644068801</v>
      </c>
      <c r="AD55" s="171">
        <v>751812336</v>
      </c>
      <c r="AE55" s="171">
        <v>702451445</v>
      </c>
      <c r="AF55" s="171">
        <v>656733961</v>
      </c>
    </row>
    <row r="56" spans="1:32" s="77" customFormat="1">
      <c r="A56" s="172" t="s">
        <v>4150</v>
      </c>
      <c r="B56" s="173"/>
      <c r="C56" s="174">
        <v>2302</v>
      </c>
      <c r="D56" s="174">
        <v>1738</v>
      </c>
      <c r="E56" s="174">
        <v>828</v>
      </c>
      <c r="F56" s="174">
        <v>562</v>
      </c>
      <c r="G56" s="174">
        <v>484</v>
      </c>
      <c r="H56" s="174">
        <v>509.1</v>
      </c>
      <c r="I56" s="174">
        <v>441</v>
      </c>
      <c r="J56" s="174">
        <v>416</v>
      </c>
      <c r="K56" s="174">
        <v>345</v>
      </c>
      <c r="L56" s="174">
        <v>235</v>
      </c>
      <c r="M56" s="174">
        <v>310.7</v>
      </c>
      <c r="N56" s="174">
        <v>309.5</v>
      </c>
      <c r="O56" s="174">
        <v>339</v>
      </c>
      <c r="P56" s="174">
        <v>357.1</v>
      </c>
      <c r="Q56" s="174">
        <v>439</v>
      </c>
      <c r="R56" s="174">
        <v>505.396297</v>
      </c>
      <c r="S56" s="174">
        <v>546.76955799999996</v>
      </c>
      <c r="T56" s="174">
        <v>581.07296900000006</v>
      </c>
      <c r="U56" s="174">
        <v>439.93683899999996</v>
      </c>
      <c r="V56" s="174">
        <v>468.46885600000002</v>
      </c>
      <c r="W56" s="174">
        <v>521.16833199999996</v>
      </c>
      <c r="X56" s="174">
        <v>516.40058899999997</v>
      </c>
      <c r="Y56" s="174">
        <v>547.98446899999999</v>
      </c>
      <c r="Z56" s="174">
        <v>618.09211899999991</v>
      </c>
      <c r="AA56" s="174">
        <v>585.22846300000003</v>
      </c>
      <c r="AB56" s="174">
        <v>592.99151500000005</v>
      </c>
      <c r="AC56" s="174">
        <v>644.06880100000001</v>
      </c>
      <c r="AD56" s="174">
        <v>751.81233599999996</v>
      </c>
      <c r="AE56" s="174">
        <v>702.45144499999992</v>
      </c>
      <c r="AF56" s="174">
        <v>656.73396100000002</v>
      </c>
    </row>
    <row r="57" spans="1:32" s="63" customFormat="1" ht="18">
      <c r="A57" s="65" t="s">
        <v>4103</v>
      </c>
      <c r="C57" s="72"/>
      <c r="D57" s="72"/>
      <c r="E57" s="72"/>
      <c r="F57" s="72"/>
      <c r="G57" s="72"/>
      <c r="H57" s="72"/>
      <c r="I57" s="72"/>
      <c r="J57" s="72"/>
      <c r="K57" s="72"/>
      <c r="L57" s="72"/>
      <c r="M57" s="72"/>
      <c r="N57" s="72"/>
      <c r="O57" s="72"/>
      <c r="P57" s="72"/>
      <c r="Q57" s="72"/>
      <c r="R57" s="72"/>
      <c r="S57" s="72"/>
      <c r="T57" s="72"/>
      <c r="U57" s="72"/>
      <c r="V57" s="72"/>
      <c r="W57" s="72"/>
      <c r="X57" s="72"/>
      <c r="Y57" s="72"/>
      <c r="Z57" s="72"/>
      <c r="AA57" s="72"/>
      <c r="AB57" s="72"/>
      <c r="AC57" s="72"/>
      <c r="AD57" s="72"/>
      <c r="AE57" s="72"/>
      <c r="AF57" s="226"/>
    </row>
    <row r="58" spans="1:32" s="63" customFormat="1">
      <c r="A58" s="63" t="s">
        <v>4104</v>
      </c>
      <c r="B58" s="63">
        <v>1013118000</v>
      </c>
      <c r="C58" s="72" t="s">
        <v>392</v>
      </c>
      <c r="D58" s="72" t="s">
        <v>392</v>
      </c>
      <c r="E58" s="72" t="s">
        <v>392</v>
      </c>
      <c r="F58" s="72" t="s">
        <v>392</v>
      </c>
      <c r="G58" s="72" t="s">
        <v>392</v>
      </c>
      <c r="H58" s="72" t="s">
        <v>392</v>
      </c>
      <c r="I58" s="72" t="s">
        <v>392</v>
      </c>
      <c r="J58" s="72" t="s">
        <v>392</v>
      </c>
      <c r="K58" s="72" t="s">
        <v>392</v>
      </c>
      <c r="L58" s="72" t="s">
        <v>392</v>
      </c>
      <c r="M58" s="72" t="s">
        <v>392</v>
      </c>
      <c r="N58" s="72" t="s">
        <v>392</v>
      </c>
      <c r="O58" s="72" t="s">
        <v>392</v>
      </c>
      <c r="P58" s="72" t="s">
        <v>392</v>
      </c>
      <c r="Q58" s="72" t="s">
        <v>392</v>
      </c>
      <c r="R58" s="72">
        <v>9900477</v>
      </c>
      <c r="S58" s="72">
        <v>12853254</v>
      </c>
      <c r="T58" s="72">
        <v>11705275</v>
      </c>
      <c r="U58" s="72">
        <v>15644785</v>
      </c>
      <c r="V58" s="72">
        <v>12009755</v>
      </c>
      <c r="W58" s="72">
        <v>10707787</v>
      </c>
      <c r="X58" s="72">
        <v>11110777</v>
      </c>
      <c r="Y58" s="72">
        <v>11520125</v>
      </c>
      <c r="Z58" s="72">
        <v>12906008</v>
      </c>
      <c r="AA58" s="72">
        <v>12008343</v>
      </c>
      <c r="AB58" s="72">
        <v>11600405</v>
      </c>
      <c r="AC58" s="72">
        <v>11268579</v>
      </c>
      <c r="AD58" s="72">
        <v>11985487</v>
      </c>
      <c r="AE58" s="72">
        <v>13178939</v>
      </c>
      <c r="AF58" s="280">
        <v>14988828</v>
      </c>
    </row>
    <row r="59" spans="1:32" s="63" customFormat="1">
      <c r="A59" s="63" t="s">
        <v>4105</v>
      </c>
      <c r="B59" s="63">
        <v>1013120000</v>
      </c>
      <c r="C59" s="72" t="s">
        <v>392</v>
      </c>
      <c r="D59" s="72" t="s">
        <v>392</v>
      </c>
      <c r="E59" s="72" t="s">
        <v>392</v>
      </c>
      <c r="F59" s="72" t="s">
        <v>392</v>
      </c>
      <c r="G59" s="72" t="s">
        <v>392</v>
      </c>
      <c r="H59" s="72" t="s">
        <v>392</v>
      </c>
      <c r="I59" s="72" t="s">
        <v>392</v>
      </c>
      <c r="J59" s="72" t="s">
        <v>392</v>
      </c>
      <c r="K59" s="72" t="s">
        <v>392</v>
      </c>
      <c r="L59" s="72" t="s">
        <v>392</v>
      </c>
      <c r="M59" s="72" t="s">
        <v>392</v>
      </c>
      <c r="N59" s="72" t="s">
        <v>392</v>
      </c>
      <c r="O59" s="72" t="s">
        <v>392</v>
      </c>
      <c r="P59" s="72" t="s">
        <v>392</v>
      </c>
      <c r="Q59" s="72" t="s">
        <v>392</v>
      </c>
      <c r="R59" s="72">
        <v>110316</v>
      </c>
      <c r="S59" s="72">
        <v>66141</v>
      </c>
      <c r="T59" s="72">
        <v>150632</v>
      </c>
      <c r="U59" s="72">
        <v>184312</v>
      </c>
      <c r="V59" s="72">
        <v>120566</v>
      </c>
      <c r="W59" s="72">
        <v>125036</v>
      </c>
      <c r="X59" s="72">
        <v>144885</v>
      </c>
      <c r="Y59" s="72">
        <v>110973</v>
      </c>
      <c r="Z59" s="72">
        <v>117543</v>
      </c>
      <c r="AA59" s="72">
        <v>195120</v>
      </c>
      <c r="AB59" s="72">
        <v>213064</v>
      </c>
      <c r="AC59" s="72">
        <v>314963</v>
      </c>
      <c r="AD59" s="72">
        <v>293324</v>
      </c>
      <c r="AE59" s="72">
        <v>210502</v>
      </c>
      <c r="AF59" s="280">
        <v>291523</v>
      </c>
    </row>
    <row r="60" spans="1:32" s="63" customFormat="1">
      <c r="A60" s="63" t="s">
        <v>4106</v>
      </c>
      <c r="B60" s="63">
        <v>1013130000</v>
      </c>
      <c r="C60" s="72" t="s">
        <v>392</v>
      </c>
      <c r="D60" s="72" t="s">
        <v>392</v>
      </c>
      <c r="E60" s="72" t="s">
        <v>392</v>
      </c>
      <c r="F60" s="72" t="s">
        <v>392</v>
      </c>
      <c r="G60" s="72" t="s">
        <v>392</v>
      </c>
      <c r="H60" s="72" t="s">
        <v>392</v>
      </c>
      <c r="I60" s="72" t="s">
        <v>392</v>
      </c>
      <c r="J60" s="72" t="s">
        <v>392</v>
      </c>
      <c r="K60" s="72" t="s">
        <v>392</v>
      </c>
      <c r="L60" s="72" t="s">
        <v>392</v>
      </c>
      <c r="M60" s="72" t="s">
        <v>392</v>
      </c>
      <c r="N60" s="72" t="s">
        <v>392</v>
      </c>
      <c r="O60" s="72" t="s">
        <v>392</v>
      </c>
      <c r="P60" s="72" t="s">
        <v>392</v>
      </c>
      <c r="Q60" s="72" t="s">
        <v>392</v>
      </c>
      <c r="R60" s="72">
        <v>7560638</v>
      </c>
      <c r="S60" s="72">
        <v>5567152</v>
      </c>
      <c r="T60" s="72">
        <v>1743969</v>
      </c>
      <c r="U60" s="72">
        <v>1200012</v>
      </c>
      <c r="V60" s="72">
        <v>833946</v>
      </c>
      <c r="W60" s="72">
        <v>919309</v>
      </c>
      <c r="X60" s="72">
        <v>1231529</v>
      </c>
      <c r="Y60" s="72">
        <v>791361</v>
      </c>
      <c r="Z60" s="72">
        <v>349796</v>
      </c>
      <c r="AA60" s="72">
        <v>344012</v>
      </c>
      <c r="AB60" s="72">
        <v>321478</v>
      </c>
      <c r="AC60" s="72">
        <v>332653</v>
      </c>
      <c r="AD60" s="72">
        <v>326445</v>
      </c>
      <c r="AE60" s="72">
        <v>554269</v>
      </c>
      <c r="AF60" s="280">
        <v>288452</v>
      </c>
    </row>
    <row r="61" spans="1:32" s="63" customFormat="1">
      <c r="A61" s="63" t="s">
        <v>4107</v>
      </c>
      <c r="B61" s="63">
        <v>1020248000</v>
      </c>
      <c r="C61" s="72" t="s">
        <v>392</v>
      </c>
      <c r="D61" s="72" t="s">
        <v>392</v>
      </c>
      <c r="E61" s="72" t="s">
        <v>392</v>
      </c>
      <c r="F61" s="72" t="s">
        <v>392</v>
      </c>
      <c r="G61" s="72" t="s">
        <v>392</v>
      </c>
      <c r="H61" s="72" t="s">
        <v>392</v>
      </c>
      <c r="I61" s="72" t="s">
        <v>392</v>
      </c>
      <c r="J61" s="72" t="s">
        <v>392</v>
      </c>
      <c r="K61" s="72" t="s">
        <v>392</v>
      </c>
      <c r="L61" s="72" t="s">
        <v>392</v>
      </c>
      <c r="M61" s="72" t="s">
        <v>392</v>
      </c>
      <c r="N61" s="72" t="s">
        <v>392</v>
      </c>
      <c r="O61" s="72" t="s">
        <v>392</v>
      </c>
      <c r="P61" s="72" t="s">
        <v>392</v>
      </c>
      <c r="Q61" s="72" t="s">
        <v>392</v>
      </c>
      <c r="R61" s="72">
        <v>5685506</v>
      </c>
      <c r="S61" s="72">
        <v>4652920</v>
      </c>
      <c r="T61" s="72">
        <v>4842800</v>
      </c>
      <c r="U61" s="72">
        <v>6359200</v>
      </c>
      <c r="V61" s="72">
        <v>8352117</v>
      </c>
      <c r="W61" s="72">
        <v>10857870</v>
      </c>
      <c r="X61" s="72">
        <v>10929926</v>
      </c>
      <c r="Y61" s="72">
        <v>10508189</v>
      </c>
      <c r="Z61" s="72">
        <v>3501490</v>
      </c>
      <c r="AA61" s="72">
        <v>0</v>
      </c>
      <c r="AB61" s="72">
        <v>0</v>
      </c>
      <c r="AC61" s="72">
        <v>0</v>
      </c>
      <c r="AD61" s="72">
        <v>0</v>
      </c>
      <c r="AE61" s="72">
        <v>0</v>
      </c>
      <c r="AF61" s="280">
        <v>0</v>
      </c>
    </row>
    <row r="62" spans="1:32" s="63" customFormat="1">
      <c r="A62" s="63" t="s">
        <v>4108</v>
      </c>
      <c r="B62" s="63">
        <v>1020248500</v>
      </c>
      <c r="C62" s="72" t="s">
        <v>392</v>
      </c>
      <c r="D62" s="72" t="s">
        <v>392</v>
      </c>
      <c r="E62" s="72" t="s">
        <v>392</v>
      </c>
      <c r="F62" s="72" t="s">
        <v>392</v>
      </c>
      <c r="G62" s="72" t="s">
        <v>392</v>
      </c>
      <c r="H62" s="72" t="s">
        <v>392</v>
      </c>
      <c r="I62" s="72" t="s">
        <v>392</v>
      </c>
      <c r="J62" s="72" t="s">
        <v>392</v>
      </c>
      <c r="K62" s="72" t="s">
        <v>392</v>
      </c>
      <c r="L62" s="72" t="s">
        <v>392</v>
      </c>
      <c r="M62" s="72" t="s">
        <v>392</v>
      </c>
      <c r="N62" s="72" t="s">
        <v>392</v>
      </c>
      <c r="O62" s="72" t="s">
        <v>392</v>
      </c>
      <c r="P62" s="72" t="s">
        <v>392</v>
      </c>
      <c r="Q62" s="72" t="s">
        <v>392</v>
      </c>
      <c r="R62" s="72">
        <v>0</v>
      </c>
      <c r="S62" s="72">
        <v>0</v>
      </c>
      <c r="T62" s="72">
        <v>0</v>
      </c>
      <c r="U62" s="72">
        <v>0</v>
      </c>
      <c r="V62" s="72">
        <v>0</v>
      </c>
      <c r="W62" s="72">
        <v>0</v>
      </c>
      <c r="X62" s="72">
        <v>0</v>
      </c>
      <c r="Y62" s="72">
        <v>0</v>
      </c>
      <c r="Z62" s="72">
        <v>0</v>
      </c>
      <c r="AA62" s="72">
        <v>3764187</v>
      </c>
      <c r="AB62" s="72">
        <v>3867122</v>
      </c>
      <c r="AC62" s="72">
        <v>3988705</v>
      </c>
      <c r="AD62" s="72">
        <v>3732619</v>
      </c>
      <c r="AE62" s="72">
        <v>3864137</v>
      </c>
      <c r="AF62" s="280">
        <v>3560876</v>
      </c>
    </row>
    <row r="63" spans="1:32" s="63" customFormat="1">
      <c r="A63" s="63" t="s">
        <v>4109</v>
      </c>
      <c r="B63" s="63">
        <v>1020242000</v>
      </c>
      <c r="C63" s="72" t="s">
        <v>392</v>
      </c>
      <c r="D63" s="72" t="s">
        <v>392</v>
      </c>
      <c r="E63" s="72" t="s">
        <v>392</v>
      </c>
      <c r="F63" s="72" t="s">
        <v>392</v>
      </c>
      <c r="G63" s="72" t="s">
        <v>392</v>
      </c>
      <c r="H63" s="72" t="s">
        <v>392</v>
      </c>
      <c r="I63" s="72" t="s">
        <v>392</v>
      </c>
      <c r="J63" s="72" t="s">
        <v>392</v>
      </c>
      <c r="K63" s="72" t="s">
        <v>392</v>
      </c>
      <c r="L63" s="72" t="s">
        <v>392</v>
      </c>
      <c r="M63" s="72" t="s">
        <v>392</v>
      </c>
      <c r="N63" s="72" t="s">
        <v>392</v>
      </c>
      <c r="O63" s="72" t="s">
        <v>392</v>
      </c>
      <c r="P63" s="72" t="s">
        <v>392</v>
      </c>
      <c r="Q63" s="72" t="s">
        <v>392</v>
      </c>
      <c r="R63" s="72">
        <v>1667644</v>
      </c>
      <c r="S63" s="72">
        <v>1750516</v>
      </c>
      <c r="T63" s="72">
        <v>1696692</v>
      </c>
      <c r="U63" s="72">
        <v>1722949</v>
      </c>
      <c r="V63" s="72">
        <v>2839483</v>
      </c>
      <c r="W63" s="72">
        <v>3112858</v>
      </c>
      <c r="X63" s="72">
        <v>741099</v>
      </c>
      <c r="Y63" s="72">
        <v>5186748</v>
      </c>
      <c r="Z63" s="72">
        <v>13267142</v>
      </c>
      <c r="AA63" s="72">
        <v>0</v>
      </c>
      <c r="AB63" s="72">
        <v>0</v>
      </c>
      <c r="AC63" s="72">
        <v>0</v>
      </c>
      <c r="AD63" s="72">
        <v>0</v>
      </c>
      <c r="AE63" s="72">
        <v>0</v>
      </c>
      <c r="AF63" s="280">
        <v>0</v>
      </c>
    </row>
    <row r="64" spans="1:32" s="63" customFormat="1">
      <c r="A64" s="63" t="s">
        <v>4110</v>
      </c>
      <c r="B64" s="63">
        <v>1020242500</v>
      </c>
      <c r="C64" s="72" t="s">
        <v>392</v>
      </c>
      <c r="D64" s="72" t="s">
        <v>392</v>
      </c>
      <c r="E64" s="72" t="s">
        <v>392</v>
      </c>
      <c r="F64" s="72" t="s">
        <v>392</v>
      </c>
      <c r="G64" s="72" t="s">
        <v>392</v>
      </c>
      <c r="H64" s="72" t="s">
        <v>392</v>
      </c>
      <c r="I64" s="72" t="s">
        <v>392</v>
      </c>
      <c r="J64" s="72" t="s">
        <v>392</v>
      </c>
      <c r="K64" s="72" t="s">
        <v>392</v>
      </c>
      <c r="L64" s="72" t="s">
        <v>392</v>
      </c>
      <c r="M64" s="72" t="s">
        <v>392</v>
      </c>
      <c r="N64" s="72" t="s">
        <v>392</v>
      </c>
      <c r="O64" s="72" t="s">
        <v>392</v>
      </c>
      <c r="P64" s="72" t="s">
        <v>392</v>
      </c>
      <c r="Q64" s="72" t="s">
        <v>392</v>
      </c>
      <c r="R64" s="72">
        <v>0</v>
      </c>
      <c r="S64" s="72">
        <v>0</v>
      </c>
      <c r="T64" s="72">
        <v>0</v>
      </c>
      <c r="U64" s="72">
        <v>0</v>
      </c>
      <c r="V64" s="72">
        <v>0</v>
      </c>
      <c r="W64" s="72">
        <v>0</v>
      </c>
      <c r="X64" s="72">
        <v>0</v>
      </c>
      <c r="Y64" s="72">
        <v>0</v>
      </c>
      <c r="Z64" s="72">
        <v>0</v>
      </c>
      <c r="AA64" s="72">
        <v>15606193</v>
      </c>
      <c r="AB64" s="72">
        <v>18653549</v>
      </c>
      <c r="AC64" s="72">
        <v>37407439</v>
      </c>
      <c r="AD64" s="72">
        <v>42356067</v>
      </c>
      <c r="AE64" s="72">
        <v>40553119</v>
      </c>
      <c r="AF64" s="280">
        <v>48165214</v>
      </c>
    </row>
    <row r="65" spans="1:32" s="63" customFormat="1">
      <c r="A65" s="63" t="s">
        <v>4111</v>
      </c>
      <c r="B65" s="63">
        <v>1020245000</v>
      </c>
      <c r="C65" s="72" t="s">
        <v>392</v>
      </c>
      <c r="D65" s="72" t="s">
        <v>392</v>
      </c>
      <c r="E65" s="72" t="s">
        <v>392</v>
      </c>
      <c r="F65" s="72" t="s">
        <v>392</v>
      </c>
      <c r="G65" s="72" t="s">
        <v>392</v>
      </c>
      <c r="H65" s="72" t="s">
        <v>392</v>
      </c>
      <c r="I65" s="72" t="s">
        <v>392</v>
      </c>
      <c r="J65" s="72" t="s">
        <v>392</v>
      </c>
      <c r="K65" s="72" t="s">
        <v>392</v>
      </c>
      <c r="L65" s="72" t="s">
        <v>392</v>
      </c>
      <c r="M65" s="72" t="s">
        <v>392</v>
      </c>
      <c r="N65" s="72" t="s">
        <v>392</v>
      </c>
      <c r="O65" s="72" t="s">
        <v>392</v>
      </c>
      <c r="P65" s="72" t="s">
        <v>392</v>
      </c>
      <c r="Q65" s="72" t="s">
        <v>392</v>
      </c>
      <c r="R65" s="72">
        <v>6817</v>
      </c>
      <c r="S65" s="72">
        <v>8037</v>
      </c>
      <c r="T65" s="72">
        <v>66934</v>
      </c>
      <c r="U65" s="72">
        <v>130512</v>
      </c>
      <c r="V65" s="72">
        <v>126292</v>
      </c>
      <c r="W65" s="72">
        <v>119949</v>
      </c>
      <c r="X65" s="72">
        <v>187019</v>
      </c>
      <c r="Y65" s="72">
        <v>376509</v>
      </c>
      <c r="Z65" s="72">
        <v>621683</v>
      </c>
      <c r="AA65" s="72">
        <v>0</v>
      </c>
      <c r="AB65" s="72">
        <v>0</v>
      </c>
      <c r="AC65" s="72">
        <v>0</v>
      </c>
      <c r="AD65" s="72">
        <v>0</v>
      </c>
      <c r="AE65" s="72">
        <v>0</v>
      </c>
      <c r="AF65" s="280">
        <v>0</v>
      </c>
    </row>
    <row r="66" spans="1:32" s="63" customFormat="1">
      <c r="A66" s="63" t="s">
        <v>4112</v>
      </c>
      <c r="B66" s="63">
        <v>1020245500</v>
      </c>
      <c r="C66" s="72" t="s">
        <v>392</v>
      </c>
      <c r="D66" s="72" t="s">
        <v>392</v>
      </c>
      <c r="E66" s="72" t="s">
        <v>392</v>
      </c>
      <c r="F66" s="72" t="s">
        <v>392</v>
      </c>
      <c r="G66" s="72" t="s">
        <v>392</v>
      </c>
      <c r="H66" s="72" t="s">
        <v>392</v>
      </c>
      <c r="I66" s="72" t="s">
        <v>392</v>
      </c>
      <c r="J66" s="72" t="s">
        <v>392</v>
      </c>
      <c r="K66" s="72" t="s">
        <v>392</v>
      </c>
      <c r="L66" s="72" t="s">
        <v>392</v>
      </c>
      <c r="M66" s="72" t="s">
        <v>392</v>
      </c>
      <c r="N66" s="72" t="s">
        <v>392</v>
      </c>
      <c r="O66" s="72" t="s">
        <v>392</v>
      </c>
      <c r="P66" s="72" t="s">
        <v>392</v>
      </c>
      <c r="Q66" s="72" t="s">
        <v>392</v>
      </c>
      <c r="R66" s="72">
        <v>0</v>
      </c>
      <c r="S66" s="72">
        <v>0</v>
      </c>
      <c r="T66" s="72">
        <v>0</v>
      </c>
      <c r="U66" s="72">
        <v>0</v>
      </c>
      <c r="V66" s="72">
        <v>0</v>
      </c>
      <c r="W66" s="72">
        <v>0</v>
      </c>
      <c r="X66" s="72">
        <v>0</v>
      </c>
      <c r="Y66" s="72">
        <v>0</v>
      </c>
      <c r="Z66" s="72">
        <v>0</v>
      </c>
      <c r="AA66" s="72">
        <v>545756</v>
      </c>
      <c r="AB66" s="72">
        <v>650965</v>
      </c>
      <c r="AC66" s="72">
        <v>475692</v>
      </c>
      <c r="AD66" s="72">
        <v>440665</v>
      </c>
      <c r="AE66" s="72">
        <v>347258</v>
      </c>
      <c r="AF66" s="280">
        <v>345902</v>
      </c>
    </row>
    <row r="67" spans="1:32" s="63" customFormat="1">
      <c r="A67" s="63" t="s">
        <v>4113</v>
      </c>
      <c r="C67" s="72">
        <v>76200000</v>
      </c>
      <c r="D67" s="72">
        <v>70200000</v>
      </c>
      <c r="E67" s="72">
        <v>57700000</v>
      </c>
      <c r="F67" s="72">
        <v>48200000</v>
      </c>
      <c r="G67" s="72">
        <v>39800000</v>
      </c>
      <c r="H67" s="72">
        <v>42500000</v>
      </c>
      <c r="I67" s="72">
        <v>50500000</v>
      </c>
      <c r="J67" s="72">
        <v>51300000</v>
      </c>
      <c r="K67" s="72">
        <v>52800000</v>
      </c>
      <c r="L67" s="72">
        <v>54100000</v>
      </c>
      <c r="M67" s="72">
        <v>55800000</v>
      </c>
      <c r="N67" s="72">
        <v>55200000</v>
      </c>
      <c r="O67" s="72">
        <v>53370000</v>
      </c>
      <c r="P67" s="72">
        <v>59300000</v>
      </c>
      <c r="Q67" s="72">
        <v>73500000</v>
      </c>
      <c r="R67" s="72" t="s">
        <v>392</v>
      </c>
      <c r="S67" s="72" t="s">
        <v>392</v>
      </c>
      <c r="T67" s="72" t="s">
        <v>392</v>
      </c>
      <c r="U67" s="72" t="s">
        <v>392</v>
      </c>
      <c r="V67" s="72" t="s">
        <v>392</v>
      </c>
      <c r="W67" s="72" t="s">
        <v>392</v>
      </c>
      <c r="X67" s="72" t="s">
        <v>392</v>
      </c>
      <c r="Y67" s="72" t="s">
        <v>392</v>
      </c>
      <c r="Z67" s="72" t="s">
        <v>392</v>
      </c>
      <c r="AA67" s="72" t="s">
        <v>392</v>
      </c>
      <c r="AB67" s="72" t="s">
        <v>392</v>
      </c>
      <c r="AC67" s="72" t="s">
        <v>392</v>
      </c>
      <c r="AD67" s="72" t="s">
        <v>392</v>
      </c>
      <c r="AE67" s="72" t="s">
        <v>392</v>
      </c>
      <c r="AF67" s="280" t="s">
        <v>392</v>
      </c>
    </row>
    <row r="68" spans="1:32" s="63" customFormat="1">
      <c r="A68" s="63" t="s">
        <v>4114</v>
      </c>
      <c r="C68" s="72">
        <v>177100000</v>
      </c>
      <c r="D68" s="72">
        <v>167400000</v>
      </c>
      <c r="E68" s="72">
        <v>160300000</v>
      </c>
      <c r="F68" s="72">
        <v>93000000</v>
      </c>
      <c r="G68" s="72">
        <v>55500000</v>
      </c>
      <c r="H68" s="72">
        <v>46800000</v>
      </c>
      <c r="I68" s="72">
        <v>46700000</v>
      </c>
      <c r="J68" s="72">
        <v>46500000</v>
      </c>
      <c r="K68" s="72">
        <v>37200000</v>
      </c>
      <c r="L68" s="72">
        <v>37400000</v>
      </c>
      <c r="M68" s="72">
        <v>35400000</v>
      </c>
      <c r="N68" s="72">
        <v>21700000</v>
      </c>
      <c r="O68" s="72">
        <v>23100000</v>
      </c>
      <c r="P68" s="72">
        <v>31700000</v>
      </c>
      <c r="Q68" s="72">
        <v>31400000</v>
      </c>
      <c r="R68" s="72" t="s">
        <v>392</v>
      </c>
      <c r="S68" s="72" t="s">
        <v>392</v>
      </c>
      <c r="T68" s="72" t="s">
        <v>392</v>
      </c>
      <c r="U68" s="72" t="s">
        <v>392</v>
      </c>
      <c r="V68" s="72" t="s">
        <v>392</v>
      </c>
      <c r="W68" s="72" t="s">
        <v>392</v>
      </c>
      <c r="X68" s="72" t="s">
        <v>392</v>
      </c>
      <c r="Y68" s="72" t="s">
        <v>392</v>
      </c>
      <c r="Z68" s="72" t="s">
        <v>392</v>
      </c>
      <c r="AA68" s="72" t="s">
        <v>392</v>
      </c>
      <c r="AB68" s="72" t="s">
        <v>392</v>
      </c>
      <c r="AC68" s="72" t="s">
        <v>392</v>
      </c>
      <c r="AD68" s="72" t="s">
        <v>392</v>
      </c>
      <c r="AE68" s="72" t="s">
        <v>392</v>
      </c>
      <c r="AF68" s="280" t="s">
        <v>392</v>
      </c>
    </row>
    <row r="69" spans="1:32" s="63" customFormat="1">
      <c r="A69" s="63" t="s">
        <v>4115</v>
      </c>
      <c r="C69" s="72">
        <v>162000000</v>
      </c>
      <c r="D69" s="72">
        <v>120700000</v>
      </c>
      <c r="E69" s="72">
        <v>71800000</v>
      </c>
      <c r="F69" s="72">
        <v>21800000</v>
      </c>
      <c r="G69" s="72">
        <v>17200000</v>
      </c>
      <c r="H69" s="72">
        <v>25700000</v>
      </c>
      <c r="I69" s="72">
        <v>29100000</v>
      </c>
      <c r="J69" s="72">
        <v>25900000</v>
      </c>
      <c r="K69" s="72">
        <v>25700000</v>
      </c>
      <c r="L69" s="72">
        <v>26500000</v>
      </c>
      <c r="M69" s="72">
        <v>23500000</v>
      </c>
      <c r="N69" s="72">
        <v>27900000</v>
      </c>
      <c r="O69" s="72">
        <v>36300000</v>
      </c>
      <c r="P69" s="72">
        <v>46100000</v>
      </c>
      <c r="Q69" s="72">
        <v>48100000</v>
      </c>
      <c r="R69" s="72" t="s">
        <v>392</v>
      </c>
      <c r="S69" s="72" t="s">
        <v>392</v>
      </c>
      <c r="T69" s="72" t="s">
        <v>392</v>
      </c>
      <c r="U69" s="72" t="s">
        <v>392</v>
      </c>
      <c r="V69" s="72" t="s">
        <v>392</v>
      </c>
      <c r="W69" s="72" t="s">
        <v>392</v>
      </c>
      <c r="X69" s="72" t="s">
        <v>392</v>
      </c>
      <c r="Y69" s="72" t="s">
        <v>392</v>
      </c>
      <c r="Z69" s="72" t="s">
        <v>392</v>
      </c>
      <c r="AA69" s="72" t="s">
        <v>392</v>
      </c>
      <c r="AB69" s="72" t="s">
        <v>392</v>
      </c>
      <c r="AC69" s="72" t="s">
        <v>392</v>
      </c>
      <c r="AD69" s="72" t="s">
        <v>392</v>
      </c>
      <c r="AE69" s="72" t="s">
        <v>392</v>
      </c>
      <c r="AF69" s="280" t="s">
        <v>392</v>
      </c>
    </row>
    <row r="70" spans="1:32" s="63" customFormat="1">
      <c r="A70" s="63" t="s">
        <v>4116</v>
      </c>
      <c r="C70" s="72">
        <v>45100000</v>
      </c>
      <c r="D70" s="72">
        <v>25900000</v>
      </c>
      <c r="E70" s="72">
        <v>11300000</v>
      </c>
      <c r="F70" s="72">
        <v>13000000</v>
      </c>
      <c r="G70" s="72">
        <v>13400000</v>
      </c>
      <c r="H70" s="72">
        <v>16100000</v>
      </c>
      <c r="I70" s="72">
        <v>16200000</v>
      </c>
      <c r="J70" s="72">
        <v>12800000</v>
      </c>
      <c r="K70" s="72">
        <v>12900000</v>
      </c>
      <c r="L70" s="72">
        <v>13300000</v>
      </c>
      <c r="M70" s="72">
        <v>14200000</v>
      </c>
      <c r="N70" s="72">
        <v>17000000</v>
      </c>
      <c r="O70" s="72">
        <v>18100000</v>
      </c>
      <c r="P70" s="72">
        <v>21200000</v>
      </c>
      <c r="Q70" s="72">
        <v>27600000</v>
      </c>
      <c r="R70" s="72" t="s">
        <v>392</v>
      </c>
      <c r="S70" s="72" t="s">
        <v>392</v>
      </c>
      <c r="T70" s="72" t="s">
        <v>392</v>
      </c>
      <c r="U70" s="72" t="s">
        <v>392</v>
      </c>
      <c r="V70" s="72" t="s">
        <v>392</v>
      </c>
      <c r="W70" s="72" t="s">
        <v>392</v>
      </c>
      <c r="X70" s="72" t="s">
        <v>392</v>
      </c>
      <c r="Y70" s="72" t="s">
        <v>392</v>
      </c>
      <c r="Z70" s="72" t="s">
        <v>392</v>
      </c>
      <c r="AA70" s="72" t="s">
        <v>392</v>
      </c>
      <c r="AB70" s="72" t="s">
        <v>392</v>
      </c>
      <c r="AC70" s="72" t="s">
        <v>392</v>
      </c>
      <c r="AD70" s="72" t="s">
        <v>392</v>
      </c>
      <c r="AE70" s="72" t="s">
        <v>392</v>
      </c>
      <c r="AF70" s="280" t="s">
        <v>392</v>
      </c>
    </row>
    <row r="71" spans="1:32" s="63" customFormat="1">
      <c r="A71" s="63" t="s">
        <v>4117</v>
      </c>
      <c r="C71" s="72" t="s">
        <v>392</v>
      </c>
      <c r="D71" s="72" t="s">
        <v>392</v>
      </c>
      <c r="E71" s="72" t="s">
        <v>392</v>
      </c>
      <c r="F71" s="72" t="s">
        <v>392</v>
      </c>
      <c r="G71" s="72" t="s">
        <v>392</v>
      </c>
      <c r="H71" s="72">
        <v>7700000</v>
      </c>
      <c r="I71" s="72" t="s">
        <v>392</v>
      </c>
      <c r="J71" s="72" t="s">
        <v>392</v>
      </c>
      <c r="K71" s="72" t="s">
        <v>392</v>
      </c>
      <c r="L71" s="72" t="s">
        <v>392</v>
      </c>
      <c r="M71" s="72">
        <v>27900000</v>
      </c>
      <c r="N71" s="72">
        <v>44000000</v>
      </c>
      <c r="O71" s="72">
        <v>45000000</v>
      </c>
      <c r="P71" s="72">
        <v>46000000</v>
      </c>
      <c r="Q71" s="72">
        <v>48000000</v>
      </c>
      <c r="R71" s="72" t="s">
        <v>392</v>
      </c>
      <c r="S71" s="72" t="s">
        <v>392</v>
      </c>
      <c r="T71" s="72" t="s">
        <v>392</v>
      </c>
      <c r="U71" s="72" t="s">
        <v>392</v>
      </c>
      <c r="V71" s="72" t="s">
        <v>392</v>
      </c>
      <c r="W71" s="72" t="s">
        <v>392</v>
      </c>
      <c r="X71" s="72" t="s">
        <v>392</v>
      </c>
      <c r="Y71" s="72" t="s">
        <v>392</v>
      </c>
      <c r="Z71" s="72" t="s">
        <v>392</v>
      </c>
      <c r="AA71" s="72" t="s">
        <v>392</v>
      </c>
      <c r="AB71" s="72" t="s">
        <v>392</v>
      </c>
      <c r="AC71" s="72" t="s">
        <v>392</v>
      </c>
      <c r="AD71" s="72" t="s">
        <v>392</v>
      </c>
      <c r="AE71" s="72" t="s">
        <v>392</v>
      </c>
      <c r="AF71" s="280" t="s">
        <v>392</v>
      </c>
    </row>
    <row r="72" spans="1:32" s="63" customFormat="1">
      <c r="A72" s="63" t="s">
        <v>4118</v>
      </c>
      <c r="C72" s="72">
        <v>22000000</v>
      </c>
      <c r="D72" s="72" t="s">
        <v>392</v>
      </c>
      <c r="E72" s="72" t="s">
        <v>392</v>
      </c>
      <c r="F72" s="72" t="s">
        <v>392</v>
      </c>
      <c r="G72" s="72" t="s">
        <v>392</v>
      </c>
      <c r="H72" s="72">
        <v>3200000</v>
      </c>
      <c r="I72" s="72">
        <v>4600000</v>
      </c>
      <c r="J72" s="72">
        <v>5000000</v>
      </c>
      <c r="K72" s="72">
        <v>10700000</v>
      </c>
      <c r="L72" s="72">
        <v>16800000</v>
      </c>
      <c r="M72" s="72">
        <v>25700000</v>
      </c>
      <c r="N72" s="72" t="s">
        <v>392</v>
      </c>
      <c r="O72" s="72" t="s">
        <v>392</v>
      </c>
      <c r="P72" s="72" t="s">
        <v>392</v>
      </c>
      <c r="Q72" s="72" t="s">
        <v>392</v>
      </c>
      <c r="R72" s="72" t="s">
        <v>392</v>
      </c>
      <c r="S72" s="72" t="s">
        <v>392</v>
      </c>
      <c r="T72" s="72" t="s">
        <v>392</v>
      </c>
      <c r="U72" s="72" t="s">
        <v>392</v>
      </c>
      <c r="V72" s="72" t="s">
        <v>392</v>
      </c>
      <c r="W72" s="72" t="s">
        <v>392</v>
      </c>
      <c r="X72" s="72" t="s">
        <v>392</v>
      </c>
      <c r="Y72" s="72" t="s">
        <v>392</v>
      </c>
      <c r="Z72" s="72" t="s">
        <v>392</v>
      </c>
      <c r="AA72" s="72" t="s">
        <v>392</v>
      </c>
      <c r="AB72" s="72" t="s">
        <v>392</v>
      </c>
      <c r="AC72" s="72" t="s">
        <v>392</v>
      </c>
      <c r="AD72" s="72" t="s">
        <v>392</v>
      </c>
      <c r="AE72" s="72" t="s">
        <v>392</v>
      </c>
      <c r="AF72" s="280" t="s">
        <v>392</v>
      </c>
    </row>
    <row r="73" spans="1:32" s="63" customFormat="1">
      <c r="A73" s="169" t="s">
        <v>4149</v>
      </c>
      <c r="B73" s="170"/>
      <c r="C73" s="171">
        <v>482400000</v>
      </c>
      <c r="D73" s="171">
        <v>384200000</v>
      </c>
      <c r="E73" s="171">
        <v>301100000</v>
      </c>
      <c r="F73" s="171">
        <v>176000000</v>
      </c>
      <c r="G73" s="171">
        <v>125900000</v>
      </c>
      <c r="H73" s="171">
        <v>142000000</v>
      </c>
      <c r="I73" s="171">
        <v>147100000</v>
      </c>
      <c r="J73" s="171">
        <v>141500000</v>
      </c>
      <c r="K73" s="171">
        <v>139300000</v>
      </c>
      <c r="L73" s="171">
        <v>148100000</v>
      </c>
      <c r="M73" s="171">
        <v>182500000</v>
      </c>
      <c r="N73" s="171">
        <v>165800000</v>
      </c>
      <c r="O73" s="171">
        <v>175870000</v>
      </c>
      <c r="P73" s="171">
        <v>204300000</v>
      </c>
      <c r="Q73" s="171">
        <v>228600000</v>
      </c>
      <c r="R73" s="171">
        <v>24931398</v>
      </c>
      <c r="S73" s="171">
        <v>24898020</v>
      </c>
      <c r="T73" s="171">
        <v>20206302</v>
      </c>
      <c r="U73" s="171">
        <v>25241770</v>
      </c>
      <c r="V73" s="171">
        <v>24282159</v>
      </c>
      <c r="W73" s="171">
        <v>25842809</v>
      </c>
      <c r="X73" s="171">
        <v>24345235</v>
      </c>
      <c r="Y73" s="171">
        <v>28493905</v>
      </c>
      <c r="Z73" s="171">
        <v>30763662</v>
      </c>
      <c r="AA73" s="171">
        <v>32463611</v>
      </c>
      <c r="AB73" s="171">
        <v>35306583</v>
      </c>
      <c r="AC73" s="171">
        <v>53788031</v>
      </c>
      <c r="AD73" s="171">
        <v>59134607</v>
      </c>
      <c r="AE73" s="171">
        <v>58708224</v>
      </c>
      <c r="AF73" s="171">
        <v>67640795</v>
      </c>
    </row>
    <row r="74" spans="1:32" s="77" customFormat="1">
      <c r="A74" s="172" t="s">
        <v>4150</v>
      </c>
      <c r="B74" s="173"/>
      <c r="C74" s="174">
        <v>482.4</v>
      </c>
      <c r="D74" s="174">
        <v>384.2</v>
      </c>
      <c r="E74" s="174">
        <v>301.10000000000002</v>
      </c>
      <c r="F74" s="174">
        <v>176</v>
      </c>
      <c r="G74" s="174">
        <v>125.9</v>
      </c>
      <c r="H74" s="174">
        <v>142</v>
      </c>
      <c r="I74" s="174">
        <v>147.1</v>
      </c>
      <c r="J74" s="174">
        <v>141.5</v>
      </c>
      <c r="K74" s="174">
        <v>139.30000000000001</v>
      </c>
      <c r="L74" s="174">
        <v>148.1</v>
      </c>
      <c r="M74" s="174">
        <v>182.5</v>
      </c>
      <c r="N74" s="174">
        <v>165.8</v>
      </c>
      <c r="O74" s="174">
        <v>175.87</v>
      </c>
      <c r="P74" s="174">
        <v>204.3</v>
      </c>
      <c r="Q74" s="174">
        <v>228.6</v>
      </c>
      <c r="R74" s="174">
        <v>24.931398000000002</v>
      </c>
      <c r="S74" s="174">
        <v>24.898019999999999</v>
      </c>
      <c r="T74" s="174">
        <v>20.206302000000001</v>
      </c>
      <c r="U74" s="174">
        <v>25.241769999999999</v>
      </c>
      <c r="V74" s="174">
        <v>24.282159</v>
      </c>
      <c r="W74" s="174">
        <v>25.842809000000003</v>
      </c>
      <c r="X74" s="174">
        <v>24.345234999999999</v>
      </c>
      <c r="Y74" s="174">
        <v>28.493904999999998</v>
      </c>
      <c r="Z74" s="174">
        <v>30.763662</v>
      </c>
      <c r="AA74" s="174">
        <v>32.463611</v>
      </c>
      <c r="AB74" s="174">
        <v>35.306582999999996</v>
      </c>
      <c r="AC74" s="174">
        <v>53.788031000000004</v>
      </c>
      <c r="AD74" s="174">
        <v>59.134607000000003</v>
      </c>
      <c r="AE74" s="174">
        <v>58.708224000000001</v>
      </c>
      <c r="AF74" s="174">
        <v>67.640794999999997</v>
      </c>
    </row>
    <row r="75" spans="1:32" s="63" customFormat="1" ht="18">
      <c r="A75" s="65" t="s">
        <v>4119</v>
      </c>
      <c r="C75" s="72"/>
      <c r="D75" s="72"/>
      <c r="E75" s="72"/>
      <c r="F75" s="72"/>
      <c r="G75" s="72"/>
      <c r="H75" s="72"/>
      <c r="I75" s="72"/>
      <c r="J75" s="72"/>
      <c r="K75" s="72"/>
      <c r="L75" s="72"/>
      <c r="M75" s="72"/>
      <c r="N75" s="72"/>
      <c r="O75" s="72"/>
      <c r="P75" s="72"/>
      <c r="Q75" s="72"/>
      <c r="R75" s="72"/>
      <c r="S75" s="72"/>
      <c r="T75" s="72"/>
      <c r="U75" s="72"/>
      <c r="V75" s="72"/>
      <c r="W75" s="72"/>
      <c r="X75" s="72"/>
      <c r="Y75" s="72"/>
      <c r="Z75" s="72"/>
      <c r="AA75" s="72"/>
      <c r="AB75" s="72"/>
      <c r="AC75" s="72"/>
      <c r="AD75" s="72"/>
      <c r="AE75" s="72"/>
      <c r="AF75" s="226"/>
    </row>
    <row r="76" spans="1:32" s="63" customFormat="1">
      <c r="A76" s="63" t="s">
        <v>4120</v>
      </c>
      <c r="B76" s="63">
        <v>1051303000</v>
      </c>
      <c r="C76" s="72" t="s">
        <v>392</v>
      </c>
      <c r="D76" s="72" t="s">
        <v>392</v>
      </c>
      <c r="E76" s="72" t="s">
        <v>392</v>
      </c>
      <c r="F76" s="72" t="s">
        <v>392</v>
      </c>
      <c r="G76" s="72" t="s">
        <v>392</v>
      </c>
      <c r="H76" s="72" t="s">
        <v>392</v>
      </c>
      <c r="I76" s="72" t="s">
        <v>392</v>
      </c>
      <c r="J76" s="72" t="s">
        <v>392</v>
      </c>
      <c r="K76" s="72" t="s">
        <v>392</v>
      </c>
      <c r="L76" s="72" t="s">
        <v>392</v>
      </c>
      <c r="M76" s="72" t="s">
        <v>392</v>
      </c>
      <c r="N76" s="72" t="s">
        <v>392</v>
      </c>
      <c r="O76" s="72" t="s">
        <v>392</v>
      </c>
      <c r="P76" s="72" t="s">
        <v>392</v>
      </c>
      <c r="Q76" s="72" t="s">
        <v>392</v>
      </c>
      <c r="R76" s="72">
        <v>8709182</v>
      </c>
      <c r="S76" s="72">
        <v>11341753</v>
      </c>
      <c r="T76" s="72">
        <v>12254619</v>
      </c>
      <c r="U76" s="72">
        <v>9009163</v>
      </c>
      <c r="V76" s="72">
        <v>11979511</v>
      </c>
      <c r="W76" s="72">
        <v>8487056</v>
      </c>
      <c r="X76" s="72">
        <v>8629910</v>
      </c>
      <c r="Y76" s="72">
        <v>10502786</v>
      </c>
      <c r="Z76" s="72">
        <v>11442489</v>
      </c>
      <c r="AA76" s="72">
        <v>16184211</v>
      </c>
      <c r="AB76" s="72">
        <v>13811550</v>
      </c>
      <c r="AC76" s="72">
        <v>16882357</v>
      </c>
      <c r="AD76" s="72">
        <v>14099244</v>
      </c>
      <c r="AE76" s="72">
        <v>13536618</v>
      </c>
      <c r="AF76" s="280">
        <v>13623649</v>
      </c>
    </row>
    <row r="77" spans="1:32" s="63" customFormat="1">
      <c r="A77" s="63" t="s">
        <v>4121</v>
      </c>
      <c r="B77" s="63">
        <v>1051305000</v>
      </c>
      <c r="C77" s="72" t="s">
        <v>392</v>
      </c>
      <c r="D77" s="72" t="s">
        <v>392</v>
      </c>
      <c r="E77" s="72" t="s">
        <v>392</v>
      </c>
      <c r="F77" s="72" t="s">
        <v>392</v>
      </c>
      <c r="G77" s="72" t="s">
        <v>392</v>
      </c>
      <c r="H77" s="72" t="s">
        <v>392</v>
      </c>
      <c r="I77" s="72" t="s">
        <v>392</v>
      </c>
      <c r="J77" s="72" t="s">
        <v>392</v>
      </c>
      <c r="K77" s="72" t="s">
        <v>392</v>
      </c>
      <c r="L77" s="72" t="s">
        <v>392</v>
      </c>
      <c r="M77" s="72" t="s">
        <v>392</v>
      </c>
      <c r="N77" s="72" t="s">
        <v>392</v>
      </c>
      <c r="O77" s="72" t="s">
        <v>392</v>
      </c>
      <c r="P77" s="72" t="s">
        <v>392</v>
      </c>
      <c r="Q77" s="72" t="s">
        <v>392</v>
      </c>
      <c r="R77" s="72">
        <v>0</v>
      </c>
      <c r="S77" s="72">
        <v>0</v>
      </c>
      <c r="T77" s="72">
        <v>0</v>
      </c>
      <c r="U77" s="72">
        <v>9908</v>
      </c>
      <c r="V77" s="72">
        <v>34211</v>
      </c>
      <c r="W77" s="72">
        <v>33247</v>
      </c>
      <c r="X77" s="72">
        <v>31354</v>
      </c>
      <c r="Y77" s="72">
        <v>37539</v>
      </c>
      <c r="Z77" s="72">
        <v>21459</v>
      </c>
      <c r="AA77" s="72">
        <v>18007</v>
      </c>
      <c r="AB77" s="72">
        <v>21857</v>
      </c>
      <c r="AC77" s="72">
        <v>28488</v>
      </c>
      <c r="AD77" s="72">
        <v>39131</v>
      </c>
      <c r="AE77" s="72">
        <v>43994</v>
      </c>
      <c r="AF77" s="280">
        <v>65625</v>
      </c>
    </row>
    <row r="78" spans="1:32" s="63" customFormat="1">
      <c r="A78" s="63" t="s">
        <v>4122</v>
      </c>
      <c r="B78" s="63">
        <v>1082120000</v>
      </c>
      <c r="C78" s="72" t="s">
        <v>392</v>
      </c>
      <c r="D78" s="72" t="s">
        <v>392</v>
      </c>
      <c r="E78" s="72" t="s">
        <v>392</v>
      </c>
      <c r="F78" s="72" t="s">
        <v>392</v>
      </c>
      <c r="G78" s="72" t="s">
        <v>392</v>
      </c>
      <c r="H78" s="72" t="s">
        <v>392</v>
      </c>
      <c r="I78" s="72" t="s">
        <v>392</v>
      </c>
      <c r="J78" s="72" t="s">
        <v>392</v>
      </c>
      <c r="K78" s="72" t="s">
        <v>392</v>
      </c>
      <c r="L78" s="72" t="s">
        <v>392</v>
      </c>
      <c r="M78" s="72" t="s">
        <v>392</v>
      </c>
      <c r="N78" s="72" t="s">
        <v>392</v>
      </c>
      <c r="O78" s="72" t="s">
        <v>392</v>
      </c>
      <c r="P78" s="72" t="s">
        <v>392</v>
      </c>
      <c r="Q78" s="72" t="s">
        <v>392</v>
      </c>
      <c r="R78" s="72">
        <v>100</v>
      </c>
      <c r="S78" s="72">
        <v>178</v>
      </c>
      <c r="T78" s="72">
        <v>190</v>
      </c>
      <c r="U78" s="72">
        <v>125</v>
      </c>
      <c r="V78" s="72">
        <v>222</v>
      </c>
      <c r="W78" s="72">
        <v>0</v>
      </c>
      <c r="X78" s="72">
        <v>0</v>
      </c>
      <c r="Y78" s="72">
        <v>20</v>
      </c>
      <c r="Z78" s="72">
        <v>0</v>
      </c>
      <c r="AA78" s="72">
        <v>0</v>
      </c>
      <c r="AB78" s="72">
        <v>0</v>
      </c>
      <c r="AC78" s="72">
        <v>444</v>
      </c>
      <c r="AD78" s="72">
        <v>31</v>
      </c>
      <c r="AE78" s="72">
        <v>706</v>
      </c>
      <c r="AF78" s="280">
        <v>0</v>
      </c>
    </row>
    <row r="79" spans="1:32" s="63" customFormat="1">
      <c r="A79" s="63" t="s">
        <v>4123</v>
      </c>
      <c r="B79" s="63">
        <v>1089194060</v>
      </c>
      <c r="C79" s="72" t="s">
        <v>392</v>
      </c>
      <c r="D79" s="72" t="s">
        <v>392</v>
      </c>
      <c r="E79" s="72" t="s">
        <v>392</v>
      </c>
      <c r="F79" s="72" t="s">
        <v>392</v>
      </c>
      <c r="G79" s="72" t="s">
        <v>392</v>
      </c>
      <c r="H79" s="72" t="s">
        <v>392</v>
      </c>
      <c r="I79" s="72" t="s">
        <v>392</v>
      </c>
      <c r="J79" s="72" t="s">
        <v>392</v>
      </c>
      <c r="K79" s="72" t="s">
        <v>392</v>
      </c>
      <c r="L79" s="72" t="s">
        <v>392</v>
      </c>
      <c r="M79" s="72" t="s">
        <v>392</v>
      </c>
      <c r="N79" s="72" t="s">
        <v>392</v>
      </c>
      <c r="O79" s="72" t="s">
        <v>392</v>
      </c>
      <c r="P79" s="72" t="s">
        <v>392</v>
      </c>
      <c r="Q79" s="72" t="s">
        <v>392</v>
      </c>
      <c r="R79" s="72">
        <v>0</v>
      </c>
      <c r="S79" s="72">
        <v>0</v>
      </c>
      <c r="T79" s="72">
        <v>0</v>
      </c>
      <c r="U79" s="72">
        <v>5552446</v>
      </c>
      <c r="V79" s="72">
        <v>5059799</v>
      </c>
      <c r="W79" s="72">
        <v>5314693</v>
      </c>
      <c r="X79" s="72">
        <v>4879562</v>
      </c>
      <c r="Y79" s="72">
        <v>4053527</v>
      </c>
      <c r="Z79" s="72">
        <v>3857426</v>
      </c>
      <c r="AA79" s="72">
        <v>3190076</v>
      </c>
      <c r="AB79" s="72">
        <v>2560261</v>
      </c>
      <c r="AC79" s="72">
        <v>2209283</v>
      </c>
      <c r="AD79" s="72">
        <v>0</v>
      </c>
      <c r="AE79" s="72">
        <v>0</v>
      </c>
      <c r="AF79" s="280">
        <v>0</v>
      </c>
    </row>
    <row r="80" spans="1:32" s="63" customFormat="1">
      <c r="A80" s="63" t="s">
        <v>4124</v>
      </c>
      <c r="B80" s="63">
        <v>1042103000</v>
      </c>
      <c r="C80" s="72" t="s">
        <v>392</v>
      </c>
      <c r="D80" s="72" t="s">
        <v>392</v>
      </c>
      <c r="E80" s="72" t="s">
        <v>392</v>
      </c>
      <c r="F80" s="72" t="s">
        <v>392</v>
      </c>
      <c r="G80" s="72" t="s">
        <v>392</v>
      </c>
      <c r="H80" s="72" t="s">
        <v>392</v>
      </c>
      <c r="I80" s="72" t="s">
        <v>392</v>
      </c>
      <c r="J80" s="72" t="s">
        <v>392</v>
      </c>
      <c r="K80" s="72" t="s">
        <v>392</v>
      </c>
      <c r="L80" s="72" t="s">
        <v>392</v>
      </c>
      <c r="M80" s="72" t="s">
        <v>392</v>
      </c>
      <c r="N80" s="72" t="s">
        <v>392</v>
      </c>
      <c r="O80" s="72" t="s">
        <v>392</v>
      </c>
      <c r="P80" s="72" t="s">
        <v>392</v>
      </c>
      <c r="Q80" s="72" t="s">
        <v>392</v>
      </c>
      <c r="R80" s="72">
        <v>10488076</v>
      </c>
      <c r="S80" s="72">
        <v>9881105</v>
      </c>
      <c r="T80" s="72">
        <v>10543273</v>
      </c>
      <c r="U80" s="72">
        <v>11369384</v>
      </c>
      <c r="V80" s="72">
        <v>11380869</v>
      </c>
      <c r="W80" s="72">
        <v>13464639</v>
      </c>
      <c r="X80" s="72">
        <v>14109440</v>
      </c>
      <c r="Y80" s="72">
        <v>13322516</v>
      </c>
      <c r="Z80" s="72">
        <v>12828416</v>
      </c>
      <c r="AA80" s="72">
        <v>14813885</v>
      </c>
      <c r="AB80" s="72">
        <v>13822982</v>
      </c>
      <c r="AC80" s="72">
        <v>13801859</v>
      </c>
      <c r="AD80" s="72">
        <v>12913984</v>
      </c>
      <c r="AE80" s="72">
        <v>11836757</v>
      </c>
      <c r="AF80" s="280">
        <v>11937182</v>
      </c>
    </row>
    <row r="81" spans="1:32" s="63" customFormat="1">
      <c r="A81" s="63" t="s">
        <v>4125</v>
      </c>
      <c r="C81" s="72">
        <v>73900000</v>
      </c>
      <c r="D81" s="72">
        <v>67200000</v>
      </c>
      <c r="E81" s="72">
        <v>49200000</v>
      </c>
      <c r="F81" s="72">
        <v>45300000</v>
      </c>
      <c r="G81" s="72">
        <v>31200000</v>
      </c>
      <c r="H81" s="72">
        <v>32400000</v>
      </c>
      <c r="I81" s="72">
        <v>34800000</v>
      </c>
      <c r="J81" s="72">
        <v>34800000</v>
      </c>
      <c r="K81" s="72">
        <v>35900000</v>
      </c>
      <c r="L81" s="72">
        <v>26300000</v>
      </c>
      <c r="M81" s="72">
        <v>19400000</v>
      </c>
      <c r="N81" s="72">
        <v>18300000</v>
      </c>
      <c r="O81" s="72">
        <v>17500000</v>
      </c>
      <c r="P81" s="72">
        <v>17600000</v>
      </c>
      <c r="Q81" s="72">
        <v>15600000</v>
      </c>
      <c r="R81" s="72" t="s">
        <v>392</v>
      </c>
      <c r="S81" s="72" t="s">
        <v>392</v>
      </c>
      <c r="T81" s="72" t="s">
        <v>392</v>
      </c>
      <c r="U81" s="72" t="s">
        <v>392</v>
      </c>
      <c r="V81" s="72" t="s">
        <v>392</v>
      </c>
      <c r="W81" s="72" t="s">
        <v>392</v>
      </c>
      <c r="X81" s="72" t="s">
        <v>392</v>
      </c>
      <c r="Y81" s="72" t="s">
        <v>392</v>
      </c>
      <c r="Z81" s="72" t="s">
        <v>392</v>
      </c>
      <c r="AA81" s="72" t="s">
        <v>392</v>
      </c>
      <c r="AB81" s="72" t="s">
        <v>392</v>
      </c>
      <c r="AC81" s="72" t="s">
        <v>392</v>
      </c>
      <c r="AD81" s="72" t="s">
        <v>392</v>
      </c>
      <c r="AE81" s="72" t="s">
        <v>392</v>
      </c>
      <c r="AF81" s="280" t="s">
        <v>392</v>
      </c>
    </row>
    <row r="82" spans="1:32" s="63" customFormat="1">
      <c r="A82" s="169" t="s">
        <v>4149</v>
      </c>
      <c r="B82" s="170"/>
      <c r="C82" s="171">
        <v>73900000</v>
      </c>
      <c r="D82" s="171">
        <v>67200000</v>
      </c>
      <c r="E82" s="171">
        <v>49200000</v>
      </c>
      <c r="F82" s="171">
        <v>45300000</v>
      </c>
      <c r="G82" s="171">
        <v>31200000</v>
      </c>
      <c r="H82" s="171">
        <v>32400000</v>
      </c>
      <c r="I82" s="171">
        <v>34800000</v>
      </c>
      <c r="J82" s="171">
        <v>34800000</v>
      </c>
      <c r="K82" s="171">
        <v>35900000</v>
      </c>
      <c r="L82" s="171">
        <v>26300000</v>
      </c>
      <c r="M82" s="171">
        <v>19400000</v>
      </c>
      <c r="N82" s="171">
        <v>18300000</v>
      </c>
      <c r="O82" s="171">
        <v>17500000</v>
      </c>
      <c r="P82" s="171">
        <v>17600000</v>
      </c>
      <c r="Q82" s="171">
        <v>15600000</v>
      </c>
      <c r="R82" s="171">
        <v>19197358</v>
      </c>
      <c r="S82" s="171">
        <v>21223036</v>
      </c>
      <c r="T82" s="171">
        <v>22798082</v>
      </c>
      <c r="U82" s="171">
        <v>25941026</v>
      </c>
      <c r="V82" s="171">
        <v>28454612</v>
      </c>
      <c r="W82" s="171">
        <v>27299635</v>
      </c>
      <c r="X82" s="171">
        <v>27650266</v>
      </c>
      <c r="Y82" s="171">
        <v>27916388</v>
      </c>
      <c r="Z82" s="171">
        <v>28149790</v>
      </c>
      <c r="AA82" s="171">
        <v>34206179</v>
      </c>
      <c r="AB82" s="171">
        <v>30216650</v>
      </c>
      <c r="AC82" s="171">
        <v>32922431</v>
      </c>
      <c r="AD82" s="171">
        <v>27052390</v>
      </c>
      <c r="AE82" s="171">
        <v>25418075</v>
      </c>
      <c r="AF82" s="171">
        <v>25626456</v>
      </c>
    </row>
    <row r="83" spans="1:32" s="77" customFormat="1">
      <c r="A83" s="172" t="s">
        <v>4150</v>
      </c>
      <c r="B83" s="173"/>
      <c r="C83" s="174">
        <v>73.900000000000006</v>
      </c>
      <c r="D83" s="174">
        <v>67.2</v>
      </c>
      <c r="E83" s="174">
        <v>49.2</v>
      </c>
      <c r="F83" s="174">
        <v>45.3</v>
      </c>
      <c r="G83" s="174">
        <v>31.2</v>
      </c>
      <c r="H83" s="174">
        <v>32.4</v>
      </c>
      <c r="I83" s="174">
        <v>34.799999999999997</v>
      </c>
      <c r="J83" s="174">
        <v>34.799999999999997</v>
      </c>
      <c r="K83" s="174">
        <v>35.9</v>
      </c>
      <c r="L83" s="174">
        <v>26.3</v>
      </c>
      <c r="M83" s="174">
        <v>19.399999999999999</v>
      </c>
      <c r="N83" s="174">
        <v>18.3</v>
      </c>
      <c r="O83" s="174">
        <v>17.5</v>
      </c>
      <c r="P83" s="174">
        <v>17.600000000000001</v>
      </c>
      <c r="Q83" s="174">
        <v>15.6</v>
      </c>
      <c r="R83" s="174">
        <v>19.197358000000001</v>
      </c>
      <c r="S83" s="174">
        <v>21.223036</v>
      </c>
      <c r="T83" s="174">
        <v>22.798081999999997</v>
      </c>
      <c r="U83" s="174">
        <v>25.941026000000001</v>
      </c>
      <c r="V83" s="174">
        <v>28.454612000000001</v>
      </c>
      <c r="W83" s="174">
        <v>27.299634999999999</v>
      </c>
      <c r="X83" s="174">
        <v>27.650265999999998</v>
      </c>
      <c r="Y83" s="174">
        <v>27.916387999999998</v>
      </c>
      <c r="Z83" s="174">
        <v>28.149789999999999</v>
      </c>
      <c r="AA83" s="174">
        <v>34.206178999999999</v>
      </c>
      <c r="AB83" s="174">
        <v>30.216650000000001</v>
      </c>
      <c r="AC83" s="174">
        <v>32.922430999999996</v>
      </c>
      <c r="AD83" s="174">
        <v>27.052389999999999</v>
      </c>
      <c r="AE83" s="174">
        <v>25.418075000000002</v>
      </c>
      <c r="AF83" s="174">
        <v>25.626455999999997</v>
      </c>
    </row>
    <row r="84" spans="1:32" s="63" customFormat="1" ht="18">
      <c r="A84" s="65" t="s">
        <v>3747</v>
      </c>
      <c r="C84" s="72"/>
      <c r="D84" s="72"/>
      <c r="E84" s="72"/>
      <c r="F84" s="72"/>
      <c r="G84" s="72"/>
      <c r="H84" s="72"/>
      <c r="I84" s="72"/>
      <c r="J84" s="72"/>
      <c r="K84" s="72"/>
      <c r="L84" s="72"/>
      <c r="M84" s="72"/>
      <c r="N84" s="72"/>
      <c r="O84" s="72"/>
      <c r="P84" s="72"/>
      <c r="Q84" s="72"/>
      <c r="R84" s="72"/>
      <c r="S84" s="72"/>
      <c r="T84" s="72"/>
      <c r="U84" s="72"/>
      <c r="V84" s="72"/>
      <c r="W84" s="72"/>
      <c r="X84" s="72"/>
      <c r="Y84" s="72"/>
      <c r="Z84" s="72"/>
      <c r="AA84" s="72"/>
      <c r="AB84" s="72"/>
      <c r="AC84" s="72"/>
      <c r="AD84" s="72"/>
      <c r="AE84" s="72"/>
      <c r="AF84" s="226"/>
    </row>
    <row r="85" spans="1:32" s="63" customFormat="1">
      <c r="A85" s="63" t="s">
        <v>4126</v>
      </c>
      <c r="B85" s="63">
        <v>1102119000</v>
      </c>
      <c r="C85" s="72" t="s">
        <v>392</v>
      </c>
      <c r="D85" s="72" t="s">
        <v>392</v>
      </c>
      <c r="E85" s="72" t="s">
        <v>392</v>
      </c>
      <c r="F85" s="72" t="s">
        <v>392</v>
      </c>
      <c r="G85" s="72" t="s">
        <v>392</v>
      </c>
      <c r="H85" s="72" t="s">
        <v>392</v>
      </c>
      <c r="I85" s="72" t="s">
        <v>392</v>
      </c>
      <c r="J85" s="72" t="s">
        <v>392</v>
      </c>
      <c r="K85" s="72" t="s">
        <v>392</v>
      </c>
      <c r="L85" s="72" t="s">
        <v>392</v>
      </c>
      <c r="M85" s="72" t="s">
        <v>392</v>
      </c>
      <c r="N85" s="72" t="s">
        <v>392</v>
      </c>
      <c r="O85" s="72" t="s">
        <v>392</v>
      </c>
      <c r="P85" s="72" t="s">
        <v>392</v>
      </c>
      <c r="Q85" s="72" t="s">
        <v>392</v>
      </c>
      <c r="R85" s="72">
        <v>3215316</v>
      </c>
      <c r="S85" s="72">
        <v>4092172</v>
      </c>
      <c r="T85" s="72">
        <v>5438825</v>
      </c>
      <c r="U85" s="72">
        <v>5376997</v>
      </c>
      <c r="V85" s="72">
        <v>2936327</v>
      </c>
      <c r="W85" s="72">
        <v>4342532</v>
      </c>
      <c r="X85" s="72">
        <v>4371894</v>
      </c>
      <c r="Y85" s="72">
        <v>4227338</v>
      </c>
      <c r="Z85" s="72">
        <v>4412781</v>
      </c>
      <c r="AA85" s="72">
        <v>4384591</v>
      </c>
      <c r="AB85" s="72">
        <v>3633285</v>
      </c>
      <c r="AC85" s="72">
        <v>4218695</v>
      </c>
      <c r="AD85" s="72">
        <v>3211877</v>
      </c>
      <c r="AE85" s="72">
        <v>3604353</v>
      </c>
      <c r="AF85" s="280">
        <v>3500839</v>
      </c>
    </row>
    <row r="86" spans="1:32" s="63" customFormat="1">
      <c r="A86" s="63" t="s">
        <v>4127</v>
      </c>
      <c r="B86" s="63">
        <v>1102121500</v>
      </c>
      <c r="C86" s="72" t="s">
        <v>392</v>
      </c>
      <c r="D86" s="72" t="s">
        <v>392</v>
      </c>
      <c r="E86" s="72" t="s">
        <v>392</v>
      </c>
      <c r="F86" s="72" t="s">
        <v>392</v>
      </c>
      <c r="G86" s="72" t="s">
        <v>392</v>
      </c>
      <c r="H86" s="72" t="s">
        <v>392</v>
      </c>
      <c r="I86" s="72" t="s">
        <v>392</v>
      </c>
      <c r="J86" s="72" t="s">
        <v>392</v>
      </c>
      <c r="K86" s="72" t="s">
        <v>392</v>
      </c>
      <c r="L86" s="72" t="s">
        <v>392</v>
      </c>
      <c r="M86" s="72" t="s">
        <v>392</v>
      </c>
      <c r="N86" s="72" t="s">
        <v>392</v>
      </c>
      <c r="O86" s="72" t="s">
        <v>392</v>
      </c>
      <c r="P86" s="72" t="s">
        <v>392</v>
      </c>
      <c r="Q86" s="72" t="s">
        <v>392</v>
      </c>
      <c r="R86" s="72">
        <v>0</v>
      </c>
      <c r="S86" s="72">
        <v>0</v>
      </c>
      <c r="T86" s="72">
        <v>0</v>
      </c>
      <c r="U86" s="72">
        <v>0</v>
      </c>
      <c r="V86" s="72">
        <v>0</v>
      </c>
      <c r="W86" s="72">
        <v>0</v>
      </c>
      <c r="X86" s="72">
        <v>0</v>
      </c>
      <c r="Y86" s="72">
        <v>0</v>
      </c>
      <c r="Z86" s="72">
        <v>0</v>
      </c>
      <c r="AA86" s="72">
        <v>159703</v>
      </c>
      <c r="AB86" s="72">
        <v>63765</v>
      </c>
      <c r="AC86" s="72">
        <v>50697</v>
      </c>
      <c r="AD86" s="72">
        <v>0</v>
      </c>
      <c r="AE86" s="72">
        <v>0</v>
      </c>
      <c r="AF86" s="280">
        <v>0</v>
      </c>
    </row>
    <row r="87" spans="1:32" s="63" customFormat="1">
      <c r="A87" s="63" t="s">
        <v>4128</v>
      </c>
      <c r="B87" s="63">
        <v>1102122000</v>
      </c>
      <c r="C87" s="72" t="s">
        <v>392</v>
      </c>
      <c r="D87" s="72" t="s">
        <v>392</v>
      </c>
      <c r="E87" s="72" t="s">
        <v>392</v>
      </c>
      <c r="F87" s="72" t="s">
        <v>392</v>
      </c>
      <c r="G87" s="72" t="s">
        <v>392</v>
      </c>
      <c r="H87" s="72" t="s">
        <v>392</v>
      </c>
      <c r="I87" s="72" t="s">
        <v>392</v>
      </c>
      <c r="J87" s="72" t="s">
        <v>392</v>
      </c>
      <c r="K87" s="72" t="s">
        <v>392</v>
      </c>
      <c r="L87" s="72" t="s">
        <v>392</v>
      </c>
      <c r="M87" s="72" t="s">
        <v>392</v>
      </c>
      <c r="N87" s="72" t="s">
        <v>392</v>
      </c>
      <c r="O87" s="72" t="s">
        <v>392</v>
      </c>
      <c r="P87" s="72" t="s">
        <v>392</v>
      </c>
      <c r="Q87" s="72" t="s">
        <v>392</v>
      </c>
      <c r="R87" s="72">
        <v>0</v>
      </c>
      <c r="S87" s="72">
        <v>0</v>
      </c>
      <c r="T87" s="72">
        <v>0</v>
      </c>
      <c r="U87" s="72">
        <v>0</v>
      </c>
      <c r="V87" s="72">
        <v>0</v>
      </c>
      <c r="W87" s="72">
        <v>0</v>
      </c>
      <c r="X87" s="72">
        <v>0</v>
      </c>
      <c r="Y87" s="72">
        <v>527901</v>
      </c>
      <c r="Z87" s="72">
        <v>0</v>
      </c>
      <c r="AA87" s="72">
        <v>0</v>
      </c>
      <c r="AB87" s="72">
        <v>0</v>
      </c>
      <c r="AC87" s="72">
        <v>0</v>
      </c>
      <c r="AD87" s="72">
        <v>0</v>
      </c>
      <c r="AE87" s="72">
        <v>0</v>
      </c>
      <c r="AF87" s="280">
        <v>100439</v>
      </c>
    </row>
    <row r="88" spans="1:32" s="63" customFormat="1">
      <c r="A88" s="63" t="s">
        <v>4129</v>
      </c>
      <c r="B88" s="63">
        <v>1103100010</v>
      </c>
      <c r="C88" s="72" t="s">
        <v>392</v>
      </c>
      <c r="D88" s="72" t="s">
        <v>392</v>
      </c>
      <c r="E88" s="72" t="s">
        <v>392</v>
      </c>
      <c r="F88" s="72" t="s">
        <v>392</v>
      </c>
      <c r="G88" s="72" t="s">
        <v>392</v>
      </c>
      <c r="H88" s="72" t="s">
        <v>392</v>
      </c>
      <c r="I88" s="72" t="s">
        <v>392</v>
      </c>
      <c r="J88" s="72" t="s">
        <v>392</v>
      </c>
      <c r="K88" s="72" t="s">
        <v>392</v>
      </c>
      <c r="L88" s="72" t="s">
        <v>392</v>
      </c>
      <c r="M88" s="72" t="s">
        <v>392</v>
      </c>
      <c r="N88" s="72" t="s">
        <v>392</v>
      </c>
      <c r="O88" s="72" t="s">
        <v>392</v>
      </c>
      <c r="P88" s="72" t="s">
        <v>392</v>
      </c>
      <c r="Q88" s="72" t="s">
        <v>392</v>
      </c>
      <c r="R88" s="72">
        <v>10551663</v>
      </c>
      <c r="S88" s="72">
        <v>11604792</v>
      </c>
      <c r="T88" s="72">
        <v>13742048</v>
      </c>
      <c r="U88" s="72">
        <v>13711748</v>
      </c>
      <c r="V88" s="72">
        <v>12329797</v>
      </c>
      <c r="W88" s="72">
        <v>13699574</v>
      </c>
      <c r="X88" s="72">
        <v>14210480</v>
      </c>
      <c r="Y88" s="72">
        <v>14344720</v>
      </c>
      <c r="Z88" s="72">
        <v>17757152</v>
      </c>
      <c r="AA88" s="72">
        <v>15839641</v>
      </c>
      <c r="AB88" s="72">
        <v>12742677</v>
      </c>
      <c r="AC88" s="72">
        <v>10200772</v>
      </c>
      <c r="AD88" s="72">
        <v>7024028</v>
      </c>
      <c r="AE88" s="72">
        <v>5823852</v>
      </c>
      <c r="AF88" s="280">
        <v>5480092</v>
      </c>
    </row>
    <row r="89" spans="1:32" s="63" customFormat="1">
      <c r="A89" s="63" t="s">
        <v>4130</v>
      </c>
      <c r="C89" s="72">
        <v>10070000</v>
      </c>
      <c r="D89" s="72">
        <v>8586000</v>
      </c>
      <c r="E89" s="72">
        <v>7884000</v>
      </c>
      <c r="F89" s="72">
        <v>7787000</v>
      </c>
      <c r="G89" s="72">
        <v>9314000</v>
      </c>
      <c r="H89" s="72">
        <v>11704000</v>
      </c>
      <c r="I89" s="72">
        <v>9802000</v>
      </c>
      <c r="J89" s="72" t="s">
        <v>392</v>
      </c>
      <c r="K89" s="72" t="s">
        <v>392</v>
      </c>
      <c r="L89" s="72" t="s">
        <v>392</v>
      </c>
      <c r="M89" s="72" t="s">
        <v>392</v>
      </c>
      <c r="N89" s="72" t="s">
        <v>392</v>
      </c>
      <c r="O89" s="72" t="s">
        <v>392</v>
      </c>
      <c r="P89" s="72" t="s">
        <v>392</v>
      </c>
      <c r="Q89" s="72" t="s">
        <v>392</v>
      </c>
      <c r="R89" s="72" t="s">
        <v>392</v>
      </c>
      <c r="S89" s="72" t="s">
        <v>392</v>
      </c>
      <c r="T89" s="72" t="s">
        <v>392</v>
      </c>
      <c r="U89" s="72" t="s">
        <v>392</v>
      </c>
      <c r="V89" s="72" t="s">
        <v>392</v>
      </c>
      <c r="W89" s="72" t="s">
        <v>392</v>
      </c>
      <c r="X89" s="72" t="s">
        <v>392</v>
      </c>
      <c r="Y89" s="72" t="s">
        <v>392</v>
      </c>
      <c r="Z89" s="72" t="s">
        <v>392</v>
      </c>
      <c r="AA89" s="72" t="s">
        <v>392</v>
      </c>
      <c r="AB89" s="72" t="s">
        <v>392</v>
      </c>
      <c r="AC89" s="72" t="s">
        <v>392</v>
      </c>
      <c r="AD89" s="72" t="s">
        <v>392</v>
      </c>
      <c r="AE89" s="72" t="s">
        <v>392</v>
      </c>
      <c r="AF89" s="280" t="s">
        <v>392</v>
      </c>
    </row>
    <row r="90" spans="1:32" s="63" customFormat="1">
      <c r="A90" s="63" t="s">
        <v>4131</v>
      </c>
      <c r="C90" s="72">
        <v>755000</v>
      </c>
      <c r="D90" s="72" t="s">
        <v>392</v>
      </c>
      <c r="E90" s="72" t="s">
        <v>392</v>
      </c>
      <c r="F90" s="72" t="s">
        <v>392</v>
      </c>
      <c r="G90" s="72" t="s">
        <v>392</v>
      </c>
      <c r="H90" s="72">
        <v>878000</v>
      </c>
      <c r="I90" s="72">
        <v>735000</v>
      </c>
      <c r="J90" s="72">
        <v>578000</v>
      </c>
      <c r="K90" s="72">
        <v>431000</v>
      </c>
      <c r="L90" s="72">
        <v>312000</v>
      </c>
      <c r="M90" s="72">
        <v>234000</v>
      </c>
      <c r="N90" s="72">
        <v>302000</v>
      </c>
      <c r="O90" s="72">
        <v>269000</v>
      </c>
      <c r="P90" s="72">
        <v>215000</v>
      </c>
      <c r="Q90" s="72">
        <v>267000</v>
      </c>
      <c r="R90" s="72" t="s">
        <v>392</v>
      </c>
      <c r="S90" s="72" t="s">
        <v>392</v>
      </c>
      <c r="T90" s="72" t="s">
        <v>392</v>
      </c>
      <c r="U90" s="72" t="s">
        <v>392</v>
      </c>
      <c r="V90" s="72" t="s">
        <v>392</v>
      </c>
      <c r="W90" s="72" t="s">
        <v>392</v>
      </c>
      <c r="X90" s="72" t="s">
        <v>392</v>
      </c>
      <c r="Y90" s="72" t="s">
        <v>392</v>
      </c>
      <c r="Z90" s="72" t="s">
        <v>392</v>
      </c>
      <c r="AA90" s="72" t="s">
        <v>392</v>
      </c>
      <c r="AB90" s="72" t="s">
        <v>392</v>
      </c>
      <c r="AC90" s="72" t="s">
        <v>392</v>
      </c>
      <c r="AD90" s="72" t="s">
        <v>392</v>
      </c>
      <c r="AE90" s="72" t="s">
        <v>392</v>
      </c>
      <c r="AF90" s="280" t="s">
        <v>392</v>
      </c>
    </row>
    <row r="91" spans="1:32" s="63" customFormat="1">
      <c r="A91" s="63" t="s">
        <v>4132</v>
      </c>
      <c r="C91" s="72">
        <v>748000</v>
      </c>
      <c r="D91" s="72">
        <v>705000</v>
      </c>
      <c r="E91" s="72">
        <v>624000</v>
      </c>
      <c r="F91" s="72">
        <v>278000</v>
      </c>
      <c r="G91" s="72">
        <v>70000</v>
      </c>
      <c r="H91" s="72">
        <v>352000</v>
      </c>
      <c r="I91" s="72">
        <v>199000</v>
      </c>
      <c r="J91" s="72">
        <v>363000</v>
      </c>
      <c r="K91" s="72">
        <v>370000</v>
      </c>
      <c r="L91" s="72">
        <v>334000</v>
      </c>
      <c r="M91" s="72">
        <v>169000</v>
      </c>
      <c r="N91" s="72">
        <v>127000</v>
      </c>
      <c r="O91" s="72">
        <v>203000</v>
      </c>
      <c r="P91" s="72">
        <v>140000</v>
      </c>
      <c r="Q91" s="72">
        <v>249000</v>
      </c>
      <c r="R91" s="72" t="s">
        <v>392</v>
      </c>
      <c r="S91" s="72" t="s">
        <v>392</v>
      </c>
      <c r="T91" s="72" t="s">
        <v>392</v>
      </c>
      <c r="U91" s="72" t="s">
        <v>392</v>
      </c>
      <c r="V91" s="72" t="s">
        <v>392</v>
      </c>
      <c r="W91" s="72" t="s">
        <v>392</v>
      </c>
      <c r="X91" s="72" t="s">
        <v>392</v>
      </c>
      <c r="Y91" s="72" t="s">
        <v>392</v>
      </c>
      <c r="Z91" s="72" t="s">
        <v>392</v>
      </c>
      <c r="AA91" s="72" t="s">
        <v>392</v>
      </c>
      <c r="AB91" s="72" t="s">
        <v>392</v>
      </c>
      <c r="AC91" s="72" t="s">
        <v>392</v>
      </c>
      <c r="AD91" s="72" t="s">
        <v>392</v>
      </c>
      <c r="AE91" s="72" t="s">
        <v>392</v>
      </c>
      <c r="AF91" s="280" t="s">
        <v>392</v>
      </c>
    </row>
    <row r="92" spans="1:32" s="63" customFormat="1">
      <c r="A92" s="63" t="s">
        <v>4133</v>
      </c>
      <c r="C92" s="72">
        <v>0</v>
      </c>
      <c r="D92" s="72">
        <v>531000</v>
      </c>
      <c r="E92" s="72">
        <v>682000</v>
      </c>
      <c r="F92" s="72">
        <v>616000</v>
      </c>
      <c r="G92" s="72">
        <v>491000</v>
      </c>
      <c r="H92" s="72">
        <v>966000</v>
      </c>
      <c r="I92" s="72">
        <v>1089000</v>
      </c>
      <c r="J92" s="72">
        <v>1622000</v>
      </c>
      <c r="K92" s="72">
        <v>1716000</v>
      </c>
      <c r="L92" s="72">
        <v>1846000</v>
      </c>
      <c r="M92" s="72">
        <v>1245000</v>
      </c>
      <c r="N92" s="72">
        <v>889000</v>
      </c>
      <c r="O92" s="72">
        <v>872000</v>
      </c>
      <c r="P92" s="72">
        <v>890000</v>
      </c>
      <c r="Q92" s="72">
        <v>983000</v>
      </c>
      <c r="R92" s="72" t="s">
        <v>392</v>
      </c>
      <c r="S92" s="72" t="s">
        <v>392</v>
      </c>
      <c r="T92" s="72" t="s">
        <v>392</v>
      </c>
      <c r="U92" s="72" t="s">
        <v>392</v>
      </c>
      <c r="V92" s="72" t="s">
        <v>392</v>
      </c>
      <c r="W92" s="72" t="s">
        <v>392</v>
      </c>
      <c r="X92" s="72" t="s">
        <v>392</v>
      </c>
      <c r="Y92" s="72" t="s">
        <v>392</v>
      </c>
      <c r="Z92" s="72" t="s">
        <v>392</v>
      </c>
      <c r="AA92" s="72" t="s">
        <v>392</v>
      </c>
      <c r="AB92" s="72" t="s">
        <v>392</v>
      </c>
      <c r="AC92" s="72" t="s">
        <v>392</v>
      </c>
      <c r="AD92" s="72" t="s">
        <v>392</v>
      </c>
      <c r="AE92" s="72" t="s">
        <v>392</v>
      </c>
      <c r="AF92" s="280" t="s">
        <v>392</v>
      </c>
    </row>
    <row r="93" spans="1:32" s="63" customFormat="1">
      <c r="A93" s="169" t="s">
        <v>4147</v>
      </c>
      <c r="B93" s="170"/>
      <c r="C93" s="171">
        <v>11573000</v>
      </c>
      <c r="D93" s="171">
        <v>9822000</v>
      </c>
      <c r="E93" s="171">
        <v>9190000</v>
      </c>
      <c r="F93" s="171">
        <v>8681000</v>
      </c>
      <c r="G93" s="171">
        <v>9875000</v>
      </c>
      <c r="H93" s="171">
        <v>13900000</v>
      </c>
      <c r="I93" s="171">
        <v>11825000</v>
      </c>
      <c r="J93" s="171">
        <v>2563000</v>
      </c>
      <c r="K93" s="171">
        <v>2517000</v>
      </c>
      <c r="L93" s="171">
        <v>2492000</v>
      </c>
      <c r="M93" s="171">
        <v>1648000</v>
      </c>
      <c r="N93" s="171">
        <v>1318000</v>
      </c>
      <c r="O93" s="171">
        <v>1344000</v>
      </c>
      <c r="P93" s="171">
        <v>1245000</v>
      </c>
      <c r="Q93" s="171">
        <v>1499000</v>
      </c>
      <c r="R93" s="171">
        <v>13766979</v>
      </c>
      <c r="S93" s="171">
        <v>15696964</v>
      </c>
      <c r="T93" s="171">
        <v>19180873</v>
      </c>
      <c r="U93" s="171">
        <v>19088745</v>
      </c>
      <c r="V93" s="171">
        <v>15266124</v>
      </c>
      <c r="W93" s="171">
        <v>18042106</v>
      </c>
      <c r="X93" s="171">
        <v>18582374</v>
      </c>
      <c r="Y93" s="171">
        <v>19099959</v>
      </c>
      <c r="Z93" s="171">
        <v>22169933</v>
      </c>
      <c r="AA93" s="171">
        <v>20383935</v>
      </c>
      <c r="AB93" s="171">
        <v>16439727</v>
      </c>
      <c r="AC93" s="171">
        <v>14470164</v>
      </c>
      <c r="AD93" s="171">
        <v>10235905</v>
      </c>
      <c r="AE93" s="171">
        <v>9428205</v>
      </c>
      <c r="AF93" s="171">
        <v>9081370</v>
      </c>
    </row>
    <row r="94" spans="1:32" s="77" customFormat="1">
      <c r="A94" s="172" t="s">
        <v>4148</v>
      </c>
      <c r="B94" s="173"/>
      <c r="C94" s="174">
        <v>11.573</v>
      </c>
      <c r="D94" s="174">
        <v>9.8219999999999992</v>
      </c>
      <c r="E94" s="174">
        <v>9.19</v>
      </c>
      <c r="F94" s="174">
        <v>8.6809999999999992</v>
      </c>
      <c r="G94" s="174">
        <v>9.875</v>
      </c>
      <c r="H94" s="174">
        <v>13.9</v>
      </c>
      <c r="I94" s="174">
        <v>11.824999999999999</v>
      </c>
      <c r="J94" s="174">
        <v>2.5630000000000002</v>
      </c>
      <c r="K94" s="174">
        <v>2.5169999999999999</v>
      </c>
      <c r="L94" s="174">
        <v>2.492</v>
      </c>
      <c r="M94" s="174">
        <v>1.6479999999999999</v>
      </c>
      <c r="N94" s="174">
        <v>1.3180000000000001</v>
      </c>
      <c r="O94" s="174">
        <v>1.3440000000000001</v>
      </c>
      <c r="P94" s="174">
        <v>1.2450000000000001</v>
      </c>
      <c r="Q94" s="174">
        <v>1.4990000000000001</v>
      </c>
      <c r="R94" s="174">
        <v>13.766978999999999</v>
      </c>
      <c r="S94" s="174">
        <v>15.696963999999999</v>
      </c>
      <c r="T94" s="174">
        <v>19.180872999999998</v>
      </c>
      <c r="U94" s="174">
        <v>19.088744999999999</v>
      </c>
      <c r="V94" s="174">
        <v>15.266124</v>
      </c>
      <c r="W94" s="174">
        <v>18.042106</v>
      </c>
      <c r="X94" s="174">
        <v>18.582374000000002</v>
      </c>
      <c r="Y94" s="174">
        <v>19.099958999999998</v>
      </c>
      <c r="Z94" s="174">
        <v>22.169933</v>
      </c>
      <c r="AA94" s="174">
        <v>20.383935000000001</v>
      </c>
      <c r="AB94" s="174">
        <v>16.439726999999998</v>
      </c>
      <c r="AC94" s="174">
        <v>14.470164</v>
      </c>
      <c r="AD94" s="174">
        <v>10.235905000000001</v>
      </c>
      <c r="AE94" s="174">
        <v>9.4282050000000002</v>
      </c>
      <c r="AF94" s="174">
        <v>9.0813700000000015</v>
      </c>
    </row>
    <row r="95" spans="1:32" s="63" customFormat="1" ht="18">
      <c r="A95" s="65" t="s">
        <v>3746</v>
      </c>
      <c r="B95" s="62"/>
      <c r="C95" s="72"/>
      <c r="D95" s="72"/>
      <c r="E95" s="72"/>
      <c r="F95" s="72"/>
      <c r="G95" s="72"/>
      <c r="H95" s="72"/>
      <c r="I95" s="72"/>
      <c r="J95" s="72"/>
      <c r="K95" s="72"/>
      <c r="L95" s="72"/>
      <c r="M95" s="72"/>
      <c r="N95" s="72"/>
      <c r="O95" s="72"/>
      <c r="P95" s="72"/>
      <c r="Q95" s="72"/>
      <c r="R95" s="72"/>
      <c r="S95" s="72"/>
      <c r="T95" s="72"/>
      <c r="U95" s="72"/>
      <c r="V95" s="72"/>
      <c r="W95" s="72"/>
      <c r="X95" s="72"/>
      <c r="Y95" s="72"/>
      <c r="Z95" s="72"/>
      <c r="AA95" s="72"/>
      <c r="AB95" s="72"/>
      <c r="AC95" s="72"/>
      <c r="AD95" s="72"/>
      <c r="AE95" s="72"/>
      <c r="AF95" s="226"/>
    </row>
    <row r="96" spans="1:32" s="63" customFormat="1">
      <c r="A96" s="63" t="s">
        <v>4134</v>
      </c>
      <c r="B96" s="63">
        <v>1072113000</v>
      </c>
      <c r="C96" s="72" t="s">
        <v>392</v>
      </c>
      <c r="D96" s="72" t="s">
        <v>392</v>
      </c>
      <c r="E96" s="72" t="s">
        <v>392</v>
      </c>
      <c r="F96" s="72" t="s">
        <v>392</v>
      </c>
      <c r="G96" s="72" t="s">
        <v>392</v>
      </c>
      <c r="H96" s="72" t="s">
        <v>392</v>
      </c>
      <c r="I96" s="72" t="s">
        <v>392</v>
      </c>
      <c r="J96" s="72" t="s">
        <v>392</v>
      </c>
      <c r="K96" s="72" t="s">
        <v>392</v>
      </c>
      <c r="L96" s="72" t="s">
        <v>392</v>
      </c>
      <c r="M96" s="72" t="s">
        <v>392</v>
      </c>
      <c r="N96" s="72" t="s">
        <v>392</v>
      </c>
      <c r="O96" s="72" t="s">
        <v>392</v>
      </c>
      <c r="P96" s="72" t="s">
        <v>392</v>
      </c>
      <c r="Q96" s="72" t="s">
        <v>392</v>
      </c>
      <c r="R96" s="72">
        <v>2088244</v>
      </c>
      <c r="S96" s="72">
        <v>1910295</v>
      </c>
      <c r="T96" s="72">
        <v>1630197</v>
      </c>
      <c r="U96" s="72">
        <v>1563378</v>
      </c>
      <c r="V96" s="72">
        <v>1384064</v>
      </c>
      <c r="W96" s="72">
        <v>1585565</v>
      </c>
      <c r="X96" s="72">
        <v>2005657</v>
      </c>
      <c r="Y96" s="72">
        <v>2484375</v>
      </c>
      <c r="Z96" s="72">
        <v>2506959</v>
      </c>
      <c r="AA96" s="72">
        <v>2699775</v>
      </c>
      <c r="AB96" s="72">
        <v>2998483</v>
      </c>
      <c r="AC96" s="72">
        <v>2847634</v>
      </c>
      <c r="AD96" s="72">
        <v>3226778</v>
      </c>
      <c r="AE96" s="72">
        <v>3196216</v>
      </c>
      <c r="AF96" s="280">
        <v>3367127</v>
      </c>
    </row>
    <row r="97" spans="1:32" s="63" customFormat="1">
      <c r="A97" s="63" t="s">
        <v>4135</v>
      </c>
      <c r="B97" s="63">
        <v>1072115000</v>
      </c>
      <c r="C97" s="72" t="s">
        <v>392</v>
      </c>
      <c r="D97" s="72" t="s">
        <v>392</v>
      </c>
      <c r="E97" s="72" t="s">
        <v>392</v>
      </c>
      <c r="F97" s="72" t="s">
        <v>392</v>
      </c>
      <c r="G97" s="72" t="s">
        <v>392</v>
      </c>
      <c r="H97" s="72" t="s">
        <v>392</v>
      </c>
      <c r="I97" s="72" t="s">
        <v>392</v>
      </c>
      <c r="J97" s="72" t="s">
        <v>392</v>
      </c>
      <c r="K97" s="72" t="s">
        <v>392</v>
      </c>
      <c r="L97" s="72" t="s">
        <v>392</v>
      </c>
      <c r="M97" s="72" t="s">
        <v>392</v>
      </c>
      <c r="N97" s="72" t="s">
        <v>392</v>
      </c>
      <c r="O97" s="72" t="s">
        <v>392</v>
      </c>
      <c r="P97" s="72" t="s">
        <v>392</v>
      </c>
      <c r="Q97" s="72" t="s">
        <v>392</v>
      </c>
      <c r="R97" s="72">
        <v>1072935</v>
      </c>
      <c r="S97" s="72">
        <v>1119642</v>
      </c>
      <c r="T97" s="72">
        <v>1092787</v>
      </c>
      <c r="U97" s="72">
        <v>3749741</v>
      </c>
      <c r="V97" s="72">
        <v>3452162</v>
      </c>
      <c r="W97" s="72">
        <v>4697119</v>
      </c>
      <c r="X97" s="72">
        <v>4754165</v>
      </c>
      <c r="Y97" s="72">
        <v>5335374</v>
      </c>
      <c r="Z97" s="72">
        <v>6610435</v>
      </c>
      <c r="AA97" s="72">
        <v>7249773</v>
      </c>
      <c r="AB97" s="72">
        <v>7166380</v>
      </c>
      <c r="AC97" s="72">
        <v>10004634</v>
      </c>
      <c r="AD97" s="72">
        <v>10102415</v>
      </c>
      <c r="AE97" s="72">
        <v>10729658</v>
      </c>
      <c r="AF97" s="280">
        <v>11106012</v>
      </c>
    </row>
    <row r="98" spans="1:32" s="63" customFormat="1">
      <c r="A98" s="63" t="s">
        <v>4136</v>
      </c>
      <c r="B98" s="63">
        <v>1072123000</v>
      </c>
      <c r="C98" s="72" t="s">
        <v>392</v>
      </c>
      <c r="D98" s="72" t="s">
        <v>392</v>
      </c>
      <c r="E98" s="72" t="s">
        <v>392</v>
      </c>
      <c r="F98" s="72" t="s">
        <v>392</v>
      </c>
      <c r="G98" s="72" t="s">
        <v>392</v>
      </c>
      <c r="H98" s="72" t="s">
        <v>392</v>
      </c>
      <c r="I98" s="72" t="s">
        <v>392</v>
      </c>
      <c r="J98" s="72" t="s">
        <v>392</v>
      </c>
      <c r="K98" s="72" t="s">
        <v>392</v>
      </c>
      <c r="L98" s="72" t="s">
        <v>392</v>
      </c>
      <c r="M98" s="72" t="s">
        <v>392</v>
      </c>
      <c r="N98" s="72" t="s">
        <v>392</v>
      </c>
      <c r="O98" s="72" t="s">
        <v>392</v>
      </c>
      <c r="P98" s="72" t="s">
        <v>392</v>
      </c>
      <c r="Q98" s="72" t="s">
        <v>392</v>
      </c>
      <c r="R98" s="72">
        <v>1541509</v>
      </c>
      <c r="S98" s="72">
        <v>1479617</v>
      </c>
      <c r="T98" s="72">
        <v>1591713</v>
      </c>
      <c r="U98" s="72">
        <v>1815757</v>
      </c>
      <c r="V98" s="72">
        <v>2393596</v>
      </c>
      <c r="W98" s="72">
        <v>3023728</v>
      </c>
      <c r="X98" s="72">
        <v>2762210</v>
      </c>
      <c r="Y98" s="72">
        <v>2199482</v>
      </c>
      <c r="Z98" s="72">
        <v>1926413</v>
      </c>
      <c r="AA98" s="72">
        <v>1834566</v>
      </c>
      <c r="AB98" s="72">
        <v>1655002</v>
      </c>
      <c r="AC98" s="72">
        <v>1463114</v>
      </c>
      <c r="AD98" s="72">
        <v>2494127</v>
      </c>
      <c r="AE98" s="72">
        <v>2382509</v>
      </c>
      <c r="AF98" s="280">
        <v>2395420</v>
      </c>
    </row>
    <row r="99" spans="1:32" s="63" customFormat="1">
      <c r="A99" s="63" t="s">
        <v>4137</v>
      </c>
      <c r="B99" s="63">
        <v>1072125300</v>
      </c>
      <c r="C99" s="72" t="s">
        <v>392</v>
      </c>
      <c r="D99" s="72" t="s">
        <v>392</v>
      </c>
      <c r="E99" s="72" t="s">
        <v>392</v>
      </c>
      <c r="F99" s="72" t="s">
        <v>392</v>
      </c>
      <c r="G99" s="72" t="s">
        <v>392</v>
      </c>
      <c r="H99" s="72" t="s">
        <v>392</v>
      </c>
      <c r="I99" s="72" t="s">
        <v>392</v>
      </c>
      <c r="J99" s="72" t="s">
        <v>392</v>
      </c>
      <c r="K99" s="72" t="s">
        <v>392</v>
      </c>
      <c r="L99" s="72" t="s">
        <v>392</v>
      </c>
      <c r="M99" s="72" t="s">
        <v>392</v>
      </c>
      <c r="N99" s="72" t="s">
        <v>392</v>
      </c>
      <c r="O99" s="72" t="s">
        <v>392</v>
      </c>
      <c r="P99" s="72" t="s">
        <v>392</v>
      </c>
      <c r="Q99" s="72" t="s">
        <v>392</v>
      </c>
      <c r="R99" s="72">
        <v>5387597</v>
      </c>
      <c r="S99" s="72">
        <v>7013115</v>
      </c>
      <c r="T99" s="72">
        <v>5549700</v>
      </c>
      <c r="U99" s="72">
        <v>3653469</v>
      </c>
      <c r="V99" s="72">
        <v>2669696</v>
      </c>
      <c r="W99" s="72">
        <v>2392575</v>
      </c>
      <c r="X99" s="72">
        <v>2307796</v>
      </c>
      <c r="Y99" s="72">
        <v>2205195</v>
      </c>
      <c r="Z99" s="72">
        <v>2181429</v>
      </c>
      <c r="AA99" s="72">
        <v>2285747</v>
      </c>
      <c r="AB99" s="72">
        <v>2475936</v>
      </c>
      <c r="AC99" s="72">
        <v>3269178</v>
      </c>
      <c r="AD99" s="72">
        <v>4249089</v>
      </c>
      <c r="AE99" s="72">
        <v>4169379</v>
      </c>
      <c r="AF99" s="280">
        <v>3036142</v>
      </c>
    </row>
    <row r="100" spans="1:32" s="63" customFormat="1">
      <c r="A100" s="63" t="s">
        <v>4138</v>
      </c>
      <c r="B100" s="63">
        <v>1072125500</v>
      </c>
      <c r="C100" s="72" t="s">
        <v>392</v>
      </c>
      <c r="D100" s="72" t="s">
        <v>392</v>
      </c>
      <c r="E100" s="72" t="s">
        <v>392</v>
      </c>
      <c r="F100" s="72" t="s">
        <v>392</v>
      </c>
      <c r="G100" s="72" t="s">
        <v>392</v>
      </c>
      <c r="H100" s="72" t="s">
        <v>392</v>
      </c>
      <c r="I100" s="72" t="s">
        <v>392</v>
      </c>
      <c r="J100" s="72" t="s">
        <v>392</v>
      </c>
      <c r="K100" s="72" t="s">
        <v>392</v>
      </c>
      <c r="L100" s="72" t="s">
        <v>392</v>
      </c>
      <c r="M100" s="72" t="s">
        <v>392</v>
      </c>
      <c r="N100" s="72" t="s">
        <v>392</v>
      </c>
      <c r="O100" s="72" t="s">
        <v>392</v>
      </c>
      <c r="P100" s="72" t="s">
        <v>392</v>
      </c>
      <c r="Q100" s="72" t="s">
        <v>392</v>
      </c>
      <c r="R100" s="72">
        <v>7047946</v>
      </c>
      <c r="S100" s="72">
        <v>6927538</v>
      </c>
      <c r="T100" s="72">
        <v>6277297</v>
      </c>
      <c r="U100" s="72">
        <v>6996649</v>
      </c>
      <c r="V100" s="72">
        <v>6540906</v>
      </c>
      <c r="W100" s="72">
        <v>7194318</v>
      </c>
      <c r="X100" s="72">
        <v>5795823</v>
      </c>
      <c r="Y100" s="72">
        <v>5500338</v>
      </c>
      <c r="Z100" s="72">
        <v>4423931</v>
      </c>
      <c r="AA100" s="72">
        <v>4466585</v>
      </c>
      <c r="AB100" s="72">
        <v>4222817</v>
      </c>
      <c r="AC100" s="72">
        <v>3824029</v>
      </c>
      <c r="AD100" s="72">
        <v>3648994</v>
      </c>
      <c r="AE100" s="72">
        <v>3633348</v>
      </c>
      <c r="AF100" s="280">
        <v>3969963</v>
      </c>
    </row>
    <row r="101" spans="1:32" s="63" customFormat="1">
      <c r="A101" s="63" t="s">
        <v>4139</v>
      </c>
      <c r="B101" s="63">
        <v>1072125700</v>
      </c>
      <c r="C101" s="72" t="s">
        <v>392</v>
      </c>
      <c r="D101" s="72" t="s">
        <v>392</v>
      </c>
      <c r="E101" s="72" t="s">
        <v>392</v>
      </c>
      <c r="F101" s="72" t="s">
        <v>392</v>
      </c>
      <c r="G101" s="72" t="s">
        <v>392</v>
      </c>
      <c r="H101" s="72" t="s">
        <v>392</v>
      </c>
      <c r="I101" s="72" t="s">
        <v>392</v>
      </c>
      <c r="J101" s="72" t="s">
        <v>392</v>
      </c>
      <c r="K101" s="72" t="s">
        <v>392</v>
      </c>
      <c r="L101" s="72" t="s">
        <v>392</v>
      </c>
      <c r="M101" s="72" t="s">
        <v>392</v>
      </c>
      <c r="N101" s="72" t="s">
        <v>392</v>
      </c>
      <c r="O101" s="72" t="s">
        <v>392</v>
      </c>
      <c r="P101" s="72" t="s">
        <v>392</v>
      </c>
      <c r="Q101" s="72" t="s">
        <v>392</v>
      </c>
      <c r="R101" s="72">
        <v>211108</v>
      </c>
      <c r="S101" s="72">
        <v>233049</v>
      </c>
      <c r="T101" s="72">
        <v>220876</v>
      </c>
      <c r="U101" s="72">
        <v>230815</v>
      </c>
      <c r="V101" s="72">
        <v>261186</v>
      </c>
      <c r="W101" s="72">
        <v>319594</v>
      </c>
      <c r="X101" s="72">
        <v>357173</v>
      </c>
      <c r="Y101" s="72">
        <v>266269</v>
      </c>
      <c r="Z101" s="72">
        <v>295759</v>
      </c>
      <c r="AA101" s="72">
        <v>265125</v>
      </c>
      <c r="AB101" s="72">
        <v>361340</v>
      </c>
      <c r="AC101" s="72">
        <v>259141</v>
      </c>
      <c r="AD101" s="72">
        <v>206281</v>
      </c>
      <c r="AE101" s="72">
        <v>186017</v>
      </c>
      <c r="AF101" s="280">
        <v>207521</v>
      </c>
    </row>
    <row r="102" spans="1:32" s="63" customFormat="1">
      <c r="A102" s="63" t="s">
        <v>4140</v>
      </c>
      <c r="B102" s="63">
        <v>1072125900</v>
      </c>
      <c r="C102" s="72" t="s">
        <v>392</v>
      </c>
      <c r="D102" s="72" t="s">
        <v>392</v>
      </c>
      <c r="E102" s="72" t="s">
        <v>392</v>
      </c>
      <c r="F102" s="72" t="s">
        <v>392</v>
      </c>
      <c r="G102" s="72" t="s">
        <v>392</v>
      </c>
      <c r="H102" s="72" t="s">
        <v>392</v>
      </c>
      <c r="I102" s="72" t="s">
        <v>392</v>
      </c>
      <c r="J102" s="72" t="s">
        <v>392</v>
      </c>
      <c r="K102" s="72" t="s">
        <v>392</v>
      </c>
      <c r="L102" s="72" t="s">
        <v>392</v>
      </c>
      <c r="M102" s="72" t="s">
        <v>392</v>
      </c>
      <c r="N102" s="72" t="s">
        <v>392</v>
      </c>
      <c r="O102" s="72" t="s">
        <v>392</v>
      </c>
      <c r="P102" s="72" t="s">
        <v>392</v>
      </c>
      <c r="Q102" s="72" t="s">
        <v>392</v>
      </c>
      <c r="R102" s="72">
        <v>1670080</v>
      </c>
      <c r="S102" s="72">
        <v>1788383</v>
      </c>
      <c r="T102" s="72">
        <v>1612138</v>
      </c>
      <c r="U102" s="72">
        <v>1031110</v>
      </c>
      <c r="V102" s="72">
        <v>898487</v>
      </c>
      <c r="W102" s="72">
        <v>676463</v>
      </c>
      <c r="X102" s="72">
        <v>449999</v>
      </c>
      <c r="Y102" s="72">
        <v>537999</v>
      </c>
      <c r="Z102" s="72">
        <v>444824</v>
      </c>
      <c r="AA102" s="72">
        <v>456886</v>
      </c>
      <c r="AB102" s="72">
        <v>414200</v>
      </c>
      <c r="AC102" s="72">
        <v>486137</v>
      </c>
      <c r="AD102" s="72">
        <v>429409</v>
      </c>
      <c r="AE102" s="72">
        <v>371237</v>
      </c>
      <c r="AF102" s="280">
        <v>313652</v>
      </c>
    </row>
    <row r="103" spans="1:32" s="63" customFormat="1">
      <c r="A103" s="63" t="s">
        <v>4141</v>
      </c>
      <c r="B103" s="63">
        <v>1072194000</v>
      </c>
      <c r="C103" s="72" t="s">
        <v>392</v>
      </c>
      <c r="D103" s="72" t="s">
        <v>392</v>
      </c>
      <c r="E103" s="72" t="s">
        <v>392</v>
      </c>
      <c r="F103" s="72" t="s">
        <v>392</v>
      </c>
      <c r="G103" s="72" t="s">
        <v>392</v>
      </c>
      <c r="H103" s="72" t="s">
        <v>392</v>
      </c>
      <c r="I103" s="72" t="s">
        <v>392</v>
      </c>
      <c r="J103" s="72" t="s">
        <v>392</v>
      </c>
      <c r="K103" s="72" t="s">
        <v>392</v>
      </c>
      <c r="L103" s="72" t="s">
        <v>392</v>
      </c>
      <c r="M103" s="72" t="s">
        <v>392</v>
      </c>
      <c r="N103" s="72" t="s">
        <v>392</v>
      </c>
      <c r="O103" s="72" t="s">
        <v>392</v>
      </c>
      <c r="P103" s="72" t="s">
        <v>392</v>
      </c>
      <c r="Q103" s="72" t="s">
        <v>392</v>
      </c>
      <c r="R103" s="72">
        <v>451525</v>
      </c>
      <c r="S103" s="72">
        <v>537433</v>
      </c>
      <c r="T103" s="72">
        <v>743509</v>
      </c>
      <c r="U103" s="72">
        <v>864033</v>
      </c>
      <c r="V103" s="72">
        <v>277298</v>
      </c>
      <c r="W103" s="72">
        <v>589310</v>
      </c>
      <c r="X103" s="72">
        <v>671516</v>
      </c>
      <c r="Y103" s="72">
        <v>421035</v>
      </c>
      <c r="Z103" s="72">
        <v>459049</v>
      </c>
      <c r="AA103" s="72">
        <v>500797</v>
      </c>
      <c r="AB103" s="72">
        <v>482278</v>
      </c>
      <c r="AC103" s="72">
        <v>318525</v>
      </c>
      <c r="AD103" s="72">
        <v>357322</v>
      </c>
      <c r="AE103" s="72">
        <v>309977</v>
      </c>
      <c r="AF103" s="280">
        <v>443816</v>
      </c>
    </row>
    <row r="104" spans="1:32" s="63" customFormat="1">
      <c r="A104" s="63" t="s">
        <v>4142</v>
      </c>
      <c r="B104" s="63">
        <v>1072199000</v>
      </c>
      <c r="C104" s="72" t="s">
        <v>392</v>
      </c>
      <c r="D104" s="72" t="s">
        <v>392</v>
      </c>
      <c r="E104" s="72" t="s">
        <v>392</v>
      </c>
      <c r="F104" s="72" t="s">
        <v>392</v>
      </c>
      <c r="G104" s="72" t="s">
        <v>392</v>
      </c>
      <c r="H104" s="72" t="s">
        <v>392</v>
      </c>
      <c r="I104" s="72" t="s">
        <v>392</v>
      </c>
      <c r="J104" s="72" t="s">
        <v>392</v>
      </c>
      <c r="K104" s="72" t="s">
        <v>392</v>
      </c>
      <c r="L104" s="72" t="s">
        <v>392</v>
      </c>
      <c r="M104" s="72" t="s">
        <v>392</v>
      </c>
      <c r="N104" s="72" t="s">
        <v>392</v>
      </c>
      <c r="O104" s="72" t="s">
        <v>392</v>
      </c>
      <c r="P104" s="72" t="s">
        <v>392</v>
      </c>
      <c r="Q104" s="72" t="s">
        <v>392</v>
      </c>
      <c r="R104" s="72">
        <v>1101033</v>
      </c>
      <c r="S104" s="72">
        <v>1648385</v>
      </c>
      <c r="T104" s="72">
        <v>1793765</v>
      </c>
      <c r="U104" s="72">
        <v>1807708</v>
      </c>
      <c r="V104" s="72">
        <v>1242859</v>
      </c>
      <c r="W104" s="72">
        <v>1334846</v>
      </c>
      <c r="X104" s="72">
        <v>7077059</v>
      </c>
      <c r="Y104" s="72">
        <v>8213978</v>
      </c>
      <c r="Z104" s="72">
        <v>10205537</v>
      </c>
      <c r="AA104" s="72">
        <v>12678110</v>
      </c>
      <c r="AB104" s="72">
        <v>12493854</v>
      </c>
      <c r="AC104" s="72">
        <v>14052177</v>
      </c>
      <c r="AD104" s="72">
        <v>17256765</v>
      </c>
      <c r="AE104" s="72">
        <v>18664354</v>
      </c>
      <c r="AF104" s="280">
        <v>20687907</v>
      </c>
    </row>
    <row r="105" spans="1:32" s="63" customFormat="1">
      <c r="A105" s="63" t="s">
        <v>4143</v>
      </c>
      <c r="B105" s="63">
        <v>1071120000</v>
      </c>
      <c r="C105" s="72" t="s">
        <v>392</v>
      </c>
      <c r="D105" s="72" t="s">
        <v>392</v>
      </c>
      <c r="E105" s="72" t="s">
        <v>392</v>
      </c>
      <c r="F105" s="72" t="s">
        <v>392</v>
      </c>
      <c r="G105" s="72" t="s">
        <v>392</v>
      </c>
      <c r="H105" s="72" t="s">
        <v>392</v>
      </c>
      <c r="I105" s="72" t="s">
        <v>392</v>
      </c>
      <c r="J105" s="72" t="s">
        <v>392</v>
      </c>
      <c r="K105" s="72" t="s">
        <v>392</v>
      </c>
      <c r="L105" s="72" t="s">
        <v>392</v>
      </c>
      <c r="M105" s="72" t="s">
        <v>392</v>
      </c>
      <c r="N105" s="72" t="s">
        <v>392</v>
      </c>
      <c r="O105" s="72" t="s">
        <v>392</v>
      </c>
      <c r="P105" s="72" t="s">
        <v>392</v>
      </c>
      <c r="Q105" s="72" t="s">
        <v>392</v>
      </c>
      <c r="R105" s="72">
        <v>32907670</v>
      </c>
      <c r="S105" s="72">
        <v>31886189</v>
      </c>
      <c r="T105" s="72">
        <v>28345498</v>
      </c>
      <c r="U105" s="72">
        <v>26917494</v>
      </c>
      <c r="V105" s="72">
        <v>24082912</v>
      </c>
      <c r="W105" s="72">
        <v>23623013</v>
      </c>
      <c r="X105" s="72">
        <v>23448340</v>
      </c>
      <c r="Y105" s="72">
        <v>22577196</v>
      </c>
      <c r="Z105" s="72">
        <v>23489780</v>
      </c>
      <c r="AA105" s="72">
        <v>24820069</v>
      </c>
      <c r="AB105" s="72">
        <v>24230162</v>
      </c>
      <c r="AC105" s="72">
        <v>22679807</v>
      </c>
      <c r="AD105" s="72">
        <v>23687004</v>
      </c>
      <c r="AE105" s="72">
        <v>23718570</v>
      </c>
      <c r="AF105" s="280">
        <v>26689185</v>
      </c>
    </row>
    <row r="106" spans="1:32" s="63" customFormat="1">
      <c r="A106" s="63" t="s">
        <v>4144</v>
      </c>
      <c r="C106" s="72">
        <v>26300000</v>
      </c>
      <c r="D106" s="72">
        <v>25300000</v>
      </c>
      <c r="E106" s="72">
        <v>17100000</v>
      </c>
      <c r="F106" s="72">
        <v>11100000</v>
      </c>
      <c r="G106" s="72">
        <v>8500000</v>
      </c>
      <c r="H106" s="72">
        <v>7500000</v>
      </c>
      <c r="I106" s="72">
        <v>7400000</v>
      </c>
      <c r="J106" s="72">
        <v>10900000</v>
      </c>
      <c r="K106" s="72">
        <v>13700000</v>
      </c>
      <c r="L106" s="72">
        <v>17600000</v>
      </c>
      <c r="M106" s="72">
        <v>21900000</v>
      </c>
      <c r="N106" s="72">
        <v>17900000</v>
      </c>
      <c r="O106" s="72">
        <v>17200000</v>
      </c>
      <c r="P106" s="72">
        <v>15000000</v>
      </c>
      <c r="Q106" s="72">
        <v>18900000</v>
      </c>
      <c r="R106" s="72" t="s">
        <v>392</v>
      </c>
      <c r="S106" s="72" t="s">
        <v>392</v>
      </c>
      <c r="T106" s="72" t="s">
        <v>392</v>
      </c>
      <c r="U106" s="72" t="s">
        <v>392</v>
      </c>
      <c r="V106" s="72" t="s">
        <v>392</v>
      </c>
      <c r="W106" s="72" t="s">
        <v>392</v>
      </c>
      <c r="X106" s="72" t="s">
        <v>392</v>
      </c>
      <c r="Y106" s="72" t="s">
        <v>392</v>
      </c>
      <c r="Z106" s="72" t="s">
        <v>392</v>
      </c>
      <c r="AA106" s="72" t="s">
        <v>392</v>
      </c>
      <c r="AB106" s="72" t="s">
        <v>392</v>
      </c>
      <c r="AC106" s="72" t="s">
        <v>392</v>
      </c>
      <c r="AD106" s="72" t="s">
        <v>392</v>
      </c>
      <c r="AE106" s="72" t="s">
        <v>392</v>
      </c>
      <c r="AF106" s="280" t="s">
        <v>392</v>
      </c>
    </row>
    <row r="107" spans="1:32" s="63" customFormat="1">
      <c r="A107" s="63" t="s">
        <v>4145</v>
      </c>
      <c r="C107" s="72">
        <v>48800000</v>
      </c>
      <c r="D107" s="72">
        <v>39500000</v>
      </c>
      <c r="E107" s="72">
        <v>24400000</v>
      </c>
      <c r="F107" s="72">
        <v>19000000</v>
      </c>
      <c r="G107" s="72">
        <v>24700000</v>
      </c>
      <c r="H107" s="72">
        <v>29500000</v>
      </c>
      <c r="I107" s="72">
        <v>33300000</v>
      </c>
      <c r="J107" s="72">
        <v>32700000</v>
      </c>
      <c r="K107" s="72">
        <v>25400000</v>
      </c>
      <c r="L107" s="72">
        <v>19700000</v>
      </c>
      <c r="M107" s="72">
        <v>21700000</v>
      </c>
      <c r="N107" s="72">
        <v>23400000</v>
      </c>
      <c r="O107" s="72">
        <v>25800000</v>
      </c>
      <c r="P107" s="72">
        <v>25500000</v>
      </c>
      <c r="Q107" s="72">
        <v>25600000</v>
      </c>
      <c r="R107" s="72" t="s">
        <v>392</v>
      </c>
      <c r="S107" s="72" t="s">
        <v>392</v>
      </c>
      <c r="T107" s="72" t="s">
        <v>392</v>
      </c>
      <c r="U107" s="72" t="s">
        <v>392</v>
      </c>
      <c r="V107" s="72" t="s">
        <v>392</v>
      </c>
      <c r="W107" s="72" t="s">
        <v>392</v>
      </c>
      <c r="X107" s="72" t="s">
        <v>392</v>
      </c>
      <c r="Y107" s="72" t="s">
        <v>392</v>
      </c>
      <c r="Z107" s="72" t="s">
        <v>392</v>
      </c>
      <c r="AA107" s="72" t="s">
        <v>392</v>
      </c>
      <c r="AB107" s="72" t="s">
        <v>392</v>
      </c>
      <c r="AC107" s="72" t="s">
        <v>392</v>
      </c>
      <c r="AD107" s="72" t="s">
        <v>392</v>
      </c>
      <c r="AE107" s="72" t="s">
        <v>392</v>
      </c>
      <c r="AF107" s="280" t="s">
        <v>392</v>
      </c>
    </row>
    <row r="108" spans="1:32" s="63" customFormat="1">
      <c r="A108" s="169" t="s">
        <v>4149</v>
      </c>
      <c r="B108" s="170"/>
      <c r="C108" s="171">
        <v>75100000</v>
      </c>
      <c r="D108" s="171">
        <v>64800000</v>
      </c>
      <c r="E108" s="171">
        <v>41500000</v>
      </c>
      <c r="F108" s="171">
        <v>30100000</v>
      </c>
      <c r="G108" s="171">
        <v>33200000</v>
      </c>
      <c r="H108" s="171">
        <v>37000000</v>
      </c>
      <c r="I108" s="171">
        <v>40700000</v>
      </c>
      <c r="J108" s="171">
        <v>43600000</v>
      </c>
      <c r="K108" s="171">
        <v>39100000</v>
      </c>
      <c r="L108" s="171">
        <v>37300000</v>
      </c>
      <c r="M108" s="171">
        <v>43600000</v>
      </c>
      <c r="N108" s="171">
        <v>41300000</v>
      </c>
      <c r="O108" s="171">
        <v>43000000</v>
      </c>
      <c r="P108" s="171">
        <v>40500000</v>
      </c>
      <c r="Q108" s="171">
        <v>44500000</v>
      </c>
      <c r="R108" s="171">
        <v>53479647</v>
      </c>
      <c r="S108" s="171">
        <v>54543646</v>
      </c>
      <c r="T108" s="171">
        <v>48857480</v>
      </c>
      <c r="U108" s="171">
        <v>48630154</v>
      </c>
      <c r="V108" s="171">
        <v>43203166</v>
      </c>
      <c r="W108" s="171">
        <v>45436531</v>
      </c>
      <c r="X108" s="171">
        <v>49629738</v>
      </c>
      <c r="Y108" s="171">
        <v>49741241</v>
      </c>
      <c r="Z108" s="171">
        <v>52544116</v>
      </c>
      <c r="AA108" s="171">
        <v>57257433</v>
      </c>
      <c r="AB108" s="171">
        <v>56500452</v>
      </c>
      <c r="AC108" s="171">
        <v>59204376</v>
      </c>
      <c r="AD108" s="171">
        <v>65658184</v>
      </c>
      <c r="AE108" s="171">
        <v>67361265</v>
      </c>
      <c r="AF108" s="171">
        <v>72216745</v>
      </c>
    </row>
    <row r="109" spans="1:32" s="77" customFormat="1">
      <c r="A109" s="172" t="s">
        <v>4150</v>
      </c>
      <c r="B109" s="173"/>
      <c r="C109" s="174">
        <v>75.099999999999994</v>
      </c>
      <c r="D109" s="174">
        <v>64.8</v>
      </c>
      <c r="E109" s="174">
        <v>41.5</v>
      </c>
      <c r="F109" s="174">
        <v>30.1</v>
      </c>
      <c r="G109" s="174">
        <v>33.200000000000003</v>
      </c>
      <c r="H109" s="174">
        <v>37</v>
      </c>
      <c r="I109" s="174">
        <v>40.700000000000003</v>
      </c>
      <c r="J109" s="174">
        <v>43.6</v>
      </c>
      <c r="K109" s="174">
        <v>39.1</v>
      </c>
      <c r="L109" s="174">
        <v>37.299999999999997</v>
      </c>
      <c r="M109" s="174">
        <v>43.6</v>
      </c>
      <c r="N109" s="174">
        <v>41.3</v>
      </c>
      <c r="O109" s="174">
        <v>43</v>
      </c>
      <c r="P109" s="174">
        <v>40.5</v>
      </c>
      <c r="Q109" s="174">
        <v>44.5</v>
      </c>
      <c r="R109" s="174">
        <v>53.479647</v>
      </c>
      <c r="S109" s="174">
        <v>54.543646000000003</v>
      </c>
      <c r="T109" s="174">
        <v>48.857480000000002</v>
      </c>
      <c r="U109" s="174">
        <v>48.630154000000005</v>
      </c>
      <c r="V109" s="174">
        <v>43.203165999999996</v>
      </c>
      <c r="W109" s="174">
        <v>45.436531000000002</v>
      </c>
      <c r="X109" s="174">
        <v>49.629737999999996</v>
      </c>
      <c r="Y109" s="174">
        <v>49.741241000000002</v>
      </c>
      <c r="Z109" s="174">
        <v>52.544116000000002</v>
      </c>
      <c r="AA109" s="174">
        <v>57.257432999999999</v>
      </c>
      <c r="AB109" s="174">
        <v>56.500451999999996</v>
      </c>
      <c r="AC109" s="174">
        <v>59.204375999999996</v>
      </c>
      <c r="AD109" s="174">
        <v>65.658183999999991</v>
      </c>
      <c r="AE109" s="174">
        <v>67.361265000000003</v>
      </c>
      <c r="AF109" s="174">
        <v>72.216744999999989</v>
      </c>
    </row>
    <row r="110" spans="1:32" s="63" customFormat="1">
      <c r="A110" s="62"/>
      <c r="B110" s="62"/>
      <c r="AF110" s="226"/>
    </row>
    <row r="111" spans="1:32" ht="18">
      <c r="A111" s="176" t="s">
        <v>63</v>
      </c>
      <c r="AF111" s="7"/>
    </row>
    <row r="112" spans="1:32" s="63" customFormat="1">
      <c r="A112" s="60" t="s">
        <v>4055</v>
      </c>
      <c r="AF112" s="226"/>
    </row>
    <row r="113" spans="1:32" s="63" customFormat="1">
      <c r="A113" s="63" t="s">
        <v>61</v>
      </c>
      <c r="AF113" s="226"/>
    </row>
    <row r="114" spans="1:32" s="63" customFormat="1">
      <c r="A114" s="74"/>
      <c r="B114" s="68" t="s">
        <v>6</v>
      </c>
      <c r="C114" s="75">
        <v>1990</v>
      </c>
      <c r="D114" s="75">
        <v>1991</v>
      </c>
      <c r="E114" s="75">
        <v>1992</v>
      </c>
      <c r="F114" s="75">
        <v>1993</v>
      </c>
      <c r="G114" s="75">
        <v>1994</v>
      </c>
      <c r="H114" s="75">
        <v>1995</v>
      </c>
      <c r="I114" s="75">
        <v>1996</v>
      </c>
      <c r="J114" s="75">
        <v>1997</v>
      </c>
      <c r="K114" s="75">
        <v>1998</v>
      </c>
      <c r="L114" s="75">
        <v>1999</v>
      </c>
      <c r="M114" s="75">
        <v>2000</v>
      </c>
      <c r="N114" s="75">
        <v>2001</v>
      </c>
      <c r="O114" s="75">
        <v>2002</v>
      </c>
      <c r="P114" s="75">
        <v>2003</v>
      </c>
      <c r="Q114" s="75">
        <v>2004</v>
      </c>
      <c r="R114" s="75">
        <v>2005</v>
      </c>
      <c r="S114" s="75">
        <v>2006</v>
      </c>
      <c r="T114" s="75">
        <v>2007</v>
      </c>
      <c r="U114" s="75">
        <v>2008</v>
      </c>
      <c r="V114" s="75">
        <v>2009</v>
      </c>
      <c r="W114" s="75">
        <v>2010</v>
      </c>
      <c r="X114" s="75">
        <v>2011</v>
      </c>
      <c r="Y114" s="75">
        <v>2012</v>
      </c>
      <c r="Z114" s="75">
        <v>2013</v>
      </c>
      <c r="AA114" s="75">
        <v>2014</v>
      </c>
      <c r="AB114" s="75">
        <v>2015</v>
      </c>
      <c r="AC114" s="75">
        <v>2016</v>
      </c>
      <c r="AD114" s="75">
        <v>2017</v>
      </c>
      <c r="AE114" s="75">
        <v>2018</v>
      </c>
      <c r="AF114" s="68">
        <v>2019</v>
      </c>
    </row>
    <row r="115" spans="1:32" s="63" customFormat="1">
      <c r="A115" s="73" t="s">
        <v>23</v>
      </c>
      <c r="B115" s="63" t="s">
        <v>62</v>
      </c>
      <c r="C115" s="76" t="s">
        <v>392</v>
      </c>
      <c r="D115" s="76">
        <v>0</v>
      </c>
      <c r="E115" s="76" t="s">
        <v>392</v>
      </c>
      <c r="F115" s="76" t="s">
        <v>392</v>
      </c>
      <c r="G115" s="76" t="s">
        <v>392</v>
      </c>
      <c r="H115" s="76" t="s">
        <v>392</v>
      </c>
      <c r="I115" s="76" t="s">
        <v>392</v>
      </c>
      <c r="J115" s="76" t="s">
        <v>392</v>
      </c>
      <c r="K115" s="76" t="s">
        <v>392</v>
      </c>
      <c r="L115" s="76" t="s">
        <v>392</v>
      </c>
      <c r="M115" s="76">
        <v>0</v>
      </c>
      <c r="N115" s="76">
        <v>0</v>
      </c>
      <c r="O115" s="76">
        <v>0.5</v>
      </c>
      <c r="P115" s="76">
        <v>0</v>
      </c>
      <c r="Q115" s="76">
        <v>1.64</v>
      </c>
      <c r="R115" s="76">
        <v>0</v>
      </c>
      <c r="S115" s="76">
        <v>0</v>
      </c>
      <c r="T115" s="76">
        <v>0</v>
      </c>
      <c r="U115" s="76">
        <v>8.5000000000000006E-2</v>
      </c>
      <c r="V115" s="76">
        <v>0</v>
      </c>
      <c r="W115" s="76">
        <v>0</v>
      </c>
      <c r="X115" s="76">
        <v>0</v>
      </c>
      <c r="Y115" s="76" t="s">
        <v>392</v>
      </c>
      <c r="Z115" s="76" t="s">
        <v>392</v>
      </c>
      <c r="AA115" s="76">
        <v>0</v>
      </c>
      <c r="AB115" s="76">
        <v>0</v>
      </c>
      <c r="AC115" s="76">
        <v>0</v>
      </c>
      <c r="AD115" s="76">
        <v>0</v>
      </c>
      <c r="AF115" s="630" t="s">
        <v>392</v>
      </c>
    </row>
    <row r="116" spans="1:32" s="63" customFormat="1">
      <c r="A116" s="73" t="s">
        <v>14</v>
      </c>
      <c r="B116" s="63" t="s">
        <v>62</v>
      </c>
      <c r="C116" s="76" t="s">
        <v>392</v>
      </c>
      <c r="D116" s="76">
        <v>0</v>
      </c>
      <c r="E116" s="76" t="s">
        <v>392</v>
      </c>
      <c r="F116" s="76" t="s">
        <v>392</v>
      </c>
      <c r="G116" s="76" t="s">
        <v>392</v>
      </c>
      <c r="H116" s="76" t="s">
        <v>392</v>
      </c>
      <c r="I116" s="76" t="s">
        <v>392</v>
      </c>
      <c r="J116" s="76" t="s">
        <v>392</v>
      </c>
      <c r="K116" s="76" t="s">
        <v>392</v>
      </c>
      <c r="L116" s="76" t="s">
        <v>392</v>
      </c>
      <c r="M116" s="76">
        <v>0</v>
      </c>
      <c r="N116" s="76">
        <v>0</v>
      </c>
      <c r="O116" s="76">
        <v>8.6419999999999995</v>
      </c>
      <c r="P116" s="76">
        <v>0</v>
      </c>
      <c r="Q116" s="76">
        <v>0</v>
      </c>
      <c r="R116" s="76">
        <v>4.3380000000000001</v>
      </c>
      <c r="S116" s="76">
        <v>0</v>
      </c>
      <c r="T116" s="76">
        <v>43.804000000000002</v>
      </c>
      <c r="U116" s="76">
        <v>31.821000000000002</v>
      </c>
      <c r="V116" s="76">
        <v>0</v>
      </c>
      <c r="W116" s="76">
        <v>0</v>
      </c>
      <c r="X116" s="76">
        <v>0</v>
      </c>
      <c r="Y116" s="76" t="s">
        <v>392</v>
      </c>
      <c r="Z116" s="76" t="s">
        <v>392</v>
      </c>
      <c r="AA116" s="76">
        <v>0</v>
      </c>
      <c r="AB116" s="76">
        <v>0</v>
      </c>
      <c r="AC116" s="76">
        <v>0</v>
      </c>
      <c r="AD116" s="76">
        <v>0</v>
      </c>
      <c r="AF116" s="630" t="s">
        <v>392</v>
      </c>
    </row>
    <row r="117" spans="1:32" s="63" customFormat="1">
      <c r="A117" s="73" t="s">
        <v>15</v>
      </c>
      <c r="B117" s="63" t="s">
        <v>62</v>
      </c>
      <c r="C117" s="76" t="s">
        <v>392</v>
      </c>
      <c r="D117" s="76">
        <v>0</v>
      </c>
      <c r="E117" s="76" t="s">
        <v>392</v>
      </c>
      <c r="F117" s="76" t="s">
        <v>392</v>
      </c>
      <c r="G117" s="76" t="s">
        <v>392</v>
      </c>
      <c r="H117" s="76" t="s">
        <v>392</v>
      </c>
      <c r="I117" s="76" t="s">
        <v>392</v>
      </c>
      <c r="J117" s="76" t="s">
        <v>392</v>
      </c>
      <c r="K117" s="76" t="s">
        <v>392</v>
      </c>
      <c r="L117" s="76" t="s">
        <v>392</v>
      </c>
      <c r="M117" s="76">
        <v>0</v>
      </c>
      <c r="N117" s="76">
        <v>0</v>
      </c>
      <c r="O117" s="76">
        <v>124.90300000000001</v>
      </c>
      <c r="P117" s="76">
        <v>0</v>
      </c>
      <c r="Q117" s="76">
        <v>0</v>
      </c>
      <c r="R117" s="76">
        <v>0</v>
      </c>
      <c r="S117" s="76">
        <v>0</v>
      </c>
      <c r="T117" s="76">
        <v>0</v>
      </c>
      <c r="U117" s="76">
        <v>0</v>
      </c>
      <c r="V117" s="76">
        <v>0</v>
      </c>
      <c r="W117" s="76">
        <v>0</v>
      </c>
      <c r="X117" s="76">
        <v>0</v>
      </c>
      <c r="Y117" s="76" t="s">
        <v>392</v>
      </c>
      <c r="Z117" s="76" t="s">
        <v>392</v>
      </c>
      <c r="AA117" s="76">
        <v>0</v>
      </c>
      <c r="AB117" s="76">
        <v>0</v>
      </c>
      <c r="AC117" s="76">
        <v>0</v>
      </c>
      <c r="AD117" s="76">
        <v>0</v>
      </c>
      <c r="AF117" s="630" t="s">
        <v>392</v>
      </c>
    </row>
    <row r="118" spans="1:32" s="63" customFormat="1">
      <c r="A118" s="73" t="s">
        <v>16</v>
      </c>
      <c r="B118" s="63" t="s">
        <v>62</v>
      </c>
      <c r="C118" s="76" t="s">
        <v>392</v>
      </c>
      <c r="D118" s="76">
        <v>0</v>
      </c>
      <c r="E118" s="76" t="s">
        <v>392</v>
      </c>
      <c r="F118" s="76" t="s">
        <v>392</v>
      </c>
      <c r="G118" s="76" t="s">
        <v>392</v>
      </c>
      <c r="H118" s="76" t="s">
        <v>392</v>
      </c>
      <c r="I118" s="76" t="s">
        <v>392</v>
      </c>
      <c r="J118" s="76" t="s">
        <v>392</v>
      </c>
      <c r="K118" s="76" t="s">
        <v>392</v>
      </c>
      <c r="L118" s="76" t="s">
        <v>392</v>
      </c>
      <c r="M118" s="76">
        <v>0</v>
      </c>
      <c r="N118" s="76">
        <v>0</v>
      </c>
      <c r="O118" s="76">
        <v>2.7629999999999999</v>
      </c>
      <c r="P118" s="76">
        <v>0</v>
      </c>
      <c r="Q118" s="76">
        <v>0</v>
      </c>
      <c r="R118" s="76">
        <v>0</v>
      </c>
      <c r="S118" s="76">
        <v>0</v>
      </c>
      <c r="T118" s="76">
        <v>0</v>
      </c>
      <c r="U118" s="76">
        <v>8.4459999999999997</v>
      </c>
      <c r="V118" s="76">
        <v>0</v>
      </c>
      <c r="W118" s="76">
        <v>0</v>
      </c>
      <c r="X118" s="76">
        <v>0</v>
      </c>
      <c r="Y118" s="76" t="s">
        <v>392</v>
      </c>
      <c r="Z118" s="76" t="s">
        <v>392</v>
      </c>
      <c r="AA118" s="76">
        <v>180</v>
      </c>
      <c r="AB118" s="76">
        <v>0</v>
      </c>
      <c r="AC118" s="76">
        <v>0</v>
      </c>
      <c r="AD118" s="76">
        <v>0</v>
      </c>
      <c r="AF118" s="630" t="s">
        <v>392</v>
      </c>
    </row>
    <row r="119" spans="1:32" s="63" customFormat="1">
      <c r="A119" s="73" t="s">
        <v>17</v>
      </c>
      <c r="B119" s="63" t="s">
        <v>62</v>
      </c>
      <c r="C119" s="76" t="s">
        <v>392</v>
      </c>
      <c r="D119" s="76">
        <v>0</v>
      </c>
      <c r="E119" s="76" t="s">
        <v>392</v>
      </c>
      <c r="F119" s="76" t="s">
        <v>392</v>
      </c>
      <c r="G119" s="76" t="s">
        <v>392</v>
      </c>
      <c r="H119" s="76" t="s">
        <v>392</v>
      </c>
      <c r="I119" s="76" t="s">
        <v>392</v>
      </c>
      <c r="J119" s="76" t="s">
        <v>392</v>
      </c>
      <c r="K119" s="76" t="s">
        <v>392</v>
      </c>
      <c r="L119" s="76" t="s">
        <v>392</v>
      </c>
      <c r="M119" s="76">
        <v>0</v>
      </c>
      <c r="N119" s="76">
        <v>0</v>
      </c>
      <c r="O119" s="76">
        <v>0.185</v>
      </c>
      <c r="P119" s="76">
        <v>0</v>
      </c>
      <c r="Q119" s="76">
        <v>0</v>
      </c>
      <c r="R119" s="76">
        <v>0</v>
      </c>
      <c r="S119" s="76">
        <v>0</v>
      </c>
      <c r="T119" s="76">
        <v>0</v>
      </c>
      <c r="U119" s="76">
        <v>0</v>
      </c>
      <c r="V119" s="76">
        <v>0</v>
      </c>
      <c r="W119" s="76">
        <v>0</v>
      </c>
      <c r="X119" s="76">
        <v>0</v>
      </c>
      <c r="Y119" s="76" t="s">
        <v>392</v>
      </c>
      <c r="Z119" s="76" t="s">
        <v>392</v>
      </c>
      <c r="AA119" s="76">
        <v>0</v>
      </c>
      <c r="AB119" s="76">
        <v>0</v>
      </c>
      <c r="AC119" s="76">
        <v>0</v>
      </c>
      <c r="AD119" s="76">
        <v>0</v>
      </c>
      <c r="AF119" s="630" t="s">
        <v>392</v>
      </c>
    </row>
    <row r="120" spans="1:32" s="63" customFormat="1">
      <c r="A120" s="73" t="s">
        <v>18</v>
      </c>
      <c r="B120" s="63" t="s">
        <v>62</v>
      </c>
      <c r="C120" s="76" t="s">
        <v>392</v>
      </c>
      <c r="D120" s="76">
        <v>0</v>
      </c>
      <c r="E120" s="76" t="s">
        <v>392</v>
      </c>
      <c r="F120" s="76" t="s">
        <v>392</v>
      </c>
      <c r="G120" s="76" t="s">
        <v>392</v>
      </c>
      <c r="H120" s="76" t="s">
        <v>392</v>
      </c>
      <c r="I120" s="76" t="s">
        <v>392</v>
      </c>
      <c r="J120" s="76" t="s">
        <v>392</v>
      </c>
      <c r="K120" s="76" t="s">
        <v>392</v>
      </c>
      <c r="L120" s="76" t="s">
        <v>392</v>
      </c>
      <c r="M120" s="76">
        <v>2.5630000000000002</v>
      </c>
      <c r="N120" s="76">
        <v>0</v>
      </c>
      <c r="O120" s="76">
        <v>19.367999999999999</v>
      </c>
      <c r="P120" s="76">
        <v>0</v>
      </c>
      <c r="Q120" s="76">
        <v>0</v>
      </c>
      <c r="R120" s="76">
        <v>1.0289999999999999</v>
      </c>
      <c r="S120" s="76">
        <v>0</v>
      </c>
      <c r="T120" s="76">
        <v>0</v>
      </c>
      <c r="U120" s="76">
        <v>0.55400000000000005</v>
      </c>
      <c r="V120" s="76">
        <v>0.35799999999999998</v>
      </c>
      <c r="W120" s="76">
        <v>0</v>
      </c>
      <c r="X120" s="76">
        <v>0</v>
      </c>
      <c r="Y120" s="76" t="s">
        <v>392</v>
      </c>
      <c r="Z120" s="76" t="s">
        <v>392</v>
      </c>
      <c r="AA120" s="76">
        <v>0</v>
      </c>
      <c r="AB120" s="76">
        <v>0</v>
      </c>
      <c r="AC120" s="76">
        <v>0</v>
      </c>
      <c r="AD120" s="76">
        <v>0</v>
      </c>
      <c r="AF120" s="630" t="s">
        <v>392</v>
      </c>
    </row>
    <row r="121" spans="1:32" s="63" customFormat="1">
      <c r="A121" s="73" t="s">
        <v>19</v>
      </c>
      <c r="B121" s="63" t="s">
        <v>62</v>
      </c>
      <c r="C121" s="76" t="s">
        <v>392</v>
      </c>
      <c r="D121" s="76">
        <v>0</v>
      </c>
      <c r="E121" s="76" t="s">
        <v>392</v>
      </c>
      <c r="F121" s="76" t="s">
        <v>392</v>
      </c>
      <c r="G121" s="76" t="s">
        <v>392</v>
      </c>
      <c r="H121" s="76" t="s">
        <v>392</v>
      </c>
      <c r="I121" s="76" t="s">
        <v>392</v>
      </c>
      <c r="J121" s="76" t="s">
        <v>392</v>
      </c>
      <c r="K121" s="76" t="s">
        <v>392</v>
      </c>
      <c r="L121" s="76" t="s">
        <v>392</v>
      </c>
      <c r="M121" s="76">
        <v>0.49099999999999999</v>
      </c>
      <c r="N121" s="76">
        <v>0</v>
      </c>
      <c r="O121" s="76">
        <v>0.22500000000000001</v>
      </c>
      <c r="P121" s="76">
        <v>0</v>
      </c>
      <c r="Q121" s="76">
        <v>0</v>
      </c>
      <c r="R121" s="76">
        <v>0</v>
      </c>
      <c r="S121" s="76">
        <v>0</v>
      </c>
      <c r="T121" s="76">
        <v>0</v>
      </c>
      <c r="U121" s="76">
        <v>0</v>
      </c>
      <c r="V121" s="76">
        <v>0</v>
      </c>
      <c r="W121" s="76">
        <v>0</v>
      </c>
      <c r="X121" s="76">
        <v>0</v>
      </c>
      <c r="Y121" s="76" t="s">
        <v>392</v>
      </c>
      <c r="Z121" s="76" t="s">
        <v>392</v>
      </c>
      <c r="AA121" s="76">
        <v>0</v>
      </c>
      <c r="AB121" s="76">
        <v>0</v>
      </c>
      <c r="AC121" s="76">
        <v>0</v>
      </c>
      <c r="AD121" s="76">
        <v>0</v>
      </c>
      <c r="AF121" s="630" t="s">
        <v>392</v>
      </c>
    </row>
    <row r="122" spans="1:32" s="63" customFormat="1">
      <c r="A122" s="73" t="s">
        <v>24</v>
      </c>
      <c r="B122" s="63" t="s">
        <v>62</v>
      </c>
      <c r="C122" s="76" t="s">
        <v>392</v>
      </c>
      <c r="D122" s="76">
        <v>0.04</v>
      </c>
      <c r="E122" s="76" t="s">
        <v>392</v>
      </c>
      <c r="F122" s="76" t="s">
        <v>392</v>
      </c>
      <c r="G122" s="76" t="s">
        <v>392</v>
      </c>
      <c r="H122" s="76" t="s">
        <v>392</v>
      </c>
      <c r="I122" s="76" t="s">
        <v>392</v>
      </c>
      <c r="J122" s="76" t="s">
        <v>392</v>
      </c>
      <c r="K122" s="76" t="s">
        <v>392</v>
      </c>
      <c r="L122" s="76" t="s">
        <v>392</v>
      </c>
      <c r="M122" s="76">
        <v>0</v>
      </c>
      <c r="N122" s="76">
        <v>0</v>
      </c>
      <c r="O122" s="76">
        <v>5.3370000000000006</v>
      </c>
      <c r="P122" s="76">
        <v>0.26400000000000001</v>
      </c>
      <c r="Q122" s="76">
        <v>3.3529999999999998</v>
      </c>
      <c r="R122" s="76">
        <v>0.1</v>
      </c>
      <c r="S122" s="76">
        <v>0</v>
      </c>
      <c r="T122" s="76">
        <v>0</v>
      </c>
      <c r="U122" s="76">
        <v>9.782</v>
      </c>
      <c r="V122" s="76">
        <v>0.34599999999999997</v>
      </c>
      <c r="W122" s="76">
        <v>0</v>
      </c>
      <c r="X122" s="76">
        <v>3.1459999999999999</v>
      </c>
      <c r="Y122" s="76" t="s">
        <v>392</v>
      </c>
      <c r="Z122" s="76" t="s">
        <v>392</v>
      </c>
      <c r="AA122" s="76">
        <v>0</v>
      </c>
      <c r="AB122" s="76">
        <v>0</v>
      </c>
      <c r="AC122" s="76">
        <v>0</v>
      </c>
      <c r="AD122" s="76">
        <v>0</v>
      </c>
      <c r="AF122" s="630" t="s">
        <v>392</v>
      </c>
    </row>
    <row r="123" spans="1:32" s="63" customFormat="1">
      <c r="A123" s="73" t="s">
        <v>13</v>
      </c>
      <c r="B123" s="63" t="s">
        <v>62</v>
      </c>
      <c r="C123" s="76" t="s">
        <v>392</v>
      </c>
      <c r="D123" s="76">
        <v>0</v>
      </c>
      <c r="E123" s="76" t="s">
        <v>392</v>
      </c>
      <c r="F123" s="76" t="s">
        <v>392</v>
      </c>
      <c r="G123" s="76" t="s">
        <v>392</v>
      </c>
      <c r="H123" s="76" t="s">
        <v>392</v>
      </c>
      <c r="I123" s="76" t="s">
        <v>392</v>
      </c>
      <c r="J123" s="76" t="s">
        <v>392</v>
      </c>
      <c r="K123" s="76" t="s">
        <v>392</v>
      </c>
      <c r="L123" s="76" t="s">
        <v>392</v>
      </c>
      <c r="M123" s="76">
        <v>0</v>
      </c>
      <c r="N123" s="76">
        <v>0</v>
      </c>
      <c r="O123" s="76">
        <v>0</v>
      </c>
      <c r="P123" s="76">
        <v>0</v>
      </c>
      <c r="Q123" s="76">
        <v>0</v>
      </c>
      <c r="R123" s="76">
        <v>0</v>
      </c>
      <c r="S123" s="76">
        <v>0</v>
      </c>
      <c r="T123" s="76">
        <v>0</v>
      </c>
      <c r="U123" s="76">
        <v>0.22600000000000001</v>
      </c>
      <c r="V123" s="76">
        <v>0</v>
      </c>
      <c r="W123" s="76">
        <v>0</v>
      </c>
      <c r="X123" s="76">
        <v>0</v>
      </c>
      <c r="Y123" s="76" t="s">
        <v>392</v>
      </c>
      <c r="Z123" s="76" t="s">
        <v>392</v>
      </c>
      <c r="AA123" s="76">
        <v>0</v>
      </c>
      <c r="AB123" s="76">
        <v>0</v>
      </c>
      <c r="AC123" s="76">
        <v>0</v>
      </c>
      <c r="AD123" s="76">
        <v>0</v>
      </c>
      <c r="AF123" s="630" t="s">
        <v>392</v>
      </c>
    </row>
    <row r="124" spans="1:32" s="63" customFormat="1">
      <c r="A124" s="73" t="s">
        <v>20</v>
      </c>
      <c r="B124" s="63" t="s">
        <v>62</v>
      </c>
      <c r="C124" s="76" t="s">
        <v>392</v>
      </c>
      <c r="D124" s="76">
        <v>0</v>
      </c>
      <c r="E124" s="76" t="s">
        <v>392</v>
      </c>
      <c r="F124" s="76" t="s">
        <v>392</v>
      </c>
      <c r="G124" s="76" t="s">
        <v>392</v>
      </c>
      <c r="H124" s="76" t="s">
        <v>392</v>
      </c>
      <c r="I124" s="76" t="s">
        <v>392</v>
      </c>
      <c r="J124" s="76" t="s">
        <v>392</v>
      </c>
      <c r="K124" s="76" t="s">
        <v>392</v>
      </c>
      <c r="L124" s="76" t="s">
        <v>392</v>
      </c>
      <c r="M124" s="76">
        <v>365.69400000000002</v>
      </c>
      <c r="N124" s="76">
        <v>0</v>
      </c>
      <c r="O124" s="76">
        <v>305.07</v>
      </c>
      <c r="P124" s="76">
        <v>0</v>
      </c>
      <c r="Q124" s="76">
        <v>0</v>
      </c>
      <c r="R124" s="76">
        <v>37.276000000000003</v>
      </c>
      <c r="S124" s="76">
        <v>0</v>
      </c>
      <c r="T124" s="76">
        <v>0</v>
      </c>
      <c r="U124" s="76">
        <v>49.173999999999999</v>
      </c>
      <c r="V124" s="76">
        <v>0</v>
      </c>
      <c r="W124" s="76">
        <v>0</v>
      </c>
      <c r="X124" s="76">
        <v>0</v>
      </c>
      <c r="Y124" s="76" t="s">
        <v>392</v>
      </c>
      <c r="Z124" s="76" t="s">
        <v>392</v>
      </c>
      <c r="AA124" s="76">
        <v>0</v>
      </c>
      <c r="AB124" s="76">
        <v>0</v>
      </c>
      <c r="AC124" s="76">
        <v>0</v>
      </c>
      <c r="AD124" s="76">
        <v>0</v>
      </c>
      <c r="AF124" s="630" t="s">
        <v>392</v>
      </c>
    </row>
    <row r="125" spans="1:32" s="63" customFormat="1">
      <c r="A125" s="512" t="s">
        <v>21</v>
      </c>
      <c r="B125" s="513" t="s">
        <v>62</v>
      </c>
      <c r="C125" s="514" t="s">
        <v>392</v>
      </c>
      <c r="D125" s="514">
        <v>0</v>
      </c>
      <c r="E125" s="514" t="s">
        <v>392</v>
      </c>
      <c r="F125" s="514" t="s">
        <v>392</v>
      </c>
      <c r="G125" s="514" t="s">
        <v>392</v>
      </c>
      <c r="H125" s="514" t="s">
        <v>392</v>
      </c>
      <c r="I125" s="514" t="s">
        <v>392</v>
      </c>
      <c r="J125" s="514" t="s">
        <v>392</v>
      </c>
      <c r="K125" s="514" t="s">
        <v>392</v>
      </c>
      <c r="L125" s="514" t="s">
        <v>392</v>
      </c>
      <c r="M125" s="514">
        <v>0.73499999999999999</v>
      </c>
      <c r="N125" s="514">
        <v>0</v>
      </c>
      <c r="O125" s="514">
        <v>4.3479999999999999</v>
      </c>
      <c r="P125" s="514">
        <v>0</v>
      </c>
      <c r="Q125" s="514">
        <v>0</v>
      </c>
      <c r="R125" s="514">
        <v>0</v>
      </c>
      <c r="S125" s="514">
        <v>0</v>
      </c>
      <c r="T125" s="514">
        <v>0</v>
      </c>
      <c r="U125" s="514">
        <v>0</v>
      </c>
      <c r="V125" s="514">
        <v>0</v>
      </c>
      <c r="W125" s="514">
        <v>0</v>
      </c>
      <c r="X125" s="514">
        <v>0</v>
      </c>
      <c r="Y125" s="514" t="s">
        <v>392</v>
      </c>
      <c r="Z125" s="514" t="s">
        <v>392</v>
      </c>
      <c r="AA125" s="514">
        <v>0</v>
      </c>
      <c r="AB125" s="514">
        <v>0</v>
      </c>
      <c r="AC125" s="514">
        <v>0</v>
      </c>
      <c r="AD125" s="514">
        <v>0</v>
      </c>
      <c r="AE125" s="513"/>
      <c r="AF125" s="631" t="s">
        <v>392</v>
      </c>
    </row>
    <row r="126" spans="1:32" s="63" customFormat="1">
      <c r="A126" s="62"/>
      <c r="B126" s="62"/>
    </row>
    <row r="127" spans="1:32">
      <c r="A127" s="64"/>
      <c r="B127" s="64"/>
    </row>
    <row r="128" spans="1:32">
      <c r="A128" s="64"/>
      <c r="B128" s="64"/>
    </row>
    <row r="129" spans="1:2">
      <c r="A129" s="64"/>
      <c r="B129" s="64"/>
    </row>
    <row r="130" spans="1:2">
      <c r="A130" s="64"/>
      <c r="B130" s="64"/>
    </row>
    <row r="131" spans="1:2">
      <c r="A131" s="64"/>
      <c r="B131" s="64"/>
    </row>
  </sheetData>
  <conditionalFormatting sqref="A2:A4 A113 A21:AC24 A40:AC42 A76:AC77 A78:AB78 A79:AC83 C2:XFD3 A126:XFD1048576 C113:AE113 A5:AE20 A25:AE39 B4:XFD4 AA21:AE23 AA40:AE41 AD81:AE83 A43:AE75 R76:AE80 A84:AE112 A114:AE125 AG5:XFD125">
    <cfRule type="cellIs" dxfId="27" priority="26" operator="equal">
      <formula>"N/A"</formula>
    </cfRule>
  </conditionalFormatting>
  <conditionalFormatting sqref="AA13:AE16">
    <cfRule type="cellIs" dxfId="26" priority="25" operator="equal">
      <formula>"N/A"</formula>
    </cfRule>
  </conditionalFormatting>
  <conditionalFormatting sqref="AD24:AE24">
    <cfRule type="cellIs" dxfId="25" priority="24" operator="equal">
      <formula>"N/A"</formula>
    </cfRule>
  </conditionalFormatting>
  <conditionalFormatting sqref="AA21:AE23">
    <cfRule type="cellIs" dxfId="24" priority="23" operator="equal">
      <formula>"N/A"</formula>
    </cfRule>
  </conditionalFormatting>
  <conditionalFormatting sqref="AA28:AE34">
    <cfRule type="cellIs" dxfId="23" priority="22" operator="equal">
      <formula>"N/A"</formula>
    </cfRule>
  </conditionalFormatting>
  <conditionalFormatting sqref="AD42:AE42">
    <cfRule type="cellIs" dxfId="22" priority="21" operator="equal">
      <formula>"N/A"</formula>
    </cfRule>
  </conditionalFormatting>
  <conditionalFormatting sqref="AA40:AE41">
    <cfRule type="cellIs" dxfId="21" priority="20" operator="equal">
      <formula>"N/A"</formula>
    </cfRule>
  </conditionalFormatting>
  <conditionalFormatting sqref="AA46:AE52">
    <cfRule type="cellIs" dxfId="20" priority="19" operator="equal">
      <formula>"N/A"</formula>
    </cfRule>
  </conditionalFormatting>
  <conditionalFormatting sqref="AA58:AE66 R60:Z66">
    <cfRule type="cellIs" dxfId="19" priority="18" operator="equal">
      <formula>"N/A"</formula>
    </cfRule>
  </conditionalFormatting>
  <conditionalFormatting sqref="R76:AE80">
    <cfRule type="cellIs" dxfId="18" priority="17" operator="equal">
      <formula>"N/A"</formula>
    </cfRule>
  </conditionalFormatting>
  <conditionalFormatting sqref="R85:AE86 R88:AE88">
    <cfRule type="cellIs" dxfId="17" priority="16" operator="equal">
      <formula>"N/A"</formula>
    </cfRule>
  </conditionalFormatting>
  <conditionalFormatting sqref="R96:AE105">
    <cfRule type="cellIs" dxfId="16" priority="15" operator="equal">
      <formula>"N/A"</formula>
    </cfRule>
  </conditionalFormatting>
  <conditionalFormatting sqref="C6:AE125">
    <cfRule type="cellIs" dxfId="15" priority="14" operator="equal">
      <formula>0</formula>
    </cfRule>
  </conditionalFormatting>
  <conditionalFormatting sqref="AF5:AF125">
    <cfRule type="cellIs" dxfId="14" priority="13" operator="equal">
      <formula>"N/A"</formula>
    </cfRule>
  </conditionalFormatting>
  <conditionalFormatting sqref="AF13:AF16">
    <cfRule type="cellIs" dxfId="13" priority="12" operator="equal">
      <formula>"N/A"</formula>
    </cfRule>
  </conditionalFormatting>
  <conditionalFormatting sqref="AF24">
    <cfRule type="cellIs" dxfId="12" priority="11" operator="equal">
      <formula>"N/A"</formula>
    </cfRule>
  </conditionalFormatting>
  <conditionalFormatting sqref="AF21:AF23">
    <cfRule type="cellIs" dxfId="11" priority="10" operator="equal">
      <formula>"N/A"</formula>
    </cfRule>
  </conditionalFormatting>
  <conditionalFormatting sqref="AF28:AF34">
    <cfRule type="cellIs" dxfId="10" priority="9" operator="equal">
      <formula>"N/A"</formula>
    </cfRule>
  </conditionalFormatting>
  <conditionalFormatting sqref="AF42">
    <cfRule type="cellIs" dxfId="9" priority="8" operator="equal">
      <formula>"N/A"</formula>
    </cfRule>
  </conditionalFormatting>
  <conditionalFormatting sqref="AF40:AF41">
    <cfRule type="cellIs" dxfId="8" priority="7" operator="equal">
      <formula>"N/A"</formula>
    </cfRule>
  </conditionalFormatting>
  <conditionalFormatting sqref="AF46:AF52">
    <cfRule type="cellIs" dxfId="7" priority="6" operator="equal">
      <formula>"N/A"</formula>
    </cfRule>
  </conditionalFormatting>
  <conditionalFormatting sqref="AF58:AF66">
    <cfRule type="cellIs" dxfId="6" priority="5" operator="equal">
      <formula>"N/A"</formula>
    </cfRule>
  </conditionalFormatting>
  <conditionalFormatting sqref="AF76:AF80">
    <cfRule type="cellIs" dxfId="5" priority="4" operator="equal">
      <formula>"N/A"</formula>
    </cfRule>
  </conditionalFormatting>
  <conditionalFormatting sqref="AF85:AF86 AF88">
    <cfRule type="cellIs" dxfId="4" priority="3" operator="equal">
      <formula>"N/A"</formula>
    </cfRule>
  </conditionalFormatting>
  <conditionalFormatting sqref="AF96:AF105">
    <cfRule type="cellIs" dxfId="3" priority="2" operator="equal">
      <formula>"N/A"</formula>
    </cfRule>
  </conditionalFormatting>
  <conditionalFormatting sqref="AF6:AF125">
    <cfRule type="cellIs" dxfId="2" priority="1" operator="equal">
      <formula>0</formula>
    </cfRule>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1EAE6B-61C7-4401-98AC-6FBA59A595AC}">
  <sheetPr>
    <tabColor theme="6"/>
    <outlinePr summaryBelow="0"/>
  </sheetPr>
  <dimension ref="A1:R426"/>
  <sheetViews>
    <sheetView zoomScale="70" zoomScaleNormal="70" workbookViewId="0">
      <selection activeCell="F465" sqref="F465"/>
    </sheetView>
  </sheetViews>
  <sheetFormatPr defaultRowHeight="14.4"/>
  <cols>
    <col min="1" max="2" width="16.6640625" style="322" customWidth="1"/>
    <col min="3" max="3" width="37.21875" style="322" customWidth="1"/>
    <col min="4" max="18" width="16.6640625" style="322" customWidth="1"/>
    <col min="19" max="16384" width="8.88671875" style="322"/>
  </cols>
  <sheetData>
    <row r="1" spans="1:18" ht="17.399999999999999">
      <c r="A1" s="461" t="s">
        <v>3748</v>
      </c>
      <c r="B1" s="462"/>
      <c r="C1" s="462"/>
      <c r="D1" s="462"/>
      <c r="E1" s="462"/>
      <c r="F1" s="462"/>
      <c r="G1" s="462"/>
      <c r="H1" s="462"/>
      <c r="I1" s="462"/>
      <c r="J1" s="463"/>
      <c r="K1" s="463"/>
      <c r="L1" s="463"/>
      <c r="M1" s="463"/>
      <c r="N1" s="463"/>
      <c r="O1" s="463"/>
      <c r="P1" s="463"/>
      <c r="Q1" s="463"/>
      <c r="R1" s="463"/>
    </row>
    <row r="2" spans="1:18">
      <c r="A2" s="464" t="s">
        <v>3046</v>
      </c>
      <c r="B2" s="465"/>
      <c r="C2" s="465"/>
      <c r="D2" s="465"/>
      <c r="E2" s="465"/>
      <c r="F2" s="465"/>
      <c r="G2" s="465"/>
      <c r="H2" s="465"/>
      <c r="I2" s="465"/>
      <c r="J2" s="463"/>
      <c r="K2" s="463"/>
      <c r="L2" s="463"/>
      <c r="M2" s="463"/>
      <c r="N2" s="463"/>
      <c r="O2" s="463"/>
      <c r="P2" s="463"/>
      <c r="Q2" s="463"/>
      <c r="R2" s="463"/>
    </row>
    <row r="3" spans="1:18">
      <c r="A3" s="466" t="s">
        <v>3046</v>
      </c>
      <c r="B3" s="467"/>
      <c r="C3" s="467"/>
      <c r="D3" s="467"/>
      <c r="E3" s="468" t="s">
        <v>3048</v>
      </c>
      <c r="F3" s="469"/>
      <c r="G3" s="469"/>
      <c r="H3" s="469"/>
      <c r="I3" s="469"/>
      <c r="J3" s="469"/>
      <c r="K3" s="469"/>
      <c r="L3" s="469"/>
      <c r="M3" s="469"/>
      <c r="N3" s="469"/>
      <c r="O3" s="469"/>
      <c r="P3" s="469"/>
      <c r="Q3" s="469"/>
      <c r="R3" s="469"/>
    </row>
    <row r="4" spans="1:18">
      <c r="A4" s="467"/>
      <c r="B4" s="467"/>
      <c r="C4" s="467"/>
      <c r="D4" s="467"/>
      <c r="E4" s="470" t="s">
        <v>3036</v>
      </c>
      <c r="F4" s="470" t="s">
        <v>3037</v>
      </c>
      <c r="G4" s="470" t="s">
        <v>3038</v>
      </c>
      <c r="H4" s="470" t="s">
        <v>3039</v>
      </c>
      <c r="I4" s="470" t="s">
        <v>3040</v>
      </c>
      <c r="J4" s="470" t="s">
        <v>3041</v>
      </c>
      <c r="K4" s="470" t="s">
        <v>3042</v>
      </c>
      <c r="L4" s="470" t="s">
        <v>3043</v>
      </c>
      <c r="M4" s="470" t="s">
        <v>3044</v>
      </c>
      <c r="N4" s="470" t="s">
        <v>437</v>
      </c>
      <c r="O4" s="470" t="s">
        <v>438</v>
      </c>
      <c r="P4" s="470" t="s">
        <v>439</v>
      </c>
      <c r="Q4" s="470" t="s">
        <v>440</v>
      </c>
      <c r="R4" s="470" t="s">
        <v>441</v>
      </c>
    </row>
    <row r="5" spans="1:18">
      <c r="A5" s="468">
        <f>+VALUE(LEFT(B5,4))</f>
        <v>3301</v>
      </c>
      <c r="B5" s="473">
        <v>3301</v>
      </c>
      <c r="C5" s="471" t="s">
        <v>3749</v>
      </c>
      <c r="D5" s="471" t="s">
        <v>3046</v>
      </c>
      <c r="E5" s="472" t="s">
        <v>3046</v>
      </c>
      <c r="F5" s="472" t="s">
        <v>3046</v>
      </c>
      <c r="G5" s="472" t="s">
        <v>3046</v>
      </c>
      <c r="H5" s="472" t="s">
        <v>3046</v>
      </c>
      <c r="I5" s="472" t="s">
        <v>3046</v>
      </c>
      <c r="J5" s="472" t="s">
        <v>3046</v>
      </c>
      <c r="K5" s="472" t="s">
        <v>3046</v>
      </c>
      <c r="L5" s="472" t="s">
        <v>3046</v>
      </c>
      <c r="M5" s="472" t="s">
        <v>3046</v>
      </c>
      <c r="N5" s="472" t="s">
        <v>3046</v>
      </c>
      <c r="O5" s="472" t="s">
        <v>3046</v>
      </c>
      <c r="P5" s="472" t="s">
        <v>3046</v>
      </c>
      <c r="Q5" s="472" t="s">
        <v>3046</v>
      </c>
      <c r="R5" s="472" t="s">
        <v>3046</v>
      </c>
    </row>
    <row r="6" spans="1:18">
      <c r="A6" s="468">
        <f t="shared" ref="A6:A69" si="0">+VALUE(LEFT(B6,4))</f>
        <v>3302</v>
      </c>
      <c r="B6" s="473">
        <v>3302</v>
      </c>
      <c r="C6" s="471" t="s">
        <v>3750</v>
      </c>
      <c r="D6" s="471" t="s">
        <v>3046</v>
      </c>
      <c r="E6" s="472" t="s">
        <v>3046</v>
      </c>
      <c r="F6" s="472" t="s">
        <v>3046</v>
      </c>
      <c r="G6" s="472" t="s">
        <v>3046</v>
      </c>
      <c r="H6" s="472" t="s">
        <v>3046</v>
      </c>
      <c r="I6" s="472" t="s">
        <v>3046</v>
      </c>
      <c r="J6" s="472" t="s">
        <v>3046</v>
      </c>
      <c r="K6" s="472" t="s">
        <v>3046</v>
      </c>
      <c r="L6" s="472" t="s">
        <v>3046</v>
      </c>
      <c r="M6" s="472" t="s">
        <v>3046</v>
      </c>
      <c r="N6" s="472" t="s">
        <v>3046</v>
      </c>
      <c r="O6" s="472" t="s">
        <v>3046</v>
      </c>
      <c r="P6" s="472" t="s">
        <v>3046</v>
      </c>
      <c r="Q6" s="472" t="s">
        <v>3046</v>
      </c>
      <c r="R6" s="472" t="s">
        <v>3046</v>
      </c>
    </row>
    <row r="7" spans="1:18">
      <c r="A7" s="468">
        <f t="shared" si="0"/>
        <v>3302</v>
      </c>
      <c r="B7" s="473">
        <v>33021040</v>
      </c>
      <c r="C7" s="471" t="s">
        <v>3082</v>
      </c>
      <c r="D7" s="471" t="s">
        <v>3054</v>
      </c>
      <c r="E7" s="472">
        <v>163689.60000000001</v>
      </c>
      <c r="F7" s="472">
        <v>197909</v>
      </c>
      <c r="G7" s="472">
        <v>419372</v>
      </c>
      <c r="H7" s="472">
        <v>211954</v>
      </c>
      <c r="I7" s="472">
        <v>271057</v>
      </c>
      <c r="J7" s="472">
        <v>368985.4</v>
      </c>
      <c r="K7" s="472">
        <v>366709</v>
      </c>
      <c r="L7" s="472">
        <v>863933</v>
      </c>
      <c r="M7" s="472">
        <v>712495.7</v>
      </c>
      <c r="N7" s="472">
        <v>832564.3</v>
      </c>
      <c r="O7" s="472">
        <v>673789</v>
      </c>
      <c r="P7" s="472">
        <v>832981.4</v>
      </c>
      <c r="Q7" s="472">
        <v>760377</v>
      </c>
      <c r="R7" s="472">
        <v>667807.69999999995</v>
      </c>
    </row>
    <row r="8" spans="1:18">
      <c r="A8" s="468">
        <f t="shared" si="0"/>
        <v>3302</v>
      </c>
      <c r="B8" s="473">
        <v>33021090</v>
      </c>
      <c r="C8" s="471" t="s">
        <v>3751</v>
      </c>
      <c r="D8" s="471" t="s">
        <v>3054</v>
      </c>
      <c r="E8" s="472">
        <v>779213.4</v>
      </c>
      <c r="F8" s="472">
        <v>872820.1</v>
      </c>
      <c r="G8" s="472">
        <v>878019.4</v>
      </c>
      <c r="H8" s="472">
        <v>764575.5</v>
      </c>
      <c r="I8" s="472">
        <v>750993.1</v>
      </c>
      <c r="J8" s="472">
        <v>864211</v>
      </c>
      <c r="K8" s="472">
        <v>837936.2</v>
      </c>
      <c r="L8" s="472">
        <v>814413.9</v>
      </c>
      <c r="M8" s="472">
        <v>925967.6</v>
      </c>
      <c r="N8" s="472">
        <v>1831685.6</v>
      </c>
      <c r="O8" s="472">
        <v>1122340</v>
      </c>
      <c r="P8" s="472">
        <v>954828.7</v>
      </c>
      <c r="Q8" s="472">
        <v>1086055.7</v>
      </c>
      <c r="R8" s="472">
        <v>1182225.7</v>
      </c>
    </row>
    <row r="9" spans="1:18">
      <c r="A9" s="468">
        <f t="shared" si="0"/>
        <v>3302</v>
      </c>
      <c r="B9" s="473">
        <v>33029010</v>
      </c>
      <c r="C9" s="471" t="s">
        <v>3752</v>
      </c>
      <c r="D9" s="471" t="s">
        <v>3054</v>
      </c>
      <c r="E9" s="472">
        <v>108520</v>
      </c>
      <c r="F9" s="472">
        <v>92365</v>
      </c>
      <c r="G9" s="472">
        <v>205643.9</v>
      </c>
      <c r="H9" s="472">
        <v>264744.3</v>
      </c>
      <c r="I9" s="472">
        <v>194321</v>
      </c>
      <c r="J9" s="472">
        <v>692267</v>
      </c>
      <c r="K9" s="472">
        <v>844317.5</v>
      </c>
      <c r="L9" s="472">
        <v>290772.2</v>
      </c>
      <c r="M9" s="472">
        <v>421975</v>
      </c>
      <c r="N9" s="472">
        <v>152382</v>
      </c>
      <c r="O9" s="472">
        <v>170611.7</v>
      </c>
      <c r="P9" s="472">
        <v>94163.5</v>
      </c>
      <c r="Q9" s="472">
        <v>70023.899999999994</v>
      </c>
      <c r="R9" s="472">
        <v>108852.7</v>
      </c>
    </row>
    <row r="10" spans="1:18">
      <c r="A10" s="468">
        <f t="shared" si="0"/>
        <v>3302</v>
      </c>
      <c r="B10" s="473">
        <v>33029090</v>
      </c>
      <c r="C10" s="471" t="s">
        <v>3107</v>
      </c>
      <c r="D10" s="471" t="s">
        <v>3054</v>
      </c>
      <c r="E10" s="472">
        <v>34547.5</v>
      </c>
      <c r="F10" s="472">
        <v>85363.8</v>
      </c>
      <c r="G10" s="472">
        <v>111109.4</v>
      </c>
      <c r="H10" s="472">
        <v>55888.800000000003</v>
      </c>
      <c r="I10" s="472">
        <v>50249.7</v>
      </c>
      <c r="J10" s="472">
        <v>105196.1</v>
      </c>
      <c r="K10" s="472">
        <v>82446.8</v>
      </c>
      <c r="L10" s="472">
        <v>252285.8</v>
      </c>
      <c r="M10" s="472">
        <v>572930.9</v>
      </c>
      <c r="N10" s="472">
        <v>584599.69999999995</v>
      </c>
      <c r="O10" s="472">
        <v>656041.1</v>
      </c>
      <c r="P10" s="472">
        <v>745915.1</v>
      </c>
      <c r="Q10" s="472">
        <v>539451.69999999995</v>
      </c>
      <c r="R10" s="472">
        <v>716525.2</v>
      </c>
    </row>
    <row r="11" spans="1:18">
      <c r="A11" s="468">
        <f t="shared" si="0"/>
        <v>3303</v>
      </c>
      <c r="B11" s="473">
        <v>33030010</v>
      </c>
      <c r="C11" s="471" t="s">
        <v>3753</v>
      </c>
      <c r="D11" s="471" t="s">
        <v>3054</v>
      </c>
      <c r="E11" s="472">
        <v>151138</v>
      </c>
      <c r="F11" s="472">
        <v>129145.60000000001</v>
      </c>
      <c r="G11" s="472">
        <v>63950.8</v>
      </c>
      <c r="H11" s="472">
        <v>42665</v>
      </c>
      <c r="I11" s="472">
        <v>39727.800000000003</v>
      </c>
      <c r="J11" s="472">
        <v>58099.1</v>
      </c>
      <c r="K11" s="472">
        <v>50805.9</v>
      </c>
      <c r="L11" s="472">
        <v>43485.8</v>
      </c>
      <c r="M11" s="472">
        <v>66241.399999999994</v>
      </c>
      <c r="N11" s="472">
        <v>86620.6</v>
      </c>
      <c r="O11" s="472">
        <v>106339.7</v>
      </c>
      <c r="P11" s="472">
        <v>182651.5</v>
      </c>
      <c r="Q11" s="472">
        <v>184718.8</v>
      </c>
      <c r="R11" s="472">
        <v>323386.59999999998</v>
      </c>
    </row>
    <row r="12" spans="1:18">
      <c r="A12" s="468">
        <f t="shared" si="0"/>
        <v>3303</v>
      </c>
      <c r="B12" s="473">
        <v>33030090</v>
      </c>
      <c r="C12" s="471" t="s">
        <v>3754</v>
      </c>
      <c r="D12" s="471" t="s">
        <v>3054</v>
      </c>
      <c r="E12" s="472">
        <v>1010826.9</v>
      </c>
      <c r="F12" s="472">
        <v>966727.7</v>
      </c>
      <c r="G12" s="472">
        <v>982810.8</v>
      </c>
      <c r="H12" s="472">
        <v>886277.9</v>
      </c>
      <c r="I12" s="472">
        <v>835113.7</v>
      </c>
      <c r="J12" s="472">
        <v>621668.80000000005</v>
      </c>
      <c r="K12" s="472">
        <v>680387.4</v>
      </c>
      <c r="L12" s="472">
        <v>695202.5</v>
      </c>
      <c r="M12" s="472">
        <v>832376.3</v>
      </c>
      <c r="N12" s="472">
        <v>932016.6</v>
      </c>
      <c r="O12" s="472">
        <v>1117398.5</v>
      </c>
      <c r="P12" s="472">
        <v>1115301.1000000001</v>
      </c>
      <c r="Q12" s="472">
        <v>1558904.4</v>
      </c>
      <c r="R12" s="472">
        <v>2032450.8</v>
      </c>
    </row>
    <row r="13" spans="1:18">
      <c r="A13" s="468">
        <f t="shared" si="0"/>
        <v>3304</v>
      </c>
      <c r="B13" s="473">
        <v>33041000</v>
      </c>
      <c r="C13" s="471" t="s">
        <v>3755</v>
      </c>
      <c r="D13" s="471" t="s">
        <v>3054</v>
      </c>
      <c r="E13" s="472">
        <v>104371.3</v>
      </c>
      <c r="F13" s="472">
        <v>107128.6</v>
      </c>
      <c r="G13" s="472">
        <v>89943.7</v>
      </c>
      <c r="H13" s="472">
        <v>86607.4</v>
      </c>
      <c r="I13" s="472">
        <v>70919.399999999994</v>
      </c>
      <c r="J13" s="472">
        <v>63775.3</v>
      </c>
      <c r="K13" s="472">
        <v>94703.7</v>
      </c>
      <c r="L13" s="472">
        <v>65248</v>
      </c>
      <c r="M13" s="472">
        <v>75623.199999999997</v>
      </c>
      <c r="N13" s="472">
        <v>121784.1</v>
      </c>
      <c r="O13" s="472">
        <v>138085.29999999999</v>
      </c>
      <c r="P13" s="472">
        <v>175232.7</v>
      </c>
      <c r="Q13" s="472">
        <v>204172.1</v>
      </c>
      <c r="R13" s="472">
        <v>193537.7</v>
      </c>
    </row>
    <row r="14" spans="1:18">
      <c r="A14" s="468">
        <f t="shared" si="0"/>
        <v>3304</v>
      </c>
      <c r="B14" s="473">
        <v>33042000</v>
      </c>
      <c r="C14" s="471" t="s">
        <v>3756</v>
      </c>
      <c r="D14" s="471" t="s">
        <v>3054</v>
      </c>
      <c r="E14" s="472">
        <v>101753.9</v>
      </c>
      <c r="F14" s="472">
        <v>108954.3</v>
      </c>
      <c r="G14" s="472">
        <v>138919.6</v>
      </c>
      <c r="H14" s="472">
        <v>101086</v>
      </c>
      <c r="I14" s="472">
        <v>100090.6</v>
      </c>
      <c r="J14" s="472">
        <v>73243.199999999997</v>
      </c>
      <c r="K14" s="472">
        <v>81544.3</v>
      </c>
      <c r="L14" s="472">
        <v>69537.8</v>
      </c>
      <c r="M14" s="472">
        <v>194133.7</v>
      </c>
      <c r="N14" s="472">
        <v>193531.1</v>
      </c>
      <c r="O14" s="472">
        <v>242102.2</v>
      </c>
      <c r="P14" s="472">
        <v>313343.40000000002</v>
      </c>
      <c r="Q14" s="472">
        <v>423797</v>
      </c>
      <c r="R14" s="472">
        <v>351529.3</v>
      </c>
    </row>
    <row r="15" spans="1:18">
      <c r="A15" s="468">
        <f t="shared" si="0"/>
        <v>3304</v>
      </c>
      <c r="B15" s="473">
        <v>33043000</v>
      </c>
      <c r="C15" s="471" t="s">
        <v>3757</v>
      </c>
      <c r="D15" s="471" t="s">
        <v>3054</v>
      </c>
      <c r="E15" s="472">
        <v>436753</v>
      </c>
      <c r="F15" s="472">
        <v>447341.1</v>
      </c>
      <c r="G15" s="472">
        <v>456317.8</v>
      </c>
      <c r="H15" s="472">
        <v>358500.1</v>
      </c>
      <c r="I15" s="472">
        <v>343155</v>
      </c>
      <c r="J15" s="472">
        <v>331264</v>
      </c>
      <c r="K15" s="472">
        <v>363157.5</v>
      </c>
      <c r="L15" s="472">
        <v>314212.09999999998</v>
      </c>
      <c r="M15" s="472">
        <v>291318.8</v>
      </c>
      <c r="N15" s="472">
        <v>317772.3</v>
      </c>
      <c r="O15" s="472">
        <v>306553.8</v>
      </c>
      <c r="P15" s="472">
        <v>377468.6</v>
      </c>
      <c r="Q15" s="472">
        <v>414665.3</v>
      </c>
      <c r="R15" s="472">
        <v>361199.4</v>
      </c>
    </row>
    <row r="16" spans="1:18">
      <c r="A16" s="468">
        <f t="shared" si="0"/>
        <v>3304</v>
      </c>
      <c r="B16" s="473">
        <v>33049100</v>
      </c>
      <c r="C16" s="471" t="s">
        <v>3758</v>
      </c>
      <c r="D16" s="471" t="s">
        <v>3054</v>
      </c>
      <c r="E16" s="472">
        <v>54333.1</v>
      </c>
      <c r="F16" s="472">
        <v>49549.4</v>
      </c>
      <c r="G16" s="472">
        <v>57836.4</v>
      </c>
      <c r="H16" s="472">
        <v>46458.7</v>
      </c>
      <c r="I16" s="472">
        <v>37537.800000000003</v>
      </c>
      <c r="J16" s="472">
        <v>60400.6</v>
      </c>
      <c r="K16" s="472">
        <v>43428.1</v>
      </c>
      <c r="L16" s="472">
        <v>36532.800000000003</v>
      </c>
      <c r="M16" s="472">
        <v>74457.399999999994</v>
      </c>
      <c r="N16" s="472">
        <v>86520.5</v>
      </c>
      <c r="O16" s="472">
        <v>128839.3</v>
      </c>
      <c r="P16" s="472">
        <v>150693.1</v>
      </c>
      <c r="Q16" s="472">
        <v>191450.2</v>
      </c>
      <c r="R16" s="472">
        <v>161517.70000000001</v>
      </c>
    </row>
    <row r="17" spans="1:18">
      <c r="A17" s="468">
        <f t="shared" si="0"/>
        <v>3304</v>
      </c>
      <c r="B17" s="473">
        <v>33049900</v>
      </c>
      <c r="C17" s="471" t="s">
        <v>3082</v>
      </c>
      <c r="D17" s="471" t="s">
        <v>3054</v>
      </c>
      <c r="E17" s="472">
        <v>2509487.2999999998</v>
      </c>
      <c r="F17" s="472">
        <v>2939944.4</v>
      </c>
      <c r="G17" s="472">
        <v>3047059.3</v>
      </c>
      <c r="H17" s="472">
        <v>2869852.6</v>
      </c>
      <c r="I17" s="472">
        <v>2571412.2999999998</v>
      </c>
      <c r="J17" s="472">
        <v>2498054.7999999998</v>
      </c>
      <c r="K17" s="472">
        <v>2642318.1</v>
      </c>
      <c r="L17" s="472">
        <v>2135636.5</v>
      </c>
      <c r="M17" s="472">
        <v>3560164.6</v>
      </c>
      <c r="N17" s="472">
        <v>3255241.6</v>
      </c>
      <c r="O17" s="472">
        <v>3455580.6</v>
      </c>
      <c r="P17" s="472">
        <v>3930828.6</v>
      </c>
      <c r="Q17" s="472">
        <v>5384425.5</v>
      </c>
      <c r="R17" s="472">
        <v>5292054.4000000004</v>
      </c>
    </row>
    <row r="18" spans="1:18">
      <c r="A18" s="468">
        <f t="shared" si="0"/>
        <v>3305</v>
      </c>
      <c r="B18" s="473">
        <v>33051000</v>
      </c>
      <c r="C18" s="471" t="s">
        <v>3759</v>
      </c>
      <c r="D18" s="471" t="s">
        <v>3054</v>
      </c>
      <c r="E18" s="472">
        <v>2742491.3</v>
      </c>
      <c r="F18" s="472">
        <v>2546151.2000000002</v>
      </c>
      <c r="G18" s="472">
        <v>2411419.7000000002</v>
      </c>
      <c r="H18" s="472">
        <v>2637800.4</v>
      </c>
      <c r="I18" s="472">
        <v>2411530.7000000002</v>
      </c>
      <c r="J18" s="472">
        <v>2569389.5</v>
      </c>
      <c r="K18" s="472">
        <v>2364336.4</v>
      </c>
      <c r="L18" s="472">
        <v>2341666.2000000002</v>
      </c>
      <c r="M18" s="472">
        <v>3221854.1</v>
      </c>
      <c r="N18" s="472">
        <v>2822772.2</v>
      </c>
      <c r="O18" s="472">
        <v>2709910.3</v>
      </c>
      <c r="P18" s="472">
        <v>2805287.2</v>
      </c>
      <c r="Q18" s="472">
        <v>3332928.8</v>
      </c>
      <c r="R18" s="472">
        <v>3695517.1</v>
      </c>
    </row>
    <row r="19" spans="1:18">
      <c r="A19" s="468">
        <f t="shared" si="0"/>
        <v>3305</v>
      </c>
      <c r="B19" s="473">
        <v>33052000</v>
      </c>
      <c r="C19" s="471" t="s">
        <v>3760</v>
      </c>
      <c r="D19" s="471" t="s">
        <v>3054</v>
      </c>
      <c r="E19" s="472">
        <v>23551.4</v>
      </c>
      <c r="F19" s="472">
        <v>26546.9</v>
      </c>
      <c r="G19" s="472">
        <v>39989.9</v>
      </c>
      <c r="H19" s="472">
        <v>33888.1</v>
      </c>
      <c r="I19" s="472">
        <v>22750.1</v>
      </c>
      <c r="J19" s="472">
        <v>22710.1</v>
      </c>
      <c r="K19" s="472">
        <v>21374.799999999999</v>
      </c>
      <c r="L19" s="472">
        <v>23539.4</v>
      </c>
      <c r="M19" s="472">
        <v>57543.199999999997</v>
      </c>
      <c r="N19" s="472">
        <v>34947.199999999997</v>
      </c>
      <c r="O19" s="472">
        <v>32459.200000000001</v>
      </c>
      <c r="P19" s="472">
        <v>33022.400000000001</v>
      </c>
      <c r="Q19" s="472">
        <v>35237.4</v>
      </c>
      <c r="R19" s="472">
        <v>36279.300000000003</v>
      </c>
    </row>
    <row r="20" spans="1:18">
      <c r="A20" s="468">
        <f t="shared" si="0"/>
        <v>3305</v>
      </c>
      <c r="B20" s="473">
        <v>33053000</v>
      </c>
      <c r="C20" s="471" t="s">
        <v>3761</v>
      </c>
      <c r="D20" s="471" t="s">
        <v>3054</v>
      </c>
      <c r="E20" s="472">
        <v>835765.6</v>
      </c>
      <c r="F20" s="472">
        <v>813040.8</v>
      </c>
      <c r="G20" s="472">
        <v>868499.4</v>
      </c>
      <c r="H20" s="472">
        <v>589237</v>
      </c>
      <c r="I20" s="472">
        <v>454223.4</v>
      </c>
      <c r="J20" s="472">
        <v>521514</v>
      </c>
      <c r="K20" s="472">
        <v>524887.30000000005</v>
      </c>
      <c r="L20" s="472">
        <v>406137.3</v>
      </c>
      <c r="M20" s="472">
        <v>453483.8</v>
      </c>
      <c r="N20" s="472">
        <v>577236</v>
      </c>
      <c r="O20" s="472">
        <v>504687.7</v>
      </c>
      <c r="P20" s="472">
        <v>536659.9</v>
      </c>
      <c r="Q20" s="472">
        <v>803947.6</v>
      </c>
      <c r="R20" s="472">
        <v>812194</v>
      </c>
    </row>
    <row r="21" spans="1:18">
      <c r="A21" s="468">
        <f t="shared" si="0"/>
        <v>3305</v>
      </c>
      <c r="B21" s="473">
        <v>33059000</v>
      </c>
      <c r="C21" s="471" t="s">
        <v>3107</v>
      </c>
      <c r="D21" s="471" t="s">
        <v>3054</v>
      </c>
      <c r="E21" s="472"/>
      <c r="F21" s="472"/>
      <c r="G21" s="472"/>
      <c r="H21" s="472"/>
      <c r="I21" s="472"/>
      <c r="J21" s="472">
        <v>1460978</v>
      </c>
      <c r="K21" s="472">
        <v>1680492.7</v>
      </c>
      <c r="L21" s="472">
        <v>1620593.6</v>
      </c>
      <c r="M21" s="472">
        <v>2535765.2999999998</v>
      </c>
      <c r="N21" s="472">
        <v>2639059.9</v>
      </c>
      <c r="O21" s="472">
        <v>2601425.7999999998</v>
      </c>
      <c r="P21" s="472">
        <v>3347059.5</v>
      </c>
      <c r="Q21" s="472">
        <v>4222586.7</v>
      </c>
      <c r="R21" s="472">
        <v>4625144.9000000004</v>
      </c>
    </row>
    <row r="22" spans="1:18">
      <c r="A22" s="468">
        <f t="shared" si="0"/>
        <v>3305</v>
      </c>
      <c r="B22" s="473">
        <v>33059010</v>
      </c>
      <c r="C22" s="471" t="s">
        <v>3762</v>
      </c>
      <c r="D22" s="471" t="s">
        <v>3054</v>
      </c>
      <c r="E22" s="472">
        <v>83176.399999999994</v>
      </c>
      <c r="F22" s="472">
        <v>124663.9</v>
      </c>
      <c r="G22" s="472">
        <v>179313.9</v>
      </c>
      <c r="H22" s="472">
        <v>159466.9</v>
      </c>
      <c r="I22" s="472">
        <v>117206.5</v>
      </c>
      <c r="J22" s="472"/>
      <c r="K22" s="472"/>
      <c r="L22" s="472"/>
      <c r="M22" s="472"/>
      <c r="N22" s="472"/>
      <c r="O22" s="472"/>
      <c r="P22" s="472"/>
      <c r="Q22" s="472"/>
      <c r="R22" s="472"/>
    </row>
    <row r="23" spans="1:18">
      <c r="A23" s="468">
        <f t="shared" si="0"/>
        <v>3305</v>
      </c>
      <c r="B23" s="473">
        <v>33059090</v>
      </c>
      <c r="C23" s="471" t="s">
        <v>3107</v>
      </c>
      <c r="D23" s="471" t="s">
        <v>3054</v>
      </c>
      <c r="E23" s="472">
        <v>1980147.6</v>
      </c>
      <c r="F23" s="472">
        <v>1962031.4</v>
      </c>
      <c r="G23" s="472">
        <v>1842014.1</v>
      </c>
      <c r="H23" s="472">
        <v>1764568.2</v>
      </c>
      <c r="I23" s="472">
        <v>1483480.1</v>
      </c>
      <c r="J23" s="472"/>
      <c r="K23" s="472"/>
      <c r="L23" s="472"/>
      <c r="M23" s="472"/>
      <c r="N23" s="472"/>
      <c r="O23" s="472"/>
      <c r="P23" s="472"/>
      <c r="Q23" s="472"/>
      <c r="R23" s="472"/>
    </row>
    <row r="24" spans="1:18">
      <c r="A24" s="468">
        <f t="shared" si="0"/>
        <v>3306</v>
      </c>
      <c r="B24" s="473">
        <v>33061000</v>
      </c>
      <c r="C24" s="471" t="s">
        <v>3763</v>
      </c>
      <c r="D24" s="471" t="s">
        <v>3054</v>
      </c>
      <c r="E24" s="472">
        <v>1235090.6000000001</v>
      </c>
      <c r="F24" s="472">
        <v>1241813.1000000001</v>
      </c>
      <c r="G24" s="472">
        <v>1105793.3999999999</v>
      </c>
      <c r="H24" s="472">
        <v>1061271.3</v>
      </c>
      <c r="I24" s="472">
        <v>1086696.3999999999</v>
      </c>
      <c r="J24" s="472">
        <v>986907.1</v>
      </c>
      <c r="K24" s="472">
        <v>1051656.1000000001</v>
      </c>
      <c r="L24" s="472">
        <v>1080572</v>
      </c>
      <c r="M24" s="472">
        <v>1072395.8999999999</v>
      </c>
      <c r="N24" s="472">
        <v>1001044.5</v>
      </c>
      <c r="O24" s="472">
        <v>1032077.4</v>
      </c>
      <c r="P24" s="472">
        <v>909840.8</v>
      </c>
      <c r="Q24" s="472">
        <v>1192405.5</v>
      </c>
      <c r="R24" s="472">
        <v>1406192.4</v>
      </c>
    </row>
    <row r="25" spans="1:18">
      <c r="A25" s="468">
        <f t="shared" si="0"/>
        <v>3306</v>
      </c>
      <c r="B25" s="473">
        <v>33062000</v>
      </c>
      <c r="C25" s="471" t="s">
        <v>3764</v>
      </c>
      <c r="D25" s="471" t="s">
        <v>3054</v>
      </c>
      <c r="E25" s="472">
        <v>5536.3</v>
      </c>
      <c r="F25" s="472">
        <v>3472.4</v>
      </c>
      <c r="G25" s="472">
        <v>3604.6</v>
      </c>
      <c r="H25" s="472">
        <v>3026.4</v>
      </c>
      <c r="I25" s="472">
        <v>4097.7</v>
      </c>
      <c r="J25" s="472">
        <v>5697.9</v>
      </c>
      <c r="K25" s="472">
        <v>6055.1</v>
      </c>
      <c r="L25" s="472">
        <v>6037</v>
      </c>
      <c r="M25" s="472">
        <v>8527.7999999999993</v>
      </c>
      <c r="N25" s="472">
        <v>9188.7999999999993</v>
      </c>
      <c r="O25" s="472">
        <v>14356.8</v>
      </c>
      <c r="P25" s="472">
        <v>19474.7</v>
      </c>
      <c r="Q25" s="472">
        <v>13785.1</v>
      </c>
      <c r="R25" s="472">
        <v>18727.7</v>
      </c>
    </row>
    <row r="26" spans="1:18">
      <c r="A26" s="468">
        <f t="shared" si="0"/>
        <v>3306</v>
      </c>
      <c r="B26" s="473">
        <v>33069000</v>
      </c>
      <c r="C26" s="471" t="s">
        <v>3107</v>
      </c>
      <c r="D26" s="471" t="s">
        <v>3054</v>
      </c>
      <c r="E26" s="472">
        <v>141745.79999999999</v>
      </c>
      <c r="F26" s="472">
        <v>131551.79999999999</v>
      </c>
      <c r="G26" s="472">
        <v>208355.3</v>
      </c>
      <c r="H26" s="472">
        <v>292047.59999999998</v>
      </c>
      <c r="I26" s="472">
        <v>278206.2</v>
      </c>
      <c r="J26" s="472">
        <v>345572.7</v>
      </c>
      <c r="K26" s="472">
        <v>448306.5</v>
      </c>
      <c r="L26" s="472">
        <v>408759.8</v>
      </c>
      <c r="M26" s="472">
        <v>461097.9</v>
      </c>
      <c r="N26" s="472">
        <v>452852.3</v>
      </c>
      <c r="O26" s="472">
        <v>538357</v>
      </c>
      <c r="P26" s="472">
        <v>529185.5</v>
      </c>
      <c r="Q26" s="472">
        <v>500440.7</v>
      </c>
      <c r="R26" s="472">
        <v>620747.69999999995</v>
      </c>
    </row>
    <row r="27" spans="1:18">
      <c r="A27" s="468">
        <f t="shared" si="0"/>
        <v>3307</v>
      </c>
      <c r="B27" s="473">
        <v>33071000</v>
      </c>
      <c r="C27" s="471" t="s">
        <v>3765</v>
      </c>
      <c r="D27" s="471" t="s">
        <v>3054</v>
      </c>
      <c r="E27" s="472">
        <v>696582.7</v>
      </c>
      <c r="F27" s="472">
        <v>703753.7</v>
      </c>
      <c r="G27" s="472">
        <v>807561.6</v>
      </c>
      <c r="H27" s="472">
        <v>565405.80000000005</v>
      </c>
      <c r="I27" s="472">
        <v>501090.2</v>
      </c>
      <c r="J27" s="472">
        <v>462664.6</v>
      </c>
      <c r="K27" s="472">
        <v>443734.3</v>
      </c>
      <c r="L27" s="472">
        <v>400067.9</v>
      </c>
      <c r="M27" s="472">
        <v>401506.6</v>
      </c>
      <c r="N27" s="472">
        <v>452228</v>
      </c>
      <c r="O27" s="472">
        <v>488941.3</v>
      </c>
      <c r="P27" s="472">
        <v>429741.5</v>
      </c>
      <c r="Q27" s="472">
        <v>516623.3</v>
      </c>
      <c r="R27" s="472">
        <v>472166.40000000002</v>
      </c>
    </row>
    <row r="28" spans="1:18">
      <c r="A28" s="468">
        <f t="shared" si="0"/>
        <v>3307</v>
      </c>
      <c r="B28" s="473">
        <v>33072000</v>
      </c>
      <c r="C28" s="471" t="s">
        <v>3766</v>
      </c>
      <c r="D28" s="471" t="s">
        <v>3054</v>
      </c>
      <c r="E28" s="472">
        <v>635737.80000000005</v>
      </c>
      <c r="F28" s="472">
        <v>603417.30000000005</v>
      </c>
      <c r="G28" s="472">
        <v>582464.30000000005</v>
      </c>
      <c r="H28" s="472">
        <v>550456.80000000005</v>
      </c>
      <c r="I28" s="472">
        <v>408808.6</v>
      </c>
      <c r="J28" s="472">
        <v>424821.4</v>
      </c>
      <c r="K28" s="472">
        <v>511550.9</v>
      </c>
      <c r="L28" s="472">
        <v>504033.4</v>
      </c>
      <c r="M28" s="472">
        <v>544387.80000000005</v>
      </c>
      <c r="N28" s="472">
        <v>433306.9</v>
      </c>
      <c r="O28" s="472">
        <v>564786</v>
      </c>
      <c r="P28" s="472">
        <v>507745.2</v>
      </c>
      <c r="Q28" s="472">
        <v>575184.6</v>
      </c>
      <c r="R28" s="472">
        <v>569443.9</v>
      </c>
    </row>
    <row r="29" spans="1:18">
      <c r="A29" s="468">
        <f t="shared" si="0"/>
        <v>3307</v>
      </c>
      <c r="B29" s="473">
        <v>33073000</v>
      </c>
      <c r="C29" s="471" t="s">
        <v>3767</v>
      </c>
      <c r="D29" s="471" t="s">
        <v>3054</v>
      </c>
      <c r="E29" s="472">
        <v>1063874.1000000001</v>
      </c>
      <c r="F29" s="472">
        <v>1111411.2</v>
      </c>
      <c r="G29" s="472">
        <v>880405</v>
      </c>
      <c r="H29" s="472">
        <v>736472.4</v>
      </c>
      <c r="I29" s="472">
        <v>558978.9</v>
      </c>
      <c r="J29" s="472">
        <v>635659.80000000005</v>
      </c>
      <c r="K29" s="472">
        <v>521944.3</v>
      </c>
      <c r="L29" s="472">
        <v>552822.1</v>
      </c>
      <c r="M29" s="472">
        <v>701558.9</v>
      </c>
      <c r="N29" s="472">
        <v>708733.5</v>
      </c>
      <c r="O29" s="472">
        <v>851840.9</v>
      </c>
      <c r="P29" s="472">
        <v>1039196</v>
      </c>
      <c r="Q29" s="472">
        <v>943608.5</v>
      </c>
      <c r="R29" s="472">
        <v>914362.1</v>
      </c>
    </row>
    <row r="30" spans="1:18">
      <c r="A30" s="468">
        <f t="shared" si="0"/>
        <v>3307</v>
      </c>
      <c r="B30" s="473">
        <v>33074100</v>
      </c>
      <c r="C30" s="471" t="s">
        <v>3768</v>
      </c>
      <c r="D30" s="471" t="s">
        <v>3054</v>
      </c>
      <c r="E30" s="472">
        <v>41058.699999999997</v>
      </c>
      <c r="F30" s="472">
        <v>62726.9</v>
      </c>
      <c r="G30" s="472">
        <v>69557.2</v>
      </c>
      <c r="H30" s="472">
        <v>43470.9</v>
      </c>
      <c r="I30" s="472">
        <v>38892.6</v>
      </c>
      <c r="J30" s="472">
        <v>37163.9</v>
      </c>
      <c r="K30" s="472">
        <v>67821.100000000006</v>
      </c>
      <c r="L30" s="472">
        <v>25175.200000000001</v>
      </c>
      <c r="M30" s="472">
        <v>41954.8</v>
      </c>
      <c r="N30" s="472">
        <v>32934.800000000003</v>
      </c>
      <c r="O30" s="472">
        <v>24407</v>
      </c>
      <c r="P30" s="472">
        <v>21883.7</v>
      </c>
      <c r="Q30" s="472">
        <v>43324.2</v>
      </c>
      <c r="R30" s="472">
        <v>67355.3</v>
      </c>
    </row>
    <row r="31" spans="1:18">
      <c r="A31" s="468">
        <f t="shared" si="0"/>
        <v>3307</v>
      </c>
      <c r="B31" s="473">
        <v>33074900</v>
      </c>
      <c r="C31" s="471" t="s">
        <v>3082</v>
      </c>
      <c r="D31" s="471" t="s">
        <v>3054</v>
      </c>
      <c r="E31" s="472">
        <v>1417031.1</v>
      </c>
      <c r="F31" s="472">
        <v>1543395.5</v>
      </c>
      <c r="G31" s="472">
        <v>1809278.9</v>
      </c>
      <c r="H31" s="472">
        <v>1467879.5</v>
      </c>
      <c r="I31" s="472">
        <v>1327575.7</v>
      </c>
      <c r="J31" s="472">
        <v>1200564.8</v>
      </c>
      <c r="K31" s="472">
        <v>1259178.8</v>
      </c>
      <c r="L31" s="472">
        <v>1164177.3</v>
      </c>
      <c r="M31" s="472">
        <v>1081258.2</v>
      </c>
      <c r="N31" s="472">
        <v>1207654.8999999999</v>
      </c>
      <c r="O31" s="472">
        <v>1456791.4</v>
      </c>
      <c r="P31" s="472">
        <v>1162678.7</v>
      </c>
      <c r="Q31" s="472">
        <v>1452676.4</v>
      </c>
      <c r="R31" s="472">
        <v>1364884.1</v>
      </c>
    </row>
    <row r="32" spans="1:18">
      <c r="A32" s="468">
        <f t="shared" si="0"/>
        <v>3307</v>
      </c>
      <c r="B32" s="473">
        <v>33079000</v>
      </c>
      <c r="C32" s="471" t="s">
        <v>3107</v>
      </c>
      <c r="D32" s="471" t="s">
        <v>3054</v>
      </c>
      <c r="E32" s="472">
        <v>270160.59999999998</v>
      </c>
      <c r="F32" s="472">
        <v>324038.3</v>
      </c>
      <c r="G32" s="472">
        <v>298012.09999999998</v>
      </c>
      <c r="H32" s="472">
        <v>316044.3</v>
      </c>
      <c r="I32" s="472">
        <v>246197.6</v>
      </c>
      <c r="J32" s="472">
        <v>219773.5</v>
      </c>
      <c r="K32" s="472">
        <v>285498.2</v>
      </c>
      <c r="L32" s="472">
        <v>364639.4</v>
      </c>
      <c r="M32" s="472">
        <v>481087.3</v>
      </c>
      <c r="N32" s="472">
        <v>502974.9</v>
      </c>
      <c r="O32" s="472">
        <v>688203</v>
      </c>
      <c r="P32" s="472">
        <v>801421.4</v>
      </c>
      <c r="Q32" s="472">
        <v>1245549.2</v>
      </c>
      <c r="R32" s="472">
        <v>1141106.8999999999</v>
      </c>
    </row>
    <row r="33" spans="1:18">
      <c r="A33" s="468">
        <f t="shared" si="0"/>
        <v>3401</v>
      </c>
      <c r="B33" s="473">
        <v>34011100</v>
      </c>
      <c r="C33" s="471" t="s">
        <v>3769</v>
      </c>
      <c r="D33" s="471" t="s">
        <v>3054</v>
      </c>
      <c r="E33" s="472">
        <v>1456289</v>
      </c>
      <c r="F33" s="472">
        <v>1492349</v>
      </c>
      <c r="G33" s="472">
        <v>1671058.3</v>
      </c>
      <c r="H33" s="472">
        <v>1866228.7</v>
      </c>
      <c r="I33" s="472">
        <v>1845360.2</v>
      </c>
      <c r="J33" s="472">
        <v>1608356.2</v>
      </c>
      <c r="K33" s="472">
        <v>1562125.2</v>
      </c>
      <c r="L33" s="472">
        <v>1285552.1000000001</v>
      </c>
      <c r="M33" s="472">
        <v>1185609.2</v>
      </c>
      <c r="N33" s="472">
        <v>1361146.6</v>
      </c>
      <c r="O33" s="472">
        <v>1246312.8</v>
      </c>
      <c r="P33" s="472">
        <v>1378600.4</v>
      </c>
      <c r="Q33" s="472">
        <v>1854057.4</v>
      </c>
      <c r="R33" s="472">
        <v>1680152.6</v>
      </c>
    </row>
    <row r="34" spans="1:18">
      <c r="A34" s="468">
        <f t="shared" si="0"/>
        <v>3401</v>
      </c>
      <c r="B34" s="473">
        <v>34011900</v>
      </c>
      <c r="C34" s="471" t="s">
        <v>3082</v>
      </c>
      <c r="D34" s="471" t="s">
        <v>3054</v>
      </c>
      <c r="E34" s="472">
        <v>737140.4</v>
      </c>
      <c r="F34" s="472">
        <v>840923.6</v>
      </c>
      <c r="G34" s="472">
        <v>553660.1</v>
      </c>
      <c r="H34" s="472">
        <v>380286.2</v>
      </c>
      <c r="I34" s="472">
        <v>277174.5</v>
      </c>
      <c r="J34" s="472">
        <v>411037.3</v>
      </c>
      <c r="K34" s="472">
        <v>496705.8</v>
      </c>
      <c r="L34" s="472">
        <v>627394.6</v>
      </c>
      <c r="M34" s="472">
        <v>727838.8</v>
      </c>
      <c r="N34" s="472">
        <v>856355.1</v>
      </c>
      <c r="O34" s="472">
        <v>1002511.1</v>
      </c>
      <c r="P34" s="472">
        <v>1019621.3</v>
      </c>
      <c r="Q34" s="472">
        <v>1338313.8</v>
      </c>
      <c r="R34" s="472">
        <v>1610043.2</v>
      </c>
    </row>
    <row r="35" spans="1:18">
      <c r="A35" s="468">
        <f t="shared" si="0"/>
        <v>3401</v>
      </c>
      <c r="B35" s="473">
        <v>34012010</v>
      </c>
      <c r="C35" s="471" t="s">
        <v>3770</v>
      </c>
      <c r="D35" s="471" t="s">
        <v>3054</v>
      </c>
      <c r="E35" s="472">
        <v>574865</v>
      </c>
      <c r="F35" s="472">
        <v>597928</v>
      </c>
      <c r="G35" s="472">
        <v>536735.69999999995</v>
      </c>
      <c r="H35" s="472">
        <v>297914.59999999998</v>
      </c>
      <c r="I35" s="472">
        <v>1337068.6000000001</v>
      </c>
      <c r="J35" s="472">
        <v>3790499</v>
      </c>
      <c r="K35" s="472">
        <v>3088254.6</v>
      </c>
      <c r="L35" s="472">
        <v>715292.4</v>
      </c>
      <c r="M35" s="472">
        <v>674844.5</v>
      </c>
      <c r="N35" s="472">
        <v>167636.4</v>
      </c>
      <c r="O35" s="472">
        <v>345901</v>
      </c>
      <c r="P35" s="472">
        <v>203306.2</v>
      </c>
      <c r="Q35" s="472">
        <v>225742</v>
      </c>
      <c r="R35" s="472">
        <v>231108.2</v>
      </c>
    </row>
    <row r="36" spans="1:18">
      <c r="A36" s="468">
        <f t="shared" si="0"/>
        <v>3401</v>
      </c>
      <c r="B36" s="473">
        <v>34012090</v>
      </c>
      <c r="C36" s="471" t="s">
        <v>3182</v>
      </c>
      <c r="D36" s="471" t="s">
        <v>3054</v>
      </c>
      <c r="E36" s="472">
        <v>731833.8</v>
      </c>
      <c r="F36" s="472">
        <v>827952.7</v>
      </c>
      <c r="G36" s="472">
        <v>754161.3</v>
      </c>
      <c r="H36" s="472">
        <v>686561.4</v>
      </c>
      <c r="I36" s="472">
        <v>571389</v>
      </c>
      <c r="J36" s="472">
        <v>822301.8</v>
      </c>
      <c r="K36" s="472">
        <v>775620.1</v>
      </c>
      <c r="L36" s="472">
        <v>1074439.2</v>
      </c>
      <c r="M36" s="472">
        <v>1031519</v>
      </c>
      <c r="N36" s="472">
        <v>991406.7</v>
      </c>
      <c r="O36" s="472">
        <v>826700.3</v>
      </c>
      <c r="P36" s="472">
        <v>1179121</v>
      </c>
      <c r="Q36" s="472">
        <v>996995.1</v>
      </c>
      <c r="R36" s="472">
        <v>962203.1</v>
      </c>
    </row>
    <row r="37" spans="1:18">
      <c r="A37" s="468">
        <f t="shared" si="0"/>
        <v>3401</v>
      </c>
      <c r="B37" s="473">
        <v>34013000</v>
      </c>
      <c r="C37" s="471" t="s">
        <v>3771</v>
      </c>
      <c r="D37" s="471" t="s">
        <v>3054</v>
      </c>
      <c r="E37" s="472">
        <v>518277.8</v>
      </c>
      <c r="F37" s="472">
        <v>892818.8</v>
      </c>
      <c r="G37" s="472">
        <v>1521839.9</v>
      </c>
      <c r="H37" s="472">
        <v>1811207.6</v>
      </c>
      <c r="I37" s="472">
        <v>1510599.3</v>
      </c>
      <c r="J37" s="472">
        <v>1646798.1</v>
      </c>
      <c r="K37" s="472">
        <v>1733833</v>
      </c>
      <c r="L37" s="472">
        <v>1723324.1</v>
      </c>
      <c r="M37" s="472">
        <v>2344499.4</v>
      </c>
      <c r="N37" s="472">
        <v>2498936</v>
      </c>
      <c r="O37" s="472">
        <v>2091009.6</v>
      </c>
      <c r="P37" s="472">
        <v>2552538.5</v>
      </c>
      <c r="Q37" s="472">
        <v>3240166</v>
      </c>
      <c r="R37" s="472">
        <v>3392033.1</v>
      </c>
    </row>
    <row r="38" spans="1:18">
      <c r="A38" s="468">
        <f t="shared" si="0"/>
        <v>3402</v>
      </c>
      <c r="B38" s="473">
        <v>34021110</v>
      </c>
      <c r="C38" s="471" t="s">
        <v>3772</v>
      </c>
      <c r="D38" s="471" t="s">
        <v>3054</v>
      </c>
      <c r="E38" s="472">
        <v>22121.8</v>
      </c>
      <c r="F38" s="472">
        <v>12924.4</v>
      </c>
      <c r="G38" s="472">
        <v>28397</v>
      </c>
      <c r="H38" s="472">
        <v>32607.1</v>
      </c>
      <c r="I38" s="472">
        <v>27220.6</v>
      </c>
      <c r="J38" s="472">
        <v>52872.5</v>
      </c>
      <c r="K38" s="472">
        <v>60301.599999999999</v>
      </c>
      <c r="L38" s="472">
        <v>41354.400000000001</v>
      </c>
      <c r="M38" s="472">
        <v>32812.699999999997</v>
      </c>
      <c r="N38" s="472">
        <v>29753.599999999999</v>
      </c>
      <c r="O38" s="472">
        <v>25655.9</v>
      </c>
      <c r="P38" s="472">
        <v>43168.800000000003</v>
      </c>
      <c r="Q38" s="472">
        <v>12585.5</v>
      </c>
      <c r="R38" s="472">
        <v>29003.1</v>
      </c>
    </row>
    <row r="39" spans="1:18">
      <c r="A39" s="468">
        <f t="shared" si="0"/>
        <v>3402</v>
      </c>
      <c r="B39" s="473">
        <v>34021190</v>
      </c>
      <c r="C39" s="471" t="s">
        <v>3335</v>
      </c>
      <c r="D39" s="471" t="s">
        <v>3054</v>
      </c>
      <c r="E39" s="472">
        <v>459269</v>
      </c>
      <c r="F39" s="472">
        <v>441091.1</v>
      </c>
      <c r="G39" s="472">
        <v>544570.30000000005</v>
      </c>
      <c r="H39" s="472">
        <v>505701.3</v>
      </c>
      <c r="I39" s="472">
        <v>407783.8</v>
      </c>
      <c r="J39" s="472">
        <v>713827.8</v>
      </c>
      <c r="K39" s="472">
        <v>1246320.6000000001</v>
      </c>
      <c r="L39" s="472">
        <v>784375.4</v>
      </c>
      <c r="M39" s="472">
        <v>921763.8</v>
      </c>
      <c r="N39" s="472">
        <v>1078478.8</v>
      </c>
      <c r="O39" s="472">
        <v>1756127.1</v>
      </c>
      <c r="P39" s="472">
        <v>1919556.8</v>
      </c>
      <c r="Q39" s="472">
        <v>2206255.5</v>
      </c>
      <c r="R39" s="472">
        <v>2674783.7999999998</v>
      </c>
    </row>
    <row r="40" spans="1:18">
      <c r="A40" s="468">
        <f t="shared" si="0"/>
        <v>3402</v>
      </c>
      <c r="B40" s="473">
        <v>34021200</v>
      </c>
      <c r="C40" s="471" t="s">
        <v>3773</v>
      </c>
      <c r="D40" s="471" t="s">
        <v>3054</v>
      </c>
      <c r="E40" s="472">
        <v>706490.4</v>
      </c>
      <c r="F40" s="472">
        <v>646243.80000000005</v>
      </c>
      <c r="G40" s="472">
        <v>576987.69999999995</v>
      </c>
      <c r="H40" s="472">
        <v>663892</v>
      </c>
      <c r="I40" s="472">
        <v>304431.2</v>
      </c>
      <c r="J40" s="472">
        <v>206533.6</v>
      </c>
      <c r="K40" s="472">
        <v>336718.5</v>
      </c>
      <c r="L40" s="472">
        <v>196729.3</v>
      </c>
      <c r="M40" s="472">
        <v>329184.09999999998</v>
      </c>
      <c r="N40" s="472">
        <v>322527.3</v>
      </c>
      <c r="O40" s="472">
        <v>187131.7</v>
      </c>
      <c r="P40" s="472">
        <v>188818.1</v>
      </c>
      <c r="Q40" s="472">
        <v>234348.6</v>
      </c>
      <c r="R40" s="472">
        <v>159707</v>
      </c>
    </row>
    <row r="41" spans="1:18">
      <c r="A41" s="468">
        <f t="shared" si="0"/>
        <v>3402</v>
      </c>
      <c r="B41" s="473">
        <v>34021300</v>
      </c>
      <c r="C41" s="471" t="s">
        <v>3774</v>
      </c>
      <c r="D41" s="471" t="s">
        <v>3054</v>
      </c>
      <c r="E41" s="472">
        <v>327173.8</v>
      </c>
      <c r="F41" s="472">
        <v>410318.8</v>
      </c>
      <c r="G41" s="472">
        <v>599308.1</v>
      </c>
      <c r="H41" s="472">
        <v>504759.8</v>
      </c>
      <c r="I41" s="472">
        <v>540749.6</v>
      </c>
      <c r="J41" s="472">
        <v>353210.8</v>
      </c>
      <c r="K41" s="472">
        <v>396328.4</v>
      </c>
      <c r="L41" s="472">
        <v>605239.69999999995</v>
      </c>
      <c r="M41" s="472">
        <v>858620.6</v>
      </c>
      <c r="N41" s="472">
        <v>1000650.9</v>
      </c>
      <c r="O41" s="472">
        <v>1046286.9</v>
      </c>
      <c r="P41" s="472">
        <v>1260249.7</v>
      </c>
      <c r="Q41" s="472">
        <v>1067520.2</v>
      </c>
      <c r="R41" s="472">
        <v>1114502</v>
      </c>
    </row>
    <row r="42" spans="1:18">
      <c r="A42" s="468">
        <f t="shared" si="0"/>
        <v>3402</v>
      </c>
      <c r="B42" s="473">
        <v>34021900</v>
      </c>
      <c r="C42" s="471" t="s">
        <v>3335</v>
      </c>
      <c r="D42" s="471" t="s">
        <v>3054</v>
      </c>
      <c r="E42" s="472">
        <v>734721.9</v>
      </c>
      <c r="F42" s="472">
        <v>1084274.6000000001</v>
      </c>
      <c r="G42" s="472">
        <v>732525.3</v>
      </c>
      <c r="H42" s="472">
        <v>694394.1</v>
      </c>
      <c r="I42" s="472">
        <v>504785.2</v>
      </c>
      <c r="J42" s="472">
        <v>495492</v>
      </c>
      <c r="K42" s="472">
        <v>782481.3</v>
      </c>
      <c r="L42" s="472">
        <v>287024.90000000002</v>
      </c>
      <c r="M42" s="472">
        <v>274437.40000000002</v>
      </c>
      <c r="N42" s="472">
        <v>373463.5</v>
      </c>
      <c r="O42" s="472">
        <v>530836.4</v>
      </c>
      <c r="P42" s="472">
        <v>655010.9</v>
      </c>
      <c r="Q42" s="472">
        <v>789467.6</v>
      </c>
      <c r="R42" s="472">
        <v>772914.2</v>
      </c>
    </row>
    <row r="43" spans="1:18">
      <c r="A43" s="468">
        <f t="shared" si="0"/>
        <v>3402</v>
      </c>
      <c r="B43" s="473">
        <v>34022020</v>
      </c>
      <c r="C43" s="471" t="s">
        <v>3775</v>
      </c>
      <c r="D43" s="471" t="s">
        <v>3054</v>
      </c>
      <c r="E43" s="472">
        <v>1255415.7</v>
      </c>
      <c r="F43" s="472">
        <v>1806187.7</v>
      </c>
      <c r="G43" s="472">
        <v>1980451.7</v>
      </c>
      <c r="H43" s="472">
        <v>2909090.8</v>
      </c>
      <c r="I43" s="472">
        <v>3608676.9</v>
      </c>
      <c r="J43" s="472">
        <v>3158786.6</v>
      </c>
      <c r="K43" s="472">
        <v>2532446.2000000002</v>
      </c>
      <c r="L43" s="472">
        <v>2719478.9</v>
      </c>
      <c r="M43" s="472">
        <v>611426.30000000005</v>
      </c>
      <c r="N43" s="472">
        <v>704254.8</v>
      </c>
      <c r="O43" s="472">
        <v>683607.2</v>
      </c>
      <c r="P43" s="472">
        <v>635603.30000000005</v>
      </c>
      <c r="Q43" s="472">
        <v>500113.3</v>
      </c>
      <c r="R43" s="472">
        <v>613429.9</v>
      </c>
    </row>
    <row r="44" spans="1:18">
      <c r="A44" s="468">
        <f t="shared" si="0"/>
        <v>3402</v>
      </c>
      <c r="B44" s="473">
        <v>34022090</v>
      </c>
      <c r="C44" s="471" t="s">
        <v>3776</v>
      </c>
      <c r="D44" s="471" t="s">
        <v>3054</v>
      </c>
      <c r="E44" s="472">
        <v>29975067.300000001</v>
      </c>
      <c r="F44" s="472">
        <v>28892027.800000001</v>
      </c>
      <c r="G44" s="472">
        <v>30758730.800000001</v>
      </c>
      <c r="H44" s="472">
        <v>30415916.899999999</v>
      </c>
      <c r="I44" s="472">
        <v>26410487.199999999</v>
      </c>
      <c r="J44" s="472">
        <v>26419420.899999999</v>
      </c>
      <c r="K44" s="472">
        <v>25848410.199999999</v>
      </c>
      <c r="L44" s="472">
        <v>32819938.5</v>
      </c>
      <c r="M44" s="472">
        <v>36733045.799999997</v>
      </c>
      <c r="N44" s="472">
        <v>33536922.100000001</v>
      </c>
      <c r="O44" s="472">
        <v>31600289.5</v>
      </c>
      <c r="P44" s="472">
        <v>30240652.800000001</v>
      </c>
      <c r="Q44" s="472">
        <v>31373013</v>
      </c>
      <c r="R44" s="472">
        <v>33597491</v>
      </c>
    </row>
    <row r="45" spans="1:18">
      <c r="A45" s="468">
        <f t="shared" si="0"/>
        <v>3402</v>
      </c>
      <c r="B45" s="473">
        <v>34029010</v>
      </c>
      <c r="C45" s="471" t="s">
        <v>3775</v>
      </c>
      <c r="D45" s="471" t="s">
        <v>3054</v>
      </c>
      <c r="E45" s="472">
        <v>1018406.4</v>
      </c>
      <c r="F45" s="472">
        <v>1252153.7</v>
      </c>
      <c r="G45" s="472">
        <v>985548.6</v>
      </c>
      <c r="H45" s="472">
        <v>936475</v>
      </c>
      <c r="I45" s="472">
        <v>653686.9</v>
      </c>
      <c r="J45" s="472">
        <v>874992.6</v>
      </c>
      <c r="K45" s="472">
        <v>1179729.8</v>
      </c>
      <c r="L45" s="472">
        <v>1149979.3999999999</v>
      </c>
      <c r="M45" s="472">
        <v>1209155.3999999999</v>
      </c>
      <c r="N45" s="472">
        <v>1189270.8</v>
      </c>
      <c r="O45" s="472">
        <v>1181116.7</v>
      </c>
      <c r="P45" s="472">
        <v>1345192.5</v>
      </c>
      <c r="Q45" s="472">
        <v>1397207.4</v>
      </c>
      <c r="R45" s="472">
        <v>1434033.1</v>
      </c>
    </row>
    <row r="46" spans="1:18">
      <c r="A46" s="468">
        <f t="shared" si="0"/>
        <v>3402</v>
      </c>
      <c r="B46" s="473">
        <v>34029090</v>
      </c>
      <c r="C46" s="471" t="s">
        <v>3776</v>
      </c>
      <c r="D46" s="471" t="s">
        <v>3054</v>
      </c>
      <c r="E46" s="472">
        <v>4186114.5</v>
      </c>
      <c r="F46" s="472">
        <v>3995752.9</v>
      </c>
      <c r="G46" s="472">
        <v>4159881.2</v>
      </c>
      <c r="H46" s="472">
        <v>3964184.1</v>
      </c>
      <c r="I46" s="472">
        <v>3594400.4</v>
      </c>
      <c r="J46" s="472">
        <v>3778809.7</v>
      </c>
      <c r="K46" s="472">
        <v>5054024.5</v>
      </c>
      <c r="L46" s="472">
        <v>4853820.4000000004</v>
      </c>
      <c r="M46" s="472">
        <v>5987974.7999999998</v>
      </c>
      <c r="N46" s="472">
        <v>7665768.9000000004</v>
      </c>
      <c r="O46" s="472">
        <v>7059907.2999999998</v>
      </c>
      <c r="P46" s="472">
        <v>7964174.9000000004</v>
      </c>
      <c r="Q46" s="472">
        <v>8572438.0999999996</v>
      </c>
      <c r="R46" s="472">
        <v>7609326.2000000002</v>
      </c>
    </row>
    <row r="47" spans="1:18">
      <c r="A47" s="468">
        <f t="shared" si="0"/>
        <v>3403</v>
      </c>
      <c r="B47" s="473">
        <v>34031100</v>
      </c>
      <c r="C47" s="471" t="s">
        <v>3777</v>
      </c>
      <c r="D47" s="471" t="s">
        <v>3054</v>
      </c>
      <c r="E47" s="472">
        <v>43305.8</v>
      </c>
      <c r="F47" s="472">
        <v>54813.3</v>
      </c>
      <c r="G47" s="472">
        <v>68689.100000000006</v>
      </c>
      <c r="H47" s="472">
        <v>367791</v>
      </c>
      <c r="I47" s="472">
        <v>647429.9</v>
      </c>
      <c r="J47" s="472">
        <v>908979.7</v>
      </c>
      <c r="K47" s="472">
        <v>856631.2</v>
      </c>
      <c r="L47" s="472">
        <v>805312.1</v>
      </c>
      <c r="M47" s="472">
        <v>896807</v>
      </c>
      <c r="N47" s="472">
        <v>888158.8</v>
      </c>
      <c r="O47" s="472">
        <v>789718.6</v>
      </c>
      <c r="P47" s="472">
        <v>846901.8</v>
      </c>
      <c r="Q47" s="472">
        <v>276172.7</v>
      </c>
      <c r="R47" s="472">
        <v>106567.9</v>
      </c>
    </row>
    <row r="48" spans="1:18">
      <c r="A48" s="468">
        <f t="shared" si="0"/>
        <v>3403</v>
      </c>
      <c r="B48" s="473">
        <v>34031910</v>
      </c>
      <c r="C48" s="471" t="s">
        <v>3778</v>
      </c>
      <c r="D48" s="471" t="s">
        <v>3054</v>
      </c>
      <c r="E48" s="472">
        <v>78182.2</v>
      </c>
      <c r="F48" s="472">
        <v>139256.5</v>
      </c>
      <c r="G48" s="472">
        <v>193064.5</v>
      </c>
      <c r="H48" s="472">
        <v>118759.4</v>
      </c>
      <c r="I48" s="472">
        <v>92161.4</v>
      </c>
      <c r="J48" s="472">
        <v>1804413</v>
      </c>
      <c r="K48" s="472">
        <v>11063769.9</v>
      </c>
      <c r="L48" s="472">
        <v>6257191.2999999998</v>
      </c>
      <c r="M48" s="472">
        <v>7372382.9000000004</v>
      </c>
      <c r="N48" s="472">
        <v>1962486.8</v>
      </c>
      <c r="O48" s="472">
        <v>672718.3</v>
      </c>
      <c r="P48" s="472">
        <v>591640.80000000005</v>
      </c>
      <c r="Q48" s="472">
        <v>643938.69999999995</v>
      </c>
      <c r="R48" s="472">
        <v>732127.3</v>
      </c>
    </row>
    <row r="49" spans="1:18">
      <c r="A49" s="468">
        <f t="shared" si="0"/>
        <v>3403</v>
      </c>
      <c r="B49" s="473">
        <v>34031920</v>
      </c>
      <c r="C49" s="471" t="s">
        <v>3779</v>
      </c>
      <c r="D49" s="471" t="s">
        <v>3054</v>
      </c>
      <c r="E49" s="472"/>
      <c r="F49" s="472"/>
      <c r="G49" s="472"/>
      <c r="H49" s="472"/>
      <c r="I49" s="472"/>
      <c r="J49" s="472"/>
      <c r="K49" s="472"/>
      <c r="L49" s="472"/>
      <c r="M49" s="472"/>
      <c r="N49" s="472"/>
      <c r="O49" s="472"/>
      <c r="P49" s="472">
        <v>57330.3</v>
      </c>
      <c r="Q49" s="472">
        <v>34803</v>
      </c>
      <c r="R49" s="472">
        <v>28244.5</v>
      </c>
    </row>
    <row r="50" spans="1:18">
      <c r="A50" s="468">
        <f t="shared" si="0"/>
        <v>3403</v>
      </c>
      <c r="B50" s="473">
        <v>34031980</v>
      </c>
      <c r="C50" s="471" t="s">
        <v>3082</v>
      </c>
      <c r="D50" s="471" t="s">
        <v>3054</v>
      </c>
      <c r="E50" s="472"/>
      <c r="F50" s="472"/>
      <c r="G50" s="472"/>
      <c r="H50" s="472"/>
      <c r="I50" s="472"/>
      <c r="J50" s="472"/>
      <c r="K50" s="472"/>
      <c r="L50" s="472"/>
      <c r="M50" s="472"/>
      <c r="N50" s="472"/>
      <c r="O50" s="472"/>
      <c r="P50" s="472">
        <v>2801104</v>
      </c>
      <c r="Q50" s="472">
        <v>3460447.8</v>
      </c>
      <c r="R50" s="472">
        <v>3602997.4</v>
      </c>
    </row>
    <row r="51" spans="1:18">
      <c r="A51" s="468">
        <f t="shared" si="0"/>
        <v>3403</v>
      </c>
      <c r="B51" s="473">
        <v>34031990</v>
      </c>
      <c r="C51" s="471" t="s">
        <v>3082</v>
      </c>
      <c r="D51" s="471" t="s">
        <v>3054</v>
      </c>
      <c r="E51" s="472"/>
      <c r="F51" s="472"/>
      <c r="G51" s="472"/>
      <c r="H51" s="472"/>
      <c r="I51" s="472"/>
      <c r="J51" s="472">
        <v>1611535.9</v>
      </c>
      <c r="K51" s="472">
        <v>1551149.2</v>
      </c>
      <c r="L51" s="472">
        <v>2206365.7999999998</v>
      </c>
      <c r="M51" s="472">
        <v>3539898.8</v>
      </c>
      <c r="N51" s="472">
        <v>4909036.7</v>
      </c>
      <c r="O51" s="472">
        <v>4335981.0999999996</v>
      </c>
      <c r="P51" s="472"/>
      <c r="Q51" s="472"/>
      <c r="R51" s="472"/>
    </row>
    <row r="52" spans="1:18">
      <c r="A52" s="468">
        <f t="shared" si="0"/>
        <v>3403</v>
      </c>
      <c r="B52" s="473">
        <v>34031991</v>
      </c>
      <c r="C52" s="471" t="s">
        <v>3780</v>
      </c>
      <c r="D52" s="471" t="s">
        <v>3054</v>
      </c>
      <c r="E52" s="472">
        <v>963124.2</v>
      </c>
      <c r="F52" s="472">
        <v>1219748.3</v>
      </c>
      <c r="G52" s="472">
        <v>1461975.2</v>
      </c>
      <c r="H52" s="472">
        <v>1611202.4</v>
      </c>
      <c r="I52" s="472">
        <v>1353044.8</v>
      </c>
      <c r="J52" s="472"/>
      <c r="K52" s="472"/>
      <c r="L52" s="472"/>
      <c r="M52" s="472"/>
      <c r="N52" s="472"/>
      <c r="O52" s="472"/>
      <c r="P52" s="472"/>
      <c r="Q52" s="472"/>
      <c r="R52" s="472"/>
    </row>
    <row r="53" spans="1:18">
      <c r="A53" s="468">
        <f t="shared" si="0"/>
        <v>3403</v>
      </c>
      <c r="B53" s="473">
        <v>34031999</v>
      </c>
      <c r="C53" s="471" t="s">
        <v>3082</v>
      </c>
      <c r="D53" s="471" t="s">
        <v>3054</v>
      </c>
      <c r="E53" s="472">
        <v>172525.2</v>
      </c>
      <c r="F53" s="472">
        <v>202140.7</v>
      </c>
      <c r="G53" s="472">
        <v>209073.4</v>
      </c>
      <c r="H53" s="472">
        <v>424872.1</v>
      </c>
      <c r="I53" s="472">
        <v>169370</v>
      </c>
      <c r="J53" s="472"/>
      <c r="K53" s="472"/>
      <c r="L53" s="472"/>
      <c r="M53" s="472"/>
      <c r="N53" s="472"/>
      <c r="O53" s="472"/>
      <c r="P53" s="472"/>
      <c r="Q53" s="472"/>
      <c r="R53" s="472"/>
    </row>
    <row r="54" spans="1:18">
      <c r="A54" s="468">
        <f t="shared" si="0"/>
        <v>3403</v>
      </c>
      <c r="B54" s="473">
        <v>34039100</v>
      </c>
      <c r="C54" s="471" t="s">
        <v>3777</v>
      </c>
      <c r="D54" s="471" t="s">
        <v>3054</v>
      </c>
      <c r="E54" s="472">
        <v>387685.4</v>
      </c>
      <c r="F54" s="472">
        <v>411210.5</v>
      </c>
      <c r="G54" s="472">
        <v>372971.9</v>
      </c>
      <c r="H54" s="472">
        <v>307736.40000000002</v>
      </c>
      <c r="I54" s="472">
        <v>294301.90000000002</v>
      </c>
      <c r="J54" s="472">
        <v>362620.6</v>
      </c>
      <c r="K54" s="472">
        <v>394152.8</v>
      </c>
      <c r="L54" s="472">
        <v>349843.5</v>
      </c>
      <c r="M54" s="472">
        <v>426772.8</v>
      </c>
      <c r="N54" s="472">
        <v>435098.7</v>
      </c>
      <c r="O54" s="472">
        <v>309464.3</v>
      </c>
      <c r="P54" s="472">
        <v>272676.7</v>
      </c>
      <c r="Q54" s="472">
        <v>195853.2</v>
      </c>
      <c r="R54" s="472">
        <v>203165.3</v>
      </c>
    </row>
    <row r="55" spans="1:18">
      <c r="A55" s="468">
        <f t="shared" si="0"/>
        <v>3403</v>
      </c>
      <c r="B55" s="473">
        <v>34039900</v>
      </c>
      <c r="C55" s="471" t="s">
        <v>3082</v>
      </c>
      <c r="D55" s="471" t="s">
        <v>3054</v>
      </c>
      <c r="E55" s="472"/>
      <c r="F55" s="472"/>
      <c r="G55" s="472"/>
      <c r="H55" s="472"/>
      <c r="I55" s="472"/>
      <c r="J55" s="472">
        <v>923820.1</v>
      </c>
      <c r="K55" s="472">
        <v>1064484.3</v>
      </c>
      <c r="L55" s="472">
        <v>1549718.4</v>
      </c>
      <c r="M55" s="472">
        <v>2000314.8</v>
      </c>
      <c r="N55" s="472">
        <v>1153837.5</v>
      </c>
      <c r="O55" s="472">
        <v>1510645.6</v>
      </c>
      <c r="P55" s="472">
        <v>1334244.3999999999</v>
      </c>
      <c r="Q55" s="472">
        <v>1364685</v>
      </c>
      <c r="R55" s="472">
        <v>1230859.8</v>
      </c>
    </row>
    <row r="56" spans="1:18">
      <c r="A56" s="468">
        <f t="shared" si="0"/>
        <v>3403</v>
      </c>
      <c r="B56" s="473">
        <v>34039910</v>
      </c>
      <c r="C56" s="471" t="s">
        <v>3781</v>
      </c>
      <c r="D56" s="471" t="s">
        <v>3054</v>
      </c>
      <c r="E56" s="472">
        <v>338212.5</v>
      </c>
      <c r="F56" s="472">
        <v>651946.69999999995</v>
      </c>
      <c r="G56" s="472">
        <v>536440.80000000005</v>
      </c>
      <c r="H56" s="472">
        <v>729044</v>
      </c>
      <c r="I56" s="472">
        <v>503123</v>
      </c>
      <c r="J56" s="472"/>
      <c r="K56" s="472"/>
      <c r="L56" s="472"/>
      <c r="M56" s="472"/>
      <c r="N56" s="472"/>
      <c r="O56" s="472"/>
      <c r="P56" s="472"/>
      <c r="Q56" s="472"/>
      <c r="R56" s="472"/>
    </row>
    <row r="57" spans="1:18">
      <c r="A57" s="468">
        <f t="shared" si="0"/>
        <v>3403</v>
      </c>
      <c r="B57" s="473">
        <v>34039990</v>
      </c>
      <c r="C57" s="471" t="s">
        <v>3082</v>
      </c>
      <c r="D57" s="471" t="s">
        <v>3054</v>
      </c>
      <c r="E57" s="472">
        <v>288399</v>
      </c>
      <c r="F57" s="472">
        <v>307764.8</v>
      </c>
      <c r="G57" s="472">
        <v>258667.4</v>
      </c>
      <c r="H57" s="472">
        <v>218947.9</v>
      </c>
      <c r="I57" s="472">
        <v>197762.6</v>
      </c>
      <c r="J57" s="472"/>
      <c r="K57" s="472"/>
      <c r="L57" s="472"/>
      <c r="M57" s="472"/>
      <c r="N57" s="472"/>
      <c r="O57" s="472"/>
      <c r="P57" s="472"/>
      <c r="Q57" s="472"/>
      <c r="R57" s="472"/>
    </row>
    <row r="58" spans="1:18">
      <c r="A58" s="468">
        <f t="shared" si="0"/>
        <v>3404</v>
      </c>
      <c r="B58" s="473">
        <v>34041000</v>
      </c>
      <c r="C58" s="471" t="s">
        <v>3782</v>
      </c>
      <c r="D58" s="471" t="s">
        <v>3054</v>
      </c>
      <c r="E58" s="472"/>
      <c r="F58" s="472">
        <v>45</v>
      </c>
      <c r="G58" s="472"/>
      <c r="H58" s="472"/>
      <c r="I58" s="472"/>
      <c r="J58" s="472"/>
      <c r="K58" s="472"/>
      <c r="L58" s="472"/>
      <c r="M58" s="472"/>
      <c r="N58" s="472"/>
      <c r="O58" s="472"/>
      <c r="P58" s="472"/>
      <c r="Q58" s="472"/>
      <c r="R58" s="472"/>
    </row>
    <row r="59" spans="1:18">
      <c r="A59" s="468">
        <f t="shared" si="0"/>
        <v>3404</v>
      </c>
      <c r="B59" s="473">
        <v>34042000</v>
      </c>
      <c r="C59" s="471" t="s">
        <v>3783</v>
      </c>
      <c r="D59" s="471" t="s">
        <v>3054</v>
      </c>
      <c r="E59" s="472">
        <v>187</v>
      </c>
      <c r="F59" s="472">
        <v>269</v>
      </c>
      <c r="G59" s="472">
        <v>10068.299999999999</v>
      </c>
      <c r="H59" s="472">
        <v>386.3</v>
      </c>
      <c r="I59" s="472">
        <v>4.5</v>
      </c>
      <c r="J59" s="472">
        <v>441.5</v>
      </c>
      <c r="K59" s="472">
        <v>198.1</v>
      </c>
      <c r="L59" s="472">
        <v>73.900000000000006</v>
      </c>
      <c r="M59" s="472">
        <v>208.3</v>
      </c>
      <c r="N59" s="472">
        <v>304.8</v>
      </c>
      <c r="O59" s="472">
        <v>1295.5</v>
      </c>
      <c r="P59" s="472">
        <v>192849.1</v>
      </c>
      <c r="Q59" s="472">
        <v>3451.2</v>
      </c>
      <c r="R59" s="472">
        <v>980</v>
      </c>
    </row>
    <row r="60" spans="1:18">
      <c r="A60" s="468">
        <f t="shared" si="0"/>
        <v>3404</v>
      </c>
      <c r="B60" s="473">
        <v>34049000</v>
      </c>
      <c r="C60" s="471" t="s">
        <v>3107</v>
      </c>
      <c r="D60" s="471" t="s">
        <v>3054</v>
      </c>
      <c r="E60" s="472"/>
      <c r="F60" s="472"/>
      <c r="G60" s="472"/>
      <c r="H60" s="472"/>
      <c r="I60" s="472"/>
      <c r="J60" s="472">
        <v>72274.600000000006</v>
      </c>
      <c r="K60" s="472">
        <v>46191.6</v>
      </c>
      <c r="L60" s="472">
        <v>133701.70000000001</v>
      </c>
      <c r="M60" s="472">
        <v>3651916.2</v>
      </c>
      <c r="N60" s="472">
        <v>8817539.9000000004</v>
      </c>
      <c r="O60" s="472">
        <v>1084388</v>
      </c>
      <c r="P60" s="472">
        <v>1375835.7</v>
      </c>
      <c r="Q60" s="472">
        <v>1257138.3999999999</v>
      </c>
      <c r="R60" s="472">
        <v>1164850</v>
      </c>
    </row>
    <row r="61" spans="1:18">
      <c r="A61" s="468">
        <f t="shared" si="0"/>
        <v>3404</v>
      </c>
      <c r="B61" s="473">
        <v>34049010</v>
      </c>
      <c r="C61" s="471" t="s">
        <v>3784</v>
      </c>
      <c r="D61" s="471" t="s">
        <v>3054</v>
      </c>
      <c r="E61" s="472">
        <v>21484.2</v>
      </c>
      <c r="F61" s="472">
        <v>83842.600000000006</v>
      </c>
      <c r="G61" s="472">
        <v>32657.5</v>
      </c>
      <c r="H61" s="472">
        <v>9563.2000000000007</v>
      </c>
      <c r="I61" s="472">
        <v>9697.2999999999993</v>
      </c>
      <c r="J61" s="472"/>
      <c r="K61" s="472"/>
      <c r="L61" s="472"/>
      <c r="M61" s="472"/>
      <c r="N61" s="472"/>
      <c r="O61" s="472"/>
      <c r="P61" s="472"/>
      <c r="Q61" s="472"/>
      <c r="R61" s="472"/>
    </row>
    <row r="62" spans="1:18">
      <c r="A62" s="468">
        <f t="shared" si="0"/>
        <v>3404</v>
      </c>
      <c r="B62" s="473">
        <v>34049080</v>
      </c>
      <c r="C62" s="471" t="s">
        <v>3107</v>
      </c>
      <c r="D62" s="471" t="s">
        <v>3054</v>
      </c>
      <c r="E62" s="472"/>
      <c r="F62" s="472"/>
      <c r="G62" s="472">
        <v>32421.1</v>
      </c>
      <c r="H62" s="472">
        <v>47970.7</v>
      </c>
      <c r="I62" s="472">
        <v>42062.1</v>
      </c>
      <c r="J62" s="472"/>
      <c r="K62" s="472"/>
      <c r="L62" s="472"/>
      <c r="M62" s="472"/>
      <c r="N62" s="472"/>
      <c r="O62" s="472"/>
      <c r="P62" s="472"/>
      <c r="Q62" s="472"/>
      <c r="R62" s="472"/>
    </row>
    <row r="63" spans="1:18">
      <c r="A63" s="468">
        <f t="shared" si="0"/>
        <v>3404</v>
      </c>
      <c r="B63" s="473">
        <v>34049090</v>
      </c>
      <c r="C63" s="471" t="s">
        <v>3107</v>
      </c>
      <c r="D63" s="471" t="s">
        <v>3054</v>
      </c>
      <c r="E63" s="472">
        <v>36174.300000000003</v>
      </c>
      <c r="F63" s="472">
        <v>49100.800000000003</v>
      </c>
      <c r="G63" s="472"/>
      <c r="H63" s="472"/>
      <c r="I63" s="472"/>
      <c r="J63" s="472"/>
      <c r="K63" s="472"/>
      <c r="L63" s="472"/>
      <c r="M63" s="472"/>
      <c r="N63" s="472"/>
      <c r="O63" s="472"/>
      <c r="P63" s="472"/>
      <c r="Q63" s="472"/>
      <c r="R63" s="472"/>
    </row>
    <row r="64" spans="1:18">
      <c r="A64" s="468">
        <f t="shared" si="0"/>
        <v>3405</v>
      </c>
      <c r="B64" s="473">
        <v>34051000</v>
      </c>
      <c r="C64" s="471" t="s">
        <v>3785</v>
      </c>
      <c r="D64" s="471" t="s">
        <v>3054</v>
      </c>
      <c r="E64" s="472">
        <v>157617</v>
      </c>
      <c r="F64" s="472">
        <v>146274.79999999999</v>
      </c>
      <c r="G64" s="472">
        <v>191236.5</v>
      </c>
      <c r="H64" s="472">
        <v>189139.6</v>
      </c>
      <c r="I64" s="472">
        <v>146813.20000000001</v>
      </c>
      <c r="J64" s="472">
        <v>153764.79999999999</v>
      </c>
      <c r="K64" s="472">
        <v>254420.6</v>
      </c>
      <c r="L64" s="472">
        <v>203418.6</v>
      </c>
      <c r="M64" s="472">
        <v>289786.09999999998</v>
      </c>
      <c r="N64" s="472">
        <v>416735.2</v>
      </c>
      <c r="O64" s="472">
        <v>208502.3</v>
      </c>
      <c r="P64" s="472">
        <v>205177.7</v>
      </c>
      <c r="Q64" s="472">
        <v>184889.3</v>
      </c>
      <c r="R64" s="472">
        <v>204074.5</v>
      </c>
    </row>
    <row r="65" spans="1:18">
      <c r="A65" s="468">
        <f t="shared" si="0"/>
        <v>3405</v>
      </c>
      <c r="B65" s="473">
        <v>34052000</v>
      </c>
      <c r="C65" s="471" t="s">
        <v>3786</v>
      </c>
      <c r="D65" s="471" t="s">
        <v>3054</v>
      </c>
      <c r="E65" s="472">
        <v>111875.6</v>
      </c>
      <c r="F65" s="472">
        <v>137765</v>
      </c>
      <c r="G65" s="472">
        <v>105551.7</v>
      </c>
      <c r="H65" s="472">
        <v>92694.2</v>
      </c>
      <c r="I65" s="472">
        <v>74892.899999999994</v>
      </c>
      <c r="J65" s="472">
        <v>79079.899999999994</v>
      </c>
      <c r="K65" s="472">
        <v>120969.3</v>
      </c>
      <c r="L65" s="472">
        <v>135325.9</v>
      </c>
      <c r="M65" s="472">
        <v>112768.1</v>
      </c>
      <c r="N65" s="472">
        <v>156052.9</v>
      </c>
      <c r="O65" s="472">
        <v>138935.9</v>
      </c>
      <c r="P65" s="472">
        <v>105066.1</v>
      </c>
      <c r="Q65" s="472">
        <v>137634.29999999999</v>
      </c>
      <c r="R65" s="472">
        <v>183987.7</v>
      </c>
    </row>
    <row r="66" spans="1:18">
      <c r="A66" s="468">
        <f t="shared" si="0"/>
        <v>3405</v>
      </c>
      <c r="B66" s="473">
        <v>34053000</v>
      </c>
      <c r="C66" s="471" t="s">
        <v>3787</v>
      </c>
      <c r="D66" s="471" t="s">
        <v>3054</v>
      </c>
      <c r="E66" s="472">
        <v>301706.2</v>
      </c>
      <c r="F66" s="472">
        <v>416519.2</v>
      </c>
      <c r="G66" s="472">
        <v>511835.8</v>
      </c>
      <c r="H66" s="472">
        <v>420441.4</v>
      </c>
      <c r="I66" s="472">
        <v>215389.9</v>
      </c>
      <c r="J66" s="472">
        <v>220519.5</v>
      </c>
      <c r="K66" s="472">
        <v>236173.6</v>
      </c>
      <c r="L66" s="472">
        <v>251506.8</v>
      </c>
      <c r="M66" s="472">
        <v>221153.4</v>
      </c>
      <c r="N66" s="472">
        <v>427398.7</v>
      </c>
      <c r="O66" s="472">
        <v>251177.8</v>
      </c>
      <c r="P66" s="472">
        <v>340795.7</v>
      </c>
      <c r="Q66" s="472">
        <v>434082.7</v>
      </c>
      <c r="R66" s="472">
        <v>419297.6</v>
      </c>
    </row>
    <row r="67" spans="1:18">
      <c r="A67" s="468">
        <f t="shared" si="0"/>
        <v>3405</v>
      </c>
      <c r="B67" s="473">
        <v>34054000</v>
      </c>
      <c r="C67" s="471" t="s">
        <v>3788</v>
      </c>
      <c r="D67" s="471" t="s">
        <v>3054</v>
      </c>
      <c r="E67" s="472">
        <v>699129.6</v>
      </c>
      <c r="F67" s="472">
        <v>858541.9</v>
      </c>
      <c r="G67" s="472">
        <v>707324</v>
      </c>
      <c r="H67" s="472">
        <v>445423.6</v>
      </c>
      <c r="I67" s="472">
        <v>703697.6</v>
      </c>
      <c r="J67" s="472">
        <v>997450.3</v>
      </c>
      <c r="K67" s="472">
        <v>1002487.9</v>
      </c>
      <c r="L67" s="472">
        <v>1315885.8</v>
      </c>
      <c r="M67" s="472">
        <v>2240200.2000000002</v>
      </c>
      <c r="N67" s="472">
        <v>3558813.1</v>
      </c>
      <c r="O67" s="472">
        <v>1322640.2</v>
      </c>
      <c r="P67" s="472">
        <v>632480.4</v>
      </c>
      <c r="Q67" s="472">
        <v>618133.19999999995</v>
      </c>
      <c r="R67" s="472">
        <v>567496</v>
      </c>
    </row>
    <row r="68" spans="1:18">
      <c r="A68" s="468">
        <f t="shared" si="0"/>
        <v>3405</v>
      </c>
      <c r="B68" s="473">
        <v>34059010</v>
      </c>
      <c r="C68" s="471" t="s">
        <v>3789</v>
      </c>
      <c r="D68" s="471" t="s">
        <v>3054</v>
      </c>
      <c r="E68" s="472">
        <v>17509.099999999999</v>
      </c>
      <c r="F68" s="472">
        <v>21056.9</v>
      </c>
      <c r="G68" s="472">
        <v>23204.400000000001</v>
      </c>
      <c r="H68" s="472">
        <v>30530.400000000001</v>
      </c>
      <c r="I68" s="472">
        <v>23733.200000000001</v>
      </c>
      <c r="J68" s="472">
        <v>33004.300000000003</v>
      </c>
      <c r="K68" s="472">
        <v>29766.6</v>
      </c>
      <c r="L68" s="472">
        <v>44667.1</v>
      </c>
      <c r="M68" s="472">
        <v>46515.4</v>
      </c>
      <c r="N68" s="472">
        <v>325905.59999999998</v>
      </c>
      <c r="O68" s="472">
        <v>239428</v>
      </c>
      <c r="P68" s="472">
        <v>132132.1</v>
      </c>
      <c r="Q68" s="472">
        <v>52316.1</v>
      </c>
      <c r="R68" s="472">
        <v>68911.899999999994</v>
      </c>
    </row>
    <row r="69" spans="1:18">
      <c r="A69" s="468">
        <f t="shared" si="0"/>
        <v>3405</v>
      </c>
      <c r="B69" s="473">
        <v>34059090</v>
      </c>
      <c r="C69" s="471" t="s">
        <v>3107</v>
      </c>
      <c r="D69" s="471" t="s">
        <v>3054</v>
      </c>
      <c r="E69" s="472">
        <v>94387.8</v>
      </c>
      <c r="F69" s="472">
        <v>150955</v>
      </c>
      <c r="G69" s="472">
        <v>146378.70000000001</v>
      </c>
      <c r="H69" s="472">
        <v>128378</v>
      </c>
      <c r="I69" s="472">
        <v>71737.5</v>
      </c>
      <c r="J69" s="472">
        <v>58148.800000000003</v>
      </c>
      <c r="K69" s="472">
        <v>117841.8</v>
      </c>
      <c r="L69" s="472">
        <v>445094.6</v>
      </c>
      <c r="M69" s="472">
        <v>113133.8</v>
      </c>
      <c r="N69" s="472">
        <v>291847.09999999998</v>
      </c>
      <c r="O69" s="472">
        <v>119143.3</v>
      </c>
      <c r="P69" s="472">
        <v>169713.8</v>
      </c>
      <c r="Q69" s="472">
        <v>140057.4</v>
      </c>
      <c r="R69" s="472">
        <v>134187.6</v>
      </c>
    </row>
    <row r="70" spans="1:18">
      <c r="A70" s="468">
        <f t="shared" ref="A70:A133" si="1">+VALUE(LEFT(B70,4))</f>
        <v>3406</v>
      </c>
      <c r="B70" s="473">
        <v>34060000</v>
      </c>
      <c r="C70" s="471" t="s">
        <v>3790</v>
      </c>
      <c r="D70" s="471" t="s">
        <v>3054</v>
      </c>
      <c r="E70" s="472"/>
      <c r="F70" s="472"/>
      <c r="G70" s="472"/>
      <c r="H70" s="472"/>
      <c r="I70" s="472"/>
      <c r="J70" s="472">
        <v>2858576.7</v>
      </c>
      <c r="K70" s="472">
        <v>2640078.2000000002</v>
      </c>
      <c r="L70" s="472">
        <v>2406174</v>
      </c>
      <c r="M70" s="472">
        <v>2984438.4</v>
      </c>
      <c r="N70" s="472">
        <v>4839531.7</v>
      </c>
      <c r="O70" s="472">
        <v>3118816.8</v>
      </c>
      <c r="P70" s="472">
        <v>4938292</v>
      </c>
      <c r="Q70" s="472">
        <v>4304776.9000000004</v>
      </c>
      <c r="R70" s="472">
        <v>5064233.3</v>
      </c>
    </row>
    <row r="71" spans="1:18">
      <c r="A71" s="468">
        <f t="shared" si="1"/>
        <v>3406</v>
      </c>
      <c r="B71" s="473">
        <v>34060011</v>
      </c>
      <c r="C71" s="471" t="s">
        <v>3791</v>
      </c>
      <c r="D71" s="471" t="s">
        <v>3054</v>
      </c>
      <c r="E71" s="472">
        <v>1087842.3999999999</v>
      </c>
      <c r="F71" s="472">
        <v>1728954.8</v>
      </c>
      <c r="G71" s="472">
        <v>1066571.8</v>
      </c>
      <c r="H71" s="472">
        <v>1180924.8999999999</v>
      </c>
      <c r="I71" s="472">
        <v>1017714</v>
      </c>
      <c r="J71" s="472"/>
      <c r="K71" s="472"/>
      <c r="L71" s="472"/>
      <c r="M71" s="472"/>
      <c r="N71" s="472"/>
      <c r="O71" s="472"/>
      <c r="P71" s="472"/>
      <c r="Q71" s="472"/>
      <c r="R71" s="472"/>
    </row>
    <row r="72" spans="1:18">
      <c r="A72" s="468">
        <f t="shared" si="1"/>
        <v>3406</v>
      </c>
      <c r="B72" s="473">
        <v>34060019</v>
      </c>
      <c r="C72" s="471" t="s">
        <v>3448</v>
      </c>
      <c r="D72" s="471" t="s">
        <v>3054</v>
      </c>
      <c r="E72" s="472">
        <v>1163721.1000000001</v>
      </c>
      <c r="F72" s="472">
        <v>1419069.4</v>
      </c>
      <c r="G72" s="472">
        <v>2222681.9</v>
      </c>
      <c r="H72" s="472">
        <v>1834418</v>
      </c>
      <c r="I72" s="472">
        <v>1685007.5</v>
      </c>
      <c r="J72" s="472"/>
      <c r="K72" s="472"/>
      <c r="L72" s="472"/>
      <c r="M72" s="472"/>
      <c r="N72" s="472"/>
      <c r="O72" s="472"/>
      <c r="P72" s="472"/>
      <c r="Q72" s="472"/>
      <c r="R72" s="472"/>
    </row>
    <row r="73" spans="1:18">
      <c r="A73" s="468">
        <f t="shared" si="1"/>
        <v>3406</v>
      </c>
      <c r="B73" s="473">
        <v>34060090</v>
      </c>
      <c r="C73" s="471" t="s">
        <v>3107</v>
      </c>
      <c r="D73" s="471" t="s">
        <v>3054</v>
      </c>
      <c r="E73" s="472">
        <v>233331</v>
      </c>
      <c r="F73" s="472">
        <v>290986.5</v>
      </c>
      <c r="G73" s="472">
        <v>347019.4</v>
      </c>
      <c r="H73" s="472">
        <v>263103.59999999998</v>
      </c>
      <c r="I73" s="472">
        <v>198469.9</v>
      </c>
      <c r="J73" s="472"/>
      <c r="K73" s="472"/>
      <c r="L73" s="472"/>
      <c r="M73" s="472"/>
      <c r="N73" s="472"/>
      <c r="O73" s="472"/>
      <c r="P73" s="472"/>
      <c r="Q73" s="472"/>
      <c r="R73" s="472"/>
    </row>
    <row r="74" spans="1:18">
      <c r="A74" s="468">
        <f t="shared" si="1"/>
        <v>3407</v>
      </c>
      <c r="B74" s="473">
        <v>34070000</v>
      </c>
      <c r="C74" s="471" t="s">
        <v>3792</v>
      </c>
      <c r="D74" s="471" t="s">
        <v>3054</v>
      </c>
      <c r="E74" s="472">
        <v>170123.3</v>
      </c>
      <c r="F74" s="472">
        <v>171148.79999999999</v>
      </c>
      <c r="G74" s="472">
        <v>196650.3</v>
      </c>
      <c r="H74" s="472">
        <v>218270.7</v>
      </c>
      <c r="I74" s="472">
        <v>185347.4</v>
      </c>
      <c r="J74" s="472">
        <v>196044.6</v>
      </c>
      <c r="K74" s="472">
        <v>202581.6</v>
      </c>
      <c r="L74" s="472">
        <v>234827.3</v>
      </c>
      <c r="M74" s="472">
        <v>292940</v>
      </c>
      <c r="N74" s="472">
        <v>642113.9</v>
      </c>
      <c r="O74" s="472">
        <v>560327.19999999995</v>
      </c>
      <c r="P74" s="472">
        <v>571847.4</v>
      </c>
      <c r="Q74" s="472">
        <v>478099.9</v>
      </c>
      <c r="R74" s="472">
        <v>449688.4</v>
      </c>
    </row>
    <row r="75" spans="1:18">
      <c r="A75" s="468">
        <f t="shared" si="1"/>
        <v>3501</v>
      </c>
      <c r="B75" s="473">
        <v>35011010</v>
      </c>
      <c r="C75" s="471" t="s">
        <v>3793</v>
      </c>
      <c r="D75" s="471" t="s">
        <v>3054</v>
      </c>
      <c r="E75" s="472"/>
      <c r="F75" s="472"/>
      <c r="G75" s="472"/>
      <c r="H75" s="472"/>
      <c r="I75" s="472"/>
      <c r="J75" s="472"/>
      <c r="K75" s="472"/>
      <c r="L75" s="472"/>
      <c r="M75" s="472"/>
      <c r="N75" s="472"/>
      <c r="O75" s="472"/>
      <c r="P75" s="472"/>
      <c r="Q75" s="472"/>
      <c r="R75" s="472"/>
    </row>
    <row r="76" spans="1:18">
      <c r="A76" s="468">
        <f t="shared" si="1"/>
        <v>3501</v>
      </c>
      <c r="B76" s="473">
        <v>35011050</v>
      </c>
      <c r="C76" s="471" t="s">
        <v>3794</v>
      </c>
      <c r="D76" s="471" t="s">
        <v>3054</v>
      </c>
      <c r="E76" s="472">
        <v>20000</v>
      </c>
      <c r="F76" s="472"/>
      <c r="G76" s="472">
        <v>0</v>
      </c>
      <c r="H76" s="472">
        <v>0.5</v>
      </c>
      <c r="I76" s="472">
        <v>1080</v>
      </c>
      <c r="J76" s="472"/>
      <c r="K76" s="472">
        <v>0.5</v>
      </c>
      <c r="L76" s="472"/>
      <c r="M76" s="472"/>
      <c r="N76" s="472">
        <v>3.5</v>
      </c>
      <c r="O76" s="472">
        <v>6</v>
      </c>
      <c r="P76" s="472">
        <v>0</v>
      </c>
      <c r="Q76" s="472">
        <v>1314.1</v>
      </c>
      <c r="R76" s="472">
        <v>3086.1</v>
      </c>
    </row>
    <row r="77" spans="1:18">
      <c r="A77" s="468">
        <f t="shared" si="1"/>
        <v>3501</v>
      </c>
      <c r="B77" s="473">
        <v>35011090</v>
      </c>
      <c r="C77" s="471" t="s">
        <v>3182</v>
      </c>
      <c r="D77" s="471" t="s">
        <v>3054</v>
      </c>
      <c r="E77" s="472">
        <v>1970.5</v>
      </c>
      <c r="F77" s="472">
        <v>21060.5</v>
      </c>
      <c r="G77" s="472">
        <v>24516.1</v>
      </c>
      <c r="H77" s="472">
        <v>5908.4</v>
      </c>
      <c r="I77" s="472">
        <v>0.3</v>
      </c>
      <c r="J77" s="472">
        <v>180.3</v>
      </c>
      <c r="K77" s="472">
        <v>165.7</v>
      </c>
      <c r="L77" s="472">
        <v>0.7</v>
      </c>
      <c r="M77" s="472">
        <v>4.3</v>
      </c>
      <c r="N77" s="472">
        <v>3579.1</v>
      </c>
      <c r="O77" s="472">
        <v>503.3</v>
      </c>
      <c r="P77" s="472">
        <v>1804.2</v>
      </c>
      <c r="Q77" s="472">
        <v>38.200000000000003</v>
      </c>
      <c r="R77" s="472">
        <v>26.5</v>
      </c>
    </row>
    <row r="78" spans="1:18">
      <c r="A78" s="468">
        <f t="shared" si="1"/>
        <v>3501</v>
      </c>
      <c r="B78" s="473">
        <v>35019010</v>
      </c>
      <c r="C78" s="471" t="s">
        <v>3795</v>
      </c>
      <c r="D78" s="471" t="s">
        <v>3054</v>
      </c>
      <c r="E78" s="472">
        <v>132715.70000000001</v>
      </c>
      <c r="F78" s="472">
        <v>142738</v>
      </c>
      <c r="G78" s="472">
        <v>161068</v>
      </c>
      <c r="H78" s="472">
        <v>125091.1</v>
      </c>
      <c r="I78" s="472">
        <v>101562</v>
      </c>
      <c r="J78" s="472">
        <v>119973</v>
      </c>
      <c r="K78" s="472">
        <v>134459</v>
      </c>
      <c r="L78" s="472">
        <v>119432</v>
      </c>
      <c r="M78" s="472">
        <v>107576</v>
      </c>
      <c r="N78" s="472">
        <v>155415</v>
      </c>
      <c r="O78" s="472">
        <v>96654</v>
      </c>
      <c r="P78" s="472">
        <v>60027</v>
      </c>
      <c r="Q78" s="472">
        <v>47160</v>
      </c>
      <c r="R78" s="472">
        <v>59827.6</v>
      </c>
    </row>
    <row r="79" spans="1:18">
      <c r="A79" s="468">
        <f t="shared" si="1"/>
        <v>3501</v>
      </c>
      <c r="B79" s="473">
        <v>35019090</v>
      </c>
      <c r="C79" s="471" t="s">
        <v>3107</v>
      </c>
      <c r="D79" s="471" t="s">
        <v>3054</v>
      </c>
      <c r="E79" s="472">
        <v>1383.2</v>
      </c>
      <c r="F79" s="472">
        <v>8941.1</v>
      </c>
      <c r="G79" s="472">
        <v>9124</v>
      </c>
      <c r="H79" s="472">
        <v>15049.4</v>
      </c>
      <c r="I79" s="472">
        <v>21272</v>
      </c>
      <c r="J79" s="472">
        <v>44139.9</v>
      </c>
      <c r="K79" s="472">
        <v>14927.9</v>
      </c>
      <c r="L79" s="472">
        <v>27015.8</v>
      </c>
      <c r="M79" s="472">
        <v>21744.3</v>
      </c>
      <c r="N79" s="472">
        <v>15517.3</v>
      </c>
      <c r="O79" s="472">
        <v>36422.6</v>
      </c>
      <c r="P79" s="472">
        <v>80265.399999999994</v>
      </c>
      <c r="Q79" s="472">
        <v>50089.1</v>
      </c>
      <c r="R79" s="472">
        <v>16924</v>
      </c>
    </row>
    <row r="80" spans="1:18">
      <c r="A80" s="468">
        <f t="shared" si="1"/>
        <v>3502</v>
      </c>
      <c r="B80" s="473">
        <v>35021110</v>
      </c>
      <c r="C80" s="471" t="s">
        <v>3796</v>
      </c>
      <c r="D80" s="471" t="s">
        <v>3054</v>
      </c>
      <c r="E80" s="472"/>
      <c r="F80" s="472"/>
      <c r="G80" s="472"/>
      <c r="H80" s="472"/>
      <c r="I80" s="472"/>
      <c r="J80" s="472"/>
      <c r="K80" s="472"/>
      <c r="L80" s="472"/>
      <c r="M80" s="472">
        <v>0</v>
      </c>
      <c r="N80" s="472"/>
      <c r="O80" s="472"/>
      <c r="P80" s="472"/>
      <c r="Q80" s="472"/>
      <c r="R80" s="472"/>
    </row>
    <row r="81" spans="1:18">
      <c r="A81" s="468">
        <f t="shared" si="1"/>
        <v>3502</v>
      </c>
      <c r="B81" s="473">
        <v>35021190</v>
      </c>
      <c r="C81" s="471" t="s">
        <v>3212</v>
      </c>
      <c r="D81" s="471" t="s">
        <v>3054</v>
      </c>
      <c r="E81" s="472">
        <v>285976</v>
      </c>
      <c r="F81" s="472">
        <v>527210</v>
      </c>
      <c r="G81" s="472">
        <v>255201.3</v>
      </c>
      <c r="H81" s="472">
        <v>360950.5</v>
      </c>
      <c r="I81" s="472">
        <v>374925</v>
      </c>
      <c r="J81" s="472">
        <v>323900</v>
      </c>
      <c r="K81" s="472">
        <v>324955</v>
      </c>
      <c r="L81" s="472">
        <v>345585.3</v>
      </c>
      <c r="M81" s="472">
        <v>282760</v>
      </c>
      <c r="N81" s="472">
        <v>152325.29999999999</v>
      </c>
      <c r="O81" s="472">
        <v>143397.1</v>
      </c>
      <c r="P81" s="472">
        <v>100450</v>
      </c>
      <c r="Q81" s="472">
        <v>65663.8</v>
      </c>
      <c r="R81" s="472">
        <v>174410</v>
      </c>
    </row>
    <row r="82" spans="1:18">
      <c r="A82" s="468">
        <f t="shared" si="1"/>
        <v>3502</v>
      </c>
      <c r="B82" s="473">
        <v>35021910</v>
      </c>
      <c r="C82" s="471" t="s">
        <v>3797</v>
      </c>
      <c r="D82" s="471" t="s">
        <v>3054</v>
      </c>
      <c r="E82" s="472"/>
      <c r="F82" s="472">
        <v>0</v>
      </c>
      <c r="G82" s="472">
        <v>0</v>
      </c>
      <c r="H82" s="472">
        <v>1.6</v>
      </c>
      <c r="I82" s="472">
        <v>0.6</v>
      </c>
      <c r="J82" s="472">
        <v>150.5</v>
      </c>
      <c r="K82" s="472">
        <v>0</v>
      </c>
      <c r="L82" s="472"/>
      <c r="M82" s="472">
        <v>0.5</v>
      </c>
      <c r="N82" s="472">
        <v>0.1</v>
      </c>
      <c r="O82" s="472"/>
      <c r="P82" s="472"/>
      <c r="Q82" s="472"/>
      <c r="R82" s="472"/>
    </row>
    <row r="83" spans="1:18">
      <c r="A83" s="468">
        <f t="shared" si="1"/>
        <v>3502</v>
      </c>
      <c r="B83" s="473">
        <v>35021990</v>
      </c>
      <c r="C83" s="471" t="s">
        <v>3082</v>
      </c>
      <c r="D83" s="471" t="s">
        <v>3054</v>
      </c>
      <c r="E83" s="472">
        <v>60000</v>
      </c>
      <c r="F83" s="472">
        <v>264690</v>
      </c>
      <c r="G83" s="472">
        <v>10000</v>
      </c>
      <c r="H83" s="472"/>
      <c r="I83" s="472">
        <v>305</v>
      </c>
      <c r="J83" s="472">
        <v>770</v>
      </c>
      <c r="K83" s="472">
        <v>1703</v>
      </c>
      <c r="L83" s="472">
        <v>78152</v>
      </c>
      <c r="M83" s="472">
        <v>61546</v>
      </c>
      <c r="N83" s="472">
        <v>33636</v>
      </c>
      <c r="O83" s="472">
        <v>67521</v>
      </c>
      <c r="P83" s="472">
        <v>48699</v>
      </c>
      <c r="Q83" s="472">
        <v>110647</v>
      </c>
      <c r="R83" s="472">
        <v>64361.5</v>
      </c>
    </row>
    <row r="84" spans="1:18">
      <c r="A84" s="468">
        <f t="shared" si="1"/>
        <v>3502</v>
      </c>
      <c r="B84" s="473">
        <v>35022091</v>
      </c>
      <c r="C84" s="471" t="s">
        <v>3798</v>
      </c>
      <c r="D84" s="471" t="s">
        <v>3054</v>
      </c>
      <c r="E84" s="472">
        <v>930.5</v>
      </c>
      <c r="F84" s="472">
        <v>70</v>
      </c>
      <c r="G84" s="472"/>
      <c r="H84" s="472">
        <v>3560</v>
      </c>
      <c r="I84" s="472">
        <v>20</v>
      </c>
      <c r="J84" s="472">
        <v>182725</v>
      </c>
      <c r="K84" s="472">
        <v>533375</v>
      </c>
      <c r="L84" s="472">
        <v>720115</v>
      </c>
      <c r="M84" s="472">
        <v>234344</v>
      </c>
      <c r="N84" s="472">
        <v>20005</v>
      </c>
      <c r="O84" s="472">
        <v>0</v>
      </c>
      <c r="P84" s="472">
        <v>22750</v>
      </c>
      <c r="Q84" s="472">
        <v>66588.899999999994</v>
      </c>
      <c r="R84" s="472">
        <v>2455.6999999999998</v>
      </c>
    </row>
    <row r="85" spans="1:18">
      <c r="A85" s="468">
        <f t="shared" si="1"/>
        <v>3502</v>
      </c>
      <c r="B85" s="473">
        <v>35022099</v>
      </c>
      <c r="C85" s="471" t="s">
        <v>3212</v>
      </c>
      <c r="D85" s="471" t="s">
        <v>3054</v>
      </c>
      <c r="E85" s="472"/>
      <c r="F85" s="472"/>
      <c r="G85" s="472"/>
      <c r="H85" s="472">
        <v>0</v>
      </c>
      <c r="I85" s="472"/>
      <c r="J85" s="472"/>
      <c r="K85" s="472"/>
      <c r="L85" s="472"/>
      <c r="M85" s="472"/>
      <c r="N85" s="472"/>
      <c r="O85" s="472"/>
      <c r="P85" s="472"/>
      <c r="Q85" s="472"/>
      <c r="R85" s="472">
        <v>2.1</v>
      </c>
    </row>
    <row r="86" spans="1:18">
      <c r="A86" s="468">
        <f t="shared" si="1"/>
        <v>3502</v>
      </c>
      <c r="B86" s="473">
        <v>35029020</v>
      </c>
      <c r="C86" s="471" t="s">
        <v>3797</v>
      </c>
      <c r="D86" s="471" t="s">
        <v>3054</v>
      </c>
      <c r="E86" s="472">
        <v>0.1</v>
      </c>
      <c r="F86" s="472">
        <v>3.2</v>
      </c>
      <c r="G86" s="472">
        <v>1</v>
      </c>
      <c r="H86" s="472">
        <v>19.8</v>
      </c>
      <c r="I86" s="472">
        <v>0.4</v>
      </c>
      <c r="J86" s="472">
        <v>0.5</v>
      </c>
      <c r="K86" s="472">
        <v>0.3</v>
      </c>
      <c r="L86" s="472">
        <v>0.8</v>
      </c>
      <c r="M86" s="472">
        <v>0.3</v>
      </c>
      <c r="N86" s="472">
        <v>1.3</v>
      </c>
      <c r="O86" s="472">
        <v>4.3</v>
      </c>
      <c r="P86" s="472">
        <v>20.6</v>
      </c>
      <c r="Q86" s="472">
        <v>68.900000000000006</v>
      </c>
      <c r="R86" s="472">
        <v>1787.7</v>
      </c>
    </row>
    <row r="87" spans="1:18">
      <c r="A87" s="468">
        <f t="shared" si="1"/>
        <v>3502</v>
      </c>
      <c r="B87" s="473">
        <v>35029070</v>
      </c>
      <c r="C87" s="471" t="s">
        <v>3082</v>
      </c>
      <c r="D87" s="471" t="s">
        <v>3054</v>
      </c>
      <c r="E87" s="472">
        <v>9027.7999999999993</v>
      </c>
      <c r="F87" s="472">
        <v>5001</v>
      </c>
      <c r="G87" s="472">
        <v>5000.7</v>
      </c>
      <c r="H87" s="472">
        <v>12.1</v>
      </c>
      <c r="I87" s="472">
        <v>2001.1</v>
      </c>
      <c r="J87" s="472">
        <v>17601.7</v>
      </c>
      <c r="K87" s="472">
        <v>11001.9</v>
      </c>
      <c r="L87" s="472">
        <v>4.9000000000000004</v>
      </c>
      <c r="M87" s="472">
        <v>303.39999999999998</v>
      </c>
      <c r="N87" s="472">
        <v>6902.6</v>
      </c>
      <c r="O87" s="472">
        <v>9.3000000000000007</v>
      </c>
      <c r="P87" s="472">
        <v>2.9</v>
      </c>
      <c r="Q87" s="472">
        <v>5</v>
      </c>
      <c r="R87" s="472">
        <v>22513.4</v>
      </c>
    </row>
    <row r="88" spans="1:18">
      <c r="A88" s="468">
        <f t="shared" si="1"/>
        <v>3502</v>
      </c>
      <c r="B88" s="473">
        <v>35029090</v>
      </c>
      <c r="C88" s="471" t="s">
        <v>3799</v>
      </c>
      <c r="D88" s="471" t="s">
        <v>3054</v>
      </c>
      <c r="E88" s="472"/>
      <c r="F88" s="472">
        <v>0</v>
      </c>
      <c r="G88" s="472">
        <v>11</v>
      </c>
      <c r="H88" s="472">
        <v>1</v>
      </c>
      <c r="I88" s="472">
        <v>195.5</v>
      </c>
      <c r="J88" s="472">
        <v>10.3</v>
      </c>
      <c r="K88" s="472">
        <v>4.5999999999999996</v>
      </c>
      <c r="L88" s="472">
        <v>9.6999999999999993</v>
      </c>
      <c r="M88" s="472">
        <v>2</v>
      </c>
      <c r="N88" s="472">
        <v>1.5</v>
      </c>
      <c r="O88" s="472">
        <v>1</v>
      </c>
      <c r="P88" s="472">
        <v>20019</v>
      </c>
      <c r="Q88" s="472">
        <v>151000</v>
      </c>
      <c r="R88" s="472">
        <v>229157</v>
      </c>
    </row>
    <row r="89" spans="1:18">
      <c r="A89" s="468">
        <f t="shared" si="1"/>
        <v>3503</v>
      </c>
      <c r="B89" s="473">
        <v>35030010</v>
      </c>
      <c r="C89" s="471" t="s">
        <v>3800</v>
      </c>
      <c r="D89" s="471" t="s">
        <v>3054</v>
      </c>
      <c r="E89" s="472">
        <v>290605</v>
      </c>
      <c r="F89" s="472">
        <v>408378</v>
      </c>
      <c r="G89" s="472">
        <v>420524.9</v>
      </c>
      <c r="H89" s="472">
        <v>326072.3</v>
      </c>
      <c r="I89" s="472">
        <v>291041</v>
      </c>
      <c r="J89" s="472">
        <v>436219.1</v>
      </c>
      <c r="K89" s="472">
        <v>305497.5</v>
      </c>
      <c r="L89" s="472">
        <v>291161</v>
      </c>
      <c r="M89" s="472">
        <v>306489</v>
      </c>
      <c r="N89" s="472">
        <v>294297.40000000002</v>
      </c>
      <c r="O89" s="472">
        <v>408554.5</v>
      </c>
      <c r="P89" s="472">
        <v>512207.1</v>
      </c>
      <c r="Q89" s="472">
        <v>377763.6</v>
      </c>
      <c r="R89" s="472">
        <v>432266.8</v>
      </c>
    </row>
    <row r="90" spans="1:18">
      <c r="A90" s="468">
        <f t="shared" si="1"/>
        <v>3503</v>
      </c>
      <c r="B90" s="473">
        <v>35030080</v>
      </c>
      <c r="C90" s="471" t="s">
        <v>3107</v>
      </c>
      <c r="D90" s="471" t="s">
        <v>3054</v>
      </c>
      <c r="E90" s="472">
        <v>33929.5</v>
      </c>
      <c r="F90" s="472">
        <v>38706.199999999997</v>
      </c>
      <c r="G90" s="472">
        <v>9026.9</v>
      </c>
      <c r="H90" s="472">
        <v>6860.1</v>
      </c>
      <c r="I90" s="472">
        <v>6500</v>
      </c>
      <c r="J90" s="472">
        <v>26447</v>
      </c>
      <c r="K90" s="472">
        <v>11690.6</v>
      </c>
      <c r="L90" s="472">
        <v>60836.4</v>
      </c>
      <c r="M90" s="472">
        <v>75456</v>
      </c>
      <c r="N90" s="472">
        <v>194106.1</v>
      </c>
      <c r="O90" s="472">
        <v>295238.09999999998</v>
      </c>
      <c r="P90" s="472">
        <v>333107.90000000002</v>
      </c>
      <c r="Q90" s="472">
        <v>384604.3</v>
      </c>
      <c r="R90" s="472">
        <v>456204.3</v>
      </c>
    </row>
    <row r="91" spans="1:18">
      <c r="A91" s="468">
        <f t="shared" si="1"/>
        <v>3504</v>
      </c>
      <c r="B91" s="473">
        <v>35040000</v>
      </c>
      <c r="C91" s="471" t="s">
        <v>3801</v>
      </c>
      <c r="D91" s="471" t="s">
        <v>3054</v>
      </c>
      <c r="E91" s="472">
        <v>1370703.1</v>
      </c>
      <c r="F91" s="472">
        <v>1695723.1</v>
      </c>
      <c r="G91" s="472">
        <v>2048125.5</v>
      </c>
      <c r="H91" s="472">
        <v>1929222.6</v>
      </c>
      <c r="I91" s="472"/>
      <c r="J91" s="472"/>
      <c r="K91" s="472"/>
      <c r="L91" s="472"/>
      <c r="M91" s="472"/>
      <c r="N91" s="472"/>
      <c r="O91" s="472"/>
      <c r="P91" s="472"/>
      <c r="Q91" s="472"/>
      <c r="R91" s="472"/>
    </row>
    <row r="92" spans="1:18">
      <c r="A92" s="468">
        <f t="shared" si="1"/>
        <v>3504</v>
      </c>
      <c r="B92" s="473">
        <v>35040010</v>
      </c>
      <c r="C92" s="471" t="s">
        <v>3802</v>
      </c>
      <c r="D92" s="471" t="s">
        <v>3054</v>
      </c>
      <c r="E92" s="472"/>
      <c r="F92" s="472"/>
      <c r="G92" s="472"/>
      <c r="H92" s="472"/>
      <c r="I92" s="472">
        <v>60546</v>
      </c>
      <c r="J92" s="472">
        <v>12369.5</v>
      </c>
      <c r="K92" s="472">
        <v>10286.5</v>
      </c>
      <c r="L92" s="472">
        <v>43397.3</v>
      </c>
      <c r="M92" s="472">
        <v>35660.5</v>
      </c>
      <c r="N92" s="472">
        <v>27257.599999999999</v>
      </c>
      <c r="O92" s="472">
        <v>38615.699999999997</v>
      </c>
      <c r="P92" s="472">
        <v>173168.6</v>
      </c>
      <c r="Q92" s="472">
        <v>205727.6</v>
      </c>
      <c r="R92" s="472">
        <v>36439.599999999999</v>
      </c>
    </row>
    <row r="93" spans="1:18">
      <c r="A93" s="468">
        <f t="shared" si="1"/>
        <v>3504</v>
      </c>
      <c r="B93" s="473">
        <v>35040090</v>
      </c>
      <c r="C93" s="471" t="s">
        <v>3107</v>
      </c>
      <c r="D93" s="471" t="s">
        <v>3054</v>
      </c>
      <c r="E93" s="472"/>
      <c r="F93" s="472"/>
      <c r="G93" s="472"/>
      <c r="H93" s="472"/>
      <c r="I93" s="472">
        <v>1692062.4</v>
      </c>
      <c r="J93" s="472">
        <v>1633434.3</v>
      </c>
      <c r="K93" s="472">
        <v>1894247.4</v>
      </c>
      <c r="L93" s="472">
        <v>1758074.3</v>
      </c>
      <c r="M93" s="472">
        <v>1588817.1</v>
      </c>
      <c r="N93" s="472">
        <v>1702682</v>
      </c>
      <c r="O93" s="472">
        <v>1720473.8</v>
      </c>
      <c r="P93" s="472">
        <v>1367299.5</v>
      </c>
      <c r="Q93" s="472">
        <v>1668370.8</v>
      </c>
      <c r="R93" s="472">
        <v>1286092.8</v>
      </c>
    </row>
    <row r="94" spans="1:18">
      <c r="A94" s="468">
        <f t="shared" si="1"/>
        <v>3505</v>
      </c>
      <c r="B94" s="473">
        <v>35051010</v>
      </c>
      <c r="C94" s="471" t="s">
        <v>3803</v>
      </c>
      <c r="D94" s="471" t="s">
        <v>3054</v>
      </c>
      <c r="E94" s="472">
        <v>19528</v>
      </c>
      <c r="F94" s="472">
        <v>48793</v>
      </c>
      <c r="G94" s="472">
        <v>17122</v>
      </c>
      <c r="H94" s="472">
        <v>9678.7999999999993</v>
      </c>
      <c r="I94" s="472">
        <v>7990</v>
      </c>
      <c r="J94" s="472">
        <v>6019.2</v>
      </c>
      <c r="K94" s="472">
        <v>8275.4</v>
      </c>
      <c r="L94" s="472">
        <v>6408</v>
      </c>
      <c r="M94" s="472">
        <v>5455.4</v>
      </c>
      <c r="N94" s="472">
        <v>5788.3</v>
      </c>
      <c r="O94" s="472">
        <v>27677.4</v>
      </c>
      <c r="P94" s="472">
        <v>3077</v>
      </c>
      <c r="Q94" s="472">
        <v>22430.1</v>
      </c>
      <c r="R94" s="472">
        <v>1347.5</v>
      </c>
    </row>
    <row r="95" spans="1:18">
      <c r="A95" s="468">
        <f t="shared" si="1"/>
        <v>3505</v>
      </c>
      <c r="B95" s="473">
        <v>35051050</v>
      </c>
      <c r="C95" s="471" t="s">
        <v>3804</v>
      </c>
      <c r="D95" s="471" t="s">
        <v>3054</v>
      </c>
      <c r="E95" s="472">
        <v>1381514</v>
      </c>
      <c r="F95" s="472">
        <v>1497467</v>
      </c>
      <c r="G95" s="472">
        <v>3829512</v>
      </c>
      <c r="H95" s="472">
        <v>2985082.1</v>
      </c>
      <c r="I95" s="472">
        <v>1695415</v>
      </c>
      <c r="J95" s="472">
        <v>1897526</v>
      </c>
      <c r="K95" s="472">
        <v>4364657.3</v>
      </c>
      <c r="L95" s="472">
        <v>5016122</v>
      </c>
      <c r="M95" s="472">
        <v>3356483</v>
      </c>
      <c r="N95" s="472">
        <v>5228276</v>
      </c>
      <c r="O95" s="472">
        <v>5135877</v>
      </c>
      <c r="P95" s="472">
        <v>6445924.2999999998</v>
      </c>
      <c r="Q95" s="472">
        <v>5982560</v>
      </c>
      <c r="R95" s="472">
        <v>6598968.2000000002</v>
      </c>
    </row>
    <row r="96" spans="1:18">
      <c r="A96" s="468">
        <f t="shared" si="1"/>
        <v>3505</v>
      </c>
      <c r="B96" s="473">
        <v>35051090</v>
      </c>
      <c r="C96" s="471" t="s">
        <v>3082</v>
      </c>
      <c r="D96" s="471" t="s">
        <v>3054</v>
      </c>
      <c r="E96" s="472">
        <v>295137</v>
      </c>
      <c r="F96" s="472">
        <v>241031.2</v>
      </c>
      <c r="G96" s="472">
        <v>160234.1</v>
      </c>
      <c r="H96" s="472">
        <v>118243.2</v>
      </c>
      <c r="I96" s="472">
        <v>85875.199999999997</v>
      </c>
      <c r="J96" s="472">
        <v>103810.8</v>
      </c>
      <c r="K96" s="472">
        <v>127970.1</v>
      </c>
      <c r="L96" s="472">
        <v>96296.8</v>
      </c>
      <c r="M96" s="472">
        <v>153074.70000000001</v>
      </c>
      <c r="N96" s="472">
        <v>151284.29999999999</v>
      </c>
      <c r="O96" s="472">
        <v>155013.6</v>
      </c>
      <c r="P96" s="472">
        <v>183415.8</v>
      </c>
      <c r="Q96" s="472">
        <v>297370.2</v>
      </c>
      <c r="R96" s="472">
        <v>352759.5</v>
      </c>
    </row>
    <row r="97" spans="1:18">
      <c r="A97" s="468">
        <f t="shared" si="1"/>
        <v>3505</v>
      </c>
      <c r="B97" s="473">
        <v>35052010</v>
      </c>
      <c r="C97" s="471" t="s">
        <v>3805</v>
      </c>
      <c r="D97" s="471" t="s">
        <v>3054</v>
      </c>
      <c r="E97" s="472">
        <v>101712.8</v>
      </c>
      <c r="F97" s="472">
        <v>114728</v>
      </c>
      <c r="G97" s="472">
        <v>140937</v>
      </c>
      <c r="H97" s="472">
        <v>155194.6</v>
      </c>
      <c r="I97" s="472">
        <v>85990.7</v>
      </c>
      <c r="J97" s="472">
        <v>91231.8</v>
      </c>
      <c r="K97" s="472">
        <v>102310.8</v>
      </c>
      <c r="L97" s="472">
        <v>58245.9</v>
      </c>
      <c r="M97" s="472">
        <v>57389.7</v>
      </c>
      <c r="N97" s="472">
        <v>72132.899999999994</v>
      </c>
      <c r="O97" s="472">
        <v>92127.3</v>
      </c>
      <c r="P97" s="472">
        <v>68155.8</v>
      </c>
      <c r="Q97" s="472">
        <v>52388.2</v>
      </c>
      <c r="R97" s="472">
        <v>69940.399999999994</v>
      </c>
    </row>
    <row r="98" spans="1:18">
      <c r="A98" s="468">
        <f t="shared" si="1"/>
        <v>3505</v>
      </c>
      <c r="B98" s="473">
        <v>35052030</v>
      </c>
      <c r="C98" s="471" t="s">
        <v>3806</v>
      </c>
      <c r="D98" s="471" t="s">
        <v>3054</v>
      </c>
      <c r="E98" s="472">
        <v>6280</v>
      </c>
      <c r="F98" s="472">
        <v>3683</v>
      </c>
      <c r="G98" s="472">
        <v>368</v>
      </c>
      <c r="H98" s="472"/>
      <c r="I98" s="472">
        <v>635</v>
      </c>
      <c r="J98" s="472">
        <v>11045</v>
      </c>
      <c r="K98" s="472">
        <v>8890</v>
      </c>
      <c r="L98" s="472">
        <v>423</v>
      </c>
      <c r="M98" s="472">
        <v>1191</v>
      </c>
      <c r="N98" s="472">
        <v>7367</v>
      </c>
      <c r="O98" s="472">
        <v>11168</v>
      </c>
      <c r="P98" s="472">
        <v>21122.400000000001</v>
      </c>
      <c r="Q98" s="472">
        <v>36523</v>
      </c>
      <c r="R98" s="472">
        <v>28832</v>
      </c>
    </row>
    <row r="99" spans="1:18">
      <c r="A99" s="468">
        <f t="shared" si="1"/>
        <v>3505</v>
      </c>
      <c r="B99" s="473">
        <v>35052050</v>
      </c>
      <c r="C99" s="471" t="s">
        <v>3807</v>
      </c>
      <c r="D99" s="471" t="s">
        <v>3054</v>
      </c>
      <c r="E99" s="472">
        <v>919</v>
      </c>
      <c r="F99" s="472">
        <v>1184</v>
      </c>
      <c r="G99" s="472">
        <v>10754</v>
      </c>
      <c r="H99" s="472">
        <v>69117</v>
      </c>
      <c r="I99" s="472">
        <v>91793</v>
      </c>
      <c r="J99" s="472">
        <v>118511</v>
      </c>
      <c r="K99" s="472">
        <v>240980</v>
      </c>
      <c r="L99" s="472">
        <v>72077</v>
      </c>
      <c r="M99" s="472">
        <v>53606</v>
      </c>
      <c r="N99" s="472">
        <v>182175.1</v>
      </c>
      <c r="O99" s="472">
        <v>81699.399999999994</v>
      </c>
      <c r="P99" s="472">
        <v>123059</v>
      </c>
      <c r="Q99" s="472">
        <v>142700</v>
      </c>
      <c r="R99" s="472">
        <v>126047</v>
      </c>
    </row>
    <row r="100" spans="1:18">
      <c r="A100" s="468">
        <f t="shared" si="1"/>
        <v>3505</v>
      </c>
      <c r="B100" s="473">
        <v>35052090</v>
      </c>
      <c r="C100" s="471" t="s">
        <v>3808</v>
      </c>
      <c r="D100" s="471" t="s">
        <v>3054</v>
      </c>
      <c r="E100" s="472">
        <v>37332.199999999997</v>
      </c>
      <c r="F100" s="472">
        <v>28778</v>
      </c>
      <c r="G100" s="472">
        <v>37805</v>
      </c>
      <c r="H100" s="472">
        <v>26108</v>
      </c>
      <c r="I100" s="472">
        <v>57100</v>
      </c>
      <c r="J100" s="472">
        <v>93075</v>
      </c>
      <c r="K100" s="472">
        <v>32091.9</v>
      </c>
      <c r="L100" s="472">
        <v>18920.5</v>
      </c>
      <c r="M100" s="472">
        <v>21843.9</v>
      </c>
      <c r="N100" s="472">
        <v>42771.5</v>
      </c>
      <c r="O100" s="472">
        <v>41168.199999999997</v>
      </c>
      <c r="P100" s="472">
        <v>185906.4</v>
      </c>
      <c r="Q100" s="472">
        <v>355989</v>
      </c>
      <c r="R100" s="472">
        <v>312751.3</v>
      </c>
    </row>
    <row r="101" spans="1:18">
      <c r="A101" s="468">
        <f t="shared" si="1"/>
        <v>3506</v>
      </c>
      <c r="B101" s="473">
        <v>35061000</v>
      </c>
      <c r="C101" s="471" t="s">
        <v>3809</v>
      </c>
      <c r="D101" s="471" t="s">
        <v>3054</v>
      </c>
      <c r="E101" s="472">
        <v>1299227.3</v>
      </c>
      <c r="F101" s="472">
        <v>826514.1</v>
      </c>
      <c r="G101" s="472">
        <v>2396781.4</v>
      </c>
      <c r="H101" s="472">
        <v>3598726.3</v>
      </c>
      <c r="I101" s="472">
        <v>728453</v>
      </c>
      <c r="J101" s="472">
        <v>687896.8</v>
      </c>
      <c r="K101" s="472">
        <v>673471.3</v>
      </c>
      <c r="L101" s="472">
        <v>624124.30000000005</v>
      </c>
      <c r="M101" s="472">
        <v>684283.4</v>
      </c>
      <c r="N101" s="472">
        <v>856175.1</v>
      </c>
      <c r="O101" s="472">
        <v>1785506.4</v>
      </c>
      <c r="P101" s="472">
        <v>1807430.8</v>
      </c>
      <c r="Q101" s="472">
        <v>1205791.2</v>
      </c>
      <c r="R101" s="472">
        <v>1478259.7</v>
      </c>
    </row>
    <row r="102" spans="1:18">
      <c r="A102" s="468">
        <f t="shared" si="1"/>
        <v>3506</v>
      </c>
      <c r="B102" s="473">
        <v>35069100</v>
      </c>
      <c r="C102" s="471" t="s">
        <v>3810</v>
      </c>
      <c r="D102" s="471" t="s">
        <v>3054</v>
      </c>
      <c r="E102" s="472">
        <v>3884534.2</v>
      </c>
      <c r="F102" s="472">
        <v>4365161.4000000004</v>
      </c>
      <c r="G102" s="472">
        <v>5279960.3</v>
      </c>
      <c r="H102" s="472">
        <v>5568336.0999999996</v>
      </c>
      <c r="I102" s="472">
        <v>4332269.8</v>
      </c>
      <c r="J102" s="472">
        <v>6021926.9000000004</v>
      </c>
      <c r="K102" s="472">
        <v>7358992.7000000002</v>
      </c>
      <c r="L102" s="472">
        <v>9113776.8000000007</v>
      </c>
      <c r="M102" s="472">
        <v>10633928.9</v>
      </c>
      <c r="N102" s="472">
        <v>13465160.1</v>
      </c>
      <c r="O102" s="472">
        <v>11124220.6</v>
      </c>
      <c r="P102" s="472">
        <v>12663278.800000001</v>
      </c>
      <c r="Q102" s="472"/>
      <c r="R102" s="472"/>
    </row>
    <row r="103" spans="1:18">
      <c r="A103" s="468">
        <f t="shared" si="1"/>
        <v>3506</v>
      </c>
      <c r="B103" s="473">
        <v>35069110</v>
      </c>
      <c r="C103" s="471" t="s">
        <v>3811</v>
      </c>
      <c r="D103" s="471" t="s">
        <v>3054</v>
      </c>
      <c r="E103" s="472"/>
      <c r="F103" s="472"/>
      <c r="G103" s="472"/>
      <c r="H103" s="472"/>
      <c r="I103" s="472"/>
      <c r="J103" s="472"/>
      <c r="K103" s="472"/>
      <c r="L103" s="472"/>
      <c r="M103" s="472"/>
      <c r="N103" s="472"/>
      <c r="O103" s="472"/>
      <c r="P103" s="472"/>
      <c r="Q103" s="472">
        <v>1290909.1000000001</v>
      </c>
      <c r="R103" s="472">
        <v>1580045.7</v>
      </c>
    </row>
    <row r="104" spans="1:18">
      <c r="A104" s="468">
        <f t="shared" si="1"/>
        <v>3506</v>
      </c>
      <c r="B104" s="473">
        <v>35069190</v>
      </c>
      <c r="C104" s="471" t="s">
        <v>3082</v>
      </c>
      <c r="D104" s="471" t="s">
        <v>3054</v>
      </c>
      <c r="E104" s="472"/>
      <c r="F104" s="472"/>
      <c r="G104" s="472"/>
      <c r="H104" s="472"/>
      <c r="I104" s="472"/>
      <c r="J104" s="472"/>
      <c r="K104" s="472"/>
      <c r="L104" s="472"/>
      <c r="M104" s="472"/>
      <c r="N104" s="472"/>
      <c r="O104" s="472"/>
      <c r="P104" s="472"/>
      <c r="Q104" s="472">
        <v>10303339.699999999</v>
      </c>
      <c r="R104" s="472">
        <v>10007463.1</v>
      </c>
    </row>
    <row r="105" spans="1:18">
      <c r="A105" s="468">
        <f t="shared" si="1"/>
        <v>3506</v>
      </c>
      <c r="B105" s="473">
        <v>35069900</v>
      </c>
      <c r="C105" s="471" t="s">
        <v>3082</v>
      </c>
      <c r="D105" s="471" t="s">
        <v>3054</v>
      </c>
      <c r="E105" s="472">
        <v>7615742.5999999996</v>
      </c>
      <c r="F105" s="472">
        <v>10091560.9</v>
      </c>
      <c r="G105" s="472">
        <v>14820930</v>
      </c>
      <c r="H105" s="472">
        <v>18945863.800000001</v>
      </c>
      <c r="I105" s="472">
        <v>11178521.800000001</v>
      </c>
      <c r="J105" s="472">
        <v>11676969.300000001</v>
      </c>
      <c r="K105" s="472">
        <v>13251478.300000001</v>
      </c>
      <c r="L105" s="472">
        <v>14497914.300000001</v>
      </c>
      <c r="M105" s="472">
        <v>11365832.6</v>
      </c>
      <c r="N105" s="472">
        <v>9277029.1999999993</v>
      </c>
      <c r="O105" s="472">
        <v>7878576.7999999998</v>
      </c>
      <c r="P105" s="472">
        <v>6825447.0999999996</v>
      </c>
      <c r="Q105" s="472">
        <v>7849621.4000000004</v>
      </c>
      <c r="R105" s="472">
        <v>10843908.300000001</v>
      </c>
    </row>
    <row r="106" spans="1:18">
      <c r="A106" s="468">
        <f t="shared" si="1"/>
        <v>3507</v>
      </c>
      <c r="B106" s="473">
        <v>35071000</v>
      </c>
      <c r="C106" s="471" t="s">
        <v>3812</v>
      </c>
      <c r="D106" s="471" t="s">
        <v>3054</v>
      </c>
      <c r="E106" s="472">
        <v>7385.9</v>
      </c>
      <c r="F106" s="472">
        <v>10180.799999999999</v>
      </c>
      <c r="G106" s="472">
        <v>9713.2000000000007</v>
      </c>
      <c r="H106" s="472">
        <v>12765</v>
      </c>
      <c r="I106" s="472">
        <v>6232</v>
      </c>
      <c r="J106" s="472">
        <v>9198</v>
      </c>
      <c r="K106" s="472">
        <v>18473</v>
      </c>
      <c r="L106" s="472">
        <v>31133</v>
      </c>
      <c r="M106" s="472">
        <v>16313.5</v>
      </c>
      <c r="N106" s="472">
        <v>17686</v>
      </c>
      <c r="O106" s="472">
        <v>13426</v>
      </c>
      <c r="P106" s="472">
        <v>20180.7</v>
      </c>
      <c r="Q106" s="472">
        <v>84154</v>
      </c>
      <c r="R106" s="472">
        <v>75115.199999999997</v>
      </c>
    </row>
    <row r="107" spans="1:18">
      <c r="A107" s="468">
        <f t="shared" si="1"/>
        <v>3507</v>
      </c>
      <c r="B107" s="473">
        <v>35079010</v>
      </c>
      <c r="C107" s="471" t="s">
        <v>3813</v>
      </c>
      <c r="D107" s="471" t="s">
        <v>3054</v>
      </c>
      <c r="E107" s="472">
        <v>3.3</v>
      </c>
      <c r="F107" s="472"/>
      <c r="G107" s="472"/>
      <c r="H107" s="472"/>
      <c r="I107" s="472">
        <v>10</v>
      </c>
      <c r="J107" s="472"/>
      <c r="K107" s="472"/>
      <c r="L107" s="472"/>
      <c r="M107" s="472"/>
      <c r="N107" s="472"/>
      <c r="O107" s="472"/>
      <c r="P107" s="472"/>
      <c r="Q107" s="472"/>
      <c r="R107" s="472"/>
    </row>
    <row r="108" spans="1:18">
      <c r="A108" s="468">
        <f t="shared" si="1"/>
        <v>3507</v>
      </c>
      <c r="B108" s="473">
        <v>35079020</v>
      </c>
      <c r="C108" s="471" t="s">
        <v>3814</v>
      </c>
      <c r="D108" s="471" t="s">
        <v>3054</v>
      </c>
      <c r="E108" s="472"/>
      <c r="F108" s="472"/>
      <c r="G108" s="472"/>
      <c r="H108" s="472"/>
      <c r="I108" s="472"/>
      <c r="J108" s="472"/>
      <c r="K108" s="472"/>
      <c r="L108" s="472"/>
      <c r="M108" s="472"/>
      <c r="N108" s="472"/>
      <c r="O108" s="472"/>
      <c r="P108" s="472"/>
      <c r="Q108" s="472"/>
      <c r="R108" s="472"/>
    </row>
    <row r="109" spans="1:18">
      <c r="A109" s="468">
        <f t="shared" si="1"/>
        <v>3507</v>
      </c>
      <c r="B109" s="473">
        <v>35079030</v>
      </c>
      <c r="C109" s="471" t="s">
        <v>3815</v>
      </c>
      <c r="D109" s="471" t="s">
        <v>3054</v>
      </c>
      <c r="E109" s="472"/>
      <c r="F109" s="472"/>
      <c r="G109" s="472"/>
      <c r="H109" s="472"/>
      <c r="I109" s="472"/>
      <c r="J109" s="472"/>
      <c r="K109" s="472">
        <v>0</v>
      </c>
      <c r="L109" s="472">
        <v>0.4</v>
      </c>
      <c r="M109" s="472">
        <v>0</v>
      </c>
      <c r="N109" s="472"/>
      <c r="O109" s="472"/>
      <c r="P109" s="472">
        <v>0</v>
      </c>
      <c r="Q109" s="472"/>
      <c r="R109" s="472">
        <v>0</v>
      </c>
    </row>
    <row r="110" spans="1:18">
      <c r="A110" s="468">
        <f t="shared" si="1"/>
        <v>3507</v>
      </c>
      <c r="B110" s="473">
        <v>35079090</v>
      </c>
      <c r="C110" s="471" t="s">
        <v>3107</v>
      </c>
      <c r="D110" s="471" t="s">
        <v>3054</v>
      </c>
      <c r="E110" s="472">
        <v>239706.9</v>
      </c>
      <c r="F110" s="472">
        <v>264408.3</v>
      </c>
      <c r="G110" s="472">
        <v>324009.7</v>
      </c>
      <c r="H110" s="472">
        <v>391057.3</v>
      </c>
      <c r="I110" s="472">
        <v>364561.8</v>
      </c>
      <c r="J110" s="472">
        <v>505521.9</v>
      </c>
      <c r="K110" s="472">
        <v>414549.1</v>
      </c>
      <c r="L110" s="472">
        <v>413356.6</v>
      </c>
      <c r="M110" s="472">
        <v>471810.5</v>
      </c>
      <c r="N110" s="472">
        <v>439666.5</v>
      </c>
      <c r="O110" s="472">
        <v>509706.7</v>
      </c>
      <c r="P110" s="472">
        <v>687011.1</v>
      </c>
      <c r="Q110" s="472">
        <v>927615.1</v>
      </c>
      <c r="R110" s="472">
        <v>726662</v>
      </c>
    </row>
    <row r="111" spans="1:18">
      <c r="A111" s="468">
        <f t="shared" si="1"/>
        <v>3701</v>
      </c>
      <c r="B111" s="473">
        <v>37011000</v>
      </c>
      <c r="C111" s="471" t="s">
        <v>3816</v>
      </c>
      <c r="D111" s="471" t="s">
        <v>3451</v>
      </c>
      <c r="E111" s="472"/>
      <c r="F111" s="472"/>
      <c r="G111" s="472"/>
      <c r="H111" s="472"/>
      <c r="I111" s="472"/>
      <c r="J111" s="472">
        <v>145285.5</v>
      </c>
      <c r="K111" s="472">
        <v>162945.4</v>
      </c>
      <c r="L111" s="472">
        <v>83182.2</v>
      </c>
      <c r="M111" s="472">
        <v>79769.2</v>
      </c>
      <c r="N111" s="472">
        <v>53576.5</v>
      </c>
      <c r="O111" s="472">
        <v>52928.6</v>
      </c>
      <c r="P111" s="472">
        <v>37670</v>
      </c>
      <c r="Q111" s="472">
        <v>28682.799999999999</v>
      </c>
      <c r="R111" s="472">
        <v>18263.599999999999</v>
      </c>
    </row>
    <row r="112" spans="1:18">
      <c r="A112" s="468">
        <f t="shared" si="1"/>
        <v>3701</v>
      </c>
      <c r="B112" s="473">
        <v>37011010</v>
      </c>
      <c r="C112" s="471" t="s">
        <v>3817</v>
      </c>
      <c r="D112" s="471" t="s">
        <v>3451</v>
      </c>
      <c r="E112" s="472">
        <v>295000.3</v>
      </c>
      <c r="F112" s="472">
        <v>255363.9</v>
      </c>
      <c r="G112" s="472">
        <v>235682</v>
      </c>
      <c r="H112" s="472">
        <v>263032.7</v>
      </c>
      <c r="I112" s="472">
        <v>170147.6</v>
      </c>
      <c r="J112" s="472"/>
      <c r="K112" s="472"/>
      <c r="L112" s="472"/>
      <c r="M112" s="472"/>
      <c r="N112" s="472"/>
      <c r="O112" s="472"/>
      <c r="P112" s="472"/>
      <c r="Q112" s="472"/>
      <c r="R112" s="472"/>
    </row>
    <row r="113" spans="1:18">
      <c r="A113" s="468">
        <f t="shared" si="1"/>
        <v>3701</v>
      </c>
      <c r="B113" s="473">
        <v>37011090</v>
      </c>
      <c r="C113" s="471" t="s">
        <v>3448</v>
      </c>
      <c r="D113" s="471" t="s">
        <v>3451</v>
      </c>
      <c r="E113" s="472">
        <v>7501.2</v>
      </c>
      <c r="F113" s="472">
        <v>4236.3</v>
      </c>
      <c r="G113" s="472">
        <v>2632.5</v>
      </c>
      <c r="H113" s="472">
        <v>1025</v>
      </c>
      <c r="I113" s="472">
        <v>1651.4</v>
      </c>
      <c r="J113" s="472"/>
      <c r="K113" s="472"/>
      <c r="L113" s="472"/>
      <c r="M113" s="472"/>
      <c r="N113" s="472"/>
      <c r="O113" s="472"/>
      <c r="P113" s="472"/>
      <c r="Q113" s="472"/>
      <c r="R113" s="472"/>
    </row>
    <row r="114" spans="1:18">
      <c r="A114" s="468">
        <f t="shared" si="1"/>
        <v>3701</v>
      </c>
      <c r="B114" s="473">
        <v>37012000</v>
      </c>
      <c r="C114" s="471" t="s">
        <v>3818</v>
      </c>
      <c r="D114" s="471" t="s">
        <v>3612</v>
      </c>
      <c r="E114" s="472">
        <v>24202</v>
      </c>
      <c r="F114" s="472">
        <v>12536</v>
      </c>
      <c r="G114" s="472">
        <v>45225</v>
      </c>
      <c r="H114" s="472">
        <v>1529</v>
      </c>
      <c r="I114" s="472">
        <v>0</v>
      </c>
      <c r="J114" s="472">
        <v>3</v>
      </c>
      <c r="K114" s="472">
        <v>350</v>
      </c>
      <c r="L114" s="472">
        <v>3151</v>
      </c>
      <c r="M114" s="472">
        <v>3719</v>
      </c>
      <c r="N114" s="472">
        <v>10217</v>
      </c>
      <c r="O114" s="472">
        <v>27863</v>
      </c>
      <c r="P114" s="472">
        <v>41102</v>
      </c>
      <c r="Q114" s="472">
        <v>147848</v>
      </c>
      <c r="R114" s="472">
        <v>202718</v>
      </c>
    </row>
    <row r="115" spans="1:18">
      <c r="A115" s="468">
        <f t="shared" si="1"/>
        <v>3701</v>
      </c>
      <c r="B115" s="473">
        <v>37013000</v>
      </c>
      <c r="C115" s="471" t="s">
        <v>3819</v>
      </c>
      <c r="D115" s="471" t="s">
        <v>3451</v>
      </c>
      <c r="E115" s="472">
        <v>614176.1</v>
      </c>
      <c r="F115" s="472">
        <v>654595.1</v>
      </c>
      <c r="G115" s="472">
        <v>673212.3</v>
      </c>
      <c r="H115" s="472">
        <v>678549.8</v>
      </c>
      <c r="I115" s="472">
        <v>652126.69999999995</v>
      </c>
      <c r="J115" s="472">
        <v>903124.9</v>
      </c>
      <c r="K115" s="472">
        <v>842873.7</v>
      </c>
      <c r="L115" s="472">
        <v>832976.4</v>
      </c>
      <c r="M115" s="472">
        <v>687857.7</v>
      </c>
      <c r="N115" s="472">
        <v>778931.8</v>
      </c>
      <c r="O115" s="472">
        <v>826329.8</v>
      </c>
      <c r="P115" s="472">
        <v>641126.1</v>
      </c>
      <c r="Q115" s="472">
        <v>557001.9</v>
      </c>
      <c r="R115" s="472">
        <v>636761.5</v>
      </c>
    </row>
    <row r="116" spans="1:18">
      <c r="A116" s="468">
        <f t="shared" si="1"/>
        <v>3701</v>
      </c>
      <c r="B116" s="473">
        <v>37019100</v>
      </c>
      <c r="C116" s="471" t="s">
        <v>3820</v>
      </c>
      <c r="D116" s="471" t="s">
        <v>3054</v>
      </c>
      <c r="E116" s="472">
        <v>142</v>
      </c>
      <c r="F116" s="472">
        <v>69.8</v>
      </c>
      <c r="G116" s="472">
        <v>517.20000000000005</v>
      </c>
      <c r="H116" s="472">
        <v>9.1</v>
      </c>
      <c r="I116" s="472">
        <v>4.9000000000000004</v>
      </c>
      <c r="J116" s="472">
        <v>63</v>
      </c>
      <c r="K116" s="472"/>
      <c r="L116" s="472">
        <v>4</v>
      </c>
      <c r="M116" s="472">
        <v>11</v>
      </c>
      <c r="N116" s="472">
        <v>46.2</v>
      </c>
      <c r="O116" s="472">
        <v>22.8</v>
      </c>
      <c r="P116" s="472">
        <v>17.5</v>
      </c>
      <c r="Q116" s="472">
        <v>130.9</v>
      </c>
      <c r="R116" s="472">
        <v>32.6</v>
      </c>
    </row>
    <row r="117" spans="1:18">
      <c r="A117" s="468">
        <f t="shared" si="1"/>
        <v>3701</v>
      </c>
      <c r="B117" s="473">
        <v>37019900</v>
      </c>
      <c r="C117" s="471" t="s">
        <v>3335</v>
      </c>
      <c r="D117" s="471" t="s">
        <v>3054</v>
      </c>
      <c r="E117" s="472">
        <v>1531.3</v>
      </c>
      <c r="F117" s="472">
        <v>3208.2</v>
      </c>
      <c r="G117" s="472">
        <v>2745</v>
      </c>
      <c r="H117" s="472">
        <v>1378.6</v>
      </c>
      <c r="I117" s="472">
        <v>1159.8</v>
      </c>
      <c r="J117" s="472">
        <v>726.5</v>
      </c>
      <c r="K117" s="472">
        <v>2229.4</v>
      </c>
      <c r="L117" s="472">
        <v>1723.9</v>
      </c>
      <c r="M117" s="472">
        <v>120056.1</v>
      </c>
      <c r="N117" s="472">
        <v>2224.6</v>
      </c>
      <c r="O117" s="472">
        <v>19085.099999999999</v>
      </c>
      <c r="P117" s="472">
        <v>270521.40000000002</v>
      </c>
      <c r="Q117" s="472">
        <v>291897.59999999998</v>
      </c>
      <c r="R117" s="472">
        <v>296539.2</v>
      </c>
    </row>
    <row r="118" spans="1:18">
      <c r="A118" s="468">
        <f t="shared" si="1"/>
        <v>3702</v>
      </c>
      <c r="B118" s="473">
        <v>37021000</v>
      </c>
      <c r="C118" s="471" t="s">
        <v>3816</v>
      </c>
      <c r="D118" s="471" t="s">
        <v>3451</v>
      </c>
      <c r="E118" s="472">
        <v>4618.3</v>
      </c>
      <c r="F118" s="472">
        <v>2065.9</v>
      </c>
      <c r="G118" s="472">
        <v>1130.5</v>
      </c>
      <c r="H118" s="472">
        <v>813</v>
      </c>
      <c r="I118" s="472">
        <v>1303.7</v>
      </c>
      <c r="J118" s="472">
        <v>427.8</v>
      </c>
      <c r="K118" s="472">
        <v>795.7</v>
      </c>
      <c r="L118" s="472">
        <v>214.6</v>
      </c>
      <c r="M118" s="472">
        <v>115.5</v>
      </c>
      <c r="N118" s="472"/>
      <c r="O118" s="472">
        <v>3254.4</v>
      </c>
      <c r="P118" s="472">
        <v>63.9</v>
      </c>
      <c r="Q118" s="472">
        <v>923.8</v>
      </c>
      <c r="R118" s="472">
        <v>81</v>
      </c>
    </row>
    <row r="119" spans="1:18">
      <c r="A119" s="468">
        <f t="shared" si="1"/>
        <v>3702</v>
      </c>
      <c r="B119" s="473">
        <v>37022000</v>
      </c>
      <c r="C119" s="471" t="s">
        <v>3818</v>
      </c>
      <c r="D119" s="471" t="s">
        <v>3612</v>
      </c>
      <c r="E119" s="472">
        <v>0</v>
      </c>
      <c r="F119" s="472">
        <v>0</v>
      </c>
      <c r="G119" s="472"/>
      <c r="H119" s="472"/>
      <c r="I119" s="472"/>
      <c r="J119" s="472"/>
      <c r="K119" s="472"/>
      <c r="L119" s="472"/>
      <c r="M119" s="472"/>
      <c r="N119" s="472"/>
      <c r="O119" s="472"/>
      <c r="P119" s="472"/>
      <c r="Q119" s="472"/>
      <c r="R119" s="472"/>
    </row>
    <row r="120" spans="1:18">
      <c r="A120" s="468">
        <f t="shared" si="1"/>
        <v>3702</v>
      </c>
      <c r="B120" s="473">
        <v>37023110</v>
      </c>
      <c r="C120" s="471" t="s">
        <v>3821</v>
      </c>
      <c r="D120" s="471" t="s">
        <v>3612</v>
      </c>
      <c r="E120" s="472">
        <v>1418</v>
      </c>
      <c r="F120" s="472">
        <v>2208</v>
      </c>
      <c r="G120" s="472"/>
      <c r="H120" s="472"/>
      <c r="I120" s="472"/>
      <c r="J120" s="472"/>
      <c r="K120" s="472"/>
      <c r="L120" s="472"/>
      <c r="M120" s="472"/>
      <c r="N120" s="472"/>
      <c r="O120" s="472"/>
      <c r="P120" s="472"/>
      <c r="Q120" s="472"/>
      <c r="R120" s="472"/>
    </row>
    <row r="121" spans="1:18">
      <c r="A121" s="468">
        <f t="shared" si="1"/>
        <v>3702</v>
      </c>
      <c r="B121" s="473">
        <v>37023120</v>
      </c>
      <c r="C121" s="471" t="s">
        <v>3821</v>
      </c>
      <c r="D121" s="471" t="s">
        <v>3612</v>
      </c>
      <c r="E121" s="472"/>
      <c r="F121" s="472"/>
      <c r="G121" s="472">
        <v>2882</v>
      </c>
      <c r="H121" s="472">
        <v>1043</v>
      </c>
      <c r="I121" s="472">
        <v>944</v>
      </c>
      <c r="J121" s="472">
        <v>793</v>
      </c>
      <c r="K121" s="472">
        <v>15679</v>
      </c>
      <c r="L121" s="472"/>
      <c r="M121" s="472"/>
      <c r="N121" s="472"/>
      <c r="O121" s="472"/>
      <c r="P121" s="472"/>
      <c r="Q121" s="472"/>
      <c r="R121" s="472"/>
    </row>
    <row r="122" spans="1:18">
      <c r="A122" s="468">
        <f t="shared" si="1"/>
        <v>3702</v>
      </c>
      <c r="B122" s="473">
        <v>37023191</v>
      </c>
      <c r="C122" s="471" t="s">
        <v>3822</v>
      </c>
      <c r="D122" s="471" t="s">
        <v>3823</v>
      </c>
      <c r="E122" s="472"/>
      <c r="F122" s="472"/>
      <c r="G122" s="472"/>
      <c r="H122" s="472"/>
      <c r="I122" s="472"/>
      <c r="J122" s="472"/>
      <c r="K122" s="472"/>
      <c r="L122" s="472"/>
      <c r="M122" s="472">
        <v>68</v>
      </c>
      <c r="N122" s="472">
        <v>72</v>
      </c>
      <c r="O122" s="472"/>
      <c r="P122" s="472">
        <v>77.5</v>
      </c>
      <c r="Q122" s="472">
        <v>361</v>
      </c>
      <c r="R122" s="472">
        <v>888</v>
      </c>
    </row>
    <row r="123" spans="1:18">
      <c r="A123" s="468">
        <f t="shared" si="1"/>
        <v>3702</v>
      </c>
      <c r="B123" s="473">
        <v>37023197</v>
      </c>
      <c r="C123" s="471" t="s">
        <v>3335</v>
      </c>
      <c r="D123" s="471" t="s">
        <v>3823</v>
      </c>
      <c r="E123" s="472"/>
      <c r="F123" s="472"/>
      <c r="G123" s="472"/>
      <c r="H123" s="472"/>
      <c r="I123" s="472"/>
      <c r="J123" s="472"/>
      <c r="K123" s="472"/>
      <c r="L123" s="472">
        <v>204</v>
      </c>
      <c r="M123" s="472">
        <v>12</v>
      </c>
      <c r="N123" s="472">
        <v>78</v>
      </c>
      <c r="O123" s="472"/>
      <c r="P123" s="472">
        <v>53</v>
      </c>
      <c r="Q123" s="472">
        <v>536</v>
      </c>
      <c r="R123" s="472">
        <v>1021</v>
      </c>
    </row>
    <row r="124" spans="1:18">
      <c r="A124" s="468">
        <f t="shared" si="1"/>
        <v>3702</v>
      </c>
      <c r="B124" s="473">
        <v>37023198</v>
      </c>
      <c r="C124" s="471" t="s">
        <v>3335</v>
      </c>
      <c r="D124" s="471" t="s">
        <v>3823</v>
      </c>
      <c r="E124" s="472"/>
      <c r="F124" s="472"/>
      <c r="G124" s="472">
        <v>491</v>
      </c>
      <c r="H124" s="472">
        <v>20</v>
      </c>
      <c r="I124" s="472"/>
      <c r="J124" s="472"/>
      <c r="K124" s="472"/>
      <c r="L124" s="472"/>
      <c r="M124" s="472"/>
      <c r="N124" s="472"/>
      <c r="O124" s="472"/>
      <c r="P124" s="472"/>
      <c r="Q124" s="472"/>
      <c r="R124" s="472"/>
    </row>
    <row r="125" spans="1:18">
      <c r="A125" s="468">
        <f t="shared" si="1"/>
        <v>3702</v>
      </c>
      <c r="B125" s="473">
        <v>37023199</v>
      </c>
      <c r="C125" s="471" t="s">
        <v>3335</v>
      </c>
      <c r="D125" s="471" t="s">
        <v>3823</v>
      </c>
      <c r="E125" s="472">
        <v>4889.2</v>
      </c>
      <c r="F125" s="472">
        <v>2353.1999999999998</v>
      </c>
      <c r="G125" s="472"/>
      <c r="H125" s="472"/>
      <c r="I125" s="472"/>
      <c r="J125" s="472"/>
      <c r="K125" s="472"/>
      <c r="L125" s="472"/>
      <c r="M125" s="472"/>
      <c r="N125" s="472"/>
      <c r="O125" s="472"/>
      <c r="P125" s="472"/>
      <c r="Q125" s="472"/>
      <c r="R125" s="472"/>
    </row>
    <row r="126" spans="1:18">
      <c r="A126" s="468">
        <f t="shared" si="1"/>
        <v>3702</v>
      </c>
      <c r="B126" s="473">
        <v>37023210</v>
      </c>
      <c r="C126" s="471" t="s">
        <v>3824</v>
      </c>
      <c r="D126" s="471" t="s">
        <v>3054</v>
      </c>
      <c r="E126" s="472"/>
      <c r="F126" s="472"/>
      <c r="G126" s="472">
        <v>29</v>
      </c>
      <c r="H126" s="472">
        <v>27</v>
      </c>
      <c r="I126" s="472">
        <v>22</v>
      </c>
      <c r="J126" s="472">
        <v>18.5</v>
      </c>
      <c r="K126" s="472">
        <v>11.3</v>
      </c>
      <c r="L126" s="472">
        <v>11</v>
      </c>
      <c r="M126" s="472">
        <v>6.2</v>
      </c>
      <c r="N126" s="472">
        <v>0.2</v>
      </c>
      <c r="O126" s="472"/>
      <c r="P126" s="472"/>
      <c r="Q126" s="472">
        <v>0</v>
      </c>
      <c r="R126" s="472">
        <v>0.4</v>
      </c>
    </row>
    <row r="127" spans="1:18">
      <c r="A127" s="468">
        <f t="shared" si="1"/>
        <v>3702</v>
      </c>
      <c r="B127" s="473">
        <v>37023211</v>
      </c>
      <c r="C127" s="471" t="s">
        <v>3825</v>
      </c>
      <c r="D127" s="471" t="s">
        <v>3054</v>
      </c>
      <c r="E127" s="472"/>
      <c r="F127" s="472"/>
      <c r="G127" s="472"/>
      <c r="H127" s="472"/>
      <c r="I127" s="472"/>
      <c r="J127" s="472"/>
      <c r="K127" s="472"/>
      <c r="L127" s="472"/>
      <c r="M127" s="472"/>
      <c r="N127" s="472"/>
      <c r="O127" s="472"/>
      <c r="P127" s="472"/>
      <c r="Q127" s="472"/>
      <c r="R127" s="472"/>
    </row>
    <row r="128" spans="1:18">
      <c r="A128" s="468">
        <f t="shared" si="1"/>
        <v>3702</v>
      </c>
      <c r="B128" s="473">
        <v>37023219</v>
      </c>
      <c r="C128" s="471" t="s">
        <v>3335</v>
      </c>
      <c r="D128" s="471" t="s">
        <v>3054</v>
      </c>
      <c r="E128" s="472">
        <v>5681</v>
      </c>
      <c r="F128" s="472">
        <v>3668</v>
      </c>
      <c r="G128" s="472"/>
      <c r="H128" s="472"/>
      <c r="I128" s="472"/>
      <c r="J128" s="472"/>
      <c r="K128" s="472"/>
      <c r="L128" s="472"/>
      <c r="M128" s="472"/>
      <c r="N128" s="472"/>
      <c r="O128" s="472"/>
      <c r="P128" s="472"/>
      <c r="Q128" s="472"/>
      <c r="R128" s="472"/>
    </row>
    <row r="129" spans="1:18">
      <c r="A129" s="468">
        <f t="shared" si="1"/>
        <v>3702</v>
      </c>
      <c r="B129" s="473">
        <v>37023220</v>
      </c>
      <c r="C129" s="471" t="s">
        <v>3826</v>
      </c>
      <c r="D129" s="471" t="s">
        <v>3054</v>
      </c>
      <c r="E129" s="472"/>
      <c r="F129" s="472"/>
      <c r="G129" s="472">
        <v>23</v>
      </c>
      <c r="H129" s="472">
        <v>0.3</v>
      </c>
      <c r="I129" s="472">
        <v>1.1000000000000001</v>
      </c>
      <c r="J129" s="472">
        <v>17.600000000000001</v>
      </c>
      <c r="K129" s="472">
        <v>8.6</v>
      </c>
      <c r="L129" s="472">
        <v>6.7</v>
      </c>
      <c r="M129" s="472"/>
      <c r="N129" s="472">
        <v>87</v>
      </c>
      <c r="O129" s="472">
        <v>18.8</v>
      </c>
      <c r="P129" s="472"/>
      <c r="Q129" s="472">
        <v>5.3</v>
      </c>
      <c r="R129" s="472">
        <v>1</v>
      </c>
    </row>
    <row r="130" spans="1:18">
      <c r="A130" s="468">
        <f t="shared" si="1"/>
        <v>3702</v>
      </c>
      <c r="B130" s="473">
        <v>37023231</v>
      </c>
      <c r="C130" s="471" t="s">
        <v>3827</v>
      </c>
      <c r="D130" s="471" t="s">
        <v>3054</v>
      </c>
      <c r="E130" s="472"/>
      <c r="F130" s="472"/>
      <c r="G130" s="472"/>
      <c r="H130" s="472"/>
      <c r="I130" s="472"/>
      <c r="J130" s="472"/>
      <c r="K130" s="472"/>
      <c r="L130" s="472"/>
      <c r="M130" s="472"/>
      <c r="N130" s="472"/>
      <c r="O130" s="472"/>
      <c r="P130" s="472"/>
      <c r="Q130" s="472"/>
      <c r="R130" s="472"/>
    </row>
    <row r="131" spans="1:18">
      <c r="A131" s="468">
        <f t="shared" si="1"/>
        <v>3702</v>
      </c>
      <c r="B131" s="473">
        <v>37023250</v>
      </c>
      <c r="C131" s="471" t="s">
        <v>3828</v>
      </c>
      <c r="D131" s="471" t="s">
        <v>3054</v>
      </c>
      <c r="E131" s="472"/>
      <c r="F131" s="472"/>
      <c r="G131" s="472">
        <v>19</v>
      </c>
      <c r="H131" s="472">
        <v>3</v>
      </c>
      <c r="I131" s="472">
        <v>6</v>
      </c>
      <c r="J131" s="472"/>
      <c r="K131" s="472"/>
      <c r="L131" s="472"/>
      <c r="M131" s="472"/>
      <c r="N131" s="472"/>
      <c r="O131" s="472"/>
      <c r="P131" s="472"/>
      <c r="Q131" s="472"/>
      <c r="R131" s="472"/>
    </row>
    <row r="132" spans="1:18">
      <c r="A132" s="468">
        <f t="shared" si="1"/>
        <v>3702</v>
      </c>
      <c r="B132" s="473">
        <v>37023251</v>
      </c>
      <c r="C132" s="471" t="s">
        <v>3828</v>
      </c>
      <c r="D132" s="471" t="s">
        <v>3054</v>
      </c>
      <c r="E132" s="472">
        <v>6493</v>
      </c>
      <c r="F132" s="472">
        <v>1194</v>
      </c>
      <c r="G132" s="472"/>
      <c r="H132" s="472"/>
      <c r="I132" s="472"/>
      <c r="J132" s="472"/>
      <c r="K132" s="472"/>
      <c r="L132" s="472"/>
      <c r="M132" s="472"/>
      <c r="N132" s="472"/>
      <c r="O132" s="472"/>
      <c r="P132" s="472"/>
      <c r="Q132" s="472"/>
      <c r="R132" s="472"/>
    </row>
    <row r="133" spans="1:18">
      <c r="A133" s="468">
        <f t="shared" si="1"/>
        <v>3702</v>
      </c>
      <c r="B133" s="473">
        <v>37023280</v>
      </c>
      <c r="C133" s="471" t="s">
        <v>3335</v>
      </c>
      <c r="D133" s="471" t="s">
        <v>3054</v>
      </c>
      <c r="E133" s="472"/>
      <c r="F133" s="472"/>
      <c r="G133" s="472">
        <v>11.8</v>
      </c>
      <c r="H133" s="472">
        <v>40.799999999999997</v>
      </c>
      <c r="I133" s="472">
        <v>32.4</v>
      </c>
      <c r="J133" s="472"/>
      <c r="K133" s="472"/>
      <c r="L133" s="472"/>
      <c r="M133" s="472"/>
      <c r="N133" s="472"/>
      <c r="O133" s="472"/>
      <c r="P133" s="472"/>
      <c r="Q133" s="472"/>
      <c r="R133" s="472"/>
    </row>
    <row r="134" spans="1:18">
      <c r="A134" s="468">
        <f t="shared" ref="A134:A197" si="2">+VALUE(LEFT(B134,4))</f>
        <v>3702</v>
      </c>
      <c r="B134" s="473">
        <v>37023285</v>
      </c>
      <c r="C134" s="471" t="s">
        <v>3829</v>
      </c>
      <c r="D134" s="471" t="s">
        <v>3054</v>
      </c>
      <c r="E134" s="472"/>
      <c r="F134" s="472"/>
      <c r="G134" s="472"/>
      <c r="H134" s="472"/>
      <c r="I134" s="472"/>
      <c r="J134" s="472">
        <v>29.7</v>
      </c>
      <c r="K134" s="472">
        <v>17.399999999999999</v>
      </c>
      <c r="L134" s="472">
        <v>22.3</v>
      </c>
      <c r="M134" s="472">
        <v>17.2</v>
      </c>
      <c r="N134" s="472">
        <v>17</v>
      </c>
      <c r="O134" s="472">
        <v>64</v>
      </c>
      <c r="P134" s="472">
        <v>92</v>
      </c>
      <c r="Q134" s="472">
        <v>112</v>
      </c>
      <c r="R134" s="472">
        <v>111</v>
      </c>
    </row>
    <row r="135" spans="1:18">
      <c r="A135" s="468">
        <f t="shared" si="2"/>
        <v>3702</v>
      </c>
      <c r="B135" s="473">
        <v>37023290</v>
      </c>
      <c r="C135" s="471" t="s">
        <v>3335</v>
      </c>
      <c r="D135" s="471" t="s">
        <v>3054</v>
      </c>
      <c r="E135" s="472">
        <v>470.9</v>
      </c>
      <c r="F135" s="472">
        <v>30.8</v>
      </c>
      <c r="G135" s="472"/>
      <c r="H135" s="472"/>
      <c r="I135" s="472"/>
      <c r="J135" s="472"/>
      <c r="K135" s="472"/>
      <c r="L135" s="472"/>
      <c r="M135" s="472"/>
      <c r="N135" s="472"/>
      <c r="O135" s="472"/>
      <c r="P135" s="472"/>
      <c r="Q135" s="472"/>
      <c r="R135" s="472"/>
    </row>
    <row r="136" spans="1:18">
      <c r="A136" s="468">
        <f t="shared" si="2"/>
        <v>3702</v>
      </c>
      <c r="B136" s="473">
        <v>37023900</v>
      </c>
      <c r="C136" s="471" t="s">
        <v>3335</v>
      </c>
      <c r="D136" s="471" t="s">
        <v>3054</v>
      </c>
      <c r="E136" s="472">
        <v>1300.9000000000001</v>
      </c>
      <c r="F136" s="472">
        <v>187.9</v>
      </c>
      <c r="G136" s="472">
        <v>1133.7</v>
      </c>
      <c r="H136" s="472">
        <v>893.5</v>
      </c>
      <c r="I136" s="472">
        <v>346.4</v>
      </c>
      <c r="J136" s="472">
        <v>359</v>
      </c>
      <c r="K136" s="472">
        <v>1941</v>
      </c>
      <c r="L136" s="472">
        <v>2227.1</v>
      </c>
      <c r="M136" s="472">
        <v>1050</v>
      </c>
      <c r="N136" s="472">
        <v>2248.6999999999998</v>
      </c>
      <c r="O136" s="472">
        <v>3157.3</v>
      </c>
      <c r="P136" s="472">
        <v>230</v>
      </c>
      <c r="Q136" s="472">
        <v>106.4</v>
      </c>
      <c r="R136" s="472">
        <v>248.4</v>
      </c>
    </row>
    <row r="137" spans="1:18">
      <c r="A137" s="468">
        <f t="shared" si="2"/>
        <v>3702</v>
      </c>
      <c r="B137" s="473">
        <v>37024100</v>
      </c>
      <c r="C137" s="471" t="s">
        <v>3830</v>
      </c>
      <c r="D137" s="471" t="s">
        <v>3451</v>
      </c>
      <c r="E137" s="472"/>
      <c r="F137" s="472"/>
      <c r="G137" s="472"/>
      <c r="H137" s="472"/>
      <c r="I137" s="472">
        <v>0</v>
      </c>
      <c r="J137" s="472">
        <v>242</v>
      </c>
      <c r="K137" s="472"/>
      <c r="L137" s="472">
        <v>214.2</v>
      </c>
      <c r="M137" s="472"/>
      <c r="N137" s="472"/>
      <c r="O137" s="472"/>
      <c r="P137" s="472"/>
      <c r="Q137" s="472"/>
      <c r="R137" s="472"/>
    </row>
    <row r="138" spans="1:18">
      <c r="A138" s="468">
        <f t="shared" si="2"/>
        <v>3702</v>
      </c>
      <c r="B138" s="473">
        <v>37024200</v>
      </c>
      <c r="C138" s="471" t="s">
        <v>3831</v>
      </c>
      <c r="D138" s="471" t="s">
        <v>3451</v>
      </c>
      <c r="E138" s="472"/>
      <c r="F138" s="472"/>
      <c r="G138" s="472"/>
      <c r="H138" s="472">
        <v>500</v>
      </c>
      <c r="I138" s="472"/>
      <c r="J138" s="472"/>
      <c r="K138" s="472"/>
      <c r="L138" s="472"/>
      <c r="M138" s="472"/>
      <c r="N138" s="472"/>
      <c r="O138" s="472"/>
      <c r="P138" s="472"/>
      <c r="Q138" s="472"/>
      <c r="R138" s="472"/>
    </row>
    <row r="139" spans="1:18">
      <c r="A139" s="468">
        <f t="shared" si="2"/>
        <v>3702</v>
      </c>
      <c r="B139" s="473">
        <v>37024300</v>
      </c>
      <c r="C139" s="471" t="s">
        <v>3832</v>
      </c>
      <c r="D139" s="471" t="s">
        <v>3451</v>
      </c>
      <c r="E139" s="472">
        <v>160229.1</v>
      </c>
      <c r="F139" s="472">
        <v>113319.8</v>
      </c>
      <c r="G139" s="472">
        <v>82771</v>
      </c>
      <c r="H139" s="472">
        <v>64125.4</v>
      </c>
      <c r="I139" s="472">
        <v>52184.7</v>
      </c>
      <c r="J139" s="472">
        <v>35005.1</v>
      </c>
      <c r="K139" s="472">
        <v>26682.1</v>
      </c>
      <c r="L139" s="472">
        <v>14635.2</v>
      </c>
      <c r="M139" s="472">
        <v>14053.8</v>
      </c>
      <c r="N139" s="472">
        <v>9678.1</v>
      </c>
      <c r="O139" s="472">
        <v>9437.1</v>
      </c>
      <c r="P139" s="472">
        <v>7285.1</v>
      </c>
      <c r="Q139" s="472">
        <v>2115.3000000000002</v>
      </c>
      <c r="R139" s="472">
        <v>704.4</v>
      </c>
    </row>
    <row r="140" spans="1:18">
      <c r="A140" s="468">
        <f t="shared" si="2"/>
        <v>3702</v>
      </c>
      <c r="B140" s="473">
        <v>37024400</v>
      </c>
      <c r="C140" s="471" t="s">
        <v>3833</v>
      </c>
      <c r="D140" s="471" t="s">
        <v>3451</v>
      </c>
      <c r="E140" s="472">
        <v>88914.4</v>
      </c>
      <c r="F140" s="472">
        <v>122578</v>
      </c>
      <c r="G140" s="472">
        <v>84296.8</v>
      </c>
      <c r="H140" s="472">
        <v>49315.4</v>
      </c>
      <c r="I140" s="472">
        <v>31425.4</v>
      </c>
      <c r="J140" s="472">
        <v>45492.2</v>
      </c>
      <c r="K140" s="472">
        <v>43650.7</v>
      </c>
      <c r="L140" s="472">
        <v>22383.1</v>
      </c>
      <c r="M140" s="472">
        <v>32872.400000000001</v>
      </c>
      <c r="N140" s="472">
        <v>25319.599999999999</v>
      </c>
      <c r="O140" s="472">
        <v>39554.400000000001</v>
      </c>
      <c r="P140" s="472">
        <v>54974.400000000001</v>
      </c>
      <c r="Q140" s="472">
        <v>162635.4</v>
      </c>
      <c r="R140" s="472">
        <v>87922.9</v>
      </c>
    </row>
    <row r="141" spans="1:18">
      <c r="A141" s="468">
        <f t="shared" si="2"/>
        <v>3702</v>
      </c>
      <c r="B141" s="473">
        <v>37025100</v>
      </c>
      <c r="C141" s="471" t="s">
        <v>3834</v>
      </c>
      <c r="D141" s="471" t="s">
        <v>3612</v>
      </c>
      <c r="E141" s="472"/>
      <c r="F141" s="472"/>
      <c r="G141" s="472">
        <v>0</v>
      </c>
      <c r="H141" s="472"/>
      <c r="I141" s="472">
        <v>5</v>
      </c>
      <c r="J141" s="472">
        <v>6</v>
      </c>
      <c r="K141" s="472"/>
      <c r="L141" s="472"/>
      <c r="M141" s="472"/>
      <c r="N141" s="472"/>
      <c r="O141" s="472"/>
      <c r="P141" s="472"/>
      <c r="Q141" s="472"/>
      <c r="R141" s="472"/>
    </row>
    <row r="142" spans="1:18">
      <c r="A142" s="468">
        <f t="shared" si="2"/>
        <v>3702</v>
      </c>
      <c r="B142" s="473">
        <v>37025200</v>
      </c>
      <c r="C142" s="471" t="s">
        <v>3835</v>
      </c>
      <c r="D142" s="471" t="s">
        <v>3054</v>
      </c>
      <c r="E142" s="472">
        <v>195.4</v>
      </c>
      <c r="F142" s="472">
        <v>32.700000000000003</v>
      </c>
      <c r="G142" s="472">
        <v>6.3</v>
      </c>
      <c r="H142" s="472">
        <v>12.9</v>
      </c>
      <c r="I142" s="472">
        <v>8.1999999999999993</v>
      </c>
      <c r="J142" s="472">
        <v>114</v>
      </c>
      <c r="K142" s="472">
        <v>13.4</v>
      </c>
      <c r="L142" s="472"/>
      <c r="M142" s="472"/>
      <c r="N142" s="472"/>
      <c r="O142" s="472"/>
      <c r="P142" s="472"/>
      <c r="Q142" s="472"/>
      <c r="R142" s="472"/>
    </row>
    <row r="143" spans="1:18">
      <c r="A143" s="468">
        <f t="shared" si="2"/>
        <v>3702</v>
      </c>
      <c r="B143" s="473">
        <v>37025300</v>
      </c>
      <c r="C143" s="471" t="s">
        <v>3836</v>
      </c>
      <c r="D143" s="471" t="s">
        <v>3612</v>
      </c>
      <c r="E143" s="472">
        <v>4082</v>
      </c>
      <c r="F143" s="472">
        <v>1762</v>
      </c>
      <c r="G143" s="472">
        <v>826</v>
      </c>
      <c r="H143" s="472">
        <v>438</v>
      </c>
      <c r="I143" s="472">
        <v>440</v>
      </c>
      <c r="J143" s="472">
        <v>322</v>
      </c>
      <c r="K143" s="472">
        <v>434</v>
      </c>
      <c r="L143" s="472">
        <v>551</v>
      </c>
      <c r="M143" s="472">
        <v>114</v>
      </c>
      <c r="N143" s="472">
        <v>64</v>
      </c>
      <c r="O143" s="472">
        <v>4</v>
      </c>
      <c r="P143" s="472">
        <v>0</v>
      </c>
      <c r="Q143" s="472"/>
      <c r="R143" s="472">
        <v>51</v>
      </c>
    </row>
    <row r="144" spans="1:18">
      <c r="A144" s="468">
        <f t="shared" si="2"/>
        <v>3702</v>
      </c>
      <c r="B144" s="473">
        <v>37025400</v>
      </c>
      <c r="C144" s="471" t="s">
        <v>3837</v>
      </c>
      <c r="D144" s="471" t="s">
        <v>3612</v>
      </c>
      <c r="E144" s="472"/>
      <c r="F144" s="472"/>
      <c r="G144" s="472"/>
      <c r="H144" s="472"/>
      <c r="I144" s="472"/>
      <c r="J144" s="472">
        <v>69840</v>
      </c>
      <c r="K144" s="472">
        <v>56470</v>
      </c>
      <c r="L144" s="472">
        <v>35553</v>
      </c>
      <c r="M144" s="472">
        <v>26956</v>
      </c>
      <c r="N144" s="472">
        <v>14122</v>
      </c>
      <c r="O144" s="472">
        <v>10661</v>
      </c>
      <c r="P144" s="472">
        <v>9401</v>
      </c>
      <c r="Q144" s="472">
        <v>7615</v>
      </c>
      <c r="R144" s="472">
        <v>9069</v>
      </c>
    </row>
    <row r="145" spans="1:18">
      <c r="A145" s="468">
        <f t="shared" si="2"/>
        <v>3702</v>
      </c>
      <c r="B145" s="473">
        <v>37025410</v>
      </c>
      <c r="C145" s="471" t="s">
        <v>3838</v>
      </c>
      <c r="D145" s="471" t="s">
        <v>3612</v>
      </c>
      <c r="E145" s="472">
        <v>30500</v>
      </c>
      <c r="F145" s="472">
        <v>6900</v>
      </c>
      <c r="G145" s="472">
        <v>9100</v>
      </c>
      <c r="H145" s="472">
        <v>600</v>
      </c>
      <c r="I145" s="472">
        <v>405</v>
      </c>
      <c r="J145" s="472"/>
      <c r="K145" s="472"/>
      <c r="L145" s="472"/>
      <c r="M145" s="472"/>
      <c r="N145" s="472"/>
      <c r="O145" s="472"/>
      <c r="P145" s="472"/>
      <c r="Q145" s="472"/>
      <c r="R145" s="472"/>
    </row>
    <row r="146" spans="1:18">
      <c r="A146" s="468">
        <f t="shared" si="2"/>
        <v>3702</v>
      </c>
      <c r="B146" s="473">
        <v>37025490</v>
      </c>
      <c r="C146" s="471" t="s">
        <v>3839</v>
      </c>
      <c r="D146" s="471" t="s">
        <v>3612</v>
      </c>
      <c r="E146" s="472">
        <v>1212865</v>
      </c>
      <c r="F146" s="472">
        <v>959229</v>
      </c>
      <c r="G146" s="472">
        <v>870882</v>
      </c>
      <c r="H146" s="472">
        <v>168703</v>
      </c>
      <c r="I146" s="472">
        <v>146807</v>
      </c>
      <c r="J146" s="472"/>
      <c r="K146" s="472"/>
      <c r="L146" s="472"/>
      <c r="M146" s="472"/>
      <c r="N146" s="472"/>
      <c r="O146" s="472"/>
      <c r="P146" s="472"/>
      <c r="Q146" s="472"/>
      <c r="R146" s="472"/>
    </row>
    <row r="147" spans="1:18">
      <c r="A147" s="468">
        <f t="shared" si="2"/>
        <v>3702</v>
      </c>
      <c r="B147" s="473">
        <v>37025500</v>
      </c>
      <c r="C147" s="471" t="s">
        <v>3840</v>
      </c>
      <c r="D147" s="471" t="s">
        <v>3823</v>
      </c>
      <c r="E147" s="472">
        <v>115110</v>
      </c>
      <c r="F147" s="472">
        <v>32701</v>
      </c>
      <c r="G147" s="472">
        <v>153112</v>
      </c>
      <c r="H147" s="472">
        <v>38055</v>
      </c>
      <c r="I147" s="472">
        <v>5616.9</v>
      </c>
      <c r="J147" s="472">
        <v>10247</v>
      </c>
      <c r="K147" s="472">
        <v>5338</v>
      </c>
      <c r="L147" s="472">
        <v>150</v>
      </c>
      <c r="M147" s="472"/>
      <c r="N147" s="472"/>
      <c r="O147" s="472">
        <v>17995</v>
      </c>
      <c r="P147" s="472"/>
      <c r="Q147" s="472"/>
      <c r="R147" s="472"/>
    </row>
    <row r="148" spans="1:18">
      <c r="A148" s="468">
        <f t="shared" si="2"/>
        <v>3702</v>
      </c>
      <c r="B148" s="473">
        <v>37025600</v>
      </c>
      <c r="C148" s="471" t="s">
        <v>3829</v>
      </c>
      <c r="D148" s="471" t="s">
        <v>3054</v>
      </c>
      <c r="E148" s="472">
        <v>33</v>
      </c>
      <c r="F148" s="472">
        <v>47</v>
      </c>
      <c r="G148" s="472">
        <v>3.3</v>
      </c>
      <c r="H148" s="472">
        <v>4.4000000000000004</v>
      </c>
      <c r="I148" s="472">
        <v>5.7</v>
      </c>
      <c r="J148" s="472">
        <v>225</v>
      </c>
      <c r="K148" s="472">
        <v>443.8</v>
      </c>
      <c r="L148" s="472">
        <v>246.1</v>
      </c>
      <c r="M148" s="472">
        <v>54.9</v>
      </c>
      <c r="N148" s="472">
        <v>111.1</v>
      </c>
      <c r="O148" s="472">
        <v>55</v>
      </c>
      <c r="P148" s="472"/>
      <c r="Q148" s="472">
        <v>0.5</v>
      </c>
      <c r="R148" s="472">
        <v>0.8</v>
      </c>
    </row>
    <row r="149" spans="1:18">
      <c r="A149" s="468">
        <f t="shared" si="2"/>
        <v>3702</v>
      </c>
      <c r="B149" s="473">
        <v>37029120</v>
      </c>
      <c r="C149" s="471" t="s">
        <v>3841</v>
      </c>
      <c r="D149" s="471" t="s">
        <v>3054</v>
      </c>
      <c r="E149" s="472">
        <v>1711</v>
      </c>
      <c r="F149" s="472">
        <v>200</v>
      </c>
      <c r="G149" s="472"/>
      <c r="H149" s="472"/>
      <c r="I149" s="472"/>
      <c r="J149" s="472"/>
      <c r="K149" s="472"/>
      <c r="L149" s="472"/>
      <c r="M149" s="472"/>
      <c r="N149" s="472"/>
      <c r="O149" s="472"/>
      <c r="P149" s="472"/>
      <c r="Q149" s="472"/>
      <c r="R149" s="472"/>
    </row>
    <row r="150" spans="1:18">
      <c r="A150" s="468">
        <f t="shared" si="2"/>
        <v>3702</v>
      </c>
      <c r="B150" s="473">
        <v>37029180</v>
      </c>
      <c r="C150" s="471" t="s">
        <v>3448</v>
      </c>
      <c r="D150" s="471" t="s">
        <v>3054</v>
      </c>
      <c r="E150" s="472"/>
      <c r="F150" s="472"/>
      <c r="G150" s="472">
        <v>0</v>
      </c>
      <c r="H150" s="472">
        <v>0.1</v>
      </c>
      <c r="I150" s="472">
        <v>5</v>
      </c>
      <c r="J150" s="472"/>
      <c r="K150" s="472"/>
      <c r="L150" s="472"/>
      <c r="M150" s="472"/>
      <c r="N150" s="472"/>
      <c r="O150" s="472"/>
      <c r="P150" s="472"/>
      <c r="Q150" s="472"/>
      <c r="R150" s="472"/>
    </row>
    <row r="151" spans="1:18">
      <c r="A151" s="468">
        <f t="shared" si="2"/>
        <v>3702</v>
      </c>
      <c r="B151" s="473">
        <v>37029310</v>
      </c>
      <c r="C151" s="471" t="s">
        <v>3842</v>
      </c>
      <c r="D151" s="471" t="s">
        <v>3054</v>
      </c>
      <c r="E151" s="472"/>
      <c r="F151" s="472"/>
      <c r="G151" s="472"/>
      <c r="H151" s="472"/>
      <c r="I151" s="472"/>
      <c r="J151" s="472"/>
      <c r="K151" s="472"/>
      <c r="L151" s="472"/>
      <c r="M151" s="472"/>
      <c r="N151" s="472"/>
      <c r="O151" s="472"/>
      <c r="P151" s="472"/>
      <c r="Q151" s="472"/>
      <c r="R151" s="472"/>
    </row>
    <row r="152" spans="1:18">
      <c r="A152" s="468">
        <f t="shared" si="2"/>
        <v>3702</v>
      </c>
      <c r="B152" s="473">
        <v>37029390</v>
      </c>
      <c r="C152" s="471" t="s">
        <v>3448</v>
      </c>
      <c r="D152" s="471" t="s">
        <v>3612</v>
      </c>
      <c r="E152" s="472">
        <v>18970</v>
      </c>
      <c r="F152" s="472">
        <v>2480</v>
      </c>
      <c r="G152" s="472">
        <v>2311</v>
      </c>
      <c r="H152" s="472">
        <v>4690</v>
      </c>
      <c r="I152" s="472">
        <v>2820</v>
      </c>
      <c r="J152" s="472">
        <v>2354</v>
      </c>
      <c r="K152" s="472">
        <v>1402</v>
      </c>
      <c r="L152" s="472"/>
      <c r="M152" s="472"/>
      <c r="N152" s="472"/>
      <c r="O152" s="472"/>
      <c r="P152" s="472"/>
      <c r="Q152" s="472"/>
      <c r="R152" s="472"/>
    </row>
    <row r="153" spans="1:18">
      <c r="A153" s="468">
        <f t="shared" si="2"/>
        <v>3702</v>
      </c>
      <c r="B153" s="473">
        <v>37029410</v>
      </c>
      <c r="C153" s="471" t="s">
        <v>3842</v>
      </c>
      <c r="D153" s="471" t="s">
        <v>3054</v>
      </c>
      <c r="E153" s="472"/>
      <c r="F153" s="472"/>
      <c r="G153" s="472"/>
      <c r="H153" s="472"/>
      <c r="I153" s="472"/>
      <c r="J153" s="472"/>
      <c r="K153" s="472"/>
      <c r="L153" s="472"/>
      <c r="M153" s="472"/>
      <c r="N153" s="472"/>
      <c r="O153" s="472"/>
      <c r="P153" s="472"/>
      <c r="Q153" s="472"/>
      <c r="R153" s="472"/>
    </row>
    <row r="154" spans="1:18">
      <c r="A154" s="468">
        <f t="shared" si="2"/>
        <v>3702</v>
      </c>
      <c r="B154" s="473">
        <v>37029490</v>
      </c>
      <c r="C154" s="471" t="s">
        <v>3448</v>
      </c>
      <c r="D154" s="471" t="s">
        <v>3823</v>
      </c>
      <c r="E154" s="472">
        <v>0</v>
      </c>
      <c r="F154" s="472">
        <v>11200</v>
      </c>
      <c r="G154" s="472"/>
      <c r="H154" s="472">
        <v>10.4</v>
      </c>
      <c r="I154" s="472">
        <v>3471.6</v>
      </c>
      <c r="J154" s="472">
        <v>391.6</v>
      </c>
      <c r="K154" s="472">
        <v>611.1</v>
      </c>
      <c r="L154" s="472"/>
      <c r="M154" s="472"/>
      <c r="N154" s="472"/>
      <c r="O154" s="472"/>
      <c r="P154" s="472"/>
      <c r="Q154" s="472"/>
      <c r="R154" s="472"/>
    </row>
    <row r="155" spans="1:18">
      <c r="A155" s="468">
        <f t="shared" si="2"/>
        <v>3702</v>
      </c>
      <c r="B155" s="473">
        <v>37029500</v>
      </c>
      <c r="C155" s="471" t="s">
        <v>3843</v>
      </c>
      <c r="D155" s="471" t="s">
        <v>3054</v>
      </c>
      <c r="E155" s="472">
        <v>220</v>
      </c>
      <c r="F155" s="472">
        <v>214</v>
      </c>
      <c r="G155" s="472">
        <v>497</v>
      </c>
      <c r="H155" s="472">
        <v>36</v>
      </c>
      <c r="I155" s="472">
        <v>37.5</v>
      </c>
      <c r="J155" s="472">
        <v>9</v>
      </c>
      <c r="K155" s="472">
        <v>0.1</v>
      </c>
      <c r="L155" s="472"/>
      <c r="M155" s="472"/>
      <c r="N155" s="472"/>
      <c r="O155" s="472"/>
      <c r="P155" s="472"/>
      <c r="Q155" s="472"/>
      <c r="R155" s="472"/>
    </row>
    <row r="156" spans="1:18">
      <c r="A156" s="468">
        <f t="shared" si="2"/>
        <v>3702</v>
      </c>
      <c r="B156" s="473">
        <v>37029610</v>
      </c>
      <c r="C156" s="471" t="s">
        <v>3825</v>
      </c>
      <c r="D156" s="471" t="s">
        <v>3054</v>
      </c>
      <c r="E156" s="472"/>
      <c r="F156" s="472"/>
      <c r="G156" s="472"/>
      <c r="H156" s="472"/>
      <c r="I156" s="472"/>
      <c r="J156" s="472"/>
      <c r="K156" s="472"/>
      <c r="L156" s="472"/>
      <c r="M156" s="472"/>
      <c r="N156" s="472"/>
      <c r="O156" s="472"/>
      <c r="P156" s="472">
        <v>0</v>
      </c>
      <c r="Q156" s="472">
        <v>0</v>
      </c>
      <c r="R156" s="472">
        <v>0</v>
      </c>
    </row>
    <row r="157" spans="1:18">
      <c r="A157" s="468">
        <f t="shared" si="2"/>
        <v>3702</v>
      </c>
      <c r="B157" s="473">
        <v>37029690</v>
      </c>
      <c r="C157" s="471" t="s">
        <v>3335</v>
      </c>
      <c r="D157" s="471" t="s">
        <v>3612</v>
      </c>
      <c r="E157" s="472"/>
      <c r="F157" s="472"/>
      <c r="G157" s="472"/>
      <c r="H157" s="472"/>
      <c r="I157" s="472"/>
      <c r="J157" s="472"/>
      <c r="K157" s="472"/>
      <c r="L157" s="472">
        <v>1027</v>
      </c>
      <c r="M157" s="472">
        <v>1033</v>
      </c>
      <c r="N157" s="472">
        <v>1313</v>
      </c>
      <c r="O157" s="472">
        <v>1460</v>
      </c>
      <c r="P157" s="472">
        <v>1525</v>
      </c>
      <c r="Q157" s="472">
        <v>1652</v>
      </c>
      <c r="R157" s="472">
        <v>1751</v>
      </c>
    </row>
    <row r="158" spans="1:18">
      <c r="A158" s="468">
        <f t="shared" si="2"/>
        <v>3702</v>
      </c>
      <c r="B158" s="473">
        <v>37029710</v>
      </c>
      <c r="C158" s="471" t="s">
        <v>3825</v>
      </c>
      <c r="D158" s="471" t="s">
        <v>3054</v>
      </c>
      <c r="E158" s="472"/>
      <c r="F158" s="472"/>
      <c r="G158" s="472"/>
      <c r="H158" s="472"/>
      <c r="I158" s="472"/>
      <c r="J158" s="472"/>
      <c r="K158" s="472"/>
      <c r="L158" s="472"/>
      <c r="M158" s="472"/>
      <c r="N158" s="472"/>
      <c r="O158" s="472"/>
      <c r="P158" s="472">
        <v>0</v>
      </c>
      <c r="Q158" s="472">
        <v>0</v>
      </c>
      <c r="R158" s="472">
        <v>0</v>
      </c>
    </row>
    <row r="159" spans="1:18">
      <c r="A159" s="468">
        <f t="shared" si="2"/>
        <v>3702</v>
      </c>
      <c r="B159" s="473">
        <v>37029790</v>
      </c>
      <c r="C159" s="471" t="s">
        <v>3335</v>
      </c>
      <c r="D159" s="471" t="s">
        <v>3823</v>
      </c>
      <c r="E159" s="472"/>
      <c r="F159" s="472"/>
      <c r="G159" s="472"/>
      <c r="H159" s="472"/>
      <c r="I159" s="472"/>
      <c r="J159" s="472"/>
      <c r="K159" s="472"/>
      <c r="L159" s="472">
        <v>6.4</v>
      </c>
      <c r="M159" s="472">
        <v>0</v>
      </c>
      <c r="N159" s="472">
        <v>3.2</v>
      </c>
      <c r="O159" s="472">
        <v>1.5</v>
      </c>
      <c r="P159" s="472">
        <v>2.1</v>
      </c>
      <c r="Q159" s="472">
        <v>2.1</v>
      </c>
      <c r="R159" s="472">
        <v>72</v>
      </c>
    </row>
    <row r="160" spans="1:18">
      <c r="A160" s="468">
        <f t="shared" si="2"/>
        <v>3702</v>
      </c>
      <c r="B160" s="473">
        <v>37029800</v>
      </c>
      <c r="C160" s="471" t="s">
        <v>3829</v>
      </c>
      <c r="D160" s="471" t="s">
        <v>3054</v>
      </c>
      <c r="E160" s="472"/>
      <c r="F160" s="472"/>
      <c r="G160" s="472"/>
      <c r="H160" s="472"/>
      <c r="I160" s="472"/>
      <c r="J160" s="472"/>
      <c r="K160" s="472"/>
      <c r="L160" s="472"/>
      <c r="M160" s="472">
        <v>3</v>
      </c>
      <c r="N160" s="472">
        <v>0</v>
      </c>
      <c r="O160" s="472"/>
      <c r="P160" s="472">
        <v>0</v>
      </c>
      <c r="Q160" s="472">
        <v>3716.5</v>
      </c>
      <c r="R160" s="472">
        <v>1873.1</v>
      </c>
    </row>
    <row r="161" spans="1:18">
      <c r="A161" s="468">
        <f t="shared" si="2"/>
        <v>3703</v>
      </c>
      <c r="B161" s="473">
        <v>37031000</v>
      </c>
      <c r="C161" s="471" t="s">
        <v>3844</v>
      </c>
      <c r="D161" s="471" t="s">
        <v>3054</v>
      </c>
      <c r="E161" s="472">
        <v>1177</v>
      </c>
      <c r="F161" s="472">
        <v>16664.599999999999</v>
      </c>
      <c r="G161" s="472">
        <v>12454.7</v>
      </c>
      <c r="H161" s="472">
        <v>20733.400000000001</v>
      </c>
      <c r="I161" s="472">
        <v>1862</v>
      </c>
      <c r="J161" s="472">
        <v>2323</v>
      </c>
      <c r="K161" s="472">
        <v>799.5</v>
      </c>
      <c r="L161" s="472">
        <v>8868</v>
      </c>
      <c r="M161" s="472">
        <v>820.5</v>
      </c>
      <c r="N161" s="472">
        <v>113</v>
      </c>
      <c r="O161" s="472">
        <v>1636</v>
      </c>
      <c r="P161" s="472">
        <v>581.5</v>
      </c>
      <c r="Q161" s="472">
        <v>41</v>
      </c>
      <c r="R161" s="472">
        <v>38.700000000000003</v>
      </c>
    </row>
    <row r="162" spans="1:18">
      <c r="A162" s="468">
        <f t="shared" si="2"/>
        <v>3703</v>
      </c>
      <c r="B162" s="473">
        <v>37032000</v>
      </c>
      <c r="C162" s="471" t="s">
        <v>3845</v>
      </c>
      <c r="D162" s="471" t="s">
        <v>3054</v>
      </c>
      <c r="E162" s="472"/>
      <c r="F162" s="472"/>
      <c r="G162" s="472"/>
      <c r="H162" s="472"/>
      <c r="I162" s="472"/>
      <c r="J162" s="472">
        <v>128362.4</v>
      </c>
      <c r="K162" s="472">
        <v>133299.1</v>
      </c>
      <c r="L162" s="472">
        <v>115025.7</v>
      </c>
      <c r="M162" s="472">
        <v>113658.1</v>
      </c>
      <c r="N162" s="472">
        <v>108163.1</v>
      </c>
      <c r="O162" s="472">
        <v>94655</v>
      </c>
      <c r="P162" s="472">
        <v>100431.1</v>
      </c>
      <c r="Q162" s="472">
        <v>77608.600000000006</v>
      </c>
      <c r="R162" s="472">
        <v>73437.600000000006</v>
      </c>
    </row>
    <row r="163" spans="1:18">
      <c r="A163" s="468">
        <f t="shared" si="2"/>
        <v>3703</v>
      </c>
      <c r="B163" s="473">
        <v>37032010</v>
      </c>
      <c r="C163" s="471" t="s">
        <v>3846</v>
      </c>
      <c r="D163" s="471" t="s">
        <v>3054</v>
      </c>
      <c r="E163" s="472">
        <v>5</v>
      </c>
      <c r="F163" s="472">
        <v>97</v>
      </c>
      <c r="G163" s="472">
        <v>402</v>
      </c>
      <c r="H163" s="472">
        <v>177</v>
      </c>
      <c r="I163" s="472">
        <v>67</v>
      </c>
      <c r="J163" s="472"/>
      <c r="K163" s="472"/>
      <c r="L163" s="472"/>
      <c r="M163" s="472"/>
      <c r="N163" s="472"/>
      <c r="O163" s="472"/>
      <c r="P163" s="472"/>
      <c r="Q163" s="472"/>
      <c r="R163" s="472"/>
    </row>
    <row r="164" spans="1:18">
      <c r="A164" s="468">
        <f t="shared" si="2"/>
        <v>3703</v>
      </c>
      <c r="B164" s="473">
        <v>37032090</v>
      </c>
      <c r="C164" s="471" t="s">
        <v>3107</v>
      </c>
      <c r="D164" s="471" t="s">
        <v>3054</v>
      </c>
      <c r="E164" s="472">
        <v>243842.2</v>
      </c>
      <c r="F164" s="472">
        <v>262504.8</v>
      </c>
      <c r="G164" s="472">
        <v>192486</v>
      </c>
      <c r="H164" s="472">
        <v>139928.20000000001</v>
      </c>
      <c r="I164" s="472">
        <v>120098.7</v>
      </c>
      <c r="J164" s="472"/>
      <c r="K164" s="472"/>
      <c r="L164" s="472"/>
      <c r="M164" s="472"/>
      <c r="N164" s="472"/>
      <c r="O164" s="472"/>
      <c r="P164" s="472"/>
      <c r="Q164" s="472"/>
      <c r="R164" s="472"/>
    </row>
    <row r="165" spans="1:18">
      <c r="A165" s="468">
        <f t="shared" si="2"/>
        <v>3703</v>
      </c>
      <c r="B165" s="473">
        <v>37039000</v>
      </c>
      <c r="C165" s="471" t="s">
        <v>3107</v>
      </c>
      <c r="D165" s="471" t="s">
        <v>3054</v>
      </c>
      <c r="E165" s="472"/>
      <c r="F165" s="472"/>
      <c r="G165" s="472"/>
      <c r="H165" s="472"/>
      <c r="I165" s="472"/>
      <c r="J165" s="472">
        <v>6601.8</v>
      </c>
      <c r="K165" s="472">
        <v>7352.2</v>
      </c>
      <c r="L165" s="472">
        <v>3916.7</v>
      </c>
      <c r="M165" s="472">
        <v>2484.9</v>
      </c>
      <c r="N165" s="472">
        <v>3081.4</v>
      </c>
      <c r="O165" s="472">
        <v>2774.3</v>
      </c>
      <c r="P165" s="472">
        <v>2800.1</v>
      </c>
      <c r="Q165" s="472">
        <v>1534.2</v>
      </c>
      <c r="R165" s="472">
        <v>1768.4</v>
      </c>
    </row>
    <row r="166" spans="1:18">
      <c r="A166" s="468">
        <f t="shared" si="2"/>
        <v>3703</v>
      </c>
      <c r="B166" s="473">
        <v>37039010</v>
      </c>
      <c r="C166" s="471" t="s">
        <v>3847</v>
      </c>
      <c r="D166" s="471" t="s">
        <v>3054</v>
      </c>
      <c r="E166" s="472">
        <v>594.5</v>
      </c>
      <c r="F166" s="472">
        <v>0</v>
      </c>
      <c r="G166" s="472">
        <v>75</v>
      </c>
      <c r="H166" s="472">
        <v>545</v>
      </c>
      <c r="I166" s="472">
        <v>254</v>
      </c>
      <c r="J166" s="472"/>
      <c r="K166" s="472"/>
      <c r="L166" s="472"/>
      <c r="M166" s="472"/>
      <c r="N166" s="472"/>
      <c r="O166" s="472"/>
      <c r="P166" s="472"/>
      <c r="Q166" s="472"/>
      <c r="R166" s="472"/>
    </row>
    <row r="167" spans="1:18">
      <c r="A167" s="468">
        <f t="shared" si="2"/>
        <v>3703</v>
      </c>
      <c r="B167" s="473">
        <v>37039090</v>
      </c>
      <c r="C167" s="471" t="s">
        <v>3107</v>
      </c>
      <c r="D167" s="471" t="s">
        <v>3054</v>
      </c>
      <c r="E167" s="472">
        <v>2071.6999999999998</v>
      </c>
      <c r="F167" s="472">
        <v>6939</v>
      </c>
      <c r="G167" s="472">
        <v>6729.4</v>
      </c>
      <c r="H167" s="472">
        <v>27898</v>
      </c>
      <c r="I167" s="472">
        <v>1271.3</v>
      </c>
      <c r="J167" s="472"/>
      <c r="K167" s="472"/>
      <c r="L167" s="472"/>
      <c r="M167" s="472"/>
      <c r="N167" s="472"/>
      <c r="O167" s="472"/>
      <c r="P167" s="472"/>
      <c r="Q167" s="472"/>
      <c r="R167" s="472"/>
    </row>
    <row r="168" spans="1:18">
      <c r="A168" s="468">
        <f t="shared" si="2"/>
        <v>3704</v>
      </c>
      <c r="B168" s="473">
        <v>37040010</v>
      </c>
      <c r="C168" s="471" t="s">
        <v>3848</v>
      </c>
      <c r="D168" s="471" t="s">
        <v>3054</v>
      </c>
      <c r="E168" s="472">
        <v>11.5</v>
      </c>
      <c r="F168" s="472">
        <v>11.2</v>
      </c>
      <c r="G168" s="472">
        <v>16.399999999999999</v>
      </c>
      <c r="H168" s="472">
        <v>3.5</v>
      </c>
      <c r="I168" s="472">
        <v>2</v>
      </c>
      <c r="J168" s="472">
        <v>2</v>
      </c>
      <c r="K168" s="472">
        <v>26.4</v>
      </c>
      <c r="L168" s="472">
        <v>6.1</v>
      </c>
      <c r="M168" s="472">
        <v>7</v>
      </c>
      <c r="N168" s="472">
        <v>1.5</v>
      </c>
      <c r="O168" s="472">
        <v>0</v>
      </c>
      <c r="P168" s="472">
        <v>0</v>
      </c>
      <c r="Q168" s="472">
        <v>1</v>
      </c>
      <c r="R168" s="472">
        <v>0.2</v>
      </c>
    </row>
    <row r="169" spans="1:18">
      <c r="A169" s="468">
        <f t="shared" si="2"/>
        <v>3704</v>
      </c>
      <c r="B169" s="473">
        <v>37040090</v>
      </c>
      <c r="C169" s="471" t="s">
        <v>3448</v>
      </c>
      <c r="D169" s="471" t="s">
        <v>3054</v>
      </c>
      <c r="E169" s="472">
        <v>55.1</v>
      </c>
      <c r="F169" s="472">
        <v>571.79999999999995</v>
      </c>
      <c r="G169" s="472">
        <v>1970.1</v>
      </c>
      <c r="H169" s="472">
        <v>157.30000000000001</v>
      </c>
      <c r="I169" s="472">
        <v>166</v>
      </c>
      <c r="J169" s="472">
        <v>10242</v>
      </c>
      <c r="K169" s="472">
        <v>167.8</v>
      </c>
      <c r="L169" s="472">
        <v>162</v>
      </c>
      <c r="M169" s="472">
        <v>151</v>
      </c>
      <c r="N169" s="472">
        <v>199</v>
      </c>
      <c r="O169" s="472">
        <v>237.5</v>
      </c>
      <c r="P169" s="472">
        <v>86</v>
      </c>
      <c r="Q169" s="472">
        <v>27</v>
      </c>
      <c r="R169" s="472">
        <v>24</v>
      </c>
    </row>
    <row r="170" spans="1:18">
      <c r="A170" s="468">
        <f t="shared" si="2"/>
        <v>3705</v>
      </c>
      <c r="B170" s="473">
        <v>37050010</v>
      </c>
      <c r="C170" s="471" t="s">
        <v>3849</v>
      </c>
      <c r="D170" s="471" t="s">
        <v>3054</v>
      </c>
      <c r="E170" s="472"/>
      <c r="F170" s="472"/>
      <c r="G170" s="472"/>
      <c r="H170" s="472"/>
      <c r="I170" s="472"/>
      <c r="J170" s="472"/>
      <c r="K170" s="472"/>
      <c r="L170" s="472"/>
      <c r="M170" s="472"/>
      <c r="N170" s="472"/>
      <c r="O170" s="472"/>
      <c r="P170" s="472"/>
      <c r="Q170" s="472">
        <v>49</v>
      </c>
      <c r="R170" s="472">
        <v>16</v>
      </c>
    </row>
    <row r="171" spans="1:18">
      <c r="A171" s="468">
        <f t="shared" si="2"/>
        <v>3705</v>
      </c>
      <c r="B171" s="473">
        <v>37050090</v>
      </c>
      <c r="C171" s="471" t="s">
        <v>3448</v>
      </c>
      <c r="D171" s="471" t="s">
        <v>3054</v>
      </c>
      <c r="E171" s="472"/>
      <c r="F171" s="472"/>
      <c r="G171" s="472"/>
      <c r="H171" s="472"/>
      <c r="I171" s="472"/>
      <c r="J171" s="472"/>
      <c r="K171" s="472"/>
      <c r="L171" s="472"/>
      <c r="M171" s="472"/>
      <c r="N171" s="472"/>
      <c r="O171" s="472"/>
      <c r="P171" s="472"/>
      <c r="Q171" s="472">
        <v>841.5</v>
      </c>
      <c r="R171" s="472">
        <v>530.70000000000005</v>
      </c>
    </row>
    <row r="172" spans="1:18">
      <c r="A172" s="468">
        <f t="shared" si="2"/>
        <v>3705</v>
      </c>
      <c r="B172" s="473">
        <v>37051000</v>
      </c>
      <c r="C172" s="471" t="s">
        <v>3849</v>
      </c>
      <c r="D172" s="471" t="s">
        <v>3054</v>
      </c>
      <c r="E172" s="472"/>
      <c r="F172" s="472">
        <v>113</v>
      </c>
      <c r="G172" s="472">
        <v>1.4</v>
      </c>
      <c r="H172" s="472">
        <v>0.2</v>
      </c>
      <c r="I172" s="472"/>
      <c r="J172" s="472"/>
      <c r="K172" s="472"/>
      <c r="L172" s="472"/>
      <c r="M172" s="472"/>
      <c r="N172" s="472">
        <v>1.1000000000000001</v>
      </c>
      <c r="O172" s="472">
        <v>39.4</v>
      </c>
      <c r="P172" s="472">
        <v>99.6</v>
      </c>
      <c r="Q172" s="472"/>
      <c r="R172" s="472"/>
    </row>
    <row r="173" spans="1:18">
      <c r="A173" s="468">
        <f t="shared" si="2"/>
        <v>3705</v>
      </c>
      <c r="B173" s="473">
        <v>37052000</v>
      </c>
      <c r="C173" s="471" t="s">
        <v>3850</v>
      </c>
      <c r="D173" s="471" t="s">
        <v>3054</v>
      </c>
      <c r="E173" s="472">
        <v>2.8</v>
      </c>
      <c r="F173" s="472">
        <v>7.6</v>
      </c>
      <c r="G173" s="472"/>
      <c r="H173" s="472"/>
      <c r="I173" s="472"/>
      <c r="J173" s="472"/>
      <c r="K173" s="472"/>
      <c r="L173" s="472"/>
      <c r="M173" s="472"/>
      <c r="N173" s="472"/>
      <c r="O173" s="472"/>
      <c r="P173" s="472"/>
      <c r="Q173" s="472"/>
      <c r="R173" s="472"/>
    </row>
    <row r="174" spans="1:18">
      <c r="A174" s="468">
        <f t="shared" si="2"/>
        <v>3705</v>
      </c>
      <c r="B174" s="473">
        <v>37059000</v>
      </c>
      <c r="C174" s="471" t="s">
        <v>3448</v>
      </c>
      <c r="D174" s="471" t="s">
        <v>3054</v>
      </c>
      <c r="E174" s="472">
        <v>278.3</v>
      </c>
      <c r="F174" s="472">
        <v>876.8</v>
      </c>
      <c r="G174" s="472"/>
      <c r="H174" s="472"/>
      <c r="I174" s="472"/>
      <c r="J174" s="472"/>
      <c r="K174" s="472"/>
      <c r="L174" s="472"/>
      <c r="M174" s="472"/>
      <c r="N174" s="472"/>
      <c r="O174" s="472"/>
      <c r="P174" s="472"/>
      <c r="Q174" s="472"/>
      <c r="R174" s="472"/>
    </row>
    <row r="175" spans="1:18">
      <c r="A175" s="468">
        <f t="shared" si="2"/>
        <v>3705</v>
      </c>
      <c r="B175" s="473">
        <v>37059010</v>
      </c>
      <c r="C175" s="471" t="s">
        <v>3850</v>
      </c>
      <c r="D175" s="471" t="s">
        <v>3054</v>
      </c>
      <c r="E175" s="472"/>
      <c r="F175" s="472"/>
      <c r="G175" s="472"/>
      <c r="H175" s="472"/>
      <c r="I175" s="472">
        <v>0</v>
      </c>
      <c r="J175" s="472">
        <v>0</v>
      </c>
      <c r="K175" s="472">
        <v>0</v>
      </c>
      <c r="L175" s="472">
        <v>0</v>
      </c>
      <c r="M175" s="472">
        <v>0</v>
      </c>
      <c r="N175" s="472">
        <v>0</v>
      </c>
      <c r="O175" s="472">
        <v>0</v>
      </c>
      <c r="P175" s="472"/>
      <c r="Q175" s="472"/>
      <c r="R175" s="472"/>
    </row>
    <row r="176" spans="1:18">
      <c r="A176" s="468">
        <f t="shared" si="2"/>
        <v>3705</v>
      </c>
      <c r="B176" s="473">
        <v>37059090</v>
      </c>
      <c r="C176" s="471" t="s">
        <v>3448</v>
      </c>
      <c r="D176" s="471" t="s">
        <v>3054</v>
      </c>
      <c r="E176" s="472"/>
      <c r="F176" s="472"/>
      <c r="G176" s="472">
        <v>168</v>
      </c>
      <c r="H176" s="472">
        <v>198.9</v>
      </c>
      <c r="I176" s="472">
        <v>41.7</v>
      </c>
      <c r="J176" s="472">
        <v>237.6</v>
      </c>
      <c r="K176" s="472">
        <v>1565.2</v>
      </c>
      <c r="L176" s="472">
        <v>890.3</v>
      </c>
      <c r="M176" s="472">
        <v>906.3</v>
      </c>
      <c r="N176" s="472">
        <v>9337.1</v>
      </c>
      <c r="O176" s="472">
        <v>1227.3</v>
      </c>
      <c r="P176" s="472">
        <v>1176</v>
      </c>
      <c r="Q176" s="472"/>
      <c r="R176" s="472"/>
    </row>
    <row r="177" spans="1:18">
      <c r="A177" s="468">
        <f t="shared" si="2"/>
        <v>3706</v>
      </c>
      <c r="B177" s="473">
        <v>37061010</v>
      </c>
      <c r="C177" s="471" t="s">
        <v>3851</v>
      </c>
      <c r="D177" s="471" t="s">
        <v>3823</v>
      </c>
      <c r="E177" s="472"/>
      <c r="F177" s="472">
        <v>2050</v>
      </c>
      <c r="G177" s="472"/>
      <c r="H177" s="472">
        <v>2859</v>
      </c>
      <c r="I177" s="472"/>
      <c r="J177" s="472">
        <v>0</v>
      </c>
      <c r="K177" s="472"/>
      <c r="L177" s="472"/>
      <c r="M177" s="472"/>
      <c r="N177" s="472"/>
      <c r="O177" s="472"/>
      <c r="P177" s="472"/>
      <c r="Q177" s="472"/>
      <c r="R177" s="472"/>
    </row>
    <row r="178" spans="1:18">
      <c r="A178" s="468">
        <f t="shared" si="2"/>
        <v>3706</v>
      </c>
      <c r="B178" s="473">
        <v>37061020</v>
      </c>
      <c r="C178" s="471" t="s">
        <v>3852</v>
      </c>
      <c r="D178" s="471" t="s">
        <v>3823</v>
      </c>
      <c r="E178" s="472"/>
      <c r="F178" s="472"/>
      <c r="G178" s="472"/>
      <c r="H178" s="472"/>
      <c r="I178" s="472"/>
      <c r="J178" s="472"/>
      <c r="K178" s="472"/>
      <c r="L178" s="472"/>
      <c r="M178" s="472"/>
      <c r="N178" s="472"/>
      <c r="O178" s="472"/>
      <c r="P178" s="472"/>
      <c r="Q178" s="472"/>
      <c r="R178" s="472">
        <v>4800</v>
      </c>
    </row>
    <row r="179" spans="1:18">
      <c r="A179" s="468">
        <f t="shared" si="2"/>
        <v>3706</v>
      </c>
      <c r="B179" s="473">
        <v>37061091</v>
      </c>
      <c r="C179" s="471" t="s">
        <v>3853</v>
      </c>
      <c r="D179" s="471" t="s">
        <v>3823</v>
      </c>
      <c r="E179" s="472">
        <v>7304.2</v>
      </c>
      <c r="F179" s="472">
        <v>13144</v>
      </c>
      <c r="G179" s="472">
        <v>12567</v>
      </c>
      <c r="H179" s="472">
        <v>7</v>
      </c>
      <c r="I179" s="472">
        <v>9</v>
      </c>
      <c r="J179" s="472">
        <v>0</v>
      </c>
      <c r="K179" s="472"/>
      <c r="L179" s="472"/>
      <c r="M179" s="472"/>
      <c r="N179" s="472"/>
      <c r="O179" s="472"/>
      <c r="P179" s="472"/>
      <c r="Q179" s="472"/>
      <c r="R179" s="472"/>
    </row>
    <row r="180" spans="1:18">
      <c r="A180" s="468">
        <f t="shared" si="2"/>
        <v>3706</v>
      </c>
      <c r="B180" s="473">
        <v>37061099</v>
      </c>
      <c r="C180" s="471" t="s">
        <v>3854</v>
      </c>
      <c r="D180" s="471" t="s">
        <v>3823</v>
      </c>
      <c r="E180" s="472">
        <v>1020098</v>
      </c>
      <c r="F180" s="472">
        <v>1474866.4</v>
      </c>
      <c r="G180" s="472">
        <v>1397888.9</v>
      </c>
      <c r="H180" s="472">
        <v>1722565.7</v>
      </c>
      <c r="I180" s="472">
        <v>1554148.3</v>
      </c>
      <c r="J180" s="472">
        <v>1405564.6</v>
      </c>
      <c r="K180" s="472">
        <v>1196450.7</v>
      </c>
      <c r="L180" s="472">
        <v>742349.6</v>
      </c>
      <c r="M180" s="472">
        <v>355380</v>
      </c>
      <c r="N180" s="472">
        <v>8948</v>
      </c>
      <c r="O180" s="472">
        <v>720</v>
      </c>
      <c r="P180" s="472">
        <v>3160</v>
      </c>
      <c r="Q180" s="472">
        <v>19369</v>
      </c>
      <c r="R180" s="472">
        <v>18336</v>
      </c>
    </row>
    <row r="181" spans="1:18">
      <c r="A181" s="468">
        <f t="shared" si="2"/>
        <v>3706</v>
      </c>
      <c r="B181" s="473">
        <v>37069010</v>
      </c>
      <c r="C181" s="471" t="s">
        <v>3851</v>
      </c>
      <c r="D181" s="471" t="s">
        <v>3823</v>
      </c>
      <c r="E181" s="472"/>
      <c r="F181" s="472"/>
      <c r="G181" s="472"/>
      <c r="H181" s="472"/>
      <c r="I181" s="472"/>
      <c r="J181" s="472"/>
      <c r="K181" s="472"/>
      <c r="L181" s="472"/>
      <c r="M181" s="472"/>
      <c r="N181" s="472"/>
      <c r="O181" s="472"/>
      <c r="P181" s="472"/>
      <c r="Q181" s="472"/>
      <c r="R181" s="472"/>
    </row>
    <row r="182" spans="1:18">
      <c r="A182" s="468">
        <f t="shared" si="2"/>
        <v>3706</v>
      </c>
      <c r="B182" s="473">
        <v>37069031</v>
      </c>
      <c r="C182" s="471" t="s">
        <v>3853</v>
      </c>
      <c r="D182" s="471" t="s">
        <v>3823</v>
      </c>
      <c r="E182" s="472"/>
      <c r="F182" s="472"/>
      <c r="G182" s="472">
        <v>210</v>
      </c>
      <c r="H182" s="472"/>
      <c r="I182" s="472"/>
      <c r="J182" s="472"/>
      <c r="K182" s="472"/>
      <c r="L182" s="472"/>
      <c r="M182" s="472"/>
      <c r="N182" s="472"/>
      <c r="O182" s="472"/>
      <c r="P182" s="472"/>
      <c r="Q182" s="472"/>
      <c r="R182" s="472"/>
    </row>
    <row r="183" spans="1:18">
      <c r="A183" s="468">
        <f t="shared" si="2"/>
        <v>3706</v>
      </c>
      <c r="B183" s="473">
        <v>37069051</v>
      </c>
      <c r="C183" s="471" t="s">
        <v>3855</v>
      </c>
      <c r="D183" s="471" t="s">
        <v>3823</v>
      </c>
      <c r="E183" s="472"/>
      <c r="F183" s="472"/>
      <c r="G183" s="472"/>
      <c r="H183" s="472"/>
      <c r="I183" s="472"/>
      <c r="J183" s="472"/>
      <c r="K183" s="472"/>
      <c r="L183" s="472"/>
      <c r="M183" s="472"/>
      <c r="N183" s="472"/>
      <c r="O183" s="472"/>
      <c r="P183" s="472"/>
      <c r="Q183" s="472"/>
      <c r="R183" s="472"/>
    </row>
    <row r="184" spans="1:18">
      <c r="A184" s="468">
        <f t="shared" si="2"/>
        <v>3706</v>
      </c>
      <c r="B184" s="473">
        <v>37069052</v>
      </c>
      <c r="C184" s="471" t="s">
        <v>3856</v>
      </c>
      <c r="D184" s="471" t="s">
        <v>3823</v>
      </c>
      <c r="E184" s="472"/>
      <c r="F184" s="472"/>
      <c r="G184" s="472"/>
      <c r="H184" s="472"/>
      <c r="I184" s="472"/>
      <c r="J184" s="472"/>
      <c r="K184" s="472"/>
      <c r="L184" s="472"/>
      <c r="M184" s="472"/>
      <c r="N184" s="472"/>
      <c r="O184" s="472"/>
      <c r="P184" s="472"/>
      <c r="Q184" s="472"/>
      <c r="R184" s="472"/>
    </row>
    <row r="185" spans="1:18">
      <c r="A185" s="468">
        <f t="shared" si="2"/>
        <v>3706</v>
      </c>
      <c r="B185" s="473">
        <v>37069091</v>
      </c>
      <c r="C185" s="471" t="s">
        <v>3857</v>
      </c>
      <c r="D185" s="471" t="s">
        <v>3823</v>
      </c>
      <c r="E185" s="472">
        <v>35</v>
      </c>
      <c r="F185" s="472"/>
      <c r="G185" s="472"/>
      <c r="H185" s="472"/>
      <c r="I185" s="472"/>
      <c r="J185" s="472"/>
      <c r="K185" s="472"/>
      <c r="L185" s="472"/>
      <c r="M185" s="472"/>
      <c r="N185" s="472"/>
      <c r="O185" s="472"/>
      <c r="P185" s="472"/>
      <c r="Q185" s="472"/>
      <c r="R185" s="472"/>
    </row>
    <row r="186" spans="1:18">
      <c r="A186" s="468">
        <f t="shared" si="2"/>
        <v>3706</v>
      </c>
      <c r="B186" s="473">
        <v>37069099</v>
      </c>
      <c r="C186" s="471" t="s">
        <v>3858</v>
      </c>
      <c r="D186" s="471" t="s">
        <v>3823</v>
      </c>
      <c r="E186" s="472">
        <v>7198</v>
      </c>
      <c r="F186" s="472">
        <v>0</v>
      </c>
      <c r="G186" s="472"/>
      <c r="H186" s="472">
        <v>11300</v>
      </c>
      <c r="I186" s="472">
        <v>1155</v>
      </c>
      <c r="J186" s="472">
        <v>171.3</v>
      </c>
      <c r="K186" s="472">
        <v>24</v>
      </c>
      <c r="L186" s="472">
        <v>1000</v>
      </c>
      <c r="M186" s="472">
        <v>1700</v>
      </c>
      <c r="N186" s="472">
        <v>1700</v>
      </c>
      <c r="O186" s="472">
        <v>1900</v>
      </c>
      <c r="P186" s="472"/>
      <c r="Q186" s="472"/>
      <c r="R186" s="472">
        <v>1887</v>
      </c>
    </row>
    <row r="187" spans="1:18">
      <c r="A187" s="468">
        <f t="shared" si="2"/>
        <v>3707</v>
      </c>
      <c r="B187" s="473">
        <v>37071000</v>
      </c>
      <c r="C187" s="471" t="s">
        <v>3859</v>
      </c>
      <c r="D187" s="471" t="s">
        <v>3054</v>
      </c>
      <c r="E187" s="472">
        <v>2511.1</v>
      </c>
      <c r="F187" s="472">
        <v>2669</v>
      </c>
      <c r="G187" s="472">
        <v>2191</v>
      </c>
      <c r="H187" s="472">
        <v>632</v>
      </c>
      <c r="I187" s="472">
        <v>301</v>
      </c>
      <c r="J187" s="472">
        <v>1572.3</v>
      </c>
      <c r="K187" s="472">
        <v>682</v>
      </c>
      <c r="L187" s="472">
        <v>667</v>
      </c>
      <c r="M187" s="472">
        <v>651.20000000000005</v>
      </c>
      <c r="N187" s="472">
        <v>12892</v>
      </c>
      <c r="O187" s="472">
        <v>1240.5999999999999</v>
      </c>
      <c r="P187" s="472">
        <v>2948.6</v>
      </c>
      <c r="Q187" s="472">
        <v>10877.9</v>
      </c>
      <c r="R187" s="472">
        <v>3363.1</v>
      </c>
    </row>
    <row r="188" spans="1:18">
      <c r="A188" s="468">
        <f t="shared" si="2"/>
        <v>3707</v>
      </c>
      <c r="B188" s="473">
        <v>37079011</v>
      </c>
      <c r="C188" s="471" t="s">
        <v>3860</v>
      </c>
      <c r="D188" s="471" t="s">
        <v>3054</v>
      </c>
      <c r="E188" s="472">
        <v>109620.2</v>
      </c>
      <c r="F188" s="472">
        <v>79888.399999999994</v>
      </c>
      <c r="G188" s="472">
        <v>69323.399999999994</v>
      </c>
      <c r="H188" s="472">
        <v>62439.9</v>
      </c>
      <c r="I188" s="472">
        <v>83754.600000000006</v>
      </c>
      <c r="J188" s="472"/>
      <c r="K188" s="472"/>
      <c r="L188" s="472"/>
      <c r="M188" s="472"/>
      <c r="N188" s="472"/>
      <c r="O188" s="472"/>
      <c r="P188" s="472"/>
      <c r="Q188" s="472"/>
      <c r="R188" s="472"/>
    </row>
    <row r="189" spans="1:18">
      <c r="A189" s="468">
        <f t="shared" si="2"/>
        <v>3707</v>
      </c>
      <c r="B189" s="473">
        <v>37079019</v>
      </c>
      <c r="C189" s="471" t="s">
        <v>3107</v>
      </c>
      <c r="D189" s="471" t="s">
        <v>3054</v>
      </c>
      <c r="E189" s="472">
        <v>24017</v>
      </c>
      <c r="F189" s="472">
        <v>22393.200000000001</v>
      </c>
      <c r="G189" s="472">
        <v>15086</v>
      </c>
      <c r="H189" s="472">
        <v>11980</v>
      </c>
      <c r="I189" s="472">
        <v>4153</v>
      </c>
      <c r="J189" s="472"/>
      <c r="K189" s="472"/>
      <c r="L189" s="472"/>
      <c r="M189" s="472"/>
      <c r="N189" s="472"/>
      <c r="O189" s="472"/>
      <c r="P189" s="472"/>
      <c r="Q189" s="472"/>
      <c r="R189" s="472"/>
    </row>
    <row r="190" spans="1:18">
      <c r="A190" s="468">
        <f t="shared" si="2"/>
        <v>3707</v>
      </c>
      <c r="B190" s="473">
        <v>37079020</v>
      </c>
      <c r="C190" s="471" t="s">
        <v>3861</v>
      </c>
      <c r="D190" s="471" t="s">
        <v>3054</v>
      </c>
      <c r="E190" s="472"/>
      <c r="F190" s="472"/>
      <c r="G190" s="472"/>
      <c r="H190" s="472"/>
      <c r="I190" s="472"/>
      <c r="J190" s="472">
        <v>254252</v>
      </c>
      <c r="K190" s="472">
        <v>257236.4</v>
      </c>
      <c r="L190" s="472">
        <v>232871.2</v>
      </c>
      <c r="M190" s="472">
        <v>256091.2</v>
      </c>
      <c r="N190" s="472">
        <v>337541.3</v>
      </c>
      <c r="O190" s="472">
        <v>373985.6</v>
      </c>
      <c r="P190" s="472">
        <v>326927.90000000002</v>
      </c>
      <c r="Q190" s="472"/>
      <c r="R190" s="472"/>
    </row>
    <row r="191" spans="1:18">
      <c r="A191" s="468">
        <f t="shared" si="2"/>
        <v>3707</v>
      </c>
      <c r="B191" s="473">
        <v>37079021</v>
      </c>
      <c r="C191" s="471" t="s">
        <v>3862</v>
      </c>
      <c r="D191" s="471" t="s">
        <v>3054</v>
      </c>
      <c r="E191" s="472"/>
      <c r="F191" s="472"/>
      <c r="G191" s="472"/>
      <c r="H191" s="472"/>
      <c r="I191" s="472"/>
      <c r="J191" s="472"/>
      <c r="K191" s="472"/>
      <c r="L191" s="472"/>
      <c r="M191" s="472"/>
      <c r="N191" s="472"/>
      <c r="O191" s="472"/>
      <c r="P191" s="472"/>
      <c r="Q191" s="472">
        <v>66664.600000000006</v>
      </c>
      <c r="R191" s="472">
        <v>69248.7</v>
      </c>
    </row>
    <row r="192" spans="1:18">
      <c r="A192" s="468">
        <f t="shared" si="2"/>
        <v>3707</v>
      </c>
      <c r="B192" s="473">
        <v>37079029</v>
      </c>
      <c r="C192" s="471" t="s">
        <v>3082</v>
      </c>
      <c r="D192" s="471" t="s">
        <v>3054</v>
      </c>
      <c r="E192" s="472"/>
      <c r="F192" s="472"/>
      <c r="G192" s="472"/>
      <c r="H192" s="472"/>
      <c r="I192" s="472"/>
      <c r="J192" s="472"/>
      <c r="K192" s="472"/>
      <c r="L192" s="472"/>
      <c r="M192" s="472"/>
      <c r="N192" s="472"/>
      <c r="O192" s="472"/>
      <c r="P192" s="472"/>
      <c r="Q192" s="472">
        <v>198928.6</v>
      </c>
      <c r="R192" s="472">
        <v>160663.9</v>
      </c>
    </row>
    <row r="193" spans="1:18">
      <c r="A193" s="468">
        <f t="shared" si="2"/>
        <v>3707</v>
      </c>
      <c r="B193" s="473">
        <v>37079030</v>
      </c>
      <c r="C193" s="471" t="s">
        <v>3107</v>
      </c>
      <c r="D193" s="471" t="s">
        <v>3054</v>
      </c>
      <c r="E193" s="472">
        <v>211664.3</v>
      </c>
      <c r="F193" s="472">
        <v>326704.3</v>
      </c>
      <c r="G193" s="472">
        <v>330797.2</v>
      </c>
      <c r="H193" s="472">
        <v>334106.2</v>
      </c>
      <c r="I193" s="472">
        <v>319696.8</v>
      </c>
      <c r="J193" s="472"/>
      <c r="K193" s="472"/>
      <c r="L193" s="472"/>
      <c r="M193" s="472"/>
      <c r="N193" s="472"/>
      <c r="O193" s="472"/>
      <c r="P193" s="472"/>
      <c r="Q193" s="472"/>
      <c r="R193" s="472"/>
    </row>
    <row r="194" spans="1:18">
      <c r="A194" s="468">
        <f t="shared" si="2"/>
        <v>3707</v>
      </c>
      <c r="B194" s="473">
        <v>37079090</v>
      </c>
      <c r="C194" s="471" t="s">
        <v>3107</v>
      </c>
      <c r="D194" s="471" t="s">
        <v>3054</v>
      </c>
      <c r="E194" s="472">
        <v>264192.59999999998</v>
      </c>
      <c r="F194" s="472">
        <v>201908.4</v>
      </c>
      <c r="G194" s="472">
        <v>130579</v>
      </c>
      <c r="H194" s="472">
        <v>130557.5</v>
      </c>
      <c r="I194" s="472">
        <v>104475.5</v>
      </c>
      <c r="J194" s="472">
        <v>161476.4</v>
      </c>
      <c r="K194" s="472">
        <v>125637.2</v>
      </c>
      <c r="L194" s="472">
        <v>113302.2</v>
      </c>
      <c r="M194" s="472">
        <v>97797.7</v>
      </c>
      <c r="N194" s="472">
        <v>76868.5</v>
      </c>
      <c r="O194" s="472">
        <v>137811.1</v>
      </c>
      <c r="P194" s="472">
        <v>151343.1</v>
      </c>
      <c r="Q194" s="472">
        <v>214764.2</v>
      </c>
      <c r="R194" s="472">
        <v>156870</v>
      </c>
    </row>
    <row r="195" spans="1:18">
      <c r="A195" s="468">
        <f t="shared" si="2"/>
        <v>3801</v>
      </c>
      <c r="B195" s="473">
        <v>38011000</v>
      </c>
      <c r="C195" s="471" t="s">
        <v>3863</v>
      </c>
      <c r="D195" s="471" t="s">
        <v>3054</v>
      </c>
      <c r="E195" s="472">
        <v>6105.9</v>
      </c>
      <c r="F195" s="472">
        <v>777.1</v>
      </c>
      <c r="G195" s="472">
        <v>2052.1999999999998</v>
      </c>
      <c r="H195" s="472">
        <v>42484.7</v>
      </c>
      <c r="I195" s="472">
        <v>459467.7</v>
      </c>
      <c r="J195" s="472">
        <v>1944896.9</v>
      </c>
      <c r="K195" s="472">
        <v>3804687.8</v>
      </c>
      <c r="L195" s="472">
        <v>2120570.5</v>
      </c>
      <c r="M195" s="472">
        <v>4957185.7</v>
      </c>
      <c r="N195" s="472">
        <v>70885.100000000006</v>
      </c>
      <c r="O195" s="472">
        <v>17413.3</v>
      </c>
      <c r="P195" s="472">
        <v>2609.6999999999998</v>
      </c>
      <c r="Q195" s="472">
        <v>7703.1</v>
      </c>
      <c r="R195" s="472">
        <v>10425.4</v>
      </c>
    </row>
    <row r="196" spans="1:18">
      <c r="A196" s="468">
        <f t="shared" si="2"/>
        <v>3801</v>
      </c>
      <c r="B196" s="473">
        <v>38012010</v>
      </c>
      <c r="C196" s="471" t="s">
        <v>3864</v>
      </c>
      <c r="D196" s="471" t="s">
        <v>3054</v>
      </c>
      <c r="E196" s="472">
        <v>8689</v>
      </c>
      <c r="F196" s="472">
        <v>10250</v>
      </c>
      <c r="G196" s="472">
        <v>1220</v>
      </c>
      <c r="H196" s="472">
        <v>764</v>
      </c>
      <c r="I196" s="472">
        <v>903</v>
      </c>
      <c r="J196" s="472">
        <v>0</v>
      </c>
      <c r="K196" s="472">
        <v>64</v>
      </c>
      <c r="L196" s="472">
        <v>40</v>
      </c>
      <c r="M196" s="472">
        <v>25.1</v>
      </c>
      <c r="N196" s="472">
        <v>110</v>
      </c>
      <c r="O196" s="472">
        <v>7030</v>
      </c>
      <c r="P196" s="472">
        <v>21230</v>
      </c>
      <c r="Q196" s="472">
        <v>240</v>
      </c>
      <c r="R196" s="472"/>
    </row>
    <row r="197" spans="1:18">
      <c r="A197" s="468">
        <f t="shared" si="2"/>
        <v>3801</v>
      </c>
      <c r="B197" s="473">
        <v>38012090</v>
      </c>
      <c r="C197" s="471" t="s">
        <v>3182</v>
      </c>
      <c r="D197" s="471" t="s">
        <v>3054</v>
      </c>
      <c r="E197" s="472">
        <v>129867</v>
      </c>
      <c r="F197" s="472">
        <v>26644</v>
      </c>
      <c r="G197" s="472">
        <v>660</v>
      </c>
      <c r="H197" s="472">
        <v>1125</v>
      </c>
      <c r="I197" s="472">
        <v>42</v>
      </c>
      <c r="J197" s="472">
        <v>920</v>
      </c>
      <c r="K197" s="472">
        <v>14690</v>
      </c>
      <c r="L197" s="472">
        <v>49616</v>
      </c>
      <c r="M197" s="472">
        <v>28190.2</v>
      </c>
      <c r="N197" s="472">
        <v>76283.399999999994</v>
      </c>
      <c r="O197" s="472">
        <v>51592</v>
      </c>
      <c r="P197" s="472">
        <v>14285.3</v>
      </c>
      <c r="Q197" s="472">
        <v>7547</v>
      </c>
      <c r="R197" s="472">
        <v>1221</v>
      </c>
    </row>
    <row r="198" spans="1:18">
      <c r="A198" s="468">
        <f t="shared" ref="A198:A261" si="3">+VALUE(LEFT(B198,4))</f>
        <v>3801</v>
      </c>
      <c r="B198" s="473">
        <v>38013000</v>
      </c>
      <c r="C198" s="471" t="s">
        <v>3865</v>
      </c>
      <c r="D198" s="471" t="s">
        <v>3054</v>
      </c>
      <c r="E198" s="472"/>
      <c r="F198" s="472"/>
      <c r="G198" s="472">
        <v>4.0999999999999996</v>
      </c>
      <c r="H198" s="472">
        <v>0.1</v>
      </c>
      <c r="I198" s="472">
        <v>0.1</v>
      </c>
      <c r="J198" s="472">
        <v>0.6</v>
      </c>
      <c r="K198" s="472">
        <v>0.5</v>
      </c>
      <c r="L198" s="472">
        <v>0.4</v>
      </c>
      <c r="M198" s="472">
        <v>6.4</v>
      </c>
      <c r="N198" s="472">
        <v>0.6</v>
      </c>
      <c r="O198" s="472"/>
      <c r="P198" s="472">
        <v>50900</v>
      </c>
      <c r="Q198" s="472">
        <v>4.5</v>
      </c>
      <c r="R198" s="472">
        <v>29</v>
      </c>
    </row>
    <row r="199" spans="1:18">
      <c r="A199" s="468">
        <f t="shared" si="3"/>
        <v>3801</v>
      </c>
      <c r="B199" s="473">
        <v>38019000</v>
      </c>
      <c r="C199" s="471" t="s">
        <v>3107</v>
      </c>
      <c r="D199" s="471" t="s">
        <v>3054</v>
      </c>
      <c r="E199" s="472">
        <v>29</v>
      </c>
      <c r="F199" s="472">
        <v>527.5</v>
      </c>
      <c r="G199" s="472">
        <v>266.5</v>
      </c>
      <c r="H199" s="472">
        <v>668.1</v>
      </c>
      <c r="I199" s="472">
        <v>318.3</v>
      </c>
      <c r="J199" s="472">
        <v>133</v>
      </c>
      <c r="K199" s="472">
        <v>1009.9</v>
      </c>
      <c r="L199" s="472">
        <v>1453.5</v>
      </c>
      <c r="M199" s="472">
        <v>40015.4</v>
      </c>
      <c r="N199" s="472">
        <v>935.6</v>
      </c>
      <c r="O199" s="472">
        <v>6715.6</v>
      </c>
      <c r="P199" s="472">
        <v>72137</v>
      </c>
      <c r="Q199" s="472">
        <v>87685.3</v>
      </c>
      <c r="R199" s="472">
        <v>125147.5</v>
      </c>
    </row>
    <row r="200" spans="1:18">
      <c r="A200" s="468">
        <f t="shared" si="3"/>
        <v>3802</v>
      </c>
      <c r="B200" s="473">
        <v>38021000</v>
      </c>
      <c r="C200" s="471" t="s">
        <v>3866</v>
      </c>
      <c r="D200" s="471" t="s">
        <v>3054</v>
      </c>
      <c r="E200" s="472">
        <v>258133</v>
      </c>
      <c r="F200" s="472">
        <v>483117.1</v>
      </c>
      <c r="G200" s="472">
        <v>535127.1</v>
      </c>
      <c r="H200" s="472">
        <v>428608.6</v>
      </c>
      <c r="I200" s="472">
        <v>378609.3</v>
      </c>
      <c r="J200" s="472">
        <v>557716.1</v>
      </c>
      <c r="K200" s="472">
        <v>536461.1</v>
      </c>
      <c r="L200" s="472">
        <v>370472.5</v>
      </c>
      <c r="M200" s="472">
        <v>522564.1</v>
      </c>
      <c r="N200" s="472">
        <v>574674.19999999995</v>
      </c>
      <c r="O200" s="472">
        <v>826659</v>
      </c>
      <c r="P200" s="472">
        <v>1053222.1000000001</v>
      </c>
      <c r="Q200" s="472">
        <v>1763982.7</v>
      </c>
      <c r="R200" s="472">
        <v>1682537.6</v>
      </c>
    </row>
    <row r="201" spans="1:18">
      <c r="A201" s="468">
        <f t="shared" si="3"/>
        <v>3802</v>
      </c>
      <c r="B201" s="473">
        <v>38029000</v>
      </c>
      <c r="C201" s="471" t="s">
        <v>3107</v>
      </c>
      <c r="D201" s="471" t="s">
        <v>3054</v>
      </c>
      <c r="E201" s="472">
        <v>198545.6</v>
      </c>
      <c r="F201" s="472">
        <v>177700.3</v>
      </c>
      <c r="G201" s="472">
        <v>174427.1</v>
      </c>
      <c r="H201" s="472">
        <v>390019.4</v>
      </c>
      <c r="I201" s="472">
        <v>168572.4</v>
      </c>
      <c r="J201" s="472">
        <v>288977.2</v>
      </c>
      <c r="K201" s="472">
        <v>877030.6</v>
      </c>
      <c r="L201" s="472">
        <v>848148.2</v>
      </c>
      <c r="M201" s="472">
        <v>445584.5</v>
      </c>
      <c r="N201" s="472">
        <v>877785.3</v>
      </c>
      <c r="O201" s="472">
        <v>878055.8</v>
      </c>
      <c r="P201" s="472">
        <v>743735.2</v>
      </c>
      <c r="Q201" s="472">
        <v>1039622.1</v>
      </c>
      <c r="R201" s="472">
        <v>523131.9</v>
      </c>
    </row>
    <row r="202" spans="1:18">
      <c r="A202" s="468">
        <f t="shared" si="3"/>
        <v>3803</v>
      </c>
      <c r="B202" s="473">
        <v>38030010</v>
      </c>
      <c r="C202" s="471" t="s">
        <v>3867</v>
      </c>
      <c r="D202" s="471" t="s">
        <v>3054</v>
      </c>
      <c r="E202" s="472"/>
      <c r="F202" s="472">
        <v>10800</v>
      </c>
      <c r="G202" s="472">
        <v>16</v>
      </c>
      <c r="H202" s="472">
        <v>10860</v>
      </c>
      <c r="I202" s="472"/>
      <c r="J202" s="472"/>
      <c r="K202" s="472">
        <v>500</v>
      </c>
      <c r="L202" s="472"/>
      <c r="M202" s="472"/>
      <c r="N202" s="472"/>
      <c r="O202" s="472"/>
      <c r="P202" s="472"/>
      <c r="Q202" s="472"/>
      <c r="R202" s="472"/>
    </row>
    <row r="203" spans="1:18">
      <c r="A203" s="468">
        <f t="shared" si="3"/>
        <v>3803</v>
      </c>
      <c r="B203" s="473">
        <v>38030090</v>
      </c>
      <c r="C203" s="471" t="s">
        <v>3146</v>
      </c>
      <c r="D203" s="471" t="s">
        <v>3054</v>
      </c>
      <c r="E203" s="472">
        <v>27181</v>
      </c>
      <c r="F203" s="472">
        <v>30870</v>
      </c>
      <c r="G203" s="472">
        <v>31702</v>
      </c>
      <c r="H203" s="472">
        <v>23443.8</v>
      </c>
      <c r="I203" s="472">
        <v>2104.1999999999998</v>
      </c>
      <c r="J203" s="472">
        <v>20404.3</v>
      </c>
      <c r="K203" s="472">
        <v>20406.3</v>
      </c>
      <c r="L203" s="472">
        <v>259</v>
      </c>
      <c r="M203" s="472">
        <v>58807.9</v>
      </c>
      <c r="N203" s="472">
        <v>76686.899999999994</v>
      </c>
      <c r="O203" s="472">
        <v>181703</v>
      </c>
      <c r="P203" s="472">
        <v>34805.199999999997</v>
      </c>
      <c r="Q203" s="472">
        <v>11503.4</v>
      </c>
      <c r="R203" s="472">
        <v>15086</v>
      </c>
    </row>
    <row r="204" spans="1:18">
      <c r="A204" s="468">
        <f t="shared" si="3"/>
        <v>3804</v>
      </c>
      <c r="B204" s="473">
        <v>38040000</v>
      </c>
      <c r="C204" s="471" t="s">
        <v>3868</v>
      </c>
      <c r="D204" s="471" t="s">
        <v>3054</v>
      </c>
      <c r="E204" s="472"/>
      <c r="F204" s="472"/>
      <c r="G204" s="472"/>
      <c r="H204" s="472"/>
      <c r="I204" s="472"/>
      <c r="J204" s="472"/>
      <c r="K204" s="472">
        <v>12000</v>
      </c>
      <c r="L204" s="472">
        <v>407104</v>
      </c>
      <c r="M204" s="472">
        <v>276452</v>
      </c>
      <c r="N204" s="472">
        <v>629699</v>
      </c>
      <c r="O204" s="472">
        <v>1093042.2</v>
      </c>
      <c r="P204" s="472">
        <v>1217566.1000000001</v>
      </c>
      <c r="Q204" s="472">
        <v>1533650</v>
      </c>
      <c r="R204" s="472">
        <v>1021476</v>
      </c>
    </row>
    <row r="205" spans="1:18">
      <c r="A205" s="468">
        <f t="shared" si="3"/>
        <v>3804</v>
      </c>
      <c r="B205" s="473">
        <v>38040010</v>
      </c>
      <c r="C205" s="471" t="s">
        <v>3869</v>
      </c>
      <c r="D205" s="471" t="s">
        <v>3054</v>
      </c>
      <c r="E205" s="472">
        <v>73000</v>
      </c>
      <c r="F205" s="472">
        <v>113250</v>
      </c>
      <c r="G205" s="472">
        <v>180858</v>
      </c>
      <c r="H205" s="472">
        <v>106402</v>
      </c>
      <c r="I205" s="472"/>
      <c r="J205" s="472"/>
      <c r="K205" s="472"/>
      <c r="L205" s="472"/>
      <c r="M205" s="472"/>
      <c r="N205" s="472"/>
      <c r="O205" s="472"/>
      <c r="P205" s="472"/>
      <c r="Q205" s="472"/>
      <c r="R205" s="472"/>
    </row>
    <row r="206" spans="1:18">
      <c r="A206" s="468">
        <f t="shared" si="3"/>
        <v>3804</v>
      </c>
      <c r="B206" s="473">
        <v>38040090</v>
      </c>
      <c r="C206" s="471" t="s">
        <v>3107</v>
      </c>
      <c r="D206" s="471" t="s">
        <v>3054</v>
      </c>
      <c r="E206" s="472">
        <v>30013</v>
      </c>
      <c r="F206" s="472">
        <v>31500</v>
      </c>
      <c r="G206" s="472">
        <v>15196</v>
      </c>
      <c r="H206" s="472">
        <v>17265</v>
      </c>
      <c r="I206" s="472">
        <v>4813.7</v>
      </c>
      <c r="J206" s="472"/>
      <c r="K206" s="472"/>
      <c r="L206" s="472"/>
      <c r="M206" s="472"/>
      <c r="N206" s="472"/>
      <c r="O206" s="472"/>
      <c r="P206" s="472"/>
      <c r="Q206" s="472"/>
      <c r="R206" s="472"/>
    </row>
    <row r="207" spans="1:18">
      <c r="A207" s="468">
        <f t="shared" si="3"/>
        <v>3805</v>
      </c>
      <c r="B207" s="473">
        <v>38051010</v>
      </c>
      <c r="C207" s="471" t="s">
        <v>3870</v>
      </c>
      <c r="D207" s="471" t="s">
        <v>3054</v>
      </c>
      <c r="E207" s="472">
        <v>31405</v>
      </c>
      <c r="F207" s="472">
        <v>42300</v>
      </c>
      <c r="G207" s="472">
        <v>29729</v>
      </c>
      <c r="H207" s="472">
        <v>34395</v>
      </c>
      <c r="I207" s="472">
        <v>4025</v>
      </c>
      <c r="J207" s="472">
        <v>6307</v>
      </c>
      <c r="K207" s="472">
        <v>4525</v>
      </c>
      <c r="L207" s="472">
        <v>20289</v>
      </c>
      <c r="M207" s="472">
        <v>13556.4</v>
      </c>
      <c r="N207" s="472">
        <v>8581</v>
      </c>
      <c r="O207" s="472">
        <v>5647</v>
      </c>
      <c r="P207" s="472">
        <v>3922.6</v>
      </c>
      <c r="Q207" s="472">
        <v>5845.5</v>
      </c>
      <c r="R207" s="472">
        <v>8921.1</v>
      </c>
    </row>
    <row r="208" spans="1:18">
      <c r="A208" s="468">
        <f t="shared" si="3"/>
        <v>3805</v>
      </c>
      <c r="B208" s="473">
        <v>38051030</v>
      </c>
      <c r="C208" s="471" t="s">
        <v>3871</v>
      </c>
      <c r="D208" s="471" t="s">
        <v>3054</v>
      </c>
      <c r="E208" s="472">
        <v>40</v>
      </c>
      <c r="F208" s="472">
        <v>160</v>
      </c>
      <c r="G208" s="472">
        <v>870</v>
      </c>
      <c r="H208" s="472">
        <v>2408</v>
      </c>
      <c r="I208" s="472">
        <v>782</v>
      </c>
      <c r="J208" s="472">
        <v>1403</v>
      </c>
      <c r="K208" s="472">
        <v>3850</v>
      </c>
      <c r="L208" s="472">
        <v>651.5</v>
      </c>
      <c r="M208" s="472">
        <v>695</v>
      </c>
      <c r="N208" s="472">
        <v>6312.9</v>
      </c>
      <c r="O208" s="472">
        <v>9994.9</v>
      </c>
      <c r="P208" s="472">
        <v>7692</v>
      </c>
      <c r="Q208" s="472">
        <v>3680</v>
      </c>
      <c r="R208" s="472">
        <v>333</v>
      </c>
    </row>
    <row r="209" spans="1:18">
      <c r="A209" s="468">
        <f t="shared" si="3"/>
        <v>3805</v>
      </c>
      <c r="B209" s="473">
        <v>38051090</v>
      </c>
      <c r="C209" s="471" t="s">
        <v>3872</v>
      </c>
      <c r="D209" s="471" t="s">
        <v>3054</v>
      </c>
      <c r="E209" s="472"/>
      <c r="F209" s="472">
        <v>100</v>
      </c>
      <c r="G209" s="472">
        <v>85</v>
      </c>
      <c r="H209" s="472">
        <v>75</v>
      </c>
      <c r="I209" s="472"/>
      <c r="J209" s="472"/>
      <c r="K209" s="472"/>
      <c r="L209" s="472">
        <v>0</v>
      </c>
      <c r="M209" s="472"/>
      <c r="N209" s="472">
        <v>13.3</v>
      </c>
      <c r="O209" s="472">
        <v>6</v>
      </c>
      <c r="P209" s="472"/>
      <c r="Q209" s="472">
        <v>82</v>
      </c>
      <c r="R209" s="472">
        <v>2799</v>
      </c>
    </row>
    <row r="210" spans="1:18">
      <c r="A210" s="468">
        <f t="shared" si="3"/>
        <v>3805</v>
      </c>
      <c r="B210" s="473">
        <v>38052000</v>
      </c>
      <c r="C210" s="471" t="s">
        <v>3873</v>
      </c>
      <c r="D210" s="471" t="s">
        <v>3054</v>
      </c>
      <c r="E210" s="472">
        <v>14</v>
      </c>
      <c r="F210" s="472">
        <v>7691</v>
      </c>
      <c r="G210" s="472"/>
      <c r="H210" s="472"/>
      <c r="I210" s="472"/>
      <c r="J210" s="472"/>
      <c r="K210" s="472"/>
      <c r="L210" s="472"/>
      <c r="M210" s="472"/>
      <c r="N210" s="472"/>
      <c r="O210" s="472"/>
      <c r="P210" s="472"/>
      <c r="Q210" s="472"/>
      <c r="R210" s="472"/>
    </row>
    <row r="211" spans="1:18">
      <c r="A211" s="468">
        <f t="shared" si="3"/>
        <v>3805</v>
      </c>
      <c r="B211" s="473">
        <v>38059000</v>
      </c>
      <c r="C211" s="471" t="s">
        <v>3107</v>
      </c>
      <c r="D211" s="471" t="s">
        <v>3054</v>
      </c>
      <c r="E211" s="472">
        <v>1128.2</v>
      </c>
      <c r="F211" s="472">
        <v>895</v>
      </c>
      <c r="G211" s="472"/>
      <c r="H211" s="472"/>
      <c r="I211" s="472"/>
      <c r="J211" s="472"/>
      <c r="K211" s="472"/>
      <c r="L211" s="472"/>
      <c r="M211" s="472"/>
      <c r="N211" s="472"/>
      <c r="O211" s="472"/>
      <c r="P211" s="472"/>
      <c r="Q211" s="472"/>
      <c r="R211" s="472"/>
    </row>
    <row r="212" spans="1:18">
      <c r="A212" s="468">
        <f t="shared" si="3"/>
        <v>3805</v>
      </c>
      <c r="B212" s="473">
        <v>38059010</v>
      </c>
      <c r="C212" s="471" t="s">
        <v>3873</v>
      </c>
      <c r="D212" s="471" t="s">
        <v>3054</v>
      </c>
      <c r="E212" s="472"/>
      <c r="F212" s="472"/>
      <c r="G212" s="472">
        <v>132.1</v>
      </c>
      <c r="H212" s="472">
        <v>50</v>
      </c>
      <c r="I212" s="472">
        <v>50</v>
      </c>
      <c r="J212" s="472">
        <v>50</v>
      </c>
      <c r="K212" s="472">
        <v>65</v>
      </c>
      <c r="L212" s="472">
        <v>100</v>
      </c>
      <c r="M212" s="472">
        <v>50</v>
      </c>
      <c r="N212" s="472">
        <v>2353</v>
      </c>
      <c r="O212" s="472">
        <v>50.5</v>
      </c>
      <c r="P212" s="472"/>
      <c r="Q212" s="472">
        <v>50</v>
      </c>
      <c r="R212" s="472">
        <v>10</v>
      </c>
    </row>
    <row r="213" spans="1:18">
      <c r="A213" s="468">
        <f t="shared" si="3"/>
        <v>3805</v>
      </c>
      <c r="B213" s="473">
        <v>38059090</v>
      </c>
      <c r="C213" s="471" t="s">
        <v>3107</v>
      </c>
      <c r="D213" s="471" t="s">
        <v>3054</v>
      </c>
      <c r="E213" s="472"/>
      <c r="F213" s="472"/>
      <c r="G213" s="472">
        <v>2353.1</v>
      </c>
      <c r="H213" s="472">
        <v>1035</v>
      </c>
      <c r="I213" s="472">
        <v>1309.0999999999999</v>
      </c>
      <c r="J213" s="472">
        <v>676</v>
      </c>
      <c r="K213" s="472">
        <v>879</v>
      </c>
      <c r="L213" s="472">
        <v>2138.3000000000002</v>
      </c>
      <c r="M213" s="472">
        <v>1603</v>
      </c>
      <c r="N213" s="472">
        <v>1135.2</v>
      </c>
      <c r="O213" s="472">
        <v>4708</v>
      </c>
      <c r="P213" s="472">
        <v>9819.7999999999993</v>
      </c>
      <c r="Q213" s="472">
        <v>9940.6</v>
      </c>
      <c r="R213" s="472">
        <v>5168.5</v>
      </c>
    </row>
    <row r="214" spans="1:18">
      <c r="A214" s="468">
        <f t="shared" si="3"/>
        <v>3806</v>
      </c>
      <c r="B214" s="473">
        <v>38061000</v>
      </c>
      <c r="C214" s="471" t="s">
        <v>3874</v>
      </c>
      <c r="D214" s="471" t="s">
        <v>3054</v>
      </c>
      <c r="E214" s="472"/>
      <c r="F214" s="472"/>
      <c r="G214" s="472"/>
      <c r="H214" s="472"/>
      <c r="I214" s="472"/>
      <c r="J214" s="472">
        <v>1591.7</v>
      </c>
      <c r="K214" s="472">
        <v>2981.5</v>
      </c>
      <c r="L214" s="472">
        <v>1346.7</v>
      </c>
      <c r="M214" s="472">
        <v>2662.9</v>
      </c>
      <c r="N214" s="472">
        <v>3249.7</v>
      </c>
      <c r="O214" s="472">
        <v>2341.3000000000002</v>
      </c>
      <c r="P214" s="472">
        <v>693217.3</v>
      </c>
      <c r="Q214" s="472">
        <v>287928.09999999998</v>
      </c>
      <c r="R214" s="472">
        <v>47631.5</v>
      </c>
    </row>
    <row r="215" spans="1:18">
      <c r="A215" s="468">
        <f t="shared" si="3"/>
        <v>3806</v>
      </c>
      <c r="B215" s="473">
        <v>38061010</v>
      </c>
      <c r="C215" s="471" t="s">
        <v>3875</v>
      </c>
      <c r="D215" s="471" t="s">
        <v>3054</v>
      </c>
      <c r="E215" s="472">
        <v>1689</v>
      </c>
      <c r="F215" s="472">
        <v>1461</v>
      </c>
      <c r="G215" s="472">
        <v>941.5</v>
      </c>
      <c r="H215" s="472">
        <v>501.4</v>
      </c>
      <c r="I215" s="472">
        <v>35.9</v>
      </c>
      <c r="J215" s="472"/>
      <c r="K215" s="472"/>
      <c r="L215" s="472"/>
      <c r="M215" s="472"/>
      <c r="N215" s="472"/>
      <c r="O215" s="472"/>
      <c r="P215" s="472"/>
      <c r="Q215" s="472"/>
      <c r="R215" s="472"/>
    </row>
    <row r="216" spans="1:18">
      <c r="A216" s="468">
        <f t="shared" si="3"/>
        <v>3806</v>
      </c>
      <c r="B216" s="473">
        <v>38061090</v>
      </c>
      <c r="C216" s="471" t="s">
        <v>3448</v>
      </c>
      <c r="D216" s="471" t="s">
        <v>3054</v>
      </c>
      <c r="E216" s="472">
        <v>1435</v>
      </c>
      <c r="F216" s="472">
        <v>32620</v>
      </c>
      <c r="G216" s="472">
        <v>39402.6</v>
      </c>
      <c r="H216" s="472">
        <v>4381.6000000000004</v>
      </c>
      <c r="I216" s="472">
        <v>1468.6</v>
      </c>
      <c r="J216" s="472"/>
      <c r="K216" s="472"/>
      <c r="L216" s="472"/>
      <c r="M216" s="472"/>
      <c r="N216" s="472"/>
      <c r="O216" s="472"/>
      <c r="P216" s="472"/>
      <c r="Q216" s="472"/>
      <c r="R216" s="472"/>
    </row>
    <row r="217" spans="1:18">
      <c r="A217" s="468">
        <f t="shared" si="3"/>
        <v>3806</v>
      </c>
      <c r="B217" s="473">
        <v>38062000</v>
      </c>
      <c r="C217" s="471" t="s">
        <v>3876</v>
      </c>
      <c r="D217" s="471" t="s">
        <v>3054</v>
      </c>
      <c r="E217" s="472"/>
      <c r="F217" s="472"/>
      <c r="G217" s="472"/>
      <c r="H217" s="472"/>
      <c r="I217" s="472">
        <v>1.1000000000000001</v>
      </c>
      <c r="J217" s="472">
        <v>0</v>
      </c>
      <c r="K217" s="472">
        <v>21</v>
      </c>
      <c r="L217" s="472">
        <v>14.3</v>
      </c>
      <c r="M217" s="472">
        <v>59.4</v>
      </c>
      <c r="N217" s="472">
        <v>34.700000000000003</v>
      </c>
      <c r="O217" s="472">
        <v>43.9</v>
      </c>
      <c r="P217" s="472">
        <v>15.7</v>
      </c>
      <c r="Q217" s="472">
        <v>5189</v>
      </c>
      <c r="R217" s="472">
        <v>61.8</v>
      </c>
    </row>
    <row r="218" spans="1:18">
      <c r="A218" s="468">
        <f t="shared" si="3"/>
        <v>3806</v>
      </c>
      <c r="B218" s="473">
        <v>38063000</v>
      </c>
      <c r="C218" s="471" t="s">
        <v>3877</v>
      </c>
      <c r="D218" s="471" t="s">
        <v>3054</v>
      </c>
      <c r="E218" s="472">
        <v>800</v>
      </c>
      <c r="F218" s="472">
        <v>1806</v>
      </c>
      <c r="G218" s="472">
        <v>3865.1</v>
      </c>
      <c r="H218" s="472">
        <v>4650.8</v>
      </c>
      <c r="I218" s="472">
        <v>2394.3000000000002</v>
      </c>
      <c r="J218" s="472">
        <v>2272.9</v>
      </c>
      <c r="K218" s="472">
        <v>2303.4</v>
      </c>
      <c r="L218" s="472">
        <v>105666.8</v>
      </c>
      <c r="M218" s="472">
        <v>105726.2</v>
      </c>
      <c r="N218" s="472">
        <v>2934.6</v>
      </c>
      <c r="O218" s="472">
        <v>3461.4</v>
      </c>
      <c r="P218" s="472">
        <v>9502.1</v>
      </c>
      <c r="Q218" s="472">
        <v>2723.4</v>
      </c>
      <c r="R218" s="472">
        <v>3404.7</v>
      </c>
    </row>
    <row r="219" spans="1:18">
      <c r="A219" s="468">
        <f t="shared" si="3"/>
        <v>3806</v>
      </c>
      <c r="B219" s="473">
        <v>38069000</v>
      </c>
      <c r="C219" s="471" t="s">
        <v>3107</v>
      </c>
      <c r="D219" s="471" t="s">
        <v>3054</v>
      </c>
      <c r="E219" s="472">
        <v>754</v>
      </c>
      <c r="F219" s="472">
        <v>3312.8</v>
      </c>
      <c r="G219" s="472">
        <v>21087</v>
      </c>
      <c r="H219" s="472">
        <v>29346.799999999999</v>
      </c>
      <c r="I219" s="472">
        <v>17711.400000000001</v>
      </c>
      <c r="J219" s="472">
        <v>19711</v>
      </c>
      <c r="K219" s="472">
        <v>22479</v>
      </c>
      <c r="L219" s="472">
        <v>11317</v>
      </c>
      <c r="M219" s="472">
        <v>16316</v>
      </c>
      <c r="N219" s="472">
        <v>4698.5</v>
      </c>
      <c r="O219" s="472">
        <v>1031.9000000000001</v>
      </c>
      <c r="P219" s="472">
        <v>8218</v>
      </c>
      <c r="Q219" s="472">
        <v>3773.5</v>
      </c>
      <c r="R219" s="472">
        <v>4963.2</v>
      </c>
    </row>
    <row r="220" spans="1:18">
      <c r="A220" s="468">
        <f t="shared" si="3"/>
        <v>3807</v>
      </c>
      <c r="B220" s="473">
        <v>38070010</v>
      </c>
      <c r="C220" s="471" t="s">
        <v>3878</v>
      </c>
      <c r="D220" s="471" t="s">
        <v>3054</v>
      </c>
      <c r="E220" s="472">
        <v>410</v>
      </c>
      <c r="F220" s="472">
        <v>2407</v>
      </c>
      <c r="G220" s="472">
        <v>1177.8</v>
      </c>
      <c r="H220" s="472">
        <v>713.1</v>
      </c>
      <c r="I220" s="472">
        <v>286</v>
      </c>
      <c r="J220" s="472">
        <v>1708</v>
      </c>
      <c r="K220" s="472">
        <v>890.2</v>
      </c>
      <c r="L220" s="472">
        <v>2127</v>
      </c>
      <c r="M220" s="472">
        <v>1598</v>
      </c>
      <c r="N220" s="472">
        <v>1460</v>
      </c>
      <c r="O220" s="472">
        <v>2317</v>
      </c>
      <c r="P220" s="472">
        <v>1301</v>
      </c>
      <c r="Q220" s="472">
        <v>2453</v>
      </c>
      <c r="R220" s="472">
        <v>2103.6</v>
      </c>
    </row>
    <row r="221" spans="1:18">
      <c r="A221" s="468">
        <f t="shared" si="3"/>
        <v>3807</v>
      </c>
      <c r="B221" s="473">
        <v>38070090</v>
      </c>
      <c r="C221" s="471" t="s">
        <v>3107</v>
      </c>
      <c r="D221" s="471" t="s">
        <v>3054</v>
      </c>
      <c r="E221" s="472">
        <v>29142.3</v>
      </c>
      <c r="F221" s="472">
        <v>30490</v>
      </c>
      <c r="G221" s="472">
        <v>11709</v>
      </c>
      <c r="H221" s="472">
        <v>5096.8</v>
      </c>
      <c r="I221" s="472">
        <v>34285.699999999997</v>
      </c>
      <c r="J221" s="472">
        <v>4150.5</v>
      </c>
      <c r="K221" s="472">
        <v>9009</v>
      </c>
      <c r="L221" s="472">
        <v>6553</v>
      </c>
      <c r="M221" s="472">
        <v>9416.4</v>
      </c>
      <c r="N221" s="472">
        <v>14209.1</v>
      </c>
      <c r="O221" s="472">
        <v>8280.9</v>
      </c>
      <c r="P221" s="472">
        <v>9016</v>
      </c>
      <c r="Q221" s="472">
        <v>279946.40000000002</v>
      </c>
      <c r="R221" s="472">
        <v>160078</v>
      </c>
    </row>
    <row r="222" spans="1:18">
      <c r="A222" s="468">
        <f t="shared" si="3"/>
        <v>3808</v>
      </c>
      <c r="B222" s="473">
        <v>38081010</v>
      </c>
      <c r="C222" s="471" t="s">
        <v>3879</v>
      </c>
      <c r="D222" s="471" t="s">
        <v>3054</v>
      </c>
      <c r="E222" s="472">
        <v>155397.4</v>
      </c>
      <c r="F222" s="472">
        <v>265158.40000000002</v>
      </c>
      <c r="G222" s="472"/>
      <c r="H222" s="472"/>
      <c r="I222" s="472"/>
      <c r="J222" s="472"/>
      <c r="K222" s="472"/>
      <c r="L222" s="472"/>
      <c r="M222" s="472"/>
      <c r="N222" s="472"/>
      <c r="O222" s="472"/>
      <c r="P222" s="472"/>
      <c r="Q222" s="472"/>
      <c r="R222" s="472"/>
    </row>
    <row r="223" spans="1:18">
      <c r="A223" s="468">
        <f t="shared" si="3"/>
        <v>3808</v>
      </c>
      <c r="B223" s="473">
        <v>38081020</v>
      </c>
      <c r="C223" s="471" t="s">
        <v>3880</v>
      </c>
      <c r="D223" s="471" t="s">
        <v>3054</v>
      </c>
      <c r="E223" s="472"/>
      <c r="F223" s="472"/>
      <c r="G223" s="472"/>
      <c r="H223" s="472"/>
      <c r="I223" s="472"/>
      <c r="J223" s="472"/>
      <c r="K223" s="472"/>
      <c r="L223" s="472"/>
      <c r="M223" s="472"/>
      <c r="N223" s="472"/>
      <c r="O223" s="472"/>
      <c r="P223" s="472"/>
      <c r="Q223" s="472"/>
      <c r="R223" s="472"/>
    </row>
    <row r="224" spans="1:18">
      <c r="A224" s="468">
        <f t="shared" si="3"/>
        <v>3808</v>
      </c>
      <c r="B224" s="473">
        <v>38081030</v>
      </c>
      <c r="C224" s="471" t="s">
        <v>3881</v>
      </c>
      <c r="D224" s="471" t="s">
        <v>3054</v>
      </c>
      <c r="E224" s="472">
        <v>2847.6</v>
      </c>
      <c r="F224" s="472">
        <v>2960</v>
      </c>
      <c r="G224" s="472"/>
      <c r="H224" s="472"/>
      <c r="I224" s="472"/>
      <c r="J224" s="472"/>
      <c r="K224" s="472"/>
      <c r="L224" s="472"/>
      <c r="M224" s="472"/>
      <c r="N224" s="472"/>
      <c r="O224" s="472"/>
      <c r="P224" s="472"/>
      <c r="Q224" s="472"/>
      <c r="R224" s="472"/>
    </row>
    <row r="225" spans="1:18">
      <c r="A225" s="468">
        <f t="shared" si="3"/>
        <v>3808</v>
      </c>
      <c r="B225" s="473">
        <v>38081040</v>
      </c>
      <c r="C225" s="471" t="s">
        <v>3882</v>
      </c>
      <c r="D225" s="471" t="s">
        <v>3054</v>
      </c>
      <c r="E225" s="472">
        <v>21637.599999999999</v>
      </c>
      <c r="F225" s="472">
        <v>23659.1</v>
      </c>
      <c r="G225" s="472"/>
      <c r="H225" s="472"/>
      <c r="I225" s="472"/>
      <c r="J225" s="472"/>
      <c r="K225" s="472"/>
      <c r="L225" s="472"/>
      <c r="M225" s="472"/>
      <c r="N225" s="472"/>
      <c r="O225" s="472"/>
      <c r="P225" s="472"/>
      <c r="Q225" s="472"/>
      <c r="R225" s="472"/>
    </row>
    <row r="226" spans="1:18">
      <c r="A226" s="468">
        <f t="shared" si="3"/>
        <v>3808</v>
      </c>
      <c r="B226" s="473">
        <v>38081090</v>
      </c>
      <c r="C226" s="471" t="s">
        <v>3107</v>
      </c>
      <c r="D226" s="471" t="s">
        <v>3054</v>
      </c>
      <c r="E226" s="472">
        <v>131704.29999999999</v>
      </c>
      <c r="F226" s="472">
        <v>96116.7</v>
      </c>
      <c r="G226" s="472"/>
      <c r="H226" s="472"/>
      <c r="I226" s="472"/>
      <c r="J226" s="472"/>
      <c r="K226" s="472"/>
      <c r="L226" s="472"/>
      <c r="M226" s="472"/>
      <c r="N226" s="472"/>
      <c r="O226" s="472"/>
      <c r="P226" s="472"/>
      <c r="Q226" s="472"/>
      <c r="R226" s="472"/>
    </row>
    <row r="227" spans="1:18">
      <c r="A227" s="468">
        <f t="shared" si="3"/>
        <v>3808</v>
      </c>
      <c r="B227" s="473">
        <v>38082010</v>
      </c>
      <c r="C227" s="471" t="s">
        <v>3883</v>
      </c>
      <c r="D227" s="471" t="s">
        <v>3054</v>
      </c>
      <c r="E227" s="472">
        <v>152935.79999999999</v>
      </c>
      <c r="F227" s="472">
        <v>160270.9</v>
      </c>
      <c r="G227" s="472"/>
      <c r="H227" s="472"/>
      <c r="I227" s="472"/>
      <c r="J227" s="472"/>
      <c r="K227" s="472"/>
      <c r="L227" s="472"/>
      <c r="M227" s="472"/>
      <c r="N227" s="472"/>
      <c r="O227" s="472"/>
      <c r="P227" s="472"/>
      <c r="Q227" s="472"/>
      <c r="R227" s="472"/>
    </row>
    <row r="228" spans="1:18">
      <c r="A228" s="468">
        <f t="shared" si="3"/>
        <v>3808</v>
      </c>
      <c r="B228" s="473">
        <v>38082015</v>
      </c>
      <c r="C228" s="471" t="s">
        <v>3107</v>
      </c>
      <c r="D228" s="471" t="s">
        <v>3054</v>
      </c>
      <c r="E228" s="472">
        <v>18903</v>
      </c>
      <c r="F228" s="472">
        <v>16577.099999999999</v>
      </c>
      <c r="G228" s="472"/>
      <c r="H228" s="472"/>
      <c r="I228" s="472"/>
      <c r="J228" s="472"/>
      <c r="K228" s="472"/>
      <c r="L228" s="472"/>
      <c r="M228" s="472"/>
      <c r="N228" s="472"/>
      <c r="O228" s="472"/>
      <c r="P228" s="472"/>
      <c r="Q228" s="472"/>
      <c r="R228" s="472"/>
    </row>
    <row r="229" spans="1:18">
      <c r="A229" s="468">
        <f t="shared" si="3"/>
        <v>3808</v>
      </c>
      <c r="B229" s="473">
        <v>38082030</v>
      </c>
      <c r="C229" s="471" t="s">
        <v>3884</v>
      </c>
      <c r="D229" s="471" t="s">
        <v>3054</v>
      </c>
      <c r="E229" s="472">
        <v>15375</v>
      </c>
      <c r="F229" s="472">
        <v>19509</v>
      </c>
      <c r="G229" s="472"/>
      <c r="H229" s="472"/>
      <c r="I229" s="472"/>
      <c r="J229" s="472"/>
      <c r="K229" s="472"/>
      <c r="L229" s="472"/>
      <c r="M229" s="472"/>
      <c r="N229" s="472"/>
      <c r="O229" s="472"/>
      <c r="P229" s="472"/>
      <c r="Q229" s="472"/>
      <c r="R229" s="472"/>
    </row>
    <row r="230" spans="1:18">
      <c r="A230" s="468">
        <f t="shared" si="3"/>
        <v>3808</v>
      </c>
      <c r="B230" s="473">
        <v>38082040</v>
      </c>
      <c r="C230" s="471" t="s">
        <v>3885</v>
      </c>
      <c r="D230" s="471" t="s">
        <v>3054</v>
      </c>
      <c r="E230" s="472">
        <v>800</v>
      </c>
      <c r="F230" s="472">
        <v>2300</v>
      </c>
      <c r="G230" s="472"/>
      <c r="H230" s="472"/>
      <c r="I230" s="472"/>
      <c r="J230" s="472"/>
      <c r="K230" s="472"/>
      <c r="L230" s="472"/>
      <c r="M230" s="472"/>
      <c r="N230" s="472"/>
      <c r="O230" s="472"/>
      <c r="P230" s="472"/>
      <c r="Q230" s="472"/>
      <c r="R230" s="472"/>
    </row>
    <row r="231" spans="1:18">
      <c r="A231" s="468">
        <f t="shared" si="3"/>
        <v>3808</v>
      </c>
      <c r="B231" s="473">
        <v>38082050</v>
      </c>
      <c r="C231" s="471" t="s">
        <v>3886</v>
      </c>
      <c r="D231" s="471" t="s">
        <v>3054</v>
      </c>
      <c r="E231" s="472">
        <v>224801</v>
      </c>
      <c r="F231" s="472">
        <v>309195.3</v>
      </c>
      <c r="G231" s="472"/>
      <c r="H231" s="472"/>
      <c r="I231" s="472"/>
      <c r="J231" s="472"/>
      <c r="K231" s="472"/>
      <c r="L231" s="472"/>
      <c r="M231" s="472"/>
      <c r="N231" s="472"/>
      <c r="O231" s="472"/>
      <c r="P231" s="472"/>
      <c r="Q231" s="472"/>
      <c r="R231" s="472"/>
    </row>
    <row r="232" spans="1:18">
      <c r="A232" s="468">
        <f t="shared" si="3"/>
        <v>3808</v>
      </c>
      <c r="B232" s="473">
        <v>38082060</v>
      </c>
      <c r="C232" s="471" t="s">
        <v>3887</v>
      </c>
      <c r="D232" s="471" t="s">
        <v>3054</v>
      </c>
      <c r="E232" s="472">
        <v>77343.600000000006</v>
      </c>
      <c r="F232" s="472">
        <v>64011</v>
      </c>
      <c r="G232" s="472"/>
      <c r="H232" s="472"/>
      <c r="I232" s="472"/>
      <c r="J232" s="472"/>
      <c r="K232" s="472"/>
      <c r="L232" s="472"/>
      <c r="M232" s="472"/>
      <c r="N232" s="472"/>
      <c r="O232" s="472"/>
      <c r="P232" s="472"/>
      <c r="Q232" s="472"/>
      <c r="R232" s="472"/>
    </row>
    <row r="233" spans="1:18">
      <c r="A233" s="468">
        <f t="shared" si="3"/>
        <v>3808</v>
      </c>
      <c r="B233" s="473">
        <v>38082080</v>
      </c>
      <c r="C233" s="471" t="s">
        <v>3107</v>
      </c>
      <c r="D233" s="471" t="s">
        <v>3054</v>
      </c>
      <c r="E233" s="472">
        <v>467220.9</v>
      </c>
      <c r="F233" s="472">
        <v>434133.7</v>
      </c>
      <c r="G233" s="472"/>
      <c r="H233" s="472"/>
      <c r="I233" s="472"/>
      <c r="J233" s="472"/>
      <c r="K233" s="472"/>
      <c r="L233" s="472"/>
      <c r="M233" s="472"/>
      <c r="N233" s="472"/>
      <c r="O233" s="472"/>
      <c r="P233" s="472"/>
      <c r="Q233" s="472"/>
      <c r="R233" s="472"/>
    </row>
    <row r="234" spans="1:18">
      <c r="A234" s="468">
        <f t="shared" si="3"/>
        <v>3808</v>
      </c>
      <c r="B234" s="473">
        <v>38083011</v>
      </c>
      <c r="C234" s="471" t="s">
        <v>3888</v>
      </c>
      <c r="D234" s="471" t="s">
        <v>3054</v>
      </c>
      <c r="E234" s="472">
        <v>269210</v>
      </c>
      <c r="F234" s="472">
        <v>395713</v>
      </c>
      <c r="G234" s="472"/>
      <c r="H234" s="472"/>
      <c r="I234" s="472"/>
      <c r="J234" s="472"/>
      <c r="K234" s="472"/>
      <c r="L234" s="472"/>
      <c r="M234" s="472"/>
      <c r="N234" s="472"/>
      <c r="O234" s="472"/>
      <c r="P234" s="472"/>
      <c r="Q234" s="472"/>
      <c r="R234" s="472"/>
    </row>
    <row r="235" spans="1:18">
      <c r="A235" s="468">
        <f t="shared" si="3"/>
        <v>3808</v>
      </c>
      <c r="B235" s="473">
        <v>38083013</v>
      </c>
      <c r="C235" s="471" t="s">
        <v>3889</v>
      </c>
      <c r="D235" s="471" t="s">
        <v>3054</v>
      </c>
      <c r="E235" s="472">
        <v>7745</v>
      </c>
      <c r="F235" s="472">
        <v>5115</v>
      </c>
      <c r="G235" s="472"/>
      <c r="H235" s="472"/>
      <c r="I235" s="472"/>
      <c r="J235" s="472"/>
      <c r="K235" s="472"/>
      <c r="L235" s="472"/>
      <c r="M235" s="472"/>
      <c r="N235" s="472"/>
      <c r="O235" s="472"/>
      <c r="P235" s="472"/>
      <c r="Q235" s="472"/>
      <c r="R235" s="472"/>
    </row>
    <row r="236" spans="1:18">
      <c r="A236" s="468">
        <f t="shared" si="3"/>
        <v>3808</v>
      </c>
      <c r="B236" s="473">
        <v>38083015</v>
      </c>
      <c r="C236" s="471" t="s">
        <v>3890</v>
      </c>
      <c r="D236" s="471" t="s">
        <v>3054</v>
      </c>
      <c r="E236" s="472">
        <v>57315</v>
      </c>
      <c r="F236" s="472">
        <v>175562.1</v>
      </c>
      <c r="G236" s="472"/>
      <c r="H236" s="472"/>
      <c r="I236" s="472"/>
      <c r="J236" s="472"/>
      <c r="K236" s="472"/>
      <c r="L236" s="472"/>
      <c r="M236" s="472"/>
      <c r="N236" s="472"/>
      <c r="O236" s="472"/>
      <c r="P236" s="472"/>
      <c r="Q236" s="472"/>
      <c r="R236" s="472"/>
    </row>
    <row r="237" spans="1:18">
      <c r="A237" s="468">
        <f t="shared" si="3"/>
        <v>3808</v>
      </c>
      <c r="B237" s="473">
        <v>38083017</v>
      </c>
      <c r="C237" s="471" t="s">
        <v>3881</v>
      </c>
      <c r="D237" s="471" t="s">
        <v>3054</v>
      </c>
      <c r="E237" s="472">
        <v>62059</v>
      </c>
      <c r="F237" s="472">
        <v>75045</v>
      </c>
      <c r="G237" s="472"/>
      <c r="H237" s="472"/>
      <c r="I237" s="472"/>
      <c r="J237" s="472"/>
      <c r="K237" s="472"/>
      <c r="L237" s="472"/>
      <c r="M237" s="472"/>
      <c r="N237" s="472"/>
      <c r="O237" s="472"/>
      <c r="P237" s="472"/>
      <c r="Q237" s="472"/>
      <c r="R237" s="472"/>
    </row>
    <row r="238" spans="1:18">
      <c r="A238" s="468">
        <f t="shared" si="3"/>
        <v>3808</v>
      </c>
      <c r="B238" s="473">
        <v>38083021</v>
      </c>
      <c r="C238" s="471" t="s">
        <v>3891</v>
      </c>
      <c r="D238" s="471" t="s">
        <v>3054</v>
      </c>
      <c r="E238" s="472">
        <v>53819</v>
      </c>
      <c r="F238" s="472">
        <v>60201</v>
      </c>
      <c r="G238" s="472"/>
      <c r="H238" s="472"/>
      <c r="I238" s="472"/>
      <c r="J238" s="472"/>
      <c r="K238" s="472"/>
      <c r="L238" s="472"/>
      <c r="M238" s="472"/>
      <c r="N238" s="472"/>
      <c r="O238" s="472"/>
      <c r="P238" s="472"/>
      <c r="Q238" s="472"/>
      <c r="R238" s="472"/>
    </row>
    <row r="239" spans="1:18">
      <c r="A239" s="468">
        <f t="shared" si="3"/>
        <v>3808</v>
      </c>
      <c r="B239" s="473">
        <v>38083023</v>
      </c>
      <c r="C239" s="471" t="s">
        <v>3892</v>
      </c>
      <c r="D239" s="471" t="s">
        <v>3054</v>
      </c>
      <c r="E239" s="472">
        <v>54366</v>
      </c>
      <c r="F239" s="472">
        <v>97689</v>
      </c>
      <c r="G239" s="472"/>
      <c r="H239" s="472"/>
      <c r="I239" s="472"/>
      <c r="J239" s="472"/>
      <c r="K239" s="472"/>
      <c r="L239" s="472"/>
      <c r="M239" s="472"/>
      <c r="N239" s="472"/>
      <c r="O239" s="472"/>
      <c r="P239" s="472"/>
      <c r="Q239" s="472"/>
      <c r="R239" s="472"/>
    </row>
    <row r="240" spans="1:18">
      <c r="A240" s="468">
        <f t="shared" si="3"/>
        <v>3808</v>
      </c>
      <c r="B240" s="473">
        <v>38083027</v>
      </c>
      <c r="C240" s="471" t="s">
        <v>3107</v>
      </c>
      <c r="D240" s="471" t="s">
        <v>3054</v>
      </c>
      <c r="E240" s="472">
        <v>2114789.2000000002</v>
      </c>
      <c r="F240" s="472">
        <v>2418940.7000000002</v>
      </c>
      <c r="G240" s="472"/>
      <c r="H240" s="472"/>
      <c r="I240" s="472"/>
      <c r="J240" s="472"/>
      <c r="K240" s="472"/>
      <c r="L240" s="472"/>
      <c r="M240" s="472"/>
      <c r="N240" s="472"/>
      <c r="O240" s="472"/>
      <c r="P240" s="472"/>
      <c r="Q240" s="472"/>
      <c r="R240" s="472"/>
    </row>
    <row r="241" spans="1:18">
      <c r="A241" s="468">
        <f t="shared" si="3"/>
        <v>3808</v>
      </c>
      <c r="B241" s="473">
        <v>38083030</v>
      </c>
      <c r="C241" s="471" t="s">
        <v>3893</v>
      </c>
      <c r="D241" s="471" t="s">
        <v>3054</v>
      </c>
      <c r="E241" s="472">
        <v>2005</v>
      </c>
      <c r="F241" s="472">
        <v>953.2</v>
      </c>
      <c r="G241" s="472"/>
      <c r="H241" s="472"/>
      <c r="I241" s="472"/>
      <c r="J241" s="472"/>
      <c r="K241" s="472"/>
      <c r="L241" s="472"/>
      <c r="M241" s="472"/>
      <c r="N241" s="472"/>
      <c r="O241" s="472"/>
      <c r="P241" s="472"/>
      <c r="Q241" s="472"/>
      <c r="R241" s="472"/>
    </row>
    <row r="242" spans="1:18">
      <c r="A242" s="468">
        <f t="shared" si="3"/>
        <v>3808</v>
      </c>
      <c r="B242" s="473">
        <v>38083090</v>
      </c>
      <c r="C242" s="471" t="s">
        <v>3894</v>
      </c>
      <c r="D242" s="471" t="s">
        <v>3054</v>
      </c>
      <c r="E242" s="472">
        <v>161942.1</v>
      </c>
      <c r="F242" s="472">
        <v>189790.5</v>
      </c>
      <c r="G242" s="472"/>
      <c r="H242" s="472"/>
      <c r="I242" s="472"/>
      <c r="J242" s="472"/>
      <c r="K242" s="472"/>
      <c r="L242" s="472"/>
      <c r="M242" s="472"/>
      <c r="N242" s="472"/>
      <c r="O242" s="472"/>
      <c r="P242" s="472"/>
      <c r="Q242" s="472"/>
      <c r="R242" s="472"/>
    </row>
    <row r="243" spans="1:18">
      <c r="A243" s="468">
        <f t="shared" si="3"/>
        <v>3808</v>
      </c>
      <c r="B243" s="473">
        <v>38084010</v>
      </c>
      <c r="C243" s="471" t="s">
        <v>3895</v>
      </c>
      <c r="D243" s="471" t="s">
        <v>3054</v>
      </c>
      <c r="E243" s="472">
        <v>66677.2</v>
      </c>
      <c r="F243" s="472">
        <v>81198.5</v>
      </c>
      <c r="G243" s="472"/>
      <c r="H243" s="472"/>
      <c r="I243" s="472"/>
      <c r="J243" s="472"/>
      <c r="K243" s="472"/>
      <c r="L243" s="472"/>
      <c r="M243" s="472"/>
      <c r="N243" s="472"/>
      <c r="O243" s="472"/>
      <c r="P243" s="472"/>
      <c r="Q243" s="472"/>
      <c r="R243" s="472"/>
    </row>
    <row r="244" spans="1:18">
      <c r="A244" s="468">
        <f t="shared" si="3"/>
        <v>3808</v>
      </c>
      <c r="B244" s="473">
        <v>38084020</v>
      </c>
      <c r="C244" s="471" t="s">
        <v>3896</v>
      </c>
      <c r="D244" s="471" t="s">
        <v>3054</v>
      </c>
      <c r="E244" s="472">
        <v>162452.4</v>
      </c>
      <c r="F244" s="472">
        <v>175203</v>
      </c>
      <c r="G244" s="472"/>
      <c r="H244" s="472"/>
      <c r="I244" s="472"/>
      <c r="J244" s="472"/>
      <c r="K244" s="472"/>
      <c r="L244" s="472"/>
      <c r="M244" s="472"/>
      <c r="N244" s="472"/>
      <c r="O244" s="472"/>
      <c r="P244" s="472"/>
      <c r="Q244" s="472"/>
      <c r="R244" s="472"/>
    </row>
    <row r="245" spans="1:18">
      <c r="A245" s="468">
        <f t="shared" si="3"/>
        <v>3808</v>
      </c>
      <c r="B245" s="473">
        <v>38084090</v>
      </c>
      <c r="C245" s="471" t="s">
        <v>3107</v>
      </c>
      <c r="D245" s="471" t="s">
        <v>3054</v>
      </c>
      <c r="E245" s="472">
        <v>738250.1</v>
      </c>
      <c r="F245" s="472">
        <v>742254.8</v>
      </c>
      <c r="G245" s="472"/>
      <c r="H245" s="472"/>
      <c r="I245" s="472"/>
      <c r="J245" s="472"/>
      <c r="K245" s="472"/>
      <c r="L245" s="472"/>
      <c r="M245" s="472"/>
      <c r="N245" s="472"/>
      <c r="O245" s="472"/>
      <c r="P245" s="472"/>
      <c r="Q245" s="472"/>
      <c r="R245" s="472"/>
    </row>
    <row r="246" spans="1:18">
      <c r="A246" s="468">
        <f t="shared" si="3"/>
        <v>3808</v>
      </c>
      <c r="B246" s="473">
        <v>38085000</v>
      </c>
      <c r="C246" s="471" t="s">
        <v>3897</v>
      </c>
      <c r="D246" s="471" t="s">
        <v>3054</v>
      </c>
      <c r="E246" s="472"/>
      <c r="F246" s="472"/>
      <c r="G246" s="472">
        <v>434257.4</v>
      </c>
      <c r="H246" s="472">
        <v>142878.70000000001</v>
      </c>
      <c r="I246" s="472">
        <v>59890.5</v>
      </c>
      <c r="J246" s="472">
        <v>87512</v>
      </c>
      <c r="K246" s="472">
        <v>31370.9</v>
      </c>
      <c r="L246" s="472">
        <v>30726.2</v>
      </c>
      <c r="M246" s="472">
        <v>47475.6</v>
      </c>
      <c r="N246" s="472">
        <v>56962.7</v>
      </c>
      <c r="O246" s="472">
        <v>39613</v>
      </c>
      <c r="P246" s="472">
        <v>75652.899999999994</v>
      </c>
      <c r="Q246" s="472"/>
      <c r="R246" s="472"/>
    </row>
    <row r="247" spans="1:18">
      <c r="A247" s="468">
        <f t="shared" si="3"/>
        <v>3808</v>
      </c>
      <c r="B247" s="473">
        <v>38085200</v>
      </c>
      <c r="C247" s="471" t="s">
        <v>3898</v>
      </c>
      <c r="D247" s="471" t="s">
        <v>3054</v>
      </c>
      <c r="E247" s="472"/>
      <c r="F247" s="472"/>
      <c r="G247" s="472"/>
      <c r="H247" s="472"/>
      <c r="I247" s="472"/>
      <c r="J247" s="472"/>
      <c r="K247" s="472"/>
      <c r="L247" s="472"/>
      <c r="M247" s="472"/>
      <c r="N247" s="472"/>
      <c r="O247" s="472"/>
      <c r="P247" s="472"/>
      <c r="Q247" s="472">
        <v>91759.3</v>
      </c>
      <c r="R247" s="472">
        <v>41517.800000000003</v>
      </c>
    </row>
    <row r="248" spans="1:18">
      <c r="A248" s="468">
        <f t="shared" si="3"/>
        <v>3808</v>
      </c>
      <c r="B248" s="473">
        <v>38085900</v>
      </c>
      <c r="C248" s="471" t="s">
        <v>3335</v>
      </c>
      <c r="D248" s="471" t="s">
        <v>3054</v>
      </c>
      <c r="E248" s="472"/>
      <c r="F248" s="472"/>
      <c r="G248" s="472"/>
      <c r="H248" s="472"/>
      <c r="I248" s="472"/>
      <c r="J248" s="472"/>
      <c r="K248" s="472"/>
      <c r="L248" s="472"/>
      <c r="M248" s="472"/>
      <c r="N248" s="472"/>
      <c r="O248" s="472"/>
      <c r="P248" s="472"/>
      <c r="Q248" s="472">
        <v>11211.4</v>
      </c>
      <c r="R248" s="472">
        <v>204882.6</v>
      </c>
    </row>
    <row r="249" spans="1:18">
      <c r="A249" s="468">
        <f t="shared" si="3"/>
        <v>3808</v>
      </c>
      <c r="B249" s="473">
        <v>38086100</v>
      </c>
      <c r="C249" s="471" t="s">
        <v>3899</v>
      </c>
      <c r="D249" s="471" t="s">
        <v>3054</v>
      </c>
      <c r="E249" s="472"/>
      <c r="F249" s="472"/>
      <c r="G249" s="472"/>
      <c r="H249" s="472"/>
      <c r="I249" s="472"/>
      <c r="J249" s="472"/>
      <c r="K249" s="472"/>
      <c r="L249" s="472"/>
      <c r="M249" s="472"/>
      <c r="N249" s="472"/>
      <c r="O249" s="472"/>
      <c r="P249" s="472"/>
      <c r="Q249" s="472">
        <v>3</v>
      </c>
      <c r="R249" s="472">
        <v>58.8</v>
      </c>
    </row>
    <row r="250" spans="1:18">
      <c r="A250" s="468">
        <f t="shared" si="3"/>
        <v>3808</v>
      </c>
      <c r="B250" s="473">
        <v>38086200</v>
      </c>
      <c r="C250" s="471" t="s">
        <v>3900</v>
      </c>
      <c r="D250" s="471" t="s">
        <v>3054</v>
      </c>
      <c r="E250" s="472"/>
      <c r="F250" s="472"/>
      <c r="G250" s="472"/>
      <c r="H250" s="472"/>
      <c r="I250" s="472"/>
      <c r="J250" s="472"/>
      <c r="K250" s="472"/>
      <c r="L250" s="472"/>
      <c r="M250" s="472"/>
      <c r="N250" s="472"/>
      <c r="O250" s="472"/>
      <c r="P250" s="472"/>
      <c r="Q250" s="472">
        <v>122255</v>
      </c>
      <c r="R250" s="472">
        <v>94090</v>
      </c>
    </row>
    <row r="251" spans="1:18">
      <c r="A251" s="468">
        <f t="shared" si="3"/>
        <v>3808</v>
      </c>
      <c r="B251" s="473">
        <v>38086900</v>
      </c>
      <c r="C251" s="471" t="s">
        <v>3335</v>
      </c>
      <c r="D251" s="471" t="s">
        <v>3054</v>
      </c>
      <c r="E251" s="472"/>
      <c r="F251" s="472"/>
      <c r="G251" s="472"/>
      <c r="H251" s="472"/>
      <c r="I251" s="472"/>
      <c r="J251" s="472"/>
      <c r="K251" s="472"/>
      <c r="L251" s="472"/>
      <c r="M251" s="472"/>
      <c r="N251" s="472"/>
      <c r="O251" s="472"/>
      <c r="P251" s="472"/>
      <c r="Q251" s="472">
        <v>2516</v>
      </c>
      <c r="R251" s="472">
        <v>23380</v>
      </c>
    </row>
    <row r="252" spans="1:18">
      <c r="A252" s="468">
        <f t="shared" si="3"/>
        <v>3808</v>
      </c>
      <c r="B252" s="473">
        <v>38089010</v>
      </c>
      <c r="C252" s="471" t="s">
        <v>3901</v>
      </c>
      <c r="D252" s="471" t="s">
        <v>3054</v>
      </c>
      <c r="E252" s="472">
        <v>117898</v>
      </c>
      <c r="F252" s="472">
        <v>112375.8</v>
      </c>
      <c r="G252" s="472"/>
      <c r="H252" s="472"/>
      <c r="I252" s="472"/>
      <c r="J252" s="472"/>
      <c r="K252" s="472"/>
      <c r="L252" s="472"/>
      <c r="M252" s="472"/>
      <c r="N252" s="472"/>
      <c r="O252" s="472"/>
      <c r="P252" s="472"/>
      <c r="Q252" s="472"/>
      <c r="R252" s="472"/>
    </row>
    <row r="253" spans="1:18">
      <c r="A253" s="468">
        <f t="shared" si="3"/>
        <v>3808</v>
      </c>
      <c r="B253" s="473">
        <v>38089090</v>
      </c>
      <c r="C253" s="471" t="s">
        <v>3107</v>
      </c>
      <c r="D253" s="471" t="s">
        <v>3054</v>
      </c>
      <c r="E253" s="472">
        <v>162766.29999999999</v>
      </c>
      <c r="F253" s="472">
        <v>450723.7</v>
      </c>
      <c r="G253" s="472"/>
      <c r="H253" s="472"/>
      <c r="I253" s="472"/>
      <c r="J253" s="472"/>
      <c r="K253" s="472"/>
      <c r="L253" s="472"/>
      <c r="M253" s="472"/>
      <c r="N253" s="472"/>
      <c r="O253" s="472"/>
      <c r="P253" s="472"/>
      <c r="Q253" s="472"/>
      <c r="R253" s="472"/>
    </row>
    <row r="254" spans="1:18">
      <c r="A254" s="468">
        <f t="shared" si="3"/>
        <v>3808</v>
      </c>
      <c r="B254" s="473">
        <v>38089110</v>
      </c>
      <c r="C254" s="471" t="s">
        <v>3902</v>
      </c>
      <c r="D254" s="471" t="s">
        <v>3054</v>
      </c>
      <c r="E254" s="472"/>
      <c r="F254" s="472"/>
      <c r="G254" s="472">
        <v>156781.5</v>
      </c>
      <c r="H254" s="472">
        <v>265829.7</v>
      </c>
      <c r="I254" s="472">
        <v>175698.7</v>
      </c>
      <c r="J254" s="472">
        <v>266446</v>
      </c>
      <c r="K254" s="472">
        <v>287518.5</v>
      </c>
      <c r="L254" s="472">
        <v>319203.20000000001</v>
      </c>
      <c r="M254" s="472">
        <v>385945.8</v>
      </c>
      <c r="N254" s="472">
        <v>290058.2</v>
      </c>
      <c r="O254" s="472">
        <v>246607.1</v>
      </c>
      <c r="P254" s="472">
        <v>373528.1</v>
      </c>
      <c r="Q254" s="472">
        <v>270295.3</v>
      </c>
      <c r="R254" s="472">
        <v>371423.9</v>
      </c>
    </row>
    <row r="255" spans="1:18">
      <c r="A255" s="468">
        <f t="shared" si="3"/>
        <v>3808</v>
      </c>
      <c r="B255" s="473">
        <v>38089120</v>
      </c>
      <c r="C255" s="471" t="s">
        <v>3903</v>
      </c>
      <c r="D255" s="471" t="s">
        <v>3054</v>
      </c>
      <c r="E255" s="472"/>
      <c r="F255" s="472"/>
      <c r="G255" s="472">
        <v>262</v>
      </c>
      <c r="H255" s="472"/>
      <c r="I255" s="472">
        <v>0</v>
      </c>
      <c r="J255" s="472"/>
      <c r="K255" s="472"/>
      <c r="L255" s="472"/>
      <c r="M255" s="472">
        <v>380</v>
      </c>
      <c r="N255" s="472">
        <v>600</v>
      </c>
      <c r="O255" s="472"/>
      <c r="P255" s="472">
        <v>0</v>
      </c>
      <c r="Q255" s="472">
        <v>5168</v>
      </c>
      <c r="R255" s="472"/>
    </row>
    <row r="256" spans="1:18">
      <c r="A256" s="468">
        <f t="shared" si="3"/>
        <v>3808</v>
      </c>
      <c r="B256" s="473">
        <v>38089130</v>
      </c>
      <c r="C256" s="471" t="s">
        <v>3904</v>
      </c>
      <c r="D256" s="471" t="s">
        <v>3054</v>
      </c>
      <c r="E256" s="472"/>
      <c r="F256" s="472"/>
      <c r="G256" s="472">
        <v>2795</v>
      </c>
      <c r="H256" s="472">
        <v>3923</v>
      </c>
      <c r="I256" s="472">
        <v>1479</v>
      </c>
      <c r="J256" s="472">
        <v>1029.2</v>
      </c>
      <c r="K256" s="472">
        <v>1130.8</v>
      </c>
      <c r="L256" s="472">
        <v>120.6</v>
      </c>
      <c r="M256" s="472">
        <v>1279.5999999999999</v>
      </c>
      <c r="N256" s="472">
        <v>540</v>
      </c>
      <c r="O256" s="472">
        <v>807.4</v>
      </c>
      <c r="P256" s="472">
        <v>820</v>
      </c>
      <c r="Q256" s="472">
        <v>22878</v>
      </c>
      <c r="R256" s="472">
        <v>7</v>
      </c>
    </row>
    <row r="257" spans="1:18">
      <c r="A257" s="468">
        <f t="shared" si="3"/>
        <v>3808</v>
      </c>
      <c r="B257" s="473">
        <v>38089140</v>
      </c>
      <c r="C257" s="471" t="s">
        <v>3905</v>
      </c>
      <c r="D257" s="471" t="s">
        <v>3054</v>
      </c>
      <c r="E257" s="472"/>
      <c r="F257" s="472"/>
      <c r="G257" s="472">
        <v>35232.300000000003</v>
      </c>
      <c r="H257" s="472">
        <v>30044.799999999999</v>
      </c>
      <c r="I257" s="472">
        <v>19324.2</v>
      </c>
      <c r="J257" s="472">
        <v>24187.599999999999</v>
      </c>
      <c r="K257" s="472">
        <v>44957.2</v>
      </c>
      <c r="L257" s="472">
        <v>14427.3</v>
      </c>
      <c r="M257" s="472">
        <v>10095.799999999999</v>
      </c>
      <c r="N257" s="472">
        <v>10317.1</v>
      </c>
      <c r="O257" s="472">
        <v>6157.5</v>
      </c>
      <c r="P257" s="472">
        <v>15786.8</v>
      </c>
      <c r="Q257" s="472">
        <v>14758.5</v>
      </c>
      <c r="R257" s="472">
        <v>19290.2</v>
      </c>
    </row>
    <row r="258" spans="1:18">
      <c r="A258" s="468">
        <f t="shared" si="3"/>
        <v>3808</v>
      </c>
      <c r="B258" s="473">
        <v>38089190</v>
      </c>
      <c r="C258" s="471" t="s">
        <v>3082</v>
      </c>
      <c r="D258" s="471" t="s">
        <v>3054</v>
      </c>
      <c r="E258" s="472"/>
      <c r="F258" s="472"/>
      <c r="G258" s="472">
        <v>273211.3</v>
      </c>
      <c r="H258" s="472">
        <v>249243</v>
      </c>
      <c r="I258" s="472">
        <v>184085.4</v>
      </c>
      <c r="J258" s="472">
        <v>228961.4</v>
      </c>
      <c r="K258" s="472">
        <v>278487.40000000002</v>
      </c>
      <c r="L258" s="472">
        <v>575358.80000000005</v>
      </c>
      <c r="M258" s="472">
        <v>410588.2</v>
      </c>
      <c r="N258" s="472">
        <v>297779.09999999998</v>
      </c>
      <c r="O258" s="472">
        <v>299332.2</v>
      </c>
      <c r="P258" s="472">
        <v>415111.5</v>
      </c>
      <c r="Q258" s="472">
        <v>389902.6</v>
      </c>
      <c r="R258" s="472">
        <v>384748.9</v>
      </c>
    </row>
    <row r="259" spans="1:18">
      <c r="A259" s="468">
        <f t="shared" si="3"/>
        <v>3808</v>
      </c>
      <c r="B259" s="473">
        <v>38089210</v>
      </c>
      <c r="C259" s="471" t="s">
        <v>3906</v>
      </c>
      <c r="D259" s="471" t="s">
        <v>3054</v>
      </c>
      <c r="E259" s="472"/>
      <c r="F259" s="472"/>
      <c r="G259" s="472">
        <v>77713</v>
      </c>
      <c r="H259" s="472">
        <v>86462</v>
      </c>
      <c r="I259" s="472">
        <v>50904.800000000003</v>
      </c>
      <c r="J259" s="472">
        <v>189357</v>
      </c>
      <c r="K259" s="472">
        <v>214210</v>
      </c>
      <c r="L259" s="472">
        <v>204284</v>
      </c>
      <c r="M259" s="472">
        <v>256235</v>
      </c>
      <c r="N259" s="472">
        <v>355381</v>
      </c>
      <c r="O259" s="472">
        <v>416443</v>
      </c>
      <c r="P259" s="472">
        <v>599402</v>
      </c>
      <c r="Q259" s="472">
        <v>787483</v>
      </c>
      <c r="R259" s="472">
        <v>820664</v>
      </c>
    </row>
    <row r="260" spans="1:18">
      <c r="A260" s="468">
        <f t="shared" si="3"/>
        <v>3808</v>
      </c>
      <c r="B260" s="473">
        <v>38089220</v>
      </c>
      <c r="C260" s="471" t="s">
        <v>3529</v>
      </c>
      <c r="D260" s="471" t="s">
        <v>3054</v>
      </c>
      <c r="E260" s="472"/>
      <c r="F260" s="472"/>
      <c r="G260" s="472">
        <v>37810</v>
      </c>
      <c r="H260" s="472">
        <v>18881.8</v>
      </c>
      <c r="I260" s="472">
        <v>12918</v>
      </c>
      <c r="J260" s="472">
        <v>11254</v>
      </c>
      <c r="K260" s="472">
        <v>19035.599999999999</v>
      </c>
      <c r="L260" s="472">
        <v>26656</v>
      </c>
      <c r="M260" s="472">
        <v>1900.9</v>
      </c>
      <c r="N260" s="472">
        <v>1788.8</v>
      </c>
      <c r="O260" s="472">
        <v>6513</v>
      </c>
      <c r="P260" s="472">
        <v>3424</v>
      </c>
      <c r="Q260" s="472">
        <v>16745.099999999999</v>
      </c>
      <c r="R260" s="472">
        <v>37318.9</v>
      </c>
    </row>
    <row r="261" spans="1:18">
      <c r="A261" s="468">
        <f t="shared" si="3"/>
        <v>3808</v>
      </c>
      <c r="B261" s="473">
        <v>38089230</v>
      </c>
      <c r="C261" s="471" t="s">
        <v>3907</v>
      </c>
      <c r="D261" s="471" t="s">
        <v>3054</v>
      </c>
      <c r="E261" s="472"/>
      <c r="F261" s="472"/>
      <c r="G261" s="472">
        <v>37726</v>
      </c>
      <c r="H261" s="472">
        <v>22391</v>
      </c>
      <c r="I261" s="472">
        <v>13902</v>
      </c>
      <c r="J261" s="472">
        <v>29315</v>
      </c>
      <c r="K261" s="472">
        <v>36900</v>
      </c>
      <c r="L261" s="472">
        <v>37989</v>
      </c>
      <c r="M261" s="472">
        <v>8883</v>
      </c>
      <c r="N261" s="472">
        <v>7052</v>
      </c>
      <c r="O261" s="472">
        <v>41167</v>
      </c>
      <c r="P261" s="472">
        <v>90065</v>
      </c>
      <c r="Q261" s="472">
        <v>93092</v>
      </c>
      <c r="R261" s="472">
        <v>93427</v>
      </c>
    </row>
    <row r="262" spans="1:18">
      <c r="A262" s="468">
        <f t="shared" ref="A262:A325" si="4">+VALUE(LEFT(B262,4))</f>
        <v>3808</v>
      </c>
      <c r="B262" s="473">
        <v>38089240</v>
      </c>
      <c r="C262" s="471" t="s">
        <v>3908</v>
      </c>
      <c r="D262" s="471" t="s">
        <v>3054</v>
      </c>
      <c r="E262" s="472"/>
      <c r="F262" s="472"/>
      <c r="G262" s="472">
        <v>2738</v>
      </c>
      <c r="H262" s="472">
        <v>6312</v>
      </c>
      <c r="I262" s="472">
        <v>3724</v>
      </c>
      <c r="J262" s="472">
        <v>13645</v>
      </c>
      <c r="K262" s="472">
        <v>33301</v>
      </c>
      <c r="L262" s="472">
        <v>39950</v>
      </c>
      <c r="M262" s="472">
        <v>20850</v>
      </c>
      <c r="N262" s="472">
        <v>37980</v>
      </c>
      <c r="O262" s="472">
        <v>19960</v>
      </c>
      <c r="P262" s="472">
        <v>27334</v>
      </c>
      <c r="Q262" s="472">
        <v>14037</v>
      </c>
      <c r="R262" s="472">
        <v>15695</v>
      </c>
    </row>
    <row r="263" spans="1:18">
      <c r="A263" s="468">
        <f t="shared" si="4"/>
        <v>3808</v>
      </c>
      <c r="B263" s="473">
        <v>38089250</v>
      </c>
      <c r="C263" s="471" t="s">
        <v>3909</v>
      </c>
      <c r="D263" s="471" t="s">
        <v>3054</v>
      </c>
      <c r="E263" s="472"/>
      <c r="F263" s="472"/>
      <c r="G263" s="472">
        <v>445588.6</v>
      </c>
      <c r="H263" s="472">
        <v>582856.1</v>
      </c>
      <c r="I263" s="472">
        <v>612071</v>
      </c>
      <c r="J263" s="472">
        <v>784592</v>
      </c>
      <c r="K263" s="472">
        <v>717534.8</v>
      </c>
      <c r="L263" s="472">
        <v>1056118</v>
      </c>
      <c r="M263" s="472">
        <v>1581512</v>
      </c>
      <c r="N263" s="472">
        <v>1427121</v>
      </c>
      <c r="O263" s="472">
        <v>1671782.9</v>
      </c>
      <c r="P263" s="472">
        <v>1548102.3</v>
      </c>
      <c r="Q263" s="472">
        <v>1586309.4</v>
      </c>
      <c r="R263" s="472">
        <v>1382436.8</v>
      </c>
    </row>
    <row r="264" spans="1:18">
      <c r="A264" s="468">
        <f t="shared" si="4"/>
        <v>3808</v>
      </c>
      <c r="B264" s="473">
        <v>38089260</v>
      </c>
      <c r="C264" s="471" t="s">
        <v>3910</v>
      </c>
      <c r="D264" s="471" t="s">
        <v>3054</v>
      </c>
      <c r="E264" s="472"/>
      <c r="F264" s="472"/>
      <c r="G264" s="472">
        <v>91825</v>
      </c>
      <c r="H264" s="472">
        <v>99706</v>
      </c>
      <c r="I264" s="472">
        <v>117178</v>
      </c>
      <c r="J264" s="472">
        <v>126237</v>
      </c>
      <c r="K264" s="472">
        <v>155728</v>
      </c>
      <c r="L264" s="472">
        <v>154718</v>
      </c>
      <c r="M264" s="472">
        <v>302156</v>
      </c>
      <c r="N264" s="472">
        <v>288662</v>
      </c>
      <c r="O264" s="472">
        <v>356242</v>
      </c>
      <c r="P264" s="472">
        <v>162188</v>
      </c>
      <c r="Q264" s="472">
        <v>156023</v>
      </c>
      <c r="R264" s="472">
        <v>170885</v>
      </c>
    </row>
    <row r="265" spans="1:18">
      <c r="A265" s="468">
        <f t="shared" si="4"/>
        <v>3808</v>
      </c>
      <c r="B265" s="473">
        <v>38089290</v>
      </c>
      <c r="C265" s="471" t="s">
        <v>3529</v>
      </c>
      <c r="D265" s="471" t="s">
        <v>3054</v>
      </c>
      <c r="E265" s="472"/>
      <c r="F265" s="472"/>
      <c r="G265" s="472">
        <v>16159600</v>
      </c>
      <c r="H265" s="472">
        <v>449043.7</v>
      </c>
      <c r="I265" s="472">
        <v>439117.4</v>
      </c>
      <c r="J265" s="472">
        <v>425917.1</v>
      </c>
      <c r="K265" s="472">
        <v>565589.69999999995</v>
      </c>
      <c r="L265" s="472">
        <v>630346.6</v>
      </c>
      <c r="M265" s="472">
        <v>895219.6</v>
      </c>
      <c r="N265" s="472">
        <v>1038256.4</v>
      </c>
      <c r="O265" s="472">
        <v>1148199.1000000001</v>
      </c>
      <c r="P265" s="472">
        <v>1193203.1000000001</v>
      </c>
      <c r="Q265" s="472">
        <v>1177071</v>
      </c>
      <c r="R265" s="472">
        <v>1236363.3</v>
      </c>
    </row>
    <row r="266" spans="1:18">
      <c r="A266" s="468">
        <f t="shared" si="4"/>
        <v>3808</v>
      </c>
      <c r="B266" s="473">
        <v>38089311</v>
      </c>
      <c r="C266" s="471" t="s">
        <v>3911</v>
      </c>
      <c r="D266" s="471" t="s">
        <v>3054</v>
      </c>
      <c r="E266" s="472"/>
      <c r="F266" s="472"/>
      <c r="G266" s="472">
        <v>477835</v>
      </c>
      <c r="H266" s="472">
        <v>358184</v>
      </c>
      <c r="I266" s="472">
        <v>211550</v>
      </c>
      <c r="J266" s="472">
        <v>260233</v>
      </c>
      <c r="K266" s="472">
        <v>370231</v>
      </c>
      <c r="L266" s="472">
        <v>490061.3</v>
      </c>
      <c r="M266" s="472">
        <v>666849</v>
      </c>
      <c r="N266" s="472">
        <v>389078</v>
      </c>
      <c r="O266" s="472">
        <v>464594.4</v>
      </c>
      <c r="P266" s="472">
        <v>1059376.8</v>
      </c>
      <c r="Q266" s="472">
        <v>1628840</v>
      </c>
      <c r="R266" s="472">
        <v>306118</v>
      </c>
    </row>
    <row r="267" spans="1:18">
      <c r="A267" s="468">
        <f t="shared" si="4"/>
        <v>3808</v>
      </c>
      <c r="B267" s="473">
        <v>38089313</v>
      </c>
      <c r="C267" s="471" t="s">
        <v>3912</v>
      </c>
      <c r="D267" s="471" t="s">
        <v>3054</v>
      </c>
      <c r="E267" s="472"/>
      <c r="F267" s="472"/>
      <c r="G267" s="472">
        <v>24852</v>
      </c>
      <c r="H267" s="472">
        <v>20466</v>
      </c>
      <c r="I267" s="472">
        <v>40644</v>
      </c>
      <c r="J267" s="472">
        <v>105725</v>
      </c>
      <c r="K267" s="472">
        <v>37762</v>
      </c>
      <c r="L267" s="472">
        <v>64215</v>
      </c>
      <c r="M267" s="472">
        <v>179628</v>
      </c>
      <c r="N267" s="472">
        <v>131285.6</v>
      </c>
      <c r="O267" s="472">
        <v>243302.2</v>
      </c>
      <c r="P267" s="472">
        <v>104942</v>
      </c>
      <c r="Q267" s="472">
        <v>74832</v>
      </c>
      <c r="R267" s="472">
        <v>44160</v>
      </c>
    </row>
    <row r="268" spans="1:18">
      <c r="A268" s="468">
        <f t="shared" si="4"/>
        <v>3808</v>
      </c>
      <c r="B268" s="473">
        <v>38089315</v>
      </c>
      <c r="C268" s="471" t="s">
        <v>3913</v>
      </c>
      <c r="D268" s="471" t="s">
        <v>3054</v>
      </c>
      <c r="E268" s="472"/>
      <c r="F268" s="472"/>
      <c r="G268" s="472">
        <v>88002</v>
      </c>
      <c r="H268" s="472">
        <v>460641</v>
      </c>
      <c r="I268" s="472">
        <v>259301</v>
      </c>
      <c r="J268" s="472">
        <v>571251</v>
      </c>
      <c r="K268" s="472">
        <v>601990</v>
      </c>
      <c r="L268" s="472">
        <v>564040</v>
      </c>
      <c r="M268" s="472">
        <v>856502.1</v>
      </c>
      <c r="N268" s="472">
        <v>762189.8</v>
      </c>
      <c r="O268" s="472">
        <v>448118.6</v>
      </c>
      <c r="P268" s="472">
        <v>526619.6</v>
      </c>
      <c r="Q268" s="472">
        <v>342066.5</v>
      </c>
      <c r="R268" s="472">
        <v>410209</v>
      </c>
    </row>
    <row r="269" spans="1:18">
      <c r="A269" s="468">
        <f t="shared" si="4"/>
        <v>3808</v>
      </c>
      <c r="B269" s="473">
        <v>38089317</v>
      </c>
      <c r="C269" s="471" t="s">
        <v>3914</v>
      </c>
      <c r="D269" s="471" t="s">
        <v>3054</v>
      </c>
      <c r="E269" s="472"/>
      <c r="F269" s="472"/>
      <c r="G269" s="472">
        <v>68314</v>
      </c>
      <c r="H269" s="472">
        <v>941527</v>
      </c>
      <c r="I269" s="472">
        <v>793642</v>
      </c>
      <c r="J269" s="472">
        <v>1475803</v>
      </c>
      <c r="K269" s="472">
        <v>1845348</v>
      </c>
      <c r="L269" s="472">
        <v>1372289</v>
      </c>
      <c r="M269" s="472">
        <v>699534</v>
      </c>
      <c r="N269" s="472">
        <v>1172515</v>
      </c>
      <c r="O269" s="472">
        <v>685320.8</v>
      </c>
      <c r="P269" s="472">
        <v>546288.69999999995</v>
      </c>
      <c r="Q269" s="472">
        <v>457444</v>
      </c>
      <c r="R269" s="472">
        <v>405441</v>
      </c>
    </row>
    <row r="270" spans="1:18">
      <c r="A270" s="468">
        <f t="shared" si="4"/>
        <v>3808</v>
      </c>
      <c r="B270" s="473">
        <v>38089321</v>
      </c>
      <c r="C270" s="471" t="s">
        <v>3915</v>
      </c>
      <c r="D270" s="471" t="s">
        <v>3054</v>
      </c>
      <c r="E270" s="472"/>
      <c r="F270" s="472"/>
      <c r="G270" s="472">
        <v>57491</v>
      </c>
      <c r="H270" s="472">
        <v>42981</v>
      </c>
      <c r="I270" s="472">
        <v>30780</v>
      </c>
      <c r="J270" s="472">
        <v>24507</v>
      </c>
      <c r="K270" s="472">
        <v>11932</v>
      </c>
      <c r="L270" s="472">
        <v>23783</v>
      </c>
      <c r="M270" s="472">
        <v>15655</v>
      </c>
      <c r="N270" s="472">
        <v>57569.599999999999</v>
      </c>
      <c r="O270" s="472">
        <v>91454.399999999994</v>
      </c>
      <c r="P270" s="472">
        <v>184420</v>
      </c>
      <c r="Q270" s="472">
        <v>120531</v>
      </c>
      <c r="R270" s="472">
        <v>24481</v>
      </c>
    </row>
    <row r="271" spans="1:18">
      <c r="A271" s="468">
        <f t="shared" si="4"/>
        <v>3808</v>
      </c>
      <c r="B271" s="473">
        <v>38089323</v>
      </c>
      <c r="C271" s="471" t="s">
        <v>3916</v>
      </c>
      <c r="D271" s="471" t="s">
        <v>3054</v>
      </c>
      <c r="E271" s="472"/>
      <c r="F271" s="472"/>
      <c r="G271" s="472">
        <v>87879</v>
      </c>
      <c r="H271" s="472">
        <v>646117</v>
      </c>
      <c r="I271" s="472">
        <v>215988</v>
      </c>
      <c r="J271" s="472">
        <v>73116</v>
      </c>
      <c r="K271" s="472">
        <v>615282</v>
      </c>
      <c r="L271" s="472">
        <v>165396</v>
      </c>
      <c r="M271" s="472">
        <v>334021.2</v>
      </c>
      <c r="N271" s="472">
        <v>200727.6</v>
      </c>
      <c r="O271" s="472">
        <v>218179</v>
      </c>
      <c r="P271" s="472">
        <v>263700.59999999998</v>
      </c>
      <c r="Q271" s="472">
        <v>241858.4</v>
      </c>
      <c r="R271" s="472">
        <v>146341</v>
      </c>
    </row>
    <row r="272" spans="1:18">
      <c r="A272" s="468">
        <f t="shared" si="4"/>
        <v>3808</v>
      </c>
      <c r="B272" s="473">
        <v>38089327</v>
      </c>
      <c r="C272" s="471" t="s">
        <v>3529</v>
      </c>
      <c r="D272" s="471" t="s">
        <v>3054</v>
      </c>
      <c r="E272" s="472"/>
      <c r="F272" s="472"/>
      <c r="G272" s="472">
        <v>3110228</v>
      </c>
      <c r="H272" s="472">
        <v>2791866.4</v>
      </c>
      <c r="I272" s="472">
        <v>1174416.3999999999</v>
      </c>
      <c r="J272" s="472">
        <v>2058818.6</v>
      </c>
      <c r="K272" s="472">
        <v>2729809.6</v>
      </c>
      <c r="L272" s="472">
        <v>3030668</v>
      </c>
      <c r="M272" s="472">
        <v>1936456</v>
      </c>
      <c r="N272" s="472">
        <v>2157232.2999999998</v>
      </c>
      <c r="O272" s="472">
        <v>2313980.1</v>
      </c>
      <c r="P272" s="472">
        <v>2313152.6</v>
      </c>
      <c r="Q272" s="472">
        <v>2677114.9</v>
      </c>
      <c r="R272" s="472">
        <v>2634585.2999999998</v>
      </c>
    </row>
    <row r="273" spans="1:18">
      <c r="A273" s="468">
        <f t="shared" si="4"/>
        <v>3808</v>
      </c>
      <c r="B273" s="473">
        <v>38089330</v>
      </c>
      <c r="C273" s="471" t="s">
        <v>3917</v>
      </c>
      <c r="D273" s="471" t="s">
        <v>3054</v>
      </c>
      <c r="E273" s="472"/>
      <c r="F273" s="472"/>
      <c r="G273" s="472">
        <v>2249.6</v>
      </c>
      <c r="H273" s="472">
        <v>9244.6</v>
      </c>
      <c r="I273" s="472">
        <v>682.5</v>
      </c>
      <c r="J273" s="472">
        <v>1473.9</v>
      </c>
      <c r="K273" s="472">
        <v>120</v>
      </c>
      <c r="L273" s="472">
        <v>320</v>
      </c>
      <c r="M273" s="472">
        <v>11820.5</v>
      </c>
      <c r="N273" s="472">
        <v>64272.5</v>
      </c>
      <c r="O273" s="472">
        <v>2910.5</v>
      </c>
      <c r="P273" s="472">
        <v>9072.1</v>
      </c>
      <c r="Q273" s="472">
        <v>7503.2</v>
      </c>
      <c r="R273" s="472">
        <v>2460</v>
      </c>
    </row>
    <row r="274" spans="1:18">
      <c r="A274" s="468">
        <f t="shared" si="4"/>
        <v>3808</v>
      </c>
      <c r="B274" s="473">
        <v>38089390</v>
      </c>
      <c r="C274" s="471" t="s">
        <v>3918</v>
      </c>
      <c r="D274" s="471" t="s">
        <v>3054</v>
      </c>
      <c r="E274" s="472"/>
      <c r="F274" s="472"/>
      <c r="G274" s="472">
        <v>105390.39999999999</v>
      </c>
      <c r="H274" s="472">
        <v>552925.1</v>
      </c>
      <c r="I274" s="472">
        <v>710554</v>
      </c>
      <c r="J274" s="472">
        <v>885452.1</v>
      </c>
      <c r="K274" s="472">
        <v>645496</v>
      </c>
      <c r="L274" s="472">
        <v>620461.6</v>
      </c>
      <c r="M274" s="472">
        <v>909153.9</v>
      </c>
      <c r="N274" s="472">
        <v>1035125.3</v>
      </c>
      <c r="O274" s="472">
        <v>1104707.3</v>
      </c>
      <c r="P274" s="472">
        <v>1681414.6</v>
      </c>
      <c r="Q274" s="472">
        <v>1511553.1</v>
      </c>
      <c r="R274" s="472">
        <v>824845.1</v>
      </c>
    </row>
    <row r="275" spans="1:18">
      <c r="A275" s="468">
        <f t="shared" si="4"/>
        <v>3808</v>
      </c>
      <c r="B275" s="473">
        <v>38089410</v>
      </c>
      <c r="C275" s="471" t="s">
        <v>3919</v>
      </c>
      <c r="D275" s="471" t="s">
        <v>3054</v>
      </c>
      <c r="E275" s="472"/>
      <c r="F275" s="472"/>
      <c r="G275" s="472">
        <v>73975.100000000006</v>
      </c>
      <c r="H275" s="472">
        <v>70541.2</v>
      </c>
      <c r="I275" s="472">
        <v>78912</v>
      </c>
      <c r="J275" s="472">
        <v>110026</v>
      </c>
      <c r="K275" s="472">
        <v>156238.39999999999</v>
      </c>
      <c r="L275" s="472">
        <v>130633.8</v>
      </c>
      <c r="M275" s="472">
        <v>149283.70000000001</v>
      </c>
      <c r="N275" s="472">
        <v>195849.4</v>
      </c>
      <c r="O275" s="472">
        <v>350713.5</v>
      </c>
      <c r="P275" s="472">
        <v>175247.2</v>
      </c>
      <c r="Q275" s="472">
        <v>275112.5</v>
      </c>
      <c r="R275" s="472">
        <v>309224</v>
      </c>
    </row>
    <row r="276" spans="1:18">
      <c r="A276" s="468">
        <f t="shared" si="4"/>
        <v>3808</v>
      </c>
      <c r="B276" s="473">
        <v>38089420</v>
      </c>
      <c r="C276" s="471" t="s">
        <v>3920</v>
      </c>
      <c r="D276" s="471" t="s">
        <v>3054</v>
      </c>
      <c r="E276" s="472"/>
      <c r="F276" s="472"/>
      <c r="G276" s="472">
        <v>171215.7</v>
      </c>
      <c r="H276" s="472">
        <v>54461</v>
      </c>
      <c r="I276" s="472">
        <v>42718</v>
      </c>
      <c r="J276" s="472">
        <v>51652.6</v>
      </c>
      <c r="K276" s="472">
        <v>67485</v>
      </c>
      <c r="L276" s="472">
        <v>104516</v>
      </c>
      <c r="M276" s="472">
        <v>129786.1</v>
      </c>
      <c r="N276" s="472">
        <v>232379.9</v>
      </c>
      <c r="O276" s="472">
        <v>463953.5</v>
      </c>
      <c r="P276" s="472">
        <v>563259.5</v>
      </c>
      <c r="Q276" s="472">
        <v>702054.7</v>
      </c>
      <c r="R276" s="472">
        <v>758906.1</v>
      </c>
    </row>
    <row r="277" spans="1:18">
      <c r="A277" s="468">
        <f t="shared" si="4"/>
        <v>3808</v>
      </c>
      <c r="B277" s="473">
        <v>38089490</v>
      </c>
      <c r="C277" s="471" t="s">
        <v>3082</v>
      </c>
      <c r="D277" s="471" t="s">
        <v>3054</v>
      </c>
      <c r="E277" s="472"/>
      <c r="F277" s="472"/>
      <c r="G277" s="472">
        <v>798715.6</v>
      </c>
      <c r="H277" s="472">
        <v>810842.3</v>
      </c>
      <c r="I277" s="472">
        <v>849693.9</v>
      </c>
      <c r="J277" s="472">
        <v>1014023.8</v>
      </c>
      <c r="K277" s="472">
        <v>1041214.4</v>
      </c>
      <c r="L277" s="472">
        <v>1200285</v>
      </c>
      <c r="M277" s="472">
        <v>1305830.7</v>
      </c>
      <c r="N277" s="472">
        <v>1946788</v>
      </c>
      <c r="O277" s="472">
        <v>1762676.4</v>
      </c>
      <c r="P277" s="472">
        <v>1838873.3</v>
      </c>
      <c r="Q277" s="472">
        <v>2453363.9</v>
      </c>
      <c r="R277" s="472">
        <v>2246277.7999999998</v>
      </c>
    </row>
    <row r="278" spans="1:18">
      <c r="A278" s="468">
        <f t="shared" si="4"/>
        <v>3808</v>
      </c>
      <c r="B278" s="473">
        <v>38089910</v>
      </c>
      <c r="C278" s="471" t="s">
        <v>3921</v>
      </c>
      <c r="D278" s="471" t="s">
        <v>3054</v>
      </c>
      <c r="E278" s="472"/>
      <c r="F278" s="472"/>
      <c r="G278" s="472">
        <v>97892.3</v>
      </c>
      <c r="H278" s="472">
        <v>128273.8</v>
      </c>
      <c r="I278" s="472">
        <v>87114</v>
      </c>
      <c r="J278" s="472">
        <v>112435.3</v>
      </c>
      <c r="K278" s="472">
        <v>111270.1</v>
      </c>
      <c r="L278" s="472">
        <v>174222.5</v>
      </c>
      <c r="M278" s="472">
        <v>141630</v>
      </c>
      <c r="N278" s="472">
        <v>120593.1</v>
      </c>
      <c r="O278" s="472">
        <v>213064.7</v>
      </c>
      <c r="P278" s="472">
        <v>185219.1</v>
      </c>
      <c r="Q278" s="472">
        <v>139681.5</v>
      </c>
      <c r="R278" s="472">
        <v>178753.6</v>
      </c>
    </row>
    <row r="279" spans="1:18">
      <c r="A279" s="468">
        <f t="shared" si="4"/>
        <v>3808</v>
      </c>
      <c r="B279" s="473">
        <v>38089990</v>
      </c>
      <c r="C279" s="471" t="s">
        <v>3082</v>
      </c>
      <c r="D279" s="471" t="s">
        <v>3054</v>
      </c>
      <c r="E279" s="472"/>
      <c r="F279" s="472"/>
      <c r="G279" s="472">
        <v>371414.5</v>
      </c>
      <c r="H279" s="472">
        <v>275767.40000000002</v>
      </c>
      <c r="I279" s="472">
        <v>223744.2</v>
      </c>
      <c r="J279" s="472">
        <v>276773.40000000002</v>
      </c>
      <c r="K279" s="472">
        <v>335654.3</v>
      </c>
      <c r="L279" s="472">
        <v>326891.90000000002</v>
      </c>
      <c r="M279" s="472">
        <v>738532.1</v>
      </c>
      <c r="N279" s="472">
        <v>767829.4</v>
      </c>
      <c r="O279" s="472">
        <v>547112</v>
      </c>
      <c r="P279" s="472">
        <v>619739.9</v>
      </c>
      <c r="Q279" s="472">
        <v>807542.3</v>
      </c>
      <c r="R279" s="472">
        <v>646872.19999999995</v>
      </c>
    </row>
    <row r="280" spans="1:18">
      <c r="A280" s="468">
        <f t="shared" si="4"/>
        <v>3809</v>
      </c>
      <c r="B280" s="473">
        <v>38091010</v>
      </c>
      <c r="C280" s="471" t="s">
        <v>3922</v>
      </c>
      <c r="D280" s="471" t="s">
        <v>3054</v>
      </c>
      <c r="E280" s="472">
        <v>48832</v>
      </c>
      <c r="F280" s="472">
        <v>54583</v>
      </c>
      <c r="G280" s="472">
        <v>5191</v>
      </c>
      <c r="H280" s="472">
        <v>7067.5</v>
      </c>
      <c r="I280" s="472">
        <v>7546</v>
      </c>
      <c r="J280" s="472">
        <v>4797</v>
      </c>
      <c r="K280" s="472">
        <v>4141.3999999999996</v>
      </c>
      <c r="L280" s="472">
        <v>4300</v>
      </c>
      <c r="M280" s="472">
        <v>4874.5</v>
      </c>
      <c r="N280" s="472">
        <v>5047</v>
      </c>
      <c r="O280" s="472">
        <v>7006</v>
      </c>
      <c r="P280" s="472">
        <v>5515.2</v>
      </c>
      <c r="Q280" s="472">
        <v>10519.5</v>
      </c>
      <c r="R280" s="472">
        <v>4273.7</v>
      </c>
    </row>
    <row r="281" spans="1:18">
      <c r="A281" s="468">
        <f t="shared" si="4"/>
        <v>3809</v>
      </c>
      <c r="B281" s="473">
        <v>38091030</v>
      </c>
      <c r="C281" s="471" t="s">
        <v>3923</v>
      </c>
      <c r="D281" s="471" t="s">
        <v>3054</v>
      </c>
      <c r="E281" s="472">
        <v>2450</v>
      </c>
      <c r="F281" s="472">
        <v>2500</v>
      </c>
      <c r="G281" s="472"/>
      <c r="H281" s="472"/>
      <c r="I281" s="472"/>
      <c r="J281" s="472"/>
      <c r="K281" s="472"/>
      <c r="L281" s="472"/>
      <c r="M281" s="472">
        <v>0</v>
      </c>
      <c r="N281" s="472">
        <v>0</v>
      </c>
      <c r="O281" s="472">
        <v>0</v>
      </c>
      <c r="P281" s="472"/>
      <c r="Q281" s="472">
        <v>0</v>
      </c>
      <c r="R281" s="472">
        <v>6000</v>
      </c>
    </row>
    <row r="282" spans="1:18">
      <c r="A282" s="468">
        <f t="shared" si="4"/>
        <v>3809</v>
      </c>
      <c r="B282" s="473">
        <v>38091050</v>
      </c>
      <c r="C282" s="471" t="s">
        <v>3924</v>
      </c>
      <c r="D282" s="471" t="s">
        <v>3054</v>
      </c>
      <c r="E282" s="472">
        <v>173000</v>
      </c>
      <c r="F282" s="472">
        <v>144975</v>
      </c>
      <c r="G282" s="472">
        <v>245950</v>
      </c>
      <c r="H282" s="472">
        <v>245513</v>
      </c>
      <c r="I282" s="472">
        <v>111150</v>
      </c>
      <c r="J282" s="472">
        <v>93650</v>
      </c>
      <c r="K282" s="472">
        <v>119625</v>
      </c>
      <c r="L282" s="472">
        <v>76250</v>
      </c>
      <c r="M282" s="472">
        <v>282250</v>
      </c>
      <c r="N282" s="472">
        <v>195050.4</v>
      </c>
      <c r="O282" s="472">
        <v>5225</v>
      </c>
      <c r="P282" s="472">
        <v>2000</v>
      </c>
      <c r="Q282" s="472"/>
      <c r="R282" s="472">
        <v>2000</v>
      </c>
    </row>
    <row r="283" spans="1:18">
      <c r="A283" s="468">
        <f t="shared" si="4"/>
        <v>3809</v>
      </c>
      <c r="B283" s="473">
        <v>38091090</v>
      </c>
      <c r="C283" s="471" t="s">
        <v>3925</v>
      </c>
      <c r="D283" s="471" t="s">
        <v>3054</v>
      </c>
      <c r="E283" s="472">
        <v>3517</v>
      </c>
      <c r="F283" s="472">
        <v>50</v>
      </c>
      <c r="G283" s="472">
        <v>68000</v>
      </c>
      <c r="H283" s="472">
        <v>0</v>
      </c>
      <c r="I283" s="472">
        <v>20</v>
      </c>
      <c r="J283" s="472"/>
      <c r="K283" s="472"/>
      <c r="L283" s="472">
        <v>0.2</v>
      </c>
      <c r="M283" s="472">
        <v>0.2</v>
      </c>
      <c r="N283" s="472">
        <v>960.5</v>
      </c>
      <c r="O283" s="472">
        <v>2675.3</v>
      </c>
      <c r="P283" s="472">
        <v>224981.3</v>
      </c>
      <c r="Q283" s="472">
        <v>154475.20000000001</v>
      </c>
      <c r="R283" s="472">
        <v>140450</v>
      </c>
    </row>
    <row r="284" spans="1:18">
      <c r="A284" s="468">
        <f t="shared" si="4"/>
        <v>3809</v>
      </c>
      <c r="B284" s="473">
        <v>38099100</v>
      </c>
      <c r="C284" s="471" t="s">
        <v>3926</v>
      </c>
      <c r="D284" s="471" t="s">
        <v>3054</v>
      </c>
      <c r="E284" s="472">
        <v>1406686.8</v>
      </c>
      <c r="F284" s="472">
        <v>1336861</v>
      </c>
      <c r="G284" s="472">
        <v>1039264</v>
      </c>
      <c r="H284" s="472">
        <v>736765</v>
      </c>
      <c r="I284" s="472">
        <v>803197.4</v>
      </c>
      <c r="J284" s="472">
        <v>778752.5</v>
      </c>
      <c r="K284" s="472">
        <v>1433995.1</v>
      </c>
      <c r="L284" s="472">
        <v>1190518.8</v>
      </c>
      <c r="M284" s="472">
        <v>846610.7</v>
      </c>
      <c r="N284" s="472">
        <v>1102357.1000000001</v>
      </c>
      <c r="O284" s="472">
        <v>1262298.7</v>
      </c>
      <c r="P284" s="472">
        <v>2033008.9</v>
      </c>
      <c r="Q284" s="472">
        <v>2405320.1</v>
      </c>
      <c r="R284" s="472">
        <v>2887031.3</v>
      </c>
    </row>
    <row r="285" spans="1:18">
      <c r="A285" s="468">
        <f t="shared" si="4"/>
        <v>3809</v>
      </c>
      <c r="B285" s="473">
        <v>38099200</v>
      </c>
      <c r="C285" s="471" t="s">
        <v>3927</v>
      </c>
      <c r="D285" s="471" t="s">
        <v>3054</v>
      </c>
      <c r="E285" s="472">
        <v>771050.5</v>
      </c>
      <c r="F285" s="472">
        <v>921493</v>
      </c>
      <c r="G285" s="472">
        <v>756487</v>
      </c>
      <c r="H285" s="472">
        <v>469834.8</v>
      </c>
      <c r="I285" s="472">
        <v>439679</v>
      </c>
      <c r="J285" s="472">
        <v>353173</v>
      </c>
      <c r="K285" s="472">
        <v>592653.9</v>
      </c>
      <c r="L285" s="472">
        <v>618527</v>
      </c>
      <c r="M285" s="472">
        <v>746569.8</v>
      </c>
      <c r="N285" s="472">
        <v>572732.69999999995</v>
      </c>
      <c r="O285" s="472">
        <v>291848.2</v>
      </c>
      <c r="P285" s="472">
        <v>331077</v>
      </c>
      <c r="Q285" s="472">
        <v>832462</v>
      </c>
      <c r="R285" s="472">
        <v>856068.3</v>
      </c>
    </row>
    <row r="286" spans="1:18">
      <c r="A286" s="468">
        <f t="shared" si="4"/>
        <v>3809</v>
      </c>
      <c r="B286" s="473">
        <v>38099300</v>
      </c>
      <c r="C286" s="471" t="s">
        <v>3928</v>
      </c>
      <c r="D286" s="471" t="s">
        <v>3054</v>
      </c>
      <c r="E286" s="472">
        <v>250830</v>
      </c>
      <c r="F286" s="472">
        <v>124306</v>
      </c>
      <c r="G286" s="472">
        <v>168604.9</v>
      </c>
      <c r="H286" s="472">
        <v>120780</v>
      </c>
      <c r="I286" s="472">
        <v>200600</v>
      </c>
      <c r="J286" s="472">
        <v>62127.9</v>
      </c>
      <c r="K286" s="472">
        <v>93918</v>
      </c>
      <c r="L286" s="472">
        <v>62418</v>
      </c>
      <c r="M286" s="472">
        <v>87268.1</v>
      </c>
      <c r="N286" s="472">
        <v>102147.6</v>
      </c>
      <c r="O286" s="472">
        <v>114177.3</v>
      </c>
      <c r="P286" s="472">
        <v>34814.199999999997</v>
      </c>
      <c r="Q286" s="472">
        <v>87112.6</v>
      </c>
      <c r="R286" s="472">
        <v>43549.8</v>
      </c>
    </row>
    <row r="287" spans="1:18">
      <c r="A287" s="468">
        <f t="shared" si="4"/>
        <v>3810</v>
      </c>
      <c r="B287" s="473">
        <v>38101000</v>
      </c>
      <c r="C287" s="471" t="s">
        <v>3929</v>
      </c>
      <c r="D287" s="471" t="s">
        <v>3054</v>
      </c>
      <c r="E287" s="472">
        <v>141943.4</v>
      </c>
      <c r="F287" s="472">
        <v>116052.5</v>
      </c>
      <c r="G287" s="472">
        <v>91826.3</v>
      </c>
      <c r="H287" s="472">
        <v>109489.7</v>
      </c>
      <c r="I287" s="472">
        <v>39128</v>
      </c>
      <c r="J287" s="472">
        <v>73695.600000000006</v>
      </c>
      <c r="K287" s="472">
        <v>112355.4</v>
      </c>
      <c r="L287" s="472">
        <v>86100.6</v>
      </c>
      <c r="M287" s="472">
        <v>157366.1</v>
      </c>
      <c r="N287" s="472">
        <v>73090.899999999994</v>
      </c>
      <c r="O287" s="472">
        <v>116194.7</v>
      </c>
      <c r="P287" s="472">
        <v>99530.2</v>
      </c>
      <c r="Q287" s="472">
        <v>81829</v>
      </c>
      <c r="R287" s="472">
        <v>92899.9</v>
      </c>
    </row>
    <row r="288" spans="1:18">
      <c r="A288" s="468">
        <f t="shared" si="4"/>
        <v>3810</v>
      </c>
      <c r="B288" s="473">
        <v>38109010</v>
      </c>
      <c r="C288" s="471" t="s">
        <v>3930</v>
      </c>
      <c r="D288" s="471" t="s">
        <v>3054</v>
      </c>
      <c r="E288" s="472">
        <v>8640.2000000000007</v>
      </c>
      <c r="F288" s="472">
        <v>6198.7</v>
      </c>
      <c r="G288" s="472">
        <v>23318</v>
      </c>
      <c r="H288" s="472">
        <v>65742</v>
      </c>
      <c r="I288" s="472">
        <v>4607.3999999999996</v>
      </c>
      <c r="J288" s="472">
        <v>6938.3</v>
      </c>
      <c r="K288" s="472">
        <v>10108.5</v>
      </c>
      <c r="L288" s="472">
        <v>121719.4</v>
      </c>
      <c r="M288" s="472">
        <v>34066.199999999997</v>
      </c>
      <c r="N288" s="472">
        <v>15229</v>
      </c>
      <c r="O288" s="472">
        <v>46894</v>
      </c>
      <c r="P288" s="472">
        <v>36182</v>
      </c>
      <c r="Q288" s="472">
        <v>42539.3</v>
      </c>
      <c r="R288" s="472">
        <v>28301.599999999999</v>
      </c>
    </row>
    <row r="289" spans="1:18">
      <c r="A289" s="468">
        <f t="shared" si="4"/>
        <v>3810</v>
      </c>
      <c r="B289" s="473">
        <v>38109090</v>
      </c>
      <c r="C289" s="471" t="s">
        <v>3107</v>
      </c>
      <c r="D289" s="471" t="s">
        <v>3054</v>
      </c>
      <c r="E289" s="472">
        <v>113860.3</v>
      </c>
      <c r="F289" s="472">
        <v>111789.4</v>
      </c>
      <c r="G289" s="472">
        <v>193704.5</v>
      </c>
      <c r="H289" s="472">
        <v>129850.2</v>
      </c>
      <c r="I289" s="472">
        <v>100574.2</v>
      </c>
      <c r="J289" s="472">
        <v>203327.1</v>
      </c>
      <c r="K289" s="472">
        <v>235978.3</v>
      </c>
      <c r="L289" s="472">
        <v>137711.6</v>
      </c>
      <c r="M289" s="472">
        <v>225166.8</v>
      </c>
      <c r="N289" s="472">
        <v>383266.3</v>
      </c>
      <c r="O289" s="472">
        <v>223469.4</v>
      </c>
      <c r="P289" s="472">
        <v>366838.2</v>
      </c>
      <c r="Q289" s="472">
        <v>280891.90000000002</v>
      </c>
      <c r="R289" s="472">
        <v>247053.9</v>
      </c>
    </row>
    <row r="290" spans="1:18">
      <c r="A290" s="468">
        <f t="shared" si="4"/>
        <v>3811</v>
      </c>
      <c r="B290" s="473">
        <v>38111110</v>
      </c>
      <c r="C290" s="471" t="s">
        <v>3931</v>
      </c>
      <c r="D290" s="471" t="s">
        <v>3054</v>
      </c>
      <c r="E290" s="472"/>
      <c r="F290" s="472"/>
      <c r="G290" s="472"/>
      <c r="H290" s="472"/>
      <c r="I290" s="472"/>
      <c r="J290" s="472"/>
      <c r="K290" s="472">
        <v>0.2</v>
      </c>
      <c r="L290" s="472"/>
      <c r="M290" s="472"/>
      <c r="N290" s="472"/>
      <c r="O290" s="472"/>
      <c r="P290" s="472"/>
      <c r="Q290" s="472"/>
      <c r="R290" s="472"/>
    </row>
    <row r="291" spans="1:18">
      <c r="A291" s="468">
        <f t="shared" si="4"/>
        <v>3811</v>
      </c>
      <c r="B291" s="473">
        <v>38111190</v>
      </c>
      <c r="C291" s="471" t="s">
        <v>3082</v>
      </c>
      <c r="D291" s="471" t="s">
        <v>3054</v>
      </c>
      <c r="E291" s="472"/>
      <c r="F291" s="472"/>
      <c r="G291" s="472"/>
      <c r="H291" s="472">
        <v>12</v>
      </c>
      <c r="I291" s="472">
        <v>16</v>
      </c>
      <c r="J291" s="472">
        <v>165</v>
      </c>
      <c r="K291" s="472">
        <v>184</v>
      </c>
      <c r="L291" s="472">
        <v>638</v>
      </c>
      <c r="M291" s="472">
        <v>649.9</v>
      </c>
      <c r="N291" s="472">
        <v>303.7</v>
      </c>
      <c r="O291" s="472">
        <v>1406.1</v>
      </c>
      <c r="P291" s="472">
        <v>15273.3</v>
      </c>
      <c r="Q291" s="472">
        <v>2223.3000000000002</v>
      </c>
      <c r="R291" s="472">
        <v>1046</v>
      </c>
    </row>
    <row r="292" spans="1:18">
      <c r="A292" s="468">
        <f t="shared" si="4"/>
        <v>3811</v>
      </c>
      <c r="B292" s="473">
        <v>38111900</v>
      </c>
      <c r="C292" s="471" t="s">
        <v>3082</v>
      </c>
      <c r="D292" s="471" t="s">
        <v>3054</v>
      </c>
      <c r="E292" s="472">
        <v>42476.1</v>
      </c>
      <c r="F292" s="472">
        <v>73758.399999999994</v>
      </c>
      <c r="G292" s="472">
        <v>49843.5</v>
      </c>
      <c r="H292" s="472">
        <v>13638.1</v>
      </c>
      <c r="I292" s="472">
        <v>20882.400000000001</v>
      </c>
      <c r="J292" s="472">
        <v>18780.900000000001</v>
      </c>
      <c r="K292" s="472">
        <v>34241.4</v>
      </c>
      <c r="L292" s="472">
        <v>77772.2</v>
      </c>
      <c r="M292" s="472">
        <v>89901.5</v>
      </c>
      <c r="N292" s="472">
        <v>140282.9</v>
      </c>
      <c r="O292" s="472">
        <v>38895.599999999999</v>
      </c>
      <c r="P292" s="472">
        <v>178168.5</v>
      </c>
      <c r="Q292" s="472">
        <v>293750.90000000002</v>
      </c>
      <c r="R292" s="472">
        <v>15601.6</v>
      </c>
    </row>
    <row r="293" spans="1:18">
      <c r="A293" s="468">
        <f t="shared" si="4"/>
        <v>3811</v>
      </c>
      <c r="B293" s="473">
        <v>38112100</v>
      </c>
      <c r="C293" s="471" t="s">
        <v>3932</v>
      </c>
      <c r="D293" s="471" t="s">
        <v>3054</v>
      </c>
      <c r="E293" s="472">
        <v>1361597</v>
      </c>
      <c r="F293" s="472">
        <v>1942886.3</v>
      </c>
      <c r="G293" s="472">
        <v>2346180</v>
      </c>
      <c r="H293" s="472">
        <v>3202754.3</v>
      </c>
      <c r="I293" s="472">
        <v>3070387</v>
      </c>
      <c r="J293" s="472">
        <v>3838951.5</v>
      </c>
      <c r="K293" s="472">
        <v>3773936.8</v>
      </c>
      <c r="L293" s="472">
        <v>3719326.9</v>
      </c>
      <c r="M293" s="472">
        <v>4076957.9</v>
      </c>
      <c r="N293" s="472">
        <v>3909659.8</v>
      </c>
      <c r="O293" s="472">
        <v>3723162.8</v>
      </c>
      <c r="P293" s="472">
        <v>4969472.7</v>
      </c>
      <c r="Q293" s="472">
        <v>5525646.0999999996</v>
      </c>
      <c r="R293" s="472">
        <v>6314496.7000000002</v>
      </c>
    </row>
    <row r="294" spans="1:18">
      <c r="A294" s="468">
        <f t="shared" si="4"/>
        <v>3811</v>
      </c>
      <c r="B294" s="473">
        <v>38112900</v>
      </c>
      <c r="C294" s="471" t="s">
        <v>3082</v>
      </c>
      <c r="D294" s="471" t="s">
        <v>3054</v>
      </c>
      <c r="E294" s="472">
        <v>17960</v>
      </c>
      <c r="F294" s="472">
        <v>18464.8</v>
      </c>
      <c r="G294" s="472">
        <v>29354.6</v>
      </c>
      <c r="H294" s="472">
        <v>179245.8</v>
      </c>
      <c r="I294" s="472">
        <v>3834.4</v>
      </c>
      <c r="J294" s="472">
        <v>21326.1</v>
      </c>
      <c r="K294" s="472">
        <v>3014.8</v>
      </c>
      <c r="L294" s="472">
        <v>2984.3</v>
      </c>
      <c r="M294" s="472">
        <v>1386.5</v>
      </c>
      <c r="N294" s="472">
        <v>24621.8</v>
      </c>
      <c r="O294" s="472">
        <v>2473.8000000000002</v>
      </c>
      <c r="P294" s="472">
        <v>10895.2</v>
      </c>
      <c r="Q294" s="472">
        <v>6525.7</v>
      </c>
      <c r="R294" s="472">
        <v>11850.7</v>
      </c>
    </row>
    <row r="295" spans="1:18">
      <c r="A295" s="468">
        <f t="shared" si="4"/>
        <v>3811</v>
      </c>
      <c r="B295" s="473">
        <v>38119000</v>
      </c>
      <c r="C295" s="471" t="s">
        <v>3107</v>
      </c>
      <c r="D295" s="471" t="s">
        <v>3054</v>
      </c>
      <c r="E295" s="472">
        <v>1379333</v>
      </c>
      <c r="F295" s="472">
        <v>1175532</v>
      </c>
      <c r="G295" s="472">
        <v>1006058.5</v>
      </c>
      <c r="H295" s="472">
        <v>1462759.7</v>
      </c>
      <c r="I295" s="472">
        <v>1154679.3</v>
      </c>
      <c r="J295" s="472">
        <v>1607498.6</v>
      </c>
      <c r="K295" s="472">
        <v>2212484.6</v>
      </c>
      <c r="L295" s="472">
        <v>2456552.9</v>
      </c>
      <c r="M295" s="472">
        <v>2723207.6</v>
      </c>
      <c r="N295" s="472">
        <v>2744062.1</v>
      </c>
      <c r="O295" s="472">
        <v>2535052.6</v>
      </c>
      <c r="P295" s="472">
        <v>2701372.1</v>
      </c>
      <c r="Q295" s="472">
        <v>2238110.7000000002</v>
      </c>
      <c r="R295" s="472">
        <v>2109666.7000000002</v>
      </c>
    </row>
    <row r="296" spans="1:18">
      <c r="A296" s="468">
        <f t="shared" si="4"/>
        <v>3812</v>
      </c>
      <c r="B296" s="473">
        <v>38121000</v>
      </c>
      <c r="C296" s="471" t="s">
        <v>3933</v>
      </c>
      <c r="D296" s="471" t="s">
        <v>3054</v>
      </c>
      <c r="E296" s="472">
        <v>3438</v>
      </c>
      <c r="F296" s="472">
        <v>2339.6999999999998</v>
      </c>
      <c r="G296" s="472">
        <v>3692.2</v>
      </c>
      <c r="H296" s="472">
        <v>4438</v>
      </c>
      <c r="I296" s="472">
        <v>1515.9</v>
      </c>
      <c r="J296" s="472">
        <v>3740</v>
      </c>
      <c r="K296" s="472">
        <v>1598</v>
      </c>
      <c r="L296" s="472">
        <v>1513.9</v>
      </c>
      <c r="M296" s="472">
        <v>1932.7</v>
      </c>
      <c r="N296" s="472">
        <v>3068</v>
      </c>
      <c r="O296" s="472">
        <v>15110.7</v>
      </c>
      <c r="P296" s="472">
        <v>17292.400000000001</v>
      </c>
      <c r="Q296" s="472">
        <v>23395.200000000001</v>
      </c>
      <c r="R296" s="472">
        <v>55272.6</v>
      </c>
    </row>
    <row r="297" spans="1:18">
      <c r="A297" s="468">
        <f t="shared" si="4"/>
        <v>3812</v>
      </c>
      <c r="B297" s="473">
        <v>38122010</v>
      </c>
      <c r="C297" s="471" t="s">
        <v>3934</v>
      </c>
      <c r="D297" s="471" t="s">
        <v>3054</v>
      </c>
      <c r="E297" s="472"/>
      <c r="F297" s="472">
        <v>1</v>
      </c>
      <c r="G297" s="472">
        <v>3</v>
      </c>
      <c r="H297" s="472"/>
      <c r="I297" s="472">
        <v>0</v>
      </c>
      <c r="J297" s="472">
        <v>0</v>
      </c>
      <c r="K297" s="472">
        <v>475</v>
      </c>
      <c r="L297" s="472">
        <v>0.2</v>
      </c>
      <c r="M297" s="472">
        <v>0</v>
      </c>
      <c r="N297" s="472"/>
      <c r="O297" s="472"/>
      <c r="P297" s="472"/>
      <c r="Q297" s="472"/>
      <c r="R297" s="472"/>
    </row>
    <row r="298" spans="1:18">
      <c r="A298" s="468">
        <f t="shared" si="4"/>
        <v>3812</v>
      </c>
      <c r="B298" s="473">
        <v>38122090</v>
      </c>
      <c r="C298" s="471" t="s">
        <v>3107</v>
      </c>
      <c r="D298" s="471" t="s">
        <v>3054</v>
      </c>
      <c r="E298" s="472">
        <v>15481.3</v>
      </c>
      <c r="F298" s="472">
        <v>2189</v>
      </c>
      <c r="G298" s="472">
        <v>558</v>
      </c>
      <c r="H298" s="472">
        <v>146</v>
      </c>
      <c r="I298" s="472">
        <v>309.8</v>
      </c>
      <c r="J298" s="472">
        <v>6288.1</v>
      </c>
      <c r="K298" s="472">
        <v>40965.4</v>
      </c>
      <c r="L298" s="472">
        <v>255581.5</v>
      </c>
      <c r="M298" s="472">
        <v>113503.6</v>
      </c>
      <c r="N298" s="472">
        <v>5048.3</v>
      </c>
      <c r="O298" s="472">
        <v>21928.9</v>
      </c>
      <c r="P298" s="472">
        <v>36309.9</v>
      </c>
      <c r="Q298" s="472">
        <v>343331.8</v>
      </c>
      <c r="R298" s="472">
        <v>381445.7</v>
      </c>
    </row>
    <row r="299" spans="1:18">
      <c r="A299" s="468">
        <f t="shared" si="4"/>
        <v>3812</v>
      </c>
      <c r="B299" s="473">
        <v>38123020</v>
      </c>
      <c r="C299" s="471" t="s">
        <v>3935</v>
      </c>
      <c r="D299" s="471" t="s">
        <v>3054</v>
      </c>
      <c r="E299" s="472">
        <v>8631</v>
      </c>
      <c r="F299" s="472">
        <v>7886</v>
      </c>
      <c r="G299" s="472">
        <v>1182</v>
      </c>
      <c r="H299" s="472"/>
      <c r="I299" s="472"/>
      <c r="J299" s="472"/>
      <c r="K299" s="472"/>
      <c r="L299" s="472"/>
      <c r="M299" s="472"/>
      <c r="N299" s="472"/>
      <c r="O299" s="472"/>
      <c r="P299" s="472"/>
      <c r="Q299" s="472"/>
      <c r="R299" s="472"/>
    </row>
    <row r="300" spans="1:18">
      <c r="A300" s="468">
        <f t="shared" si="4"/>
        <v>3812</v>
      </c>
      <c r="B300" s="473">
        <v>38123021</v>
      </c>
      <c r="C300" s="471" t="s">
        <v>3936</v>
      </c>
      <c r="D300" s="471" t="s">
        <v>3054</v>
      </c>
      <c r="E300" s="472"/>
      <c r="F300" s="472"/>
      <c r="G300" s="472"/>
      <c r="H300" s="472"/>
      <c r="I300" s="472">
        <v>25</v>
      </c>
      <c r="J300" s="472">
        <v>19800</v>
      </c>
      <c r="K300" s="472">
        <v>200</v>
      </c>
      <c r="L300" s="472">
        <v>2268800</v>
      </c>
      <c r="M300" s="472">
        <v>198575</v>
      </c>
      <c r="N300" s="472">
        <v>19850</v>
      </c>
      <c r="O300" s="472">
        <v>74025</v>
      </c>
      <c r="P300" s="472">
        <v>159175</v>
      </c>
      <c r="Q300" s="472"/>
      <c r="R300" s="472"/>
    </row>
    <row r="301" spans="1:18">
      <c r="A301" s="468">
        <f t="shared" si="4"/>
        <v>3812</v>
      </c>
      <c r="B301" s="473">
        <v>38123029</v>
      </c>
      <c r="C301" s="471" t="s">
        <v>3107</v>
      </c>
      <c r="D301" s="471" t="s">
        <v>3054</v>
      </c>
      <c r="E301" s="472"/>
      <c r="F301" s="472"/>
      <c r="G301" s="472"/>
      <c r="H301" s="472">
        <v>272155.5</v>
      </c>
      <c r="I301" s="472">
        <v>1470400</v>
      </c>
      <c r="J301" s="472">
        <v>2616398</v>
      </c>
      <c r="K301" s="472">
        <v>3419062</v>
      </c>
      <c r="L301" s="472">
        <v>729158</v>
      </c>
      <c r="M301" s="472">
        <v>12075</v>
      </c>
      <c r="N301" s="472">
        <v>18429</v>
      </c>
      <c r="O301" s="472">
        <v>47326</v>
      </c>
      <c r="P301" s="472">
        <v>67158</v>
      </c>
      <c r="Q301" s="472"/>
      <c r="R301" s="472"/>
    </row>
    <row r="302" spans="1:18">
      <c r="A302" s="468">
        <f t="shared" si="4"/>
        <v>3812</v>
      </c>
      <c r="B302" s="473">
        <v>38123080</v>
      </c>
      <c r="C302" s="471" t="s">
        <v>3107</v>
      </c>
      <c r="D302" s="471" t="s">
        <v>3054</v>
      </c>
      <c r="E302" s="472">
        <v>537122</v>
      </c>
      <c r="F302" s="472">
        <v>688885.8</v>
      </c>
      <c r="G302" s="472">
        <v>884428</v>
      </c>
      <c r="H302" s="472">
        <v>950475.6</v>
      </c>
      <c r="I302" s="472">
        <v>356315</v>
      </c>
      <c r="J302" s="472">
        <v>714211.7</v>
      </c>
      <c r="K302" s="472">
        <v>1380085.3</v>
      </c>
      <c r="L302" s="472">
        <v>1021858.5</v>
      </c>
      <c r="M302" s="472">
        <v>519770.2</v>
      </c>
      <c r="N302" s="472">
        <v>720421.3</v>
      </c>
      <c r="O302" s="472">
        <v>807045.5</v>
      </c>
      <c r="P302" s="472">
        <v>661283.5</v>
      </c>
      <c r="Q302" s="472"/>
      <c r="R302" s="472"/>
    </row>
    <row r="303" spans="1:18">
      <c r="A303" s="468">
        <f t="shared" si="4"/>
        <v>3812</v>
      </c>
      <c r="B303" s="473">
        <v>38123100</v>
      </c>
      <c r="C303" s="471" t="s">
        <v>3937</v>
      </c>
      <c r="D303" s="471" t="s">
        <v>3054</v>
      </c>
      <c r="E303" s="472"/>
      <c r="F303" s="472"/>
      <c r="G303" s="472"/>
      <c r="H303" s="472"/>
      <c r="I303" s="472"/>
      <c r="J303" s="472"/>
      <c r="K303" s="472"/>
      <c r="L303" s="472"/>
      <c r="M303" s="472"/>
      <c r="N303" s="472"/>
      <c r="O303" s="472"/>
      <c r="P303" s="472"/>
      <c r="Q303" s="472">
        <v>301802</v>
      </c>
      <c r="R303" s="472">
        <v>1113934</v>
      </c>
    </row>
    <row r="304" spans="1:18">
      <c r="A304" s="468">
        <f t="shared" si="4"/>
        <v>3812</v>
      </c>
      <c r="B304" s="473">
        <v>38123910</v>
      </c>
      <c r="C304" s="471" t="s">
        <v>3938</v>
      </c>
      <c r="D304" s="471" t="s">
        <v>3054</v>
      </c>
      <c r="E304" s="472"/>
      <c r="F304" s="472"/>
      <c r="G304" s="472"/>
      <c r="H304" s="472"/>
      <c r="I304" s="472"/>
      <c r="J304" s="472"/>
      <c r="K304" s="472"/>
      <c r="L304" s="472"/>
      <c r="M304" s="472"/>
      <c r="N304" s="472"/>
      <c r="O304" s="472"/>
      <c r="P304" s="472"/>
      <c r="Q304" s="472">
        <v>5351.7</v>
      </c>
      <c r="R304" s="472">
        <v>153163</v>
      </c>
    </row>
    <row r="305" spans="1:18">
      <c r="A305" s="468">
        <f t="shared" si="4"/>
        <v>3812</v>
      </c>
      <c r="B305" s="473">
        <v>38123990</v>
      </c>
      <c r="C305" s="471" t="s">
        <v>3082</v>
      </c>
      <c r="D305" s="471" t="s">
        <v>3054</v>
      </c>
      <c r="E305" s="472"/>
      <c r="F305" s="472"/>
      <c r="G305" s="472"/>
      <c r="H305" s="472"/>
      <c r="I305" s="472"/>
      <c r="J305" s="472"/>
      <c r="K305" s="472"/>
      <c r="L305" s="472"/>
      <c r="M305" s="472"/>
      <c r="N305" s="472"/>
      <c r="O305" s="472"/>
      <c r="P305" s="472"/>
      <c r="Q305" s="472">
        <v>635271.69999999995</v>
      </c>
      <c r="R305" s="472">
        <v>547852.30000000005</v>
      </c>
    </row>
    <row r="306" spans="1:18">
      <c r="A306" s="468">
        <f t="shared" si="4"/>
        <v>3813</v>
      </c>
      <c r="B306" s="473">
        <v>38130000</v>
      </c>
      <c r="C306" s="471" t="s">
        <v>3939</v>
      </c>
      <c r="D306" s="471" t="s">
        <v>3054</v>
      </c>
      <c r="E306" s="472">
        <v>295892.40000000002</v>
      </c>
      <c r="F306" s="472">
        <v>375602</v>
      </c>
      <c r="G306" s="472">
        <v>314761.5</v>
      </c>
      <c r="H306" s="472">
        <v>194024</v>
      </c>
      <c r="I306" s="472">
        <v>88290</v>
      </c>
      <c r="J306" s="472">
        <v>78323.5</v>
      </c>
      <c r="K306" s="472">
        <v>57268.2</v>
      </c>
      <c r="L306" s="472">
        <v>48741.5</v>
      </c>
      <c r="M306" s="472">
        <v>162097.60000000001</v>
      </c>
      <c r="N306" s="472">
        <v>37076.5</v>
      </c>
      <c r="O306" s="472">
        <v>97475.7</v>
      </c>
      <c r="P306" s="472">
        <v>96911</v>
      </c>
      <c r="Q306" s="472">
        <v>95671</v>
      </c>
      <c r="R306" s="472">
        <v>85357.8</v>
      </c>
    </row>
    <row r="307" spans="1:18">
      <c r="A307" s="468">
        <f t="shared" si="4"/>
        <v>3814</v>
      </c>
      <c r="B307" s="473">
        <v>38140010</v>
      </c>
      <c r="C307" s="471" t="s">
        <v>3940</v>
      </c>
      <c r="D307" s="471" t="s">
        <v>3054</v>
      </c>
      <c r="E307" s="472">
        <v>569012.1</v>
      </c>
      <c r="F307" s="472">
        <v>621078.6</v>
      </c>
      <c r="G307" s="472">
        <v>512350.8</v>
      </c>
      <c r="H307" s="472">
        <v>531792.1</v>
      </c>
      <c r="I307" s="472">
        <v>490333.3</v>
      </c>
      <c r="J307" s="472">
        <v>412270.9</v>
      </c>
      <c r="K307" s="472">
        <v>630246.30000000005</v>
      </c>
      <c r="L307" s="472">
        <v>647986</v>
      </c>
      <c r="M307" s="472">
        <v>435415.4</v>
      </c>
      <c r="N307" s="472">
        <v>503115.6</v>
      </c>
      <c r="O307" s="472">
        <v>577913.59999999998</v>
      </c>
      <c r="P307" s="472">
        <v>602787.19999999995</v>
      </c>
      <c r="Q307" s="472">
        <v>656820.19999999995</v>
      </c>
      <c r="R307" s="472">
        <v>750322.5</v>
      </c>
    </row>
    <row r="308" spans="1:18">
      <c r="A308" s="468">
        <f t="shared" si="4"/>
        <v>3814</v>
      </c>
      <c r="B308" s="473">
        <v>38140090</v>
      </c>
      <c r="C308" s="471" t="s">
        <v>3107</v>
      </c>
      <c r="D308" s="471" t="s">
        <v>3054</v>
      </c>
      <c r="E308" s="472">
        <v>982153.2</v>
      </c>
      <c r="F308" s="472">
        <v>967808.9</v>
      </c>
      <c r="G308" s="472">
        <v>968748</v>
      </c>
      <c r="H308" s="472">
        <v>833743</v>
      </c>
      <c r="I308" s="472">
        <v>2627874.7999999998</v>
      </c>
      <c r="J308" s="472">
        <v>2095674.7</v>
      </c>
      <c r="K308" s="472">
        <v>1969739.7</v>
      </c>
      <c r="L308" s="472">
        <v>3389819.8</v>
      </c>
      <c r="M308" s="472">
        <v>3893101.5</v>
      </c>
      <c r="N308" s="472">
        <v>2183259.5</v>
      </c>
      <c r="O308" s="472">
        <v>2023793.6</v>
      </c>
      <c r="P308" s="472">
        <v>2282218.5</v>
      </c>
      <c r="Q308" s="472">
        <v>2282357.9</v>
      </c>
      <c r="R308" s="472">
        <v>2268661.7999999998</v>
      </c>
    </row>
    <row r="309" spans="1:18">
      <c r="A309" s="468">
        <f t="shared" si="4"/>
        <v>3815</v>
      </c>
      <c r="B309" s="473">
        <v>38151100</v>
      </c>
      <c r="C309" s="471" t="s">
        <v>3941</v>
      </c>
      <c r="D309" s="471" t="s">
        <v>3054</v>
      </c>
      <c r="E309" s="472">
        <v>150</v>
      </c>
      <c r="F309" s="472">
        <v>74020</v>
      </c>
      <c r="G309" s="472"/>
      <c r="H309" s="472">
        <v>34540</v>
      </c>
      <c r="I309" s="472">
        <v>4402.8</v>
      </c>
      <c r="J309" s="472">
        <v>7542</v>
      </c>
      <c r="K309" s="472">
        <v>1021535</v>
      </c>
      <c r="L309" s="472">
        <v>23220</v>
      </c>
      <c r="M309" s="472">
        <v>11870</v>
      </c>
      <c r="N309" s="472">
        <v>64966.5</v>
      </c>
      <c r="O309" s="472">
        <v>1</v>
      </c>
      <c r="P309" s="472">
        <v>118325</v>
      </c>
      <c r="Q309" s="472">
        <v>210682</v>
      </c>
      <c r="R309" s="472">
        <v>154472</v>
      </c>
    </row>
    <row r="310" spans="1:18">
      <c r="A310" s="468">
        <f t="shared" si="4"/>
        <v>3815</v>
      </c>
      <c r="B310" s="473">
        <v>38151200</v>
      </c>
      <c r="C310" s="471" t="s">
        <v>3942</v>
      </c>
      <c r="D310" s="471" t="s">
        <v>3054</v>
      </c>
      <c r="E310" s="472">
        <v>0.2</v>
      </c>
      <c r="F310" s="472">
        <v>0.1</v>
      </c>
      <c r="G310" s="472">
        <v>14071.2</v>
      </c>
      <c r="H310" s="472">
        <v>71191.100000000006</v>
      </c>
      <c r="I310" s="472">
        <v>0.1</v>
      </c>
      <c r="J310" s="472">
        <v>0</v>
      </c>
      <c r="K310" s="472">
        <v>1000.2</v>
      </c>
      <c r="L310" s="472">
        <v>39511.699999999997</v>
      </c>
      <c r="M310" s="472">
        <v>2800.2</v>
      </c>
      <c r="N310" s="472">
        <v>3584.2</v>
      </c>
      <c r="O310" s="472">
        <v>41136.1</v>
      </c>
      <c r="P310" s="472">
        <v>150</v>
      </c>
      <c r="Q310" s="472">
        <v>1462.7</v>
      </c>
      <c r="R310" s="472">
        <v>3.8</v>
      </c>
    </row>
    <row r="311" spans="1:18">
      <c r="A311" s="468">
        <f t="shared" si="4"/>
        <v>3815</v>
      </c>
      <c r="B311" s="473">
        <v>38151910</v>
      </c>
      <c r="C311" s="471" t="s">
        <v>3943</v>
      </c>
      <c r="D311" s="471" t="s">
        <v>3054</v>
      </c>
      <c r="E311" s="472">
        <v>5.0999999999999996</v>
      </c>
      <c r="F311" s="472">
        <v>22</v>
      </c>
      <c r="G311" s="472">
        <v>34</v>
      </c>
      <c r="H311" s="472">
        <v>30</v>
      </c>
      <c r="I311" s="472">
        <v>328</v>
      </c>
      <c r="J311" s="472">
        <v>279</v>
      </c>
      <c r="K311" s="472">
        <v>26</v>
      </c>
      <c r="L311" s="472">
        <v>47</v>
      </c>
      <c r="M311" s="472">
        <v>21</v>
      </c>
      <c r="N311" s="472">
        <v>29</v>
      </c>
      <c r="O311" s="472"/>
      <c r="P311" s="472">
        <v>0</v>
      </c>
      <c r="Q311" s="472"/>
      <c r="R311" s="472">
        <v>170</v>
      </c>
    </row>
    <row r="312" spans="1:18">
      <c r="A312" s="468">
        <f t="shared" si="4"/>
        <v>3815</v>
      </c>
      <c r="B312" s="473">
        <v>38151990</v>
      </c>
      <c r="C312" s="471" t="s">
        <v>3082</v>
      </c>
      <c r="D312" s="471" t="s">
        <v>3054</v>
      </c>
      <c r="E312" s="472">
        <v>835908.4</v>
      </c>
      <c r="F312" s="472">
        <v>634909.4</v>
      </c>
      <c r="G312" s="472">
        <v>427114.6</v>
      </c>
      <c r="H312" s="472">
        <v>952099.4</v>
      </c>
      <c r="I312" s="472">
        <v>27618.1</v>
      </c>
      <c r="J312" s="472">
        <v>111516.5</v>
      </c>
      <c r="K312" s="472">
        <v>14033.9</v>
      </c>
      <c r="L312" s="472">
        <v>361392</v>
      </c>
      <c r="M312" s="472">
        <v>780060</v>
      </c>
      <c r="N312" s="472">
        <v>316575.59999999998</v>
      </c>
      <c r="O312" s="472">
        <v>824644.9</v>
      </c>
      <c r="P312" s="472">
        <v>504513.4</v>
      </c>
      <c r="Q312" s="472">
        <v>303443.5</v>
      </c>
      <c r="R312" s="472">
        <v>259656.7</v>
      </c>
    </row>
    <row r="313" spans="1:18">
      <c r="A313" s="468">
        <f t="shared" si="4"/>
        <v>3815</v>
      </c>
      <c r="B313" s="473">
        <v>38159010</v>
      </c>
      <c r="C313" s="471" t="s">
        <v>3944</v>
      </c>
      <c r="D313" s="471" t="s">
        <v>3054</v>
      </c>
      <c r="E313" s="472">
        <v>822</v>
      </c>
      <c r="F313" s="472">
        <v>63.6</v>
      </c>
      <c r="G313" s="472">
        <v>0</v>
      </c>
      <c r="H313" s="472"/>
      <c r="I313" s="472">
        <v>6600</v>
      </c>
      <c r="J313" s="472"/>
      <c r="K313" s="472">
        <v>41</v>
      </c>
      <c r="L313" s="472">
        <v>35</v>
      </c>
      <c r="M313" s="472">
        <v>40</v>
      </c>
      <c r="N313" s="472">
        <v>40</v>
      </c>
      <c r="O313" s="472">
        <v>10643</v>
      </c>
      <c r="P313" s="472">
        <v>376</v>
      </c>
      <c r="Q313" s="472">
        <v>817</v>
      </c>
      <c r="R313" s="472">
        <v>2781.1</v>
      </c>
    </row>
    <row r="314" spans="1:18">
      <c r="A314" s="468">
        <f t="shared" si="4"/>
        <v>3815</v>
      </c>
      <c r="B314" s="473">
        <v>38159090</v>
      </c>
      <c r="C314" s="471" t="s">
        <v>3107</v>
      </c>
      <c r="D314" s="471" t="s">
        <v>3054</v>
      </c>
      <c r="E314" s="472">
        <v>1036648.7</v>
      </c>
      <c r="F314" s="472">
        <v>1279786.3999999999</v>
      </c>
      <c r="G314" s="472">
        <v>1119820.8999999999</v>
      </c>
      <c r="H314" s="472">
        <v>1679113.9</v>
      </c>
      <c r="I314" s="472">
        <v>1559753.6</v>
      </c>
      <c r="J314" s="472">
        <v>1452159.5</v>
      </c>
      <c r="K314" s="472">
        <v>1592150.1</v>
      </c>
      <c r="L314" s="472">
        <v>1678399</v>
      </c>
      <c r="M314" s="472">
        <v>1442675.8</v>
      </c>
      <c r="N314" s="472">
        <v>1743898.3</v>
      </c>
      <c r="O314" s="472">
        <v>1463776.5</v>
      </c>
      <c r="P314" s="472">
        <v>1712554.7</v>
      </c>
      <c r="Q314" s="472">
        <v>1753029.7</v>
      </c>
      <c r="R314" s="472">
        <v>1905557.9</v>
      </c>
    </row>
    <row r="315" spans="1:18">
      <c r="A315" s="468">
        <f t="shared" si="4"/>
        <v>3816</v>
      </c>
      <c r="B315" s="473">
        <v>38160000</v>
      </c>
      <c r="C315" s="471" t="s">
        <v>3945</v>
      </c>
      <c r="D315" s="471" t="s">
        <v>3054</v>
      </c>
      <c r="E315" s="472">
        <v>3100736.1</v>
      </c>
      <c r="F315" s="472">
        <v>5097315.3</v>
      </c>
      <c r="G315" s="472">
        <v>13885067.800000001</v>
      </c>
      <c r="H315" s="472">
        <v>15584712.300000001</v>
      </c>
      <c r="I315" s="472">
        <v>6670580.0999999996</v>
      </c>
      <c r="J315" s="472">
        <v>4812462.2</v>
      </c>
      <c r="K315" s="472">
        <v>3819610.1</v>
      </c>
      <c r="L315" s="472">
        <v>3270484.5</v>
      </c>
      <c r="M315" s="472">
        <v>3773663.6</v>
      </c>
      <c r="N315" s="472">
        <v>3682362.6</v>
      </c>
      <c r="O315" s="472">
        <v>2790533.7</v>
      </c>
      <c r="P315" s="472">
        <v>4156048.9</v>
      </c>
      <c r="Q315" s="472">
        <v>4100821.6</v>
      </c>
      <c r="R315" s="472">
        <v>5256117.5</v>
      </c>
    </row>
    <row r="316" spans="1:18">
      <c r="A316" s="468">
        <f t="shared" si="4"/>
        <v>3817</v>
      </c>
      <c r="B316" s="473">
        <v>38170050</v>
      </c>
      <c r="C316" s="471" t="s">
        <v>3946</v>
      </c>
      <c r="D316" s="471" t="s">
        <v>3054</v>
      </c>
      <c r="E316" s="472"/>
      <c r="F316" s="472"/>
      <c r="G316" s="472"/>
      <c r="H316" s="472"/>
      <c r="I316" s="472"/>
      <c r="J316" s="472"/>
      <c r="K316" s="472">
        <v>1478</v>
      </c>
      <c r="L316" s="472"/>
      <c r="M316" s="472">
        <v>1879</v>
      </c>
      <c r="N316" s="472">
        <v>105</v>
      </c>
      <c r="O316" s="472">
        <v>71</v>
      </c>
      <c r="P316" s="472">
        <v>0</v>
      </c>
      <c r="Q316" s="472">
        <v>931247</v>
      </c>
      <c r="R316" s="472">
        <v>410412</v>
      </c>
    </row>
    <row r="317" spans="1:18">
      <c r="A317" s="468">
        <f t="shared" si="4"/>
        <v>3817</v>
      </c>
      <c r="B317" s="473">
        <v>38170080</v>
      </c>
      <c r="C317" s="471" t="s">
        <v>3107</v>
      </c>
      <c r="D317" s="471" t="s">
        <v>3054</v>
      </c>
      <c r="E317" s="472"/>
      <c r="F317" s="472">
        <v>188</v>
      </c>
      <c r="G317" s="472">
        <v>3005</v>
      </c>
      <c r="H317" s="472">
        <v>1311</v>
      </c>
      <c r="I317" s="472">
        <v>20935</v>
      </c>
      <c r="J317" s="472">
        <v>27431</v>
      </c>
      <c r="K317" s="472">
        <v>2116</v>
      </c>
      <c r="L317" s="472">
        <v>2914</v>
      </c>
      <c r="M317" s="472">
        <v>2973</v>
      </c>
      <c r="N317" s="472">
        <v>6994</v>
      </c>
      <c r="O317" s="472">
        <v>4773</v>
      </c>
      <c r="P317" s="472">
        <v>1554</v>
      </c>
      <c r="Q317" s="472">
        <v>1122</v>
      </c>
      <c r="R317" s="472">
        <v>682</v>
      </c>
    </row>
    <row r="318" spans="1:18">
      <c r="A318" s="468">
        <f t="shared" si="4"/>
        <v>3818</v>
      </c>
      <c r="B318" s="473">
        <v>38180010</v>
      </c>
      <c r="C318" s="471" t="s">
        <v>3947</v>
      </c>
      <c r="D318" s="471" t="s">
        <v>3054</v>
      </c>
      <c r="E318" s="472">
        <v>1987.2</v>
      </c>
      <c r="F318" s="472">
        <v>1384.5</v>
      </c>
      <c r="G318" s="472">
        <v>1715.1</v>
      </c>
      <c r="H318" s="472">
        <v>1791.2</v>
      </c>
      <c r="I318" s="472">
        <v>467.2</v>
      </c>
      <c r="J318" s="472">
        <v>1648.9</v>
      </c>
      <c r="K318" s="472">
        <v>1490.7</v>
      </c>
      <c r="L318" s="472">
        <v>1328.5</v>
      </c>
      <c r="M318" s="472">
        <v>1949.1</v>
      </c>
      <c r="N318" s="472">
        <v>31866.1</v>
      </c>
      <c r="O318" s="472">
        <v>47515.6</v>
      </c>
      <c r="P318" s="472">
        <v>39551.800000000003</v>
      </c>
      <c r="Q318" s="472">
        <v>32134.799999999999</v>
      </c>
      <c r="R318" s="472">
        <v>34047.599999999999</v>
      </c>
    </row>
    <row r="319" spans="1:18">
      <c r="A319" s="468">
        <f t="shared" si="4"/>
        <v>3818</v>
      </c>
      <c r="B319" s="473">
        <v>38180090</v>
      </c>
      <c r="C319" s="471" t="s">
        <v>3107</v>
      </c>
      <c r="D319" s="471" t="s">
        <v>3054</v>
      </c>
      <c r="E319" s="472">
        <v>2530.9</v>
      </c>
      <c r="F319" s="472">
        <v>651.70000000000005</v>
      </c>
      <c r="G319" s="472">
        <v>4068.5</v>
      </c>
      <c r="H319" s="472">
        <v>3182.1</v>
      </c>
      <c r="I319" s="472">
        <v>1481.2</v>
      </c>
      <c r="J319" s="472">
        <v>1380.4</v>
      </c>
      <c r="K319" s="472">
        <v>3054.7</v>
      </c>
      <c r="L319" s="472">
        <v>657.8</v>
      </c>
      <c r="M319" s="472">
        <v>1120.9000000000001</v>
      </c>
      <c r="N319" s="472">
        <v>305.8</v>
      </c>
      <c r="O319" s="472">
        <v>47.9</v>
      </c>
      <c r="P319" s="472">
        <v>105.7</v>
      </c>
      <c r="Q319" s="472">
        <v>214.2</v>
      </c>
      <c r="R319" s="472">
        <v>441.5</v>
      </c>
    </row>
    <row r="320" spans="1:18">
      <c r="A320" s="468">
        <f t="shared" si="4"/>
        <v>3819</v>
      </c>
      <c r="B320" s="473">
        <v>38190000</v>
      </c>
      <c r="C320" s="471" t="s">
        <v>3948</v>
      </c>
      <c r="D320" s="471" t="s">
        <v>3054</v>
      </c>
      <c r="E320" s="472">
        <v>660986.5</v>
      </c>
      <c r="F320" s="472">
        <v>504422.6</v>
      </c>
      <c r="G320" s="472">
        <v>605740.30000000005</v>
      </c>
      <c r="H320" s="472">
        <v>515948</v>
      </c>
      <c r="I320" s="472">
        <v>892859.5</v>
      </c>
      <c r="J320" s="472">
        <v>823646.5</v>
      </c>
      <c r="K320" s="472">
        <v>971259.2</v>
      </c>
      <c r="L320" s="472">
        <v>1367753.8</v>
      </c>
      <c r="M320" s="472">
        <v>1068542.3</v>
      </c>
      <c r="N320" s="472">
        <v>1173041.8999999999</v>
      </c>
      <c r="O320" s="472">
        <v>1407380.3</v>
      </c>
      <c r="P320" s="472">
        <v>1456254.3</v>
      </c>
      <c r="Q320" s="472">
        <v>1247346.1000000001</v>
      </c>
      <c r="R320" s="472">
        <v>2106116.6</v>
      </c>
    </row>
    <row r="321" spans="1:18">
      <c r="A321" s="468">
        <f t="shared" si="4"/>
        <v>3820</v>
      </c>
      <c r="B321" s="473">
        <v>38200000</v>
      </c>
      <c r="C321" s="471" t="s">
        <v>3949</v>
      </c>
      <c r="D321" s="471" t="s">
        <v>3054</v>
      </c>
      <c r="E321" s="472">
        <v>3282523.7</v>
      </c>
      <c r="F321" s="472">
        <v>3656262</v>
      </c>
      <c r="G321" s="472">
        <v>4821580.0999999996</v>
      </c>
      <c r="H321" s="472">
        <v>5932930.0999999996</v>
      </c>
      <c r="I321" s="472">
        <v>3638149</v>
      </c>
      <c r="J321" s="472">
        <v>4627403.2</v>
      </c>
      <c r="K321" s="472">
        <v>3723732.6</v>
      </c>
      <c r="L321" s="472">
        <v>4378708.8</v>
      </c>
      <c r="M321" s="472">
        <v>4841977</v>
      </c>
      <c r="N321" s="472">
        <v>2619658.2000000002</v>
      </c>
      <c r="O321" s="472">
        <v>3253071.5</v>
      </c>
      <c r="P321" s="472">
        <v>4011609.9</v>
      </c>
      <c r="Q321" s="472">
        <v>5402004.7000000002</v>
      </c>
      <c r="R321" s="472">
        <v>6082525.2000000002</v>
      </c>
    </row>
    <row r="322" spans="1:18">
      <c r="A322" s="468">
        <f t="shared" si="4"/>
        <v>3821</v>
      </c>
      <c r="B322" s="473">
        <v>38210000</v>
      </c>
      <c r="C322" s="471" t="s">
        <v>3950</v>
      </c>
      <c r="D322" s="471" t="s">
        <v>3054</v>
      </c>
      <c r="E322" s="472">
        <v>43327.7</v>
      </c>
      <c r="F322" s="472">
        <v>37509.1</v>
      </c>
      <c r="G322" s="472">
        <v>45716.2</v>
      </c>
      <c r="H322" s="472">
        <v>38981.1</v>
      </c>
      <c r="I322" s="472">
        <v>35059.300000000003</v>
      </c>
      <c r="J322" s="472">
        <v>40289.699999999997</v>
      </c>
      <c r="K322" s="472">
        <v>41233.5</v>
      </c>
      <c r="L322" s="472">
        <v>36448.1</v>
      </c>
      <c r="M322" s="472">
        <v>99529.2</v>
      </c>
      <c r="N322" s="472">
        <v>73444.399999999994</v>
      </c>
      <c r="O322" s="472">
        <v>82209.399999999994</v>
      </c>
      <c r="P322" s="472">
        <v>109212.5</v>
      </c>
      <c r="Q322" s="472">
        <v>112826</v>
      </c>
      <c r="R322" s="472">
        <v>122406.9</v>
      </c>
    </row>
    <row r="323" spans="1:18">
      <c r="A323" s="468">
        <f t="shared" si="4"/>
        <v>3822</v>
      </c>
      <c r="B323" s="473">
        <v>38220000</v>
      </c>
      <c r="C323" s="471" t="s">
        <v>3951</v>
      </c>
      <c r="D323" s="471" t="s">
        <v>3054</v>
      </c>
      <c r="E323" s="472">
        <v>265171.59999999998</v>
      </c>
      <c r="F323" s="472">
        <v>303489.8</v>
      </c>
      <c r="G323" s="472">
        <v>412388</v>
      </c>
      <c r="H323" s="472">
        <v>433773.5</v>
      </c>
      <c r="I323" s="472">
        <v>342084.2</v>
      </c>
      <c r="J323" s="472">
        <v>362469.6</v>
      </c>
      <c r="K323" s="472">
        <v>363884.1</v>
      </c>
      <c r="L323" s="472">
        <v>438424.3</v>
      </c>
      <c r="M323" s="472">
        <v>598434.4</v>
      </c>
      <c r="N323" s="472">
        <v>1133856.8</v>
      </c>
      <c r="O323" s="472">
        <v>1090267.3</v>
      </c>
      <c r="P323" s="472">
        <v>935581.5</v>
      </c>
      <c r="Q323" s="472">
        <v>1092773.8</v>
      </c>
      <c r="R323" s="472">
        <v>1165815.1000000001</v>
      </c>
    </row>
    <row r="324" spans="1:18">
      <c r="A324" s="468">
        <f t="shared" si="4"/>
        <v>3823</v>
      </c>
      <c r="B324" s="473">
        <v>38231100</v>
      </c>
      <c r="C324" s="471" t="s">
        <v>3952</v>
      </c>
      <c r="D324" s="471" t="s">
        <v>3054</v>
      </c>
      <c r="E324" s="472">
        <v>1690080</v>
      </c>
      <c r="F324" s="472">
        <v>680048.5</v>
      </c>
      <c r="G324" s="472">
        <v>2849365.6</v>
      </c>
      <c r="H324" s="472">
        <v>3042038.2</v>
      </c>
      <c r="I324" s="472">
        <v>3550410.1</v>
      </c>
      <c r="J324" s="472">
        <v>4618553</v>
      </c>
      <c r="K324" s="472">
        <v>5090515</v>
      </c>
      <c r="L324" s="472">
        <v>7489896.7999999998</v>
      </c>
      <c r="M324" s="472">
        <v>8265203.5999999996</v>
      </c>
      <c r="N324" s="472">
        <v>5983780.0999999996</v>
      </c>
      <c r="O324" s="472">
        <v>8002252.7999999998</v>
      </c>
      <c r="P324" s="472">
        <v>6645547.7000000002</v>
      </c>
      <c r="Q324" s="472">
        <v>4098337.3</v>
      </c>
      <c r="R324" s="472">
        <v>8298851.7999999998</v>
      </c>
    </row>
    <row r="325" spans="1:18">
      <c r="A325" s="468">
        <f t="shared" si="4"/>
        <v>3823</v>
      </c>
      <c r="B325" s="473">
        <v>38231200</v>
      </c>
      <c r="C325" s="471" t="s">
        <v>3953</v>
      </c>
      <c r="D325" s="471" t="s">
        <v>3054</v>
      </c>
      <c r="E325" s="472">
        <v>2570</v>
      </c>
      <c r="F325" s="472">
        <v>4345</v>
      </c>
      <c r="G325" s="472">
        <v>3761.5</v>
      </c>
      <c r="H325" s="472">
        <v>48194</v>
      </c>
      <c r="I325" s="472">
        <v>6490</v>
      </c>
      <c r="J325" s="472">
        <v>1979.4</v>
      </c>
      <c r="K325" s="472">
        <v>3855.1</v>
      </c>
      <c r="L325" s="472">
        <v>3438</v>
      </c>
      <c r="M325" s="472">
        <v>2343</v>
      </c>
      <c r="N325" s="472">
        <v>61670</v>
      </c>
      <c r="O325" s="472">
        <v>5041.3999999999996</v>
      </c>
      <c r="P325" s="472">
        <v>81060</v>
      </c>
      <c r="Q325" s="472">
        <v>502042.4</v>
      </c>
      <c r="R325" s="472">
        <v>314912.90000000002</v>
      </c>
    </row>
    <row r="326" spans="1:18">
      <c r="A326" s="468">
        <f t="shared" ref="A326:A389" si="5">+VALUE(LEFT(B326,4))</f>
        <v>3823</v>
      </c>
      <c r="B326" s="473">
        <v>38231300</v>
      </c>
      <c r="C326" s="471" t="s">
        <v>3954</v>
      </c>
      <c r="D326" s="471" t="s">
        <v>3054</v>
      </c>
      <c r="E326" s="472"/>
      <c r="F326" s="472">
        <v>82760</v>
      </c>
      <c r="G326" s="472"/>
      <c r="H326" s="472"/>
      <c r="I326" s="472"/>
      <c r="J326" s="472"/>
      <c r="K326" s="472">
        <v>0</v>
      </c>
      <c r="L326" s="472">
        <v>76800</v>
      </c>
      <c r="M326" s="472">
        <v>0</v>
      </c>
      <c r="N326" s="472">
        <v>238200</v>
      </c>
      <c r="O326" s="472">
        <v>4500</v>
      </c>
      <c r="P326" s="472"/>
      <c r="Q326" s="472">
        <v>0</v>
      </c>
      <c r="R326" s="472">
        <v>190</v>
      </c>
    </row>
    <row r="327" spans="1:18">
      <c r="A327" s="468">
        <f t="shared" si="5"/>
        <v>3823</v>
      </c>
      <c r="B327" s="473">
        <v>38231910</v>
      </c>
      <c r="C327" s="471" t="s">
        <v>3955</v>
      </c>
      <c r="D327" s="471" t="s">
        <v>3054</v>
      </c>
      <c r="E327" s="472"/>
      <c r="F327" s="472">
        <v>264760</v>
      </c>
      <c r="G327" s="472">
        <v>237400</v>
      </c>
      <c r="H327" s="472">
        <v>546221</v>
      </c>
      <c r="I327" s="472">
        <v>3020</v>
      </c>
      <c r="J327" s="472"/>
      <c r="K327" s="472">
        <v>39220</v>
      </c>
      <c r="L327" s="472">
        <v>135060</v>
      </c>
      <c r="M327" s="472">
        <v>253920</v>
      </c>
      <c r="N327" s="472">
        <v>134200</v>
      </c>
      <c r="O327" s="472">
        <v>32300</v>
      </c>
      <c r="P327" s="472">
        <v>0</v>
      </c>
      <c r="Q327" s="472">
        <v>468980.9</v>
      </c>
      <c r="R327" s="472">
        <v>918919</v>
      </c>
    </row>
    <row r="328" spans="1:18">
      <c r="A328" s="468">
        <f t="shared" si="5"/>
        <v>3823</v>
      </c>
      <c r="B328" s="473">
        <v>38231930</v>
      </c>
      <c r="C328" s="471" t="s">
        <v>3956</v>
      </c>
      <c r="D328" s="471" t="s">
        <v>3054</v>
      </c>
      <c r="E328" s="472"/>
      <c r="F328" s="472"/>
      <c r="G328" s="472"/>
      <c r="H328" s="472"/>
      <c r="I328" s="472"/>
      <c r="J328" s="472">
        <v>24560</v>
      </c>
      <c r="K328" s="472"/>
      <c r="L328" s="472">
        <v>24420</v>
      </c>
      <c r="M328" s="472"/>
      <c r="N328" s="472">
        <v>18250</v>
      </c>
      <c r="O328" s="472">
        <v>26020</v>
      </c>
      <c r="P328" s="472"/>
      <c r="Q328" s="472"/>
      <c r="R328" s="472">
        <v>17000</v>
      </c>
    </row>
    <row r="329" spans="1:18">
      <c r="A329" s="468">
        <f t="shared" si="5"/>
        <v>3823</v>
      </c>
      <c r="B329" s="473">
        <v>38231990</v>
      </c>
      <c r="C329" s="471" t="s">
        <v>3335</v>
      </c>
      <c r="D329" s="471" t="s">
        <v>3054</v>
      </c>
      <c r="E329" s="472">
        <v>77335.100000000006</v>
      </c>
      <c r="F329" s="472">
        <v>256161</v>
      </c>
      <c r="G329" s="472">
        <v>39977.4</v>
      </c>
      <c r="H329" s="472">
        <v>1173092.1000000001</v>
      </c>
      <c r="I329" s="472">
        <v>754785</v>
      </c>
      <c r="J329" s="472">
        <v>687875</v>
      </c>
      <c r="K329" s="472">
        <v>372143.8</v>
      </c>
      <c r="L329" s="472">
        <v>184020</v>
      </c>
      <c r="M329" s="472">
        <v>246849.2</v>
      </c>
      <c r="N329" s="472">
        <v>130679.6</v>
      </c>
      <c r="O329" s="472">
        <v>261817.8</v>
      </c>
      <c r="P329" s="472">
        <v>1375502.4</v>
      </c>
      <c r="Q329" s="472">
        <v>1060486.5</v>
      </c>
      <c r="R329" s="472">
        <v>186584.2</v>
      </c>
    </row>
    <row r="330" spans="1:18">
      <c r="A330" s="468">
        <f t="shared" si="5"/>
        <v>3823</v>
      </c>
      <c r="B330" s="473">
        <v>38237000</v>
      </c>
      <c r="C330" s="471" t="s">
        <v>3957</v>
      </c>
      <c r="D330" s="471" t="s">
        <v>3054</v>
      </c>
      <c r="E330" s="472">
        <v>5416</v>
      </c>
      <c r="F330" s="472">
        <v>1876</v>
      </c>
      <c r="G330" s="472">
        <v>1306.4000000000001</v>
      </c>
      <c r="H330" s="472">
        <v>1478.1</v>
      </c>
      <c r="I330" s="472">
        <v>2125.4</v>
      </c>
      <c r="J330" s="472">
        <v>2677.1</v>
      </c>
      <c r="K330" s="472">
        <v>3564.1</v>
      </c>
      <c r="L330" s="472">
        <v>5894</v>
      </c>
      <c r="M330" s="472">
        <v>6401.9</v>
      </c>
      <c r="N330" s="472">
        <v>5552.9</v>
      </c>
      <c r="O330" s="472">
        <v>12378.6</v>
      </c>
      <c r="P330" s="472">
        <v>14612</v>
      </c>
      <c r="Q330" s="472">
        <v>24682</v>
      </c>
      <c r="R330" s="472">
        <v>23433</v>
      </c>
    </row>
    <row r="331" spans="1:18">
      <c r="A331" s="468">
        <f t="shared" si="5"/>
        <v>3824</v>
      </c>
      <c r="B331" s="473">
        <v>38241000</v>
      </c>
      <c r="C331" s="471" t="s">
        <v>3958</v>
      </c>
      <c r="D331" s="471" t="s">
        <v>3054</v>
      </c>
      <c r="E331" s="472">
        <v>34984.800000000003</v>
      </c>
      <c r="F331" s="472">
        <v>35928.1</v>
      </c>
      <c r="G331" s="472">
        <v>71255.7</v>
      </c>
      <c r="H331" s="472">
        <v>66199.100000000006</v>
      </c>
      <c r="I331" s="472">
        <v>11830.2</v>
      </c>
      <c r="J331" s="472">
        <v>125115</v>
      </c>
      <c r="K331" s="472">
        <v>50442.2</v>
      </c>
      <c r="L331" s="472">
        <v>7936.6</v>
      </c>
      <c r="M331" s="472">
        <v>5795.1</v>
      </c>
      <c r="N331" s="472">
        <v>20318.900000000001</v>
      </c>
      <c r="O331" s="472">
        <v>11668.8</v>
      </c>
      <c r="P331" s="472">
        <v>75636.399999999994</v>
      </c>
      <c r="Q331" s="472">
        <v>31724.3</v>
      </c>
      <c r="R331" s="472">
        <v>146238.9</v>
      </c>
    </row>
    <row r="332" spans="1:18">
      <c r="A332" s="468">
        <f t="shared" si="5"/>
        <v>3824</v>
      </c>
      <c r="B332" s="473">
        <v>38242000</v>
      </c>
      <c r="C332" s="471" t="s">
        <v>3959</v>
      </c>
      <c r="D332" s="471" t="s">
        <v>3054</v>
      </c>
      <c r="E332" s="472"/>
      <c r="F332" s="472"/>
      <c r="G332" s="472"/>
      <c r="H332" s="472"/>
      <c r="I332" s="472"/>
      <c r="J332" s="472"/>
      <c r="K332" s="472"/>
      <c r="L332" s="472"/>
      <c r="M332" s="472"/>
      <c r="N332" s="472"/>
      <c r="O332" s="472"/>
      <c r="P332" s="472"/>
      <c r="Q332" s="472"/>
      <c r="R332" s="472"/>
    </row>
    <row r="333" spans="1:18">
      <c r="A333" s="468">
        <f t="shared" si="5"/>
        <v>3824</v>
      </c>
      <c r="B333" s="473">
        <v>38243000</v>
      </c>
      <c r="C333" s="471" t="s">
        <v>3960</v>
      </c>
      <c r="D333" s="471" t="s">
        <v>3054</v>
      </c>
      <c r="E333" s="472">
        <v>670</v>
      </c>
      <c r="F333" s="472">
        <v>8.4</v>
      </c>
      <c r="G333" s="472">
        <v>12011.7</v>
      </c>
      <c r="H333" s="472">
        <v>2</v>
      </c>
      <c r="I333" s="472">
        <v>0.4</v>
      </c>
      <c r="J333" s="472">
        <v>720</v>
      </c>
      <c r="K333" s="472"/>
      <c r="L333" s="472">
        <v>1.8</v>
      </c>
      <c r="M333" s="472">
        <v>83.1</v>
      </c>
      <c r="N333" s="472">
        <v>0</v>
      </c>
      <c r="O333" s="472">
        <v>955</v>
      </c>
      <c r="P333" s="472">
        <v>1000</v>
      </c>
      <c r="Q333" s="472">
        <v>116.3</v>
      </c>
      <c r="R333" s="472">
        <v>0</v>
      </c>
    </row>
    <row r="334" spans="1:18">
      <c r="A334" s="468">
        <f t="shared" si="5"/>
        <v>3824</v>
      </c>
      <c r="B334" s="473">
        <v>38244000</v>
      </c>
      <c r="C334" s="471" t="s">
        <v>3961</v>
      </c>
      <c r="D334" s="471" t="s">
        <v>3054</v>
      </c>
      <c r="E334" s="472">
        <v>3961608.8</v>
      </c>
      <c r="F334" s="472">
        <v>5164273.7</v>
      </c>
      <c r="G334" s="472">
        <v>6535182.2000000002</v>
      </c>
      <c r="H334" s="472">
        <v>5527562.0999999996</v>
      </c>
      <c r="I334" s="472">
        <v>2464909.7999999998</v>
      </c>
      <c r="J334" s="472">
        <v>4236466.9000000004</v>
      </c>
      <c r="K334" s="472">
        <v>4103523.6</v>
      </c>
      <c r="L334" s="472">
        <v>4652253.2</v>
      </c>
      <c r="M334" s="472">
        <v>4695631.4000000004</v>
      </c>
      <c r="N334" s="472">
        <v>5528139.7000000002</v>
      </c>
      <c r="O334" s="472">
        <v>3260903.5</v>
      </c>
      <c r="P334" s="472">
        <v>3365525</v>
      </c>
      <c r="Q334" s="472">
        <v>3869975.6</v>
      </c>
      <c r="R334" s="472">
        <v>5019124.0999999996</v>
      </c>
    </row>
    <row r="335" spans="1:18">
      <c r="A335" s="468">
        <f t="shared" si="5"/>
        <v>3824</v>
      </c>
      <c r="B335" s="473">
        <v>38245010</v>
      </c>
      <c r="C335" s="471" t="s">
        <v>3962</v>
      </c>
      <c r="D335" s="471" t="s">
        <v>3054</v>
      </c>
      <c r="E335" s="472">
        <v>30630</v>
      </c>
      <c r="F335" s="472">
        <v>229600</v>
      </c>
      <c r="G335" s="472">
        <v>49587</v>
      </c>
      <c r="H335" s="472">
        <v>2037106</v>
      </c>
      <c r="I335" s="472">
        <v>175544</v>
      </c>
      <c r="J335" s="472">
        <v>207</v>
      </c>
      <c r="K335" s="472">
        <v>7460</v>
      </c>
      <c r="L335" s="472">
        <v>522000</v>
      </c>
      <c r="M335" s="472">
        <v>0</v>
      </c>
      <c r="N335" s="472">
        <v>120196</v>
      </c>
      <c r="O335" s="472">
        <v>44272</v>
      </c>
      <c r="P335" s="472">
        <v>247502</v>
      </c>
      <c r="Q335" s="472">
        <v>2003080</v>
      </c>
      <c r="R335" s="472">
        <v>220389</v>
      </c>
    </row>
    <row r="336" spans="1:18">
      <c r="A336" s="468">
        <f t="shared" si="5"/>
        <v>3824</v>
      </c>
      <c r="B336" s="473">
        <v>38245090</v>
      </c>
      <c r="C336" s="471" t="s">
        <v>3107</v>
      </c>
      <c r="D336" s="471" t="s">
        <v>3054</v>
      </c>
      <c r="E336" s="472">
        <v>9981870</v>
      </c>
      <c r="F336" s="472">
        <v>15711384</v>
      </c>
      <c r="G336" s="472">
        <v>20056917</v>
      </c>
      <c r="H336" s="472">
        <v>13725302.300000001</v>
      </c>
      <c r="I336" s="472">
        <v>5327757.7</v>
      </c>
      <c r="J336" s="472">
        <v>4315536.7</v>
      </c>
      <c r="K336" s="472">
        <v>5874410.2999999998</v>
      </c>
      <c r="L336" s="472">
        <v>4786785.5999999996</v>
      </c>
      <c r="M336" s="472">
        <v>6429819</v>
      </c>
      <c r="N336" s="472">
        <v>6568481.2000000002</v>
      </c>
      <c r="O336" s="472">
        <v>5727725.0999999996</v>
      </c>
      <c r="P336" s="472">
        <v>8315503.9000000004</v>
      </c>
      <c r="Q336" s="472">
        <v>12588586.800000001</v>
      </c>
      <c r="R336" s="472">
        <v>13771987.300000001</v>
      </c>
    </row>
    <row r="337" spans="1:18">
      <c r="A337" s="468">
        <f t="shared" si="5"/>
        <v>3824</v>
      </c>
      <c r="B337" s="473">
        <v>38246011</v>
      </c>
      <c r="C337" s="471" t="s">
        <v>3963</v>
      </c>
      <c r="D337" s="471" t="s">
        <v>3054</v>
      </c>
      <c r="E337" s="472">
        <v>540</v>
      </c>
      <c r="F337" s="472"/>
      <c r="G337" s="472"/>
      <c r="H337" s="472">
        <v>2160</v>
      </c>
      <c r="I337" s="472">
        <v>13050</v>
      </c>
      <c r="J337" s="472"/>
      <c r="K337" s="472"/>
      <c r="L337" s="472"/>
      <c r="M337" s="472"/>
      <c r="N337" s="472"/>
      <c r="O337" s="472"/>
      <c r="P337" s="472"/>
      <c r="Q337" s="472"/>
      <c r="R337" s="472"/>
    </row>
    <row r="338" spans="1:18">
      <c r="A338" s="468">
        <f t="shared" si="5"/>
        <v>3824</v>
      </c>
      <c r="B338" s="473">
        <v>38246019</v>
      </c>
      <c r="C338" s="471" t="s">
        <v>3212</v>
      </c>
      <c r="D338" s="471" t="s">
        <v>3054</v>
      </c>
      <c r="E338" s="472">
        <v>124820</v>
      </c>
      <c r="F338" s="472">
        <v>172160</v>
      </c>
      <c r="G338" s="472">
        <v>201250</v>
      </c>
      <c r="H338" s="472">
        <v>195320</v>
      </c>
      <c r="I338" s="472">
        <v>179760</v>
      </c>
      <c r="J338" s="472">
        <v>208380</v>
      </c>
      <c r="K338" s="472">
        <v>160760</v>
      </c>
      <c r="L338" s="472">
        <v>190068</v>
      </c>
      <c r="M338" s="472">
        <v>225141</v>
      </c>
      <c r="N338" s="472">
        <v>217533</v>
      </c>
      <c r="O338" s="472">
        <v>252961</v>
      </c>
      <c r="P338" s="472">
        <v>269960</v>
      </c>
      <c r="Q338" s="472">
        <v>271140</v>
      </c>
      <c r="R338" s="472">
        <v>253293</v>
      </c>
    </row>
    <row r="339" spans="1:18">
      <c r="A339" s="468">
        <f t="shared" si="5"/>
        <v>3824</v>
      </c>
      <c r="B339" s="473">
        <v>38246091</v>
      </c>
      <c r="C339" s="471" t="s">
        <v>3963</v>
      </c>
      <c r="D339" s="471" t="s">
        <v>3054</v>
      </c>
      <c r="E339" s="472"/>
      <c r="F339" s="472"/>
      <c r="G339" s="472"/>
      <c r="H339" s="472"/>
      <c r="I339" s="472"/>
      <c r="J339" s="472"/>
      <c r="K339" s="472"/>
      <c r="L339" s="472"/>
      <c r="M339" s="472"/>
      <c r="N339" s="472"/>
      <c r="O339" s="472"/>
      <c r="P339" s="472"/>
      <c r="Q339" s="472"/>
      <c r="R339" s="472"/>
    </row>
    <row r="340" spans="1:18">
      <c r="A340" s="468">
        <f t="shared" si="5"/>
        <v>3824</v>
      </c>
      <c r="B340" s="473">
        <v>38246099</v>
      </c>
      <c r="C340" s="471" t="s">
        <v>3212</v>
      </c>
      <c r="D340" s="471" t="s">
        <v>3054</v>
      </c>
      <c r="E340" s="472">
        <v>10</v>
      </c>
      <c r="F340" s="472"/>
      <c r="G340" s="472">
        <v>1200</v>
      </c>
      <c r="H340" s="472"/>
      <c r="I340" s="472"/>
      <c r="J340" s="472"/>
      <c r="K340" s="472">
        <v>489</v>
      </c>
      <c r="L340" s="472">
        <v>1200</v>
      </c>
      <c r="M340" s="472">
        <v>64141.2</v>
      </c>
      <c r="N340" s="472">
        <v>68689.600000000006</v>
      </c>
      <c r="O340" s="472">
        <v>8704</v>
      </c>
      <c r="P340" s="472">
        <v>110074.1</v>
      </c>
      <c r="Q340" s="472">
        <v>8663.7000000000007</v>
      </c>
      <c r="R340" s="472">
        <v>30.6</v>
      </c>
    </row>
    <row r="341" spans="1:18">
      <c r="A341" s="468">
        <f t="shared" si="5"/>
        <v>3824</v>
      </c>
      <c r="B341" s="473">
        <v>38247100</v>
      </c>
      <c r="C341" s="471" t="s">
        <v>3964</v>
      </c>
      <c r="D341" s="471" t="s">
        <v>3054</v>
      </c>
      <c r="E341" s="472">
        <v>42674</v>
      </c>
      <c r="F341" s="472">
        <v>22111</v>
      </c>
      <c r="G341" s="472">
        <v>18103</v>
      </c>
      <c r="H341" s="472">
        <v>9493</v>
      </c>
      <c r="I341" s="472">
        <v>1368</v>
      </c>
      <c r="J341" s="472">
        <v>669</v>
      </c>
      <c r="K341" s="472">
        <v>638</v>
      </c>
      <c r="L341" s="472">
        <v>651</v>
      </c>
      <c r="M341" s="472">
        <v>321.10000000000002</v>
      </c>
      <c r="N341" s="472">
        <v>182</v>
      </c>
      <c r="O341" s="472">
        <v>104.2</v>
      </c>
      <c r="P341" s="472">
        <v>64.7</v>
      </c>
      <c r="Q341" s="472">
        <v>1009.4</v>
      </c>
      <c r="R341" s="472">
        <v>70</v>
      </c>
    </row>
    <row r="342" spans="1:18">
      <c r="A342" s="468">
        <f t="shared" si="5"/>
        <v>3824</v>
      </c>
      <c r="B342" s="473">
        <v>38247200</v>
      </c>
      <c r="C342" s="471" t="s">
        <v>3965</v>
      </c>
      <c r="D342" s="471" t="s">
        <v>3054</v>
      </c>
      <c r="E342" s="472"/>
      <c r="F342" s="472"/>
      <c r="G342" s="472"/>
      <c r="H342" s="472"/>
      <c r="I342" s="472"/>
      <c r="J342" s="472"/>
      <c r="K342" s="472"/>
      <c r="L342" s="472"/>
      <c r="M342" s="472"/>
      <c r="N342" s="472"/>
      <c r="O342" s="472"/>
      <c r="P342" s="472"/>
      <c r="Q342" s="472"/>
      <c r="R342" s="472"/>
    </row>
    <row r="343" spans="1:18">
      <c r="A343" s="468">
        <f t="shared" si="5"/>
        <v>3824</v>
      </c>
      <c r="B343" s="473">
        <v>38247300</v>
      </c>
      <c r="C343" s="471" t="s">
        <v>3966</v>
      </c>
      <c r="D343" s="471" t="s">
        <v>3054</v>
      </c>
      <c r="E343" s="472"/>
      <c r="F343" s="472"/>
      <c r="G343" s="472"/>
      <c r="H343" s="472"/>
      <c r="I343" s="472"/>
      <c r="J343" s="472"/>
      <c r="K343" s="472"/>
      <c r="L343" s="472"/>
      <c r="M343" s="472"/>
      <c r="N343" s="472"/>
      <c r="O343" s="472"/>
      <c r="P343" s="472"/>
      <c r="Q343" s="472"/>
      <c r="R343" s="472"/>
    </row>
    <row r="344" spans="1:18">
      <c r="A344" s="468">
        <f t="shared" si="5"/>
        <v>3824</v>
      </c>
      <c r="B344" s="473">
        <v>38247400</v>
      </c>
      <c r="C344" s="471" t="s">
        <v>3967</v>
      </c>
      <c r="D344" s="471" t="s">
        <v>3054</v>
      </c>
      <c r="E344" s="472"/>
      <c r="F344" s="472"/>
      <c r="G344" s="472">
        <v>6.4</v>
      </c>
      <c r="H344" s="472">
        <v>5.5</v>
      </c>
      <c r="I344" s="472">
        <v>0.4</v>
      </c>
      <c r="J344" s="472">
        <v>1</v>
      </c>
      <c r="K344" s="472">
        <v>5642</v>
      </c>
      <c r="L344" s="472"/>
      <c r="M344" s="472"/>
      <c r="N344" s="472"/>
      <c r="O344" s="472"/>
      <c r="P344" s="472"/>
      <c r="Q344" s="472"/>
      <c r="R344" s="472"/>
    </row>
    <row r="345" spans="1:18">
      <c r="A345" s="468">
        <f t="shared" si="5"/>
        <v>3824</v>
      </c>
      <c r="B345" s="473">
        <v>38247500</v>
      </c>
      <c r="C345" s="471" t="s">
        <v>3968</v>
      </c>
      <c r="D345" s="471" t="s">
        <v>3054</v>
      </c>
      <c r="E345" s="472"/>
      <c r="F345" s="472"/>
      <c r="G345" s="472"/>
      <c r="H345" s="472">
        <v>6</v>
      </c>
      <c r="I345" s="472">
        <v>10</v>
      </c>
      <c r="J345" s="472"/>
      <c r="K345" s="472"/>
      <c r="L345" s="472">
        <v>0</v>
      </c>
      <c r="M345" s="472"/>
      <c r="N345" s="472"/>
      <c r="O345" s="472">
        <v>2</v>
      </c>
      <c r="P345" s="472"/>
      <c r="Q345" s="472">
        <v>25</v>
      </c>
      <c r="R345" s="472"/>
    </row>
    <row r="346" spans="1:18">
      <c r="A346" s="468">
        <f t="shared" si="5"/>
        <v>3824</v>
      </c>
      <c r="B346" s="473">
        <v>38247600</v>
      </c>
      <c r="C346" s="471" t="s">
        <v>3969</v>
      </c>
      <c r="D346" s="471" t="s">
        <v>3054</v>
      </c>
      <c r="E346" s="472"/>
      <c r="F346" s="472"/>
      <c r="G346" s="472"/>
      <c r="H346" s="472"/>
      <c r="I346" s="472"/>
      <c r="J346" s="472">
        <v>0</v>
      </c>
      <c r="K346" s="472"/>
      <c r="L346" s="472"/>
      <c r="M346" s="472">
        <v>0</v>
      </c>
      <c r="N346" s="472"/>
      <c r="O346" s="472"/>
      <c r="P346" s="472"/>
      <c r="Q346" s="472"/>
      <c r="R346" s="472"/>
    </row>
    <row r="347" spans="1:18">
      <c r="A347" s="468">
        <f t="shared" si="5"/>
        <v>3824</v>
      </c>
      <c r="B347" s="473">
        <v>38247700</v>
      </c>
      <c r="C347" s="471" t="s">
        <v>3970</v>
      </c>
      <c r="D347" s="471" t="s">
        <v>3054</v>
      </c>
      <c r="E347" s="472"/>
      <c r="F347" s="472"/>
      <c r="G347" s="472"/>
      <c r="H347" s="472"/>
      <c r="I347" s="472"/>
      <c r="J347" s="472"/>
      <c r="K347" s="472"/>
      <c r="L347" s="472"/>
      <c r="M347" s="472"/>
      <c r="N347" s="472"/>
      <c r="O347" s="472"/>
      <c r="P347" s="472"/>
      <c r="Q347" s="472"/>
      <c r="R347" s="472"/>
    </row>
    <row r="348" spans="1:18">
      <c r="A348" s="468">
        <f t="shared" si="5"/>
        <v>3824</v>
      </c>
      <c r="B348" s="473">
        <v>38247800</v>
      </c>
      <c r="C348" s="471" t="s">
        <v>3971</v>
      </c>
      <c r="D348" s="471" t="s">
        <v>3054</v>
      </c>
      <c r="E348" s="472"/>
      <c r="F348" s="472"/>
      <c r="G348" s="472">
        <v>17632</v>
      </c>
      <c r="H348" s="472">
        <v>219918</v>
      </c>
      <c r="I348" s="472">
        <v>141881</v>
      </c>
      <c r="J348" s="472">
        <v>294167</v>
      </c>
      <c r="K348" s="472">
        <v>308873.59999999998</v>
      </c>
      <c r="L348" s="472">
        <v>133429.29999999999</v>
      </c>
      <c r="M348" s="472">
        <v>78196.100000000006</v>
      </c>
      <c r="N348" s="472">
        <v>140557.79999999999</v>
      </c>
      <c r="O348" s="472">
        <v>263087.59999999998</v>
      </c>
      <c r="P348" s="472"/>
      <c r="Q348" s="472"/>
      <c r="R348" s="472"/>
    </row>
    <row r="349" spans="1:18">
      <c r="A349" s="468">
        <f t="shared" si="5"/>
        <v>3824</v>
      </c>
      <c r="B349" s="473">
        <v>38247810</v>
      </c>
      <c r="C349" s="471" t="s">
        <v>3972</v>
      </c>
      <c r="D349" s="471" t="s">
        <v>3054</v>
      </c>
      <c r="E349" s="472"/>
      <c r="F349" s="472"/>
      <c r="G349" s="472"/>
      <c r="H349" s="472"/>
      <c r="I349" s="472"/>
      <c r="J349" s="472"/>
      <c r="K349" s="472"/>
      <c r="L349" s="472"/>
      <c r="M349" s="472"/>
      <c r="N349" s="472"/>
      <c r="O349" s="472"/>
      <c r="P349" s="472">
        <v>0</v>
      </c>
      <c r="Q349" s="472">
        <v>2760</v>
      </c>
      <c r="R349" s="472">
        <v>0</v>
      </c>
    </row>
    <row r="350" spans="1:18">
      <c r="A350" s="468">
        <f t="shared" si="5"/>
        <v>3824</v>
      </c>
      <c r="B350" s="473">
        <v>38247820</v>
      </c>
      <c r="C350" s="471" t="s">
        <v>3973</v>
      </c>
      <c r="D350" s="471" t="s">
        <v>3054</v>
      </c>
      <c r="E350" s="472"/>
      <c r="F350" s="472"/>
      <c r="G350" s="472"/>
      <c r="H350" s="472"/>
      <c r="I350" s="472"/>
      <c r="J350" s="472"/>
      <c r="K350" s="472"/>
      <c r="L350" s="472"/>
      <c r="M350" s="472"/>
      <c r="N350" s="472"/>
      <c r="O350" s="472"/>
      <c r="P350" s="472">
        <v>197910</v>
      </c>
      <c r="Q350" s="472">
        <v>130905.2</v>
      </c>
      <c r="R350" s="472">
        <v>63980</v>
      </c>
    </row>
    <row r="351" spans="1:18">
      <c r="A351" s="468">
        <f t="shared" si="5"/>
        <v>3824</v>
      </c>
      <c r="B351" s="473">
        <v>38247830</v>
      </c>
      <c r="C351" s="471" t="s">
        <v>3974</v>
      </c>
      <c r="D351" s="471" t="s">
        <v>3054</v>
      </c>
      <c r="E351" s="472"/>
      <c r="F351" s="472"/>
      <c r="G351" s="472"/>
      <c r="H351" s="472"/>
      <c r="I351" s="472"/>
      <c r="J351" s="472"/>
      <c r="K351" s="472"/>
      <c r="L351" s="472"/>
      <c r="M351" s="472"/>
      <c r="N351" s="472"/>
      <c r="O351" s="472"/>
      <c r="P351" s="472">
        <v>296624</v>
      </c>
      <c r="Q351" s="472">
        <v>159248</v>
      </c>
      <c r="R351" s="472">
        <v>162162</v>
      </c>
    </row>
    <row r="352" spans="1:18">
      <c r="A352" s="468">
        <f t="shared" si="5"/>
        <v>3824</v>
      </c>
      <c r="B352" s="473">
        <v>38247840</v>
      </c>
      <c r="C352" s="471" t="s">
        <v>3975</v>
      </c>
      <c r="D352" s="471" t="s">
        <v>3054</v>
      </c>
      <c r="E352" s="472"/>
      <c r="F352" s="472"/>
      <c r="G352" s="472"/>
      <c r="H352" s="472"/>
      <c r="I352" s="472"/>
      <c r="J352" s="472"/>
      <c r="K352" s="472"/>
      <c r="L352" s="472"/>
      <c r="M352" s="472"/>
      <c r="N352" s="472"/>
      <c r="O352" s="472"/>
      <c r="P352" s="472">
        <v>27695</v>
      </c>
      <c r="Q352" s="472">
        <v>65267</v>
      </c>
      <c r="R352" s="472">
        <v>65581</v>
      </c>
    </row>
    <row r="353" spans="1:18">
      <c r="A353" s="468">
        <f t="shared" si="5"/>
        <v>3824</v>
      </c>
      <c r="B353" s="473">
        <v>38247880</v>
      </c>
      <c r="C353" s="471" t="s">
        <v>3976</v>
      </c>
      <c r="D353" s="471" t="s">
        <v>3054</v>
      </c>
      <c r="E353" s="472"/>
      <c r="F353" s="472"/>
      <c r="G353" s="472"/>
      <c r="H353" s="472"/>
      <c r="I353" s="472"/>
      <c r="J353" s="472"/>
      <c r="K353" s="472"/>
      <c r="L353" s="472"/>
      <c r="M353" s="472"/>
      <c r="N353" s="472"/>
      <c r="O353" s="472"/>
      <c r="P353" s="472">
        <v>2</v>
      </c>
      <c r="Q353" s="472">
        <v>3.8</v>
      </c>
      <c r="R353" s="472">
        <v>0</v>
      </c>
    </row>
    <row r="354" spans="1:18">
      <c r="A354" s="468">
        <f t="shared" si="5"/>
        <v>3824</v>
      </c>
      <c r="B354" s="473">
        <v>38247890</v>
      </c>
      <c r="C354" s="471" t="s">
        <v>3082</v>
      </c>
      <c r="D354" s="471" t="s">
        <v>3054</v>
      </c>
      <c r="E354" s="472"/>
      <c r="F354" s="472"/>
      <c r="G354" s="472"/>
      <c r="H354" s="472"/>
      <c r="I354" s="472"/>
      <c r="J354" s="472"/>
      <c r="K354" s="472"/>
      <c r="L354" s="472"/>
      <c r="M354" s="472"/>
      <c r="N354" s="472"/>
      <c r="O354" s="472"/>
      <c r="P354" s="472">
        <v>41838.199999999997</v>
      </c>
      <c r="Q354" s="472">
        <v>47593</v>
      </c>
      <c r="R354" s="472">
        <v>28302.6</v>
      </c>
    </row>
    <row r="355" spans="1:18">
      <c r="A355" s="468">
        <f t="shared" si="5"/>
        <v>3824</v>
      </c>
      <c r="B355" s="473">
        <v>38247900</v>
      </c>
      <c r="C355" s="471" t="s">
        <v>3082</v>
      </c>
      <c r="D355" s="471" t="s">
        <v>3054</v>
      </c>
      <c r="E355" s="472">
        <v>550</v>
      </c>
      <c r="F355" s="472">
        <v>249</v>
      </c>
      <c r="G355" s="472">
        <v>105.1</v>
      </c>
      <c r="H355" s="472">
        <v>327.5</v>
      </c>
      <c r="I355" s="472">
        <v>190</v>
      </c>
      <c r="J355" s="472">
        <v>958.4</v>
      </c>
      <c r="K355" s="472">
        <v>17658.099999999999</v>
      </c>
      <c r="L355" s="472">
        <v>10959.6</v>
      </c>
      <c r="M355" s="472">
        <v>17.7</v>
      </c>
      <c r="N355" s="472">
        <v>10.4</v>
      </c>
      <c r="O355" s="472">
        <v>2212</v>
      </c>
      <c r="P355" s="472">
        <v>6146.2</v>
      </c>
      <c r="Q355" s="472">
        <v>30896.3</v>
      </c>
      <c r="R355" s="472">
        <v>1267.4000000000001</v>
      </c>
    </row>
    <row r="356" spans="1:18">
      <c r="A356" s="468">
        <f t="shared" si="5"/>
        <v>3824</v>
      </c>
      <c r="B356" s="473">
        <v>38248100</v>
      </c>
      <c r="C356" s="471" t="s">
        <v>3977</v>
      </c>
      <c r="D356" s="471" t="s">
        <v>3054</v>
      </c>
      <c r="E356" s="472"/>
      <c r="F356" s="472"/>
      <c r="G356" s="472">
        <v>0.5</v>
      </c>
      <c r="H356" s="472"/>
      <c r="I356" s="472"/>
      <c r="J356" s="472">
        <v>0</v>
      </c>
      <c r="K356" s="472">
        <v>0</v>
      </c>
      <c r="L356" s="472">
        <v>0.6</v>
      </c>
      <c r="M356" s="472">
        <v>29</v>
      </c>
      <c r="N356" s="472"/>
      <c r="O356" s="472">
        <v>0</v>
      </c>
      <c r="P356" s="472">
        <v>32</v>
      </c>
      <c r="Q356" s="472">
        <v>2050.1999999999998</v>
      </c>
      <c r="R356" s="472"/>
    </row>
    <row r="357" spans="1:18">
      <c r="A357" s="468">
        <f t="shared" si="5"/>
        <v>3824</v>
      </c>
      <c r="B357" s="473">
        <v>38248200</v>
      </c>
      <c r="C357" s="471" t="s">
        <v>3978</v>
      </c>
      <c r="D357" s="471" t="s">
        <v>3054</v>
      </c>
      <c r="E357" s="472"/>
      <c r="F357" s="472"/>
      <c r="G357" s="472"/>
      <c r="H357" s="472"/>
      <c r="I357" s="472"/>
      <c r="J357" s="472"/>
      <c r="K357" s="472">
        <v>0</v>
      </c>
      <c r="L357" s="472">
        <v>0</v>
      </c>
      <c r="M357" s="472"/>
      <c r="N357" s="472"/>
      <c r="O357" s="472"/>
      <c r="P357" s="472"/>
      <c r="Q357" s="472"/>
      <c r="R357" s="472"/>
    </row>
    <row r="358" spans="1:18">
      <c r="A358" s="468">
        <f t="shared" si="5"/>
        <v>3824</v>
      </c>
      <c r="B358" s="473">
        <v>38248300</v>
      </c>
      <c r="C358" s="471" t="s">
        <v>3979</v>
      </c>
      <c r="D358" s="471" t="s">
        <v>3054</v>
      </c>
      <c r="E358" s="472"/>
      <c r="F358" s="472"/>
      <c r="G358" s="472"/>
      <c r="H358" s="472"/>
      <c r="I358" s="472"/>
      <c r="J358" s="472"/>
      <c r="K358" s="472"/>
      <c r="L358" s="472"/>
      <c r="M358" s="472"/>
      <c r="N358" s="472"/>
      <c r="O358" s="472"/>
      <c r="P358" s="472"/>
      <c r="Q358" s="472"/>
      <c r="R358" s="472"/>
    </row>
    <row r="359" spans="1:18">
      <c r="A359" s="468">
        <f t="shared" si="5"/>
        <v>3824</v>
      </c>
      <c r="B359" s="473">
        <v>38248400</v>
      </c>
      <c r="C359" s="471" t="s">
        <v>3980</v>
      </c>
      <c r="D359" s="471" t="s">
        <v>3054</v>
      </c>
      <c r="E359" s="472"/>
      <c r="F359" s="472"/>
      <c r="G359" s="472"/>
      <c r="H359" s="472"/>
      <c r="I359" s="472"/>
      <c r="J359" s="472"/>
      <c r="K359" s="472"/>
      <c r="L359" s="472"/>
      <c r="M359" s="472"/>
      <c r="N359" s="472"/>
      <c r="O359" s="472"/>
      <c r="P359" s="472"/>
      <c r="Q359" s="472">
        <v>127303.9</v>
      </c>
      <c r="R359" s="472">
        <v>194510.3</v>
      </c>
    </row>
    <row r="360" spans="1:18">
      <c r="A360" s="468">
        <f t="shared" si="5"/>
        <v>3824</v>
      </c>
      <c r="B360" s="473">
        <v>38248500</v>
      </c>
      <c r="C360" s="471" t="s">
        <v>3981</v>
      </c>
      <c r="D360" s="471" t="s">
        <v>3054</v>
      </c>
      <c r="E360" s="472"/>
      <c r="F360" s="472"/>
      <c r="G360" s="472"/>
      <c r="H360" s="472"/>
      <c r="I360" s="472"/>
      <c r="J360" s="472"/>
      <c r="K360" s="472"/>
      <c r="L360" s="472"/>
      <c r="M360" s="472"/>
      <c r="N360" s="472"/>
      <c r="O360" s="472"/>
      <c r="P360" s="472"/>
      <c r="Q360" s="472">
        <v>194</v>
      </c>
      <c r="R360" s="472"/>
    </row>
    <row r="361" spans="1:18">
      <c r="A361" s="468">
        <f t="shared" si="5"/>
        <v>3824</v>
      </c>
      <c r="B361" s="473">
        <v>38248600</v>
      </c>
      <c r="C361" s="471" t="s">
        <v>3982</v>
      </c>
      <c r="D361" s="471" t="s">
        <v>3054</v>
      </c>
      <c r="E361" s="472"/>
      <c r="F361" s="472"/>
      <c r="G361" s="472"/>
      <c r="H361" s="472"/>
      <c r="I361" s="472"/>
      <c r="J361" s="472"/>
      <c r="K361" s="472"/>
      <c r="L361" s="472"/>
      <c r="M361" s="472"/>
      <c r="N361" s="472"/>
      <c r="O361" s="472"/>
      <c r="P361" s="472"/>
      <c r="Q361" s="472">
        <v>2781</v>
      </c>
      <c r="R361" s="472"/>
    </row>
    <row r="362" spans="1:18">
      <c r="A362" s="468">
        <f t="shared" si="5"/>
        <v>3824</v>
      </c>
      <c r="B362" s="473">
        <v>38248700</v>
      </c>
      <c r="C362" s="471" t="s">
        <v>3983</v>
      </c>
      <c r="D362" s="471" t="s">
        <v>3054</v>
      </c>
      <c r="E362" s="472"/>
      <c r="F362" s="472"/>
      <c r="G362" s="472"/>
      <c r="H362" s="472"/>
      <c r="I362" s="472"/>
      <c r="J362" s="472"/>
      <c r="K362" s="472"/>
      <c r="L362" s="472"/>
      <c r="M362" s="472"/>
      <c r="N362" s="472"/>
      <c r="O362" s="472"/>
      <c r="P362" s="472"/>
      <c r="Q362" s="472">
        <v>65</v>
      </c>
      <c r="R362" s="472">
        <v>3390</v>
      </c>
    </row>
    <row r="363" spans="1:18">
      <c r="A363" s="468">
        <f t="shared" si="5"/>
        <v>3824</v>
      </c>
      <c r="B363" s="473">
        <v>38248800</v>
      </c>
      <c r="C363" s="471" t="s">
        <v>3984</v>
      </c>
      <c r="D363" s="471" t="s">
        <v>3054</v>
      </c>
      <c r="E363" s="472"/>
      <c r="F363" s="472"/>
      <c r="G363" s="472"/>
      <c r="H363" s="472"/>
      <c r="I363" s="472"/>
      <c r="J363" s="472"/>
      <c r="K363" s="472"/>
      <c r="L363" s="472"/>
      <c r="M363" s="472"/>
      <c r="N363" s="472"/>
      <c r="O363" s="472"/>
      <c r="P363" s="472"/>
      <c r="Q363" s="472">
        <v>25422.9</v>
      </c>
      <c r="R363" s="472">
        <v>12325</v>
      </c>
    </row>
    <row r="364" spans="1:18">
      <c r="A364" s="468">
        <f t="shared" si="5"/>
        <v>3824</v>
      </c>
      <c r="B364" s="473">
        <v>38249010</v>
      </c>
      <c r="C364" s="471" t="s">
        <v>3985</v>
      </c>
      <c r="D364" s="471" t="s">
        <v>3054</v>
      </c>
      <c r="E364" s="472">
        <v>200</v>
      </c>
      <c r="F364" s="472">
        <v>250</v>
      </c>
      <c r="G364" s="472">
        <v>600</v>
      </c>
      <c r="H364" s="472">
        <v>342</v>
      </c>
      <c r="I364" s="472">
        <v>99.5</v>
      </c>
      <c r="J364" s="472">
        <v>362.3</v>
      </c>
      <c r="K364" s="472">
        <v>567.1</v>
      </c>
      <c r="L364" s="472">
        <v>663</v>
      </c>
      <c r="M364" s="472">
        <v>764</v>
      </c>
      <c r="N364" s="472">
        <v>1066</v>
      </c>
      <c r="O364" s="472">
        <v>681</v>
      </c>
      <c r="P364" s="472">
        <v>1896.7</v>
      </c>
      <c r="Q364" s="472"/>
      <c r="R364" s="472"/>
    </row>
    <row r="365" spans="1:18">
      <c r="A365" s="468">
        <f t="shared" si="5"/>
        <v>3824</v>
      </c>
      <c r="B365" s="473">
        <v>38249015</v>
      </c>
      <c r="C365" s="471" t="s">
        <v>3986</v>
      </c>
      <c r="D365" s="471" t="s">
        <v>3054</v>
      </c>
      <c r="E365" s="472">
        <v>316606.59999999998</v>
      </c>
      <c r="F365" s="472">
        <v>321977.8</v>
      </c>
      <c r="G365" s="472">
        <v>377704</v>
      </c>
      <c r="H365" s="472">
        <v>259836.5</v>
      </c>
      <c r="I365" s="472">
        <v>130676.8</v>
      </c>
      <c r="J365" s="472">
        <v>299611.8</v>
      </c>
      <c r="K365" s="472">
        <v>255457.5</v>
      </c>
      <c r="L365" s="472">
        <v>314943</v>
      </c>
      <c r="M365" s="472">
        <v>200718.8</v>
      </c>
      <c r="N365" s="472">
        <v>270435</v>
      </c>
      <c r="O365" s="472">
        <v>273573.7</v>
      </c>
      <c r="P365" s="472">
        <v>310892.59999999998</v>
      </c>
      <c r="Q365" s="472"/>
      <c r="R365" s="472"/>
    </row>
    <row r="366" spans="1:18">
      <c r="A366" s="468">
        <f t="shared" si="5"/>
        <v>3824</v>
      </c>
      <c r="B366" s="473">
        <v>38249020</v>
      </c>
      <c r="C366" s="471" t="s">
        <v>3987</v>
      </c>
      <c r="D366" s="471" t="s">
        <v>3054</v>
      </c>
      <c r="E366" s="472">
        <v>6784</v>
      </c>
      <c r="F366" s="472">
        <v>2121</v>
      </c>
      <c r="G366" s="472">
        <v>0</v>
      </c>
      <c r="H366" s="472"/>
      <c r="I366" s="472"/>
      <c r="J366" s="472">
        <v>30</v>
      </c>
      <c r="K366" s="472"/>
      <c r="L366" s="472">
        <v>22.5</v>
      </c>
      <c r="M366" s="472">
        <v>9.5</v>
      </c>
      <c r="N366" s="472">
        <v>24</v>
      </c>
      <c r="O366" s="472">
        <v>12.5</v>
      </c>
      <c r="P366" s="472">
        <v>14.5</v>
      </c>
      <c r="Q366" s="472"/>
      <c r="R366" s="472"/>
    </row>
    <row r="367" spans="1:18">
      <c r="A367" s="468">
        <f t="shared" si="5"/>
        <v>3824</v>
      </c>
      <c r="B367" s="473">
        <v>38249025</v>
      </c>
      <c r="C367" s="471" t="s">
        <v>3988</v>
      </c>
      <c r="D367" s="471" t="s">
        <v>3054</v>
      </c>
      <c r="E367" s="472">
        <v>750</v>
      </c>
      <c r="F367" s="472"/>
      <c r="G367" s="472"/>
      <c r="H367" s="472"/>
      <c r="I367" s="472"/>
      <c r="J367" s="472"/>
      <c r="K367" s="472"/>
      <c r="L367" s="472">
        <v>0</v>
      </c>
      <c r="M367" s="472"/>
      <c r="N367" s="472"/>
      <c r="O367" s="472"/>
      <c r="P367" s="472">
        <v>10</v>
      </c>
      <c r="Q367" s="472"/>
      <c r="R367" s="472"/>
    </row>
    <row r="368" spans="1:18">
      <c r="A368" s="468">
        <f t="shared" si="5"/>
        <v>3824</v>
      </c>
      <c r="B368" s="473">
        <v>38249030</v>
      </c>
      <c r="C368" s="471" t="s">
        <v>3959</v>
      </c>
      <c r="D368" s="471" t="s">
        <v>3054</v>
      </c>
      <c r="E368" s="472"/>
      <c r="F368" s="472"/>
      <c r="G368" s="472"/>
      <c r="H368" s="472">
        <v>0</v>
      </c>
      <c r="I368" s="472">
        <v>0</v>
      </c>
      <c r="J368" s="472">
        <v>190</v>
      </c>
      <c r="K368" s="472"/>
      <c r="L368" s="472"/>
      <c r="M368" s="472">
        <v>1080.5</v>
      </c>
      <c r="N368" s="472">
        <v>0.1</v>
      </c>
      <c r="O368" s="472">
        <v>3450.8</v>
      </c>
      <c r="P368" s="472">
        <v>6269.5</v>
      </c>
      <c r="Q368" s="472"/>
      <c r="R368" s="472"/>
    </row>
    <row r="369" spans="1:18">
      <c r="A369" s="468">
        <f t="shared" si="5"/>
        <v>3824</v>
      </c>
      <c r="B369" s="473">
        <v>38249035</v>
      </c>
      <c r="C369" s="471" t="s">
        <v>3989</v>
      </c>
      <c r="D369" s="471" t="s">
        <v>3054</v>
      </c>
      <c r="E369" s="472">
        <v>31695.5</v>
      </c>
      <c r="F369" s="472">
        <v>26248</v>
      </c>
      <c r="G369" s="472">
        <v>28882.5</v>
      </c>
      <c r="H369" s="472">
        <v>27762.1</v>
      </c>
      <c r="I369" s="472">
        <v>24012.799999999999</v>
      </c>
      <c r="J369" s="472">
        <v>34936.5</v>
      </c>
      <c r="K369" s="472">
        <v>26366.3</v>
      </c>
      <c r="L369" s="472">
        <v>29732.2</v>
      </c>
      <c r="M369" s="472">
        <v>26265</v>
      </c>
      <c r="N369" s="472">
        <v>313273.59999999998</v>
      </c>
      <c r="O369" s="472"/>
      <c r="P369" s="472"/>
      <c r="Q369" s="472"/>
      <c r="R369" s="472"/>
    </row>
    <row r="370" spans="1:18">
      <c r="A370" s="468">
        <f t="shared" si="5"/>
        <v>3824</v>
      </c>
      <c r="B370" s="473">
        <v>38249040</v>
      </c>
      <c r="C370" s="471" t="s">
        <v>3990</v>
      </c>
      <c r="D370" s="471" t="s">
        <v>3054</v>
      </c>
      <c r="E370" s="472">
        <v>149328.4</v>
      </c>
      <c r="F370" s="472">
        <v>122537.5</v>
      </c>
      <c r="G370" s="472">
        <v>106773.4</v>
      </c>
      <c r="H370" s="472">
        <v>140634.79999999999</v>
      </c>
      <c r="I370" s="472">
        <v>98907.7</v>
      </c>
      <c r="J370" s="472">
        <v>108163.8</v>
      </c>
      <c r="K370" s="472">
        <v>94022.1</v>
      </c>
      <c r="L370" s="472">
        <v>95996.1</v>
      </c>
      <c r="M370" s="472">
        <v>102690.5</v>
      </c>
      <c r="N370" s="472">
        <v>38858.699999999997</v>
      </c>
      <c r="O370" s="472"/>
      <c r="P370" s="472"/>
      <c r="Q370" s="472"/>
      <c r="R370" s="472"/>
    </row>
    <row r="371" spans="1:18">
      <c r="A371" s="468">
        <f t="shared" si="5"/>
        <v>3824</v>
      </c>
      <c r="B371" s="473">
        <v>38249045</v>
      </c>
      <c r="C371" s="471" t="s">
        <v>3991</v>
      </c>
      <c r="D371" s="471" t="s">
        <v>3054</v>
      </c>
      <c r="E371" s="472">
        <v>365881.5</v>
      </c>
      <c r="F371" s="472">
        <v>4213899.5999999996</v>
      </c>
      <c r="G371" s="472">
        <v>482587</v>
      </c>
      <c r="H371" s="472">
        <v>407765.9</v>
      </c>
      <c r="I371" s="472">
        <v>342589.5</v>
      </c>
      <c r="J371" s="472">
        <v>275293.5</v>
      </c>
      <c r="K371" s="472">
        <v>281559.7</v>
      </c>
      <c r="L371" s="472">
        <v>276518</v>
      </c>
      <c r="M371" s="472">
        <v>232231.5</v>
      </c>
      <c r="N371" s="472">
        <v>367806.4</v>
      </c>
      <c r="O371" s="472">
        <v>516508.9</v>
      </c>
      <c r="P371" s="472">
        <v>616277.9</v>
      </c>
      <c r="Q371" s="472"/>
      <c r="R371" s="472"/>
    </row>
    <row r="372" spans="1:18">
      <c r="A372" s="468">
        <f t="shared" si="5"/>
        <v>3824</v>
      </c>
      <c r="B372" s="473">
        <v>38249050</v>
      </c>
      <c r="C372" s="471" t="s">
        <v>3992</v>
      </c>
      <c r="D372" s="471" t="s">
        <v>3054</v>
      </c>
      <c r="E372" s="472">
        <v>119512.7</v>
      </c>
      <c r="F372" s="472">
        <v>211427.5</v>
      </c>
      <c r="G372" s="472">
        <v>284864.2</v>
      </c>
      <c r="H372" s="472">
        <v>505539</v>
      </c>
      <c r="I372" s="472">
        <v>321737</v>
      </c>
      <c r="J372" s="472">
        <v>457114.2</v>
      </c>
      <c r="K372" s="472">
        <v>552523.30000000005</v>
      </c>
      <c r="L372" s="472">
        <v>615347.80000000005</v>
      </c>
      <c r="M372" s="472">
        <v>569751.1</v>
      </c>
      <c r="N372" s="472">
        <v>555530.19999999995</v>
      </c>
      <c r="O372" s="472">
        <v>574447.6</v>
      </c>
      <c r="P372" s="472">
        <v>619977</v>
      </c>
      <c r="Q372" s="472"/>
      <c r="R372" s="472"/>
    </row>
    <row r="373" spans="1:18">
      <c r="A373" s="468">
        <f t="shared" si="5"/>
        <v>3824</v>
      </c>
      <c r="B373" s="473">
        <v>38249055</v>
      </c>
      <c r="C373" s="471" t="s">
        <v>3993</v>
      </c>
      <c r="D373" s="471" t="s">
        <v>3054</v>
      </c>
      <c r="E373" s="472">
        <v>96337</v>
      </c>
      <c r="F373" s="472">
        <v>132729</v>
      </c>
      <c r="G373" s="472">
        <v>120704.2</v>
      </c>
      <c r="H373" s="472">
        <v>137653.5</v>
      </c>
      <c r="I373" s="472">
        <v>152098</v>
      </c>
      <c r="J373" s="472">
        <v>159023</v>
      </c>
      <c r="K373" s="472">
        <v>127464</v>
      </c>
      <c r="L373" s="472">
        <v>179684</v>
      </c>
      <c r="M373" s="472">
        <v>160845</v>
      </c>
      <c r="N373" s="472">
        <v>206324</v>
      </c>
      <c r="O373" s="472">
        <v>203199</v>
      </c>
      <c r="P373" s="472">
        <v>189960</v>
      </c>
      <c r="Q373" s="472"/>
      <c r="R373" s="472"/>
    </row>
    <row r="374" spans="1:18">
      <c r="A374" s="468">
        <f t="shared" si="5"/>
        <v>3824</v>
      </c>
      <c r="B374" s="473">
        <v>38249058</v>
      </c>
      <c r="C374" s="471" t="s">
        <v>3994</v>
      </c>
      <c r="D374" s="471" t="s">
        <v>3054</v>
      </c>
      <c r="E374" s="472"/>
      <c r="F374" s="472"/>
      <c r="G374" s="472"/>
      <c r="H374" s="472"/>
      <c r="I374" s="472"/>
      <c r="J374" s="472"/>
      <c r="K374" s="472"/>
      <c r="L374" s="472">
        <v>19</v>
      </c>
      <c r="M374" s="472">
        <v>623.6</v>
      </c>
      <c r="N374" s="472">
        <v>243.7</v>
      </c>
      <c r="O374" s="472">
        <v>131.80000000000001</v>
      </c>
      <c r="P374" s="472">
        <v>324.2</v>
      </c>
      <c r="Q374" s="472"/>
      <c r="R374" s="472"/>
    </row>
    <row r="375" spans="1:18">
      <c r="A375" s="468">
        <f t="shared" si="5"/>
        <v>3824</v>
      </c>
      <c r="B375" s="473">
        <v>38249061</v>
      </c>
      <c r="C375" s="471" t="s">
        <v>3995</v>
      </c>
      <c r="D375" s="471" t="s">
        <v>3054</v>
      </c>
      <c r="E375" s="472"/>
      <c r="F375" s="472"/>
      <c r="G375" s="472">
        <v>12.3</v>
      </c>
      <c r="H375" s="472">
        <v>3.2</v>
      </c>
      <c r="I375" s="472">
        <v>0.6</v>
      </c>
      <c r="J375" s="472"/>
      <c r="K375" s="472"/>
      <c r="L375" s="472"/>
      <c r="M375" s="472"/>
      <c r="N375" s="472"/>
      <c r="O375" s="472"/>
      <c r="P375" s="472"/>
      <c r="Q375" s="472"/>
      <c r="R375" s="472"/>
    </row>
    <row r="376" spans="1:18">
      <c r="A376" s="468">
        <f t="shared" si="5"/>
        <v>3824</v>
      </c>
      <c r="B376" s="473">
        <v>38249062</v>
      </c>
      <c r="C376" s="471" t="s">
        <v>3996</v>
      </c>
      <c r="D376" s="471" t="s">
        <v>3054</v>
      </c>
      <c r="E376" s="472"/>
      <c r="F376" s="472"/>
      <c r="G376" s="472"/>
      <c r="H376" s="472"/>
      <c r="I376" s="472"/>
      <c r="J376" s="472"/>
      <c r="K376" s="472"/>
      <c r="L376" s="472"/>
      <c r="M376" s="472"/>
      <c r="N376" s="472"/>
      <c r="O376" s="472"/>
      <c r="P376" s="472">
        <v>1.7</v>
      </c>
      <c r="Q376" s="472"/>
      <c r="R376" s="472"/>
    </row>
    <row r="377" spans="1:18">
      <c r="A377" s="468">
        <f t="shared" si="5"/>
        <v>3824</v>
      </c>
      <c r="B377" s="473">
        <v>38249064</v>
      </c>
      <c r="C377" s="471" t="s">
        <v>3107</v>
      </c>
      <c r="D377" s="471" t="s">
        <v>3054</v>
      </c>
      <c r="E377" s="472">
        <v>7541.1</v>
      </c>
      <c r="F377" s="472">
        <v>9157.2999999999993</v>
      </c>
      <c r="G377" s="472">
        <v>9246.5</v>
      </c>
      <c r="H377" s="472">
        <v>45479.9</v>
      </c>
      <c r="I377" s="472">
        <v>30128.400000000001</v>
      </c>
      <c r="J377" s="472">
        <v>38160.9</v>
      </c>
      <c r="K377" s="472">
        <v>473158.9</v>
      </c>
      <c r="L377" s="472">
        <v>1319497.8</v>
      </c>
      <c r="M377" s="472">
        <v>2066794.4</v>
      </c>
      <c r="N377" s="472">
        <v>918505.8</v>
      </c>
      <c r="O377" s="472">
        <v>143657.1</v>
      </c>
      <c r="P377" s="472">
        <v>110482.9</v>
      </c>
      <c r="Q377" s="472"/>
      <c r="R377" s="472"/>
    </row>
    <row r="378" spans="1:18">
      <c r="A378" s="468">
        <f t="shared" si="5"/>
        <v>3824</v>
      </c>
      <c r="B378" s="473">
        <v>38249065</v>
      </c>
      <c r="C378" s="471" t="s">
        <v>3997</v>
      </c>
      <c r="D378" s="471" t="s">
        <v>3054</v>
      </c>
      <c r="E378" s="472">
        <v>115843</v>
      </c>
      <c r="F378" s="472">
        <v>385406</v>
      </c>
      <c r="G378" s="472">
        <v>256765.2</v>
      </c>
      <c r="H378" s="472">
        <v>138355.5</v>
      </c>
      <c r="I378" s="472">
        <v>77534.399999999994</v>
      </c>
      <c r="J378" s="472">
        <v>204569</v>
      </c>
      <c r="K378" s="472">
        <v>406737.5</v>
      </c>
      <c r="L378" s="472">
        <v>439016.5</v>
      </c>
      <c r="M378" s="472">
        <v>71561.100000000006</v>
      </c>
      <c r="N378" s="472">
        <v>50267</v>
      </c>
      <c r="O378" s="472">
        <v>387910.1</v>
      </c>
      <c r="P378" s="472">
        <v>81004</v>
      </c>
      <c r="Q378" s="472"/>
      <c r="R378" s="472"/>
    </row>
    <row r="379" spans="1:18">
      <c r="A379" s="468">
        <f t="shared" si="5"/>
        <v>3824</v>
      </c>
      <c r="B379" s="473">
        <v>38249070</v>
      </c>
      <c r="C379" s="471" t="s">
        <v>3998</v>
      </c>
      <c r="D379" s="471" t="s">
        <v>3054</v>
      </c>
      <c r="E379" s="472">
        <v>295063</v>
      </c>
      <c r="F379" s="472">
        <v>536778.6</v>
      </c>
      <c r="G379" s="472">
        <v>928463.1</v>
      </c>
      <c r="H379" s="472">
        <v>987176.3</v>
      </c>
      <c r="I379" s="472">
        <v>490992.2</v>
      </c>
      <c r="J379" s="472">
        <v>449471.9</v>
      </c>
      <c r="K379" s="472">
        <v>486165.4</v>
      </c>
      <c r="L379" s="472">
        <v>495926.8</v>
      </c>
      <c r="M379" s="472">
        <v>477468.8</v>
      </c>
      <c r="N379" s="472">
        <v>626913</v>
      </c>
      <c r="O379" s="472">
        <v>703803.9</v>
      </c>
      <c r="P379" s="472">
        <v>715921.3</v>
      </c>
      <c r="Q379" s="472"/>
      <c r="R379" s="472"/>
    </row>
    <row r="380" spans="1:18">
      <c r="A380" s="468">
        <f t="shared" si="5"/>
        <v>3824</v>
      </c>
      <c r="B380" s="473">
        <v>38249075</v>
      </c>
      <c r="C380" s="471" t="s">
        <v>3999</v>
      </c>
      <c r="D380" s="471" t="s">
        <v>3054</v>
      </c>
      <c r="E380" s="472"/>
      <c r="F380" s="472"/>
      <c r="G380" s="472">
        <v>13</v>
      </c>
      <c r="H380" s="472">
        <v>51.1</v>
      </c>
      <c r="I380" s="472">
        <v>154</v>
      </c>
      <c r="J380" s="472"/>
      <c r="K380" s="472"/>
      <c r="L380" s="472"/>
      <c r="M380" s="472"/>
      <c r="N380" s="472"/>
      <c r="O380" s="472">
        <v>0</v>
      </c>
      <c r="P380" s="472"/>
      <c r="Q380" s="472"/>
      <c r="R380" s="472"/>
    </row>
    <row r="381" spans="1:18">
      <c r="A381" s="468">
        <f t="shared" si="5"/>
        <v>3824</v>
      </c>
      <c r="B381" s="473">
        <v>38249080</v>
      </c>
      <c r="C381" s="471" t="s">
        <v>4000</v>
      </c>
      <c r="D381" s="471" t="s">
        <v>3054</v>
      </c>
      <c r="E381" s="472"/>
      <c r="F381" s="472"/>
      <c r="G381" s="472">
        <v>428</v>
      </c>
      <c r="H381" s="472">
        <v>3200</v>
      </c>
      <c r="I381" s="472">
        <v>5060</v>
      </c>
      <c r="J381" s="472">
        <v>12320</v>
      </c>
      <c r="K381" s="472">
        <v>3300</v>
      </c>
      <c r="L381" s="472">
        <v>7480</v>
      </c>
      <c r="M381" s="472">
        <v>9731.5</v>
      </c>
      <c r="N381" s="472">
        <v>8411.2999999999993</v>
      </c>
      <c r="O381" s="472">
        <v>25679</v>
      </c>
      <c r="P381" s="472">
        <v>10900</v>
      </c>
      <c r="Q381" s="472"/>
      <c r="R381" s="472"/>
    </row>
    <row r="382" spans="1:18">
      <c r="A382" s="468">
        <f t="shared" si="5"/>
        <v>3824</v>
      </c>
      <c r="B382" s="473">
        <v>38249085</v>
      </c>
      <c r="C382" s="471" t="s">
        <v>4001</v>
      </c>
      <c r="D382" s="471" t="s">
        <v>3054</v>
      </c>
      <c r="E382" s="472">
        <v>37926</v>
      </c>
      <c r="F382" s="472">
        <v>37722</v>
      </c>
      <c r="G382" s="472">
        <v>35138</v>
      </c>
      <c r="H382" s="472">
        <v>786</v>
      </c>
      <c r="I382" s="472">
        <v>1285</v>
      </c>
      <c r="J382" s="472">
        <v>1652</v>
      </c>
      <c r="K382" s="472">
        <v>96</v>
      </c>
      <c r="L382" s="472">
        <v>91</v>
      </c>
      <c r="M382" s="472">
        <v>0</v>
      </c>
      <c r="N382" s="472">
        <v>1</v>
      </c>
      <c r="O382" s="472"/>
      <c r="P382" s="472"/>
      <c r="Q382" s="472"/>
      <c r="R382" s="472"/>
    </row>
    <row r="383" spans="1:18">
      <c r="A383" s="468">
        <f t="shared" si="5"/>
        <v>3824</v>
      </c>
      <c r="B383" s="473">
        <v>38249087</v>
      </c>
      <c r="C383" s="471" t="s">
        <v>4002</v>
      </c>
      <c r="D383" s="471" t="s">
        <v>3054</v>
      </c>
      <c r="E383" s="472"/>
      <c r="F383" s="472"/>
      <c r="G383" s="472"/>
      <c r="H383" s="472"/>
      <c r="I383" s="472"/>
      <c r="J383" s="472">
        <v>7282</v>
      </c>
      <c r="K383" s="472">
        <v>27240</v>
      </c>
      <c r="L383" s="472">
        <v>39687.699999999997</v>
      </c>
      <c r="M383" s="472">
        <v>18813</v>
      </c>
      <c r="N383" s="472">
        <v>26818.2</v>
      </c>
      <c r="O383" s="472">
        <v>29869.1</v>
      </c>
      <c r="P383" s="472">
        <v>24922.2</v>
      </c>
      <c r="Q383" s="472"/>
      <c r="R383" s="472"/>
    </row>
    <row r="384" spans="1:18">
      <c r="A384" s="468">
        <f t="shared" si="5"/>
        <v>3824</v>
      </c>
      <c r="B384" s="473">
        <v>38249091</v>
      </c>
      <c r="C384" s="471" t="s">
        <v>4003</v>
      </c>
      <c r="D384" s="471" t="s">
        <v>3054</v>
      </c>
      <c r="E384" s="472"/>
      <c r="F384" s="472"/>
      <c r="G384" s="472"/>
      <c r="H384" s="472">
        <v>31573313.199999999</v>
      </c>
      <c r="I384" s="472">
        <v>33052432</v>
      </c>
      <c r="J384" s="472">
        <v>14141596.1</v>
      </c>
      <c r="K384" s="472">
        <v>33839619.399999999</v>
      </c>
      <c r="L384" s="472"/>
      <c r="M384" s="472"/>
      <c r="N384" s="472"/>
      <c r="O384" s="472"/>
      <c r="P384" s="472"/>
      <c r="Q384" s="472"/>
      <c r="R384" s="472"/>
    </row>
    <row r="385" spans="1:18">
      <c r="A385" s="468">
        <f t="shared" si="5"/>
        <v>3824</v>
      </c>
      <c r="B385" s="473">
        <v>38249092</v>
      </c>
      <c r="C385" s="471" t="s">
        <v>4004</v>
      </c>
      <c r="D385" s="471" t="s">
        <v>3054</v>
      </c>
      <c r="E385" s="472"/>
      <c r="F385" s="472"/>
      <c r="G385" s="472"/>
      <c r="H385" s="472"/>
      <c r="I385" s="472"/>
      <c r="J385" s="472"/>
      <c r="K385" s="472"/>
      <c r="L385" s="472"/>
      <c r="M385" s="472"/>
      <c r="N385" s="472"/>
      <c r="O385" s="472">
        <v>391623.3</v>
      </c>
      <c r="P385" s="472">
        <v>2352733.7000000002</v>
      </c>
      <c r="Q385" s="472"/>
      <c r="R385" s="472"/>
    </row>
    <row r="386" spans="1:18">
      <c r="A386" s="468">
        <f t="shared" si="5"/>
        <v>3824</v>
      </c>
      <c r="B386" s="473">
        <v>38249093</v>
      </c>
      <c r="C386" s="471" t="s">
        <v>3107</v>
      </c>
      <c r="D386" s="471" t="s">
        <v>3054</v>
      </c>
      <c r="E386" s="472"/>
      <c r="F386" s="472"/>
      <c r="G386" s="472"/>
      <c r="H386" s="472"/>
      <c r="I386" s="472"/>
      <c r="J386" s="472"/>
      <c r="K386" s="472"/>
      <c r="L386" s="472"/>
      <c r="M386" s="472"/>
      <c r="N386" s="472"/>
      <c r="O386" s="472">
        <v>618389.30000000005</v>
      </c>
      <c r="P386" s="472">
        <v>657801.1</v>
      </c>
      <c r="Q386" s="472"/>
      <c r="R386" s="472"/>
    </row>
    <row r="387" spans="1:18">
      <c r="A387" s="468">
        <f t="shared" si="5"/>
        <v>3824</v>
      </c>
      <c r="B387" s="473">
        <v>38249096</v>
      </c>
      <c r="C387" s="471" t="s">
        <v>3107</v>
      </c>
      <c r="D387" s="471" t="s">
        <v>3054</v>
      </c>
      <c r="E387" s="472"/>
      <c r="F387" s="472"/>
      <c r="G387" s="472"/>
      <c r="H387" s="472"/>
      <c r="I387" s="472"/>
      <c r="J387" s="472"/>
      <c r="K387" s="472"/>
      <c r="L387" s="472"/>
      <c r="M387" s="472"/>
      <c r="N387" s="472"/>
      <c r="O387" s="472">
        <v>8296305.0999999996</v>
      </c>
      <c r="P387" s="472">
        <v>6540547.5</v>
      </c>
      <c r="Q387" s="472"/>
      <c r="R387" s="472"/>
    </row>
    <row r="388" spans="1:18">
      <c r="A388" s="468">
        <f t="shared" si="5"/>
        <v>3824</v>
      </c>
      <c r="B388" s="473">
        <v>38249097</v>
      </c>
      <c r="C388" s="471" t="s">
        <v>3107</v>
      </c>
      <c r="D388" s="471" t="s">
        <v>3054</v>
      </c>
      <c r="E388" s="472"/>
      <c r="F388" s="472"/>
      <c r="G388" s="472"/>
      <c r="H388" s="472">
        <v>6897535.4000000004</v>
      </c>
      <c r="I388" s="472">
        <v>4236286.2</v>
      </c>
      <c r="J388" s="472">
        <v>6628422.7000000002</v>
      </c>
      <c r="K388" s="472">
        <v>8920954.8000000007</v>
      </c>
      <c r="L388" s="472">
        <v>8828643.6999999993</v>
      </c>
      <c r="M388" s="472">
        <v>7080874</v>
      </c>
      <c r="N388" s="472">
        <v>8017092.5</v>
      </c>
      <c r="O388" s="472"/>
      <c r="P388" s="472"/>
      <c r="Q388" s="472"/>
      <c r="R388" s="472"/>
    </row>
    <row r="389" spans="1:18">
      <c r="A389" s="468">
        <f t="shared" si="5"/>
        <v>3824</v>
      </c>
      <c r="B389" s="473">
        <v>38249098</v>
      </c>
      <c r="C389" s="471" t="s">
        <v>3107</v>
      </c>
      <c r="D389" s="471" t="s">
        <v>3054</v>
      </c>
      <c r="E389" s="472"/>
      <c r="F389" s="472"/>
      <c r="G389" s="472">
        <v>41911155.399999999</v>
      </c>
      <c r="H389" s="472"/>
      <c r="I389" s="472"/>
      <c r="J389" s="472"/>
      <c r="K389" s="472"/>
      <c r="L389" s="472"/>
      <c r="M389" s="472"/>
      <c r="N389" s="472"/>
      <c r="O389" s="472"/>
      <c r="P389" s="472"/>
      <c r="Q389" s="472"/>
      <c r="R389" s="472"/>
    </row>
    <row r="390" spans="1:18">
      <c r="A390" s="468">
        <f t="shared" ref="A390:A426" si="6">+VALUE(LEFT(B390,4))</f>
        <v>3824</v>
      </c>
      <c r="B390" s="473">
        <v>38249099</v>
      </c>
      <c r="C390" s="471" t="s">
        <v>3107</v>
      </c>
      <c r="D390" s="471" t="s">
        <v>3054</v>
      </c>
      <c r="E390" s="472">
        <v>6425333.9000000004</v>
      </c>
      <c r="F390" s="472">
        <v>14497072.300000001</v>
      </c>
      <c r="G390" s="472"/>
      <c r="H390" s="472"/>
      <c r="I390" s="472"/>
      <c r="J390" s="472"/>
      <c r="K390" s="472"/>
      <c r="L390" s="472"/>
      <c r="M390" s="472"/>
      <c r="N390" s="472"/>
      <c r="O390" s="472"/>
      <c r="P390" s="472"/>
      <c r="Q390" s="472"/>
      <c r="R390" s="472"/>
    </row>
    <row r="391" spans="1:18">
      <c r="A391" s="468">
        <f t="shared" si="6"/>
        <v>3824</v>
      </c>
      <c r="B391" s="473">
        <v>38249100</v>
      </c>
      <c r="C391" s="471" t="s">
        <v>4005</v>
      </c>
      <c r="D391" s="471" t="s">
        <v>3054</v>
      </c>
      <c r="E391" s="472"/>
      <c r="F391" s="472"/>
      <c r="G391" s="472"/>
      <c r="H391" s="472"/>
      <c r="I391" s="472"/>
      <c r="J391" s="472"/>
      <c r="K391" s="472"/>
      <c r="L391" s="472"/>
      <c r="M391" s="472"/>
      <c r="N391" s="472"/>
      <c r="O391" s="472"/>
      <c r="P391" s="472"/>
      <c r="Q391" s="472">
        <v>427956.8</v>
      </c>
      <c r="R391" s="472">
        <v>142354</v>
      </c>
    </row>
    <row r="392" spans="1:18">
      <c r="A392" s="468">
        <f t="shared" si="6"/>
        <v>3824</v>
      </c>
      <c r="B392" s="473">
        <v>38249910</v>
      </c>
      <c r="C392" s="471" t="s">
        <v>4006</v>
      </c>
      <c r="D392" s="471" t="s">
        <v>3054</v>
      </c>
      <c r="E392" s="472"/>
      <c r="F392" s="472"/>
      <c r="G392" s="472"/>
      <c r="H392" s="472"/>
      <c r="I392" s="472"/>
      <c r="J392" s="472"/>
      <c r="K392" s="472"/>
      <c r="L392" s="472"/>
      <c r="M392" s="472"/>
      <c r="N392" s="472"/>
      <c r="O392" s="472"/>
      <c r="P392" s="472"/>
      <c r="Q392" s="472">
        <v>42984.1</v>
      </c>
      <c r="R392" s="472">
        <v>688189.8</v>
      </c>
    </row>
    <row r="393" spans="1:18">
      <c r="A393" s="468">
        <f t="shared" si="6"/>
        <v>3824</v>
      </c>
      <c r="B393" s="473">
        <v>38249915</v>
      </c>
      <c r="C393" s="471" t="s">
        <v>4007</v>
      </c>
      <c r="D393" s="471" t="s">
        <v>3054</v>
      </c>
      <c r="E393" s="472"/>
      <c r="F393" s="472"/>
      <c r="G393" s="472"/>
      <c r="H393" s="472"/>
      <c r="I393" s="472"/>
      <c r="J393" s="472"/>
      <c r="K393" s="472"/>
      <c r="L393" s="472"/>
      <c r="M393" s="472"/>
      <c r="N393" s="472"/>
      <c r="O393" s="472"/>
      <c r="P393" s="472"/>
      <c r="Q393" s="472">
        <v>427276.6</v>
      </c>
      <c r="R393" s="472">
        <v>607547.4</v>
      </c>
    </row>
    <row r="394" spans="1:18">
      <c r="A394" s="468">
        <f t="shared" si="6"/>
        <v>3824</v>
      </c>
      <c r="B394" s="473">
        <v>38249920</v>
      </c>
      <c r="C394" s="471" t="s">
        <v>4008</v>
      </c>
      <c r="D394" s="471" t="s">
        <v>3054</v>
      </c>
      <c r="E394" s="472"/>
      <c r="F394" s="472"/>
      <c r="G394" s="472"/>
      <c r="H394" s="472"/>
      <c r="I394" s="472"/>
      <c r="J394" s="472"/>
      <c r="K394" s="472"/>
      <c r="L394" s="472"/>
      <c r="M394" s="472"/>
      <c r="N394" s="472"/>
      <c r="O394" s="472"/>
      <c r="P394" s="472"/>
      <c r="Q394" s="472">
        <v>19951.400000000001</v>
      </c>
      <c r="R394" s="472">
        <v>11900.4</v>
      </c>
    </row>
    <row r="395" spans="1:18">
      <c r="A395" s="468">
        <f t="shared" si="6"/>
        <v>3824</v>
      </c>
      <c r="B395" s="473">
        <v>38249925</v>
      </c>
      <c r="C395" s="471" t="s">
        <v>4009</v>
      </c>
      <c r="D395" s="471" t="s">
        <v>3054</v>
      </c>
      <c r="E395" s="472"/>
      <c r="F395" s="472"/>
      <c r="G395" s="472"/>
      <c r="H395" s="472"/>
      <c r="I395" s="472"/>
      <c r="J395" s="472"/>
      <c r="K395" s="472"/>
      <c r="L395" s="472"/>
      <c r="M395" s="472"/>
      <c r="N395" s="472"/>
      <c r="O395" s="472"/>
      <c r="P395" s="472"/>
      <c r="Q395" s="472">
        <v>5</v>
      </c>
      <c r="R395" s="472">
        <v>1080</v>
      </c>
    </row>
    <row r="396" spans="1:18">
      <c r="A396" s="468">
        <f t="shared" si="6"/>
        <v>3824</v>
      </c>
      <c r="B396" s="473">
        <v>38249930</v>
      </c>
      <c r="C396" s="471" t="s">
        <v>4010</v>
      </c>
      <c r="D396" s="471" t="s">
        <v>3054</v>
      </c>
      <c r="E396" s="472"/>
      <c r="F396" s="472"/>
      <c r="G396" s="472"/>
      <c r="H396" s="472"/>
      <c r="I396" s="472"/>
      <c r="J396" s="472"/>
      <c r="K396" s="472"/>
      <c r="L396" s="472"/>
      <c r="M396" s="472"/>
      <c r="N396" s="472"/>
      <c r="O396" s="472"/>
      <c r="P396" s="472"/>
      <c r="Q396" s="472">
        <v>521.9</v>
      </c>
      <c r="R396" s="472">
        <v>412</v>
      </c>
    </row>
    <row r="397" spans="1:18">
      <c r="A397" s="468">
        <f t="shared" si="6"/>
        <v>3824</v>
      </c>
      <c r="B397" s="473">
        <v>38249945</v>
      </c>
      <c r="C397" s="471" t="s">
        <v>4011</v>
      </c>
      <c r="D397" s="471" t="s">
        <v>3054</v>
      </c>
      <c r="E397" s="472"/>
      <c r="F397" s="472"/>
      <c r="G397" s="472"/>
      <c r="H397" s="472"/>
      <c r="I397" s="472"/>
      <c r="J397" s="472"/>
      <c r="K397" s="472"/>
      <c r="L397" s="472"/>
      <c r="M397" s="472"/>
      <c r="N397" s="472"/>
      <c r="O397" s="472"/>
      <c r="P397" s="472"/>
      <c r="Q397" s="472">
        <v>268492.40000000002</v>
      </c>
      <c r="R397" s="472">
        <v>226250.3</v>
      </c>
    </row>
    <row r="398" spans="1:18">
      <c r="A398" s="468">
        <f t="shared" si="6"/>
        <v>3824</v>
      </c>
      <c r="B398" s="473">
        <v>38249950</v>
      </c>
      <c r="C398" s="471" t="s">
        <v>4012</v>
      </c>
      <c r="D398" s="471" t="s">
        <v>3054</v>
      </c>
      <c r="E398" s="472"/>
      <c r="F398" s="472"/>
      <c r="G398" s="472"/>
      <c r="H398" s="472"/>
      <c r="I398" s="472"/>
      <c r="J398" s="472"/>
      <c r="K398" s="472"/>
      <c r="L398" s="472"/>
      <c r="M398" s="472"/>
      <c r="N398" s="472"/>
      <c r="O398" s="472"/>
      <c r="P398" s="472"/>
      <c r="Q398" s="472">
        <v>590544.6</v>
      </c>
      <c r="R398" s="472">
        <v>693747</v>
      </c>
    </row>
    <row r="399" spans="1:18">
      <c r="A399" s="468">
        <f t="shared" si="6"/>
        <v>3824</v>
      </c>
      <c r="B399" s="473">
        <v>38249955</v>
      </c>
      <c r="C399" s="471" t="s">
        <v>4013</v>
      </c>
      <c r="D399" s="471" t="s">
        <v>3054</v>
      </c>
      <c r="E399" s="472"/>
      <c r="F399" s="472"/>
      <c r="G399" s="472"/>
      <c r="H399" s="472"/>
      <c r="I399" s="472"/>
      <c r="J399" s="472"/>
      <c r="K399" s="472"/>
      <c r="L399" s="472"/>
      <c r="M399" s="472"/>
      <c r="N399" s="472"/>
      <c r="O399" s="472"/>
      <c r="P399" s="472"/>
      <c r="Q399" s="472">
        <v>192817</v>
      </c>
      <c r="R399" s="472">
        <v>156292</v>
      </c>
    </row>
    <row r="400" spans="1:18">
      <c r="A400" s="468">
        <f t="shared" si="6"/>
        <v>3824</v>
      </c>
      <c r="B400" s="473">
        <v>38249956</v>
      </c>
      <c r="C400" s="471" t="s">
        <v>4014</v>
      </c>
      <c r="D400" s="471" t="s">
        <v>3054</v>
      </c>
      <c r="E400" s="472"/>
      <c r="F400" s="472"/>
      <c r="G400" s="472"/>
      <c r="H400" s="472"/>
      <c r="I400" s="472"/>
      <c r="J400" s="472"/>
      <c r="K400" s="472"/>
      <c r="L400" s="472"/>
      <c r="M400" s="472"/>
      <c r="N400" s="472"/>
      <c r="O400" s="472"/>
      <c r="P400" s="472"/>
      <c r="Q400" s="472"/>
      <c r="R400" s="472">
        <v>9943.6</v>
      </c>
    </row>
    <row r="401" spans="1:18">
      <c r="A401" s="468">
        <f t="shared" si="6"/>
        <v>3824</v>
      </c>
      <c r="B401" s="473">
        <v>38249957</v>
      </c>
      <c r="C401" s="471" t="s">
        <v>3591</v>
      </c>
      <c r="D401" s="471" t="s">
        <v>3054</v>
      </c>
      <c r="E401" s="472"/>
      <c r="F401" s="472"/>
      <c r="G401" s="472"/>
      <c r="H401" s="472"/>
      <c r="I401" s="472"/>
      <c r="J401" s="472"/>
      <c r="K401" s="472"/>
      <c r="L401" s="472"/>
      <c r="M401" s="472"/>
      <c r="N401" s="472"/>
      <c r="O401" s="472"/>
      <c r="P401" s="472"/>
      <c r="Q401" s="472"/>
      <c r="R401" s="472">
        <v>4789</v>
      </c>
    </row>
    <row r="402" spans="1:18">
      <c r="A402" s="468">
        <f t="shared" si="6"/>
        <v>3824</v>
      </c>
      <c r="B402" s="473">
        <v>38249958</v>
      </c>
      <c r="C402" s="471" t="s">
        <v>4015</v>
      </c>
      <c r="D402" s="471" t="s">
        <v>3054</v>
      </c>
      <c r="E402" s="472"/>
      <c r="F402" s="472"/>
      <c r="G402" s="472"/>
      <c r="H402" s="472"/>
      <c r="I402" s="472"/>
      <c r="J402" s="472"/>
      <c r="K402" s="472"/>
      <c r="L402" s="472"/>
      <c r="M402" s="472"/>
      <c r="N402" s="472"/>
      <c r="O402" s="472"/>
      <c r="P402" s="472"/>
      <c r="Q402" s="472">
        <v>257.39999999999998</v>
      </c>
      <c r="R402" s="472">
        <v>607.20000000000005</v>
      </c>
    </row>
    <row r="403" spans="1:18">
      <c r="A403" s="468">
        <f t="shared" si="6"/>
        <v>3824</v>
      </c>
      <c r="B403" s="473">
        <v>38249961</v>
      </c>
      <c r="C403" s="471" t="s">
        <v>4016</v>
      </c>
      <c r="D403" s="471" t="s">
        <v>3054</v>
      </c>
      <c r="E403" s="472"/>
      <c r="F403" s="472"/>
      <c r="G403" s="472"/>
      <c r="H403" s="472"/>
      <c r="I403" s="472"/>
      <c r="J403" s="472"/>
      <c r="K403" s="472"/>
      <c r="L403" s="472"/>
      <c r="M403" s="472"/>
      <c r="N403" s="472"/>
      <c r="O403" s="472"/>
      <c r="P403" s="472"/>
      <c r="Q403" s="472"/>
      <c r="R403" s="472"/>
    </row>
    <row r="404" spans="1:18">
      <c r="A404" s="468">
        <f t="shared" si="6"/>
        <v>3824</v>
      </c>
      <c r="B404" s="473">
        <v>38249962</v>
      </c>
      <c r="C404" s="471" t="s">
        <v>4017</v>
      </c>
      <c r="D404" s="471" t="s">
        <v>3054</v>
      </c>
      <c r="E404" s="472"/>
      <c r="F404" s="472"/>
      <c r="G404" s="472"/>
      <c r="H404" s="472"/>
      <c r="I404" s="472"/>
      <c r="J404" s="472"/>
      <c r="K404" s="472"/>
      <c r="L404" s="472"/>
      <c r="M404" s="472"/>
      <c r="N404" s="472"/>
      <c r="O404" s="472"/>
      <c r="P404" s="472"/>
      <c r="Q404" s="472"/>
      <c r="R404" s="472">
        <v>4212.8</v>
      </c>
    </row>
    <row r="405" spans="1:18">
      <c r="A405" s="468">
        <f t="shared" si="6"/>
        <v>3824</v>
      </c>
      <c r="B405" s="473">
        <v>38249964</v>
      </c>
      <c r="C405" s="471" t="s">
        <v>3591</v>
      </c>
      <c r="D405" s="471" t="s">
        <v>3054</v>
      </c>
      <c r="E405" s="472"/>
      <c r="F405" s="472"/>
      <c r="G405" s="472"/>
      <c r="H405" s="472"/>
      <c r="I405" s="472"/>
      <c r="J405" s="472"/>
      <c r="K405" s="472"/>
      <c r="L405" s="472"/>
      <c r="M405" s="472"/>
      <c r="N405" s="472"/>
      <c r="O405" s="472"/>
      <c r="P405" s="472"/>
      <c r="Q405" s="472">
        <v>41135.9</v>
      </c>
      <c r="R405" s="472">
        <v>45159.5</v>
      </c>
    </row>
    <row r="406" spans="1:18">
      <c r="A406" s="468">
        <f t="shared" si="6"/>
        <v>3824</v>
      </c>
      <c r="B406" s="473">
        <v>38249965</v>
      </c>
      <c r="C406" s="471" t="s">
        <v>4018</v>
      </c>
      <c r="D406" s="471" t="s">
        <v>3054</v>
      </c>
      <c r="E406" s="472"/>
      <c r="F406" s="472"/>
      <c r="G406" s="472"/>
      <c r="H406" s="472"/>
      <c r="I406" s="472"/>
      <c r="J406" s="472"/>
      <c r="K406" s="472"/>
      <c r="L406" s="472"/>
      <c r="M406" s="472"/>
      <c r="N406" s="472"/>
      <c r="O406" s="472"/>
      <c r="P406" s="472"/>
      <c r="Q406" s="472">
        <v>722693.8</v>
      </c>
      <c r="R406" s="472">
        <v>353042</v>
      </c>
    </row>
    <row r="407" spans="1:18">
      <c r="A407" s="468">
        <f t="shared" si="6"/>
        <v>3824</v>
      </c>
      <c r="B407" s="473">
        <v>38249970</v>
      </c>
      <c r="C407" s="471" t="s">
        <v>4019</v>
      </c>
      <c r="D407" s="471" t="s">
        <v>3054</v>
      </c>
      <c r="E407" s="472"/>
      <c r="F407" s="472"/>
      <c r="G407" s="472"/>
      <c r="H407" s="472"/>
      <c r="I407" s="472"/>
      <c r="J407" s="472"/>
      <c r="K407" s="472"/>
      <c r="L407" s="472"/>
      <c r="M407" s="472"/>
      <c r="N407" s="472"/>
      <c r="O407" s="472"/>
      <c r="P407" s="472"/>
      <c r="Q407" s="472">
        <v>517031.2</v>
      </c>
      <c r="R407" s="472">
        <v>685912.9</v>
      </c>
    </row>
    <row r="408" spans="1:18">
      <c r="A408" s="468">
        <f t="shared" si="6"/>
        <v>3824</v>
      </c>
      <c r="B408" s="473">
        <v>38249975</v>
      </c>
      <c r="C408" s="471" t="s">
        <v>4020</v>
      </c>
      <c r="D408" s="471" t="s">
        <v>3054</v>
      </c>
      <c r="E408" s="472"/>
      <c r="F408" s="472"/>
      <c r="G408" s="472"/>
      <c r="H408" s="472"/>
      <c r="I408" s="472"/>
      <c r="J408" s="472"/>
      <c r="K408" s="472"/>
      <c r="L408" s="472"/>
      <c r="M408" s="472"/>
      <c r="N408" s="472"/>
      <c r="O408" s="472"/>
      <c r="P408" s="472"/>
      <c r="Q408" s="472"/>
      <c r="R408" s="472"/>
    </row>
    <row r="409" spans="1:18">
      <c r="A409" s="468">
        <f t="shared" si="6"/>
        <v>3824</v>
      </c>
      <c r="B409" s="473">
        <v>38249980</v>
      </c>
      <c r="C409" s="471" t="s">
        <v>4021</v>
      </c>
      <c r="D409" s="471" t="s">
        <v>3054</v>
      </c>
      <c r="E409" s="472"/>
      <c r="F409" s="472"/>
      <c r="G409" s="472"/>
      <c r="H409" s="472"/>
      <c r="I409" s="472"/>
      <c r="J409" s="472"/>
      <c r="K409" s="472"/>
      <c r="L409" s="472"/>
      <c r="M409" s="472"/>
      <c r="N409" s="472"/>
      <c r="O409" s="472"/>
      <c r="P409" s="472"/>
      <c r="Q409" s="472"/>
      <c r="R409" s="472"/>
    </row>
    <row r="410" spans="1:18">
      <c r="A410" s="468">
        <f t="shared" si="6"/>
        <v>3824</v>
      </c>
      <c r="B410" s="473">
        <v>38249985</v>
      </c>
      <c r="C410" s="471" t="s">
        <v>4022</v>
      </c>
      <c r="D410" s="471" t="s">
        <v>3054</v>
      </c>
      <c r="E410" s="472"/>
      <c r="F410" s="472"/>
      <c r="G410" s="472"/>
      <c r="H410" s="472"/>
      <c r="I410" s="472"/>
      <c r="J410" s="472"/>
      <c r="K410" s="472"/>
      <c r="L410" s="472"/>
      <c r="M410" s="472"/>
      <c r="N410" s="472"/>
      <c r="O410" s="472"/>
      <c r="P410" s="472"/>
      <c r="Q410" s="472"/>
      <c r="R410" s="472"/>
    </row>
    <row r="411" spans="1:18">
      <c r="A411" s="468">
        <f t="shared" si="6"/>
        <v>3824</v>
      </c>
      <c r="B411" s="473">
        <v>38249986</v>
      </c>
      <c r="C411" s="471" t="s">
        <v>4023</v>
      </c>
      <c r="D411" s="471" t="s">
        <v>3054</v>
      </c>
      <c r="E411" s="472"/>
      <c r="F411" s="472"/>
      <c r="G411" s="472"/>
      <c r="H411" s="472"/>
      <c r="I411" s="472"/>
      <c r="J411" s="472"/>
      <c r="K411" s="472"/>
      <c r="L411" s="472"/>
      <c r="M411" s="472"/>
      <c r="N411" s="472"/>
      <c r="O411" s="472"/>
      <c r="P411" s="472"/>
      <c r="Q411" s="472">
        <v>992.4</v>
      </c>
      <c r="R411" s="472">
        <v>2420.5</v>
      </c>
    </row>
    <row r="412" spans="1:18">
      <c r="A412" s="468">
        <f t="shared" si="6"/>
        <v>3824</v>
      </c>
      <c r="B412" s="473">
        <v>38249992</v>
      </c>
      <c r="C412" s="471" t="s">
        <v>4024</v>
      </c>
      <c r="D412" s="471" t="s">
        <v>3054</v>
      </c>
      <c r="E412" s="472"/>
      <c r="F412" s="472"/>
      <c r="G412" s="472"/>
      <c r="H412" s="472"/>
      <c r="I412" s="472"/>
      <c r="J412" s="472"/>
      <c r="K412" s="472"/>
      <c r="L412" s="472"/>
      <c r="M412" s="472"/>
      <c r="N412" s="472"/>
      <c r="O412" s="472"/>
      <c r="P412" s="472"/>
      <c r="Q412" s="472">
        <v>2213994.2999999998</v>
      </c>
      <c r="R412" s="472">
        <v>2167863.2000000002</v>
      </c>
    </row>
    <row r="413" spans="1:18">
      <c r="A413" s="468">
        <f t="shared" si="6"/>
        <v>3824</v>
      </c>
      <c r="B413" s="473">
        <v>38249993</v>
      </c>
      <c r="C413" s="471" t="s">
        <v>4025</v>
      </c>
      <c r="D413" s="471" t="s">
        <v>3054</v>
      </c>
      <c r="E413" s="472"/>
      <c r="F413" s="472"/>
      <c r="G413" s="472"/>
      <c r="H413" s="472"/>
      <c r="I413" s="472"/>
      <c r="J413" s="472"/>
      <c r="K413" s="472"/>
      <c r="L413" s="472"/>
      <c r="M413" s="472"/>
      <c r="N413" s="472"/>
      <c r="O413" s="472"/>
      <c r="P413" s="472"/>
      <c r="Q413" s="472">
        <v>775296.8</v>
      </c>
      <c r="R413" s="472">
        <v>517891.4</v>
      </c>
    </row>
    <row r="414" spans="1:18">
      <c r="A414" s="468">
        <f t="shared" si="6"/>
        <v>3824</v>
      </c>
      <c r="B414" s="473">
        <v>38249996</v>
      </c>
      <c r="C414" s="471" t="s">
        <v>3591</v>
      </c>
      <c r="D414" s="471" t="s">
        <v>3054</v>
      </c>
      <c r="E414" s="472"/>
      <c r="F414" s="472"/>
      <c r="G414" s="472"/>
      <c r="H414" s="472"/>
      <c r="I414" s="472"/>
      <c r="J414" s="472"/>
      <c r="K414" s="472"/>
      <c r="L414" s="472"/>
      <c r="M414" s="472"/>
      <c r="N414" s="472"/>
      <c r="O414" s="472"/>
      <c r="P414" s="472"/>
      <c r="Q414" s="472">
        <v>6027205.4000000004</v>
      </c>
      <c r="R414" s="472">
        <v>6647678.9000000004</v>
      </c>
    </row>
    <row r="415" spans="1:18">
      <c r="A415" s="468">
        <f t="shared" si="6"/>
        <v>3825</v>
      </c>
      <c r="B415" s="473">
        <v>38251000</v>
      </c>
      <c r="C415" s="471" t="s">
        <v>4026</v>
      </c>
      <c r="D415" s="471" t="s">
        <v>3054</v>
      </c>
      <c r="E415" s="472">
        <v>105</v>
      </c>
      <c r="F415" s="472"/>
      <c r="G415" s="472"/>
      <c r="H415" s="472"/>
      <c r="I415" s="472"/>
      <c r="J415" s="472"/>
      <c r="K415" s="472"/>
      <c r="L415" s="472"/>
      <c r="M415" s="472"/>
      <c r="N415" s="472"/>
      <c r="O415" s="472"/>
      <c r="P415" s="472"/>
      <c r="Q415" s="472"/>
      <c r="R415" s="472"/>
    </row>
    <row r="416" spans="1:18">
      <c r="A416" s="468">
        <f t="shared" si="6"/>
        <v>3825</v>
      </c>
      <c r="B416" s="473">
        <v>38252000</v>
      </c>
      <c r="C416" s="471" t="s">
        <v>4027</v>
      </c>
      <c r="D416" s="471" t="s">
        <v>3054</v>
      </c>
      <c r="E416" s="472"/>
      <c r="F416" s="472"/>
      <c r="G416" s="472">
        <v>434</v>
      </c>
      <c r="H416" s="472"/>
      <c r="I416" s="472"/>
      <c r="J416" s="472"/>
      <c r="K416" s="472"/>
      <c r="L416" s="472"/>
      <c r="M416" s="472"/>
      <c r="N416" s="472"/>
      <c r="O416" s="472"/>
      <c r="P416" s="472"/>
      <c r="Q416" s="472"/>
      <c r="R416" s="472"/>
    </row>
    <row r="417" spans="1:18">
      <c r="A417" s="468">
        <f t="shared" si="6"/>
        <v>3825</v>
      </c>
      <c r="B417" s="473">
        <v>38253000</v>
      </c>
      <c r="C417" s="471" t="s">
        <v>4028</v>
      </c>
      <c r="D417" s="471" t="s">
        <v>3054</v>
      </c>
      <c r="E417" s="472"/>
      <c r="F417" s="472">
        <v>6</v>
      </c>
      <c r="G417" s="472">
        <v>0.5</v>
      </c>
      <c r="H417" s="472"/>
      <c r="I417" s="472"/>
      <c r="J417" s="472"/>
      <c r="K417" s="472"/>
      <c r="L417" s="472"/>
      <c r="M417" s="472"/>
      <c r="N417" s="472"/>
      <c r="O417" s="472"/>
      <c r="P417" s="472"/>
      <c r="Q417" s="472"/>
      <c r="R417" s="472"/>
    </row>
    <row r="418" spans="1:18">
      <c r="A418" s="468">
        <f t="shared" si="6"/>
        <v>3825</v>
      </c>
      <c r="B418" s="473">
        <v>38254100</v>
      </c>
      <c r="C418" s="471" t="s">
        <v>4029</v>
      </c>
      <c r="D418" s="471" t="s">
        <v>3054</v>
      </c>
      <c r="E418" s="472"/>
      <c r="F418" s="472"/>
      <c r="G418" s="472"/>
      <c r="H418" s="472"/>
      <c r="I418" s="472"/>
      <c r="J418" s="472"/>
      <c r="K418" s="472"/>
      <c r="L418" s="472"/>
      <c r="M418" s="472"/>
      <c r="N418" s="472"/>
      <c r="O418" s="472"/>
      <c r="P418" s="472"/>
      <c r="Q418" s="472"/>
      <c r="R418" s="472"/>
    </row>
    <row r="419" spans="1:18">
      <c r="A419" s="468">
        <f t="shared" si="6"/>
        <v>3825</v>
      </c>
      <c r="B419" s="473">
        <v>38254900</v>
      </c>
      <c r="C419" s="471" t="s">
        <v>4030</v>
      </c>
      <c r="D419" s="471" t="s">
        <v>3054</v>
      </c>
      <c r="E419" s="472">
        <v>653</v>
      </c>
      <c r="F419" s="472">
        <v>506</v>
      </c>
      <c r="G419" s="472">
        <v>128</v>
      </c>
      <c r="H419" s="472"/>
      <c r="I419" s="472"/>
      <c r="J419" s="472"/>
      <c r="K419" s="472"/>
      <c r="L419" s="472"/>
      <c r="M419" s="472"/>
      <c r="N419" s="472"/>
      <c r="O419" s="472"/>
      <c r="P419" s="472"/>
      <c r="Q419" s="472"/>
      <c r="R419" s="472"/>
    </row>
    <row r="420" spans="1:18">
      <c r="A420" s="468">
        <f t="shared" si="6"/>
        <v>3825</v>
      </c>
      <c r="B420" s="473">
        <v>38255000</v>
      </c>
      <c r="C420" s="471" t="s">
        <v>4031</v>
      </c>
      <c r="D420" s="471" t="s">
        <v>3054</v>
      </c>
      <c r="E420" s="472"/>
      <c r="F420" s="472"/>
      <c r="G420" s="472"/>
      <c r="H420" s="472"/>
      <c r="I420" s="472"/>
      <c r="J420" s="472"/>
      <c r="K420" s="472"/>
      <c r="L420" s="472"/>
      <c r="M420" s="472">
        <v>0.4</v>
      </c>
      <c r="N420" s="472"/>
      <c r="O420" s="472"/>
      <c r="P420" s="472"/>
      <c r="Q420" s="472">
        <v>0</v>
      </c>
      <c r="R420" s="472"/>
    </row>
    <row r="421" spans="1:18">
      <c r="A421" s="468">
        <f t="shared" si="6"/>
        <v>3825</v>
      </c>
      <c r="B421" s="473">
        <v>38256100</v>
      </c>
      <c r="C421" s="471" t="s">
        <v>4032</v>
      </c>
      <c r="D421" s="471" t="s">
        <v>3054</v>
      </c>
      <c r="E421" s="472"/>
      <c r="F421" s="472"/>
      <c r="G421" s="472">
        <v>1109.5</v>
      </c>
      <c r="H421" s="472">
        <v>2963.6</v>
      </c>
      <c r="I421" s="472"/>
      <c r="J421" s="472">
        <v>0</v>
      </c>
      <c r="K421" s="472">
        <v>0</v>
      </c>
      <c r="L421" s="472">
        <v>0</v>
      </c>
      <c r="M421" s="472">
        <v>40320</v>
      </c>
      <c r="N421" s="472">
        <v>94480</v>
      </c>
      <c r="O421" s="472"/>
      <c r="P421" s="472"/>
      <c r="Q421" s="472"/>
      <c r="R421" s="472"/>
    </row>
    <row r="422" spans="1:18">
      <c r="A422" s="468">
        <f t="shared" si="6"/>
        <v>3825</v>
      </c>
      <c r="B422" s="473">
        <v>38256900</v>
      </c>
      <c r="C422" s="471" t="s">
        <v>3335</v>
      </c>
      <c r="D422" s="471" t="s">
        <v>3054</v>
      </c>
      <c r="E422" s="472"/>
      <c r="F422" s="472">
        <v>6</v>
      </c>
      <c r="G422" s="472">
        <v>8</v>
      </c>
      <c r="H422" s="472"/>
      <c r="I422" s="472"/>
      <c r="J422" s="472"/>
      <c r="K422" s="472"/>
      <c r="L422" s="472">
        <v>0</v>
      </c>
      <c r="M422" s="472">
        <v>0</v>
      </c>
      <c r="N422" s="472"/>
      <c r="O422" s="472"/>
      <c r="P422" s="472">
        <v>3000</v>
      </c>
      <c r="Q422" s="472"/>
      <c r="R422" s="472"/>
    </row>
    <row r="423" spans="1:18">
      <c r="A423" s="468">
        <f t="shared" si="6"/>
        <v>3825</v>
      </c>
      <c r="B423" s="473">
        <v>38259010</v>
      </c>
      <c r="C423" s="471" t="s">
        <v>4033</v>
      </c>
      <c r="D423" s="471" t="s">
        <v>3054</v>
      </c>
      <c r="E423" s="472">
        <v>3</v>
      </c>
      <c r="F423" s="472">
        <v>8</v>
      </c>
      <c r="G423" s="472"/>
      <c r="H423" s="472"/>
      <c r="I423" s="472"/>
      <c r="J423" s="472">
        <v>0</v>
      </c>
      <c r="K423" s="472">
        <v>0</v>
      </c>
      <c r="L423" s="472">
        <v>0</v>
      </c>
      <c r="M423" s="472">
        <v>6</v>
      </c>
      <c r="N423" s="472">
        <v>2</v>
      </c>
      <c r="O423" s="472">
        <v>25</v>
      </c>
      <c r="P423" s="472">
        <v>3</v>
      </c>
      <c r="Q423" s="472">
        <v>3.4</v>
      </c>
      <c r="R423" s="472">
        <v>41</v>
      </c>
    </row>
    <row r="424" spans="1:18">
      <c r="A424" s="468">
        <f t="shared" si="6"/>
        <v>3825</v>
      </c>
      <c r="B424" s="473">
        <v>38259090</v>
      </c>
      <c r="C424" s="471" t="s">
        <v>3448</v>
      </c>
      <c r="D424" s="471" t="s">
        <v>3054</v>
      </c>
      <c r="E424" s="472">
        <v>20187</v>
      </c>
      <c r="F424" s="472">
        <v>10838</v>
      </c>
      <c r="G424" s="472">
        <v>15906</v>
      </c>
      <c r="H424" s="472">
        <v>0</v>
      </c>
      <c r="I424" s="472"/>
      <c r="J424" s="472">
        <v>3.6</v>
      </c>
      <c r="K424" s="472">
        <v>20000</v>
      </c>
      <c r="L424" s="472"/>
      <c r="M424" s="472">
        <v>0</v>
      </c>
      <c r="N424" s="472">
        <v>20068</v>
      </c>
      <c r="O424" s="472">
        <v>55</v>
      </c>
      <c r="P424" s="472"/>
      <c r="Q424" s="472">
        <v>85025</v>
      </c>
      <c r="R424" s="472">
        <v>480354</v>
      </c>
    </row>
    <row r="425" spans="1:18">
      <c r="A425" s="468">
        <f t="shared" si="6"/>
        <v>3826</v>
      </c>
      <c r="B425" s="473">
        <v>38260010</v>
      </c>
      <c r="C425" s="471" t="s">
        <v>4034</v>
      </c>
      <c r="D425" s="471" t="s">
        <v>3054</v>
      </c>
      <c r="E425" s="472"/>
      <c r="F425" s="472"/>
      <c r="G425" s="472"/>
      <c r="H425" s="472"/>
      <c r="I425" s="472"/>
      <c r="J425" s="472"/>
      <c r="K425" s="472"/>
      <c r="L425" s="472">
        <v>37717675</v>
      </c>
      <c r="M425" s="472">
        <v>37936526</v>
      </c>
      <c r="N425" s="472">
        <v>39884302</v>
      </c>
      <c r="O425" s="472">
        <v>53402359</v>
      </c>
      <c r="P425" s="472">
        <v>32999824</v>
      </c>
      <c r="Q425" s="472">
        <v>45581619</v>
      </c>
      <c r="R425" s="472">
        <v>47103975</v>
      </c>
    </row>
    <row r="426" spans="1:18">
      <c r="A426" s="468">
        <f t="shared" si="6"/>
        <v>3826</v>
      </c>
      <c r="B426" s="473">
        <v>38260090</v>
      </c>
      <c r="C426" s="471" t="s">
        <v>3107</v>
      </c>
      <c r="D426" s="471" t="s">
        <v>3054</v>
      </c>
      <c r="E426" s="472"/>
      <c r="F426" s="472"/>
      <c r="G426" s="472"/>
      <c r="H426" s="472"/>
      <c r="I426" s="472"/>
      <c r="J426" s="472"/>
      <c r="K426" s="472"/>
      <c r="L426" s="472">
        <v>144</v>
      </c>
      <c r="M426" s="472">
        <v>435.5</v>
      </c>
      <c r="N426" s="472">
        <v>1283.0999999999999</v>
      </c>
      <c r="O426" s="472">
        <v>748.9</v>
      </c>
      <c r="P426" s="472">
        <v>1033.9000000000001</v>
      </c>
      <c r="Q426" s="472">
        <v>701</v>
      </c>
      <c r="R426" s="472">
        <v>4733</v>
      </c>
    </row>
  </sheetData>
  <autoFilter ref="A4:R426" xr:uid="{64345F27-121B-435E-AD5E-4873DB5C1B53}"/>
  <pageMargins left="0" right="0" top="0" bottom="0"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5FD800-7C88-4D06-BCB7-B46485F5CF3A}">
  <sheetPr>
    <tabColor theme="6"/>
    <outlinePr summaryBelow="0"/>
  </sheetPr>
  <dimension ref="A1:R459"/>
  <sheetViews>
    <sheetView zoomScale="85" zoomScaleNormal="85" workbookViewId="0">
      <selection activeCell="E3" sqref="E3"/>
    </sheetView>
  </sheetViews>
  <sheetFormatPr defaultRowHeight="14.4"/>
  <cols>
    <col min="1" max="2" width="16.6640625" style="322" customWidth="1"/>
    <col min="3" max="3" width="56" style="322" customWidth="1"/>
    <col min="4" max="18" width="16.6640625" style="322" customWidth="1"/>
    <col min="19" max="16384" width="8.88671875" style="322"/>
  </cols>
  <sheetData>
    <row r="1" spans="1:18" ht="17.399999999999999">
      <c r="A1" s="461" t="s">
        <v>4035</v>
      </c>
      <c r="B1" s="462"/>
      <c r="C1" s="462"/>
      <c r="D1" s="462"/>
      <c r="E1" s="462"/>
      <c r="F1" s="462"/>
      <c r="G1" s="462"/>
      <c r="H1" s="462"/>
      <c r="I1" s="462"/>
      <c r="J1" s="463"/>
      <c r="K1" s="463"/>
      <c r="L1" s="463"/>
      <c r="M1" s="463"/>
      <c r="N1" s="463"/>
      <c r="O1" s="463"/>
      <c r="P1" s="463"/>
      <c r="Q1" s="463"/>
      <c r="R1" s="463"/>
    </row>
    <row r="2" spans="1:18">
      <c r="A2" s="464" t="s">
        <v>3046</v>
      </c>
      <c r="B2" s="465"/>
      <c r="C2" s="465"/>
      <c r="D2" s="465"/>
      <c r="E2" s="465"/>
      <c r="F2" s="465"/>
      <c r="G2" s="465"/>
      <c r="H2" s="465"/>
      <c r="I2" s="465"/>
      <c r="J2" s="463"/>
      <c r="K2" s="463"/>
      <c r="L2" s="463"/>
      <c r="M2" s="463"/>
      <c r="N2" s="463"/>
      <c r="O2" s="463"/>
      <c r="P2" s="463"/>
      <c r="Q2" s="463"/>
      <c r="R2" s="463"/>
    </row>
    <row r="3" spans="1:18">
      <c r="A3" s="466" t="s">
        <v>3046</v>
      </c>
      <c r="B3" s="467"/>
      <c r="C3" s="467"/>
      <c r="D3" s="467"/>
      <c r="E3" s="468" t="s">
        <v>3047</v>
      </c>
      <c r="F3" s="469"/>
      <c r="G3" s="469"/>
      <c r="H3" s="469"/>
      <c r="I3" s="469"/>
      <c r="J3" s="469"/>
      <c r="K3" s="469"/>
      <c r="L3" s="469"/>
      <c r="M3" s="469"/>
      <c r="N3" s="469"/>
      <c r="O3" s="469"/>
      <c r="P3" s="469"/>
      <c r="Q3" s="469"/>
      <c r="R3" s="469"/>
    </row>
    <row r="4" spans="1:18">
      <c r="A4" s="467"/>
      <c r="B4" s="467"/>
      <c r="C4" s="467"/>
      <c r="D4" s="467"/>
      <c r="E4" s="470" t="s">
        <v>3036</v>
      </c>
      <c r="F4" s="470" t="s">
        <v>3037</v>
      </c>
      <c r="G4" s="470" t="s">
        <v>3038</v>
      </c>
      <c r="H4" s="470" t="s">
        <v>3039</v>
      </c>
      <c r="I4" s="470" t="s">
        <v>3040</v>
      </c>
      <c r="J4" s="470" t="s">
        <v>3041</v>
      </c>
      <c r="K4" s="470" t="s">
        <v>3042</v>
      </c>
      <c r="L4" s="470" t="s">
        <v>3043</v>
      </c>
      <c r="M4" s="470" t="s">
        <v>3044</v>
      </c>
      <c r="N4" s="470" t="s">
        <v>437</v>
      </c>
      <c r="O4" s="470" t="s">
        <v>438</v>
      </c>
      <c r="P4" s="470" t="s">
        <v>439</v>
      </c>
      <c r="Q4" s="470" t="s">
        <v>440</v>
      </c>
      <c r="R4" s="470" t="s">
        <v>441</v>
      </c>
    </row>
    <row r="5" spans="1:18">
      <c r="A5" s="468">
        <f>+VALUE(LEFT(B5,4))</f>
        <v>3301</v>
      </c>
      <c r="B5" s="473">
        <v>33011110</v>
      </c>
      <c r="C5" s="471" t="s">
        <v>4036</v>
      </c>
      <c r="D5" s="471" t="s">
        <v>3054</v>
      </c>
      <c r="E5" s="472">
        <v>0</v>
      </c>
      <c r="F5" s="472">
        <v>0</v>
      </c>
      <c r="G5" s="472" t="s">
        <v>3046</v>
      </c>
      <c r="H5" s="472" t="s">
        <v>3046</v>
      </c>
      <c r="I5" s="472" t="s">
        <v>3046</v>
      </c>
      <c r="J5" s="472" t="s">
        <v>3046</v>
      </c>
      <c r="K5" s="472" t="s">
        <v>3046</v>
      </c>
      <c r="L5" s="472" t="s">
        <v>3046</v>
      </c>
      <c r="M5" s="472" t="s">
        <v>3046</v>
      </c>
      <c r="N5" s="472" t="s">
        <v>3046</v>
      </c>
      <c r="O5" s="472" t="s">
        <v>3046</v>
      </c>
      <c r="P5" s="472" t="s">
        <v>3046</v>
      </c>
      <c r="Q5" s="472" t="s">
        <v>3046</v>
      </c>
      <c r="R5" s="472" t="s">
        <v>3046</v>
      </c>
    </row>
    <row r="6" spans="1:18">
      <c r="A6" s="468">
        <f t="shared" ref="A6:A69" si="0">+VALUE(LEFT(B6,4))</f>
        <v>3301</v>
      </c>
      <c r="B6" s="473">
        <v>33011190</v>
      </c>
      <c r="C6" s="471" t="s">
        <v>4037</v>
      </c>
      <c r="D6" s="471" t="s">
        <v>3054</v>
      </c>
      <c r="E6" s="472"/>
      <c r="F6" s="472"/>
      <c r="G6" s="472" t="s">
        <v>3046</v>
      </c>
      <c r="H6" s="472" t="s">
        <v>3046</v>
      </c>
      <c r="I6" s="472" t="s">
        <v>3046</v>
      </c>
      <c r="J6" s="472" t="s">
        <v>3046</v>
      </c>
      <c r="K6" s="472" t="s">
        <v>3046</v>
      </c>
      <c r="L6" s="472" t="s">
        <v>3046</v>
      </c>
      <c r="M6" s="472" t="s">
        <v>3046</v>
      </c>
      <c r="N6" s="472" t="s">
        <v>3046</v>
      </c>
      <c r="O6" s="472" t="s">
        <v>3046</v>
      </c>
      <c r="P6" s="472" t="s">
        <v>3046</v>
      </c>
      <c r="Q6" s="472" t="s">
        <v>3046</v>
      </c>
      <c r="R6" s="472" t="s">
        <v>3046</v>
      </c>
    </row>
    <row r="7" spans="1:18">
      <c r="A7" s="468">
        <f t="shared" si="0"/>
        <v>3301</v>
      </c>
      <c r="B7" s="473">
        <v>33011210</v>
      </c>
      <c r="C7" s="471" t="s">
        <v>4038</v>
      </c>
      <c r="D7" s="471" t="s">
        <v>3054</v>
      </c>
      <c r="E7" s="472">
        <v>0</v>
      </c>
      <c r="F7" s="472">
        <v>0</v>
      </c>
      <c r="G7" s="472">
        <v>0</v>
      </c>
      <c r="H7" s="472">
        <v>0</v>
      </c>
      <c r="I7" s="472">
        <v>25.9</v>
      </c>
      <c r="J7" s="472">
        <v>513.29999999999995</v>
      </c>
      <c r="K7" s="472">
        <v>232</v>
      </c>
      <c r="L7" s="472">
        <v>168</v>
      </c>
      <c r="M7" s="472">
        <v>546.20000000000005</v>
      </c>
      <c r="N7" s="472">
        <v>1616.9</v>
      </c>
      <c r="O7" s="472">
        <v>1466.9</v>
      </c>
      <c r="P7" s="472">
        <v>1772</v>
      </c>
      <c r="Q7" s="472">
        <v>311.89999999999998</v>
      </c>
      <c r="R7" s="472">
        <v>2870.1</v>
      </c>
    </row>
    <row r="8" spans="1:18">
      <c r="A8" s="468">
        <f t="shared" si="0"/>
        <v>3301</v>
      </c>
      <c r="B8" s="473">
        <v>33011290</v>
      </c>
      <c r="C8" s="471" t="s">
        <v>4039</v>
      </c>
      <c r="D8" s="471" t="s">
        <v>3054</v>
      </c>
      <c r="E8" s="472">
        <v>0</v>
      </c>
      <c r="F8" s="472">
        <v>0</v>
      </c>
      <c r="G8" s="472">
        <v>0</v>
      </c>
      <c r="H8" s="472">
        <v>0</v>
      </c>
      <c r="I8" s="472">
        <v>0</v>
      </c>
      <c r="J8" s="472">
        <v>0</v>
      </c>
      <c r="K8" s="472">
        <v>48.7</v>
      </c>
      <c r="L8" s="472">
        <v>79.5</v>
      </c>
      <c r="M8" s="472">
        <v>225</v>
      </c>
      <c r="N8" s="472">
        <v>198.1</v>
      </c>
      <c r="O8" s="472">
        <v>121.8</v>
      </c>
      <c r="P8" s="472">
        <v>27</v>
      </c>
      <c r="Q8" s="472">
        <v>15.7</v>
      </c>
      <c r="R8" s="472">
        <v>379.3</v>
      </c>
    </row>
    <row r="9" spans="1:18">
      <c r="A9" s="468">
        <f t="shared" si="0"/>
        <v>3301</v>
      </c>
      <c r="B9" s="473">
        <v>33011310</v>
      </c>
      <c r="C9" s="471" t="s">
        <v>4038</v>
      </c>
      <c r="D9" s="471" t="s">
        <v>3054</v>
      </c>
      <c r="E9" s="472">
        <v>0</v>
      </c>
      <c r="F9" s="472">
        <v>0</v>
      </c>
      <c r="G9" s="472">
        <v>0</v>
      </c>
      <c r="H9" s="472">
        <v>0</v>
      </c>
      <c r="I9" s="472">
        <v>0.9</v>
      </c>
      <c r="J9" s="472">
        <v>939.1</v>
      </c>
      <c r="K9" s="472">
        <v>240.4</v>
      </c>
      <c r="L9" s="472">
        <v>1110</v>
      </c>
      <c r="M9" s="472">
        <v>456.2</v>
      </c>
      <c r="N9" s="472">
        <v>463.9</v>
      </c>
      <c r="O9" s="472">
        <v>445</v>
      </c>
      <c r="P9" s="472">
        <v>1226.5999999999999</v>
      </c>
      <c r="Q9" s="472">
        <v>165.1</v>
      </c>
      <c r="R9" s="472">
        <v>239.8</v>
      </c>
    </row>
    <row r="10" spans="1:18">
      <c r="A10" s="468">
        <f t="shared" si="0"/>
        <v>3301</v>
      </c>
      <c r="B10" s="473">
        <v>33011390</v>
      </c>
      <c r="C10" s="471" t="s">
        <v>4039</v>
      </c>
      <c r="D10" s="471" t="s">
        <v>3054</v>
      </c>
      <c r="E10" s="472">
        <v>0</v>
      </c>
      <c r="F10" s="472">
        <v>0</v>
      </c>
      <c r="G10" s="472">
        <v>0</v>
      </c>
      <c r="H10" s="472">
        <v>0</v>
      </c>
      <c r="I10" s="472">
        <v>0</v>
      </c>
      <c r="J10" s="472">
        <v>0</v>
      </c>
      <c r="K10" s="472">
        <v>0</v>
      </c>
      <c r="L10" s="472">
        <v>0</v>
      </c>
      <c r="M10" s="472">
        <v>29.1</v>
      </c>
      <c r="N10" s="472">
        <v>0</v>
      </c>
      <c r="O10" s="472">
        <v>4.9000000000000004</v>
      </c>
      <c r="P10" s="472">
        <v>0</v>
      </c>
      <c r="Q10" s="472">
        <v>1.3</v>
      </c>
      <c r="R10" s="472">
        <v>265.39999999999998</v>
      </c>
    </row>
    <row r="11" spans="1:18">
      <c r="A11" s="468">
        <f t="shared" si="0"/>
        <v>3301</v>
      </c>
      <c r="B11" s="473">
        <v>33011410</v>
      </c>
      <c r="C11" s="471" t="s">
        <v>4036</v>
      </c>
      <c r="D11" s="471" t="s">
        <v>3054</v>
      </c>
      <c r="E11" s="472"/>
      <c r="F11" s="472">
        <v>0</v>
      </c>
      <c r="G11" s="472"/>
      <c r="H11" s="472"/>
      <c r="I11" s="472"/>
      <c r="J11" s="472"/>
      <c r="K11" s="472"/>
      <c r="L11" s="472"/>
      <c r="M11" s="472"/>
      <c r="N11" s="472"/>
      <c r="O11" s="472"/>
      <c r="P11" s="472"/>
      <c r="Q11" s="472"/>
      <c r="R11" s="472"/>
    </row>
    <row r="12" spans="1:18">
      <c r="A12" s="468">
        <f t="shared" si="0"/>
        <v>3301</v>
      </c>
      <c r="B12" s="473">
        <v>33011490</v>
      </c>
      <c r="C12" s="471" t="s">
        <v>4037</v>
      </c>
      <c r="D12" s="471" t="s">
        <v>3054</v>
      </c>
      <c r="E12" s="472"/>
      <c r="F12" s="472"/>
      <c r="G12" s="472"/>
      <c r="H12" s="472"/>
      <c r="I12" s="472"/>
      <c r="J12" s="472"/>
      <c r="K12" s="472"/>
      <c r="L12" s="472"/>
      <c r="M12" s="472"/>
      <c r="N12" s="472"/>
      <c r="O12" s="472"/>
      <c r="P12" s="472"/>
      <c r="Q12" s="472"/>
      <c r="R12" s="472"/>
    </row>
    <row r="13" spans="1:18">
      <c r="A13" s="468">
        <f t="shared" si="0"/>
        <v>3301</v>
      </c>
      <c r="B13" s="473">
        <v>33011910</v>
      </c>
      <c r="C13" s="471" t="s">
        <v>4038</v>
      </c>
      <c r="D13" s="471" t="s">
        <v>3054</v>
      </c>
      <c r="E13" s="472">
        <v>14</v>
      </c>
      <c r="F13" s="472">
        <v>0</v>
      </c>
      <c r="G13" s="472"/>
      <c r="H13" s="472"/>
      <c r="I13" s="472"/>
      <c r="J13" s="472"/>
      <c r="K13" s="472"/>
      <c r="L13" s="472"/>
      <c r="M13" s="472"/>
      <c r="N13" s="472"/>
      <c r="O13" s="472"/>
      <c r="P13" s="472"/>
      <c r="Q13" s="472"/>
      <c r="R13" s="472"/>
    </row>
    <row r="14" spans="1:18">
      <c r="A14" s="468">
        <f t="shared" si="0"/>
        <v>3301</v>
      </c>
      <c r="B14" s="473">
        <v>33011920</v>
      </c>
      <c r="C14" s="471" t="s">
        <v>4038</v>
      </c>
      <c r="D14" s="471" t="s">
        <v>3054</v>
      </c>
      <c r="E14" s="472"/>
      <c r="F14" s="472"/>
      <c r="G14" s="472">
        <v>0</v>
      </c>
      <c r="H14" s="472">
        <v>0</v>
      </c>
      <c r="I14" s="472">
        <v>17</v>
      </c>
      <c r="J14" s="472">
        <v>50.4</v>
      </c>
      <c r="K14" s="472">
        <v>112.3</v>
      </c>
      <c r="L14" s="472">
        <v>12.2</v>
      </c>
      <c r="M14" s="472">
        <v>16.7</v>
      </c>
      <c r="N14" s="472">
        <v>287</v>
      </c>
      <c r="O14" s="472">
        <v>148.6</v>
      </c>
      <c r="P14" s="472">
        <v>1331</v>
      </c>
      <c r="Q14" s="472">
        <v>396.8</v>
      </c>
      <c r="R14" s="472">
        <v>374.4</v>
      </c>
    </row>
    <row r="15" spans="1:18">
      <c r="A15" s="468">
        <f t="shared" si="0"/>
        <v>3301</v>
      </c>
      <c r="B15" s="473">
        <v>33011980</v>
      </c>
      <c r="C15" s="471" t="s">
        <v>4039</v>
      </c>
      <c r="D15" s="471" t="s">
        <v>3054</v>
      </c>
      <c r="E15" s="472"/>
      <c r="F15" s="472"/>
      <c r="G15" s="472">
        <v>2</v>
      </c>
      <c r="H15" s="472">
        <v>100.7</v>
      </c>
      <c r="I15" s="472">
        <v>0</v>
      </c>
      <c r="J15" s="472">
        <v>2.2000000000000002</v>
      </c>
      <c r="K15" s="472">
        <v>0.6</v>
      </c>
      <c r="L15" s="472">
        <v>0</v>
      </c>
      <c r="M15" s="472">
        <v>1103</v>
      </c>
      <c r="N15" s="472">
        <v>30.1</v>
      </c>
      <c r="O15" s="472">
        <v>2.8</v>
      </c>
      <c r="P15" s="472">
        <v>1</v>
      </c>
      <c r="Q15" s="472">
        <v>677.3</v>
      </c>
      <c r="R15" s="472">
        <v>1274.5</v>
      </c>
    </row>
    <row r="16" spans="1:18">
      <c r="A16" s="468">
        <f t="shared" si="0"/>
        <v>3301</v>
      </c>
      <c r="B16" s="473">
        <v>33011990</v>
      </c>
      <c r="C16" s="471" t="s">
        <v>4039</v>
      </c>
      <c r="D16" s="471" t="s">
        <v>3054</v>
      </c>
      <c r="E16" s="472">
        <v>4</v>
      </c>
      <c r="F16" s="472">
        <v>4</v>
      </c>
      <c r="G16" s="472"/>
      <c r="H16" s="472"/>
      <c r="I16" s="472"/>
      <c r="J16" s="472"/>
      <c r="K16" s="472"/>
      <c r="L16" s="472"/>
      <c r="M16" s="472"/>
      <c r="N16" s="472"/>
      <c r="O16" s="472"/>
      <c r="P16" s="472"/>
      <c r="Q16" s="472"/>
      <c r="R16" s="472"/>
    </row>
    <row r="17" spans="1:18">
      <c r="A17" s="468">
        <f t="shared" si="0"/>
        <v>3301</v>
      </c>
      <c r="B17" s="473">
        <v>33012110</v>
      </c>
      <c r="C17" s="471" t="s">
        <v>4036</v>
      </c>
      <c r="D17" s="471" t="s">
        <v>3054</v>
      </c>
      <c r="E17" s="472">
        <v>0</v>
      </c>
      <c r="F17" s="472">
        <v>0</v>
      </c>
      <c r="G17" s="472"/>
      <c r="H17" s="472"/>
      <c r="I17" s="472"/>
      <c r="J17" s="472"/>
      <c r="K17" s="472"/>
      <c r="L17" s="472"/>
      <c r="M17" s="472"/>
      <c r="N17" s="472"/>
      <c r="O17" s="472"/>
      <c r="P17" s="472"/>
      <c r="Q17" s="472"/>
      <c r="R17" s="472"/>
    </row>
    <row r="18" spans="1:18">
      <c r="A18" s="468">
        <f t="shared" si="0"/>
        <v>3301</v>
      </c>
      <c r="B18" s="473">
        <v>33012190</v>
      </c>
      <c r="C18" s="471" t="s">
        <v>4037</v>
      </c>
      <c r="D18" s="471" t="s">
        <v>3054</v>
      </c>
      <c r="E18" s="472"/>
      <c r="F18" s="472"/>
      <c r="G18" s="472"/>
      <c r="H18" s="472"/>
      <c r="I18" s="472"/>
      <c r="J18" s="472"/>
      <c r="K18" s="472"/>
      <c r="L18" s="472"/>
      <c r="M18" s="472"/>
      <c r="N18" s="472"/>
      <c r="O18" s="472"/>
      <c r="P18" s="472"/>
      <c r="Q18" s="472"/>
      <c r="R18" s="472"/>
    </row>
    <row r="19" spans="1:18">
      <c r="A19" s="468">
        <f t="shared" si="0"/>
        <v>3301</v>
      </c>
      <c r="B19" s="473">
        <v>33012210</v>
      </c>
      <c r="C19" s="471" t="s">
        <v>4036</v>
      </c>
      <c r="D19" s="471" t="s">
        <v>3054</v>
      </c>
      <c r="E19" s="472">
        <v>0</v>
      </c>
      <c r="F19" s="472">
        <v>0</v>
      </c>
      <c r="G19" s="472"/>
      <c r="H19" s="472"/>
      <c r="I19" s="472"/>
      <c r="J19" s="472"/>
      <c r="K19" s="472"/>
      <c r="L19" s="472"/>
      <c r="M19" s="472"/>
      <c r="N19" s="472"/>
      <c r="O19" s="472"/>
      <c r="P19" s="472"/>
      <c r="Q19" s="472"/>
      <c r="R19" s="472"/>
    </row>
    <row r="20" spans="1:18">
      <c r="A20" s="468">
        <f t="shared" si="0"/>
        <v>3301</v>
      </c>
      <c r="B20" s="473">
        <v>33012290</v>
      </c>
      <c r="C20" s="471" t="s">
        <v>4037</v>
      </c>
      <c r="D20" s="471" t="s">
        <v>3054</v>
      </c>
      <c r="E20" s="472"/>
      <c r="F20" s="472"/>
      <c r="G20" s="472"/>
      <c r="H20" s="472"/>
      <c r="I20" s="472"/>
      <c r="J20" s="472"/>
      <c r="K20" s="472"/>
      <c r="L20" s="472"/>
      <c r="M20" s="472"/>
      <c r="N20" s="472"/>
      <c r="O20" s="472"/>
      <c r="P20" s="472"/>
      <c r="Q20" s="472"/>
      <c r="R20" s="472"/>
    </row>
    <row r="21" spans="1:18">
      <c r="A21" s="468">
        <f t="shared" si="0"/>
        <v>3301</v>
      </c>
      <c r="B21" s="473">
        <v>33012310</v>
      </c>
      <c r="C21" s="471" t="s">
        <v>4036</v>
      </c>
      <c r="D21" s="471" t="s">
        <v>3054</v>
      </c>
      <c r="E21" s="472">
        <v>0</v>
      </c>
      <c r="F21" s="472">
        <v>0</v>
      </c>
      <c r="G21" s="472"/>
      <c r="H21" s="472"/>
      <c r="I21" s="472"/>
      <c r="J21" s="472"/>
      <c r="K21" s="472"/>
      <c r="L21" s="472"/>
      <c r="M21" s="472"/>
      <c r="N21" s="472"/>
      <c r="O21" s="472"/>
      <c r="P21" s="472"/>
      <c r="Q21" s="472"/>
      <c r="R21" s="472"/>
    </row>
    <row r="22" spans="1:18">
      <c r="A22" s="468">
        <f t="shared" si="0"/>
        <v>3301</v>
      </c>
      <c r="B22" s="473">
        <v>33012390</v>
      </c>
      <c r="C22" s="471" t="s">
        <v>4037</v>
      </c>
      <c r="D22" s="471" t="s">
        <v>3054</v>
      </c>
      <c r="E22" s="472"/>
      <c r="F22" s="472">
        <v>0</v>
      </c>
      <c r="G22" s="472"/>
      <c r="H22" s="472"/>
      <c r="I22" s="472"/>
      <c r="J22" s="472"/>
      <c r="K22" s="472"/>
      <c r="L22" s="472"/>
      <c r="M22" s="472"/>
      <c r="N22" s="472"/>
      <c r="O22" s="472"/>
      <c r="P22" s="472"/>
      <c r="Q22" s="472"/>
      <c r="R22" s="472"/>
    </row>
    <row r="23" spans="1:18">
      <c r="A23" s="468">
        <f t="shared" si="0"/>
        <v>3301</v>
      </c>
      <c r="B23" s="473">
        <v>33012410</v>
      </c>
      <c r="C23" s="471" t="s">
        <v>4038</v>
      </c>
      <c r="D23" s="471" t="s">
        <v>3054</v>
      </c>
      <c r="E23" s="472">
        <v>0.1</v>
      </c>
      <c r="F23" s="472">
        <v>181</v>
      </c>
      <c r="G23" s="472">
        <v>0</v>
      </c>
      <c r="H23" s="472">
        <v>0</v>
      </c>
      <c r="I23" s="472">
        <v>1438.4</v>
      </c>
      <c r="J23" s="472">
        <v>1632.7</v>
      </c>
      <c r="K23" s="472">
        <v>9.8000000000000007</v>
      </c>
      <c r="L23" s="472">
        <v>1.2</v>
      </c>
      <c r="M23" s="472">
        <v>2</v>
      </c>
      <c r="N23" s="472">
        <v>5.8</v>
      </c>
      <c r="O23" s="472">
        <v>9</v>
      </c>
      <c r="P23" s="472">
        <v>0</v>
      </c>
      <c r="Q23" s="472">
        <v>380.9</v>
      </c>
      <c r="R23" s="472">
        <v>18.399999999999999</v>
      </c>
    </row>
    <row r="24" spans="1:18">
      <c r="A24" s="468">
        <f t="shared" si="0"/>
        <v>3301</v>
      </c>
      <c r="B24" s="473">
        <v>33012490</v>
      </c>
      <c r="C24" s="471" t="s">
        <v>4039</v>
      </c>
      <c r="D24" s="471" t="s">
        <v>3054</v>
      </c>
      <c r="E24" s="472">
        <v>0</v>
      </c>
      <c r="F24" s="472">
        <v>250</v>
      </c>
      <c r="G24" s="472">
        <v>907.2</v>
      </c>
      <c r="H24" s="472">
        <v>0</v>
      </c>
      <c r="I24" s="472">
        <v>0</v>
      </c>
      <c r="J24" s="472">
        <v>0</v>
      </c>
      <c r="K24" s="472">
        <v>200</v>
      </c>
      <c r="L24" s="472">
        <v>0</v>
      </c>
      <c r="M24" s="472">
        <v>28.7</v>
      </c>
      <c r="N24" s="472">
        <v>0</v>
      </c>
      <c r="O24" s="472">
        <v>106.2</v>
      </c>
      <c r="P24" s="472">
        <v>0</v>
      </c>
      <c r="Q24" s="472">
        <v>0</v>
      </c>
      <c r="R24" s="472">
        <v>0</v>
      </c>
    </row>
    <row r="25" spans="1:18">
      <c r="A25" s="468">
        <f t="shared" si="0"/>
        <v>3301</v>
      </c>
      <c r="B25" s="473">
        <v>33012510</v>
      </c>
      <c r="C25" s="471" t="s">
        <v>4038</v>
      </c>
      <c r="D25" s="471" t="s">
        <v>3054</v>
      </c>
      <c r="E25" s="472">
        <v>720</v>
      </c>
      <c r="F25" s="472">
        <v>1260</v>
      </c>
      <c r="G25" s="472">
        <v>0</v>
      </c>
      <c r="H25" s="472">
        <v>5</v>
      </c>
      <c r="I25" s="472">
        <v>924.2</v>
      </c>
      <c r="J25" s="472">
        <v>221.4</v>
      </c>
      <c r="K25" s="472">
        <v>45.5</v>
      </c>
      <c r="L25" s="472">
        <v>5.2</v>
      </c>
      <c r="M25" s="472">
        <v>101</v>
      </c>
      <c r="N25" s="472">
        <v>746</v>
      </c>
      <c r="O25" s="472">
        <v>0</v>
      </c>
      <c r="P25" s="472">
        <v>166.6</v>
      </c>
      <c r="Q25" s="472">
        <v>108.8</v>
      </c>
      <c r="R25" s="472">
        <v>189.4</v>
      </c>
    </row>
    <row r="26" spans="1:18">
      <c r="A26" s="468">
        <f t="shared" si="0"/>
        <v>3301</v>
      </c>
      <c r="B26" s="473">
        <v>33012590</v>
      </c>
      <c r="C26" s="471" t="s">
        <v>4039</v>
      </c>
      <c r="D26" s="471" t="s">
        <v>3054</v>
      </c>
      <c r="E26" s="472">
        <v>0</v>
      </c>
      <c r="F26" s="472">
        <v>0</v>
      </c>
      <c r="G26" s="472">
        <v>0</v>
      </c>
      <c r="H26" s="472">
        <v>0</v>
      </c>
      <c r="I26" s="472">
        <v>0</v>
      </c>
      <c r="J26" s="472">
        <v>3810.4</v>
      </c>
      <c r="K26" s="472">
        <v>0</v>
      </c>
      <c r="L26" s="472">
        <v>0</v>
      </c>
      <c r="M26" s="472">
        <v>0</v>
      </c>
      <c r="N26" s="472">
        <v>0</v>
      </c>
      <c r="O26" s="472">
        <v>0.9</v>
      </c>
      <c r="P26" s="472">
        <v>0</v>
      </c>
      <c r="Q26" s="472">
        <v>1.3</v>
      </c>
      <c r="R26" s="472">
        <v>12.2</v>
      </c>
    </row>
    <row r="27" spans="1:18">
      <c r="A27" s="468">
        <f t="shared" si="0"/>
        <v>3301</v>
      </c>
      <c r="B27" s="473">
        <v>33012610</v>
      </c>
      <c r="C27" s="471" t="s">
        <v>4036</v>
      </c>
      <c r="D27" s="471" t="s">
        <v>3054</v>
      </c>
      <c r="E27" s="472"/>
      <c r="F27" s="472"/>
      <c r="G27" s="472"/>
      <c r="H27" s="472"/>
      <c r="I27" s="472"/>
      <c r="J27" s="472"/>
      <c r="K27" s="472"/>
      <c r="L27" s="472"/>
      <c r="M27" s="472"/>
      <c r="N27" s="472"/>
      <c r="O27" s="472"/>
      <c r="P27" s="472"/>
      <c r="Q27" s="472"/>
      <c r="R27" s="472"/>
    </row>
    <row r="28" spans="1:18">
      <c r="A28" s="468">
        <f t="shared" si="0"/>
        <v>3301</v>
      </c>
      <c r="B28" s="473">
        <v>33012690</v>
      </c>
      <c r="C28" s="471" t="s">
        <v>4037</v>
      </c>
      <c r="D28" s="471" t="s">
        <v>3054</v>
      </c>
      <c r="E28" s="472"/>
      <c r="F28" s="472"/>
      <c r="G28" s="472"/>
      <c r="H28" s="472"/>
      <c r="I28" s="472"/>
      <c r="J28" s="472"/>
      <c r="K28" s="472"/>
      <c r="L28" s="472"/>
      <c r="M28" s="472"/>
      <c r="N28" s="472"/>
      <c r="O28" s="472"/>
      <c r="P28" s="472"/>
      <c r="Q28" s="472"/>
      <c r="R28" s="472"/>
    </row>
    <row r="29" spans="1:18">
      <c r="A29" s="468">
        <f t="shared" si="0"/>
        <v>3301</v>
      </c>
      <c r="B29" s="473">
        <v>33012911</v>
      </c>
      <c r="C29" s="471" t="s">
        <v>4040</v>
      </c>
      <c r="D29" s="471" t="s">
        <v>3054</v>
      </c>
      <c r="E29" s="472">
        <v>0</v>
      </c>
      <c r="F29" s="472">
        <v>0</v>
      </c>
      <c r="G29" s="472">
        <v>0</v>
      </c>
      <c r="H29" s="472">
        <v>0.6</v>
      </c>
      <c r="I29" s="472">
        <v>0</v>
      </c>
      <c r="J29" s="472">
        <v>5.0999999999999996</v>
      </c>
      <c r="K29" s="472">
        <v>0</v>
      </c>
      <c r="L29" s="472">
        <v>0</v>
      </c>
      <c r="M29" s="472">
        <v>0</v>
      </c>
      <c r="N29" s="472">
        <v>5.7</v>
      </c>
      <c r="O29" s="472">
        <v>6.7</v>
      </c>
      <c r="P29" s="472">
        <v>111</v>
      </c>
      <c r="Q29" s="472">
        <v>117.4</v>
      </c>
      <c r="R29" s="472">
        <v>88.4</v>
      </c>
    </row>
    <row r="30" spans="1:18">
      <c r="A30" s="468">
        <f t="shared" si="0"/>
        <v>3301</v>
      </c>
      <c r="B30" s="473">
        <v>33012931</v>
      </c>
      <c r="C30" s="471" t="s">
        <v>4041</v>
      </c>
      <c r="D30" s="471" t="s">
        <v>3054</v>
      </c>
      <c r="E30" s="472"/>
      <c r="F30" s="472">
        <v>0</v>
      </c>
      <c r="G30" s="472">
        <v>0</v>
      </c>
      <c r="H30" s="472">
        <v>0</v>
      </c>
      <c r="I30" s="472">
        <v>0</v>
      </c>
      <c r="J30" s="472">
        <v>0</v>
      </c>
      <c r="K30" s="472">
        <v>6.2</v>
      </c>
      <c r="L30" s="472">
        <v>0</v>
      </c>
      <c r="M30" s="472">
        <v>0</v>
      </c>
      <c r="N30" s="472">
        <v>0</v>
      </c>
      <c r="O30" s="472">
        <v>248.9</v>
      </c>
      <c r="P30" s="472">
        <v>0.9</v>
      </c>
      <c r="Q30" s="472">
        <v>0.1</v>
      </c>
      <c r="R30" s="472">
        <v>26.4</v>
      </c>
    </row>
    <row r="31" spans="1:18">
      <c r="A31" s="468">
        <f t="shared" si="0"/>
        <v>3301</v>
      </c>
      <c r="B31" s="473">
        <v>33012941</v>
      </c>
      <c r="C31" s="471" t="s">
        <v>4040</v>
      </c>
      <c r="D31" s="471" t="s">
        <v>3054</v>
      </c>
      <c r="E31" s="472"/>
      <c r="F31" s="472"/>
      <c r="G31" s="472">
        <v>312</v>
      </c>
      <c r="H31" s="472">
        <v>0</v>
      </c>
      <c r="I31" s="472">
        <v>193</v>
      </c>
      <c r="J31" s="472">
        <v>932.5</v>
      </c>
      <c r="K31" s="472">
        <v>902.1</v>
      </c>
      <c r="L31" s="472">
        <v>464.4</v>
      </c>
      <c r="M31" s="472">
        <v>392.5</v>
      </c>
      <c r="N31" s="472">
        <v>3368.9</v>
      </c>
      <c r="O31" s="472">
        <v>2553.1999999999998</v>
      </c>
      <c r="P31" s="472">
        <v>3960</v>
      </c>
      <c r="Q31" s="472">
        <v>6142.6</v>
      </c>
      <c r="R31" s="472">
        <v>4183.8999999999996</v>
      </c>
    </row>
    <row r="32" spans="1:18">
      <c r="A32" s="468">
        <f t="shared" si="0"/>
        <v>3301</v>
      </c>
      <c r="B32" s="473">
        <v>33012961</v>
      </c>
      <c r="C32" s="471" t="s">
        <v>4038</v>
      </c>
      <c r="D32" s="471" t="s">
        <v>3054</v>
      </c>
      <c r="E32" s="472">
        <v>0</v>
      </c>
      <c r="F32" s="472">
        <v>394</v>
      </c>
      <c r="G32" s="472"/>
      <c r="H32" s="472"/>
      <c r="I32" s="472"/>
      <c r="J32" s="472"/>
      <c r="K32" s="472"/>
      <c r="L32" s="472"/>
      <c r="M32" s="472"/>
      <c r="N32" s="472"/>
      <c r="O32" s="472"/>
      <c r="P32" s="472"/>
      <c r="Q32" s="472"/>
      <c r="R32" s="472"/>
    </row>
    <row r="33" spans="1:18">
      <c r="A33" s="468">
        <f t="shared" si="0"/>
        <v>3301</v>
      </c>
      <c r="B33" s="473">
        <v>33012971</v>
      </c>
      <c r="C33" s="471" t="s">
        <v>4042</v>
      </c>
      <c r="D33" s="471" t="s">
        <v>3054</v>
      </c>
      <c r="E33" s="472"/>
      <c r="F33" s="472"/>
      <c r="G33" s="472">
        <v>0</v>
      </c>
      <c r="H33" s="472">
        <v>0</v>
      </c>
      <c r="I33" s="472">
        <v>0</v>
      </c>
      <c r="J33" s="472">
        <v>0</v>
      </c>
      <c r="K33" s="472">
        <v>0</v>
      </c>
      <c r="L33" s="472">
        <v>0</v>
      </c>
      <c r="M33" s="472">
        <v>1</v>
      </c>
      <c r="N33" s="472">
        <v>1</v>
      </c>
      <c r="O33" s="472">
        <v>0</v>
      </c>
      <c r="P33" s="472">
        <v>1.8</v>
      </c>
      <c r="Q33" s="472">
        <v>27.8</v>
      </c>
      <c r="R33" s="472">
        <v>30.1</v>
      </c>
    </row>
    <row r="34" spans="1:18">
      <c r="A34" s="468">
        <f t="shared" si="0"/>
        <v>3301</v>
      </c>
      <c r="B34" s="473">
        <v>33012979</v>
      </c>
      <c r="C34" s="471" t="s">
        <v>4043</v>
      </c>
      <c r="D34" s="471" t="s">
        <v>3054</v>
      </c>
      <c r="E34" s="472"/>
      <c r="F34" s="472"/>
      <c r="G34" s="472">
        <v>0</v>
      </c>
      <c r="H34" s="472">
        <v>0</v>
      </c>
      <c r="I34" s="472">
        <v>0</v>
      </c>
      <c r="J34" s="472">
        <v>0</v>
      </c>
      <c r="K34" s="472">
        <v>0.5</v>
      </c>
      <c r="L34" s="472">
        <v>12.3</v>
      </c>
      <c r="M34" s="472">
        <v>41</v>
      </c>
      <c r="N34" s="472">
        <v>1.1000000000000001</v>
      </c>
      <c r="O34" s="472">
        <v>15.8</v>
      </c>
      <c r="P34" s="472">
        <v>34.9</v>
      </c>
      <c r="Q34" s="472">
        <v>34</v>
      </c>
      <c r="R34" s="472">
        <v>53.9</v>
      </c>
    </row>
    <row r="35" spans="1:18">
      <c r="A35" s="468">
        <f t="shared" si="0"/>
        <v>3301</v>
      </c>
      <c r="B35" s="473">
        <v>33012991</v>
      </c>
      <c r="C35" s="471" t="s">
        <v>3591</v>
      </c>
      <c r="D35" s="471" t="s">
        <v>3054</v>
      </c>
      <c r="E35" s="472">
        <v>3790</v>
      </c>
      <c r="F35" s="472">
        <v>14</v>
      </c>
      <c r="G35" s="472">
        <v>64</v>
      </c>
      <c r="H35" s="472">
        <v>5.4</v>
      </c>
      <c r="I35" s="472">
        <v>3.3</v>
      </c>
      <c r="J35" s="472">
        <v>231.7</v>
      </c>
      <c r="K35" s="472">
        <v>266.8</v>
      </c>
      <c r="L35" s="472">
        <v>691.4</v>
      </c>
      <c r="M35" s="472">
        <v>1548.6</v>
      </c>
      <c r="N35" s="472">
        <v>81.2</v>
      </c>
      <c r="O35" s="472">
        <v>1239</v>
      </c>
      <c r="P35" s="472">
        <v>7660.5</v>
      </c>
      <c r="Q35" s="472">
        <v>2943.4</v>
      </c>
      <c r="R35" s="472">
        <v>2663.6</v>
      </c>
    </row>
    <row r="36" spans="1:18">
      <c r="A36" s="468">
        <f t="shared" si="0"/>
        <v>3301</v>
      </c>
      <c r="B36" s="473">
        <v>33013000</v>
      </c>
      <c r="C36" s="471" t="s">
        <v>4044</v>
      </c>
      <c r="D36" s="471" t="s">
        <v>3054</v>
      </c>
      <c r="E36" s="472">
        <v>0</v>
      </c>
      <c r="F36" s="472">
        <v>2.1</v>
      </c>
      <c r="G36" s="472">
        <v>0</v>
      </c>
      <c r="H36" s="472">
        <v>0</v>
      </c>
      <c r="I36" s="472">
        <v>0</v>
      </c>
      <c r="J36" s="472">
        <v>52.7</v>
      </c>
      <c r="K36" s="472">
        <v>117.5</v>
      </c>
      <c r="L36" s="472">
        <v>0</v>
      </c>
      <c r="M36" s="472">
        <v>32.1</v>
      </c>
      <c r="N36" s="472">
        <v>4.8</v>
      </c>
      <c r="O36" s="472">
        <v>476.7</v>
      </c>
      <c r="P36" s="472">
        <v>2901</v>
      </c>
      <c r="Q36" s="472">
        <v>26</v>
      </c>
      <c r="R36" s="472">
        <v>630</v>
      </c>
    </row>
    <row r="37" spans="1:18">
      <c r="A37" s="468">
        <f t="shared" si="0"/>
        <v>3301</v>
      </c>
      <c r="B37" s="473">
        <v>33019010</v>
      </c>
      <c r="C37" s="471" t="s">
        <v>4045</v>
      </c>
      <c r="D37" s="471" t="s">
        <v>3054</v>
      </c>
      <c r="E37" s="472">
        <v>0</v>
      </c>
      <c r="F37" s="472">
        <v>0</v>
      </c>
      <c r="G37" s="472">
        <v>0</v>
      </c>
      <c r="H37" s="472"/>
      <c r="I37" s="472">
        <v>0</v>
      </c>
      <c r="J37" s="472">
        <v>767</v>
      </c>
      <c r="K37" s="472">
        <v>199</v>
      </c>
      <c r="L37" s="472">
        <v>0</v>
      </c>
      <c r="M37" s="472">
        <v>99</v>
      </c>
      <c r="N37" s="472">
        <v>340</v>
      </c>
      <c r="O37" s="472">
        <v>222.7</v>
      </c>
      <c r="P37" s="472">
        <v>0</v>
      </c>
      <c r="Q37" s="472">
        <v>20</v>
      </c>
      <c r="R37" s="472">
        <v>200</v>
      </c>
    </row>
    <row r="38" spans="1:18">
      <c r="A38" s="468">
        <f t="shared" si="0"/>
        <v>3301</v>
      </c>
      <c r="B38" s="473">
        <v>33019021</v>
      </c>
      <c r="C38" s="471" t="s">
        <v>4046</v>
      </c>
      <c r="D38" s="471" t="s">
        <v>3054</v>
      </c>
      <c r="E38" s="472"/>
      <c r="F38" s="472"/>
      <c r="G38" s="472"/>
      <c r="H38" s="472"/>
      <c r="I38" s="472"/>
      <c r="J38" s="472"/>
      <c r="K38" s="472"/>
      <c r="L38" s="472"/>
      <c r="M38" s="472"/>
      <c r="N38" s="472"/>
      <c r="O38" s="472"/>
      <c r="P38" s="472">
        <v>0.1</v>
      </c>
      <c r="Q38" s="472"/>
      <c r="R38" s="472"/>
    </row>
    <row r="39" spans="1:18">
      <c r="A39" s="468">
        <f t="shared" si="0"/>
        <v>3301</v>
      </c>
      <c r="B39" s="473">
        <v>33019030</v>
      </c>
      <c r="C39" s="471" t="s">
        <v>3082</v>
      </c>
      <c r="D39" s="471" t="s">
        <v>3054</v>
      </c>
      <c r="E39" s="472">
        <v>0</v>
      </c>
      <c r="F39" s="472">
        <v>0</v>
      </c>
      <c r="G39" s="472">
        <v>1271</v>
      </c>
      <c r="H39" s="472">
        <v>0</v>
      </c>
      <c r="I39" s="472">
        <v>0</v>
      </c>
      <c r="J39" s="472">
        <v>582.20000000000005</v>
      </c>
      <c r="K39" s="472">
        <v>0</v>
      </c>
      <c r="L39" s="472">
        <v>910.2</v>
      </c>
      <c r="M39" s="472">
        <v>419</v>
      </c>
      <c r="N39" s="472">
        <v>1945.9</v>
      </c>
      <c r="O39" s="472">
        <v>650.29999999999995</v>
      </c>
      <c r="P39" s="472">
        <v>3431.4</v>
      </c>
      <c r="Q39" s="472">
        <v>2337.6</v>
      </c>
      <c r="R39" s="472">
        <v>1417.3</v>
      </c>
    </row>
    <row r="40" spans="1:18">
      <c r="A40" s="468">
        <f t="shared" si="0"/>
        <v>3301</v>
      </c>
      <c r="B40" s="473">
        <v>33019090</v>
      </c>
      <c r="C40" s="471" t="s">
        <v>3107</v>
      </c>
      <c r="D40" s="471" t="s">
        <v>3054</v>
      </c>
      <c r="E40" s="472">
        <v>411.2</v>
      </c>
      <c r="F40" s="472">
        <v>240978.6</v>
      </c>
      <c r="G40" s="472">
        <v>263128.3</v>
      </c>
      <c r="H40" s="472">
        <v>196359.1</v>
      </c>
      <c r="I40" s="472">
        <v>52052.800000000003</v>
      </c>
      <c r="J40" s="472">
        <v>26325.200000000001</v>
      </c>
      <c r="K40" s="472">
        <v>102243.2</v>
      </c>
      <c r="L40" s="472">
        <v>75928.399999999994</v>
      </c>
      <c r="M40" s="472">
        <v>675.4</v>
      </c>
      <c r="N40" s="472">
        <v>52766.2</v>
      </c>
      <c r="O40" s="472">
        <v>1965.4</v>
      </c>
      <c r="P40" s="472">
        <v>41405</v>
      </c>
      <c r="Q40" s="472">
        <v>134796.79999999999</v>
      </c>
      <c r="R40" s="472">
        <v>4777.8</v>
      </c>
    </row>
    <row r="41" spans="1:18">
      <c r="A41" s="468">
        <f t="shared" si="0"/>
        <v>3302</v>
      </c>
      <c r="B41" s="473">
        <v>33021040</v>
      </c>
      <c r="C41" s="471" t="s">
        <v>3082</v>
      </c>
      <c r="D41" s="471" t="s">
        <v>3054</v>
      </c>
      <c r="E41" s="472">
        <v>72962.3</v>
      </c>
      <c r="F41" s="472">
        <v>79788</v>
      </c>
      <c r="G41" s="472">
        <v>80480</v>
      </c>
      <c r="H41" s="472">
        <v>42172.5</v>
      </c>
      <c r="I41" s="472">
        <v>53905.1</v>
      </c>
      <c r="J41" s="472">
        <v>35042</v>
      </c>
      <c r="K41" s="472">
        <v>28192</v>
      </c>
      <c r="L41" s="472">
        <v>31139.8</v>
      </c>
      <c r="M41" s="472">
        <v>77062</v>
      </c>
      <c r="N41" s="472">
        <v>93758</v>
      </c>
      <c r="O41" s="472">
        <v>70000</v>
      </c>
      <c r="P41" s="472">
        <v>83406.8</v>
      </c>
      <c r="Q41" s="472">
        <v>90853</v>
      </c>
      <c r="R41" s="472">
        <v>85487.3</v>
      </c>
    </row>
    <row r="42" spans="1:18">
      <c r="A42" s="468">
        <f t="shared" si="0"/>
        <v>3302</v>
      </c>
      <c r="B42" s="473">
        <v>33021090</v>
      </c>
      <c r="C42" s="471" t="s">
        <v>3751</v>
      </c>
      <c r="D42" s="471" t="s">
        <v>3054</v>
      </c>
      <c r="E42" s="472">
        <v>189990.1</v>
      </c>
      <c r="F42" s="472">
        <v>209564.1</v>
      </c>
      <c r="G42" s="472">
        <v>196175.5</v>
      </c>
      <c r="H42" s="472">
        <v>95680.5</v>
      </c>
      <c r="I42" s="472">
        <v>142050.1</v>
      </c>
      <c r="J42" s="472">
        <v>215990</v>
      </c>
      <c r="K42" s="472">
        <v>343385.4</v>
      </c>
      <c r="L42" s="472">
        <v>371695.4</v>
      </c>
      <c r="M42" s="472">
        <v>261290</v>
      </c>
      <c r="N42" s="472">
        <v>606671.19999999995</v>
      </c>
      <c r="O42" s="472">
        <v>483131.1</v>
      </c>
      <c r="P42" s="472">
        <v>494312.5</v>
      </c>
      <c r="Q42" s="472">
        <v>708948.1</v>
      </c>
      <c r="R42" s="472">
        <v>952313.2</v>
      </c>
    </row>
    <row r="43" spans="1:18">
      <c r="A43" s="468">
        <f t="shared" si="0"/>
        <v>3302</v>
      </c>
      <c r="B43" s="473">
        <v>33029010</v>
      </c>
      <c r="C43" s="471" t="s">
        <v>3752</v>
      </c>
      <c r="D43" s="471" t="s">
        <v>3054</v>
      </c>
      <c r="E43" s="472">
        <v>650</v>
      </c>
      <c r="F43" s="472">
        <v>0</v>
      </c>
      <c r="G43" s="472">
        <v>3390</v>
      </c>
      <c r="H43" s="472">
        <v>9125</v>
      </c>
      <c r="I43" s="472">
        <v>0</v>
      </c>
      <c r="J43" s="472">
        <v>54</v>
      </c>
      <c r="K43" s="472">
        <v>0</v>
      </c>
      <c r="L43" s="472">
        <v>1033</v>
      </c>
      <c r="M43" s="472">
        <v>1205</v>
      </c>
      <c r="N43" s="472">
        <v>2310</v>
      </c>
      <c r="O43" s="472">
        <v>5486</v>
      </c>
      <c r="P43" s="472">
        <v>11619.8</v>
      </c>
      <c r="Q43" s="472">
        <v>6704.8</v>
      </c>
      <c r="R43" s="472">
        <v>3431.7</v>
      </c>
    </row>
    <row r="44" spans="1:18">
      <c r="A44" s="468">
        <f t="shared" si="0"/>
        <v>3302</v>
      </c>
      <c r="B44" s="473">
        <v>33029090</v>
      </c>
      <c r="C44" s="471" t="s">
        <v>3107</v>
      </c>
      <c r="D44" s="471" t="s">
        <v>3054</v>
      </c>
      <c r="E44" s="472">
        <v>11424.8</v>
      </c>
      <c r="F44" s="472">
        <v>2716.1</v>
      </c>
      <c r="G44" s="472">
        <v>11592.2</v>
      </c>
      <c r="H44" s="472">
        <v>30307.9</v>
      </c>
      <c r="I44" s="472">
        <v>44335.3</v>
      </c>
      <c r="J44" s="472">
        <v>107231.5</v>
      </c>
      <c r="K44" s="472">
        <v>127829.1</v>
      </c>
      <c r="L44" s="472">
        <v>200532.9</v>
      </c>
      <c r="M44" s="472">
        <v>185862.9</v>
      </c>
      <c r="N44" s="472">
        <v>192623.7</v>
      </c>
      <c r="O44" s="472">
        <v>270783.40000000002</v>
      </c>
      <c r="P44" s="472">
        <v>418185.8</v>
      </c>
      <c r="Q44" s="472">
        <v>310963</v>
      </c>
      <c r="R44" s="472">
        <v>378363.4</v>
      </c>
    </row>
    <row r="45" spans="1:18">
      <c r="A45" s="468">
        <f t="shared" si="0"/>
        <v>3303</v>
      </c>
      <c r="B45" s="473">
        <v>33030010</v>
      </c>
      <c r="C45" s="471" t="s">
        <v>3753</v>
      </c>
      <c r="D45" s="471" t="s">
        <v>3054</v>
      </c>
      <c r="E45" s="472">
        <v>67861.3</v>
      </c>
      <c r="F45" s="472">
        <v>88401.4</v>
      </c>
      <c r="G45" s="472">
        <v>46784.800000000003</v>
      </c>
      <c r="H45" s="472">
        <v>14493.9</v>
      </c>
      <c r="I45" s="472">
        <v>803.3</v>
      </c>
      <c r="J45" s="472">
        <v>3733.5</v>
      </c>
      <c r="K45" s="472">
        <v>7628.5</v>
      </c>
      <c r="L45" s="472">
        <v>8477.2999999999993</v>
      </c>
      <c r="M45" s="472">
        <v>15427.4</v>
      </c>
      <c r="N45" s="472">
        <v>25833.5</v>
      </c>
      <c r="O45" s="472">
        <v>61445.9</v>
      </c>
      <c r="P45" s="472">
        <v>91699.4</v>
      </c>
      <c r="Q45" s="472">
        <v>140807.70000000001</v>
      </c>
      <c r="R45" s="472">
        <v>220425.5</v>
      </c>
    </row>
    <row r="46" spans="1:18">
      <c r="A46" s="468">
        <f t="shared" si="0"/>
        <v>3303</v>
      </c>
      <c r="B46" s="473">
        <v>33030090</v>
      </c>
      <c r="C46" s="471" t="s">
        <v>3754</v>
      </c>
      <c r="D46" s="471" t="s">
        <v>3054</v>
      </c>
      <c r="E46" s="472">
        <v>292134.59999999998</v>
      </c>
      <c r="F46" s="472">
        <v>282844.59999999998</v>
      </c>
      <c r="G46" s="472">
        <v>237388.3</v>
      </c>
      <c r="H46" s="472">
        <v>190897.4</v>
      </c>
      <c r="I46" s="472">
        <v>395623.2</v>
      </c>
      <c r="J46" s="472">
        <v>253091.4</v>
      </c>
      <c r="K46" s="472">
        <v>285356.90000000002</v>
      </c>
      <c r="L46" s="472">
        <v>346216.2</v>
      </c>
      <c r="M46" s="472">
        <v>531000.69999999995</v>
      </c>
      <c r="N46" s="472">
        <v>823481.2</v>
      </c>
      <c r="O46" s="472">
        <v>902004</v>
      </c>
      <c r="P46" s="472">
        <v>881440.7</v>
      </c>
      <c r="Q46" s="472">
        <v>1292652.7</v>
      </c>
      <c r="R46" s="472">
        <v>1776034.7</v>
      </c>
    </row>
    <row r="47" spans="1:18">
      <c r="A47" s="468">
        <f t="shared" si="0"/>
        <v>3304</v>
      </c>
      <c r="B47" s="473">
        <v>33041000</v>
      </c>
      <c r="C47" s="471" t="s">
        <v>3755</v>
      </c>
      <c r="D47" s="471" t="s">
        <v>3054</v>
      </c>
      <c r="E47" s="472">
        <v>30106.6</v>
      </c>
      <c r="F47" s="472">
        <v>26426.5</v>
      </c>
      <c r="G47" s="472">
        <v>33172.5</v>
      </c>
      <c r="H47" s="472">
        <v>20138.5</v>
      </c>
      <c r="I47" s="472">
        <v>53867.7</v>
      </c>
      <c r="J47" s="472">
        <v>39350.400000000001</v>
      </c>
      <c r="K47" s="472">
        <v>89572.9</v>
      </c>
      <c r="L47" s="472">
        <v>52731.7</v>
      </c>
      <c r="M47" s="472">
        <v>71481.5</v>
      </c>
      <c r="N47" s="472">
        <v>80668.100000000006</v>
      </c>
      <c r="O47" s="472">
        <v>92917.6</v>
      </c>
      <c r="P47" s="472">
        <v>121941.6</v>
      </c>
      <c r="Q47" s="472">
        <v>168717.5</v>
      </c>
      <c r="R47" s="472">
        <v>165314.29999999999</v>
      </c>
    </row>
    <row r="48" spans="1:18">
      <c r="A48" s="468">
        <f t="shared" si="0"/>
        <v>3304</v>
      </c>
      <c r="B48" s="473">
        <v>33042000</v>
      </c>
      <c r="C48" s="471" t="s">
        <v>3756</v>
      </c>
      <c r="D48" s="471" t="s">
        <v>3054</v>
      </c>
      <c r="E48" s="472">
        <v>56652.5</v>
      </c>
      <c r="F48" s="472">
        <v>25921.1</v>
      </c>
      <c r="G48" s="472">
        <v>37036.9</v>
      </c>
      <c r="H48" s="472">
        <v>37335.1</v>
      </c>
      <c r="I48" s="472">
        <v>83062.100000000006</v>
      </c>
      <c r="J48" s="472">
        <v>81176.800000000003</v>
      </c>
      <c r="K48" s="472">
        <v>146025.79999999999</v>
      </c>
      <c r="L48" s="472">
        <v>131625</v>
      </c>
      <c r="M48" s="472">
        <v>162175.4</v>
      </c>
      <c r="N48" s="472">
        <v>167753.79999999999</v>
      </c>
      <c r="O48" s="472">
        <v>203201.3</v>
      </c>
      <c r="P48" s="472">
        <v>259485.1</v>
      </c>
      <c r="Q48" s="472">
        <v>397292.2</v>
      </c>
      <c r="R48" s="472">
        <v>314035.09999999998</v>
      </c>
    </row>
    <row r="49" spans="1:18">
      <c r="A49" s="468">
        <f t="shared" si="0"/>
        <v>3304</v>
      </c>
      <c r="B49" s="473">
        <v>33043000</v>
      </c>
      <c r="C49" s="471" t="s">
        <v>3757</v>
      </c>
      <c r="D49" s="471" t="s">
        <v>3054</v>
      </c>
      <c r="E49" s="472">
        <v>98807.5</v>
      </c>
      <c r="F49" s="472">
        <v>139263.6</v>
      </c>
      <c r="G49" s="472">
        <v>175524.3</v>
      </c>
      <c r="H49" s="472">
        <v>130383.6</v>
      </c>
      <c r="I49" s="472">
        <v>182734.9</v>
      </c>
      <c r="J49" s="472">
        <v>208950.9</v>
      </c>
      <c r="K49" s="472">
        <v>212166.9</v>
      </c>
      <c r="L49" s="472">
        <v>141523.70000000001</v>
      </c>
      <c r="M49" s="472">
        <v>145403.29999999999</v>
      </c>
      <c r="N49" s="472">
        <v>113300.8</v>
      </c>
      <c r="O49" s="472">
        <v>121001.3</v>
      </c>
      <c r="P49" s="472">
        <v>171264.9</v>
      </c>
      <c r="Q49" s="472">
        <v>234078.5</v>
      </c>
      <c r="R49" s="472">
        <v>225738.3</v>
      </c>
    </row>
    <row r="50" spans="1:18">
      <c r="A50" s="468">
        <f t="shared" si="0"/>
        <v>3304</v>
      </c>
      <c r="B50" s="473">
        <v>33049100</v>
      </c>
      <c r="C50" s="471" t="s">
        <v>3758</v>
      </c>
      <c r="D50" s="471" t="s">
        <v>3054</v>
      </c>
      <c r="E50" s="472">
        <v>26145.599999999999</v>
      </c>
      <c r="F50" s="472">
        <v>17965.7</v>
      </c>
      <c r="G50" s="472">
        <v>27475</v>
      </c>
      <c r="H50" s="472">
        <v>13247.8</v>
      </c>
      <c r="I50" s="472">
        <v>34663.1</v>
      </c>
      <c r="J50" s="472">
        <v>41696.800000000003</v>
      </c>
      <c r="K50" s="472">
        <v>74628.800000000003</v>
      </c>
      <c r="L50" s="472">
        <v>88902.7</v>
      </c>
      <c r="M50" s="472">
        <v>86029.7</v>
      </c>
      <c r="N50" s="472">
        <v>106267.8</v>
      </c>
      <c r="O50" s="472">
        <v>137239.1</v>
      </c>
      <c r="P50" s="472">
        <v>130134.3</v>
      </c>
      <c r="Q50" s="472">
        <v>164430.79999999999</v>
      </c>
      <c r="R50" s="472">
        <v>137150.70000000001</v>
      </c>
    </row>
    <row r="51" spans="1:18">
      <c r="A51" s="468">
        <f t="shared" si="0"/>
        <v>3304</v>
      </c>
      <c r="B51" s="473">
        <v>33049900</v>
      </c>
      <c r="C51" s="471" t="s">
        <v>3082</v>
      </c>
      <c r="D51" s="471" t="s">
        <v>3054</v>
      </c>
      <c r="E51" s="472">
        <v>1716505.6000000001</v>
      </c>
      <c r="F51" s="472">
        <v>793543.1</v>
      </c>
      <c r="G51" s="472">
        <v>884613.7</v>
      </c>
      <c r="H51" s="472">
        <v>837437.8</v>
      </c>
      <c r="I51" s="472">
        <v>855954.8</v>
      </c>
      <c r="J51" s="472">
        <v>1136026.1000000001</v>
      </c>
      <c r="K51" s="472">
        <v>1281860.8</v>
      </c>
      <c r="L51" s="472">
        <v>1435264.8</v>
      </c>
      <c r="M51" s="472">
        <v>1846274</v>
      </c>
      <c r="N51" s="472">
        <v>1946604.7</v>
      </c>
      <c r="O51" s="472">
        <v>2126295.1</v>
      </c>
      <c r="P51" s="472">
        <v>2701939.5</v>
      </c>
      <c r="Q51" s="472">
        <v>4392971.7</v>
      </c>
      <c r="R51" s="472">
        <v>3749764.2</v>
      </c>
    </row>
    <row r="52" spans="1:18">
      <c r="A52" s="468">
        <f t="shared" si="0"/>
        <v>3305</v>
      </c>
      <c r="B52" s="473">
        <v>33051000</v>
      </c>
      <c r="C52" s="471" t="s">
        <v>3759</v>
      </c>
      <c r="D52" s="471" t="s">
        <v>3054</v>
      </c>
      <c r="E52" s="472">
        <v>725133.2</v>
      </c>
      <c r="F52" s="472">
        <v>530999.1</v>
      </c>
      <c r="G52" s="472">
        <v>448550.1</v>
      </c>
      <c r="H52" s="472">
        <v>525257.80000000005</v>
      </c>
      <c r="I52" s="472">
        <v>701225.1</v>
      </c>
      <c r="J52" s="472">
        <v>704224.7</v>
      </c>
      <c r="K52" s="472">
        <v>817283.4</v>
      </c>
      <c r="L52" s="472">
        <v>990931.8</v>
      </c>
      <c r="M52" s="472">
        <v>1111153.8999999999</v>
      </c>
      <c r="N52" s="472">
        <v>1386350.5</v>
      </c>
      <c r="O52" s="472">
        <v>1114703.1000000001</v>
      </c>
      <c r="P52" s="472">
        <v>1293813.3</v>
      </c>
      <c r="Q52" s="472">
        <v>1722067</v>
      </c>
      <c r="R52" s="472">
        <v>1967616.7</v>
      </c>
    </row>
    <row r="53" spans="1:18">
      <c r="A53" s="468">
        <f t="shared" si="0"/>
        <v>3305</v>
      </c>
      <c r="B53" s="473">
        <v>33052000</v>
      </c>
      <c r="C53" s="471" t="s">
        <v>3760</v>
      </c>
      <c r="D53" s="471" t="s">
        <v>3054</v>
      </c>
      <c r="E53" s="472">
        <v>6600.2</v>
      </c>
      <c r="F53" s="472">
        <v>2417</v>
      </c>
      <c r="G53" s="472">
        <v>6251.2</v>
      </c>
      <c r="H53" s="472">
        <v>5005.7</v>
      </c>
      <c r="I53" s="472">
        <v>8168.6</v>
      </c>
      <c r="J53" s="472">
        <v>9795.1</v>
      </c>
      <c r="K53" s="472">
        <v>10950.1</v>
      </c>
      <c r="L53" s="472">
        <v>17725.099999999999</v>
      </c>
      <c r="M53" s="472">
        <v>13812.4</v>
      </c>
      <c r="N53" s="472">
        <v>15133.6</v>
      </c>
      <c r="O53" s="472">
        <v>7101.4</v>
      </c>
      <c r="P53" s="472">
        <v>15686.7</v>
      </c>
      <c r="Q53" s="472">
        <v>17524.8</v>
      </c>
      <c r="R53" s="472">
        <v>16267.1</v>
      </c>
    </row>
    <row r="54" spans="1:18">
      <c r="A54" s="468">
        <f t="shared" si="0"/>
        <v>3305</v>
      </c>
      <c r="B54" s="473">
        <v>33053000</v>
      </c>
      <c r="C54" s="471" t="s">
        <v>3761</v>
      </c>
      <c r="D54" s="471" t="s">
        <v>3054</v>
      </c>
      <c r="E54" s="472">
        <v>303308.90000000002</v>
      </c>
      <c r="F54" s="472">
        <v>265598.8</v>
      </c>
      <c r="G54" s="472">
        <v>354861</v>
      </c>
      <c r="H54" s="472">
        <v>214859.2</v>
      </c>
      <c r="I54" s="472">
        <v>259603.6</v>
      </c>
      <c r="J54" s="472">
        <v>215026.3</v>
      </c>
      <c r="K54" s="472">
        <v>321458.59999999998</v>
      </c>
      <c r="L54" s="472">
        <v>299488.7</v>
      </c>
      <c r="M54" s="472">
        <v>273558.09999999998</v>
      </c>
      <c r="N54" s="472">
        <v>425058.4</v>
      </c>
      <c r="O54" s="472">
        <v>370399.3</v>
      </c>
      <c r="P54" s="472">
        <v>337359.8</v>
      </c>
      <c r="Q54" s="472">
        <v>342213.8</v>
      </c>
      <c r="R54" s="472">
        <v>348546.9</v>
      </c>
    </row>
    <row r="55" spans="1:18">
      <c r="A55" s="468">
        <f t="shared" si="0"/>
        <v>3305</v>
      </c>
      <c r="B55" s="473">
        <v>33059000</v>
      </c>
      <c r="C55" s="471" t="s">
        <v>3107</v>
      </c>
      <c r="D55" s="471" t="s">
        <v>3054</v>
      </c>
      <c r="E55" s="472"/>
      <c r="F55" s="472"/>
      <c r="G55" s="472"/>
      <c r="H55" s="472"/>
      <c r="I55" s="472"/>
      <c r="J55" s="472">
        <v>757136</v>
      </c>
      <c r="K55" s="472">
        <v>905181.8</v>
      </c>
      <c r="L55" s="472">
        <v>1183918.5</v>
      </c>
      <c r="M55" s="472">
        <v>1460682.1</v>
      </c>
      <c r="N55" s="472">
        <v>1753718.2</v>
      </c>
      <c r="O55" s="472">
        <v>1596814.4</v>
      </c>
      <c r="P55" s="472">
        <v>2282487.4</v>
      </c>
      <c r="Q55" s="472">
        <v>2690811.7</v>
      </c>
      <c r="R55" s="472">
        <v>3117739.4</v>
      </c>
    </row>
    <row r="56" spans="1:18">
      <c r="A56" s="468">
        <f t="shared" si="0"/>
        <v>3305</v>
      </c>
      <c r="B56" s="473">
        <v>33059010</v>
      </c>
      <c r="C56" s="471" t="s">
        <v>3762</v>
      </c>
      <c r="D56" s="471" t="s">
        <v>3054</v>
      </c>
      <c r="E56" s="472">
        <v>20187</v>
      </c>
      <c r="F56" s="472">
        <v>19044.599999999999</v>
      </c>
      <c r="G56" s="472">
        <v>30898.1</v>
      </c>
      <c r="H56" s="472">
        <v>64842.6</v>
      </c>
      <c r="I56" s="472">
        <v>59061.3</v>
      </c>
      <c r="J56" s="472"/>
      <c r="K56" s="472"/>
      <c r="L56" s="472"/>
      <c r="M56" s="472"/>
      <c r="N56" s="472"/>
      <c r="O56" s="472"/>
      <c r="P56" s="472"/>
      <c r="Q56" s="472"/>
      <c r="R56" s="472"/>
    </row>
    <row r="57" spans="1:18">
      <c r="A57" s="468">
        <f t="shared" si="0"/>
        <v>3305</v>
      </c>
      <c r="B57" s="473">
        <v>33059090</v>
      </c>
      <c r="C57" s="471" t="s">
        <v>3107</v>
      </c>
      <c r="D57" s="471" t="s">
        <v>3054</v>
      </c>
      <c r="E57" s="472">
        <v>452485.4</v>
      </c>
      <c r="F57" s="472">
        <v>494398.5</v>
      </c>
      <c r="G57" s="472">
        <v>459322.1</v>
      </c>
      <c r="H57" s="472">
        <v>364610.4</v>
      </c>
      <c r="I57" s="472">
        <v>587663.19999999995</v>
      </c>
      <c r="J57" s="472"/>
      <c r="K57" s="472"/>
      <c r="L57" s="472"/>
      <c r="M57" s="472"/>
      <c r="N57" s="472"/>
      <c r="O57" s="472"/>
      <c r="P57" s="472"/>
      <c r="Q57" s="472"/>
      <c r="R57" s="472"/>
    </row>
    <row r="58" spans="1:18">
      <c r="A58" s="468">
        <f t="shared" si="0"/>
        <v>3306</v>
      </c>
      <c r="B58" s="473">
        <v>33061000</v>
      </c>
      <c r="C58" s="471" t="s">
        <v>3763</v>
      </c>
      <c r="D58" s="471" t="s">
        <v>3054</v>
      </c>
      <c r="E58" s="472">
        <v>259623.5</v>
      </c>
      <c r="F58" s="472">
        <v>261713.8</v>
      </c>
      <c r="G58" s="472">
        <v>146382.6</v>
      </c>
      <c r="H58" s="472">
        <v>139568.70000000001</v>
      </c>
      <c r="I58" s="472">
        <v>244267.7</v>
      </c>
      <c r="J58" s="472">
        <v>155650.1</v>
      </c>
      <c r="K58" s="472">
        <v>176228.1</v>
      </c>
      <c r="L58" s="472">
        <v>187659.9</v>
      </c>
      <c r="M58" s="472">
        <v>270920.2</v>
      </c>
      <c r="N58" s="472">
        <v>279591.8</v>
      </c>
      <c r="O58" s="472">
        <v>156741.5</v>
      </c>
      <c r="P58" s="472">
        <v>187028.5</v>
      </c>
      <c r="Q58" s="472">
        <v>278292.09999999998</v>
      </c>
      <c r="R58" s="472">
        <v>265469.59999999998</v>
      </c>
    </row>
    <row r="59" spans="1:18">
      <c r="A59" s="468">
        <f t="shared" si="0"/>
        <v>3306</v>
      </c>
      <c r="B59" s="473">
        <v>33062000</v>
      </c>
      <c r="C59" s="471" t="s">
        <v>3764</v>
      </c>
      <c r="D59" s="471" t="s">
        <v>3054</v>
      </c>
      <c r="E59" s="472">
        <v>126</v>
      </c>
      <c r="F59" s="472">
        <v>3.6</v>
      </c>
      <c r="G59" s="472">
        <v>166.4</v>
      </c>
      <c r="H59" s="472">
        <v>90.5</v>
      </c>
      <c r="I59" s="472">
        <v>154</v>
      </c>
      <c r="J59" s="472">
        <v>75.900000000000006</v>
      </c>
      <c r="K59" s="472">
        <v>1363.2</v>
      </c>
      <c r="L59" s="472">
        <v>29.6</v>
      </c>
      <c r="M59" s="472">
        <v>34.299999999999997</v>
      </c>
      <c r="N59" s="472">
        <v>123.8</v>
      </c>
      <c r="O59" s="472">
        <v>4242.8</v>
      </c>
      <c r="P59" s="472">
        <v>9881.2999999999993</v>
      </c>
      <c r="Q59" s="472">
        <v>4008.9</v>
      </c>
      <c r="R59" s="472">
        <v>6399.1</v>
      </c>
    </row>
    <row r="60" spans="1:18">
      <c r="A60" s="468">
        <f t="shared" si="0"/>
        <v>3306</v>
      </c>
      <c r="B60" s="473">
        <v>33069000</v>
      </c>
      <c r="C60" s="471" t="s">
        <v>3107</v>
      </c>
      <c r="D60" s="471" t="s">
        <v>3054</v>
      </c>
      <c r="E60" s="472">
        <v>3660.8</v>
      </c>
      <c r="F60" s="472">
        <v>7924.7</v>
      </c>
      <c r="G60" s="472">
        <v>11023.3</v>
      </c>
      <c r="H60" s="472">
        <v>12407.9</v>
      </c>
      <c r="I60" s="472">
        <v>10812</v>
      </c>
      <c r="J60" s="472">
        <v>8719.7999999999993</v>
      </c>
      <c r="K60" s="472">
        <v>21247</v>
      </c>
      <c r="L60" s="472">
        <v>56427.199999999997</v>
      </c>
      <c r="M60" s="472">
        <v>83171</v>
      </c>
      <c r="N60" s="472">
        <v>88130</v>
      </c>
      <c r="O60" s="472">
        <v>99181.1</v>
      </c>
      <c r="P60" s="472">
        <v>116302.2</v>
      </c>
      <c r="Q60" s="472">
        <v>80397.100000000006</v>
      </c>
      <c r="R60" s="472">
        <v>162116.5</v>
      </c>
    </row>
    <row r="61" spans="1:18">
      <c r="A61" s="468">
        <f t="shared" si="0"/>
        <v>3307</v>
      </c>
      <c r="B61" s="473">
        <v>33071000</v>
      </c>
      <c r="C61" s="471" t="s">
        <v>3765</v>
      </c>
      <c r="D61" s="471" t="s">
        <v>3054</v>
      </c>
      <c r="E61" s="472">
        <v>246184.9</v>
      </c>
      <c r="F61" s="472">
        <v>323976.59999999998</v>
      </c>
      <c r="G61" s="472">
        <v>396453.1</v>
      </c>
      <c r="H61" s="472">
        <v>310083</v>
      </c>
      <c r="I61" s="472">
        <v>304290.90000000002</v>
      </c>
      <c r="J61" s="472">
        <v>259493.7</v>
      </c>
      <c r="K61" s="472">
        <v>142369.9</v>
      </c>
      <c r="L61" s="472">
        <v>134387.4</v>
      </c>
      <c r="M61" s="472">
        <v>94239.7</v>
      </c>
      <c r="N61" s="472">
        <v>121570.5</v>
      </c>
      <c r="O61" s="472">
        <v>85268.5</v>
      </c>
      <c r="P61" s="472">
        <v>121679.8</v>
      </c>
      <c r="Q61" s="472">
        <v>191968.7</v>
      </c>
      <c r="R61" s="472">
        <v>138413.29999999999</v>
      </c>
    </row>
    <row r="62" spans="1:18">
      <c r="A62" s="468">
        <f t="shared" si="0"/>
        <v>3307</v>
      </c>
      <c r="B62" s="473">
        <v>33072000</v>
      </c>
      <c r="C62" s="471" t="s">
        <v>3766</v>
      </c>
      <c r="D62" s="471" t="s">
        <v>3054</v>
      </c>
      <c r="E62" s="472">
        <v>196137.2</v>
      </c>
      <c r="F62" s="472">
        <v>214220.1</v>
      </c>
      <c r="G62" s="472">
        <v>193873</v>
      </c>
      <c r="H62" s="472">
        <v>133774.29999999999</v>
      </c>
      <c r="I62" s="472">
        <v>100466.5</v>
      </c>
      <c r="J62" s="472">
        <v>98741.8</v>
      </c>
      <c r="K62" s="472">
        <v>160807</v>
      </c>
      <c r="L62" s="472">
        <v>178886.1</v>
      </c>
      <c r="M62" s="472">
        <v>140772</v>
      </c>
      <c r="N62" s="472">
        <v>199641.60000000001</v>
      </c>
      <c r="O62" s="472">
        <v>210716.1</v>
      </c>
      <c r="P62" s="472">
        <v>267342.5</v>
      </c>
      <c r="Q62" s="472">
        <v>317377.2</v>
      </c>
      <c r="R62" s="472">
        <v>279264.40000000002</v>
      </c>
    </row>
    <row r="63" spans="1:18">
      <c r="A63" s="468">
        <f t="shared" si="0"/>
        <v>3307</v>
      </c>
      <c r="B63" s="473">
        <v>33073000</v>
      </c>
      <c r="C63" s="471" t="s">
        <v>3767</v>
      </c>
      <c r="D63" s="471" t="s">
        <v>3054</v>
      </c>
      <c r="E63" s="472">
        <v>260034.5</v>
      </c>
      <c r="F63" s="472">
        <v>301117.90000000002</v>
      </c>
      <c r="G63" s="472">
        <v>297738.8</v>
      </c>
      <c r="H63" s="472">
        <v>324935.5</v>
      </c>
      <c r="I63" s="472">
        <v>144906.5</v>
      </c>
      <c r="J63" s="472">
        <v>128156.8</v>
      </c>
      <c r="K63" s="472">
        <v>108247.5</v>
      </c>
      <c r="L63" s="472">
        <v>416186.8</v>
      </c>
      <c r="M63" s="472">
        <v>230440.4</v>
      </c>
      <c r="N63" s="472">
        <v>338111.4</v>
      </c>
      <c r="O63" s="472">
        <v>478878.4</v>
      </c>
      <c r="P63" s="472">
        <v>693151</v>
      </c>
      <c r="Q63" s="472">
        <v>567428.4</v>
      </c>
      <c r="R63" s="472">
        <v>396604.2</v>
      </c>
    </row>
    <row r="64" spans="1:18">
      <c r="A64" s="468">
        <f t="shared" si="0"/>
        <v>3307</v>
      </c>
      <c r="B64" s="473">
        <v>33074100</v>
      </c>
      <c r="C64" s="471" t="s">
        <v>3768</v>
      </c>
      <c r="D64" s="471" t="s">
        <v>3054</v>
      </c>
      <c r="E64" s="472">
        <v>4628.2</v>
      </c>
      <c r="F64" s="472">
        <v>13030</v>
      </c>
      <c r="G64" s="472">
        <v>13678.3</v>
      </c>
      <c r="H64" s="472">
        <v>8750.9</v>
      </c>
      <c r="I64" s="472">
        <v>3263</v>
      </c>
      <c r="J64" s="472">
        <v>3888.2</v>
      </c>
      <c r="K64" s="472">
        <v>3999.6</v>
      </c>
      <c r="L64" s="472">
        <v>8753</v>
      </c>
      <c r="M64" s="472">
        <v>6919.4</v>
      </c>
      <c r="N64" s="472">
        <v>9453.2000000000007</v>
      </c>
      <c r="O64" s="472">
        <v>7785.3</v>
      </c>
      <c r="P64" s="472">
        <v>9477</v>
      </c>
      <c r="Q64" s="472">
        <v>10474</v>
      </c>
      <c r="R64" s="472">
        <v>11878.9</v>
      </c>
    </row>
    <row r="65" spans="1:18">
      <c r="A65" s="468">
        <f t="shared" si="0"/>
        <v>3307</v>
      </c>
      <c r="B65" s="473">
        <v>33074900</v>
      </c>
      <c r="C65" s="471" t="s">
        <v>3082</v>
      </c>
      <c r="D65" s="471" t="s">
        <v>3054</v>
      </c>
      <c r="E65" s="472">
        <v>384927.8</v>
      </c>
      <c r="F65" s="472">
        <v>548559.19999999995</v>
      </c>
      <c r="G65" s="472">
        <v>296101</v>
      </c>
      <c r="H65" s="472">
        <v>367179.7</v>
      </c>
      <c r="I65" s="472">
        <v>317411.59999999998</v>
      </c>
      <c r="J65" s="472">
        <v>226601.60000000001</v>
      </c>
      <c r="K65" s="472">
        <v>216659.8</v>
      </c>
      <c r="L65" s="472">
        <v>509079.6</v>
      </c>
      <c r="M65" s="472">
        <v>263625.2</v>
      </c>
      <c r="N65" s="472">
        <v>609835.19999999995</v>
      </c>
      <c r="O65" s="472">
        <v>595278.30000000005</v>
      </c>
      <c r="P65" s="472">
        <v>388434.1</v>
      </c>
      <c r="Q65" s="472">
        <v>696610.6</v>
      </c>
      <c r="R65" s="472">
        <v>611685.19999999995</v>
      </c>
    </row>
    <row r="66" spans="1:18">
      <c r="A66" s="468">
        <f t="shared" si="0"/>
        <v>3307</v>
      </c>
      <c r="B66" s="473">
        <v>33079000</v>
      </c>
      <c r="C66" s="471" t="s">
        <v>3107</v>
      </c>
      <c r="D66" s="471" t="s">
        <v>3054</v>
      </c>
      <c r="E66" s="472">
        <v>59376.4</v>
      </c>
      <c r="F66" s="472">
        <v>230172.9</v>
      </c>
      <c r="G66" s="472">
        <v>268829.5</v>
      </c>
      <c r="H66" s="472">
        <v>246552.4</v>
      </c>
      <c r="I66" s="472">
        <v>183425.9</v>
      </c>
      <c r="J66" s="472">
        <v>248190.9</v>
      </c>
      <c r="K66" s="472">
        <v>203522.5</v>
      </c>
      <c r="L66" s="472">
        <v>376102.6</v>
      </c>
      <c r="M66" s="472">
        <v>517537.6</v>
      </c>
      <c r="N66" s="472">
        <v>537507.30000000005</v>
      </c>
      <c r="O66" s="472">
        <v>476668.8</v>
      </c>
      <c r="P66" s="472">
        <v>559015</v>
      </c>
      <c r="Q66" s="472">
        <v>1014750.3</v>
      </c>
      <c r="R66" s="472">
        <v>1119887.3999999999</v>
      </c>
    </row>
    <row r="67" spans="1:18">
      <c r="A67" s="468">
        <f t="shared" si="0"/>
        <v>3401</v>
      </c>
      <c r="B67" s="473">
        <v>34011100</v>
      </c>
      <c r="C67" s="471" t="s">
        <v>3769</v>
      </c>
      <c r="D67" s="471" t="s">
        <v>3054</v>
      </c>
      <c r="E67" s="472">
        <v>726455.3</v>
      </c>
      <c r="F67" s="472">
        <v>935552.5</v>
      </c>
      <c r="G67" s="472">
        <v>833418</v>
      </c>
      <c r="H67" s="472">
        <v>750711.4</v>
      </c>
      <c r="I67" s="472">
        <v>696252</v>
      </c>
      <c r="J67" s="472">
        <v>552490.5</v>
      </c>
      <c r="K67" s="472">
        <v>572490.4</v>
      </c>
      <c r="L67" s="472">
        <v>537338.1</v>
      </c>
      <c r="M67" s="472">
        <v>582721.4</v>
      </c>
      <c r="N67" s="472">
        <v>750410.4</v>
      </c>
      <c r="O67" s="472">
        <v>690739.8</v>
      </c>
      <c r="P67" s="472">
        <v>906103.9</v>
      </c>
      <c r="Q67" s="472">
        <v>692196.8</v>
      </c>
      <c r="R67" s="472">
        <v>657233.9</v>
      </c>
    </row>
    <row r="68" spans="1:18">
      <c r="A68" s="468">
        <f t="shared" si="0"/>
        <v>3401</v>
      </c>
      <c r="B68" s="473">
        <v>34011900</v>
      </c>
      <c r="C68" s="471" t="s">
        <v>3082</v>
      </c>
      <c r="D68" s="471" t="s">
        <v>3054</v>
      </c>
      <c r="E68" s="472">
        <v>965158.5</v>
      </c>
      <c r="F68" s="472">
        <v>924732.1</v>
      </c>
      <c r="G68" s="472">
        <v>915660.3</v>
      </c>
      <c r="H68" s="472">
        <v>807327.4</v>
      </c>
      <c r="I68" s="472">
        <v>1100811.6000000001</v>
      </c>
      <c r="J68" s="472">
        <v>1349385.7</v>
      </c>
      <c r="K68" s="472">
        <v>952711.7</v>
      </c>
      <c r="L68" s="472">
        <v>1054864.8999999999</v>
      </c>
      <c r="M68" s="472">
        <v>1340261.8</v>
      </c>
      <c r="N68" s="472">
        <v>1140965.8999999999</v>
      </c>
      <c r="O68" s="472">
        <v>935045.9</v>
      </c>
      <c r="P68" s="472">
        <v>939560.9</v>
      </c>
      <c r="Q68" s="472">
        <v>1368663.9</v>
      </c>
      <c r="R68" s="472">
        <v>1083781.8999999999</v>
      </c>
    </row>
    <row r="69" spans="1:18">
      <c r="A69" s="468">
        <f t="shared" si="0"/>
        <v>3401</v>
      </c>
      <c r="B69" s="473">
        <v>34012010</v>
      </c>
      <c r="C69" s="471" t="s">
        <v>3770</v>
      </c>
      <c r="D69" s="471" t="s">
        <v>3054</v>
      </c>
      <c r="E69" s="472">
        <v>41165</v>
      </c>
      <c r="F69" s="472">
        <v>37635.5</v>
      </c>
      <c r="G69" s="472">
        <v>6880.8</v>
      </c>
      <c r="H69" s="472">
        <v>27806.5</v>
      </c>
      <c r="I69" s="472">
        <v>8077</v>
      </c>
      <c r="J69" s="472">
        <v>4308.5</v>
      </c>
      <c r="K69" s="472">
        <v>34839.9</v>
      </c>
      <c r="L69" s="472">
        <v>2441</v>
      </c>
      <c r="M69" s="472">
        <v>635725</v>
      </c>
      <c r="N69" s="472">
        <v>15325.4</v>
      </c>
      <c r="O69" s="472">
        <v>12029.1</v>
      </c>
      <c r="P69" s="472">
        <v>23635</v>
      </c>
      <c r="Q69" s="472">
        <v>6960.2</v>
      </c>
      <c r="R69" s="472">
        <v>9751.1</v>
      </c>
    </row>
    <row r="70" spans="1:18">
      <c r="A70" s="468">
        <f t="shared" ref="A70:A133" si="1">+VALUE(LEFT(B70,4))</f>
        <v>3401</v>
      </c>
      <c r="B70" s="473">
        <v>34012090</v>
      </c>
      <c r="C70" s="471" t="s">
        <v>3182</v>
      </c>
      <c r="D70" s="471" t="s">
        <v>3054</v>
      </c>
      <c r="E70" s="472">
        <v>213971.5</v>
      </c>
      <c r="F70" s="472">
        <v>329991.7</v>
      </c>
      <c r="G70" s="472">
        <v>540098.1</v>
      </c>
      <c r="H70" s="472">
        <v>555922.69999999995</v>
      </c>
      <c r="I70" s="472">
        <v>391730.8</v>
      </c>
      <c r="J70" s="472">
        <v>690796.3</v>
      </c>
      <c r="K70" s="472">
        <v>714431.2</v>
      </c>
      <c r="L70" s="472">
        <v>685853.6</v>
      </c>
      <c r="M70" s="472">
        <v>931300.8</v>
      </c>
      <c r="N70" s="472">
        <v>598712.9</v>
      </c>
      <c r="O70" s="472">
        <v>373619.4</v>
      </c>
      <c r="P70" s="472">
        <v>517739.8</v>
      </c>
      <c r="Q70" s="472">
        <v>300089.8</v>
      </c>
      <c r="R70" s="472">
        <v>179600.2</v>
      </c>
    </row>
    <row r="71" spans="1:18">
      <c r="A71" s="468">
        <f t="shared" si="1"/>
        <v>3401</v>
      </c>
      <c r="B71" s="473">
        <v>34013000</v>
      </c>
      <c r="C71" s="471" t="s">
        <v>3771</v>
      </c>
      <c r="D71" s="471" t="s">
        <v>3054</v>
      </c>
      <c r="E71" s="472">
        <v>191980</v>
      </c>
      <c r="F71" s="472">
        <v>223013.6</v>
      </c>
      <c r="G71" s="472">
        <v>388357.3</v>
      </c>
      <c r="H71" s="472">
        <v>632327.1</v>
      </c>
      <c r="I71" s="472">
        <v>619045.19999999995</v>
      </c>
      <c r="J71" s="472">
        <v>607217.4</v>
      </c>
      <c r="K71" s="472">
        <v>894042.4</v>
      </c>
      <c r="L71" s="472">
        <v>1179655.7</v>
      </c>
      <c r="M71" s="472">
        <v>1465425.3</v>
      </c>
      <c r="N71" s="472">
        <v>1310566.8999999999</v>
      </c>
      <c r="O71" s="472">
        <v>1373029.6</v>
      </c>
      <c r="P71" s="472">
        <v>1771207.5</v>
      </c>
      <c r="Q71" s="472">
        <v>2278061.7999999998</v>
      </c>
      <c r="R71" s="472">
        <v>2575236.7999999998</v>
      </c>
    </row>
    <row r="72" spans="1:18">
      <c r="A72" s="468">
        <f t="shared" si="1"/>
        <v>3402</v>
      </c>
      <c r="B72" s="473">
        <v>34021110</v>
      </c>
      <c r="C72" s="471" t="s">
        <v>3772</v>
      </c>
      <c r="D72" s="471" t="s">
        <v>3054</v>
      </c>
      <c r="E72" s="472">
        <v>2923</v>
      </c>
      <c r="F72" s="472">
        <v>5199</v>
      </c>
      <c r="G72" s="472">
        <v>8093</v>
      </c>
      <c r="H72" s="472">
        <v>12750</v>
      </c>
      <c r="I72" s="472">
        <v>14280</v>
      </c>
      <c r="J72" s="472">
        <v>18517.599999999999</v>
      </c>
      <c r="K72" s="472">
        <v>29275.4</v>
      </c>
      <c r="L72" s="472">
        <v>26583</v>
      </c>
      <c r="M72" s="472">
        <v>17573.099999999999</v>
      </c>
      <c r="N72" s="472">
        <v>18070</v>
      </c>
      <c r="O72" s="472">
        <v>14909.2</v>
      </c>
      <c r="P72" s="472">
        <v>458.4</v>
      </c>
      <c r="Q72" s="472">
        <v>953</v>
      </c>
      <c r="R72" s="472">
        <v>25965</v>
      </c>
    </row>
    <row r="73" spans="1:18">
      <c r="A73" s="468">
        <f t="shared" si="1"/>
        <v>3402</v>
      </c>
      <c r="B73" s="473">
        <v>34021190</v>
      </c>
      <c r="C73" s="471" t="s">
        <v>3335</v>
      </c>
      <c r="D73" s="471" t="s">
        <v>3054</v>
      </c>
      <c r="E73" s="472">
        <v>52316.1</v>
      </c>
      <c r="F73" s="472">
        <v>62868.5</v>
      </c>
      <c r="G73" s="472">
        <v>85500.9</v>
      </c>
      <c r="H73" s="472">
        <v>75401.3</v>
      </c>
      <c r="I73" s="472">
        <v>175341.2</v>
      </c>
      <c r="J73" s="472">
        <v>405713.8</v>
      </c>
      <c r="K73" s="472">
        <v>1066448.1000000001</v>
      </c>
      <c r="L73" s="472">
        <v>167230.5</v>
      </c>
      <c r="M73" s="472">
        <v>293933.09999999998</v>
      </c>
      <c r="N73" s="472">
        <v>495478.3</v>
      </c>
      <c r="O73" s="472">
        <v>934083.1</v>
      </c>
      <c r="P73" s="472">
        <v>852858.6</v>
      </c>
      <c r="Q73" s="472">
        <v>954941.5</v>
      </c>
      <c r="R73" s="472">
        <v>1267708.5</v>
      </c>
    </row>
    <row r="74" spans="1:18">
      <c r="A74" s="468">
        <f t="shared" si="1"/>
        <v>3402</v>
      </c>
      <c r="B74" s="473">
        <v>34021200</v>
      </c>
      <c r="C74" s="471" t="s">
        <v>3773</v>
      </c>
      <c r="D74" s="471" t="s">
        <v>3054</v>
      </c>
      <c r="E74" s="472">
        <v>56679</v>
      </c>
      <c r="F74" s="472">
        <v>220761.4</v>
      </c>
      <c r="G74" s="472">
        <v>165220.29999999999</v>
      </c>
      <c r="H74" s="472">
        <v>193539</v>
      </c>
      <c r="I74" s="472">
        <v>38231.9</v>
      </c>
      <c r="J74" s="472">
        <v>59470.5</v>
      </c>
      <c r="K74" s="472">
        <v>94456.7</v>
      </c>
      <c r="L74" s="472">
        <v>99474.7</v>
      </c>
      <c r="M74" s="472">
        <v>166655.9</v>
      </c>
      <c r="N74" s="472">
        <v>232343.5</v>
      </c>
      <c r="O74" s="472">
        <v>95011</v>
      </c>
      <c r="P74" s="472">
        <v>97179</v>
      </c>
      <c r="Q74" s="472">
        <v>132681.9</v>
      </c>
      <c r="R74" s="472">
        <v>74678.899999999994</v>
      </c>
    </row>
    <row r="75" spans="1:18">
      <c r="A75" s="468">
        <f t="shared" si="1"/>
        <v>3402</v>
      </c>
      <c r="B75" s="473">
        <v>34021300</v>
      </c>
      <c r="C75" s="471" t="s">
        <v>3774</v>
      </c>
      <c r="D75" s="471" t="s">
        <v>3054</v>
      </c>
      <c r="E75" s="472">
        <v>127263.9</v>
      </c>
      <c r="F75" s="472">
        <v>87988.800000000003</v>
      </c>
      <c r="G75" s="472">
        <v>79838.100000000006</v>
      </c>
      <c r="H75" s="472">
        <v>91443.1</v>
      </c>
      <c r="I75" s="472">
        <v>116723.4</v>
      </c>
      <c r="J75" s="472">
        <v>195780.3</v>
      </c>
      <c r="K75" s="472">
        <v>181814.39999999999</v>
      </c>
      <c r="L75" s="472">
        <v>285311.5</v>
      </c>
      <c r="M75" s="472">
        <v>687588.1</v>
      </c>
      <c r="N75" s="472">
        <v>797448.7</v>
      </c>
      <c r="O75" s="472">
        <v>700829.5</v>
      </c>
      <c r="P75" s="472">
        <v>886960.2</v>
      </c>
      <c r="Q75" s="472">
        <v>955745.2</v>
      </c>
      <c r="R75" s="472">
        <v>825992</v>
      </c>
    </row>
    <row r="76" spans="1:18">
      <c r="A76" s="468">
        <f t="shared" si="1"/>
        <v>3402</v>
      </c>
      <c r="B76" s="473">
        <v>34021900</v>
      </c>
      <c r="C76" s="471" t="s">
        <v>3335</v>
      </c>
      <c r="D76" s="471" t="s">
        <v>3054</v>
      </c>
      <c r="E76" s="472">
        <v>86554.3</v>
      </c>
      <c r="F76" s="472">
        <v>33799</v>
      </c>
      <c r="G76" s="472">
        <v>48571</v>
      </c>
      <c r="H76" s="472">
        <v>29900.400000000001</v>
      </c>
      <c r="I76" s="472">
        <v>112349.6</v>
      </c>
      <c r="J76" s="472">
        <v>104559.9</v>
      </c>
      <c r="K76" s="472">
        <v>78072.600000000006</v>
      </c>
      <c r="L76" s="472">
        <v>132284.20000000001</v>
      </c>
      <c r="M76" s="472">
        <v>283401.09999999998</v>
      </c>
      <c r="N76" s="472">
        <v>294956.09999999998</v>
      </c>
      <c r="O76" s="472">
        <v>200547.1</v>
      </c>
      <c r="P76" s="472">
        <v>371071.6</v>
      </c>
      <c r="Q76" s="472">
        <v>560160.6</v>
      </c>
      <c r="R76" s="472">
        <v>449604.9</v>
      </c>
    </row>
    <row r="77" spans="1:18">
      <c r="A77" s="468">
        <f t="shared" si="1"/>
        <v>3402</v>
      </c>
      <c r="B77" s="473">
        <v>34022020</v>
      </c>
      <c r="C77" s="471" t="s">
        <v>3775</v>
      </c>
      <c r="D77" s="471" t="s">
        <v>3054</v>
      </c>
      <c r="E77" s="472">
        <v>176116.4</v>
      </c>
      <c r="F77" s="472">
        <v>134451.20000000001</v>
      </c>
      <c r="G77" s="472">
        <v>252235.2</v>
      </c>
      <c r="H77" s="472">
        <v>1286487.7</v>
      </c>
      <c r="I77" s="472">
        <v>1807817.6</v>
      </c>
      <c r="J77" s="472">
        <v>1488569.5</v>
      </c>
      <c r="K77" s="472">
        <v>1096381.5</v>
      </c>
      <c r="L77" s="472">
        <v>1359266.3</v>
      </c>
      <c r="M77" s="472">
        <v>557584.30000000005</v>
      </c>
      <c r="N77" s="472">
        <v>896658.9</v>
      </c>
      <c r="O77" s="472">
        <v>2098979.1</v>
      </c>
      <c r="P77" s="472">
        <v>3770729.8</v>
      </c>
      <c r="Q77" s="472">
        <v>1201391.7</v>
      </c>
      <c r="R77" s="472">
        <v>1581520.9</v>
      </c>
    </row>
    <row r="78" spans="1:18">
      <c r="A78" s="468">
        <f t="shared" si="1"/>
        <v>3402</v>
      </c>
      <c r="B78" s="473">
        <v>34022090</v>
      </c>
      <c r="C78" s="471" t="s">
        <v>3776</v>
      </c>
      <c r="D78" s="471" t="s">
        <v>3054</v>
      </c>
      <c r="E78" s="472">
        <v>5226686.2</v>
      </c>
      <c r="F78" s="472">
        <v>5401412.7999999998</v>
      </c>
      <c r="G78" s="472">
        <v>5541384.7000000002</v>
      </c>
      <c r="H78" s="472">
        <v>5395873.7999999998</v>
      </c>
      <c r="I78" s="472">
        <v>5529427.5</v>
      </c>
      <c r="J78" s="472">
        <v>6763412.9000000004</v>
      </c>
      <c r="K78" s="472">
        <v>7227505.2000000002</v>
      </c>
      <c r="L78" s="472">
        <v>9793741.1999999993</v>
      </c>
      <c r="M78" s="472">
        <v>13760058.300000001</v>
      </c>
      <c r="N78" s="472">
        <v>11593094</v>
      </c>
      <c r="O78" s="472">
        <v>9974414.5999999996</v>
      </c>
      <c r="P78" s="472">
        <v>7040085.9000000004</v>
      </c>
      <c r="Q78" s="472">
        <v>9852176.6999999993</v>
      </c>
      <c r="R78" s="472">
        <v>9726002.0999999996</v>
      </c>
    </row>
    <row r="79" spans="1:18">
      <c r="A79" s="468">
        <f t="shared" si="1"/>
        <v>3402</v>
      </c>
      <c r="B79" s="473">
        <v>34029010</v>
      </c>
      <c r="C79" s="471" t="s">
        <v>3775</v>
      </c>
      <c r="D79" s="471" t="s">
        <v>3054</v>
      </c>
      <c r="E79" s="472">
        <v>110773.5</v>
      </c>
      <c r="F79" s="472">
        <v>205950.3</v>
      </c>
      <c r="G79" s="472">
        <v>161789.5</v>
      </c>
      <c r="H79" s="472">
        <v>142121.29999999999</v>
      </c>
      <c r="I79" s="472">
        <v>103387.4</v>
      </c>
      <c r="J79" s="472">
        <v>93255.6</v>
      </c>
      <c r="K79" s="472">
        <v>197666.2</v>
      </c>
      <c r="L79" s="472">
        <v>313155.7</v>
      </c>
      <c r="M79" s="472">
        <v>304469.7</v>
      </c>
      <c r="N79" s="472">
        <v>241725.4</v>
      </c>
      <c r="O79" s="472">
        <v>292273.59999999998</v>
      </c>
      <c r="P79" s="472">
        <v>355163.6</v>
      </c>
      <c r="Q79" s="472">
        <v>614088.19999999995</v>
      </c>
      <c r="R79" s="472">
        <v>877154.4</v>
      </c>
    </row>
    <row r="80" spans="1:18">
      <c r="A80" s="468">
        <f t="shared" si="1"/>
        <v>3402</v>
      </c>
      <c r="B80" s="473">
        <v>34029090</v>
      </c>
      <c r="C80" s="471" t="s">
        <v>3776</v>
      </c>
      <c r="D80" s="471" t="s">
        <v>3054</v>
      </c>
      <c r="E80" s="472">
        <v>657826</v>
      </c>
      <c r="F80" s="472">
        <v>756286.6</v>
      </c>
      <c r="G80" s="472">
        <v>877963.2</v>
      </c>
      <c r="H80" s="472">
        <v>621498.19999999995</v>
      </c>
      <c r="I80" s="472">
        <v>1009061</v>
      </c>
      <c r="J80" s="472">
        <v>2248452.4</v>
      </c>
      <c r="K80" s="472">
        <v>2536883.1</v>
      </c>
      <c r="L80" s="472">
        <v>4245894.8</v>
      </c>
      <c r="M80" s="472">
        <v>6160238.2000000002</v>
      </c>
      <c r="N80" s="472">
        <v>6983503.4000000004</v>
      </c>
      <c r="O80" s="472">
        <v>5144353.5</v>
      </c>
      <c r="P80" s="472">
        <v>5972663</v>
      </c>
      <c r="Q80" s="472">
        <v>7412631.0999999996</v>
      </c>
      <c r="R80" s="472">
        <v>5530502.5999999996</v>
      </c>
    </row>
    <row r="81" spans="1:18">
      <c r="A81" s="468">
        <f t="shared" si="1"/>
        <v>3403</v>
      </c>
      <c r="B81" s="473">
        <v>34031100</v>
      </c>
      <c r="C81" s="471" t="s">
        <v>3777</v>
      </c>
      <c r="D81" s="471" t="s">
        <v>3054</v>
      </c>
      <c r="E81" s="472">
        <v>0</v>
      </c>
      <c r="F81" s="472">
        <v>3294</v>
      </c>
      <c r="G81" s="472">
        <v>3360</v>
      </c>
      <c r="H81" s="472">
        <v>39036.300000000003</v>
      </c>
      <c r="I81" s="472">
        <v>15602.3</v>
      </c>
      <c r="J81" s="472">
        <v>8644.2999999999993</v>
      </c>
      <c r="K81" s="472">
        <v>2802</v>
      </c>
      <c r="L81" s="472">
        <v>887.5</v>
      </c>
      <c r="M81" s="472">
        <v>20736.900000000001</v>
      </c>
      <c r="N81" s="472">
        <v>9680.5</v>
      </c>
      <c r="O81" s="472">
        <v>5507.5</v>
      </c>
      <c r="P81" s="472">
        <v>11640.6</v>
      </c>
      <c r="Q81" s="472">
        <v>3291.8</v>
      </c>
      <c r="R81" s="472">
        <v>6045</v>
      </c>
    </row>
    <row r="82" spans="1:18">
      <c r="A82" s="468">
        <f t="shared" si="1"/>
        <v>3403</v>
      </c>
      <c r="B82" s="473">
        <v>34031910</v>
      </c>
      <c r="C82" s="471" t="s">
        <v>3778</v>
      </c>
      <c r="D82" s="471" t="s">
        <v>3054</v>
      </c>
      <c r="E82" s="472">
        <v>26703.599999999999</v>
      </c>
      <c r="F82" s="472">
        <v>12515.6</v>
      </c>
      <c r="G82" s="472">
        <v>39958.300000000003</v>
      </c>
      <c r="H82" s="472">
        <v>3831.7</v>
      </c>
      <c r="I82" s="472">
        <v>1659.1</v>
      </c>
      <c r="J82" s="472">
        <v>1648003.1</v>
      </c>
      <c r="K82" s="472">
        <v>10942472.300000001</v>
      </c>
      <c r="L82" s="472">
        <v>6200084.4000000004</v>
      </c>
      <c r="M82" s="472">
        <v>7781759.2999999998</v>
      </c>
      <c r="N82" s="472">
        <v>4639554.0999999996</v>
      </c>
      <c r="O82" s="472">
        <v>335394.59999999998</v>
      </c>
      <c r="P82" s="472">
        <v>227509.6</v>
      </c>
      <c r="Q82" s="472">
        <v>175605.3</v>
      </c>
      <c r="R82" s="472">
        <v>196939.2</v>
      </c>
    </row>
    <row r="83" spans="1:18">
      <c r="A83" s="468">
        <f t="shared" si="1"/>
        <v>3403</v>
      </c>
      <c r="B83" s="473">
        <v>34031920</v>
      </c>
      <c r="C83" s="471" t="s">
        <v>3779</v>
      </c>
      <c r="D83" s="471" t="s">
        <v>3054</v>
      </c>
      <c r="E83" s="472"/>
      <c r="F83" s="472"/>
      <c r="G83" s="472"/>
      <c r="H83" s="472"/>
      <c r="I83" s="472"/>
      <c r="J83" s="472"/>
      <c r="K83" s="472"/>
      <c r="L83" s="472"/>
      <c r="M83" s="472"/>
      <c r="N83" s="472"/>
      <c r="O83" s="472"/>
      <c r="P83" s="472">
        <v>14353.6</v>
      </c>
      <c r="Q83" s="472">
        <v>1470.8</v>
      </c>
      <c r="R83" s="472">
        <v>3334.3</v>
      </c>
    </row>
    <row r="84" spans="1:18">
      <c r="A84" s="468">
        <f t="shared" si="1"/>
        <v>3403</v>
      </c>
      <c r="B84" s="473">
        <v>34031980</v>
      </c>
      <c r="C84" s="471" t="s">
        <v>3082</v>
      </c>
      <c r="D84" s="471" t="s">
        <v>3054</v>
      </c>
      <c r="E84" s="472"/>
      <c r="F84" s="472"/>
      <c r="G84" s="472"/>
      <c r="H84" s="472"/>
      <c r="I84" s="472"/>
      <c r="J84" s="472"/>
      <c r="K84" s="472"/>
      <c r="L84" s="472"/>
      <c r="M84" s="472"/>
      <c r="N84" s="472"/>
      <c r="O84" s="472"/>
      <c r="P84" s="472">
        <v>20118203.399999999</v>
      </c>
      <c r="Q84" s="472">
        <v>22997265.800000001</v>
      </c>
      <c r="R84" s="472">
        <v>26497392.600000001</v>
      </c>
    </row>
    <row r="85" spans="1:18">
      <c r="A85" s="468">
        <f t="shared" si="1"/>
        <v>3403</v>
      </c>
      <c r="B85" s="473">
        <v>34031990</v>
      </c>
      <c r="C85" s="471" t="s">
        <v>3082</v>
      </c>
      <c r="D85" s="471" t="s">
        <v>3054</v>
      </c>
      <c r="E85" s="472"/>
      <c r="F85" s="472"/>
      <c r="G85" s="472"/>
      <c r="H85" s="472"/>
      <c r="I85" s="472"/>
      <c r="J85" s="472">
        <v>5682877.2999999998</v>
      </c>
      <c r="K85" s="472">
        <v>6360612.9000000004</v>
      </c>
      <c r="L85" s="472">
        <v>6362872.2999999998</v>
      </c>
      <c r="M85" s="472">
        <v>9406073.0999999996</v>
      </c>
      <c r="N85" s="472">
        <v>14117816.199999999</v>
      </c>
      <c r="O85" s="472">
        <v>16325854.699999999</v>
      </c>
      <c r="P85" s="472"/>
      <c r="Q85" s="472"/>
      <c r="R85" s="472"/>
    </row>
    <row r="86" spans="1:18">
      <c r="A86" s="468">
        <f t="shared" si="1"/>
        <v>3403</v>
      </c>
      <c r="B86" s="473">
        <v>34031991</v>
      </c>
      <c r="C86" s="471" t="s">
        <v>3780</v>
      </c>
      <c r="D86" s="471" t="s">
        <v>3054</v>
      </c>
      <c r="E86" s="472">
        <v>576395.4</v>
      </c>
      <c r="F86" s="472">
        <v>1363437.6</v>
      </c>
      <c r="G86" s="472">
        <v>2622541.5</v>
      </c>
      <c r="H86" s="472">
        <v>3445593.9</v>
      </c>
      <c r="I86" s="472">
        <v>4983707.7</v>
      </c>
      <c r="J86" s="472"/>
      <c r="K86" s="472"/>
      <c r="L86" s="472"/>
      <c r="M86" s="472"/>
      <c r="N86" s="472"/>
      <c r="O86" s="472"/>
      <c r="P86" s="472"/>
      <c r="Q86" s="472"/>
      <c r="R86" s="472"/>
    </row>
    <row r="87" spans="1:18">
      <c r="A87" s="468">
        <f t="shared" si="1"/>
        <v>3403</v>
      </c>
      <c r="B87" s="473">
        <v>34031999</v>
      </c>
      <c r="C87" s="471" t="s">
        <v>3082</v>
      </c>
      <c r="D87" s="471" t="s">
        <v>3054</v>
      </c>
      <c r="E87" s="472">
        <v>87905.9</v>
      </c>
      <c r="F87" s="472">
        <v>53183.199999999997</v>
      </c>
      <c r="G87" s="472">
        <v>51863.3</v>
      </c>
      <c r="H87" s="472">
        <v>33458.699999999997</v>
      </c>
      <c r="I87" s="472">
        <v>61441.9</v>
      </c>
      <c r="J87" s="472"/>
      <c r="K87" s="472"/>
      <c r="L87" s="472"/>
      <c r="M87" s="472"/>
      <c r="N87" s="472"/>
      <c r="O87" s="472"/>
      <c r="P87" s="472"/>
      <c r="Q87" s="472"/>
      <c r="R87" s="472"/>
    </row>
    <row r="88" spans="1:18">
      <c r="A88" s="468">
        <f t="shared" si="1"/>
        <v>3403</v>
      </c>
      <c r="B88" s="473">
        <v>34039100</v>
      </c>
      <c r="C88" s="471" t="s">
        <v>3777</v>
      </c>
      <c r="D88" s="471" t="s">
        <v>3054</v>
      </c>
      <c r="E88" s="472">
        <v>3978.4</v>
      </c>
      <c r="F88" s="472">
        <v>795</v>
      </c>
      <c r="G88" s="472">
        <v>1202.4000000000001</v>
      </c>
      <c r="H88" s="472">
        <v>55221</v>
      </c>
      <c r="I88" s="472">
        <v>371406</v>
      </c>
      <c r="J88" s="472">
        <v>44255.4</v>
      </c>
      <c r="K88" s="472">
        <v>15677</v>
      </c>
      <c r="L88" s="472">
        <v>3245.6</v>
      </c>
      <c r="M88" s="472">
        <v>65706.3</v>
      </c>
      <c r="N88" s="472">
        <v>32744.9</v>
      </c>
      <c r="O88" s="472">
        <v>32250.7</v>
      </c>
      <c r="P88" s="472">
        <v>25611</v>
      </c>
      <c r="Q88" s="472">
        <v>66876.2</v>
      </c>
      <c r="R88" s="472">
        <v>182316.5</v>
      </c>
    </row>
    <row r="89" spans="1:18">
      <c r="A89" s="468">
        <f t="shared" si="1"/>
        <v>3403</v>
      </c>
      <c r="B89" s="473">
        <v>34039900</v>
      </c>
      <c r="C89" s="471" t="s">
        <v>3082</v>
      </c>
      <c r="D89" s="471" t="s">
        <v>3054</v>
      </c>
      <c r="E89" s="472"/>
      <c r="F89" s="472"/>
      <c r="G89" s="472"/>
      <c r="H89" s="472"/>
      <c r="I89" s="472"/>
      <c r="J89" s="472">
        <v>323892.2</v>
      </c>
      <c r="K89" s="472">
        <v>710990.5</v>
      </c>
      <c r="L89" s="472">
        <v>2008205.5</v>
      </c>
      <c r="M89" s="472">
        <v>3027700.7</v>
      </c>
      <c r="N89" s="472">
        <v>1679672.9</v>
      </c>
      <c r="O89" s="472">
        <v>1365566.9</v>
      </c>
      <c r="P89" s="472">
        <v>1025637.4</v>
      </c>
      <c r="Q89" s="472">
        <v>1071175</v>
      </c>
      <c r="R89" s="472">
        <v>992319.8</v>
      </c>
    </row>
    <row r="90" spans="1:18">
      <c r="A90" s="468">
        <f t="shared" si="1"/>
        <v>3403</v>
      </c>
      <c r="B90" s="473">
        <v>34039910</v>
      </c>
      <c r="C90" s="471" t="s">
        <v>3781</v>
      </c>
      <c r="D90" s="471" t="s">
        <v>3054</v>
      </c>
      <c r="E90" s="472">
        <v>72380</v>
      </c>
      <c r="F90" s="472">
        <v>82047.3</v>
      </c>
      <c r="G90" s="472">
        <v>126592.5</v>
      </c>
      <c r="H90" s="472">
        <v>290542.3</v>
      </c>
      <c r="I90" s="472">
        <v>157488.70000000001</v>
      </c>
      <c r="J90" s="472"/>
      <c r="K90" s="472"/>
      <c r="L90" s="472"/>
      <c r="M90" s="472"/>
      <c r="N90" s="472"/>
      <c r="O90" s="472"/>
      <c r="P90" s="472"/>
      <c r="Q90" s="472"/>
      <c r="R90" s="472"/>
    </row>
    <row r="91" spans="1:18">
      <c r="A91" s="468">
        <f t="shared" si="1"/>
        <v>3403</v>
      </c>
      <c r="B91" s="473">
        <v>34039990</v>
      </c>
      <c r="C91" s="471" t="s">
        <v>3082</v>
      </c>
      <c r="D91" s="471" t="s">
        <v>3054</v>
      </c>
      <c r="E91" s="472">
        <v>58199.3</v>
      </c>
      <c r="F91" s="472">
        <v>48075</v>
      </c>
      <c r="G91" s="472">
        <v>59457.5</v>
      </c>
      <c r="H91" s="472">
        <v>25692.6</v>
      </c>
      <c r="I91" s="472">
        <v>19719.400000000001</v>
      </c>
      <c r="J91" s="472"/>
      <c r="K91" s="472"/>
      <c r="L91" s="472"/>
      <c r="M91" s="472"/>
      <c r="N91" s="472"/>
      <c r="O91" s="472"/>
      <c r="P91" s="472"/>
      <c r="Q91" s="472"/>
      <c r="R91" s="472"/>
    </row>
    <row r="92" spans="1:18">
      <c r="A92" s="468">
        <f t="shared" si="1"/>
        <v>3404</v>
      </c>
      <c r="B92" s="473">
        <v>34041000</v>
      </c>
      <c r="C92" s="471" t="s">
        <v>3782</v>
      </c>
      <c r="D92" s="471" t="s">
        <v>3054</v>
      </c>
      <c r="E92" s="472"/>
      <c r="F92" s="472">
        <v>250</v>
      </c>
      <c r="G92" s="472"/>
      <c r="H92" s="472"/>
      <c r="I92" s="472"/>
      <c r="J92" s="472"/>
      <c r="K92" s="472"/>
      <c r="L92" s="472"/>
      <c r="M92" s="472"/>
      <c r="N92" s="472"/>
      <c r="O92" s="472"/>
      <c r="P92" s="472"/>
      <c r="Q92" s="472"/>
      <c r="R92" s="472"/>
    </row>
    <row r="93" spans="1:18">
      <c r="A93" s="468">
        <f t="shared" si="1"/>
        <v>3404</v>
      </c>
      <c r="B93" s="473">
        <v>34042000</v>
      </c>
      <c r="C93" s="471" t="s">
        <v>3783</v>
      </c>
      <c r="D93" s="471" t="s">
        <v>3054</v>
      </c>
      <c r="E93" s="472">
        <v>0</v>
      </c>
      <c r="F93" s="472">
        <v>0</v>
      </c>
      <c r="G93" s="472">
        <v>4</v>
      </c>
      <c r="H93" s="472">
        <v>5927</v>
      </c>
      <c r="I93" s="472">
        <v>0.3</v>
      </c>
      <c r="J93" s="472">
        <v>66.3</v>
      </c>
      <c r="K93" s="472">
        <v>558.29999999999995</v>
      </c>
      <c r="L93" s="472">
        <v>1887</v>
      </c>
      <c r="M93" s="472">
        <v>129.4</v>
      </c>
      <c r="N93" s="472">
        <v>4820.3</v>
      </c>
      <c r="O93" s="472">
        <v>56245.2</v>
      </c>
      <c r="P93" s="472">
        <v>25241.9</v>
      </c>
      <c r="Q93" s="472">
        <v>924.2</v>
      </c>
      <c r="R93" s="472">
        <v>406</v>
      </c>
    </row>
    <row r="94" spans="1:18">
      <c r="A94" s="468">
        <f t="shared" si="1"/>
        <v>3404</v>
      </c>
      <c r="B94" s="473">
        <v>34049000</v>
      </c>
      <c r="C94" s="471" t="s">
        <v>3107</v>
      </c>
      <c r="D94" s="471" t="s">
        <v>3054</v>
      </c>
      <c r="E94" s="472"/>
      <c r="F94" s="472"/>
      <c r="G94" s="472"/>
      <c r="H94" s="472"/>
      <c r="I94" s="472"/>
      <c r="J94" s="472">
        <v>19674.7</v>
      </c>
      <c r="K94" s="472">
        <v>26875.3</v>
      </c>
      <c r="L94" s="472">
        <v>55473.5</v>
      </c>
      <c r="M94" s="472">
        <v>2706615.5</v>
      </c>
      <c r="N94" s="472">
        <v>2377430.4</v>
      </c>
      <c r="O94" s="472">
        <v>3461805.4</v>
      </c>
      <c r="P94" s="472">
        <v>3097846.9</v>
      </c>
      <c r="Q94" s="472">
        <v>2172878.7999999998</v>
      </c>
      <c r="R94" s="472">
        <v>2089442.3</v>
      </c>
    </row>
    <row r="95" spans="1:18">
      <c r="A95" s="468">
        <f t="shared" si="1"/>
        <v>3404</v>
      </c>
      <c r="B95" s="473">
        <v>34049010</v>
      </c>
      <c r="C95" s="471" t="s">
        <v>3784</v>
      </c>
      <c r="D95" s="471" t="s">
        <v>3054</v>
      </c>
      <c r="E95" s="472">
        <v>241</v>
      </c>
      <c r="F95" s="472">
        <v>3041.6</v>
      </c>
      <c r="G95" s="472">
        <v>7567.6</v>
      </c>
      <c r="H95" s="472">
        <v>864</v>
      </c>
      <c r="I95" s="472">
        <v>8346.4</v>
      </c>
      <c r="J95" s="472"/>
      <c r="K95" s="472"/>
      <c r="L95" s="472"/>
      <c r="M95" s="472"/>
      <c r="N95" s="472"/>
      <c r="O95" s="472"/>
      <c r="P95" s="472"/>
      <c r="Q95" s="472"/>
      <c r="R95" s="472"/>
    </row>
    <row r="96" spans="1:18">
      <c r="A96" s="468">
        <f t="shared" si="1"/>
        <v>3404</v>
      </c>
      <c r="B96" s="473">
        <v>34049080</v>
      </c>
      <c r="C96" s="471" t="s">
        <v>3107</v>
      </c>
      <c r="D96" s="471" t="s">
        <v>3054</v>
      </c>
      <c r="E96" s="472"/>
      <c r="F96" s="472"/>
      <c r="G96" s="472">
        <v>4899.8</v>
      </c>
      <c r="H96" s="472">
        <v>23109.200000000001</v>
      </c>
      <c r="I96" s="472">
        <v>10074.6</v>
      </c>
      <c r="J96" s="472"/>
      <c r="K96" s="472"/>
      <c r="L96" s="472"/>
      <c r="M96" s="472"/>
      <c r="N96" s="472"/>
      <c r="O96" s="472"/>
      <c r="P96" s="472"/>
      <c r="Q96" s="472"/>
      <c r="R96" s="472"/>
    </row>
    <row r="97" spans="1:18">
      <c r="A97" s="468">
        <f t="shared" si="1"/>
        <v>3404</v>
      </c>
      <c r="B97" s="473">
        <v>34049090</v>
      </c>
      <c r="C97" s="471" t="s">
        <v>3107</v>
      </c>
      <c r="D97" s="471" t="s">
        <v>3054</v>
      </c>
      <c r="E97" s="472">
        <v>4.3</v>
      </c>
      <c r="F97" s="472">
        <v>779.2</v>
      </c>
      <c r="G97" s="472"/>
      <c r="H97" s="472"/>
      <c r="I97" s="472"/>
      <c r="J97" s="472"/>
      <c r="K97" s="472"/>
      <c r="L97" s="472"/>
      <c r="M97" s="472"/>
      <c r="N97" s="472"/>
      <c r="O97" s="472"/>
      <c r="P97" s="472"/>
      <c r="Q97" s="472"/>
      <c r="R97" s="472"/>
    </row>
    <row r="98" spans="1:18">
      <c r="A98" s="468">
        <f t="shared" si="1"/>
        <v>3405</v>
      </c>
      <c r="B98" s="473">
        <v>34051000</v>
      </c>
      <c r="C98" s="471" t="s">
        <v>3785</v>
      </c>
      <c r="D98" s="471" t="s">
        <v>3054</v>
      </c>
      <c r="E98" s="472">
        <v>67301.7</v>
      </c>
      <c r="F98" s="472">
        <v>36057.9</v>
      </c>
      <c r="G98" s="472">
        <v>30861.599999999999</v>
      </c>
      <c r="H98" s="472">
        <v>26022.799999999999</v>
      </c>
      <c r="I98" s="472">
        <v>19985.8</v>
      </c>
      <c r="J98" s="472">
        <v>55565</v>
      </c>
      <c r="K98" s="472">
        <v>66527.100000000006</v>
      </c>
      <c r="L98" s="472">
        <v>86895.7</v>
      </c>
      <c r="M98" s="472">
        <v>301316.90000000002</v>
      </c>
      <c r="N98" s="472">
        <v>337966.8</v>
      </c>
      <c r="O98" s="472">
        <v>78485.3</v>
      </c>
      <c r="P98" s="472">
        <v>49371.8</v>
      </c>
      <c r="Q98" s="472">
        <v>59728.1</v>
      </c>
      <c r="R98" s="472">
        <v>81531.899999999994</v>
      </c>
    </row>
    <row r="99" spans="1:18">
      <c r="A99" s="468">
        <f t="shared" si="1"/>
        <v>3405</v>
      </c>
      <c r="B99" s="473">
        <v>34052000</v>
      </c>
      <c r="C99" s="471" t="s">
        <v>3786</v>
      </c>
      <c r="D99" s="471" t="s">
        <v>3054</v>
      </c>
      <c r="E99" s="472">
        <v>13068.4</v>
      </c>
      <c r="F99" s="472">
        <v>15354.9</v>
      </c>
      <c r="G99" s="472">
        <v>5319</v>
      </c>
      <c r="H99" s="472">
        <v>16637.3</v>
      </c>
      <c r="I99" s="472">
        <v>9596.9</v>
      </c>
      <c r="J99" s="472">
        <v>16307.4</v>
      </c>
      <c r="K99" s="472">
        <v>28024.6</v>
      </c>
      <c r="L99" s="472">
        <v>46777.1</v>
      </c>
      <c r="M99" s="472">
        <v>79937.399999999994</v>
      </c>
      <c r="N99" s="472">
        <v>89449.3</v>
      </c>
      <c r="O99" s="472">
        <v>128629.9</v>
      </c>
      <c r="P99" s="472">
        <v>48050.1</v>
      </c>
      <c r="Q99" s="472">
        <v>73771.7</v>
      </c>
      <c r="R99" s="472">
        <v>96887.5</v>
      </c>
    </row>
    <row r="100" spans="1:18">
      <c r="A100" s="468">
        <f t="shared" si="1"/>
        <v>3405</v>
      </c>
      <c r="B100" s="473">
        <v>34053000</v>
      </c>
      <c r="C100" s="471" t="s">
        <v>3787</v>
      </c>
      <c r="D100" s="471" t="s">
        <v>3054</v>
      </c>
      <c r="E100" s="472">
        <v>55703.1</v>
      </c>
      <c r="F100" s="472">
        <v>89611.7</v>
      </c>
      <c r="G100" s="472">
        <v>56416</v>
      </c>
      <c r="H100" s="472">
        <v>52424.800000000003</v>
      </c>
      <c r="I100" s="472">
        <v>36928.300000000003</v>
      </c>
      <c r="J100" s="472">
        <v>73593.5</v>
      </c>
      <c r="K100" s="472">
        <v>51836.9</v>
      </c>
      <c r="L100" s="472">
        <v>96985.600000000006</v>
      </c>
      <c r="M100" s="472">
        <v>121097.4</v>
      </c>
      <c r="N100" s="472">
        <v>182951.6</v>
      </c>
      <c r="O100" s="472">
        <v>78457.2</v>
      </c>
      <c r="P100" s="472">
        <v>92920.5</v>
      </c>
      <c r="Q100" s="472">
        <v>274435.59999999998</v>
      </c>
      <c r="R100" s="472">
        <v>268786.5</v>
      </c>
    </row>
    <row r="101" spans="1:18">
      <c r="A101" s="468">
        <f t="shared" si="1"/>
        <v>3405</v>
      </c>
      <c r="B101" s="473">
        <v>34054000</v>
      </c>
      <c r="C101" s="471" t="s">
        <v>3788</v>
      </c>
      <c r="D101" s="471" t="s">
        <v>3054</v>
      </c>
      <c r="E101" s="472">
        <v>8442.2000000000007</v>
      </c>
      <c r="F101" s="472">
        <v>30751.5</v>
      </c>
      <c r="G101" s="472">
        <v>67935.5</v>
      </c>
      <c r="H101" s="472">
        <v>95236.5</v>
      </c>
      <c r="I101" s="472">
        <v>72450.600000000006</v>
      </c>
      <c r="J101" s="472">
        <v>51475.4</v>
      </c>
      <c r="K101" s="472">
        <v>201847.6</v>
      </c>
      <c r="L101" s="472">
        <v>128411.8</v>
      </c>
      <c r="M101" s="472">
        <v>120494.2</v>
      </c>
      <c r="N101" s="472">
        <v>324880.7</v>
      </c>
      <c r="O101" s="472">
        <v>107495.4</v>
      </c>
      <c r="P101" s="472">
        <v>117169.4</v>
      </c>
      <c r="Q101" s="472">
        <v>368945.6</v>
      </c>
      <c r="R101" s="472">
        <v>282737</v>
      </c>
    </row>
    <row r="102" spans="1:18">
      <c r="A102" s="468">
        <f t="shared" si="1"/>
        <v>3405</v>
      </c>
      <c r="B102" s="473">
        <v>34059010</v>
      </c>
      <c r="C102" s="471" t="s">
        <v>3789</v>
      </c>
      <c r="D102" s="471" t="s">
        <v>3054</v>
      </c>
      <c r="E102" s="472">
        <v>585.70000000000005</v>
      </c>
      <c r="F102" s="472">
        <v>939.3</v>
      </c>
      <c r="G102" s="472">
        <v>12204.7</v>
      </c>
      <c r="H102" s="472">
        <v>42431.5</v>
      </c>
      <c r="I102" s="472">
        <v>24741.8</v>
      </c>
      <c r="J102" s="472">
        <v>13501.2</v>
      </c>
      <c r="K102" s="472">
        <v>6544.5</v>
      </c>
      <c r="L102" s="472">
        <v>18196.099999999999</v>
      </c>
      <c r="M102" s="472">
        <v>17970.900000000001</v>
      </c>
      <c r="N102" s="472">
        <v>28316.3</v>
      </c>
      <c r="O102" s="472">
        <v>31639.5</v>
      </c>
      <c r="P102" s="472">
        <v>46735.1</v>
      </c>
      <c r="Q102" s="472">
        <v>28166.3</v>
      </c>
      <c r="R102" s="472">
        <v>53511</v>
      </c>
    </row>
    <row r="103" spans="1:18">
      <c r="A103" s="468">
        <f t="shared" si="1"/>
        <v>3405</v>
      </c>
      <c r="B103" s="473">
        <v>34059090</v>
      </c>
      <c r="C103" s="471" t="s">
        <v>3107</v>
      </c>
      <c r="D103" s="471" t="s">
        <v>3054</v>
      </c>
      <c r="E103" s="472">
        <v>9443.7000000000007</v>
      </c>
      <c r="F103" s="472">
        <v>56399.4</v>
      </c>
      <c r="G103" s="472">
        <v>23691.3</v>
      </c>
      <c r="H103" s="472">
        <v>35469.9</v>
      </c>
      <c r="I103" s="472">
        <v>69316.800000000003</v>
      </c>
      <c r="J103" s="472">
        <v>163977.70000000001</v>
      </c>
      <c r="K103" s="472">
        <v>48140.7</v>
      </c>
      <c r="L103" s="472">
        <v>485361.4</v>
      </c>
      <c r="M103" s="472">
        <v>80221.5</v>
      </c>
      <c r="N103" s="472">
        <v>342954.7</v>
      </c>
      <c r="O103" s="472">
        <v>53320.800000000003</v>
      </c>
      <c r="P103" s="472">
        <v>68187.7</v>
      </c>
      <c r="Q103" s="472">
        <v>114801.9</v>
      </c>
      <c r="R103" s="472">
        <v>115386.8</v>
      </c>
    </row>
    <row r="104" spans="1:18">
      <c r="A104" s="468">
        <f t="shared" si="1"/>
        <v>3406</v>
      </c>
      <c r="B104" s="473">
        <v>34060000</v>
      </c>
      <c r="C104" s="471" t="s">
        <v>3790</v>
      </c>
      <c r="D104" s="471" t="s">
        <v>3054</v>
      </c>
      <c r="E104" s="472"/>
      <c r="F104" s="472"/>
      <c r="G104" s="472"/>
      <c r="H104" s="472"/>
      <c r="I104" s="472"/>
      <c r="J104" s="472">
        <v>537868.1</v>
      </c>
      <c r="K104" s="472">
        <v>894580.9</v>
      </c>
      <c r="L104" s="472">
        <v>976899.9</v>
      </c>
      <c r="M104" s="472">
        <v>1124351.5</v>
      </c>
      <c r="N104" s="472">
        <v>1552993.4</v>
      </c>
      <c r="O104" s="472">
        <v>1740823.4</v>
      </c>
      <c r="P104" s="472">
        <v>4027186.5</v>
      </c>
      <c r="Q104" s="472">
        <v>3047418.3</v>
      </c>
      <c r="R104" s="472">
        <v>2655223.6</v>
      </c>
    </row>
    <row r="105" spans="1:18">
      <c r="A105" s="468">
        <f t="shared" si="1"/>
        <v>3406</v>
      </c>
      <c r="B105" s="473">
        <v>34060011</v>
      </c>
      <c r="C105" s="471" t="s">
        <v>3791</v>
      </c>
      <c r="D105" s="471" t="s">
        <v>3054</v>
      </c>
      <c r="E105" s="472">
        <v>242799.3</v>
      </c>
      <c r="F105" s="472">
        <v>171363.4</v>
      </c>
      <c r="G105" s="472">
        <v>285132.59999999998</v>
      </c>
      <c r="H105" s="472">
        <v>216292.5</v>
      </c>
      <c r="I105" s="472">
        <v>340555.3</v>
      </c>
      <c r="J105" s="472"/>
      <c r="K105" s="472"/>
      <c r="L105" s="472"/>
      <c r="M105" s="472"/>
      <c r="N105" s="472"/>
      <c r="O105" s="472"/>
      <c r="P105" s="472"/>
      <c r="Q105" s="472"/>
      <c r="R105" s="472"/>
    </row>
    <row r="106" spans="1:18">
      <c r="A106" s="468">
        <f t="shared" si="1"/>
        <v>3406</v>
      </c>
      <c r="B106" s="473">
        <v>34060019</v>
      </c>
      <c r="C106" s="471" t="s">
        <v>3448</v>
      </c>
      <c r="D106" s="471" t="s">
        <v>3054</v>
      </c>
      <c r="E106" s="472">
        <v>85809.1</v>
      </c>
      <c r="F106" s="472">
        <v>146159.4</v>
      </c>
      <c r="G106" s="472">
        <v>144762.9</v>
      </c>
      <c r="H106" s="472">
        <v>187606.8</v>
      </c>
      <c r="I106" s="472">
        <v>135201.70000000001</v>
      </c>
      <c r="J106" s="472"/>
      <c r="K106" s="472"/>
      <c r="L106" s="472"/>
      <c r="M106" s="472"/>
      <c r="N106" s="472"/>
      <c r="O106" s="472"/>
      <c r="P106" s="472"/>
      <c r="Q106" s="472"/>
      <c r="R106" s="472"/>
    </row>
    <row r="107" spans="1:18">
      <c r="A107" s="468">
        <f t="shared" si="1"/>
        <v>3406</v>
      </c>
      <c r="B107" s="473">
        <v>34060090</v>
      </c>
      <c r="C107" s="471" t="s">
        <v>3107</v>
      </c>
      <c r="D107" s="471" t="s">
        <v>3054</v>
      </c>
      <c r="E107" s="472">
        <v>15421.8</v>
      </c>
      <c r="F107" s="472">
        <v>14009</v>
      </c>
      <c r="G107" s="472">
        <v>14320.7</v>
      </c>
      <c r="H107" s="472">
        <v>8129.4</v>
      </c>
      <c r="I107" s="472">
        <v>16473</v>
      </c>
      <c r="J107" s="472"/>
      <c r="K107" s="472"/>
      <c r="L107" s="472"/>
      <c r="M107" s="472"/>
      <c r="N107" s="472"/>
      <c r="O107" s="472"/>
      <c r="P107" s="472"/>
      <c r="Q107" s="472"/>
      <c r="R107" s="472"/>
    </row>
    <row r="108" spans="1:18">
      <c r="A108" s="468">
        <f t="shared" si="1"/>
        <v>3407</v>
      </c>
      <c r="B108" s="473">
        <v>34070000</v>
      </c>
      <c r="C108" s="471" t="s">
        <v>3792</v>
      </c>
      <c r="D108" s="471" t="s">
        <v>3054</v>
      </c>
      <c r="E108" s="472">
        <v>9654.7999999999993</v>
      </c>
      <c r="F108" s="472">
        <v>36334.5</v>
      </c>
      <c r="G108" s="472">
        <v>80419</v>
      </c>
      <c r="H108" s="472">
        <v>206146</v>
      </c>
      <c r="I108" s="472">
        <v>181267.1</v>
      </c>
      <c r="J108" s="472">
        <v>108524</v>
      </c>
      <c r="K108" s="472">
        <v>231195.9</v>
      </c>
      <c r="L108" s="472">
        <v>202531.1</v>
      </c>
      <c r="M108" s="472">
        <v>266982.7</v>
      </c>
      <c r="N108" s="472">
        <v>528875</v>
      </c>
      <c r="O108" s="472">
        <v>382135.8</v>
      </c>
      <c r="P108" s="472">
        <v>353224</v>
      </c>
      <c r="Q108" s="472">
        <v>263725.59999999998</v>
      </c>
      <c r="R108" s="472">
        <v>228105.4</v>
      </c>
    </row>
    <row r="109" spans="1:18">
      <c r="A109" s="468">
        <f t="shared" si="1"/>
        <v>3501</v>
      </c>
      <c r="B109" s="473">
        <v>35011010</v>
      </c>
      <c r="C109" s="471" t="s">
        <v>3793</v>
      </c>
      <c r="D109" s="471" t="s">
        <v>3054</v>
      </c>
      <c r="E109" s="472"/>
      <c r="F109" s="472"/>
      <c r="G109" s="472"/>
      <c r="H109" s="472"/>
      <c r="I109" s="472"/>
      <c r="J109" s="472"/>
      <c r="K109" s="472"/>
      <c r="L109" s="472"/>
      <c r="M109" s="472"/>
      <c r="N109" s="472"/>
      <c r="O109" s="472"/>
      <c r="P109" s="472"/>
      <c r="Q109" s="472"/>
      <c r="R109" s="472"/>
    </row>
    <row r="110" spans="1:18">
      <c r="A110" s="468">
        <f t="shared" si="1"/>
        <v>3501</v>
      </c>
      <c r="B110" s="473">
        <v>35011050</v>
      </c>
      <c r="C110" s="471" t="s">
        <v>3794</v>
      </c>
      <c r="D110" s="471" t="s">
        <v>3054</v>
      </c>
      <c r="E110" s="472">
        <v>0</v>
      </c>
      <c r="F110" s="472"/>
      <c r="G110" s="472">
        <v>20000</v>
      </c>
      <c r="H110" s="472">
        <v>0</v>
      </c>
      <c r="I110" s="472">
        <v>0</v>
      </c>
      <c r="J110" s="472"/>
      <c r="K110" s="472">
        <v>35</v>
      </c>
      <c r="L110" s="472"/>
      <c r="M110" s="472"/>
      <c r="N110" s="472">
        <v>194</v>
      </c>
      <c r="O110" s="472">
        <v>510</v>
      </c>
      <c r="P110" s="472">
        <v>1208</v>
      </c>
      <c r="Q110" s="472">
        <v>358.2</v>
      </c>
      <c r="R110" s="472">
        <v>30.5</v>
      </c>
    </row>
    <row r="111" spans="1:18">
      <c r="A111" s="468">
        <f t="shared" si="1"/>
        <v>3501</v>
      </c>
      <c r="B111" s="473">
        <v>35011090</v>
      </c>
      <c r="C111" s="471" t="s">
        <v>3182</v>
      </c>
      <c r="D111" s="471" t="s">
        <v>3054</v>
      </c>
      <c r="E111" s="472">
        <v>452084.5</v>
      </c>
      <c r="F111" s="472">
        <v>170360</v>
      </c>
      <c r="G111" s="472">
        <v>20375.099999999999</v>
      </c>
      <c r="H111" s="472">
        <v>376058.6</v>
      </c>
      <c r="I111" s="472">
        <v>236025.1</v>
      </c>
      <c r="J111" s="472">
        <v>2000.3</v>
      </c>
      <c r="K111" s="472">
        <v>10020.1</v>
      </c>
      <c r="L111" s="472">
        <v>0.2</v>
      </c>
      <c r="M111" s="472">
        <v>0.1</v>
      </c>
      <c r="N111" s="472">
        <v>0.1</v>
      </c>
      <c r="O111" s="472">
        <v>0.5</v>
      </c>
      <c r="P111" s="472">
        <v>155155.6</v>
      </c>
      <c r="Q111" s="472">
        <v>0</v>
      </c>
      <c r="R111" s="472">
        <v>100</v>
      </c>
    </row>
    <row r="112" spans="1:18">
      <c r="A112" s="468">
        <f t="shared" si="1"/>
        <v>3501</v>
      </c>
      <c r="B112" s="473">
        <v>35019010</v>
      </c>
      <c r="C112" s="471" t="s">
        <v>3795</v>
      </c>
      <c r="D112" s="471" t="s">
        <v>3054</v>
      </c>
      <c r="E112" s="472">
        <v>31169</v>
      </c>
      <c r="F112" s="472">
        <v>30239</v>
      </c>
      <c r="G112" s="472">
        <v>45714</v>
      </c>
      <c r="H112" s="472">
        <v>31801</v>
      </c>
      <c r="I112" s="472">
        <v>34309.599999999999</v>
      </c>
      <c r="J112" s="472">
        <v>48029</v>
      </c>
      <c r="K112" s="472">
        <v>62716</v>
      </c>
      <c r="L112" s="472">
        <v>182074</v>
      </c>
      <c r="M112" s="472">
        <v>169984</v>
      </c>
      <c r="N112" s="472">
        <v>100079.4</v>
      </c>
      <c r="O112" s="472">
        <v>62744</v>
      </c>
      <c r="P112" s="472">
        <v>41400</v>
      </c>
      <c r="Q112" s="472">
        <v>13917</v>
      </c>
      <c r="R112" s="472">
        <v>7372</v>
      </c>
    </row>
    <row r="113" spans="1:18">
      <c r="A113" s="468">
        <f t="shared" si="1"/>
        <v>3501</v>
      </c>
      <c r="B113" s="473">
        <v>35019090</v>
      </c>
      <c r="C113" s="471" t="s">
        <v>3107</v>
      </c>
      <c r="D113" s="471" t="s">
        <v>3054</v>
      </c>
      <c r="E113" s="472">
        <v>134</v>
      </c>
      <c r="F113" s="472">
        <v>0</v>
      </c>
      <c r="G113" s="472">
        <v>361</v>
      </c>
      <c r="H113" s="472">
        <v>873</v>
      </c>
      <c r="I113" s="472">
        <v>5790.3</v>
      </c>
      <c r="J113" s="472">
        <v>3053.4</v>
      </c>
      <c r="K113" s="472">
        <v>4358</v>
      </c>
      <c r="L113" s="472">
        <v>6354.8</v>
      </c>
      <c r="M113" s="472">
        <v>5953.8</v>
      </c>
      <c r="N113" s="472">
        <v>1664.7</v>
      </c>
      <c r="O113" s="472">
        <v>4469</v>
      </c>
      <c r="P113" s="472">
        <v>21398.1</v>
      </c>
      <c r="Q113" s="472">
        <v>8744.2999999999993</v>
      </c>
      <c r="R113" s="472">
        <v>8816.1</v>
      </c>
    </row>
    <row r="114" spans="1:18">
      <c r="A114" s="468">
        <f t="shared" si="1"/>
        <v>3502</v>
      </c>
      <c r="B114" s="473">
        <v>35021110</v>
      </c>
      <c r="C114" s="471" t="s">
        <v>3796</v>
      </c>
      <c r="D114" s="471" t="s">
        <v>3054</v>
      </c>
      <c r="E114" s="472"/>
      <c r="F114" s="472"/>
      <c r="G114" s="472"/>
      <c r="H114" s="472"/>
      <c r="I114" s="472"/>
      <c r="J114" s="472"/>
      <c r="K114" s="472"/>
      <c r="L114" s="472"/>
      <c r="M114" s="472">
        <v>1</v>
      </c>
      <c r="N114" s="472"/>
      <c r="O114" s="472"/>
      <c r="P114" s="472"/>
      <c r="Q114" s="472"/>
      <c r="R114" s="472"/>
    </row>
    <row r="115" spans="1:18">
      <c r="A115" s="468">
        <f t="shared" si="1"/>
        <v>3502</v>
      </c>
      <c r="B115" s="473">
        <v>35021190</v>
      </c>
      <c r="C115" s="471" t="s">
        <v>3212</v>
      </c>
      <c r="D115" s="471" t="s">
        <v>3054</v>
      </c>
      <c r="E115" s="472">
        <v>22606</v>
      </c>
      <c r="F115" s="472">
        <v>12960</v>
      </c>
      <c r="G115" s="472">
        <v>17705</v>
      </c>
      <c r="H115" s="472">
        <v>36501</v>
      </c>
      <c r="I115" s="472">
        <v>35950</v>
      </c>
      <c r="J115" s="472">
        <v>9836.9</v>
      </c>
      <c r="K115" s="472">
        <v>33835.1</v>
      </c>
      <c r="L115" s="472">
        <v>45145</v>
      </c>
      <c r="M115" s="472">
        <v>51495</v>
      </c>
      <c r="N115" s="472">
        <v>83950</v>
      </c>
      <c r="O115" s="472">
        <v>80680</v>
      </c>
      <c r="P115" s="472">
        <v>118292</v>
      </c>
      <c r="Q115" s="472">
        <v>12783</v>
      </c>
      <c r="R115" s="472">
        <v>3947</v>
      </c>
    </row>
    <row r="116" spans="1:18">
      <c r="A116" s="468">
        <f t="shared" si="1"/>
        <v>3502</v>
      </c>
      <c r="B116" s="473">
        <v>35021910</v>
      </c>
      <c r="C116" s="471" t="s">
        <v>3797</v>
      </c>
      <c r="D116" s="471" t="s">
        <v>3054</v>
      </c>
      <c r="E116" s="472"/>
      <c r="F116" s="472">
        <v>0</v>
      </c>
      <c r="G116" s="472">
        <v>0</v>
      </c>
      <c r="H116" s="472">
        <v>0</v>
      </c>
      <c r="I116" s="472">
        <v>1</v>
      </c>
      <c r="J116" s="472">
        <v>0</v>
      </c>
      <c r="K116" s="472">
        <v>0</v>
      </c>
      <c r="L116" s="472"/>
      <c r="M116" s="472">
        <v>0</v>
      </c>
      <c r="N116" s="472">
        <v>0</v>
      </c>
      <c r="O116" s="472"/>
      <c r="P116" s="472"/>
      <c r="Q116" s="472"/>
      <c r="R116" s="472"/>
    </row>
    <row r="117" spans="1:18">
      <c r="A117" s="468">
        <f t="shared" si="1"/>
        <v>3502</v>
      </c>
      <c r="B117" s="473">
        <v>35021990</v>
      </c>
      <c r="C117" s="471" t="s">
        <v>3082</v>
      </c>
      <c r="D117" s="471" t="s">
        <v>3054</v>
      </c>
      <c r="E117" s="472">
        <v>0</v>
      </c>
      <c r="F117" s="472">
        <v>140</v>
      </c>
      <c r="G117" s="472">
        <v>0</v>
      </c>
      <c r="H117" s="472"/>
      <c r="I117" s="472">
        <v>0</v>
      </c>
      <c r="J117" s="472">
        <v>0</v>
      </c>
      <c r="K117" s="472">
        <v>0</v>
      </c>
      <c r="L117" s="472">
        <v>1460</v>
      </c>
      <c r="M117" s="472">
        <v>6120</v>
      </c>
      <c r="N117" s="472">
        <v>11290</v>
      </c>
      <c r="O117" s="472">
        <v>10560</v>
      </c>
      <c r="P117" s="472">
        <v>2520</v>
      </c>
      <c r="Q117" s="472">
        <v>590</v>
      </c>
      <c r="R117" s="472">
        <v>20.5</v>
      </c>
    </row>
    <row r="118" spans="1:18">
      <c r="A118" s="468">
        <f t="shared" si="1"/>
        <v>3502</v>
      </c>
      <c r="B118" s="473">
        <v>35022010</v>
      </c>
      <c r="C118" s="471" t="s">
        <v>4047</v>
      </c>
      <c r="D118" s="471" t="s">
        <v>3054</v>
      </c>
      <c r="E118" s="472">
        <v>0</v>
      </c>
      <c r="F118" s="472"/>
      <c r="G118" s="472"/>
      <c r="H118" s="472"/>
      <c r="I118" s="472"/>
      <c r="J118" s="472"/>
      <c r="K118" s="472"/>
      <c r="L118" s="472"/>
      <c r="M118" s="472"/>
      <c r="N118" s="472"/>
      <c r="O118" s="472"/>
      <c r="P118" s="472"/>
      <c r="Q118" s="472"/>
      <c r="R118" s="472"/>
    </row>
    <row r="119" spans="1:18">
      <c r="A119" s="468">
        <f t="shared" si="1"/>
        <v>3502</v>
      </c>
      <c r="B119" s="473">
        <v>35022091</v>
      </c>
      <c r="C119" s="471" t="s">
        <v>3798</v>
      </c>
      <c r="D119" s="471" t="s">
        <v>3054</v>
      </c>
      <c r="E119" s="472">
        <v>218</v>
      </c>
      <c r="F119" s="472">
        <v>0</v>
      </c>
      <c r="G119" s="472"/>
      <c r="H119" s="472">
        <v>86175</v>
      </c>
      <c r="I119" s="472">
        <v>10495</v>
      </c>
      <c r="J119" s="472">
        <v>84560</v>
      </c>
      <c r="K119" s="472">
        <v>67200</v>
      </c>
      <c r="L119" s="472">
        <v>500</v>
      </c>
      <c r="M119" s="472">
        <v>4</v>
      </c>
      <c r="N119" s="472">
        <v>1054060</v>
      </c>
      <c r="O119" s="472">
        <v>1704681</v>
      </c>
      <c r="P119" s="472">
        <v>2964415</v>
      </c>
      <c r="Q119" s="472">
        <v>2087140.9</v>
      </c>
      <c r="R119" s="472">
        <v>8690218.5</v>
      </c>
    </row>
    <row r="120" spans="1:18">
      <c r="A120" s="468">
        <f t="shared" si="1"/>
        <v>3502</v>
      </c>
      <c r="B120" s="473">
        <v>35022099</v>
      </c>
      <c r="C120" s="471" t="s">
        <v>3212</v>
      </c>
      <c r="D120" s="471" t="s">
        <v>3054</v>
      </c>
      <c r="E120" s="472"/>
      <c r="F120" s="472"/>
      <c r="G120" s="472"/>
      <c r="H120" s="472">
        <v>2400</v>
      </c>
      <c r="I120" s="472"/>
      <c r="J120" s="472"/>
      <c r="K120" s="472"/>
      <c r="L120" s="472"/>
      <c r="M120" s="472"/>
      <c r="N120" s="472"/>
      <c r="O120" s="472"/>
      <c r="P120" s="472"/>
      <c r="Q120" s="472"/>
      <c r="R120" s="472">
        <v>25925</v>
      </c>
    </row>
    <row r="121" spans="1:18">
      <c r="A121" s="468">
        <f t="shared" si="1"/>
        <v>3502</v>
      </c>
      <c r="B121" s="473">
        <v>35029020</v>
      </c>
      <c r="C121" s="471" t="s">
        <v>3797</v>
      </c>
      <c r="D121" s="471" t="s">
        <v>3054</v>
      </c>
      <c r="E121" s="472">
        <v>0</v>
      </c>
      <c r="F121" s="472">
        <v>0</v>
      </c>
      <c r="G121" s="472">
        <v>0</v>
      </c>
      <c r="H121" s="472">
        <v>0</v>
      </c>
      <c r="I121" s="472">
        <v>0</v>
      </c>
      <c r="J121" s="472">
        <v>0</v>
      </c>
      <c r="K121" s="472">
        <v>0</v>
      </c>
      <c r="L121" s="472">
        <v>0.1</v>
      </c>
      <c r="M121" s="472">
        <v>3.7</v>
      </c>
      <c r="N121" s="472">
        <v>17.399999999999999</v>
      </c>
      <c r="O121" s="472">
        <v>46.1</v>
      </c>
      <c r="P121" s="472">
        <v>81.900000000000006</v>
      </c>
      <c r="Q121" s="472">
        <v>82.8</v>
      </c>
      <c r="R121" s="472">
        <v>107.6</v>
      </c>
    </row>
    <row r="122" spans="1:18">
      <c r="A122" s="468">
        <f t="shared" si="1"/>
        <v>3502</v>
      </c>
      <c r="B122" s="473">
        <v>35029070</v>
      </c>
      <c r="C122" s="471" t="s">
        <v>3082</v>
      </c>
      <c r="D122" s="471" t="s">
        <v>3054</v>
      </c>
      <c r="E122" s="472">
        <v>0.3</v>
      </c>
      <c r="F122" s="472">
        <v>0.4</v>
      </c>
      <c r="G122" s="472">
        <v>0.5</v>
      </c>
      <c r="H122" s="472">
        <v>22.5</v>
      </c>
      <c r="I122" s="472">
        <v>0.6</v>
      </c>
      <c r="J122" s="472">
        <v>0.3</v>
      </c>
      <c r="K122" s="472">
        <v>1.2</v>
      </c>
      <c r="L122" s="472">
        <v>4.5999999999999996</v>
      </c>
      <c r="M122" s="472">
        <v>39011.4</v>
      </c>
      <c r="N122" s="472">
        <v>507.9</v>
      </c>
      <c r="O122" s="472">
        <v>0</v>
      </c>
      <c r="P122" s="472">
        <v>0.1</v>
      </c>
      <c r="Q122" s="472">
        <v>0.2</v>
      </c>
      <c r="R122" s="472">
        <v>49400.1</v>
      </c>
    </row>
    <row r="123" spans="1:18">
      <c r="A123" s="468">
        <f t="shared" si="1"/>
        <v>3502</v>
      </c>
      <c r="B123" s="473">
        <v>35029090</v>
      </c>
      <c r="C123" s="471" t="s">
        <v>3799</v>
      </c>
      <c r="D123" s="471" t="s">
        <v>3054</v>
      </c>
      <c r="E123" s="472"/>
      <c r="F123" s="472">
        <v>0</v>
      </c>
      <c r="G123" s="472">
        <v>0</v>
      </c>
      <c r="H123" s="472">
        <v>0</v>
      </c>
      <c r="I123" s="472">
        <v>0</v>
      </c>
      <c r="J123" s="472">
        <v>6</v>
      </c>
      <c r="K123" s="472">
        <v>3.6</v>
      </c>
      <c r="L123" s="472">
        <v>1.4</v>
      </c>
      <c r="M123" s="472">
        <v>0.4</v>
      </c>
      <c r="N123" s="472">
        <v>15.6</v>
      </c>
      <c r="O123" s="472">
        <v>0.3</v>
      </c>
      <c r="P123" s="472">
        <v>20019</v>
      </c>
      <c r="Q123" s="472">
        <v>152603.70000000001</v>
      </c>
      <c r="R123" s="472">
        <v>235153.1</v>
      </c>
    </row>
    <row r="124" spans="1:18">
      <c r="A124" s="468">
        <f t="shared" si="1"/>
        <v>3503</v>
      </c>
      <c r="B124" s="473">
        <v>35030010</v>
      </c>
      <c r="C124" s="471" t="s">
        <v>3800</v>
      </c>
      <c r="D124" s="471" t="s">
        <v>3054</v>
      </c>
      <c r="E124" s="472">
        <v>74827.3</v>
      </c>
      <c r="F124" s="472">
        <v>79255</v>
      </c>
      <c r="G124" s="472">
        <v>76824</v>
      </c>
      <c r="H124" s="472">
        <v>50988.3</v>
      </c>
      <c r="I124" s="472">
        <v>61546.1</v>
      </c>
      <c r="J124" s="472">
        <v>87420</v>
      </c>
      <c r="K124" s="472">
        <v>80296.7</v>
      </c>
      <c r="L124" s="472">
        <v>80581.7</v>
      </c>
      <c r="M124" s="472">
        <v>104427.4</v>
      </c>
      <c r="N124" s="472">
        <v>73935.600000000006</v>
      </c>
      <c r="O124" s="472">
        <v>106462.6</v>
      </c>
      <c r="P124" s="472">
        <v>108653.4</v>
      </c>
      <c r="Q124" s="472">
        <v>112941</v>
      </c>
      <c r="R124" s="472">
        <v>129614.8</v>
      </c>
    </row>
    <row r="125" spans="1:18">
      <c r="A125" s="468">
        <f t="shared" si="1"/>
        <v>3503</v>
      </c>
      <c r="B125" s="473">
        <v>35030080</v>
      </c>
      <c r="C125" s="471" t="s">
        <v>3107</v>
      </c>
      <c r="D125" s="471" t="s">
        <v>3054</v>
      </c>
      <c r="E125" s="472">
        <v>17918</v>
      </c>
      <c r="F125" s="472">
        <v>17475</v>
      </c>
      <c r="G125" s="472">
        <v>1276.2</v>
      </c>
      <c r="H125" s="472">
        <v>30</v>
      </c>
      <c r="I125" s="472">
        <v>0</v>
      </c>
      <c r="J125" s="472">
        <v>46.5</v>
      </c>
      <c r="K125" s="472">
        <v>5782</v>
      </c>
      <c r="L125" s="472">
        <v>20931</v>
      </c>
      <c r="M125" s="472">
        <v>10309</v>
      </c>
      <c r="N125" s="472">
        <v>21679</v>
      </c>
      <c r="O125" s="472">
        <v>8100.8</v>
      </c>
      <c r="P125" s="472">
        <v>80564.600000000006</v>
      </c>
      <c r="Q125" s="472">
        <v>281471.09999999998</v>
      </c>
      <c r="R125" s="472">
        <v>124048.6</v>
      </c>
    </row>
    <row r="126" spans="1:18">
      <c r="A126" s="468">
        <f t="shared" si="1"/>
        <v>3504</v>
      </c>
      <c r="B126" s="473">
        <v>35040000</v>
      </c>
      <c r="C126" s="471" t="s">
        <v>3801</v>
      </c>
      <c r="D126" s="471" t="s">
        <v>3054</v>
      </c>
      <c r="E126" s="472">
        <v>1470098</v>
      </c>
      <c r="F126" s="472">
        <v>2004338.7</v>
      </c>
      <c r="G126" s="472">
        <v>2120431.2999999998</v>
      </c>
      <c r="H126" s="472">
        <v>2783284.7</v>
      </c>
      <c r="I126" s="472"/>
      <c r="J126" s="472"/>
      <c r="K126" s="472"/>
      <c r="L126" s="472"/>
      <c r="M126" s="472"/>
      <c r="N126" s="472"/>
      <c r="O126" s="472"/>
      <c r="P126" s="472"/>
      <c r="Q126" s="472"/>
      <c r="R126" s="472"/>
    </row>
    <row r="127" spans="1:18">
      <c r="A127" s="468">
        <f t="shared" si="1"/>
        <v>3504</v>
      </c>
      <c r="B127" s="473">
        <v>35040010</v>
      </c>
      <c r="C127" s="471" t="s">
        <v>3802</v>
      </c>
      <c r="D127" s="471" t="s">
        <v>3054</v>
      </c>
      <c r="E127" s="472"/>
      <c r="F127" s="472"/>
      <c r="G127" s="472"/>
      <c r="H127" s="472"/>
      <c r="I127" s="472">
        <v>1540819</v>
      </c>
      <c r="J127" s="472">
        <v>2294281.5</v>
      </c>
      <c r="K127" s="472">
        <v>1705217.3</v>
      </c>
      <c r="L127" s="472">
        <v>1590464</v>
      </c>
      <c r="M127" s="472">
        <v>1631324</v>
      </c>
      <c r="N127" s="472">
        <v>1723656</v>
      </c>
      <c r="O127" s="472">
        <v>1866324</v>
      </c>
      <c r="P127" s="472">
        <v>1325039.8</v>
      </c>
      <c r="Q127" s="472">
        <v>1174365.7</v>
      </c>
      <c r="R127" s="472">
        <v>2234484.7000000002</v>
      </c>
    </row>
    <row r="128" spans="1:18">
      <c r="A128" s="468">
        <f t="shared" si="1"/>
        <v>3504</v>
      </c>
      <c r="B128" s="473">
        <v>35040090</v>
      </c>
      <c r="C128" s="471" t="s">
        <v>3107</v>
      </c>
      <c r="D128" s="471" t="s">
        <v>3054</v>
      </c>
      <c r="E128" s="472"/>
      <c r="F128" s="472"/>
      <c r="G128" s="472"/>
      <c r="H128" s="472"/>
      <c r="I128" s="472">
        <v>795571.19999999995</v>
      </c>
      <c r="J128" s="472">
        <v>600049.80000000005</v>
      </c>
      <c r="K128" s="472">
        <v>620694.9</v>
      </c>
      <c r="L128" s="472">
        <v>511751.6</v>
      </c>
      <c r="M128" s="472">
        <v>553746.4</v>
      </c>
      <c r="N128" s="472">
        <v>588535.4</v>
      </c>
      <c r="O128" s="472">
        <v>585877.30000000005</v>
      </c>
      <c r="P128" s="472">
        <v>467260.2</v>
      </c>
      <c r="Q128" s="472">
        <v>412565.2</v>
      </c>
      <c r="R128" s="472">
        <v>336363.7</v>
      </c>
    </row>
    <row r="129" spans="1:18">
      <c r="A129" s="468">
        <f t="shared" si="1"/>
        <v>3505</v>
      </c>
      <c r="B129" s="473">
        <v>35051050</v>
      </c>
      <c r="C129" s="471" t="s">
        <v>3804</v>
      </c>
      <c r="D129" s="471" t="s">
        <v>3054</v>
      </c>
      <c r="E129" s="472">
        <v>155926</v>
      </c>
      <c r="F129" s="472">
        <v>189907</v>
      </c>
      <c r="G129" s="472">
        <v>254120</v>
      </c>
      <c r="H129" s="472">
        <v>171510</v>
      </c>
      <c r="I129" s="472">
        <v>430297</v>
      </c>
      <c r="J129" s="472">
        <v>443985.4</v>
      </c>
      <c r="K129" s="472">
        <v>846686.6</v>
      </c>
      <c r="L129" s="472">
        <v>1966221.6</v>
      </c>
      <c r="M129" s="472">
        <v>1473625</v>
      </c>
      <c r="N129" s="472">
        <v>30322495.800000001</v>
      </c>
      <c r="O129" s="472">
        <v>37336633.700000003</v>
      </c>
      <c r="P129" s="472">
        <v>39028957.200000003</v>
      </c>
      <c r="Q129" s="472">
        <v>34758618</v>
      </c>
      <c r="R129" s="472">
        <v>34598110.799999997</v>
      </c>
    </row>
    <row r="130" spans="1:18">
      <c r="A130" s="468">
        <f t="shared" si="1"/>
        <v>3505</v>
      </c>
      <c r="B130" s="473">
        <v>35051090</v>
      </c>
      <c r="C130" s="471" t="s">
        <v>3082</v>
      </c>
      <c r="D130" s="471" t="s">
        <v>3054</v>
      </c>
      <c r="E130" s="472">
        <v>47468</v>
      </c>
      <c r="F130" s="472">
        <v>59451</v>
      </c>
      <c r="G130" s="472">
        <v>61252</v>
      </c>
      <c r="H130" s="472">
        <v>56762</v>
      </c>
      <c r="I130" s="472">
        <v>75893</v>
      </c>
      <c r="J130" s="472">
        <v>91146</v>
      </c>
      <c r="K130" s="472">
        <v>180730</v>
      </c>
      <c r="L130" s="472">
        <v>4456608.7</v>
      </c>
      <c r="M130" s="472">
        <v>12635418.800000001</v>
      </c>
      <c r="N130" s="472">
        <v>2915488.7</v>
      </c>
      <c r="O130" s="472">
        <v>149121.70000000001</v>
      </c>
      <c r="P130" s="472">
        <v>67253.5</v>
      </c>
      <c r="Q130" s="472">
        <v>108848.3</v>
      </c>
      <c r="R130" s="472">
        <v>115422</v>
      </c>
    </row>
    <row r="131" spans="1:18">
      <c r="A131" s="468">
        <f t="shared" si="1"/>
        <v>3505</v>
      </c>
      <c r="B131" s="473">
        <v>35052010</v>
      </c>
      <c r="C131" s="471" t="s">
        <v>3805</v>
      </c>
      <c r="D131" s="471" t="s">
        <v>3054</v>
      </c>
      <c r="E131" s="472">
        <v>2529</v>
      </c>
      <c r="F131" s="472">
        <v>2296.1</v>
      </c>
      <c r="G131" s="472">
        <v>755</v>
      </c>
      <c r="H131" s="472">
        <v>57506</v>
      </c>
      <c r="I131" s="472">
        <v>66524.2</v>
      </c>
      <c r="J131" s="472">
        <v>87773.9</v>
      </c>
      <c r="K131" s="472">
        <v>134964</v>
      </c>
      <c r="L131" s="472">
        <v>239617.3</v>
      </c>
      <c r="M131" s="472">
        <v>186372.2</v>
      </c>
      <c r="N131" s="472">
        <v>78569.399999999994</v>
      </c>
      <c r="O131" s="472">
        <v>67504.100000000006</v>
      </c>
      <c r="P131" s="472">
        <v>24577.3</v>
      </c>
      <c r="Q131" s="472">
        <v>28967.4</v>
      </c>
      <c r="R131" s="472">
        <v>20243.3</v>
      </c>
    </row>
    <row r="132" spans="1:18">
      <c r="A132" s="468">
        <f t="shared" si="1"/>
        <v>3505</v>
      </c>
      <c r="B132" s="473">
        <v>35052030</v>
      </c>
      <c r="C132" s="471" t="s">
        <v>3806</v>
      </c>
      <c r="D132" s="471" t="s">
        <v>3054</v>
      </c>
      <c r="E132" s="472">
        <v>2675</v>
      </c>
      <c r="F132" s="472">
        <v>2080</v>
      </c>
      <c r="G132" s="472">
        <v>0</v>
      </c>
      <c r="H132" s="472"/>
      <c r="I132" s="472">
        <v>915</v>
      </c>
      <c r="J132" s="472">
        <v>13499.5</v>
      </c>
      <c r="K132" s="472">
        <v>17383.5</v>
      </c>
      <c r="L132" s="472">
        <v>28207</v>
      </c>
      <c r="M132" s="472">
        <v>23538.6</v>
      </c>
      <c r="N132" s="472">
        <v>40433</v>
      </c>
      <c r="O132" s="472">
        <v>4947.3</v>
      </c>
      <c r="P132" s="472">
        <v>8017.9</v>
      </c>
      <c r="Q132" s="472">
        <v>30748</v>
      </c>
      <c r="R132" s="472">
        <v>41289.5</v>
      </c>
    </row>
    <row r="133" spans="1:18">
      <c r="A133" s="468">
        <f t="shared" si="1"/>
        <v>3505</v>
      </c>
      <c r="B133" s="473">
        <v>35052050</v>
      </c>
      <c r="C133" s="471" t="s">
        <v>3807</v>
      </c>
      <c r="D133" s="471" t="s">
        <v>3054</v>
      </c>
      <c r="E133" s="472">
        <v>3500</v>
      </c>
      <c r="F133" s="472">
        <v>0</v>
      </c>
      <c r="G133" s="472">
        <v>64</v>
      </c>
      <c r="H133" s="472">
        <v>80</v>
      </c>
      <c r="I133" s="472">
        <v>12942</v>
      </c>
      <c r="J133" s="472">
        <v>10625</v>
      </c>
      <c r="K133" s="472">
        <v>510</v>
      </c>
      <c r="L133" s="472">
        <v>5595</v>
      </c>
      <c r="M133" s="472">
        <v>100184.5</v>
      </c>
      <c r="N133" s="472">
        <v>35571</v>
      </c>
      <c r="O133" s="472">
        <v>37123.800000000003</v>
      </c>
      <c r="P133" s="472">
        <v>3781</v>
      </c>
      <c r="Q133" s="472">
        <v>31810.400000000001</v>
      </c>
      <c r="R133" s="472">
        <v>0</v>
      </c>
    </row>
    <row r="134" spans="1:18">
      <c r="A134" s="468">
        <f t="shared" ref="A134:A197" si="2">+VALUE(LEFT(B134,4))</f>
        <v>3505</v>
      </c>
      <c r="B134" s="473">
        <v>35052090</v>
      </c>
      <c r="C134" s="471" t="s">
        <v>3808</v>
      </c>
      <c r="D134" s="471" t="s">
        <v>3054</v>
      </c>
      <c r="E134" s="472">
        <v>4444</v>
      </c>
      <c r="F134" s="472">
        <v>7571</v>
      </c>
      <c r="G134" s="472">
        <v>1877.6</v>
      </c>
      <c r="H134" s="472">
        <v>19615.900000000001</v>
      </c>
      <c r="I134" s="472">
        <v>505413.2</v>
      </c>
      <c r="J134" s="472">
        <v>455729.9</v>
      </c>
      <c r="K134" s="472">
        <v>1464015.5</v>
      </c>
      <c r="L134" s="472">
        <v>284106</v>
      </c>
      <c r="M134" s="472">
        <v>26598</v>
      </c>
      <c r="N134" s="472">
        <v>43093.5</v>
      </c>
      <c r="O134" s="472">
        <v>10032.700000000001</v>
      </c>
      <c r="P134" s="472">
        <v>119715.4</v>
      </c>
      <c r="Q134" s="472">
        <v>5906.9</v>
      </c>
      <c r="R134" s="472">
        <v>17659.400000000001</v>
      </c>
    </row>
    <row r="135" spans="1:18">
      <c r="A135" s="468">
        <f t="shared" si="2"/>
        <v>3506</v>
      </c>
      <c r="B135" s="473">
        <v>35061000</v>
      </c>
      <c r="C135" s="471" t="s">
        <v>3809</v>
      </c>
      <c r="D135" s="471" t="s">
        <v>3054</v>
      </c>
      <c r="E135" s="472">
        <v>145894.29999999999</v>
      </c>
      <c r="F135" s="472">
        <v>86166.8</v>
      </c>
      <c r="G135" s="472">
        <v>284127.09999999998</v>
      </c>
      <c r="H135" s="472">
        <v>184808.6</v>
      </c>
      <c r="I135" s="472">
        <v>343558.6</v>
      </c>
      <c r="J135" s="472">
        <v>997337.9</v>
      </c>
      <c r="K135" s="472">
        <v>986074.9</v>
      </c>
      <c r="L135" s="472">
        <v>1145237.3</v>
      </c>
      <c r="M135" s="472">
        <v>1326615.8</v>
      </c>
      <c r="N135" s="472">
        <v>1124115.3999999999</v>
      </c>
      <c r="O135" s="472">
        <v>1019669.3</v>
      </c>
      <c r="P135" s="472">
        <v>1360660.2</v>
      </c>
      <c r="Q135" s="472">
        <v>1211403.6000000001</v>
      </c>
      <c r="R135" s="472">
        <v>1393128.7</v>
      </c>
    </row>
    <row r="136" spans="1:18">
      <c r="A136" s="468">
        <f t="shared" si="2"/>
        <v>3506</v>
      </c>
      <c r="B136" s="473">
        <v>35069100</v>
      </c>
      <c r="C136" s="471" t="s">
        <v>3810</v>
      </c>
      <c r="D136" s="471" t="s">
        <v>3054</v>
      </c>
      <c r="E136" s="472">
        <v>567422.5</v>
      </c>
      <c r="F136" s="472">
        <v>887682.5</v>
      </c>
      <c r="G136" s="472">
        <v>1241461.8</v>
      </c>
      <c r="H136" s="472">
        <v>1651681.9</v>
      </c>
      <c r="I136" s="472">
        <v>1244108.1000000001</v>
      </c>
      <c r="J136" s="472">
        <v>1506427.1</v>
      </c>
      <c r="K136" s="472">
        <v>2280637.6</v>
      </c>
      <c r="L136" s="472">
        <v>3344672.6</v>
      </c>
      <c r="M136" s="472">
        <v>4051439.2</v>
      </c>
      <c r="N136" s="472">
        <v>4119880.6</v>
      </c>
      <c r="O136" s="472">
        <v>4123049.3</v>
      </c>
      <c r="P136" s="472">
        <v>4464331.5999999996</v>
      </c>
      <c r="Q136" s="472"/>
      <c r="R136" s="472"/>
    </row>
    <row r="137" spans="1:18">
      <c r="A137" s="468">
        <f t="shared" si="2"/>
        <v>3506</v>
      </c>
      <c r="B137" s="473">
        <v>35069110</v>
      </c>
      <c r="C137" s="471" t="s">
        <v>3811</v>
      </c>
      <c r="D137" s="471" t="s">
        <v>3054</v>
      </c>
      <c r="E137" s="472"/>
      <c r="F137" s="472"/>
      <c r="G137" s="472"/>
      <c r="H137" s="472"/>
      <c r="I137" s="472"/>
      <c r="J137" s="472"/>
      <c r="K137" s="472"/>
      <c r="L137" s="472"/>
      <c r="M137" s="472"/>
      <c r="N137" s="472"/>
      <c r="O137" s="472"/>
      <c r="P137" s="472"/>
      <c r="Q137" s="472">
        <v>397902</v>
      </c>
      <c r="R137" s="472">
        <v>290568.5</v>
      </c>
    </row>
    <row r="138" spans="1:18">
      <c r="A138" s="468">
        <f t="shared" si="2"/>
        <v>3506</v>
      </c>
      <c r="B138" s="473">
        <v>35069190</v>
      </c>
      <c r="C138" s="471" t="s">
        <v>3082</v>
      </c>
      <c r="D138" s="471" t="s">
        <v>3054</v>
      </c>
      <c r="E138" s="472"/>
      <c r="F138" s="472"/>
      <c r="G138" s="472"/>
      <c r="H138" s="472"/>
      <c r="I138" s="472"/>
      <c r="J138" s="472"/>
      <c r="K138" s="472"/>
      <c r="L138" s="472"/>
      <c r="M138" s="472"/>
      <c r="N138" s="472"/>
      <c r="O138" s="472"/>
      <c r="P138" s="472"/>
      <c r="Q138" s="472">
        <v>2428304.1</v>
      </c>
      <c r="R138" s="472">
        <v>3238559.8</v>
      </c>
    </row>
    <row r="139" spans="1:18">
      <c r="A139" s="468">
        <f t="shared" si="2"/>
        <v>3506</v>
      </c>
      <c r="B139" s="473">
        <v>35069900</v>
      </c>
      <c r="C139" s="471" t="s">
        <v>3082</v>
      </c>
      <c r="D139" s="471" t="s">
        <v>3054</v>
      </c>
      <c r="E139" s="472">
        <v>235758.8</v>
      </c>
      <c r="F139" s="472">
        <v>353625.9</v>
      </c>
      <c r="G139" s="472">
        <v>421688.4</v>
      </c>
      <c r="H139" s="472">
        <v>316948.90000000002</v>
      </c>
      <c r="I139" s="472">
        <v>267161.8</v>
      </c>
      <c r="J139" s="472">
        <v>451050.2</v>
      </c>
      <c r="K139" s="472">
        <v>821403.9</v>
      </c>
      <c r="L139" s="472">
        <v>555511.80000000005</v>
      </c>
      <c r="M139" s="472">
        <v>312838.40000000002</v>
      </c>
      <c r="N139" s="472">
        <v>313346.09999999998</v>
      </c>
      <c r="O139" s="472">
        <v>280843.5</v>
      </c>
      <c r="P139" s="472">
        <v>506972.1</v>
      </c>
      <c r="Q139" s="472">
        <v>796924.1</v>
      </c>
      <c r="R139" s="472">
        <v>665113.19999999995</v>
      </c>
    </row>
    <row r="140" spans="1:18">
      <c r="A140" s="468">
        <f t="shared" si="2"/>
        <v>3507</v>
      </c>
      <c r="B140" s="473">
        <v>35071000</v>
      </c>
      <c r="C140" s="471" t="s">
        <v>3812</v>
      </c>
      <c r="D140" s="471" t="s">
        <v>3054</v>
      </c>
      <c r="E140" s="472">
        <v>1500</v>
      </c>
      <c r="F140" s="472">
        <v>1400</v>
      </c>
      <c r="G140" s="472">
        <v>1500</v>
      </c>
      <c r="H140" s="472">
        <v>1400</v>
      </c>
      <c r="I140" s="472">
        <v>400</v>
      </c>
      <c r="J140" s="472">
        <v>1</v>
      </c>
      <c r="K140" s="472">
        <v>10005.9</v>
      </c>
      <c r="L140" s="472">
        <v>17180.400000000001</v>
      </c>
      <c r="M140" s="472">
        <v>2580.8000000000002</v>
      </c>
      <c r="N140" s="472">
        <v>5099.7</v>
      </c>
      <c r="O140" s="472">
        <v>5533</v>
      </c>
      <c r="P140" s="472">
        <v>15116.8</v>
      </c>
      <c r="Q140" s="472">
        <v>76340.3</v>
      </c>
      <c r="R140" s="472">
        <v>67771.3</v>
      </c>
    </row>
    <row r="141" spans="1:18">
      <c r="A141" s="468">
        <f t="shared" si="2"/>
        <v>3507</v>
      </c>
      <c r="B141" s="473">
        <v>35079010</v>
      </c>
      <c r="C141" s="471" t="s">
        <v>3813</v>
      </c>
      <c r="D141" s="471" t="s">
        <v>3054</v>
      </c>
      <c r="E141" s="472">
        <v>0</v>
      </c>
      <c r="F141" s="472"/>
      <c r="G141" s="472"/>
      <c r="H141" s="472"/>
      <c r="I141" s="472">
        <v>0</v>
      </c>
      <c r="J141" s="472"/>
      <c r="K141" s="472"/>
      <c r="L141" s="472"/>
      <c r="M141" s="472"/>
      <c r="N141" s="472"/>
      <c r="O141" s="472"/>
      <c r="P141" s="472"/>
      <c r="Q141" s="472"/>
      <c r="R141" s="472"/>
    </row>
    <row r="142" spans="1:18">
      <c r="A142" s="468">
        <f t="shared" si="2"/>
        <v>3507</v>
      </c>
      <c r="B142" s="473">
        <v>35079020</v>
      </c>
      <c r="C142" s="471" t="s">
        <v>3814</v>
      </c>
      <c r="D142" s="471" t="s">
        <v>3054</v>
      </c>
      <c r="E142" s="472"/>
      <c r="F142" s="472"/>
      <c r="G142" s="472"/>
      <c r="H142" s="472"/>
      <c r="I142" s="472"/>
      <c r="J142" s="472"/>
      <c r="K142" s="472"/>
      <c r="L142" s="472"/>
      <c r="M142" s="472"/>
      <c r="N142" s="472"/>
      <c r="O142" s="472"/>
      <c r="P142" s="472"/>
      <c r="Q142" s="472"/>
      <c r="R142" s="472"/>
    </row>
    <row r="143" spans="1:18">
      <c r="A143" s="468">
        <f t="shared" si="2"/>
        <v>3507</v>
      </c>
      <c r="B143" s="473">
        <v>35079030</v>
      </c>
      <c r="C143" s="471" t="s">
        <v>3815</v>
      </c>
      <c r="D143" s="471" t="s">
        <v>3054</v>
      </c>
      <c r="E143" s="472"/>
      <c r="F143" s="472"/>
      <c r="G143" s="472"/>
      <c r="H143" s="472"/>
      <c r="I143" s="472"/>
      <c r="J143" s="472"/>
      <c r="K143" s="472">
        <v>0</v>
      </c>
      <c r="L143" s="472">
        <v>0</v>
      </c>
      <c r="M143" s="472">
        <v>145</v>
      </c>
      <c r="N143" s="472"/>
      <c r="O143" s="472"/>
      <c r="P143" s="472">
        <v>0</v>
      </c>
      <c r="Q143" s="472"/>
      <c r="R143" s="472">
        <v>2</v>
      </c>
    </row>
    <row r="144" spans="1:18">
      <c r="A144" s="468">
        <f t="shared" si="2"/>
        <v>3507</v>
      </c>
      <c r="B144" s="473">
        <v>35079090</v>
      </c>
      <c r="C144" s="471" t="s">
        <v>3107</v>
      </c>
      <c r="D144" s="471" t="s">
        <v>3054</v>
      </c>
      <c r="E144" s="472">
        <v>127664.8</v>
      </c>
      <c r="F144" s="472">
        <v>48281</v>
      </c>
      <c r="G144" s="472">
        <v>68743.8</v>
      </c>
      <c r="H144" s="472">
        <v>109584.2</v>
      </c>
      <c r="I144" s="472">
        <v>51873.5</v>
      </c>
      <c r="J144" s="472">
        <v>116777.8</v>
      </c>
      <c r="K144" s="472">
        <v>81500.7</v>
      </c>
      <c r="L144" s="472">
        <v>133219.5</v>
      </c>
      <c r="M144" s="472">
        <v>332890.40000000002</v>
      </c>
      <c r="N144" s="472">
        <v>266279.2</v>
      </c>
      <c r="O144" s="472">
        <v>221739.4</v>
      </c>
      <c r="P144" s="472">
        <v>263476</v>
      </c>
      <c r="Q144" s="472">
        <v>336928.1</v>
      </c>
      <c r="R144" s="472">
        <v>307519.7</v>
      </c>
    </row>
    <row r="145" spans="1:18">
      <c r="A145" s="468">
        <f t="shared" si="2"/>
        <v>3701</v>
      </c>
      <c r="B145" s="473">
        <v>37011000</v>
      </c>
      <c r="C145" s="471" t="s">
        <v>3816</v>
      </c>
      <c r="D145" s="471" t="s">
        <v>3451</v>
      </c>
      <c r="E145" s="472"/>
      <c r="F145" s="472"/>
      <c r="G145" s="472"/>
      <c r="H145" s="472"/>
      <c r="I145" s="472"/>
      <c r="J145" s="472">
        <v>4293.3999999999996</v>
      </c>
      <c r="K145" s="472">
        <v>50</v>
      </c>
      <c r="L145" s="472">
        <v>1279.5</v>
      </c>
      <c r="M145" s="472">
        <v>6433.3</v>
      </c>
      <c r="N145" s="472">
        <v>5138.3</v>
      </c>
      <c r="O145" s="472">
        <v>18530.7</v>
      </c>
      <c r="P145" s="472">
        <v>11376.6</v>
      </c>
      <c r="Q145" s="472">
        <v>10961.1</v>
      </c>
      <c r="R145" s="472">
        <v>39047.199999999997</v>
      </c>
    </row>
    <row r="146" spans="1:18">
      <c r="A146" s="468">
        <f t="shared" si="2"/>
        <v>3701</v>
      </c>
      <c r="B146" s="473">
        <v>37011010</v>
      </c>
      <c r="C146" s="471" t="s">
        <v>3817</v>
      </c>
      <c r="D146" s="471" t="s">
        <v>3451</v>
      </c>
      <c r="E146" s="472">
        <v>0</v>
      </c>
      <c r="F146" s="472">
        <v>0</v>
      </c>
      <c r="G146" s="472">
        <v>3737.1</v>
      </c>
      <c r="H146" s="472">
        <v>9777</v>
      </c>
      <c r="I146" s="472">
        <v>25.6</v>
      </c>
      <c r="J146" s="472"/>
      <c r="K146" s="472"/>
      <c r="L146" s="472"/>
      <c r="M146" s="472"/>
      <c r="N146" s="472"/>
      <c r="O146" s="472"/>
      <c r="P146" s="472"/>
      <c r="Q146" s="472"/>
      <c r="R146" s="472"/>
    </row>
    <row r="147" spans="1:18">
      <c r="A147" s="468">
        <f t="shared" si="2"/>
        <v>3701</v>
      </c>
      <c r="B147" s="473">
        <v>37011090</v>
      </c>
      <c r="C147" s="471" t="s">
        <v>3448</v>
      </c>
      <c r="D147" s="471" t="s">
        <v>3451</v>
      </c>
      <c r="E147" s="472">
        <v>3414.4</v>
      </c>
      <c r="F147" s="472">
        <v>1448</v>
      </c>
      <c r="G147" s="472">
        <v>157.4</v>
      </c>
      <c r="H147" s="472">
        <v>74.2</v>
      </c>
      <c r="I147" s="472">
        <v>0</v>
      </c>
      <c r="J147" s="472"/>
      <c r="K147" s="472"/>
      <c r="L147" s="472"/>
      <c r="M147" s="472"/>
      <c r="N147" s="472"/>
      <c r="O147" s="472"/>
      <c r="P147" s="472"/>
      <c r="Q147" s="472"/>
      <c r="R147" s="472"/>
    </row>
    <row r="148" spans="1:18">
      <c r="A148" s="468">
        <f t="shared" si="2"/>
        <v>3701</v>
      </c>
      <c r="B148" s="473">
        <v>37012000</v>
      </c>
      <c r="C148" s="471" t="s">
        <v>3818</v>
      </c>
      <c r="D148" s="471" t="s">
        <v>3612</v>
      </c>
      <c r="E148" s="472">
        <v>22170</v>
      </c>
      <c r="F148" s="472">
        <v>11677</v>
      </c>
      <c r="G148" s="472">
        <v>44626</v>
      </c>
      <c r="H148" s="472">
        <v>20</v>
      </c>
      <c r="I148" s="472">
        <v>310</v>
      </c>
      <c r="J148" s="472">
        <v>120</v>
      </c>
      <c r="K148" s="472">
        <v>195</v>
      </c>
      <c r="L148" s="472">
        <v>5375</v>
      </c>
      <c r="M148" s="472">
        <v>1967</v>
      </c>
      <c r="N148" s="472">
        <v>10605</v>
      </c>
      <c r="O148" s="472">
        <v>2956</v>
      </c>
      <c r="P148" s="472">
        <v>8245</v>
      </c>
      <c r="Q148" s="472">
        <v>12128</v>
      </c>
      <c r="R148" s="472">
        <v>19195</v>
      </c>
    </row>
    <row r="149" spans="1:18">
      <c r="A149" s="468">
        <f t="shared" si="2"/>
        <v>3701</v>
      </c>
      <c r="B149" s="473">
        <v>37013000</v>
      </c>
      <c r="C149" s="471" t="s">
        <v>3819</v>
      </c>
      <c r="D149" s="471" t="s">
        <v>3451</v>
      </c>
      <c r="E149" s="472">
        <v>57952.5</v>
      </c>
      <c r="F149" s="472">
        <v>68965.899999999994</v>
      </c>
      <c r="G149" s="472">
        <v>291719.09999999998</v>
      </c>
      <c r="H149" s="472">
        <v>101817.60000000001</v>
      </c>
      <c r="I149" s="472">
        <v>458310.9</v>
      </c>
      <c r="J149" s="472">
        <v>388705</v>
      </c>
      <c r="K149" s="472">
        <v>247129.9</v>
      </c>
      <c r="L149" s="472">
        <v>203657.7</v>
      </c>
      <c r="M149" s="472">
        <v>213834.8</v>
      </c>
      <c r="N149" s="472">
        <v>208829.9</v>
      </c>
      <c r="O149" s="472">
        <v>322341.2</v>
      </c>
      <c r="P149" s="472">
        <v>350805.1</v>
      </c>
      <c r="Q149" s="472">
        <v>392030.9</v>
      </c>
      <c r="R149" s="472">
        <v>403548.8</v>
      </c>
    </row>
    <row r="150" spans="1:18">
      <c r="A150" s="468">
        <f t="shared" si="2"/>
        <v>3701</v>
      </c>
      <c r="B150" s="473">
        <v>37019100</v>
      </c>
      <c r="C150" s="471" t="s">
        <v>3820</v>
      </c>
      <c r="D150" s="471" t="s">
        <v>3054</v>
      </c>
      <c r="E150" s="472">
        <v>0</v>
      </c>
      <c r="F150" s="472">
        <v>0</v>
      </c>
      <c r="G150" s="472">
        <v>201</v>
      </c>
      <c r="H150" s="472">
        <v>0</v>
      </c>
      <c r="I150" s="472">
        <v>0</v>
      </c>
      <c r="J150" s="472">
        <v>0</v>
      </c>
      <c r="K150" s="472"/>
      <c r="L150" s="472">
        <v>0</v>
      </c>
      <c r="M150" s="472">
        <v>0</v>
      </c>
      <c r="N150" s="472">
        <v>0</v>
      </c>
      <c r="O150" s="472">
        <v>0</v>
      </c>
      <c r="P150" s="472">
        <v>0</v>
      </c>
      <c r="Q150" s="472">
        <v>0</v>
      </c>
      <c r="R150" s="472">
        <v>0</v>
      </c>
    </row>
    <row r="151" spans="1:18">
      <c r="A151" s="468">
        <f t="shared" si="2"/>
        <v>3701</v>
      </c>
      <c r="B151" s="473">
        <v>37019900</v>
      </c>
      <c r="C151" s="471" t="s">
        <v>3335</v>
      </c>
      <c r="D151" s="471" t="s">
        <v>3054</v>
      </c>
      <c r="E151" s="472">
        <v>2036.1</v>
      </c>
      <c r="F151" s="472">
        <v>1198.7</v>
      </c>
      <c r="G151" s="472">
        <v>1075.5</v>
      </c>
      <c r="H151" s="472">
        <v>890.5</v>
      </c>
      <c r="I151" s="472">
        <v>969.3</v>
      </c>
      <c r="J151" s="472">
        <v>931.1</v>
      </c>
      <c r="K151" s="472">
        <v>594.20000000000005</v>
      </c>
      <c r="L151" s="472">
        <v>64.8</v>
      </c>
      <c r="M151" s="472">
        <v>482.4</v>
      </c>
      <c r="N151" s="472">
        <v>1352.1</v>
      </c>
      <c r="O151" s="472">
        <v>2533.1999999999998</v>
      </c>
      <c r="P151" s="472">
        <v>2337.1999999999998</v>
      </c>
      <c r="Q151" s="472">
        <v>3615.2</v>
      </c>
      <c r="R151" s="472">
        <v>4057.2</v>
      </c>
    </row>
    <row r="152" spans="1:18">
      <c r="A152" s="468">
        <f t="shared" si="2"/>
        <v>3702</v>
      </c>
      <c r="B152" s="473">
        <v>37021000</v>
      </c>
      <c r="C152" s="471" t="s">
        <v>3816</v>
      </c>
      <c r="D152" s="471" t="s">
        <v>3451</v>
      </c>
      <c r="E152" s="472">
        <v>0</v>
      </c>
      <c r="F152" s="472">
        <v>0</v>
      </c>
      <c r="G152" s="472">
        <v>0</v>
      </c>
      <c r="H152" s="472">
        <v>92.5</v>
      </c>
      <c r="I152" s="472">
        <v>0</v>
      </c>
      <c r="J152" s="472">
        <v>0</v>
      </c>
      <c r="K152" s="472">
        <v>0</v>
      </c>
      <c r="L152" s="472">
        <v>2.9</v>
      </c>
      <c r="M152" s="472">
        <v>1608.4</v>
      </c>
      <c r="N152" s="472"/>
      <c r="O152" s="472">
        <v>3200</v>
      </c>
      <c r="P152" s="472">
        <v>427</v>
      </c>
      <c r="Q152" s="472">
        <v>893.8</v>
      </c>
      <c r="R152" s="472">
        <v>3785</v>
      </c>
    </row>
    <row r="153" spans="1:18">
      <c r="A153" s="468">
        <f t="shared" si="2"/>
        <v>3702</v>
      </c>
      <c r="B153" s="473">
        <v>37022000</v>
      </c>
      <c r="C153" s="471" t="s">
        <v>3818</v>
      </c>
      <c r="D153" s="471" t="s">
        <v>3612</v>
      </c>
      <c r="E153" s="472">
        <v>1400</v>
      </c>
      <c r="F153" s="472">
        <v>240</v>
      </c>
      <c r="G153" s="472"/>
      <c r="H153" s="472"/>
      <c r="I153" s="472"/>
      <c r="J153" s="472"/>
      <c r="K153" s="472"/>
      <c r="L153" s="472"/>
      <c r="M153" s="472"/>
      <c r="N153" s="472"/>
      <c r="O153" s="472"/>
      <c r="P153" s="472"/>
      <c r="Q153" s="472"/>
      <c r="R153" s="472"/>
    </row>
    <row r="154" spans="1:18">
      <c r="A154" s="468">
        <f t="shared" si="2"/>
        <v>3702</v>
      </c>
      <c r="B154" s="473">
        <v>37023110</v>
      </c>
      <c r="C154" s="471" t="s">
        <v>3821</v>
      </c>
      <c r="D154" s="471" t="s">
        <v>3612</v>
      </c>
      <c r="E154" s="472">
        <v>0</v>
      </c>
      <c r="F154" s="472">
        <v>1540</v>
      </c>
      <c r="G154" s="472"/>
      <c r="H154" s="472"/>
      <c r="I154" s="472"/>
      <c r="J154" s="472"/>
      <c r="K154" s="472"/>
      <c r="L154" s="472"/>
      <c r="M154" s="472"/>
      <c r="N154" s="472"/>
      <c r="O154" s="472"/>
      <c r="P154" s="472"/>
      <c r="Q154" s="472"/>
      <c r="R154" s="472"/>
    </row>
    <row r="155" spans="1:18">
      <c r="A155" s="468">
        <f t="shared" si="2"/>
        <v>3702</v>
      </c>
      <c r="B155" s="473">
        <v>37023120</v>
      </c>
      <c r="C155" s="471" t="s">
        <v>3821</v>
      </c>
      <c r="D155" s="471" t="s">
        <v>3612</v>
      </c>
      <c r="E155" s="472"/>
      <c r="F155" s="472"/>
      <c r="G155" s="472">
        <v>4764</v>
      </c>
      <c r="H155" s="472">
        <v>3786</v>
      </c>
      <c r="I155" s="472">
        <v>1970</v>
      </c>
      <c r="J155" s="472">
        <v>1910</v>
      </c>
      <c r="K155" s="472">
        <v>1000</v>
      </c>
      <c r="L155" s="472"/>
      <c r="M155" s="472"/>
      <c r="N155" s="472"/>
      <c r="O155" s="472"/>
      <c r="P155" s="472"/>
      <c r="Q155" s="472"/>
      <c r="R155" s="472"/>
    </row>
    <row r="156" spans="1:18">
      <c r="A156" s="468">
        <f t="shared" si="2"/>
        <v>3702</v>
      </c>
      <c r="B156" s="473">
        <v>37023191</v>
      </c>
      <c r="C156" s="471" t="s">
        <v>3822</v>
      </c>
      <c r="D156" s="471" t="s">
        <v>3823</v>
      </c>
      <c r="E156" s="472"/>
      <c r="F156" s="472"/>
      <c r="G156" s="472"/>
      <c r="H156" s="472"/>
      <c r="I156" s="472"/>
      <c r="J156" s="472"/>
      <c r="K156" s="472"/>
      <c r="L156" s="472"/>
      <c r="M156" s="472">
        <v>0</v>
      </c>
      <c r="N156" s="472">
        <v>0</v>
      </c>
      <c r="O156" s="472"/>
      <c r="P156" s="472">
        <v>0</v>
      </c>
      <c r="Q156" s="472">
        <v>0</v>
      </c>
      <c r="R156" s="472">
        <v>0</v>
      </c>
    </row>
    <row r="157" spans="1:18">
      <c r="A157" s="468">
        <f t="shared" si="2"/>
        <v>3702</v>
      </c>
      <c r="B157" s="473">
        <v>37023197</v>
      </c>
      <c r="C157" s="471" t="s">
        <v>3335</v>
      </c>
      <c r="D157" s="471" t="s">
        <v>3823</v>
      </c>
      <c r="E157" s="472"/>
      <c r="F157" s="472"/>
      <c r="G157" s="472"/>
      <c r="H157" s="472"/>
      <c r="I157" s="472"/>
      <c r="J157" s="472"/>
      <c r="K157" s="472"/>
      <c r="L157" s="472">
        <v>0</v>
      </c>
      <c r="M157" s="472">
        <v>0</v>
      </c>
      <c r="N157" s="472">
        <v>0</v>
      </c>
      <c r="O157" s="472"/>
      <c r="P157" s="472">
        <v>67.900000000000006</v>
      </c>
      <c r="Q157" s="472">
        <v>0</v>
      </c>
      <c r="R157" s="472">
        <v>99.6</v>
      </c>
    </row>
    <row r="158" spans="1:18">
      <c r="A158" s="468">
        <f t="shared" si="2"/>
        <v>3702</v>
      </c>
      <c r="B158" s="473">
        <v>37023198</v>
      </c>
      <c r="C158" s="471" t="s">
        <v>3335</v>
      </c>
      <c r="D158" s="471" t="s">
        <v>3823</v>
      </c>
      <c r="E158" s="472"/>
      <c r="F158" s="472"/>
      <c r="G158" s="472">
        <v>0</v>
      </c>
      <c r="H158" s="472">
        <v>0</v>
      </c>
      <c r="I158" s="472"/>
      <c r="J158" s="472"/>
      <c r="K158" s="472"/>
      <c r="L158" s="472"/>
      <c r="M158" s="472"/>
      <c r="N158" s="472"/>
      <c r="O158" s="472"/>
      <c r="P158" s="472"/>
      <c r="Q158" s="472"/>
      <c r="R158" s="472"/>
    </row>
    <row r="159" spans="1:18">
      <c r="A159" s="468">
        <f t="shared" si="2"/>
        <v>3702</v>
      </c>
      <c r="B159" s="473">
        <v>37023199</v>
      </c>
      <c r="C159" s="471" t="s">
        <v>3335</v>
      </c>
      <c r="D159" s="471" t="s">
        <v>3823</v>
      </c>
      <c r="E159" s="472">
        <v>0</v>
      </c>
      <c r="F159" s="472">
        <v>1452</v>
      </c>
      <c r="G159" s="472"/>
      <c r="H159" s="472"/>
      <c r="I159" s="472"/>
      <c r="J159" s="472"/>
      <c r="K159" s="472"/>
      <c r="L159" s="472"/>
      <c r="M159" s="472"/>
      <c r="N159" s="472"/>
      <c r="O159" s="472"/>
      <c r="P159" s="472"/>
      <c r="Q159" s="472"/>
      <c r="R159" s="472"/>
    </row>
    <row r="160" spans="1:18">
      <c r="A160" s="468">
        <f t="shared" si="2"/>
        <v>3702</v>
      </c>
      <c r="B160" s="473">
        <v>37023210</v>
      </c>
      <c r="C160" s="471" t="s">
        <v>3824</v>
      </c>
      <c r="D160" s="471" t="s">
        <v>3054</v>
      </c>
      <c r="E160" s="472"/>
      <c r="F160" s="472"/>
      <c r="G160" s="472">
        <v>10</v>
      </c>
      <c r="H160" s="472">
        <v>188</v>
      </c>
      <c r="I160" s="472">
        <v>0.6</v>
      </c>
      <c r="J160" s="472">
        <v>0</v>
      </c>
      <c r="K160" s="472">
        <v>2288.6999999999998</v>
      </c>
      <c r="L160" s="472">
        <v>2666.9</v>
      </c>
      <c r="M160" s="472">
        <v>0</v>
      </c>
      <c r="N160" s="472">
        <v>0</v>
      </c>
      <c r="O160" s="472"/>
      <c r="P160" s="472"/>
      <c r="Q160" s="472">
        <v>65</v>
      </c>
      <c r="R160" s="472">
        <v>0</v>
      </c>
    </row>
    <row r="161" spans="1:18">
      <c r="A161" s="468">
        <f t="shared" si="2"/>
        <v>3702</v>
      </c>
      <c r="B161" s="473">
        <v>37023211</v>
      </c>
      <c r="C161" s="471" t="s">
        <v>3825</v>
      </c>
      <c r="D161" s="471" t="s">
        <v>3054</v>
      </c>
      <c r="E161" s="472"/>
      <c r="F161" s="472"/>
      <c r="G161" s="472"/>
      <c r="H161" s="472"/>
      <c r="I161" s="472"/>
      <c r="J161" s="472"/>
      <c r="K161" s="472"/>
      <c r="L161" s="472"/>
      <c r="M161" s="472"/>
      <c r="N161" s="472"/>
      <c r="O161" s="472"/>
      <c r="P161" s="472"/>
      <c r="Q161" s="472"/>
      <c r="R161" s="472"/>
    </row>
    <row r="162" spans="1:18">
      <c r="A162" s="468">
        <f t="shared" si="2"/>
        <v>3702</v>
      </c>
      <c r="B162" s="473">
        <v>37023219</v>
      </c>
      <c r="C162" s="471" t="s">
        <v>3335</v>
      </c>
      <c r="D162" s="471" t="s">
        <v>3054</v>
      </c>
      <c r="E162" s="472">
        <v>749</v>
      </c>
      <c r="F162" s="472">
        <v>246</v>
      </c>
      <c r="G162" s="472"/>
      <c r="H162" s="472"/>
      <c r="I162" s="472"/>
      <c r="J162" s="472"/>
      <c r="K162" s="472"/>
      <c r="L162" s="472"/>
      <c r="M162" s="472"/>
      <c r="N162" s="472"/>
      <c r="O162" s="472"/>
      <c r="P162" s="472"/>
      <c r="Q162" s="472"/>
      <c r="R162" s="472"/>
    </row>
    <row r="163" spans="1:18">
      <c r="A163" s="468">
        <f t="shared" si="2"/>
        <v>3702</v>
      </c>
      <c r="B163" s="473">
        <v>37023220</v>
      </c>
      <c r="C163" s="471" t="s">
        <v>3826</v>
      </c>
      <c r="D163" s="471" t="s">
        <v>3054</v>
      </c>
      <c r="E163" s="472"/>
      <c r="F163" s="472"/>
      <c r="G163" s="472">
        <v>12</v>
      </c>
      <c r="H163" s="472">
        <v>0</v>
      </c>
      <c r="I163" s="472">
        <v>0</v>
      </c>
      <c r="J163" s="472">
        <v>5202</v>
      </c>
      <c r="K163" s="472">
        <v>0</v>
      </c>
      <c r="L163" s="472">
        <v>0</v>
      </c>
      <c r="M163" s="472"/>
      <c r="N163" s="472">
        <v>84</v>
      </c>
      <c r="O163" s="472">
        <v>0</v>
      </c>
      <c r="P163" s="472"/>
      <c r="Q163" s="472">
        <v>0</v>
      </c>
      <c r="R163" s="472">
        <v>0</v>
      </c>
    </row>
    <row r="164" spans="1:18">
      <c r="A164" s="468">
        <f t="shared" si="2"/>
        <v>3702</v>
      </c>
      <c r="B164" s="473">
        <v>37023231</v>
      </c>
      <c r="C164" s="471" t="s">
        <v>3827</v>
      </c>
      <c r="D164" s="471" t="s">
        <v>3054</v>
      </c>
      <c r="E164" s="472"/>
      <c r="F164" s="472"/>
      <c r="G164" s="472"/>
      <c r="H164" s="472"/>
      <c r="I164" s="472"/>
      <c r="J164" s="472"/>
      <c r="K164" s="472"/>
      <c r="L164" s="472"/>
      <c r="M164" s="472"/>
      <c r="N164" s="472"/>
      <c r="O164" s="472"/>
      <c r="P164" s="472"/>
      <c r="Q164" s="472"/>
      <c r="R164" s="472"/>
    </row>
    <row r="165" spans="1:18">
      <c r="A165" s="468">
        <f t="shared" si="2"/>
        <v>3702</v>
      </c>
      <c r="B165" s="473">
        <v>37023250</v>
      </c>
      <c r="C165" s="471" t="s">
        <v>3828</v>
      </c>
      <c r="D165" s="471" t="s">
        <v>3054</v>
      </c>
      <c r="E165" s="472"/>
      <c r="F165" s="472"/>
      <c r="G165" s="472">
        <v>11</v>
      </c>
      <c r="H165" s="472">
        <v>0</v>
      </c>
      <c r="I165" s="472">
        <v>0</v>
      </c>
      <c r="J165" s="472"/>
      <c r="K165" s="472"/>
      <c r="L165" s="472"/>
      <c r="M165" s="472"/>
      <c r="N165" s="472"/>
      <c r="O165" s="472"/>
      <c r="P165" s="472"/>
      <c r="Q165" s="472"/>
      <c r="R165" s="472"/>
    </row>
    <row r="166" spans="1:18">
      <c r="A166" s="468">
        <f t="shared" si="2"/>
        <v>3702</v>
      </c>
      <c r="B166" s="473">
        <v>37023251</v>
      </c>
      <c r="C166" s="471" t="s">
        <v>3828</v>
      </c>
      <c r="D166" s="471" t="s">
        <v>3054</v>
      </c>
      <c r="E166" s="472">
        <v>0</v>
      </c>
      <c r="F166" s="472">
        <v>0</v>
      </c>
      <c r="G166" s="472"/>
      <c r="H166" s="472"/>
      <c r="I166" s="472"/>
      <c r="J166" s="472"/>
      <c r="K166" s="472"/>
      <c r="L166" s="472"/>
      <c r="M166" s="472"/>
      <c r="N166" s="472"/>
      <c r="O166" s="472"/>
      <c r="P166" s="472"/>
      <c r="Q166" s="472"/>
      <c r="R166" s="472"/>
    </row>
    <row r="167" spans="1:18">
      <c r="A167" s="468">
        <f t="shared" si="2"/>
        <v>3702</v>
      </c>
      <c r="B167" s="473">
        <v>37023280</v>
      </c>
      <c r="C167" s="471" t="s">
        <v>3335</v>
      </c>
      <c r="D167" s="471" t="s">
        <v>3054</v>
      </c>
      <c r="E167" s="472"/>
      <c r="F167" s="472"/>
      <c r="G167" s="472">
        <v>0</v>
      </c>
      <c r="H167" s="472">
        <v>0</v>
      </c>
      <c r="I167" s="472">
        <v>0</v>
      </c>
      <c r="J167" s="472"/>
      <c r="K167" s="472"/>
      <c r="L167" s="472"/>
      <c r="M167" s="472"/>
      <c r="N167" s="472"/>
      <c r="O167" s="472"/>
      <c r="P167" s="472"/>
      <c r="Q167" s="472"/>
      <c r="R167" s="472"/>
    </row>
    <row r="168" spans="1:18">
      <c r="A168" s="468">
        <f t="shared" si="2"/>
        <v>3702</v>
      </c>
      <c r="B168" s="473">
        <v>37023285</v>
      </c>
      <c r="C168" s="471" t="s">
        <v>3829</v>
      </c>
      <c r="D168" s="471" t="s">
        <v>3054</v>
      </c>
      <c r="E168" s="472"/>
      <c r="F168" s="472"/>
      <c r="G168" s="472"/>
      <c r="H168" s="472"/>
      <c r="I168" s="472"/>
      <c r="J168" s="472">
        <v>0</v>
      </c>
      <c r="K168" s="472">
        <v>0</v>
      </c>
      <c r="L168" s="472">
        <v>0</v>
      </c>
      <c r="M168" s="472">
        <v>0</v>
      </c>
      <c r="N168" s="472">
        <v>0</v>
      </c>
      <c r="O168" s="472">
        <v>46.3</v>
      </c>
      <c r="P168" s="472">
        <v>137</v>
      </c>
      <c r="Q168" s="472">
        <v>152.69999999999999</v>
      </c>
      <c r="R168" s="472">
        <v>105.3</v>
      </c>
    </row>
    <row r="169" spans="1:18">
      <c r="A169" s="468">
        <f t="shared" si="2"/>
        <v>3702</v>
      </c>
      <c r="B169" s="473">
        <v>37023290</v>
      </c>
      <c r="C169" s="471" t="s">
        <v>3335</v>
      </c>
      <c r="D169" s="471" t="s">
        <v>3054</v>
      </c>
      <c r="E169" s="472">
        <v>0</v>
      </c>
      <c r="F169" s="472">
        <v>0</v>
      </c>
      <c r="G169" s="472"/>
      <c r="H169" s="472"/>
      <c r="I169" s="472"/>
      <c r="J169" s="472"/>
      <c r="K169" s="472"/>
      <c r="L169" s="472"/>
      <c r="M169" s="472"/>
      <c r="N169" s="472"/>
      <c r="O169" s="472"/>
      <c r="P169" s="472"/>
      <c r="Q169" s="472"/>
      <c r="R169" s="472"/>
    </row>
    <row r="170" spans="1:18">
      <c r="A170" s="468">
        <f t="shared" si="2"/>
        <v>3702</v>
      </c>
      <c r="B170" s="473">
        <v>37023900</v>
      </c>
      <c r="C170" s="471" t="s">
        <v>3335</v>
      </c>
      <c r="D170" s="471" t="s">
        <v>3054</v>
      </c>
      <c r="E170" s="472">
        <v>18</v>
      </c>
      <c r="F170" s="472">
        <v>20.5</v>
      </c>
      <c r="G170" s="472">
        <v>42</v>
      </c>
      <c r="H170" s="472">
        <v>0</v>
      </c>
      <c r="I170" s="472">
        <v>31</v>
      </c>
      <c r="J170" s="472">
        <v>0</v>
      </c>
      <c r="K170" s="472">
        <v>28</v>
      </c>
      <c r="L170" s="472">
        <v>61</v>
      </c>
      <c r="M170" s="472">
        <v>27.1</v>
      </c>
      <c r="N170" s="472">
        <v>56</v>
      </c>
      <c r="O170" s="472">
        <v>26</v>
      </c>
      <c r="P170" s="472">
        <v>1.5</v>
      </c>
      <c r="Q170" s="472">
        <v>162.9</v>
      </c>
      <c r="R170" s="472">
        <v>169.2</v>
      </c>
    </row>
    <row r="171" spans="1:18">
      <c r="A171" s="468">
        <f t="shared" si="2"/>
        <v>3702</v>
      </c>
      <c r="B171" s="473">
        <v>37024100</v>
      </c>
      <c r="C171" s="471" t="s">
        <v>3830</v>
      </c>
      <c r="D171" s="471" t="s">
        <v>3451</v>
      </c>
      <c r="E171" s="472"/>
      <c r="F171" s="472"/>
      <c r="G171" s="472"/>
      <c r="H171" s="472"/>
      <c r="I171" s="472">
        <v>0.9</v>
      </c>
      <c r="J171" s="472">
        <v>0</v>
      </c>
      <c r="K171" s="472"/>
      <c r="L171" s="472">
        <v>0</v>
      </c>
      <c r="M171" s="472"/>
      <c r="N171" s="472"/>
      <c r="O171" s="472"/>
      <c r="P171" s="472"/>
      <c r="Q171" s="472"/>
      <c r="R171" s="472"/>
    </row>
    <row r="172" spans="1:18">
      <c r="A172" s="468">
        <f t="shared" si="2"/>
        <v>3702</v>
      </c>
      <c r="B172" s="473">
        <v>37024200</v>
      </c>
      <c r="C172" s="471" t="s">
        <v>3831</v>
      </c>
      <c r="D172" s="471" t="s">
        <v>3451</v>
      </c>
      <c r="E172" s="472"/>
      <c r="F172" s="472"/>
      <c r="G172" s="472"/>
      <c r="H172" s="472">
        <v>0</v>
      </c>
      <c r="I172" s="472"/>
      <c r="J172" s="472"/>
      <c r="K172" s="472"/>
      <c r="L172" s="472"/>
      <c r="M172" s="472"/>
      <c r="N172" s="472"/>
      <c r="O172" s="472"/>
      <c r="P172" s="472"/>
      <c r="Q172" s="472"/>
      <c r="R172" s="472"/>
    </row>
    <row r="173" spans="1:18">
      <c r="A173" s="468">
        <f t="shared" si="2"/>
        <v>3702</v>
      </c>
      <c r="B173" s="473">
        <v>37024300</v>
      </c>
      <c r="C173" s="471" t="s">
        <v>3832</v>
      </c>
      <c r="D173" s="471" t="s">
        <v>3451</v>
      </c>
      <c r="E173" s="472">
        <v>16572.3</v>
      </c>
      <c r="F173" s="472">
        <v>17187.900000000001</v>
      </c>
      <c r="G173" s="472">
        <v>15692.3</v>
      </c>
      <c r="H173" s="472">
        <v>15680.9</v>
      </c>
      <c r="I173" s="472">
        <v>10652.4</v>
      </c>
      <c r="J173" s="472">
        <v>10457.700000000001</v>
      </c>
      <c r="K173" s="472">
        <v>4004.5</v>
      </c>
      <c r="L173" s="472">
        <v>374</v>
      </c>
      <c r="M173" s="472">
        <v>1898.6</v>
      </c>
      <c r="N173" s="472">
        <v>10450.4</v>
      </c>
      <c r="O173" s="472">
        <v>5917.6</v>
      </c>
      <c r="P173" s="472">
        <v>8676.9</v>
      </c>
      <c r="Q173" s="472">
        <v>3821.2</v>
      </c>
      <c r="R173" s="472">
        <v>551.4</v>
      </c>
    </row>
    <row r="174" spans="1:18">
      <c r="A174" s="468">
        <f t="shared" si="2"/>
        <v>3702</v>
      </c>
      <c r="B174" s="473">
        <v>37024400</v>
      </c>
      <c r="C174" s="471" t="s">
        <v>3833</v>
      </c>
      <c r="D174" s="471" t="s">
        <v>3451</v>
      </c>
      <c r="E174" s="472">
        <v>2448</v>
      </c>
      <c r="F174" s="472">
        <v>34291.300000000003</v>
      </c>
      <c r="G174" s="472">
        <v>26039.7</v>
      </c>
      <c r="H174" s="472">
        <v>7125.4</v>
      </c>
      <c r="I174" s="472">
        <v>6120</v>
      </c>
      <c r="J174" s="472">
        <v>0</v>
      </c>
      <c r="K174" s="472">
        <v>390.8</v>
      </c>
      <c r="L174" s="472">
        <v>8652</v>
      </c>
      <c r="M174" s="472">
        <v>4088.1</v>
      </c>
      <c r="N174" s="472">
        <v>13859.7</v>
      </c>
      <c r="O174" s="472">
        <v>32067.9</v>
      </c>
      <c r="P174" s="472">
        <v>68425.3</v>
      </c>
      <c r="Q174" s="472">
        <v>154123.4</v>
      </c>
      <c r="R174" s="472">
        <v>111510.1</v>
      </c>
    </row>
    <row r="175" spans="1:18">
      <c r="A175" s="468">
        <f t="shared" si="2"/>
        <v>3702</v>
      </c>
      <c r="B175" s="473">
        <v>37025100</v>
      </c>
      <c r="C175" s="471" t="s">
        <v>3834</v>
      </c>
      <c r="D175" s="471" t="s">
        <v>3612</v>
      </c>
      <c r="E175" s="472"/>
      <c r="F175" s="472"/>
      <c r="G175" s="472">
        <v>20</v>
      </c>
      <c r="H175" s="472"/>
      <c r="I175" s="472">
        <v>0</v>
      </c>
      <c r="J175" s="472">
        <v>0</v>
      </c>
      <c r="K175" s="472"/>
      <c r="L175" s="472"/>
      <c r="M175" s="472"/>
      <c r="N175" s="472"/>
      <c r="O175" s="472"/>
      <c r="P175" s="472"/>
      <c r="Q175" s="472"/>
      <c r="R175" s="472"/>
    </row>
    <row r="176" spans="1:18">
      <c r="A176" s="468">
        <f t="shared" si="2"/>
        <v>3702</v>
      </c>
      <c r="B176" s="473">
        <v>37025200</v>
      </c>
      <c r="C176" s="471" t="s">
        <v>3835</v>
      </c>
      <c r="D176" s="471" t="s">
        <v>3054</v>
      </c>
      <c r="E176" s="472">
        <v>0</v>
      </c>
      <c r="F176" s="472">
        <v>0</v>
      </c>
      <c r="G176" s="472">
        <v>0</v>
      </c>
      <c r="H176" s="472">
        <v>10</v>
      </c>
      <c r="I176" s="472">
        <v>8</v>
      </c>
      <c r="J176" s="472">
        <v>66</v>
      </c>
      <c r="K176" s="472">
        <v>0</v>
      </c>
      <c r="L176" s="472"/>
      <c r="M176" s="472"/>
      <c r="N176" s="472"/>
      <c r="O176" s="472"/>
      <c r="P176" s="472"/>
      <c r="Q176" s="472"/>
      <c r="R176" s="472"/>
    </row>
    <row r="177" spans="1:18">
      <c r="A177" s="468">
        <f t="shared" si="2"/>
        <v>3702</v>
      </c>
      <c r="B177" s="473">
        <v>37025300</v>
      </c>
      <c r="C177" s="471" t="s">
        <v>3836</v>
      </c>
      <c r="D177" s="471" t="s">
        <v>3612</v>
      </c>
      <c r="E177" s="472">
        <v>180</v>
      </c>
      <c r="F177" s="472">
        <v>540</v>
      </c>
      <c r="G177" s="472">
        <v>320</v>
      </c>
      <c r="H177" s="472">
        <v>0</v>
      </c>
      <c r="I177" s="472">
        <v>0</v>
      </c>
      <c r="J177" s="472">
        <v>0</v>
      </c>
      <c r="K177" s="472">
        <v>0</v>
      </c>
      <c r="L177" s="472">
        <v>0</v>
      </c>
      <c r="M177" s="472">
        <v>0</v>
      </c>
      <c r="N177" s="472">
        <v>0</v>
      </c>
      <c r="O177" s="472">
        <v>100</v>
      </c>
      <c r="P177" s="472">
        <v>2200</v>
      </c>
      <c r="Q177" s="472"/>
      <c r="R177" s="472">
        <v>0</v>
      </c>
    </row>
    <row r="178" spans="1:18">
      <c r="A178" s="468">
        <f t="shared" si="2"/>
        <v>3702</v>
      </c>
      <c r="B178" s="473">
        <v>37025400</v>
      </c>
      <c r="C178" s="471" t="s">
        <v>3837</v>
      </c>
      <c r="D178" s="471" t="s">
        <v>3612</v>
      </c>
      <c r="E178" s="472"/>
      <c r="F178" s="472"/>
      <c r="G178" s="472"/>
      <c r="H178" s="472"/>
      <c r="I178" s="472"/>
      <c r="J178" s="472">
        <v>45542</v>
      </c>
      <c r="K178" s="472">
        <v>19400</v>
      </c>
      <c r="L178" s="472">
        <v>15974</v>
      </c>
      <c r="M178" s="472">
        <v>15288</v>
      </c>
      <c r="N178" s="472">
        <v>3920</v>
      </c>
      <c r="O178" s="472">
        <v>3270</v>
      </c>
      <c r="P178" s="472">
        <v>15171</v>
      </c>
      <c r="Q178" s="472">
        <v>5542</v>
      </c>
      <c r="R178" s="472">
        <v>1927</v>
      </c>
    </row>
    <row r="179" spans="1:18">
      <c r="A179" s="468">
        <f t="shared" si="2"/>
        <v>3702</v>
      </c>
      <c r="B179" s="473">
        <v>37025410</v>
      </c>
      <c r="C179" s="471" t="s">
        <v>3838</v>
      </c>
      <c r="D179" s="471" t="s">
        <v>3612</v>
      </c>
      <c r="E179" s="472">
        <v>16150</v>
      </c>
      <c r="F179" s="472">
        <v>5110</v>
      </c>
      <c r="G179" s="472">
        <v>1600</v>
      </c>
      <c r="H179" s="472">
        <v>600</v>
      </c>
      <c r="I179" s="472">
        <v>700</v>
      </c>
      <c r="J179" s="472"/>
      <c r="K179" s="472"/>
      <c r="L179" s="472"/>
      <c r="M179" s="472"/>
      <c r="N179" s="472"/>
      <c r="O179" s="472"/>
      <c r="P179" s="472"/>
      <c r="Q179" s="472"/>
      <c r="R179" s="472"/>
    </row>
    <row r="180" spans="1:18">
      <c r="A180" s="468">
        <f t="shared" si="2"/>
        <v>3702</v>
      </c>
      <c r="B180" s="473">
        <v>37025490</v>
      </c>
      <c r="C180" s="471" t="s">
        <v>3839</v>
      </c>
      <c r="D180" s="471" t="s">
        <v>3612</v>
      </c>
      <c r="E180" s="472">
        <v>339711</v>
      </c>
      <c r="F180" s="472">
        <v>358782</v>
      </c>
      <c r="G180" s="472">
        <v>451594</v>
      </c>
      <c r="H180" s="472">
        <v>69030</v>
      </c>
      <c r="I180" s="472">
        <v>45700</v>
      </c>
      <c r="J180" s="472"/>
      <c r="K180" s="472"/>
      <c r="L180" s="472"/>
      <c r="M180" s="472"/>
      <c r="N180" s="472"/>
      <c r="O180" s="472"/>
      <c r="P180" s="472"/>
      <c r="Q180" s="472"/>
      <c r="R180" s="472"/>
    </row>
    <row r="181" spans="1:18">
      <c r="A181" s="468">
        <f t="shared" si="2"/>
        <v>3702</v>
      </c>
      <c r="B181" s="473">
        <v>37025500</v>
      </c>
      <c r="C181" s="471" t="s">
        <v>3840</v>
      </c>
      <c r="D181" s="471" t="s">
        <v>3823</v>
      </c>
      <c r="E181" s="472">
        <v>1708</v>
      </c>
      <c r="F181" s="472">
        <v>1225</v>
      </c>
      <c r="G181" s="472">
        <v>0</v>
      </c>
      <c r="H181" s="472">
        <v>11093</v>
      </c>
      <c r="I181" s="472">
        <v>1706.9</v>
      </c>
      <c r="J181" s="472">
        <v>0</v>
      </c>
      <c r="K181" s="472">
        <v>0</v>
      </c>
      <c r="L181" s="472">
        <v>0</v>
      </c>
      <c r="M181" s="472"/>
      <c r="N181" s="472"/>
      <c r="O181" s="472">
        <v>17995</v>
      </c>
      <c r="P181" s="472"/>
      <c r="Q181" s="472"/>
      <c r="R181" s="472"/>
    </row>
    <row r="182" spans="1:18">
      <c r="A182" s="468">
        <f t="shared" si="2"/>
        <v>3702</v>
      </c>
      <c r="B182" s="473">
        <v>37025600</v>
      </c>
      <c r="C182" s="471" t="s">
        <v>3829</v>
      </c>
      <c r="D182" s="471" t="s">
        <v>3054</v>
      </c>
      <c r="E182" s="472">
        <v>0</v>
      </c>
      <c r="F182" s="472">
        <v>22</v>
      </c>
      <c r="G182" s="472">
        <v>89</v>
      </c>
      <c r="H182" s="472">
        <v>1</v>
      </c>
      <c r="I182" s="472">
        <v>0</v>
      </c>
      <c r="J182" s="472">
        <v>280</v>
      </c>
      <c r="K182" s="472">
        <v>312.8</v>
      </c>
      <c r="L182" s="472">
        <v>134.9</v>
      </c>
      <c r="M182" s="472">
        <v>16</v>
      </c>
      <c r="N182" s="472">
        <v>0</v>
      </c>
      <c r="O182" s="472">
        <v>0</v>
      </c>
      <c r="P182" s="472"/>
      <c r="Q182" s="472">
        <v>0</v>
      </c>
      <c r="R182" s="472">
        <v>0</v>
      </c>
    </row>
    <row r="183" spans="1:18">
      <c r="A183" s="468">
        <f t="shared" si="2"/>
        <v>3702</v>
      </c>
      <c r="B183" s="473">
        <v>37029120</v>
      </c>
      <c r="C183" s="471" t="s">
        <v>3841</v>
      </c>
      <c r="D183" s="471" t="s">
        <v>3054</v>
      </c>
      <c r="E183" s="472">
        <v>0</v>
      </c>
      <c r="F183" s="472">
        <v>0</v>
      </c>
      <c r="G183" s="472"/>
      <c r="H183" s="472"/>
      <c r="I183" s="472"/>
      <c r="J183" s="472"/>
      <c r="K183" s="472"/>
      <c r="L183" s="472"/>
      <c r="M183" s="472"/>
      <c r="N183" s="472"/>
      <c r="O183" s="472"/>
      <c r="P183" s="472"/>
      <c r="Q183" s="472"/>
      <c r="R183" s="472"/>
    </row>
    <row r="184" spans="1:18">
      <c r="A184" s="468">
        <f t="shared" si="2"/>
        <v>3702</v>
      </c>
      <c r="B184" s="473">
        <v>37029180</v>
      </c>
      <c r="C184" s="471" t="s">
        <v>3448</v>
      </c>
      <c r="D184" s="471" t="s">
        <v>3054</v>
      </c>
      <c r="E184" s="472"/>
      <c r="F184" s="472"/>
      <c r="G184" s="472">
        <v>13</v>
      </c>
      <c r="H184" s="472">
        <v>0</v>
      </c>
      <c r="I184" s="472">
        <v>0</v>
      </c>
      <c r="J184" s="472"/>
      <c r="K184" s="472"/>
      <c r="L184" s="472"/>
      <c r="M184" s="472"/>
      <c r="N184" s="472"/>
      <c r="O184" s="472"/>
      <c r="P184" s="472"/>
      <c r="Q184" s="472"/>
      <c r="R184" s="472"/>
    </row>
    <row r="185" spans="1:18">
      <c r="A185" s="468">
        <f t="shared" si="2"/>
        <v>3702</v>
      </c>
      <c r="B185" s="473">
        <v>37029310</v>
      </c>
      <c r="C185" s="471" t="s">
        <v>3842</v>
      </c>
      <c r="D185" s="471" t="s">
        <v>3054</v>
      </c>
      <c r="E185" s="472"/>
      <c r="F185" s="472"/>
      <c r="G185" s="472"/>
      <c r="H185" s="472"/>
      <c r="I185" s="472"/>
      <c r="J185" s="472"/>
      <c r="K185" s="472"/>
      <c r="L185" s="472"/>
      <c r="M185" s="472"/>
      <c r="N185" s="472"/>
      <c r="O185" s="472"/>
      <c r="P185" s="472"/>
      <c r="Q185" s="472"/>
      <c r="R185" s="472"/>
    </row>
    <row r="186" spans="1:18">
      <c r="A186" s="468">
        <f t="shared" si="2"/>
        <v>3702</v>
      </c>
      <c r="B186" s="473">
        <v>37029390</v>
      </c>
      <c r="C186" s="471" t="s">
        <v>3448</v>
      </c>
      <c r="D186" s="471" t="s">
        <v>3612</v>
      </c>
      <c r="E186" s="472">
        <v>24600</v>
      </c>
      <c r="F186" s="472">
        <v>488</v>
      </c>
      <c r="G186" s="472">
        <v>250</v>
      </c>
      <c r="H186" s="472">
        <v>0</v>
      </c>
      <c r="I186" s="472">
        <v>0</v>
      </c>
      <c r="J186" s="472">
        <v>0</v>
      </c>
      <c r="K186" s="472">
        <v>0</v>
      </c>
      <c r="L186" s="472"/>
      <c r="M186" s="472"/>
      <c r="N186" s="472"/>
      <c r="O186" s="472"/>
      <c r="P186" s="472"/>
      <c r="Q186" s="472"/>
      <c r="R186" s="472"/>
    </row>
    <row r="187" spans="1:18">
      <c r="A187" s="468">
        <f t="shared" si="2"/>
        <v>3702</v>
      </c>
      <c r="B187" s="473">
        <v>37029410</v>
      </c>
      <c r="C187" s="471" t="s">
        <v>3842</v>
      </c>
      <c r="D187" s="471" t="s">
        <v>3054</v>
      </c>
      <c r="E187" s="472"/>
      <c r="F187" s="472"/>
      <c r="G187" s="472"/>
      <c r="H187" s="472"/>
      <c r="I187" s="472"/>
      <c r="J187" s="472"/>
      <c r="K187" s="472"/>
      <c r="L187" s="472"/>
      <c r="M187" s="472"/>
      <c r="N187" s="472"/>
      <c r="O187" s="472"/>
      <c r="P187" s="472"/>
      <c r="Q187" s="472"/>
      <c r="R187" s="472"/>
    </row>
    <row r="188" spans="1:18">
      <c r="A188" s="468">
        <f t="shared" si="2"/>
        <v>3702</v>
      </c>
      <c r="B188" s="473">
        <v>37029490</v>
      </c>
      <c r="C188" s="471" t="s">
        <v>3448</v>
      </c>
      <c r="D188" s="471" t="s">
        <v>3823</v>
      </c>
      <c r="E188" s="472">
        <v>3962.8</v>
      </c>
      <c r="F188" s="472">
        <v>2100</v>
      </c>
      <c r="G188" s="472"/>
      <c r="H188" s="472">
        <v>0</v>
      </c>
      <c r="I188" s="472">
        <v>0</v>
      </c>
      <c r="J188" s="472">
        <v>0</v>
      </c>
      <c r="K188" s="472">
        <v>0</v>
      </c>
      <c r="L188" s="472"/>
      <c r="M188" s="472"/>
      <c r="N188" s="472"/>
      <c r="O188" s="472"/>
      <c r="P188" s="472"/>
      <c r="Q188" s="472"/>
      <c r="R188" s="472"/>
    </row>
    <row r="189" spans="1:18">
      <c r="A189" s="468">
        <f t="shared" si="2"/>
        <v>3702</v>
      </c>
      <c r="B189" s="473">
        <v>37029610</v>
      </c>
      <c r="C189" s="471" t="s">
        <v>3825</v>
      </c>
      <c r="D189" s="471" t="s">
        <v>3054</v>
      </c>
      <c r="E189" s="472"/>
      <c r="F189" s="472"/>
      <c r="G189" s="472"/>
      <c r="H189" s="472"/>
      <c r="I189" s="472"/>
      <c r="J189" s="472"/>
      <c r="K189" s="472"/>
      <c r="L189" s="472"/>
      <c r="M189" s="472"/>
      <c r="N189" s="472"/>
      <c r="O189" s="472"/>
      <c r="P189" s="472">
        <v>4</v>
      </c>
      <c r="Q189" s="472">
        <v>125.9</v>
      </c>
      <c r="R189" s="472">
        <v>48.6</v>
      </c>
    </row>
    <row r="190" spans="1:18">
      <c r="A190" s="468">
        <f t="shared" si="2"/>
        <v>3702</v>
      </c>
      <c r="B190" s="473">
        <v>37029690</v>
      </c>
      <c r="C190" s="471" t="s">
        <v>3335</v>
      </c>
      <c r="D190" s="471" t="s">
        <v>3612</v>
      </c>
      <c r="E190" s="472"/>
      <c r="F190" s="472"/>
      <c r="G190" s="472"/>
      <c r="H190" s="472"/>
      <c r="I190" s="472"/>
      <c r="J190" s="472"/>
      <c r="K190" s="472"/>
      <c r="L190" s="472">
        <v>394</v>
      </c>
      <c r="M190" s="472">
        <v>20</v>
      </c>
      <c r="N190" s="472">
        <v>0</v>
      </c>
      <c r="O190" s="472">
        <v>8410</v>
      </c>
      <c r="P190" s="472">
        <v>18277</v>
      </c>
      <c r="Q190" s="472">
        <v>11365</v>
      </c>
      <c r="R190" s="472">
        <v>10323</v>
      </c>
    </row>
    <row r="191" spans="1:18">
      <c r="A191" s="468">
        <f t="shared" si="2"/>
        <v>3702</v>
      </c>
      <c r="B191" s="473">
        <v>37029710</v>
      </c>
      <c r="C191" s="471" t="s">
        <v>3825</v>
      </c>
      <c r="D191" s="471" t="s">
        <v>3054</v>
      </c>
      <c r="E191" s="472"/>
      <c r="F191" s="472"/>
      <c r="G191" s="472"/>
      <c r="H191" s="472"/>
      <c r="I191" s="472"/>
      <c r="J191" s="472"/>
      <c r="K191" s="472"/>
      <c r="L191" s="472"/>
      <c r="M191" s="472"/>
      <c r="N191" s="472"/>
      <c r="O191" s="472"/>
      <c r="P191" s="472">
        <v>2.8</v>
      </c>
      <c r="Q191" s="472">
        <v>7.5</v>
      </c>
      <c r="R191" s="472">
        <v>1.3</v>
      </c>
    </row>
    <row r="192" spans="1:18">
      <c r="A192" s="468">
        <f t="shared" si="2"/>
        <v>3702</v>
      </c>
      <c r="B192" s="473">
        <v>37029790</v>
      </c>
      <c r="C192" s="471" t="s">
        <v>3335</v>
      </c>
      <c r="D192" s="471" t="s">
        <v>3823</v>
      </c>
      <c r="E192" s="472"/>
      <c r="F192" s="472"/>
      <c r="G192" s="472"/>
      <c r="H192" s="472"/>
      <c r="I192" s="472"/>
      <c r="J192" s="472"/>
      <c r="K192" s="472"/>
      <c r="L192" s="472">
        <v>0</v>
      </c>
      <c r="M192" s="472">
        <v>877.7</v>
      </c>
      <c r="N192" s="472">
        <v>965.3</v>
      </c>
      <c r="O192" s="472">
        <v>376.1</v>
      </c>
      <c r="P192" s="472">
        <v>2037.1</v>
      </c>
      <c r="Q192" s="472">
        <v>574</v>
      </c>
      <c r="R192" s="472">
        <v>1862.4</v>
      </c>
    </row>
    <row r="193" spans="1:18">
      <c r="A193" s="468">
        <f t="shared" si="2"/>
        <v>3702</v>
      </c>
      <c r="B193" s="473">
        <v>37029800</v>
      </c>
      <c r="C193" s="471" t="s">
        <v>3829</v>
      </c>
      <c r="D193" s="471" t="s">
        <v>3054</v>
      </c>
      <c r="E193" s="472"/>
      <c r="F193" s="472"/>
      <c r="G193" s="472"/>
      <c r="H193" s="472"/>
      <c r="I193" s="472"/>
      <c r="J193" s="472"/>
      <c r="K193" s="472"/>
      <c r="L193" s="472"/>
      <c r="M193" s="472">
        <v>0</v>
      </c>
      <c r="N193" s="472">
        <v>20.6</v>
      </c>
      <c r="O193" s="472"/>
      <c r="P193" s="472">
        <v>21.2</v>
      </c>
      <c r="Q193" s="472">
        <v>4202.3999999999996</v>
      </c>
      <c r="R193" s="472">
        <v>1847.1</v>
      </c>
    </row>
    <row r="194" spans="1:18">
      <c r="A194" s="468">
        <f t="shared" si="2"/>
        <v>3703</v>
      </c>
      <c r="B194" s="473">
        <v>37031000</v>
      </c>
      <c r="C194" s="471" t="s">
        <v>3844</v>
      </c>
      <c r="D194" s="471" t="s">
        <v>3054</v>
      </c>
      <c r="E194" s="472">
        <v>0</v>
      </c>
      <c r="F194" s="472">
        <v>112</v>
      </c>
      <c r="G194" s="472">
        <v>621.20000000000005</v>
      </c>
      <c r="H194" s="472">
        <v>583.5</v>
      </c>
      <c r="I194" s="472">
        <v>47.9</v>
      </c>
      <c r="J194" s="472">
        <v>94</v>
      </c>
      <c r="K194" s="472">
        <v>77</v>
      </c>
      <c r="L194" s="472">
        <v>8362</v>
      </c>
      <c r="M194" s="472">
        <v>45.7</v>
      </c>
      <c r="N194" s="472">
        <v>83</v>
      </c>
      <c r="O194" s="472">
        <v>1658</v>
      </c>
      <c r="P194" s="472">
        <v>580.5</v>
      </c>
      <c r="Q194" s="472">
        <v>42.6</v>
      </c>
      <c r="R194" s="472">
        <v>204</v>
      </c>
    </row>
    <row r="195" spans="1:18">
      <c r="A195" s="468">
        <f t="shared" si="2"/>
        <v>3703</v>
      </c>
      <c r="B195" s="473">
        <v>37032000</v>
      </c>
      <c r="C195" s="471" t="s">
        <v>3845</v>
      </c>
      <c r="D195" s="471" t="s">
        <v>3054</v>
      </c>
      <c r="E195" s="472"/>
      <c r="F195" s="472"/>
      <c r="G195" s="472"/>
      <c r="H195" s="472"/>
      <c r="I195" s="472"/>
      <c r="J195" s="472">
        <v>40437.800000000003</v>
      </c>
      <c r="K195" s="472">
        <v>42123</v>
      </c>
      <c r="L195" s="472">
        <v>34882.800000000003</v>
      </c>
      <c r="M195" s="472">
        <v>33358</v>
      </c>
      <c r="N195" s="472">
        <v>37628.5</v>
      </c>
      <c r="O195" s="472">
        <v>39883.5</v>
      </c>
      <c r="P195" s="472">
        <v>45820.4</v>
      </c>
      <c r="Q195" s="472">
        <v>36692.199999999997</v>
      </c>
      <c r="R195" s="472">
        <v>24409.9</v>
      </c>
    </row>
    <row r="196" spans="1:18">
      <c r="A196" s="468">
        <f t="shared" si="2"/>
        <v>3703</v>
      </c>
      <c r="B196" s="473">
        <v>37032010</v>
      </c>
      <c r="C196" s="471" t="s">
        <v>3846</v>
      </c>
      <c r="D196" s="471" t="s">
        <v>3054</v>
      </c>
      <c r="E196" s="472">
        <v>0</v>
      </c>
      <c r="F196" s="472">
        <v>0</v>
      </c>
      <c r="G196" s="472">
        <v>0</v>
      </c>
      <c r="H196" s="472">
        <v>0</v>
      </c>
      <c r="I196" s="472">
        <v>0</v>
      </c>
      <c r="J196" s="472"/>
      <c r="K196" s="472"/>
      <c r="L196" s="472"/>
      <c r="M196" s="472"/>
      <c r="N196" s="472"/>
      <c r="O196" s="472"/>
      <c r="P196" s="472"/>
      <c r="Q196" s="472"/>
      <c r="R196" s="472"/>
    </row>
    <row r="197" spans="1:18">
      <c r="A197" s="468">
        <f t="shared" si="2"/>
        <v>3703</v>
      </c>
      <c r="B197" s="473">
        <v>37032090</v>
      </c>
      <c r="C197" s="471" t="s">
        <v>3107</v>
      </c>
      <c r="D197" s="471" t="s">
        <v>3054</v>
      </c>
      <c r="E197" s="472">
        <v>64916.2</v>
      </c>
      <c r="F197" s="472">
        <v>150164</v>
      </c>
      <c r="G197" s="472">
        <v>113600</v>
      </c>
      <c r="H197" s="472">
        <v>91534</v>
      </c>
      <c r="I197" s="472">
        <v>27051</v>
      </c>
      <c r="J197" s="472"/>
      <c r="K197" s="472"/>
      <c r="L197" s="472"/>
      <c r="M197" s="472"/>
      <c r="N197" s="472"/>
      <c r="O197" s="472"/>
      <c r="P197" s="472"/>
      <c r="Q197" s="472"/>
      <c r="R197" s="472"/>
    </row>
    <row r="198" spans="1:18">
      <c r="A198" s="468">
        <f t="shared" ref="A198:A261" si="3">+VALUE(LEFT(B198,4))</f>
        <v>3703</v>
      </c>
      <c r="B198" s="473">
        <v>37039000</v>
      </c>
      <c r="C198" s="471" t="s">
        <v>3107</v>
      </c>
      <c r="D198" s="471" t="s">
        <v>3054</v>
      </c>
      <c r="E198" s="472"/>
      <c r="F198" s="472"/>
      <c r="G198" s="472"/>
      <c r="H198" s="472"/>
      <c r="I198" s="472"/>
      <c r="J198" s="472">
        <v>651.20000000000005</v>
      </c>
      <c r="K198" s="472">
        <v>259.89999999999998</v>
      </c>
      <c r="L198" s="472">
        <v>188.7</v>
      </c>
      <c r="M198" s="472">
        <v>1044.0999999999999</v>
      </c>
      <c r="N198" s="472">
        <v>878.9</v>
      </c>
      <c r="O198" s="472">
        <v>607.20000000000005</v>
      </c>
      <c r="P198" s="472">
        <v>1389.5</v>
      </c>
      <c r="Q198" s="472">
        <v>1013.7</v>
      </c>
      <c r="R198" s="472">
        <v>358.4</v>
      </c>
    </row>
    <row r="199" spans="1:18">
      <c r="A199" s="468">
        <f t="shared" si="3"/>
        <v>3703</v>
      </c>
      <c r="B199" s="473">
        <v>37039010</v>
      </c>
      <c r="C199" s="471" t="s">
        <v>3847</v>
      </c>
      <c r="D199" s="471" t="s">
        <v>3054</v>
      </c>
      <c r="E199" s="472">
        <v>0</v>
      </c>
      <c r="F199" s="472">
        <v>21</v>
      </c>
      <c r="G199" s="472">
        <v>71</v>
      </c>
      <c r="H199" s="472">
        <v>98</v>
      </c>
      <c r="I199" s="472">
        <v>0</v>
      </c>
      <c r="J199" s="472"/>
      <c r="K199" s="472"/>
      <c r="L199" s="472"/>
      <c r="M199" s="472"/>
      <c r="N199" s="472"/>
      <c r="O199" s="472"/>
      <c r="P199" s="472"/>
      <c r="Q199" s="472"/>
      <c r="R199" s="472"/>
    </row>
    <row r="200" spans="1:18">
      <c r="A200" s="468">
        <f t="shared" si="3"/>
        <v>3703</v>
      </c>
      <c r="B200" s="473">
        <v>37039090</v>
      </c>
      <c r="C200" s="471" t="s">
        <v>3107</v>
      </c>
      <c r="D200" s="471" t="s">
        <v>3054</v>
      </c>
      <c r="E200" s="472">
        <v>488.4</v>
      </c>
      <c r="F200" s="472">
        <v>1887</v>
      </c>
      <c r="G200" s="472">
        <v>1752.7</v>
      </c>
      <c r="H200" s="472">
        <v>1581.4</v>
      </c>
      <c r="I200" s="472">
        <v>77.099999999999994</v>
      </c>
      <c r="J200" s="472"/>
      <c r="K200" s="472"/>
      <c r="L200" s="472"/>
      <c r="M200" s="472"/>
      <c r="N200" s="472"/>
      <c r="O200" s="472"/>
      <c r="P200" s="472"/>
      <c r="Q200" s="472"/>
      <c r="R200" s="472"/>
    </row>
    <row r="201" spans="1:18">
      <c r="A201" s="468">
        <f t="shared" si="3"/>
        <v>3704</v>
      </c>
      <c r="B201" s="473">
        <v>37040010</v>
      </c>
      <c r="C201" s="471" t="s">
        <v>3848</v>
      </c>
      <c r="D201" s="471" t="s">
        <v>3054</v>
      </c>
      <c r="E201" s="472">
        <v>1</v>
      </c>
      <c r="F201" s="472">
        <v>0.5</v>
      </c>
      <c r="G201" s="472">
        <v>3</v>
      </c>
      <c r="H201" s="472">
        <v>0</v>
      </c>
      <c r="I201" s="472">
        <v>0</v>
      </c>
      <c r="J201" s="472">
        <v>0</v>
      </c>
      <c r="K201" s="472">
        <v>0</v>
      </c>
      <c r="L201" s="472">
        <v>0</v>
      </c>
      <c r="M201" s="472">
        <v>0</v>
      </c>
      <c r="N201" s="472">
        <v>0</v>
      </c>
      <c r="O201" s="472">
        <v>66</v>
      </c>
      <c r="P201" s="472">
        <v>30</v>
      </c>
      <c r="Q201" s="472">
        <v>13.1</v>
      </c>
      <c r="R201" s="472">
        <v>57</v>
      </c>
    </row>
    <row r="202" spans="1:18">
      <c r="A202" s="468">
        <f t="shared" si="3"/>
        <v>3704</v>
      </c>
      <c r="B202" s="473">
        <v>37040090</v>
      </c>
      <c r="C202" s="471" t="s">
        <v>3448</v>
      </c>
      <c r="D202" s="471" t="s">
        <v>3054</v>
      </c>
      <c r="E202" s="472">
        <v>50.1</v>
      </c>
      <c r="F202" s="472">
        <v>61.3</v>
      </c>
      <c r="G202" s="472">
        <v>0</v>
      </c>
      <c r="H202" s="472">
        <v>0</v>
      </c>
      <c r="I202" s="472">
        <v>0</v>
      </c>
      <c r="J202" s="472">
        <v>0</v>
      </c>
      <c r="K202" s="472">
        <v>0</v>
      </c>
      <c r="L202" s="472">
        <v>0</v>
      </c>
      <c r="M202" s="472">
        <v>182.6</v>
      </c>
      <c r="N202" s="472">
        <v>0</v>
      </c>
      <c r="O202" s="472">
        <v>0</v>
      </c>
      <c r="P202" s="472">
        <v>52</v>
      </c>
      <c r="Q202" s="472">
        <v>60</v>
      </c>
      <c r="R202" s="472">
        <v>75</v>
      </c>
    </row>
    <row r="203" spans="1:18">
      <c r="A203" s="468">
        <f t="shared" si="3"/>
        <v>3705</v>
      </c>
      <c r="B203" s="473">
        <v>37050010</v>
      </c>
      <c r="C203" s="471" t="s">
        <v>3849</v>
      </c>
      <c r="D203" s="471" t="s">
        <v>3054</v>
      </c>
      <c r="E203" s="472"/>
      <c r="F203" s="472"/>
      <c r="G203" s="472"/>
      <c r="H203" s="472"/>
      <c r="I203" s="472"/>
      <c r="J203" s="472"/>
      <c r="K203" s="472"/>
      <c r="L203" s="472"/>
      <c r="M203" s="472"/>
      <c r="N203" s="472"/>
      <c r="O203" s="472"/>
      <c r="P203" s="472"/>
      <c r="Q203" s="472">
        <v>4</v>
      </c>
      <c r="R203" s="472">
        <v>5</v>
      </c>
    </row>
    <row r="204" spans="1:18">
      <c r="A204" s="468">
        <f t="shared" si="3"/>
        <v>3705</v>
      </c>
      <c r="B204" s="473">
        <v>37050090</v>
      </c>
      <c r="C204" s="471" t="s">
        <v>3448</v>
      </c>
      <c r="D204" s="471" t="s">
        <v>3054</v>
      </c>
      <c r="E204" s="472"/>
      <c r="F204" s="472"/>
      <c r="G204" s="472"/>
      <c r="H204" s="472"/>
      <c r="I204" s="472"/>
      <c r="J204" s="472"/>
      <c r="K204" s="472"/>
      <c r="L204" s="472"/>
      <c r="M204" s="472"/>
      <c r="N204" s="472"/>
      <c r="O204" s="472"/>
      <c r="P204" s="472"/>
      <c r="Q204" s="472">
        <v>1332.5</v>
      </c>
      <c r="R204" s="472">
        <v>42.1</v>
      </c>
    </row>
    <row r="205" spans="1:18">
      <c r="A205" s="468">
        <f t="shared" si="3"/>
        <v>3705</v>
      </c>
      <c r="B205" s="473">
        <v>37051000</v>
      </c>
      <c r="C205" s="471" t="s">
        <v>3849</v>
      </c>
      <c r="D205" s="471" t="s">
        <v>3054</v>
      </c>
      <c r="E205" s="472"/>
      <c r="F205" s="472">
        <v>0</v>
      </c>
      <c r="G205" s="472">
        <v>190</v>
      </c>
      <c r="H205" s="472">
        <v>0</v>
      </c>
      <c r="I205" s="472"/>
      <c r="J205" s="472"/>
      <c r="K205" s="472"/>
      <c r="L205" s="472"/>
      <c r="M205" s="472"/>
      <c r="N205" s="472">
        <v>0</v>
      </c>
      <c r="O205" s="472">
        <v>0</v>
      </c>
      <c r="P205" s="472">
        <v>0.2</v>
      </c>
      <c r="Q205" s="472"/>
      <c r="R205" s="472"/>
    </row>
    <row r="206" spans="1:18">
      <c r="A206" s="468">
        <f t="shared" si="3"/>
        <v>3705</v>
      </c>
      <c r="B206" s="473">
        <v>37052000</v>
      </c>
      <c r="C206" s="471" t="s">
        <v>3850</v>
      </c>
      <c r="D206" s="471" t="s">
        <v>3054</v>
      </c>
      <c r="E206" s="472">
        <v>0</v>
      </c>
      <c r="F206" s="472">
        <v>0</v>
      </c>
      <c r="G206" s="472"/>
      <c r="H206" s="472"/>
      <c r="I206" s="472"/>
      <c r="J206" s="472"/>
      <c r="K206" s="472"/>
      <c r="L206" s="472"/>
      <c r="M206" s="472"/>
      <c r="N206" s="472"/>
      <c r="O206" s="472"/>
      <c r="P206" s="472"/>
      <c r="Q206" s="472"/>
      <c r="R206" s="472"/>
    </row>
    <row r="207" spans="1:18">
      <c r="A207" s="468">
        <f t="shared" si="3"/>
        <v>3705</v>
      </c>
      <c r="B207" s="473">
        <v>37059000</v>
      </c>
      <c r="C207" s="471" t="s">
        <v>3448</v>
      </c>
      <c r="D207" s="471" t="s">
        <v>3054</v>
      </c>
      <c r="E207" s="472">
        <v>99</v>
      </c>
      <c r="F207" s="472">
        <v>211</v>
      </c>
      <c r="G207" s="472"/>
      <c r="H207" s="472"/>
      <c r="I207" s="472"/>
      <c r="J207" s="472"/>
      <c r="K207" s="472"/>
      <c r="L207" s="472"/>
      <c r="M207" s="472"/>
      <c r="N207" s="472"/>
      <c r="O207" s="472"/>
      <c r="P207" s="472"/>
      <c r="Q207" s="472"/>
      <c r="R207" s="472"/>
    </row>
    <row r="208" spans="1:18">
      <c r="A208" s="468">
        <f t="shared" si="3"/>
        <v>3705</v>
      </c>
      <c r="B208" s="473">
        <v>37059010</v>
      </c>
      <c r="C208" s="471" t="s">
        <v>3850</v>
      </c>
      <c r="D208" s="471" t="s">
        <v>3054</v>
      </c>
      <c r="E208" s="472"/>
      <c r="F208" s="472"/>
      <c r="G208" s="472"/>
      <c r="H208" s="472"/>
      <c r="I208" s="472">
        <v>161.69999999999999</v>
      </c>
      <c r="J208" s="472">
        <v>114</v>
      </c>
      <c r="K208" s="472">
        <v>60</v>
      </c>
      <c r="L208" s="472">
        <v>2</v>
      </c>
      <c r="M208" s="472">
        <v>11.8</v>
      </c>
      <c r="N208" s="472">
        <v>8</v>
      </c>
      <c r="O208" s="472">
        <v>44</v>
      </c>
      <c r="P208" s="472"/>
      <c r="Q208" s="472"/>
      <c r="R208" s="472"/>
    </row>
    <row r="209" spans="1:18">
      <c r="A209" s="468">
        <f t="shared" si="3"/>
        <v>3705</v>
      </c>
      <c r="B209" s="473">
        <v>37059090</v>
      </c>
      <c r="C209" s="471" t="s">
        <v>3448</v>
      </c>
      <c r="D209" s="471" t="s">
        <v>3054</v>
      </c>
      <c r="E209" s="472"/>
      <c r="F209" s="472"/>
      <c r="G209" s="472">
        <v>115.6</v>
      </c>
      <c r="H209" s="472">
        <v>160.69999999999999</v>
      </c>
      <c r="I209" s="472">
        <v>112.3</v>
      </c>
      <c r="J209" s="472">
        <v>151.69999999999999</v>
      </c>
      <c r="K209" s="472">
        <v>32</v>
      </c>
      <c r="L209" s="472">
        <v>354.8</v>
      </c>
      <c r="M209" s="472">
        <v>3804</v>
      </c>
      <c r="N209" s="472">
        <v>9786.7999999999993</v>
      </c>
      <c r="O209" s="472">
        <v>2235</v>
      </c>
      <c r="P209" s="472">
        <v>0.1</v>
      </c>
      <c r="Q209" s="472"/>
      <c r="R209" s="472"/>
    </row>
    <row r="210" spans="1:18">
      <c r="A210" s="468">
        <f t="shared" si="3"/>
        <v>3706</v>
      </c>
      <c r="B210" s="473">
        <v>37061010</v>
      </c>
      <c r="C210" s="471" t="s">
        <v>3851</v>
      </c>
      <c r="D210" s="471" t="s">
        <v>3823</v>
      </c>
      <c r="E210" s="472"/>
      <c r="F210" s="472">
        <v>0</v>
      </c>
      <c r="G210" s="472"/>
      <c r="H210" s="472">
        <v>0</v>
      </c>
      <c r="I210" s="472"/>
      <c r="J210" s="472">
        <v>2637</v>
      </c>
      <c r="K210" s="472"/>
      <c r="L210" s="472"/>
      <c r="M210" s="472"/>
      <c r="N210" s="472"/>
      <c r="O210" s="472"/>
      <c r="P210" s="472"/>
      <c r="Q210" s="472"/>
      <c r="R210" s="472"/>
    </row>
    <row r="211" spans="1:18">
      <c r="A211" s="468">
        <f t="shared" si="3"/>
        <v>3706</v>
      </c>
      <c r="B211" s="473">
        <v>37061020</v>
      </c>
      <c r="C211" s="471" t="s">
        <v>3852</v>
      </c>
      <c r="D211" s="471" t="s">
        <v>3823</v>
      </c>
      <c r="E211" s="472"/>
      <c r="F211" s="472"/>
      <c r="G211" s="472"/>
      <c r="H211" s="472"/>
      <c r="I211" s="472"/>
      <c r="J211" s="472"/>
      <c r="K211" s="472"/>
      <c r="L211" s="472"/>
      <c r="M211" s="472"/>
      <c r="N211" s="472"/>
      <c r="O211" s="472"/>
      <c r="P211" s="472"/>
      <c r="Q211" s="472"/>
      <c r="R211" s="472">
        <v>0</v>
      </c>
    </row>
    <row r="212" spans="1:18">
      <c r="A212" s="468">
        <f t="shared" si="3"/>
        <v>3706</v>
      </c>
      <c r="B212" s="473">
        <v>37061091</v>
      </c>
      <c r="C212" s="471" t="s">
        <v>3853</v>
      </c>
      <c r="D212" s="471" t="s">
        <v>3823</v>
      </c>
      <c r="E212" s="472">
        <v>51919.199999999997</v>
      </c>
      <c r="F212" s="472">
        <v>600</v>
      </c>
      <c r="G212" s="472">
        <v>0</v>
      </c>
      <c r="H212" s="472">
        <v>0</v>
      </c>
      <c r="I212" s="472">
        <v>0</v>
      </c>
      <c r="J212" s="472">
        <v>186.2</v>
      </c>
      <c r="K212" s="472"/>
      <c r="L212" s="472"/>
      <c r="M212" s="472"/>
      <c r="N212" s="472"/>
      <c r="O212" s="472"/>
      <c r="P212" s="472"/>
      <c r="Q212" s="472"/>
      <c r="R212" s="472"/>
    </row>
    <row r="213" spans="1:18">
      <c r="A213" s="468">
        <f t="shared" si="3"/>
        <v>3706</v>
      </c>
      <c r="B213" s="473">
        <v>37061099</v>
      </c>
      <c r="C213" s="471" t="s">
        <v>3854</v>
      </c>
      <c r="D213" s="471" t="s">
        <v>3823</v>
      </c>
      <c r="E213" s="472">
        <v>116860</v>
      </c>
      <c r="F213" s="472">
        <v>74343</v>
      </c>
      <c r="G213" s="472">
        <v>18200</v>
      </c>
      <c r="H213" s="472">
        <v>99986</v>
      </c>
      <c r="I213" s="472">
        <v>223671</v>
      </c>
      <c r="J213" s="472">
        <v>521543</v>
      </c>
      <c r="K213" s="472">
        <v>348582</v>
      </c>
      <c r="L213" s="472">
        <v>330687</v>
      </c>
      <c r="M213" s="472">
        <v>124000</v>
      </c>
      <c r="N213" s="472">
        <v>3600</v>
      </c>
      <c r="O213" s="472">
        <v>0</v>
      </c>
      <c r="P213" s="472">
        <v>0</v>
      </c>
      <c r="Q213" s="472">
        <v>0</v>
      </c>
      <c r="R213" s="472">
        <v>2000</v>
      </c>
    </row>
    <row r="214" spans="1:18">
      <c r="A214" s="468">
        <f t="shared" si="3"/>
        <v>3706</v>
      </c>
      <c r="B214" s="473">
        <v>37069010</v>
      </c>
      <c r="C214" s="471" t="s">
        <v>3851</v>
      </c>
      <c r="D214" s="471" t="s">
        <v>3823</v>
      </c>
      <c r="E214" s="472"/>
      <c r="F214" s="472"/>
      <c r="G214" s="472"/>
      <c r="H214" s="472"/>
      <c r="I214" s="472"/>
      <c r="J214" s="472"/>
      <c r="K214" s="472"/>
      <c r="L214" s="472"/>
      <c r="M214" s="472"/>
      <c r="N214" s="472"/>
      <c r="O214" s="472"/>
      <c r="P214" s="472"/>
      <c r="Q214" s="472"/>
      <c r="R214" s="472"/>
    </row>
    <row r="215" spans="1:18">
      <c r="A215" s="468">
        <f t="shared" si="3"/>
        <v>3706</v>
      </c>
      <c r="B215" s="473">
        <v>37069031</v>
      </c>
      <c r="C215" s="471" t="s">
        <v>3853</v>
      </c>
      <c r="D215" s="471" t="s">
        <v>3823</v>
      </c>
      <c r="E215" s="472"/>
      <c r="F215" s="472"/>
      <c r="G215" s="472">
        <v>0</v>
      </c>
      <c r="H215" s="472"/>
      <c r="I215" s="472"/>
      <c r="J215" s="472"/>
      <c r="K215" s="472"/>
      <c r="L215" s="472"/>
      <c r="M215" s="472"/>
      <c r="N215" s="472"/>
      <c r="O215" s="472"/>
      <c r="P215" s="472"/>
      <c r="Q215" s="472"/>
      <c r="R215" s="472"/>
    </row>
    <row r="216" spans="1:18">
      <c r="A216" s="468">
        <f t="shared" si="3"/>
        <v>3706</v>
      </c>
      <c r="B216" s="473">
        <v>37069051</v>
      </c>
      <c r="C216" s="471" t="s">
        <v>3855</v>
      </c>
      <c r="D216" s="471" t="s">
        <v>3823</v>
      </c>
      <c r="E216" s="472"/>
      <c r="F216" s="472"/>
      <c r="G216" s="472"/>
      <c r="H216" s="472"/>
      <c r="I216" s="472"/>
      <c r="J216" s="472"/>
      <c r="K216" s="472"/>
      <c r="L216" s="472"/>
      <c r="M216" s="472"/>
      <c r="N216" s="472"/>
      <c r="O216" s="472"/>
      <c r="P216" s="472"/>
      <c r="Q216" s="472"/>
      <c r="R216" s="472"/>
    </row>
    <row r="217" spans="1:18">
      <c r="A217" s="468">
        <f t="shared" si="3"/>
        <v>3706</v>
      </c>
      <c r="B217" s="473">
        <v>37069052</v>
      </c>
      <c r="C217" s="471" t="s">
        <v>3856</v>
      </c>
      <c r="D217" s="471" t="s">
        <v>3823</v>
      </c>
      <c r="E217" s="472"/>
      <c r="F217" s="472"/>
      <c r="G217" s="472"/>
      <c r="H217" s="472"/>
      <c r="I217" s="472"/>
      <c r="J217" s="472"/>
      <c r="K217" s="472"/>
      <c r="L217" s="472"/>
      <c r="M217" s="472"/>
      <c r="N217" s="472"/>
      <c r="O217" s="472"/>
      <c r="P217" s="472"/>
      <c r="Q217" s="472"/>
      <c r="R217" s="472"/>
    </row>
    <row r="218" spans="1:18">
      <c r="A218" s="468">
        <f t="shared" si="3"/>
        <v>3706</v>
      </c>
      <c r="B218" s="473">
        <v>37069091</v>
      </c>
      <c r="C218" s="471" t="s">
        <v>3857</v>
      </c>
      <c r="D218" s="471" t="s">
        <v>3823</v>
      </c>
      <c r="E218" s="472">
        <v>0</v>
      </c>
      <c r="F218" s="472"/>
      <c r="G218" s="472"/>
      <c r="H218" s="472"/>
      <c r="I218" s="472"/>
      <c r="J218" s="472"/>
      <c r="K218" s="472"/>
      <c r="L218" s="472"/>
      <c r="M218" s="472"/>
      <c r="N218" s="472"/>
      <c r="O218" s="472"/>
      <c r="P218" s="472"/>
      <c r="Q218" s="472"/>
      <c r="R218" s="472"/>
    </row>
    <row r="219" spans="1:18">
      <c r="A219" s="468">
        <f t="shared" si="3"/>
        <v>3706</v>
      </c>
      <c r="B219" s="473">
        <v>37069099</v>
      </c>
      <c r="C219" s="471" t="s">
        <v>3858</v>
      </c>
      <c r="D219" s="471" t="s">
        <v>3823</v>
      </c>
      <c r="E219" s="472">
        <v>3000</v>
      </c>
      <c r="F219" s="472">
        <v>3000</v>
      </c>
      <c r="G219" s="472"/>
      <c r="H219" s="472">
        <v>0</v>
      </c>
      <c r="I219" s="472">
        <v>0</v>
      </c>
      <c r="J219" s="472">
        <v>167.3</v>
      </c>
      <c r="K219" s="472">
        <v>18</v>
      </c>
      <c r="L219" s="472">
        <v>0</v>
      </c>
      <c r="M219" s="472">
        <v>0</v>
      </c>
      <c r="N219" s="472">
        <v>0</v>
      </c>
      <c r="O219" s="472">
        <v>1800</v>
      </c>
      <c r="P219" s="472"/>
      <c r="Q219" s="472"/>
      <c r="R219" s="472">
        <v>7462</v>
      </c>
    </row>
    <row r="220" spans="1:18">
      <c r="A220" s="468">
        <f t="shared" si="3"/>
        <v>3707</v>
      </c>
      <c r="B220" s="473">
        <v>37071000</v>
      </c>
      <c r="C220" s="471" t="s">
        <v>3859</v>
      </c>
      <c r="D220" s="471" t="s">
        <v>3054</v>
      </c>
      <c r="E220" s="472">
        <v>0</v>
      </c>
      <c r="F220" s="472">
        <v>21</v>
      </c>
      <c r="G220" s="472">
        <v>76.5</v>
      </c>
      <c r="H220" s="472">
        <v>177.2</v>
      </c>
      <c r="I220" s="472">
        <v>687</v>
      </c>
      <c r="J220" s="472">
        <v>360</v>
      </c>
      <c r="K220" s="472">
        <v>197</v>
      </c>
      <c r="L220" s="472">
        <v>1336.4</v>
      </c>
      <c r="M220" s="472">
        <v>1740.5</v>
      </c>
      <c r="N220" s="472">
        <v>2471.6999999999998</v>
      </c>
      <c r="O220" s="472">
        <v>3311</v>
      </c>
      <c r="P220" s="472">
        <v>4174.3999999999996</v>
      </c>
      <c r="Q220" s="472">
        <v>13815.7</v>
      </c>
      <c r="R220" s="472">
        <v>5793.6</v>
      </c>
    </row>
    <row r="221" spans="1:18">
      <c r="A221" s="468">
        <f t="shared" si="3"/>
        <v>3707</v>
      </c>
      <c r="B221" s="473">
        <v>37079011</v>
      </c>
      <c r="C221" s="471" t="s">
        <v>3860</v>
      </c>
      <c r="D221" s="471" t="s">
        <v>3054</v>
      </c>
      <c r="E221" s="472">
        <v>36187.9</v>
      </c>
      <c r="F221" s="472">
        <v>32780.300000000003</v>
      </c>
      <c r="G221" s="472">
        <v>32807.699999999997</v>
      </c>
      <c r="H221" s="472">
        <v>21637</v>
      </c>
      <c r="I221" s="472">
        <v>14082.2</v>
      </c>
      <c r="J221" s="472"/>
      <c r="K221" s="472"/>
      <c r="L221" s="472"/>
      <c r="M221" s="472"/>
      <c r="N221" s="472"/>
      <c r="O221" s="472"/>
      <c r="P221" s="472"/>
      <c r="Q221" s="472"/>
      <c r="R221" s="472"/>
    </row>
    <row r="222" spans="1:18">
      <c r="A222" s="468">
        <f t="shared" si="3"/>
        <v>3707</v>
      </c>
      <c r="B222" s="473">
        <v>37079019</v>
      </c>
      <c r="C222" s="471" t="s">
        <v>3107</v>
      </c>
      <c r="D222" s="471" t="s">
        <v>3054</v>
      </c>
      <c r="E222" s="472">
        <v>528</v>
      </c>
      <c r="F222" s="472">
        <v>456</v>
      </c>
      <c r="G222" s="472">
        <v>298</v>
      </c>
      <c r="H222" s="472">
        <v>2</v>
      </c>
      <c r="I222" s="472">
        <v>17774.599999999999</v>
      </c>
      <c r="J222" s="472"/>
      <c r="K222" s="472"/>
      <c r="L222" s="472"/>
      <c r="M222" s="472"/>
      <c r="N222" s="472"/>
      <c r="O222" s="472"/>
      <c r="P222" s="472"/>
      <c r="Q222" s="472"/>
      <c r="R222" s="472"/>
    </row>
    <row r="223" spans="1:18">
      <c r="A223" s="468">
        <f t="shared" si="3"/>
        <v>3707</v>
      </c>
      <c r="B223" s="473">
        <v>37079020</v>
      </c>
      <c r="C223" s="471" t="s">
        <v>3861</v>
      </c>
      <c r="D223" s="471" t="s">
        <v>3054</v>
      </c>
      <c r="E223" s="472"/>
      <c r="F223" s="472"/>
      <c r="G223" s="472"/>
      <c r="H223" s="472"/>
      <c r="I223" s="472"/>
      <c r="J223" s="472">
        <v>75160.399999999994</v>
      </c>
      <c r="K223" s="472">
        <v>81195.8</v>
      </c>
      <c r="L223" s="472">
        <v>72898.399999999994</v>
      </c>
      <c r="M223" s="472">
        <v>91227.6</v>
      </c>
      <c r="N223" s="472">
        <v>125540.3</v>
      </c>
      <c r="O223" s="472">
        <v>238327</v>
      </c>
      <c r="P223" s="472">
        <v>183085.5</v>
      </c>
      <c r="Q223" s="472"/>
      <c r="R223" s="472"/>
    </row>
    <row r="224" spans="1:18">
      <c r="A224" s="468">
        <f t="shared" si="3"/>
        <v>3707</v>
      </c>
      <c r="B224" s="473">
        <v>37079021</v>
      </c>
      <c r="C224" s="471" t="s">
        <v>3862</v>
      </c>
      <c r="D224" s="471" t="s">
        <v>3054</v>
      </c>
      <c r="E224" s="472"/>
      <c r="F224" s="472"/>
      <c r="G224" s="472"/>
      <c r="H224" s="472"/>
      <c r="I224" s="472"/>
      <c r="J224" s="472"/>
      <c r="K224" s="472"/>
      <c r="L224" s="472"/>
      <c r="M224" s="472"/>
      <c r="N224" s="472"/>
      <c r="O224" s="472"/>
      <c r="P224" s="472"/>
      <c r="Q224" s="472">
        <v>38865.300000000003</v>
      </c>
      <c r="R224" s="472">
        <v>34016.800000000003</v>
      </c>
    </row>
    <row r="225" spans="1:18">
      <c r="A225" s="468">
        <f t="shared" si="3"/>
        <v>3707</v>
      </c>
      <c r="B225" s="473">
        <v>37079029</v>
      </c>
      <c r="C225" s="471" t="s">
        <v>3082</v>
      </c>
      <c r="D225" s="471" t="s">
        <v>3054</v>
      </c>
      <c r="E225" s="472"/>
      <c r="F225" s="472"/>
      <c r="G225" s="472"/>
      <c r="H225" s="472"/>
      <c r="I225" s="472"/>
      <c r="J225" s="472"/>
      <c r="K225" s="472"/>
      <c r="L225" s="472"/>
      <c r="M225" s="472"/>
      <c r="N225" s="472"/>
      <c r="O225" s="472"/>
      <c r="P225" s="472"/>
      <c r="Q225" s="472">
        <v>145517.4</v>
      </c>
      <c r="R225" s="472">
        <v>132623.70000000001</v>
      </c>
    </row>
    <row r="226" spans="1:18">
      <c r="A226" s="468">
        <f t="shared" si="3"/>
        <v>3707</v>
      </c>
      <c r="B226" s="473">
        <v>37079030</v>
      </c>
      <c r="C226" s="471" t="s">
        <v>3107</v>
      </c>
      <c r="D226" s="471" t="s">
        <v>3054</v>
      </c>
      <c r="E226" s="472">
        <v>46918.7</v>
      </c>
      <c r="F226" s="472">
        <v>58905.7</v>
      </c>
      <c r="G226" s="472">
        <v>62673.7</v>
      </c>
      <c r="H226" s="472">
        <v>75599.7</v>
      </c>
      <c r="I226" s="472">
        <v>122636.3</v>
      </c>
      <c r="J226" s="472"/>
      <c r="K226" s="472"/>
      <c r="L226" s="472"/>
      <c r="M226" s="472"/>
      <c r="N226" s="472"/>
      <c r="O226" s="472"/>
      <c r="P226" s="472"/>
      <c r="Q226" s="472"/>
      <c r="R226" s="472"/>
    </row>
    <row r="227" spans="1:18">
      <c r="A227" s="468">
        <f t="shared" si="3"/>
        <v>3707</v>
      </c>
      <c r="B227" s="473">
        <v>37079090</v>
      </c>
      <c r="C227" s="471" t="s">
        <v>3107</v>
      </c>
      <c r="D227" s="471" t="s">
        <v>3054</v>
      </c>
      <c r="E227" s="472">
        <v>54792.800000000003</v>
      </c>
      <c r="F227" s="472">
        <v>65110.1</v>
      </c>
      <c r="G227" s="472">
        <v>24695</v>
      </c>
      <c r="H227" s="472">
        <v>10013.6</v>
      </c>
      <c r="I227" s="472">
        <v>30849.3</v>
      </c>
      <c r="J227" s="472">
        <v>62081.4</v>
      </c>
      <c r="K227" s="472">
        <v>62276.1</v>
      </c>
      <c r="L227" s="472">
        <v>53238</v>
      </c>
      <c r="M227" s="472">
        <v>88694.6</v>
      </c>
      <c r="N227" s="472">
        <v>78396</v>
      </c>
      <c r="O227" s="472">
        <v>85625.1</v>
      </c>
      <c r="P227" s="472">
        <v>105386.1</v>
      </c>
      <c r="Q227" s="472">
        <v>154056.9</v>
      </c>
      <c r="R227" s="472">
        <v>102109.6</v>
      </c>
    </row>
    <row r="228" spans="1:18">
      <c r="A228" s="468">
        <f t="shared" si="3"/>
        <v>3801</v>
      </c>
      <c r="B228" s="473">
        <v>38011000</v>
      </c>
      <c r="C228" s="471" t="s">
        <v>3863</v>
      </c>
      <c r="D228" s="471" t="s">
        <v>3054</v>
      </c>
      <c r="E228" s="472">
        <v>6516550</v>
      </c>
      <c r="F228" s="472">
        <v>3100602</v>
      </c>
      <c r="G228" s="472">
        <v>4.5</v>
      </c>
      <c r="H228" s="472">
        <v>807.5</v>
      </c>
      <c r="I228" s="472">
        <v>638698.1</v>
      </c>
      <c r="J228" s="472">
        <v>1764536.9</v>
      </c>
      <c r="K228" s="472">
        <v>3655204.9</v>
      </c>
      <c r="L228" s="472">
        <v>4560448.8</v>
      </c>
      <c r="M228" s="472">
        <v>5096583.0999999996</v>
      </c>
      <c r="N228" s="472">
        <v>136686.70000000001</v>
      </c>
      <c r="O228" s="472">
        <v>20438.7</v>
      </c>
      <c r="P228" s="472">
        <v>8191.8</v>
      </c>
      <c r="Q228" s="472">
        <v>28082.2</v>
      </c>
      <c r="R228" s="472">
        <v>16675</v>
      </c>
    </row>
    <row r="229" spans="1:18">
      <c r="A229" s="468">
        <f t="shared" si="3"/>
        <v>3801</v>
      </c>
      <c r="B229" s="473">
        <v>38012010</v>
      </c>
      <c r="C229" s="471" t="s">
        <v>3864</v>
      </c>
      <c r="D229" s="471" t="s">
        <v>3054</v>
      </c>
      <c r="E229" s="472">
        <v>99</v>
      </c>
      <c r="F229" s="472">
        <v>25</v>
      </c>
      <c r="G229" s="472">
        <v>0</v>
      </c>
      <c r="H229" s="472">
        <v>0</v>
      </c>
      <c r="I229" s="472">
        <v>176.5</v>
      </c>
      <c r="J229" s="472">
        <v>101</v>
      </c>
      <c r="K229" s="472">
        <v>133</v>
      </c>
      <c r="L229" s="472">
        <v>0</v>
      </c>
      <c r="M229" s="472">
        <v>31.2</v>
      </c>
      <c r="N229" s="472">
        <v>0</v>
      </c>
      <c r="O229" s="472">
        <v>22900</v>
      </c>
      <c r="P229" s="472">
        <v>21210</v>
      </c>
      <c r="Q229" s="472">
        <v>7200</v>
      </c>
      <c r="R229" s="472"/>
    </row>
    <row r="230" spans="1:18">
      <c r="A230" s="468">
        <f t="shared" si="3"/>
        <v>3801</v>
      </c>
      <c r="B230" s="473">
        <v>38012090</v>
      </c>
      <c r="C230" s="471" t="s">
        <v>3182</v>
      </c>
      <c r="D230" s="471" t="s">
        <v>3054</v>
      </c>
      <c r="E230" s="472">
        <v>5975</v>
      </c>
      <c r="F230" s="472">
        <v>5330</v>
      </c>
      <c r="G230" s="472">
        <v>5780</v>
      </c>
      <c r="H230" s="472">
        <v>40</v>
      </c>
      <c r="I230" s="472">
        <v>18</v>
      </c>
      <c r="J230" s="472">
        <v>300</v>
      </c>
      <c r="K230" s="472">
        <v>0</v>
      </c>
      <c r="L230" s="472">
        <v>38</v>
      </c>
      <c r="M230" s="472">
        <v>1978.9</v>
      </c>
      <c r="N230" s="472">
        <v>7023.3</v>
      </c>
      <c r="O230" s="472">
        <v>6299</v>
      </c>
      <c r="P230" s="472">
        <v>9947.2999999999993</v>
      </c>
      <c r="Q230" s="472">
        <v>25745.599999999999</v>
      </c>
      <c r="R230" s="472">
        <v>18127.400000000001</v>
      </c>
    </row>
    <row r="231" spans="1:18">
      <c r="A231" s="468">
        <f t="shared" si="3"/>
        <v>3801</v>
      </c>
      <c r="B231" s="473">
        <v>38013000</v>
      </c>
      <c r="C231" s="471" t="s">
        <v>3865</v>
      </c>
      <c r="D231" s="471" t="s">
        <v>3054</v>
      </c>
      <c r="E231" s="472"/>
      <c r="F231" s="472"/>
      <c r="G231" s="472">
        <v>18</v>
      </c>
      <c r="H231" s="472">
        <v>0</v>
      </c>
      <c r="I231" s="472">
        <v>0</v>
      </c>
      <c r="J231" s="472">
        <v>0</v>
      </c>
      <c r="K231" s="472">
        <v>0</v>
      </c>
      <c r="L231" s="472">
        <v>14</v>
      </c>
      <c r="M231" s="472">
        <v>4</v>
      </c>
      <c r="N231" s="472">
        <v>0</v>
      </c>
      <c r="O231" s="472"/>
      <c r="P231" s="472">
        <v>51161</v>
      </c>
      <c r="Q231" s="472">
        <v>1544.3</v>
      </c>
      <c r="R231" s="472">
        <v>2022.2</v>
      </c>
    </row>
    <row r="232" spans="1:18">
      <c r="A232" s="468">
        <f t="shared" si="3"/>
        <v>3801</v>
      </c>
      <c r="B232" s="473">
        <v>38019000</v>
      </c>
      <c r="C232" s="471" t="s">
        <v>3107</v>
      </c>
      <c r="D232" s="471" t="s">
        <v>3054</v>
      </c>
      <c r="E232" s="472">
        <v>13133188</v>
      </c>
      <c r="F232" s="472">
        <v>3839738</v>
      </c>
      <c r="G232" s="472">
        <v>43.4</v>
      </c>
      <c r="H232" s="472">
        <v>2292.5</v>
      </c>
      <c r="I232" s="472">
        <v>1531.2</v>
      </c>
      <c r="J232" s="472">
        <v>3901.5</v>
      </c>
      <c r="K232" s="472">
        <v>17</v>
      </c>
      <c r="L232" s="472">
        <v>24.1</v>
      </c>
      <c r="M232" s="472">
        <v>9.4</v>
      </c>
      <c r="N232" s="472">
        <v>1690</v>
      </c>
      <c r="O232" s="472">
        <v>863.1</v>
      </c>
      <c r="P232" s="472">
        <v>40560.1</v>
      </c>
      <c r="Q232" s="472">
        <v>22012.1</v>
      </c>
      <c r="R232" s="472">
        <v>2283.9</v>
      </c>
    </row>
    <row r="233" spans="1:18">
      <c r="A233" s="468">
        <f t="shared" si="3"/>
        <v>3802</v>
      </c>
      <c r="B233" s="473">
        <v>38021000</v>
      </c>
      <c r="C233" s="471" t="s">
        <v>3866</v>
      </c>
      <c r="D233" s="471" t="s">
        <v>3054</v>
      </c>
      <c r="E233" s="472">
        <v>22735</v>
      </c>
      <c r="F233" s="472">
        <v>18224</v>
      </c>
      <c r="G233" s="472">
        <v>36399</v>
      </c>
      <c r="H233" s="472">
        <v>81791.8</v>
      </c>
      <c r="I233" s="472">
        <v>163145</v>
      </c>
      <c r="J233" s="472">
        <v>169109.5</v>
      </c>
      <c r="K233" s="472">
        <v>210182.9</v>
      </c>
      <c r="L233" s="472">
        <v>137346.20000000001</v>
      </c>
      <c r="M233" s="472">
        <v>164890.9</v>
      </c>
      <c r="N233" s="472">
        <v>223572</v>
      </c>
      <c r="O233" s="472">
        <v>221218.2</v>
      </c>
      <c r="P233" s="472">
        <v>158699.4</v>
      </c>
      <c r="Q233" s="472">
        <v>285648.09999999998</v>
      </c>
      <c r="R233" s="472">
        <v>297033.8</v>
      </c>
    </row>
    <row r="234" spans="1:18">
      <c r="A234" s="468">
        <f t="shared" si="3"/>
        <v>3802</v>
      </c>
      <c r="B234" s="473">
        <v>38029000</v>
      </c>
      <c r="C234" s="471" t="s">
        <v>3107</v>
      </c>
      <c r="D234" s="471" t="s">
        <v>3054</v>
      </c>
      <c r="E234" s="472">
        <v>932</v>
      </c>
      <c r="F234" s="472">
        <v>45652</v>
      </c>
      <c r="G234" s="472">
        <v>49397</v>
      </c>
      <c r="H234" s="472">
        <v>71137.5</v>
      </c>
      <c r="I234" s="472">
        <v>87240</v>
      </c>
      <c r="J234" s="472">
        <v>148580</v>
      </c>
      <c r="K234" s="472">
        <v>71014</v>
      </c>
      <c r="L234" s="472">
        <v>110664.7</v>
      </c>
      <c r="M234" s="472">
        <v>213733.5</v>
      </c>
      <c r="N234" s="472">
        <v>90595.7</v>
      </c>
      <c r="O234" s="472">
        <v>110816</v>
      </c>
      <c r="P234" s="472">
        <v>311720.5</v>
      </c>
      <c r="Q234" s="472">
        <v>367251.4</v>
      </c>
      <c r="R234" s="472">
        <v>482218.6</v>
      </c>
    </row>
    <row r="235" spans="1:18">
      <c r="A235" s="468">
        <f t="shared" si="3"/>
        <v>3803</v>
      </c>
      <c r="B235" s="473">
        <v>38030010</v>
      </c>
      <c r="C235" s="471" t="s">
        <v>3867</v>
      </c>
      <c r="D235" s="471" t="s">
        <v>3054</v>
      </c>
      <c r="E235" s="472"/>
      <c r="F235" s="472">
        <v>21</v>
      </c>
      <c r="G235" s="472">
        <v>0</v>
      </c>
      <c r="H235" s="472">
        <v>0</v>
      </c>
      <c r="I235" s="472"/>
      <c r="J235" s="472"/>
      <c r="K235" s="472">
        <v>0</v>
      </c>
      <c r="L235" s="472"/>
      <c r="M235" s="472"/>
      <c r="N235" s="472"/>
      <c r="O235" s="472"/>
      <c r="P235" s="472"/>
      <c r="Q235" s="472"/>
      <c r="R235" s="472"/>
    </row>
    <row r="236" spans="1:18">
      <c r="A236" s="468">
        <f t="shared" si="3"/>
        <v>3803</v>
      </c>
      <c r="B236" s="473">
        <v>38030090</v>
      </c>
      <c r="C236" s="471" t="s">
        <v>3146</v>
      </c>
      <c r="D236" s="471" t="s">
        <v>3054</v>
      </c>
      <c r="E236" s="472">
        <v>30961.599999999999</v>
      </c>
      <c r="F236" s="472">
        <v>952.3</v>
      </c>
      <c r="G236" s="472">
        <v>143.69999999999999</v>
      </c>
      <c r="H236" s="472">
        <v>44</v>
      </c>
      <c r="I236" s="472">
        <v>3</v>
      </c>
      <c r="J236" s="472">
        <v>328.2</v>
      </c>
      <c r="K236" s="472">
        <v>127.6</v>
      </c>
      <c r="L236" s="472">
        <v>4966</v>
      </c>
      <c r="M236" s="472">
        <v>5379.6</v>
      </c>
      <c r="N236" s="472">
        <v>5385</v>
      </c>
      <c r="O236" s="472">
        <v>103.9</v>
      </c>
      <c r="P236" s="472">
        <v>3578.6</v>
      </c>
      <c r="Q236" s="472">
        <v>96.4</v>
      </c>
      <c r="R236" s="472">
        <v>10718.6</v>
      </c>
    </row>
    <row r="237" spans="1:18">
      <c r="A237" s="468">
        <f t="shared" si="3"/>
        <v>3804</v>
      </c>
      <c r="B237" s="473">
        <v>38040000</v>
      </c>
      <c r="C237" s="471" t="s">
        <v>3868</v>
      </c>
      <c r="D237" s="471" t="s">
        <v>3054</v>
      </c>
      <c r="E237" s="472"/>
      <c r="F237" s="472"/>
      <c r="G237" s="472"/>
      <c r="H237" s="472"/>
      <c r="I237" s="472"/>
      <c r="J237" s="472"/>
      <c r="K237" s="472">
        <v>62558</v>
      </c>
      <c r="L237" s="472">
        <v>0</v>
      </c>
      <c r="M237" s="472">
        <v>10450</v>
      </c>
      <c r="N237" s="472">
        <v>241650</v>
      </c>
      <c r="O237" s="472">
        <v>402050</v>
      </c>
      <c r="P237" s="472">
        <v>367060</v>
      </c>
      <c r="Q237" s="472">
        <v>607000.4</v>
      </c>
      <c r="R237" s="472">
        <v>524998</v>
      </c>
    </row>
    <row r="238" spans="1:18">
      <c r="A238" s="468">
        <f t="shared" si="3"/>
        <v>3804</v>
      </c>
      <c r="B238" s="473">
        <v>38040010</v>
      </c>
      <c r="C238" s="471" t="s">
        <v>3869</v>
      </c>
      <c r="D238" s="471" t="s">
        <v>3054</v>
      </c>
      <c r="E238" s="472">
        <v>200</v>
      </c>
      <c r="F238" s="472">
        <v>84000</v>
      </c>
      <c r="G238" s="472">
        <v>169401</v>
      </c>
      <c r="H238" s="472">
        <v>117702</v>
      </c>
      <c r="I238" s="472"/>
      <c r="J238" s="472"/>
      <c r="K238" s="472"/>
      <c r="L238" s="472"/>
      <c r="M238" s="472"/>
      <c r="N238" s="472"/>
      <c r="O238" s="472"/>
      <c r="P238" s="472"/>
      <c r="Q238" s="472"/>
      <c r="R238" s="472"/>
    </row>
    <row r="239" spans="1:18">
      <c r="A239" s="468">
        <f t="shared" si="3"/>
        <v>3804</v>
      </c>
      <c r="B239" s="473">
        <v>38040090</v>
      </c>
      <c r="C239" s="471" t="s">
        <v>3107</v>
      </c>
      <c r="D239" s="471" t="s">
        <v>3054</v>
      </c>
      <c r="E239" s="472">
        <v>0</v>
      </c>
      <c r="F239" s="472">
        <v>0</v>
      </c>
      <c r="G239" s="472">
        <v>0</v>
      </c>
      <c r="H239" s="472">
        <v>0</v>
      </c>
      <c r="I239" s="472">
        <v>0</v>
      </c>
      <c r="J239" s="472"/>
      <c r="K239" s="472"/>
      <c r="L239" s="472"/>
      <c r="M239" s="472"/>
      <c r="N239" s="472"/>
      <c r="O239" s="472"/>
      <c r="P239" s="472"/>
      <c r="Q239" s="472"/>
      <c r="R239" s="472"/>
    </row>
    <row r="240" spans="1:18">
      <c r="A240" s="468">
        <f t="shared" si="3"/>
        <v>3805</v>
      </c>
      <c r="B240" s="473">
        <v>38051010</v>
      </c>
      <c r="C240" s="471" t="s">
        <v>3870</v>
      </c>
      <c r="D240" s="471" t="s">
        <v>3054</v>
      </c>
      <c r="E240" s="472">
        <v>0</v>
      </c>
      <c r="F240" s="472">
        <v>4932</v>
      </c>
      <c r="G240" s="472">
        <v>787</v>
      </c>
      <c r="H240" s="472">
        <v>19</v>
      </c>
      <c r="I240" s="472">
        <v>25</v>
      </c>
      <c r="J240" s="472">
        <v>0</v>
      </c>
      <c r="K240" s="472">
        <v>0</v>
      </c>
      <c r="L240" s="472">
        <v>3500.6</v>
      </c>
      <c r="M240" s="472">
        <v>11349</v>
      </c>
      <c r="N240" s="472">
        <v>2843</v>
      </c>
      <c r="O240" s="472">
        <v>1569</v>
      </c>
      <c r="P240" s="472">
        <v>1497.6</v>
      </c>
      <c r="Q240" s="472">
        <v>1020.2</v>
      </c>
      <c r="R240" s="472">
        <v>6074.4</v>
      </c>
    </row>
    <row r="241" spans="1:18">
      <c r="A241" s="468">
        <f t="shared" si="3"/>
        <v>3805</v>
      </c>
      <c r="B241" s="473">
        <v>38051030</v>
      </c>
      <c r="C241" s="471" t="s">
        <v>3871</v>
      </c>
      <c r="D241" s="471" t="s">
        <v>3054</v>
      </c>
      <c r="E241" s="472">
        <v>0</v>
      </c>
      <c r="F241" s="472">
        <v>0</v>
      </c>
      <c r="G241" s="472">
        <v>0</v>
      </c>
      <c r="H241" s="472">
        <v>0</v>
      </c>
      <c r="I241" s="472">
        <v>9.8000000000000007</v>
      </c>
      <c r="J241" s="472">
        <v>3</v>
      </c>
      <c r="K241" s="472">
        <v>0</v>
      </c>
      <c r="L241" s="472">
        <v>0</v>
      </c>
      <c r="M241" s="472">
        <v>0</v>
      </c>
      <c r="N241" s="472">
        <v>0</v>
      </c>
      <c r="O241" s="472">
        <v>0</v>
      </c>
      <c r="P241" s="472">
        <v>32</v>
      </c>
      <c r="Q241" s="472">
        <v>69</v>
      </c>
      <c r="R241" s="472">
        <v>1920</v>
      </c>
    </row>
    <row r="242" spans="1:18">
      <c r="A242" s="468">
        <f t="shared" si="3"/>
        <v>3805</v>
      </c>
      <c r="B242" s="473">
        <v>38051090</v>
      </c>
      <c r="C242" s="471" t="s">
        <v>3872</v>
      </c>
      <c r="D242" s="471" t="s">
        <v>3054</v>
      </c>
      <c r="E242" s="472"/>
      <c r="F242" s="472">
        <v>0</v>
      </c>
      <c r="G242" s="472">
        <v>0</v>
      </c>
      <c r="H242" s="472">
        <v>0</v>
      </c>
      <c r="I242" s="472"/>
      <c r="J242" s="472"/>
      <c r="K242" s="472"/>
      <c r="L242" s="472">
        <v>21</v>
      </c>
      <c r="M242" s="472"/>
      <c r="N242" s="472">
        <v>20</v>
      </c>
      <c r="O242" s="472">
        <v>0</v>
      </c>
      <c r="P242" s="472"/>
      <c r="Q242" s="472">
        <v>0</v>
      </c>
      <c r="R242" s="472">
        <v>0</v>
      </c>
    </row>
    <row r="243" spans="1:18">
      <c r="A243" s="468">
        <f t="shared" si="3"/>
        <v>3805</v>
      </c>
      <c r="B243" s="473">
        <v>38052000</v>
      </c>
      <c r="C243" s="471" t="s">
        <v>3873</v>
      </c>
      <c r="D243" s="471" t="s">
        <v>3054</v>
      </c>
      <c r="E243" s="472">
        <v>8</v>
      </c>
      <c r="F243" s="472">
        <v>0</v>
      </c>
      <c r="G243" s="472"/>
      <c r="H243" s="472"/>
      <c r="I243" s="472"/>
      <c r="J243" s="472"/>
      <c r="K243" s="472"/>
      <c r="L243" s="472"/>
      <c r="M243" s="472"/>
      <c r="N243" s="472"/>
      <c r="O243" s="472"/>
      <c r="P243" s="472"/>
      <c r="Q243" s="472"/>
      <c r="R243" s="472"/>
    </row>
    <row r="244" spans="1:18">
      <c r="A244" s="468">
        <f t="shared" si="3"/>
        <v>3805</v>
      </c>
      <c r="B244" s="473">
        <v>38059000</v>
      </c>
      <c r="C244" s="471" t="s">
        <v>3107</v>
      </c>
      <c r="D244" s="471" t="s">
        <v>3054</v>
      </c>
      <c r="E244" s="472">
        <v>90</v>
      </c>
      <c r="F244" s="472">
        <v>30</v>
      </c>
      <c r="G244" s="472"/>
      <c r="H244" s="472"/>
      <c r="I244" s="472"/>
      <c r="J244" s="472"/>
      <c r="K244" s="472"/>
      <c r="L244" s="472"/>
      <c r="M244" s="472"/>
      <c r="N244" s="472"/>
      <c r="O244" s="472"/>
      <c r="P244" s="472"/>
      <c r="Q244" s="472"/>
      <c r="R244" s="472"/>
    </row>
    <row r="245" spans="1:18">
      <c r="A245" s="468">
        <f t="shared" si="3"/>
        <v>3805</v>
      </c>
      <c r="B245" s="473">
        <v>38059010</v>
      </c>
      <c r="C245" s="471" t="s">
        <v>3873</v>
      </c>
      <c r="D245" s="471" t="s">
        <v>3054</v>
      </c>
      <c r="E245" s="472"/>
      <c r="F245" s="472"/>
      <c r="G245" s="472">
        <v>0</v>
      </c>
      <c r="H245" s="472">
        <v>0</v>
      </c>
      <c r="I245" s="472">
        <v>0</v>
      </c>
      <c r="J245" s="472">
        <v>0</v>
      </c>
      <c r="K245" s="472">
        <v>0</v>
      </c>
      <c r="L245" s="472">
        <v>0</v>
      </c>
      <c r="M245" s="472">
        <v>0</v>
      </c>
      <c r="N245" s="472">
        <v>2353</v>
      </c>
      <c r="O245" s="472">
        <v>0</v>
      </c>
      <c r="P245" s="472"/>
      <c r="Q245" s="472">
        <v>185</v>
      </c>
      <c r="R245" s="472">
        <v>950</v>
      </c>
    </row>
    <row r="246" spans="1:18">
      <c r="A246" s="468">
        <f t="shared" si="3"/>
        <v>3805</v>
      </c>
      <c r="B246" s="473">
        <v>38059090</v>
      </c>
      <c r="C246" s="471" t="s">
        <v>3107</v>
      </c>
      <c r="D246" s="471" t="s">
        <v>3054</v>
      </c>
      <c r="E246" s="472"/>
      <c r="F246" s="472"/>
      <c r="G246" s="472">
        <v>1</v>
      </c>
      <c r="H246" s="472">
        <v>22</v>
      </c>
      <c r="I246" s="472">
        <v>0</v>
      </c>
      <c r="J246" s="472">
        <v>0</v>
      </c>
      <c r="K246" s="472">
        <v>46</v>
      </c>
      <c r="L246" s="472">
        <v>1440</v>
      </c>
      <c r="M246" s="472">
        <v>11</v>
      </c>
      <c r="N246" s="472">
        <v>2.2000000000000002</v>
      </c>
      <c r="O246" s="472">
        <v>10</v>
      </c>
      <c r="P246" s="472">
        <v>488</v>
      </c>
      <c r="Q246" s="472">
        <v>1058.0999999999999</v>
      </c>
      <c r="R246" s="472">
        <v>567.4</v>
      </c>
    </row>
    <row r="247" spans="1:18">
      <c r="A247" s="468">
        <f t="shared" si="3"/>
        <v>3806</v>
      </c>
      <c r="B247" s="473">
        <v>38061000</v>
      </c>
      <c r="C247" s="471" t="s">
        <v>3874</v>
      </c>
      <c r="D247" s="471" t="s">
        <v>3054</v>
      </c>
      <c r="E247" s="472"/>
      <c r="F247" s="472"/>
      <c r="G247" s="472"/>
      <c r="H247" s="472"/>
      <c r="I247" s="472"/>
      <c r="J247" s="472">
        <v>17.3</v>
      </c>
      <c r="K247" s="472">
        <v>44</v>
      </c>
      <c r="L247" s="472">
        <v>9</v>
      </c>
      <c r="M247" s="472">
        <v>171.4</v>
      </c>
      <c r="N247" s="472">
        <v>36.9</v>
      </c>
      <c r="O247" s="472">
        <v>185.1</v>
      </c>
      <c r="P247" s="472">
        <v>688285.1</v>
      </c>
      <c r="Q247" s="472">
        <v>285514.8</v>
      </c>
      <c r="R247" s="472">
        <v>19902.3</v>
      </c>
    </row>
    <row r="248" spans="1:18">
      <c r="A248" s="468">
        <f t="shared" si="3"/>
        <v>3806</v>
      </c>
      <c r="B248" s="473">
        <v>38061010</v>
      </c>
      <c r="C248" s="471" t="s">
        <v>3875</v>
      </c>
      <c r="D248" s="471" t="s">
        <v>3054</v>
      </c>
      <c r="E248" s="472">
        <v>0</v>
      </c>
      <c r="F248" s="472">
        <v>1.6</v>
      </c>
      <c r="G248" s="472">
        <v>0</v>
      </c>
      <c r="H248" s="472">
        <v>0.6</v>
      </c>
      <c r="I248" s="472">
        <v>0.4</v>
      </c>
      <c r="J248" s="472"/>
      <c r="K248" s="472"/>
      <c r="L248" s="472"/>
      <c r="M248" s="472"/>
      <c r="N248" s="472"/>
      <c r="O248" s="472"/>
      <c r="P248" s="472"/>
      <c r="Q248" s="472"/>
      <c r="R248" s="472"/>
    </row>
    <row r="249" spans="1:18">
      <c r="A249" s="468">
        <f t="shared" si="3"/>
        <v>3806</v>
      </c>
      <c r="B249" s="473">
        <v>38061090</v>
      </c>
      <c r="C249" s="471" t="s">
        <v>3448</v>
      </c>
      <c r="D249" s="471" t="s">
        <v>3054</v>
      </c>
      <c r="E249" s="472">
        <v>0</v>
      </c>
      <c r="F249" s="472">
        <v>176.3</v>
      </c>
      <c r="G249" s="472">
        <v>0</v>
      </c>
      <c r="H249" s="472">
        <v>0</v>
      </c>
      <c r="I249" s="472">
        <v>0</v>
      </c>
      <c r="J249" s="472"/>
      <c r="K249" s="472"/>
      <c r="L249" s="472"/>
      <c r="M249" s="472"/>
      <c r="N249" s="472"/>
      <c r="O249" s="472"/>
      <c r="P249" s="472"/>
      <c r="Q249" s="472"/>
      <c r="R249" s="472"/>
    </row>
    <row r="250" spans="1:18">
      <c r="A250" s="468">
        <f t="shared" si="3"/>
        <v>3806</v>
      </c>
      <c r="B250" s="473">
        <v>38062000</v>
      </c>
      <c r="C250" s="471" t="s">
        <v>3876</v>
      </c>
      <c r="D250" s="471" t="s">
        <v>3054</v>
      </c>
      <c r="E250" s="472"/>
      <c r="F250" s="472"/>
      <c r="G250" s="472"/>
      <c r="H250" s="472"/>
      <c r="I250" s="472">
        <v>0</v>
      </c>
      <c r="J250" s="472">
        <v>3.8</v>
      </c>
      <c r="K250" s="472">
        <v>0.2</v>
      </c>
      <c r="L250" s="472">
        <v>1839.8</v>
      </c>
      <c r="M250" s="472">
        <v>2</v>
      </c>
      <c r="N250" s="472">
        <v>8.6</v>
      </c>
      <c r="O250" s="472">
        <v>14.6</v>
      </c>
      <c r="P250" s="472">
        <v>24.3</v>
      </c>
      <c r="Q250" s="472">
        <v>19.3</v>
      </c>
      <c r="R250" s="472">
        <v>7.5</v>
      </c>
    </row>
    <row r="251" spans="1:18">
      <c r="A251" s="468">
        <f t="shared" si="3"/>
        <v>3806</v>
      </c>
      <c r="B251" s="473">
        <v>38063000</v>
      </c>
      <c r="C251" s="471" t="s">
        <v>3877</v>
      </c>
      <c r="D251" s="471" t="s">
        <v>3054</v>
      </c>
      <c r="E251" s="472">
        <v>0</v>
      </c>
      <c r="F251" s="472">
        <v>0</v>
      </c>
      <c r="G251" s="472">
        <v>35</v>
      </c>
      <c r="H251" s="472">
        <v>600</v>
      </c>
      <c r="I251" s="472">
        <v>300</v>
      </c>
      <c r="J251" s="472">
        <v>169</v>
      </c>
      <c r="K251" s="472">
        <v>125</v>
      </c>
      <c r="L251" s="472">
        <v>103214.1</v>
      </c>
      <c r="M251" s="472">
        <v>103065.7</v>
      </c>
      <c r="N251" s="472">
        <v>435</v>
      </c>
      <c r="O251" s="472">
        <v>1000</v>
      </c>
      <c r="P251" s="472">
        <v>1248</v>
      </c>
      <c r="Q251" s="472">
        <v>3496.3</v>
      </c>
      <c r="R251" s="472">
        <v>18561.400000000001</v>
      </c>
    </row>
    <row r="252" spans="1:18">
      <c r="A252" s="468">
        <f t="shared" si="3"/>
        <v>3806</v>
      </c>
      <c r="B252" s="473">
        <v>38069000</v>
      </c>
      <c r="C252" s="471" t="s">
        <v>3107</v>
      </c>
      <c r="D252" s="471" t="s">
        <v>3054</v>
      </c>
      <c r="E252" s="472">
        <v>175</v>
      </c>
      <c r="F252" s="472">
        <v>110</v>
      </c>
      <c r="G252" s="472">
        <v>68</v>
      </c>
      <c r="H252" s="472">
        <v>65</v>
      </c>
      <c r="I252" s="472">
        <v>70</v>
      </c>
      <c r="J252" s="472">
        <v>20.9</v>
      </c>
      <c r="K252" s="472">
        <v>2394.1</v>
      </c>
      <c r="L252" s="472">
        <v>165</v>
      </c>
      <c r="M252" s="472">
        <v>249</v>
      </c>
      <c r="N252" s="472">
        <v>824</v>
      </c>
      <c r="O252" s="472">
        <v>1000</v>
      </c>
      <c r="P252" s="472">
        <v>4427</v>
      </c>
      <c r="Q252" s="472">
        <v>3719</v>
      </c>
      <c r="R252" s="472">
        <v>3478</v>
      </c>
    </row>
    <row r="253" spans="1:18">
      <c r="A253" s="468">
        <f t="shared" si="3"/>
        <v>3807</v>
      </c>
      <c r="B253" s="473">
        <v>38070010</v>
      </c>
      <c r="C253" s="471" t="s">
        <v>3878</v>
      </c>
      <c r="D253" s="471" t="s">
        <v>3054</v>
      </c>
      <c r="E253" s="472">
        <v>0</v>
      </c>
      <c r="F253" s="472">
        <v>54</v>
      </c>
      <c r="G253" s="472">
        <v>1978.5</v>
      </c>
      <c r="H253" s="472">
        <v>16</v>
      </c>
      <c r="I253" s="472">
        <v>22</v>
      </c>
      <c r="J253" s="472">
        <v>1948.3</v>
      </c>
      <c r="K253" s="472">
        <v>28.8</v>
      </c>
      <c r="L253" s="472">
        <v>91.7</v>
      </c>
      <c r="M253" s="472">
        <v>6.3</v>
      </c>
      <c r="N253" s="472">
        <v>24.8</v>
      </c>
      <c r="O253" s="472">
        <v>56.9</v>
      </c>
      <c r="P253" s="472">
        <v>121</v>
      </c>
      <c r="Q253" s="472">
        <v>104.3</v>
      </c>
      <c r="R253" s="472">
        <v>1121.2</v>
      </c>
    </row>
    <row r="254" spans="1:18">
      <c r="A254" s="468">
        <f t="shared" si="3"/>
        <v>3807</v>
      </c>
      <c r="B254" s="473">
        <v>38070090</v>
      </c>
      <c r="C254" s="471" t="s">
        <v>3107</v>
      </c>
      <c r="D254" s="471" t="s">
        <v>3054</v>
      </c>
      <c r="E254" s="472">
        <v>41</v>
      </c>
      <c r="F254" s="472">
        <v>40</v>
      </c>
      <c r="G254" s="472">
        <v>18657</v>
      </c>
      <c r="H254" s="472">
        <v>180</v>
      </c>
      <c r="I254" s="472">
        <v>199.4</v>
      </c>
      <c r="J254" s="472">
        <v>417.1</v>
      </c>
      <c r="K254" s="472">
        <v>2258.5</v>
      </c>
      <c r="L254" s="472">
        <v>1311.2</v>
      </c>
      <c r="M254" s="472">
        <v>1767.5</v>
      </c>
      <c r="N254" s="472">
        <v>381.8</v>
      </c>
      <c r="O254" s="472">
        <v>1332.5</v>
      </c>
      <c r="P254" s="472">
        <v>961.5</v>
      </c>
      <c r="Q254" s="472">
        <v>159956.4</v>
      </c>
      <c r="R254" s="472">
        <v>156357.29999999999</v>
      </c>
    </row>
    <row r="255" spans="1:18">
      <c r="A255" s="468">
        <f t="shared" si="3"/>
        <v>3808</v>
      </c>
      <c r="B255" s="473">
        <v>38081010</v>
      </c>
      <c r="C255" s="471" t="s">
        <v>3879</v>
      </c>
      <c r="D255" s="471" t="s">
        <v>3054</v>
      </c>
      <c r="E255" s="472">
        <v>24009</v>
      </c>
      <c r="F255" s="472">
        <v>22088</v>
      </c>
      <c r="G255" s="472"/>
      <c r="H255" s="472"/>
      <c r="I255" s="472"/>
      <c r="J255" s="472"/>
      <c r="K255" s="472"/>
      <c r="L255" s="472"/>
      <c r="M255" s="472"/>
      <c r="N255" s="472"/>
      <c r="O255" s="472"/>
      <c r="P255" s="472"/>
      <c r="Q255" s="472"/>
      <c r="R255" s="472"/>
    </row>
    <row r="256" spans="1:18">
      <c r="A256" s="468">
        <f t="shared" si="3"/>
        <v>3808</v>
      </c>
      <c r="B256" s="473">
        <v>38081020</v>
      </c>
      <c r="C256" s="471" t="s">
        <v>3880</v>
      </c>
      <c r="D256" s="471" t="s">
        <v>3054</v>
      </c>
      <c r="E256" s="472"/>
      <c r="F256" s="472"/>
      <c r="G256" s="472"/>
      <c r="H256" s="472"/>
      <c r="I256" s="472"/>
      <c r="J256" s="472"/>
      <c r="K256" s="472"/>
      <c r="L256" s="472"/>
      <c r="M256" s="472"/>
      <c r="N256" s="472"/>
      <c r="O256" s="472"/>
      <c r="P256" s="472"/>
      <c r="Q256" s="472"/>
      <c r="R256" s="472"/>
    </row>
    <row r="257" spans="1:18">
      <c r="A257" s="468">
        <f t="shared" si="3"/>
        <v>3808</v>
      </c>
      <c r="B257" s="473">
        <v>38081030</v>
      </c>
      <c r="C257" s="471" t="s">
        <v>3881</v>
      </c>
      <c r="D257" s="471" t="s">
        <v>3054</v>
      </c>
      <c r="E257" s="472">
        <v>0</v>
      </c>
      <c r="F257" s="472">
        <v>1650</v>
      </c>
      <c r="G257" s="472"/>
      <c r="H257" s="472"/>
      <c r="I257" s="472"/>
      <c r="J257" s="472"/>
      <c r="K257" s="472"/>
      <c r="L257" s="472"/>
      <c r="M257" s="472"/>
      <c r="N257" s="472"/>
      <c r="O257" s="472"/>
      <c r="P257" s="472"/>
      <c r="Q257" s="472"/>
      <c r="R257" s="472"/>
    </row>
    <row r="258" spans="1:18">
      <c r="A258" s="468">
        <f t="shared" si="3"/>
        <v>3808</v>
      </c>
      <c r="B258" s="473">
        <v>38081040</v>
      </c>
      <c r="C258" s="471" t="s">
        <v>3882</v>
      </c>
      <c r="D258" s="471" t="s">
        <v>3054</v>
      </c>
      <c r="E258" s="472">
        <v>823</v>
      </c>
      <c r="F258" s="472">
        <v>825.6</v>
      </c>
      <c r="G258" s="472"/>
      <c r="H258" s="472"/>
      <c r="I258" s="472"/>
      <c r="J258" s="472"/>
      <c r="K258" s="472"/>
      <c r="L258" s="472"/>
      <c r="M258" s="472"/>
      <c r="N258" s="472"/>
      <c r="O258" s="472"/>
      <c r="P258" s="472"/>
      <c r="Q258" s="472"/>
      <c r="R258" s="472"/>
    </row>
    <row r="259" spans="1:18">
      <c r="A259" s="468">
        <f t="shared" si="3"/>
        <v>3808</v>
      </c>
      <c r="B259" s="473">
        <v>38081090</v>
      </c>
      <c r="C259" s="471" t="s">
        <v>3107</v>
      </c>
      <c r="D259" s="471" t="s">
        <v>3054</v>
      </c>
      <c r="E259" s="472">
        <v>82934.8</v>
      </c>
      <c r="F259" s="472">
        <v>10040.9</v>
      </c>
      <c r="G259" s="472"/>
      <c r="H259" s="472"/>
      <c r="I259" s="472"/>
      <c r="J259" s="472"/>
      <c r="K259" s="472"/>
      <c r="L259" s="472"/>
      <c r="M259" s="472"/>
      <c r="N259" s="472"/>
      <c r="O259" s="472"/>
      <c r="P259" s="472"/>
      <c r="Q259" s="472"/>
      <c r="R259" s="472"/>
    </row>
    <row r="260" spans="1:18">
      <c r="A260" s="468">
        <f t="shared" si="3"/>
        <v>3808</v>
      </c>
      <c r="B260" s="473">
        <v>38082010</v>
      </c>
      <c r="C260" s="471" t="s">
        <v>3883</v>
      </c>
      <c r="D260" s="471" t="s">
        <v>3054</v>
      </c>
      <c r="E260" s="472">
        <v>224.4</v>
      </c>
      <c r="F260" s="472">
        <v>218</v>
      </c>
      <c r="G260" s="472"/>
      <c r="H260" s="472"/>
      <c r="I260" s="472"/>
      <c r="J260" s="472"/>
      <c r="K260" s="472"/>
      <c r="L260" s="472"/>
      <c r="M260" s="472"/>
      <c r="N260" s="472"/>
      <c r="O260" s="472"/>
      <c r="P260" s="472"/>
      <c r="Q260" s="472"/>
      <c r="R260" s="472"/>
    </row>
    <row r="261" spans="1:18">
      <c r="A261" s="468">
        <f t="shared" si="3"/>
        <v>3808</v>
      </c>
      <c r="B261" s="473">
        <v>38082015</v>
      </c>
      <c r="C261" s="471" t="s">
        <v>3107</v>
      </c>
      <c r="D261" s="471" t="s">
        <v>3054</v>
      </c>
      <c r="E261" s="472">
        <v>0</v>
      </c>
      <c r="F261" s="472">
        <v>6</v>
      </c>
      <c r="G261" s="472"/>
      <c r="H261" s="472"/>
      <c r="I261" s="472"/>
      <c r="J261" s="472"/>
      <c r="K261" s="472"/>
      <c r="L261" s="472"/>
      <c r="M261" s="472"/>
      <c r="N261" s="472"/>
      <c r="O261" s="472"/>
      <c r="P261" s="472"/>
      <c r="Q261" s="472"/>
      <c r="R261" s="472"/>
    </row>
    <row r="262" spans="1:18">
      <c r="A262" s="468">
        <f t="shared" ref="A262:A325" si="4">+VALUE(LEFT(B262,4))</f>
        <v>3808</v>
      </c>
      <c r="B262" s="473">
        <v>38082030</v>
      </c>
      <c r="C262" s="471" t="s">
        <v>3884</v>
      </c>
      <c r="D262" s="471" t="s">
        <v>3054</v>
      </c>
      <c r="E262" s="472">
        <v>57768</v>
      </c>
      <c r="F262" s="472">
        <v>73654</v>
      </c>
      <c r="G262" s="472"/>
      <c r="H262" s="472"/>
      <c r="I262" s="472"/>
      <c r="J262" s="472"/>
      <c r="K262" s="472"/>
      <c r="L262" s="472"/>
      <c r="M262" s="472"/>
      <c r="N262" s="472"/>
      <c r="O262" s="472"/>
      <c r="P262" s="472"/>
      <c r="Q262" s="472"/>
      <c r="R262" s="472"/>
    </row>
    <row r="263" spans="1:18">
      <c r="A263" s="468">
        <f t="shared" si="4"/>
        <v>3808</v>
      </c>
      <c r="B263" s="473">
        <v>38082040</v>
      </c>
      <c r="C263" s="471" t="s">
        <v>3885</v>
      </c>
      <c r="D263" s="471" t="s">
        <v>3054</v>
      </c>
      <c r="E263" s="472">
        <v>0</v>
      </c>
      <c r="F263" s="472">
        <v>0</v>
      </c>
      <c r="G263" s="472"/>
      <c r="H263" s="472"/>
      <c r="I263" s="472"/>
      <c r="J263" s="472"/>
      <c r="K263" s="472"/>
      <c r="L263" s="472"/>
      <c r="M263" s="472"/>
      <c r="N263" s="472"/>
      <c r="O263" s="472"/>
      <c r="P263" s="472"/>
      <c r="Q263" s="472"/>
      <c r="R263" s="472"/>
    </row>
    <row r="264" spans="1:18">
      <c r="A264" s="468">
        <f t="shared" si="4"/>
        <v>3808</v>
      </c>
      <c r="B264" s="473">
        <v>38082050</v>
      </c>
      <c r="C264" s="471" t="s">
        <v>3886</v>
      </c>
      <c r="D264" s="471" t="s">
        <v>3054</v>
      </c>
      <c r="E264" s="472">
        <v>8700</v>
      </c>
      <c r="F264" s="472">
        <v>70836</v>
      </c>
      <c r="G264" s="472"/>
      <c r="H264" s="472"/>
      <c r="I264" s="472"/>
      <c r="J264" s="472"/>
      <c r="K264" s="472"/>
      <c r="L264" s="472"/>
      <c r="M264" s="472"/>
      <c r="N264" s="472"/>
      <c r="O264" s="472"/>
      <c r="P264" s="472"/>
      <c r="Q264" s="472"/>
      <c r="R264" s="472"/>
    </row>
    <row r="265" spans="1:18">
      <c r="A265" s="468">
        <f t="shared" si="4"/>
        <v>3808</v>
      </c>
      <c r="B265" s="473">
        <v>38082060</v>
      </c>
      <c r="C265" s="471" t="s">
        <v>3887</v>
      </c>
      <c r="D265" s="471" t="s">
        <v>3054</v>
      </c>
      <c r="E265" s="472">
        <v>0</v>
      </c>
      <c r="F265" s="472">
        <v>7568</v>
      </c>
      <c r="G265" s="472"/>
      <c r="H265" s="472"/>
      <c r="I265" s="472"/>
      <c r="J265" s="472"/>
      <c r="K265" s="472"/>
      <c r="L265" s="472"/>
      <c r="M265" s="472"/>
      <c r="N265" s="472"/>
      <c r="O265" s="472"/>
      <c r="P265" s="472"/>
      <c r="Q265" s="472"/>
      <c r="R265" s="472"/>
    </row>
    <row r="266" spans="1:18">
      <c r="A266" s="468">
        <f t="shared" si="4"/>
        <v>3808</v>
      </c>
      <c r="B266" s="473">
        <v>38082080</v>
      </c>
      <c r="C266" s="471" t="s">
        <v>3107</v>
      </c>
      <c r="D266" s="471" t="s">
        <v>3054</v>
      </c>
      <c r="E266" s="472">
        <v>82792.600000000006</v>
      </c>
      <c r="F266" s="472">
        <v>199893</v>
      </c>
      <c r="G266" s="472"/>
      <c r="H266" s="472"/>
      <c r="I266" s="472"/>
      <c r="J266" s="472"/>
      <c r="K266" s="472"/>
      <c r="L266" s="472"/>
      <c r="M266" s="472"/>
      <c r="N266" s="472"/>
      <c r="O266" s="472"/>
      <c r="P266" s="472"/>
      <c r="Q266" s="472"/>
      <c r="R266" s="472"/>
    </row>
    <row r="267" spans="1:18">
      <c r="A267" s="468">
        <f t="shared" si="4"/>
        <v>3808</v>
      </c>
      <c r="B267" s="473">
        <v>38083011</v>
      </c>
      <c r="C267" s="471" t="s">
        <v>3888</v>
      </c>
      <c r="D267" s="471" t="s">
        <v>3054</v>
      </c>
      <c r="E267" s="472">
        <v>51312</v>
      </c>
      <c r="F267" s="472">
        <v>377897.1</v>
      </c>
      <c r="G267" s="472"/>
      <c r="H267" s="472"/>
      <c r="I267" s="472"/>
      <c r="J267" s="472"/>
      <c r="K267" s="472"/>
      <c r="L267" s="472"/>
      <c r="M267" s="472"/>
      <c r="N267" s="472"/>
      <c r="O267" s="472"/>
      <c r="P267" s="472"/>
      <c r="Q267" s="472"/>
      <c r="R267" s="472"/>
    </row>
    <row r="268" spans="1:18">
      <c r="A268" s="468">
        <f t="shared" si="4"/>
        <v>3808</v>
      </c>
      <c r="B268" s="473">
        <v>38083013</v>
      </c>
      <c r="C268" s="471" t="s">
        <v>3889</v>
      </c>
      <c r="D268" s="471" t="s">
        <v>3054</v>
      </c>
      <c r="E268" s="472">
        <v>6332</v>
      </c>
      <c r="F268" s="472">
        <v>10810</v>
      </c>
      <c r="G268" s="472"/>
      <c r="H268" s="472"/>
      <c r="I268" s="472"/>
      <c r="J268" s="472"/>
      <c r="K268" s="472"/>
      <c r="L268" s="472"/>
      <c r="M268" s="472"/>
      <c r="N268" s="472"/>
      <c r="O268" s="472"/>
      <c r="P268" s="472"/>
      <c r="Q268" s="472"/>
      <c r="R268" s="472"/>
    </row>
    <row r="269" spans="1:18">
      <c r="A269" s="468">
        <f t="shared" si="4"/>
        <v>3808</v>
      </c>
      <c r="B269" s="473">
        <v>38083015</v>
      </c>
      <c r="C269" s="471" t="s">
        <v>3890</v>
      </c>
      <c r="D269" s="471" t="s">
        <v>3054</v>
      </c>
      <c r="E269" s="472">
        <v>0</v>
      </c>
      <c r="F269" s="472">
        <v>0</v>
      </c>
      <c r="G269" s="472"/>
      <c r="H269" s="472"/>
      <c r="I269" s="472"/>
      <c r="J269" s="472"/>
      <c r="K269" s="472"/>
      <c r="L269" s="472"/>
      <c r="M269" s="472"/>
      <c r="N269" s="472"/>
      <c r="O269" s="472"/>
      <c r="P269" s="472"/>
      <c r="Q269" s="472"/>
      <c r="R269" s="472"/>
    </row>
    <row r="270" spans="1:18">
      <c r="A270" s="468">
        <f t="shared" si="4"/>
        <v>3808</v>
      </c>
      <c r="B270" s="473">
        <v>38083017</v>
      </c>
      <c r="C270" s="471" t="s">
        <v>3881</v>
      </c>
      <c r="D270" s="471" t="s">
        <v>3054</v>
      </c>
      <c r="E270" s="472">
        <v>6270</v>
      </c>
      <c r="F270" s="472">
        <v>605</v>
      </c>
      <c r="G270" s="472"/>
      <c r="H270" s="472"/>
      <c r="I270" s="472"/>
      <c r="J270" s="472"/>
      <c r="K270" s="472"/>
      <c r="L270" s="472"/>
      <c r="M270" s="472"/>
      <c r="N270" s="472"/>
      <c r="O270" s="472"/>
      <c r="P270" s="472"/>
      <c r="Q270" s="472"/>
      <c r="R270" s="472"/>
    </row>
    <row r="271" spans="1:18">
      <c r="A271" s="468">
        <f t="shared" si="4"/>
        <v>3808</v>
      </c>
      <c r="B271" s="473">
        <v>38083021</v>
      </c>
      <c r="C271" s="471" t="s">
        <v>3891</v>
      </c>
      <c r="D271" s="471" t="s">
        <v>3054</v>
      </c>
      <c r="E271" s="472">
        <v>0</v>
      </c>
      <c r="F271" s="472">
        <v>4424</v>
      </c>
      <c r="G271" s="472"/>
      <c r="H271" s="472"/>
      <c r="I271" s="472"/>
      <c r="J271" s="472"/>
      <c r="K271" s="472"/>
      <c r="L271" s="472"/>
      <c r="M271" s="472"/>
      <c r="N271" s="472"/>
      <c r="O271" s="472"/>
      <c r="P271" s="472"/>
      <c r="Q271" s="472"/>
      <c r="R271" s="472"/>
    </row>
    <row r="272" spans="1:18">
      <c r="A272" s="468">
        <f t="shared" si="4"/>
        <v>3808</v>
      </c>
      <c r="B272" s="473">
        <v>38083023</v>
      </c>
      <c r="C272" s="471" t="s">
        <v>3892</v>
      </c>
      <c r="D272" s="471" t="s">
        <v>3054</v>
      </c>
      <c r="E272" s="472">
        <v>10980</v>
      </c>
      <c r="F272" s="472">
        <v>13674</v>
      </c>
      <c r="G272" s="472"/>
      <c r="H272" s="472"/>
      <c r="I272" s="472"/>
      <c r="J272" s="472"/>
      <c r="K272" s="472"/>
      <c r="L272" s="472"/>
      <c r="M272" s="472"/>
      <c r="N272" s="472"/>
      <c r="O272" s="472"/>
      <c r="P272" s="472"/>
      <c r="Q272" s="472"/>
      <c r="R272" s="472"/>
    </row>
    <row r="273" spans="1:18">
      <c r="A273" s="468">
        <f t="shared" si="4"/>
        <v>3808</v>
      </c>
      <c r="B273" s="473">
        <v>38083027</v>
      </c>
      <c r="C273" s="471" t="s">
        <v>3107</v>
      </c>
      <c r="D273" s="471" t="s">
        <v>3054</v>
      </c>
      <c r="E273" s="472">
        <v>87934</v>
      </c>
      <c r="F273" s="472">
        <v>222495.8</v>
      </c>
      <c r="G273" s="472"/>
      <c r="H273" s="472"/>
      <c r="I273" s="472"/>
      <c r="J273" s="472"/>
      <c r="K273" s="472"/>
      <c r="L273" s="472"/>
      <c r="M273" s="472"/>
      <c r="N273" s="472"/>
      <c r="O273" s="472"/>
      <c r="P273" s="472"/>
      <c r="Q273" s="472"/>
      <c r="R273" s="472"/>
    </row>
    <row r="274" spans="1:18">
      <c r="A274" s="468">
        <f t="shared" si="4"/>
        <v>3808</v>
      </c>
      <c r="B274" s="473">
        <v>38083030</v>
      </c>
      <c r="C274" s="471" t="s">
        <v>3893</v>
      </c>
      <c r="D274" s="471" t="s">
        <v>3054</v>
      </c>
      <c r="E274" s="472">
        <v>2</v>
      </c>
      <c r="F274" s="472">
        <v>502</v>
      </c>
      <c r="G274" s="472"/>
      <c r="H274" s="472"/>
      <c r="I274" s="472"/>
      <c r="J274" s="472"/>
      <c r="K274" s="472"/>
      <c r="L274" s="472"/>
      <c r="M274" s="472"/>
      <c r="N274" s="472"/>
      <c r="O274" s="472"/>
      <c r="P274" s="472"/>
      <c r="Q274" s="472"/>
      <c r="R274" s="472"/>
    </row>
    <row r="275" spans="1:18">
      <c r="A275" s="468">
        <f t="shared" si="4"/>
        <v>3808</v>
      </c>
      <c r="B275" s="473">
        <v>38083090</v>
      </c>
      <c r="C275" s="471" t="s">
        <v>3894</v>
      </c>
      <c r="D275" s="471" t="s">
        <v>3054</v>
      </c>
      <c r="E275" s="472">
        <v>0</v>
      </c>
      <c r="F275" s="472">
        <v>13332</v>
      </c>
      <c r="G275" s="472"/>
      <c r="H275" s="472"/>
      <c r="I275" s="472"/>
      <c r="J275" s="472"/>
      <c r="K275" s="472"/>
      <c r="L275" s="472"/>
      <c r="M275" s="472"/>
      <c r="N275" s="472"/>
      <c r="O275" s="472"/>
      <c r="P275" s="472"/>
      <c r="Q275" s="472"/>
      <c r="R275" s="472"/>
    </row>
    <row r="276" spans="1:18">
      <c r="A276" s="468">
        <f t="shared" si="4"/>
        <v>3808</v>
      </c>
      <c r="B276" s="473">
        <v>38084010</v>
      </c>
      <c r="C276" s="471" t="s">
        <v>3895</v>
      </c>
      <c r="D276" s="471" t="s">
        <v>3054</v>
      </c>
      <c r="E276" s="472">
        <v>903</v>
      </c>
      <c r="F276" s="472">
        <v>4466.2</v>
      </c>
      <c r="G276" s="472"/>
      <c r="H276" s="472"/>
      <c r="I276" s="472"/>
      <c r="J276" s="472"/>
      <c r="K276" s="472"/>
      <c r="L276" s="472"/>
      <c r="M276" s="472"/>
      <c r="N276" s="472"/>
      <c r="O276" s="472"/>
      <c r="P276" s="472"/>
      <c r="Q276" s="472"/>
      <c r="R276" s="472"/>
    </row>
    <row r="277" spans="1:18">
      <c r="A277" s="468">
        <f t="shared" si="4"/>
        <v>3808</v>
      </c>
      <c r="B277" s="473">
        <v>38084020</v>
      </c>
      <c r="C277" s="471" t="s">
        <v>3896</v>
      </c>
      <c r="D277" s="471" t="s">
        <v>3054</v>
      </c>
      <c r="E277" s="472">
        <v>2032</v>
      </c>
      <c r="F277" s="472">
        <v>10211.200000000001</v>
      </c>
      <c r="G277" s="472"/>
      <c r="H277" s="472"/>
      <c r="I277" s="472"/>
      <c r="J277" s="472"/>
      <c r="K277" s="472"/>
      <c r="L277" s="472"/>
      <c r="M277" s="472"/>
      <c r="N277" s="472"/>
      <c r="O277" s="472"/>
      <c r="P277" s="472"/>
      <c r="Q277" s="472"/>
      <c r="R277" s="472"/>
    </row>
    <row r="278" spans="1:18">
      <c r="A278" s="468">
        <f t="shared" si="4"/>
        <v>3808</v>
      </c>
      <c r="B278" s="473">
        <v>38084090</v>
      </c>
      <c r="C278" s="471" t="s">
        <v>3107</v>
      </c>
      <c r="D278" s="471" t="s">
        <v>3054</v>
      </c>
      <c r="E278" s="472">
        <v>22968.5</v>
      </c>
      <c r="F278" s="472">
        <v>29600.400000000001</v>
      </c>
      <c r="G278" s="472"/>
      <c r="H278" s="472"/>
      <c r="I278" s="472"/>
      <c r="J278" s="472"/>
      <c r="K278" s="472"/>
      <c r="L278" s="472"/>
      <c r="M278" s="472"/>
      <c r="N278" s="472"/>
      <c r="O278" s="472"/>
      <c r="P278" s="472"/>
      <c r="Q278" s="472"/>
      <c r="R278" s="472"/>
    </row>
    <row r="279" spans="1:18">
      <c r="A279" s="468">
        <f t="shared" si="4"/>
        <v>3808</v>
      </c>
      <c r="B279" s="473">
        <v>38085000</v>
      </c>
      <c r="C279" s="471" t="s">
        <v>3897</v>
      </c>
      <c r="D279" s="471" t="s">
        <v>3054</v>
      </c>
      <c r="E279" s="472"/>
      <c r="F279" s="472"/>
      <c r="G279" s="472">
        <v>98702.3</v>
      </c>
      <c r="H279" s="472">
        <v>10656</v>
      </c>
      <c r="I279" s="472">
        <v>52</v>
      </c>
      <c r="J279" s="472">
        <v>1453.8</v>
      </c>
      <c r="K279" s="472">
        <v>1241.5999999999999</v>
      </c>
      <c r="L279" s="472">
        <v>14690</v>
      </c>
      <c r="M279" s="472">
        <v>3721.2</v>
      </c>
      <c r="N279" s="472">
        <v>301</v>
      </c>
      <c r="O279" s="472">
        <v>948</v>
      </c>
      <c r="P279" s="472">
        <v>2005.5</v>
      </c>
      <c r="Q279" s="472"/>
      <c r="R279" s="472"/>
    </row>
    <row r="280" spans="1:18">
      <c r="A280" s="468">
        <f t="shared" si="4"/>
        <v>3808</v>
      </c>
      <c r="B280" s="473">
        <v>38085200</v>
      </c>
      <c r="C280" s="471" t="s">
        <v>3898</v>
      </c>
      <c r="D280" s="471" t="s">
        <v>3054</v>
      </c>
      <c r="E280" s="472"/>
      <c r="F280" s="472"/>
      <c r="G280" s="472"/>
      <c r="H280" s="472"/>
      <c r="I280" s="472"/>
      <c r="J280" s="472"/>
      <c r="K280" s="472"/>
      <c r="L280" s="472"/>
      <c r="M280" s="472"/>
      <c r="N280" s="472"/>
      <c r="O280" s="472"/>
      <c r="P280" s="472"/>
      <c r="Q280" s="472">
        <v>75</v>
      </c>
      <c r="R280" s="472">
        <v>0</v>
      </c>
    </row>
    <row r="281" spans="1:18">
      <c r="A281" s="468">
        <f t="shared" si="4"/>
        <v>3808</v>
      </c>
      <c r="B281" s="473">
        <v>38085900</v>
      </c>
      <c r="C281" s="471" t="s">
        <v>3335</v>
      </c>
      <c r="D281" s="471" t="s">
        <v>3054</v>
      </c>
      <c r="E281" s="472"/>
      <c r="F281" s="472"/>
      <c r="G281" s="472"/>
      <c r="H281" s="472"/>
      <c r="I281" s="472"/>
      <c r="J281" s="472"/>
      <c r="K281" s="472"/>
      <c r="L281" s="472"/>
      <c r="M281" s="472"/>
      <c r="N281" s="472"/>
      <c r="O281" s="472"/>
      <c r="P281" s="472"/>
      <c r="Q281" s="472">
        <v>61</v>
      </c>
      <c r="R281" s="472">
        <v>116296</v>
      </c>
    </row>
    <row r="282" spans="1:18">
      <c r="A282" s="468">
        <f t="shared" si="4"/>
        <v>3808</v>
      </c>
      <c r="B282" s="473">
        <v>38086100</v>
      </c>
      <c r="C282" s="471" t="s">
        <v>3899</v>
      </c>
      <c r="D282" s="471" t="s">
        <v>3054</v>
      </c>
      <c r="E282" s="472"/>
      <c r="F282" s="472"/>
      <c r="G282" s="472"/>
      <c r="H282" s="472"/>
      <c r="I282" s="472"/>
      <c r="J282" s="472"/>
      <c r="K282" s="472"/>
      <c r="L282" s="472"/>
      <c r="M282" s="472"/>
      <c r="N282" s="472"/>
      <c r="O282" s="472"/>
      <c r="P282" s="472"/>
      <c r="Q282" s="472">
        <v>6</v>
      </c>
      <c r="R282" s="472">
        <v>2</v>
      </c>
    </row>
    <row r="283" spans="1:18">
      <c r="A283" s="468">
        <f t="shared" si="4"/>
        <v>3808</v>
      </c>
      <c r="B283" s="473">
        <v>38086200</v>
      </c>
      <c r="C283" s="471" t="s">
        <v>3900</v>
      </c>
      <c r="D283" s="471" t="s">
        <v>3054</v>
      </c>
      <c r="E283" s="472"/>
      <c r="F283" s="472"/>
      <c r="G283" s="472"/>
      <c r="H283" s="472"/>
      <c r="I283" s="472"/>
      <c r="J283" s="472"/>
      <c r="K283" s="472"/>
      <c r="L283" s="472"/>
      <c r="M283" s="472"/>
      <c r="N283" s="472"/>
      <c r="O283" s="472"/>
      <c r="P283" s="472"/>
      <c r="Q283" s="472">
        <v>0</v>
      </c>
      <c r="R283" s="472">
        <v>1559</v>
      </c>
    </row>
    <row r="284" spans="1:18">
      <c r="A284" s="468">
        <f t="shared" si="4"/>
        <v>3808</v>
      </c>
      <c r="B284" s="473">
        <v>38086900</v>
      </c>
      <c r="C284" s="471" t="s">
        <v>3335</v>
      </c>
      <c r="D284" s="471" t="s">
        <v>3054</v>
      </c>
      <c r="E284" s="472"/>
      <c r="F284" s="472"/>
      <c r="G284" s="472"/>
      <c r="H284" s="472"/>
      <c r="I284" s="472"/>
      <c r="J284" s="472"/>
      <c r="K284" s="472"/>
      <c r="L284" s="472"/>
      <c r="M284" s="472"/>
      <c r="N284" s="472"/>
      <c r="O284" s="472"/>
      <c r="P284" s="472"/>
      <c r="Q284" s="472">
        <v>2573</v>
      </c>
      <c r="R284" s="472">
        <v>1</v>
      </c>
    </row>
    <row r="285" spans="1:18">
      <c r="A285" s="468">
        <f t="shared" si="4"/>
        <v>3808</v>
      </c>
      <c r="B285" s="473">
        <v>38089010</v>
      </c>
      <c r="C285" s="471" t="s">
        <v>3901</v>
      </c>
      <c r="D285" s="471" t="s">
        <v>3054</v>
      </c>
      <c r="E285" s="472">
        <v>23867.200000000001</v>
      </c>
      <c r="F285" s="472">
        <v>22883</v>
      </c>
      <c r="G285" s="472"/>
      <c r="H285" s="472"/>
      <c r="I285" s="472"/>
      <c r="J285" s="472"/>
      <c r="K285" s="472"/>
      <c r="L285" s="472"/>
      <c r="M285" s="472"/>
      <c r="N285" s="472"/>
      <c r="O285" s="472"/>
      <c r="P285" s="472"/>
      <c r="Q285" s="472"/>
      <c r="R285" s="472"/>
    </row>
    <row r="286" spans="1:18">
      <c r="A286" s="468">
        <f t="shared" si="4"/>
        <v>3808</v>
      </c>
      <c r="B286" s="473">
        <v>38089090</v>
      </c>
      <c r="C286" s="471" t="s">
        <v>3107</v>
      </c>
      <c r="D286" s="471" t="s">
        <v>3054</v>
      </c>
      <c r="E286" s="472">
        <v>10380</v>
      </c>
      <c r="F286" s="472">
        <v>17243.900000000001</v>
      </c>
      <c r="G286" s="472"/>
      <c r="H286" s="472"/>
      <c r="I286" s="472"/>
      <c r="J286" s="472"/>
      <c r="K286" s="472"/>
      <c r="L286" s="472"/>
      <c r="M286" s="472"/>
      <c r="N286" s="472"/>
      <c r="O286" s="472"/>
      <c r="P286" s="472"/>
      <c r="Q286" s="472"/>
      <c r="R286" s="472"/>
    </row>
    <row r="287" spans="1:18">
      <c r="A287" s="468">
        <f t="shared" si="4"/>
        <v>3808</v>
      </c>
      <c r="B287" s="473">
        <v>38089110</v>
      </c>
      <c r="C287" s="471" t="s">
        <v>3902</v>
      </c>
      <c r="D287" s="471" t="s">
        <v>3054</v>
      </c>
      <c r="E287" s="472"/>
      <c r="F287" s="472"/>
      <c r="G287" s="472">
        <v>33914</v>
      </c>
      <c r="H287" s="472">
        <v>41763</v>
      </c>
      <c r="I287" s="472">
        <v>7216.4</v>
      </c>
      <c r="J287" s="472">
        <v>24060.3</v>
      </c>
      <c r="K287" s="472">
        <v>27303.7</v>
      </c>
      <c r="L287" s="472">
        <v>36339.599999999999</v>
      </c>
      <c r="M287" s="472">
        <v>284883.8</v>
      </c>
      <c r="N287" s="472">
        <v>74435.199999999997</v>
      </c>
      <c r="O287" s="472">
        <v>26821.599999999999</v>
      </c>
      <c r="P287" s="472">
        <v>79475.399999999994</v>
      </c>
      <c r="Q287" s="472">
        <v>53158.8</v>
      </c>
      <c r="R287" s="472">
        <v>82776.7</v>
      </c>
    </row>
    <row r="288" spans="1:18">
      <c r="A288" s="468">
        <f t="shared" si="4"/>
        <v>3808</v>
      </c>
      <c r="B288" s="473">
        <v>38089120</v>
      </c>
      <c r="C288" s="471" t="s">
        <v>3903</v>
      </c>
      <c r="D288" s="471" t="s">
        <v>3054</v>
      </c>
      <c r="E288" s="472"/>
      <c r="F288" s="472"/>
      <c r="G288" s="472">
        <v>30</v>
      </c>
      <c r="H288" s="472"/>
      <c r="I288" s="472">
        <v>17</v>
      </c>
      <c r="J288" s="472"/>
      <c r="K288" s="472"/>
      <c r="L288" s="472"/>
      <c r="M288" s="472">
        <v>0</v>
      </c>
      <c r="N288" s="472">
        <v>0</v>
      </c>
      <c r="O288" s="472"/>
      <c r="P288" s="472">
        <v>2</v>
      </c>
      <c r="Q288" s="472">
        <v>4368</v>
      </c>
      <c r="R288" s="472"/>
    </row>
    <row r="289" spans="1:18">
      <c r="A289" s="468">
        <f t="shared" si="4"/>
        <v>3808</v>
      </c>
      <c r="B289" s="473">
        <v>38089130</v>
      </c>
      <c r="C289" s="471" t="s">
        <v>3904</v>
      </c>
      <c r="D289" s="471" t="s">
        <v>3054</v>
      </c>
      <c r="E289" s="472"/>
      <c r="F289" s="472"/>
      <c r="G289" s="472">
        <v>1728</v>
      </c>
      <c r="H289" s="472">
        <v>2529.1999999999998</v>
      </c>
      <c r="I289" s="472">
        <v>3801.2</v>
      </c>
      <c r="J289" s="472">
        <v>3236.1</v>
      </c>
      <c r="K289" s="472">
        <v>2700</v>
      </c>
      <c r="L289" s="472">
        <v>2600.6</v>
      </c>
      <c r="M289" s="472">
        <v>1332.2</v>
      </c>
      <c r="N289" s="472">
        <v>776.5</v>
      </c>
      <c r="O289" s="472">
        <v>807.4</v>
      </c>
      <c r="P289" s="472">
        <v>0</v>
      </c>
      <c r="Q289" s="472">
        <v>22874</v>
      </c>
      <c r="R289" s="472">
        <v>7040</v>
      </c>
    </row>
    <row r="290" spans="1:18">
      <c r="A290" s="468">
        <f t="shared" si="4"/>
        <v>3808</v>
      </c>
      <c r="B290" s="473">
        <v>38089140</v>
      </c>
      <c r="C290" s="471" t="s">
        <v>3905</v>
      </c>
      <c r="D290" s="471" t="s">
        <v>3054</v>
      </c>
      <c r="E290" s="472"/>
      <c r="F290" s="472"/>
      <c r="G290" s="472">
        <v>876.7</v>
      </c>
      <c r="H290" s="472">
        <v>651</v>
      </c>
      <c r="I290" s="472">
        <v>2724</v>
      </c>
      <c r="J290" s="472">
        <v>10356.5</v>
      </c>
      <c r="K290" s="472">
        <v>27329.9</v>
      </c>
      <c r="L290" s="472">
        <v>2326.8000000000002</v>
      </c>
      <c r="M290" s="472">
        <v>21865.1</v>
      </c>
      <c r="N290" s="472">
        <v>2263.5</v>
      </c>
      <c r="O290" s="472">
        <v>1063.5</v>
      </c>
      <c r="P290" s="472">
        <v>8212.2000000000007</v>
      </c>
      <c r="Q290" s="472">
        <v>10048.9</v>
      </c>
      <c r="R290" s="472">
        <v>37907.800000000003</v>
      </c>
    </row>
    <row r="291" spans="1:18">
      <c r="A291" s="468">
        <f t="shared" si="4"/>
        <v>3808</v>
      </c>
      <c r="B291" s="473">
        <v>38089190</v>
      </c>
      <c r="C291" s="471" t="s">
        <v>3082</v>
      </c>
      <c r="D291" s="471" t="s">
        <v>3054</v>
      </c>
      <c r="E291" s="472"/>
      <c r="F291" s="472"/>
      <c r="G291" s="472">
        <v>27787</v>
      </c>
      <c r="H291" s="472">
        <v>23314.7</v>
      </c>
      <c r="I291" s="472">
        <v>16193.4</v>
      </c>
      <c r="J291" s="472">
        <v>27175.8</v>
      </c>
      <c r="K291" s="472">
        <v>41623.9</v>
      </c>
      <c r="L291" s="472">
        <v>52970</v>
      </c>
      <c r="M291" s="472">
        <v>109437.7</v>
      </c>
      <c r="N291" s="472">
        <v>55243.3</v>
      </c>
      <c r="O291" s="472">
        <v>55526.6</v>
      </c>
      <c r="P291" s="472">
        <v>54555.9</v>
      </c>
      <c r="Q291" s="472">
        <v>163332.70000000001</v>
      </c>
      <c r="R291" s="472">
        <v>101039.8</v>
      </c>
    </row>
    <row r="292" spans="1:18">
      <c r="A292" s="468">
        <f t="shared" si="4"/>
        <v>3808</v>
      </c>
      <c r="B292" s="473">
        <v>38089210</v>
      </c>
      <c r="C292" s="471" t="s">
        <v>3906</v>
      </c>
      <c r="D292" s="471" t="s">
        <v>3054</v>
      </c>
      <c r="E292" s="472"/>
      <c r="F292" s="472"/>
      <c r="G292" s="472">
        <v>77600</v>
      </c>
      <c r="H292" s="472">
        <v>77100</v>
      </c>
      <c r="I292" s="472">
        <v>0</v>
      </c>
      <c r="J292" s="472">
        <v>1127</v>
      </c>
      <c r="K292" s="472">
        <v>1335</v>
      </c>
      <c r="L292" s="472">
        <v>1050</v>
      </c>
      <c r="M292" s="472">
        <v>2218</v>
      </c>
      <c r="N292" s="472">
        <v>2935.3</v>
      </c>
      <c r="O292" s="472">
        <v>1545</v>
      </c>
      <c r="P292" s="472">
        <v>138435</v>
      </c>
      <c r="Q292" s="472">
        <v>247414</v>
      </c>
      <c r="R292" s="472">
        <v>12013.6</v>
      </c>
    </row>
    <row r="293" spans="1:18">
      <c r="A293" s="468">
        <f t="shared" si="4"/>
        <v>3808</v>
      </c>
      <c r="B293" s="473">
        <v>38089220</v>
      </c>
      <c r="C293" s="471" t="s">
        <v>3529</v>
      </c>
      <c r="D293" s="471" t="s">
        <v>3054</v>
      </c>
      <c r="E293" s="472"/>
      <c r="F293" s="472"/>
      <c r="G293" s="472">
        <v>36454</v>
      </c>
      <c r="H293" s="472">
        <v>7599</v>
      </c>
      <c r="I293" s="472">
        <v>0</v>
      </c>
      <c r="J293" s="472">
        <v>0</v>
      </c>
      <c r="K293" s="472">
        <v>6285</v>
      </c>
      <c r="L293" s="472">
        <v>6823.8</v>
      </c>
      <c r="M293" s="472">
        <v>2772</v>
      </c>
      <c r="N293" s="472">
        <v>2060</v>
      </c>
      <c r="O293" s="472">
        <v>6076</v>
      </c>
      <c r="P293" s="472">
        <v>1671</v>
      </c>
      <c r="Q293" s="472">
        <v>3487</v>
      </c>
      <c r="R293" s="472">
        <v>3534.5</v>
      </c>
    </row>
    <row r="294" spans="1:18">
      <c r="A294" s="468">
        <f t="shared" si="4"/>
        <v>3808</v>
      </c>
      <c r="B294" s="473">
        <v>38089230</v>
      </c>
      <c r="C294" s="471" t="s">
        <v>3907</v>
      </c>
      <c r="D294" s="471" t="s">
        <v>3054</v>
      </c>
      <c r="E294" s="472"/>
      <c r="F294" s="472"/>
      <c r="G294" s="472">
        <v>87902</v>
      </c>
      <c r="H294" s="472">
        <v>118910</v>
      </c>
      <c r="I294" s="472">
        <v>120240</v>
      </c>
      <c r="J294" s="472">
        <v>124151</v>
      </c>
      <c r="K294" s="472">
        <v>195577</v>
      </c>
      <c r="L294" s="472">
        <v>36088</v>
      </c>
      <c r="M294" s="472">
        <v>26325</v>
      </c>
      <c r="N294" s="472">
        <v>26605</v>
      </c>
      <c r="O294" s="472">
        <v>16944</v>
      </c>
      <c r="P294" s="472">
        <v>93765</v>
      </c>
      <c r="Q294" s="472">
        <v>75086</v>
      </c>
      <c r="R294" s="472">
        <v>120400</v>
      </c>
    </row>
    <row r="295" spans="1:18">
      <c r="A295" s="468">
        <f t="shared" si="4"/>
        <v>3808</v>
      </c>
      <c r="B295" s="473">
        <v>38089240</v>
      </c>
      <c r="C295" s="471" t="s">
        <v>3908</v>
      </c>
      <c r="D295" s="471" t="s">
        <v>3054</v>
      </c>
      <c r="E295" s="472"/>
      <c r="F295" s="472"/>
      <c r="G295" s="472">
        <v>0</v>
      </c>
      <c r="H295" s="472">
        <v>0</v>
      </c>
      <c r="I295" s="472">
        <v>7212</v>
      </c>
      <c r="J295" s="472">
        <v>8240</v>
      </c>
      <c r="K295" s="472">
        <v>1301</v>
      </c>
      <c r="L295" s="472">
        <v>4521</v>
      </c>
      <c r="M295" s="472">
        <v>0</v>
      </c>
      <c r="N295" s="472">
        <v>1448</v>
      </c>
      <c r="O295" s="472">
        <v>4800</v>
      </c>
      <c r="P295" s="472">
        <v>2440</v>
      </c>
      <c r="Q295" s="472">
        <v>11400</v>
      </c>
      <c r="R295" s="472">
        <v>250</v>
      </c>
    </row>
    <row r="296" spans="1:18">
      <c r="A296" s="468">
        <f t="shared" si="4"/>
        <v>3808</v>
      </c>
      <c r="B296" s="473">
        <v>38089250</v>
      </c>
      <c r="C296" s="471" t="s">
        <v>3909</v>
      </c>
      <c r="D296" s="471" t="s">
        <v>3054</v>
      </c>
      <c r="E296" s="472"/>
      <c r="F296" s="472"/>
      <c r="G296" s="472">
        <v>61117.2</v>
      </c>
      <c r="H296" s="472">
        <v>150756</v>
      </c>
      <c r="I296" s="472">
        <v>128627.3</v>
      </c>
      <c r="J296" s="472">
        <v>219291.1</v>
      </c>
      <c r="K296" s="472">
        <v>97694</v>
      </c>
      <c r="L296" s="472">
        <v>201510.7</v>
      </c>
      <c r="M296" s="472">
        <v>250865.4</v>
      </c>
      <c r="N296" s="472">
        <v>346006.4</v>
      </c>
      <c r="O296" s="472">
        <v>200376.7</v>
      </c>
      <c r="P296" s="472">
        <v>183135.2</v>
      </c>
      <c r="Q296" s="472">
        <v>194920.4</v>
      </c>
      <c r="R296" s="472">
        <v>152134.79999999999</v>
      </c>
    </row>
    <row r="297" spans="1:18">
      <c r="A297" s="468">
        <f t="shared" si="4"/>
        <v>3808</v>
      </c>
      <c r="B297" s="473">
        <v>38089260</v>
      </c>
      <c r="C297" s="471" t="s">
        <v>3910</v>
      </c>
      <c r="D297" s="471" t="s">
        <v>3054</v>
      </c>
      <c r="E297" s="472"/>
      <c r="F297" s="472"/>
      <c r="G297" s="472">
        <v>6228</v>
      </c>
      <c r="H297" s="472">
        <v>23957</v>
      </c>
      <c r="I297" s="472">
        <v>20355</v>
      </c>
      <c r="J297" s="472">
        <v>30346</v>
      </c>
      <c r="K297" s="472">
        <v>5620</v>
      </c>
      <c r="L297" s="472">
        <v>22136</v>
      </c>
      <c r="M297" s="472">
        <v>89778</v>
      </c>
      <c r="N297" s="472">
        <v>152835</v>
      </c>
      <c r="O297" s="472">
        <v>101333</v>
      </c>
      <c r="P297" s="472">
        <v>7516</v>
      </c>
      <c r="Q297" s="472">
        <v>4674</v>
      </c>
      <c r="R297" s="472">
        <v>41831</v>
      </c>
    </row>
    <row r="298" spans="1:18">
      <c r="A298" s="468">
        <f t="shared" si="4"/>
        <v>3808</v>
      </c>
      <c r="B298" s="473">
        <v>38089290</v>
      </c>
      <c r="C298" s="471" t="s">
        <v>3529</v>
      </c>
      <c r="D298" s="471" t="s">
        <v>3054</v>
      </c>
      <c r="E298" s="472"/>
      <c r="F298" s="472"/>
      <c r="G298" s="472">
        <v>208896.4</v>
      </c>
      <c r="H298" s="472">
        <v>213698</v>
      </c>
      <c r="I298" s="472">
        <v>225276.4</v>
      </c>
      <c r="J298" s="472">
        <v>195680.9</v>
      </c>
      <c r="K298" s="472">
        <v>235454.6</v>
      </c>
      <c r="L298" s="472">
        <v>121106.4</v>
      </c>
      <c r="M298" s="472">
        <v>289437.3</v>
      </c>
      <c r="N298" s="472">
        <v>118581.1</v>
      </c>
      <c r="O298" s="472">
        <v>137634</v>
      </c>
      <c r="P298" s="472">
        <v>227723.1</v>
      </c>
      <c r="Q298" s="472">
        <v>229302</v>
      </c>
      <c r="R298" s="472">
        <v>318664.7</v>
      </c>
    </row>
    <row r="299" spans="1:18">
      <c r="A299" s="468">
        <f t="shared" si="4"/>
        <v>3808</v>
      </c>
      <c r="B299" s="473">
        <v>38089311</v>
      </c>
      <c r="C299" s="471" t="s">
        <v>3911</v>
      </c>
      <c r="D299" s="471" t="s">
        <v>3054</v>
      </c>
      <c r="E299" s="472"/>
      <c r="F299" s="472"/>
      <c r="G299" s="472">
        <v>94118</v>
      </c>
      <c r="H299" s="472">
        <v>109335.2</v>
      </c>
      <c r="I299" s="472">
        <v>293437.7</v>
      </c>
      <c r="J299" s="472">
        <v>368594.5</v>
      </c>
      <c r="K299" s="472">
        <v>405209.59999999998</v>
      </c>
      <c r="L299" s="472">
        <v>448127.6</v>
      </c>
      <c r="M299" s="472">
        <v>498935.8</v>
      </c>
      <c r="N299" s="472">
        <v>285304.8</v>
      </c>
      <c r="O299" s="472">
        <v>329110.59999999998</v>
      </c>
      <c r="P299" s="472">
        <v>355447.2</v>
      </c>
      <c r="Q299" s="472">
        <v>290576</v>
      </c>
      <c r="R299" s="472">
        <v>435718</v>
      </c>
    </row>
    <row r="300" spans="1:18">
      <c r="A300" s="468">
        <f t="shared" si="4"/>
        <v>3808</v>
      </c>
      <c r="B300" s="473">
        <v>38089313</v>
      </c>
      <c r="C300" s="471" t="s">
        <v>3912</v>
      </c>
      <c r="D300" s="471" t="s">
        <v>3054</v>
      </c>
      <c r="E300" s="472"/>
      <c r="F300" s="472"/>
      <c r="G300" s="472">
        <v>28156.799999999999</v>
      </c>
      <c r="H300" s="472">
        <v>8384</v>
      </c>
      <c r="I300" s="472">
        <v>35669.599999999999</v>
      </c>
      <c r="J300" s="472">
        <v>39225.800000000003</v>
      </c>
      <c r="K300" s="472">
        <v>11736</v>
      </c>
      <c r="L300" s="472">
        <v>48793</v>
      </c>
      <c r="M300" s="472">
        <v>83301</v>
      </c>
      <c r="N300" s="472">
        <v>49275</v>
      </c>
      <c r="O300" s="472">
        <v>203953</v>
      </c>
      <c r="P300" s="472">
        <v>1480</v>
      </c>
      <c r="Q300" s="472">
        <v>2344</v>
      </c>
      <c r="R300" s="472">
        <v>2000</v>
      </c>
    </row>
    <row r="301" spans="1:18">
      <c r="A301" s="468">
        <f t="shared" si="4"/>
        <v>3808</v>
      </c>
      <c r="B301" s="473">
        <v>38089315</v>
      </c>
      <c r="C301" s="471" t="s">
        <v>3913</v>
      </c>
      <c r="D301" s="471" t="s">
        <v>3054</v>
      </c>
      <c r="E301" s="472"/>
      <c r="F301" s="472"/>
      <c r="G301" s="472">
        <v>1949</v>
      </c>
      <c r="H301" s="472">
        <v>51535</v>
      </c>
      <c r="I301" s="472">
        <v>4197</v>
      </c>
      <c r="J301" s="472">
        <v>79857.2</v>
      </c>
      <c r="K301" s="472">
        <v>53201</v>
      </c>
      <c r="L301" s="472">
        <v>41149.199999999997</v>
      </c>
      <c r="M301" s="472">
        <v>90088</v>
      </c>
      <c r="N301" s="472">
        <v>103413</v>
      </c>
      <c r="O301" s="472">
        <v>72666</v>
      </c>
      <c r="P301" s="472">
        <v>134886.6</v>
      </c>
      <c r="Q301" s="472">
        <v>69878.5</v>
      </c>
      <c r="R301" s="472">
        <v>29642</v>
      </c>
    </row>
    <row r="302" spans="1:18">
      <c r="A302" s="468">
        <f t="shared" si="4"/>
        <v>3808</v>
      </c>
      <c r="B302" s="473">
        <v>38089317</v>
      </c>
      <c r="C302" s="471" t="s">
        <v>3914</v>
      </c>
      <c r="D302" s="471" t="s">
        <v>3054</v>
      </c>
      <c r="E302" s="472"/>
      <c r="F302" s="472"/>
      <c r="G302" s="472">
        <v>0</v>
      </c>
      <c r="H302" s="472">
        <v>28250</v>
      </c>
      <c r="I302" s="472">
        <v>64452</v>
      </c>
      <c r="J302" s="472">
        <v>89806</v>
      </c>
      <c r="K302" s="472">
        <v>95624</v>
      </c>
      <c r="L302" s="472">
        <v>78595</v>
      </c>
      <c r="M302" s="472">
        <v>8027</v>
      </c>
      <c r="N302" s="472">
        <v>255354.8</v>
      </c>
      <c r="O302" s="472">
        <v>55494.8</v>
      </c>
      <c r="P302" s="472">
        <v>36251.699999999997</v>
      </c>
      <c r="Q302" s="472">
        <v>15587</v>
      </c>
      <c r="R302" s="472">
        <v>4350</v>
      </c>
    </row>
    <row r="303" spans="1:18">
      <c r="A303" s="468">
        <f t="shared" si="4"/>
        <v>3808</v>
      </c>
      <c r="B303" s="473">
        <v>38089321</v>
      </c>
      <c r="C303" s="471" t="s">
        <v>3915</v>
      </c>
      <c r="D303" s="471" t="s">
        <v>3054</v>
      </c>
      <c r="E303" s="472"/>
      <c r="F303" s="472"/>
      <c r="G303" s="472">
        <v>18399</v>
      </c>
      <c r="H303" s="472">
        <v>8445</v>
      </c>
      <c r="I303" s="472">
        <v>14499</v>
      </c>
      <c r="J303" s="472">
        <v>3678</v>
      </c>
      <c r="K303" s="472">
        <v>30</v>
      </c>
      <c r="L303" s="472">
        <v>1610</v>
      </c>
      <c r="M303" s="472">
        <v>0</v>
      </c>
      <c r="N303" s="472">
        <v>4070</v>
      </c>
      <c r="O303" s="472">
        <v>5408</v>
      </c>
      <c r="P303" s="472">
        <v>6006</v>
      </c>
      <c r="Q303" s="472">
        <v>4210</v>
      </c>
      <c r="R303" s="472">
        <v>474</v>
      </c>
    </row>
    <row r="304" spans="1:18">
      <c r="A304" s="468">
        <f t="shared" si="4"/>
        <v>3808</v>
      </c>
      <c r="B304" s="473">
        <v>38089323</v>
      </c>
      <c r="C304" s="471" t="s">
        <v>3916</v>
      </c>
      <c r="D304" s="471" t="s">
        <v>3054</v>
      </c>
      <c r="E304" s="472"/>
      <c r="F304" s="472"/>
      <c r="G304" s="472">
        <v>41173.199999999997</v>
      </c>
      <c r="H304" s="472">
        <v>80130</v>
      </c>
      <c r="I304" s="472">
        <v>70018</v>
      </c>
      <c r="J304" s="472">
        <v>63285.7</v>
      </c>
      <c r="K304" s="472">
        <v>83367</v>
      </c>
      <c r="L304" s="472">
        <v>36169.5</v>
      </c>
      <c r="M304" s="472">
        <v>25860</v>
      </c>
      <c r="N304" s="472">
        <v>30078.6</v>
      </c>
      <c r="O304" s="472">
        <v>19401</v>
      </c>
      <c r="P304" s="472">
        <v>20989.4</v>
      </c>
      <c r="Q304" s="472">
        <v>30525</v>
      </c>
      <c r="R304" s="472">
        <v>15832</v>
      </c>
    </row>
    <row r="305" spans="1:18">
      <c r="A305" s="468">
        <f t="shared" si="4"/>
        <v>3808</v>
      </c>
      <c r="B305" s="473">
        <v>38089327</v>
      </c>
      <c r="C305" s="471" t="s">
        <v>3529</v>
      </c>
      <c r="D305" s="471" t="s">
        <v>3054</v>
      </c>
      <c r="E305" s="472"/>
      <c r="F305" s="472"/>
      <c r="G305" s="472">
        <v>991495</v>
      </c>
      <c r="H305" s="472">
        <v>823918.8</v>
      </c>
      <c r="I305" s="472">
        <v>240168.4</v>
      </c>
      <c r="J305" s="472">
        <v>454783.8</v>
      </c>
      <c r="K305" s="472">
        <v>592333</v>
      </c>
      <c r="L305" s="472">
        <v>422094.4</v>
      </c>
      <c r="M305" s="472">
        <v>368376.7</v>
      </c>
      <c r="N305" s="472">
        <v>335005.7</v>
      </c>
      <c r="O305" s="472">
        <v>633139.4</v>
      </c>
      <c r="P305" s="472">
        <v>581792.69999999995</v>
      </c>
      <c r="Q305" s="472">
        <v>431240.2</v>
      </c>
      <c r="R305" s="472">
        <v>578165</v>
      </c>
    </row>
    <row r="306" spans="1:18">
      <c r="A306" s="468">
        <f t="shared" si="4"/>
        <v>3808</v>
      </c>
      <c r="B306" s="473">
        <v>38089330</v>
      </c>
      <c r="C306" s="471" t="s">
        <v>3917</v>
      </c>
      <c r="D306" s="471" t="s">
        <v>3054</v>
      </c>
      <c r="E306" s="472"/>
      <c r="F306" s="472"/>
      <c r="G306" s="472">
        <v>6000</v>
      </c>
      <c r="H306" s="472">
        <v>0</v>
      </c>
      <c r="I306" s="472">
        <v>3100</v>
      </c>
      <c r="J306" s="472">
        <v>540</v>
      </c>
      <c r="K306" s="472">
        <v>0</v>
      </c>
      <c r="L306" s="472">
        <v>60</v>
      </c>
      <c r="M306" s="472">
        <v>1220</v>
      </c>
      <c r="N306" s="472">
        <v>2535.8000000000002</v>
      </c>
      <c r="O306" s="472">
        <v>1300</v>
      </c>
      <c r="P306" s="472">
        <v>1872.1</v>
      </c>
      <c r="Q306" s="472">
        <v>5217</v>
      </c>
      <c r="R306" s="472">
        <v>0</v>
      </c>
    </row>
    <row r="307" spans="1:18">
      <c r="A307" s="468">
        <f t="shared" si="4"/>
        <v>3808</v>
      </c>
      <c r="B307" s="473">
        <v>38089390</v>
      </c>
      <c r="C307" s="471" t="s">
        <v>3918</v>
      </c>
      <c r="D307" s="471" t="s">
        <v>3054</v>
      </c>
      <c r="E307" s="472"/>
      <c r="F307" s="472"/>
      <c r="G307" s="472">
        <v>69506.2</v>
      </c>
      <c r="H307" s="472">
        <v>170294</v>
      </c>
      <c r="I307" s="472">
        <v>205948.4</v>
      </c>
      <c r="J307" s="472">
        <v>369497.3</v>
      </c>
      <c r="K307" s="472">
        <v>169203.1</v>
      </c>
      <c r="L307" s="472">
        <v>127265.60000000001</v>
      </c>
      <c r="M307" s="472">
        <v>118262.5</v>
      </c>
      <c r="N307" s="472">
        <v>92999.4</v>
      </c>
      <c r="O307" s="472">
        <v>57221.2</v>
      </c>
      <c r="P307" s="472">
        <v>91927.3</v>
      </c>
      <c r="Q307" s="472">
        <v>119881.9</v>
      </c>
      <c r="R307" s="472">
        <v>94108.1</v>
      </c>
    </row>
    <row r="308" spans="1:18">
      <c r="A308" s="468">
        <f t="shared" si="4"/>
        <v>3808</v>
      </c>
      <c r="B308" s="473">
        <v>38089410</v>
      </c>
      <c r="C308" s="471" t="s">
        <v>3919</v>
      </c>
      <c r="D308" s="471" t="s">
        <v>3054</v>
      </c>
      <c r="E308" s="472"/>
      <c r="F308" s="472"/>
      <c r="G308" s="472">
        <v>6886</v>
      </c>
      <c r="H308" s="472">
        <v>4328.2</v>
      </c>
      <c r="I308" s="472">
        <v>23081.9</v>
      </c>
      <c r="J308" s="472">
        <v>25681.8</v>
      </c>
      <c r="K308" s="472">
        <v>34950.5</v>
      </c>
      <c r="L308" s="472">
        <v>23446.9</v>
      </c>
      <c r="M308" s="472">
        <v>171355.6</v>
      </c>
      <c r="N308" s="472">
        <v>157080.29999999999</v>
      </c>
      <c r="O308" s="472">
        <v>127993.4</v>
      </c>
      <c r="P308" s="472">
        <v>89823.8</v>
      </c>
      <c r="Q308" s="472">
        <v>137901</v>
      </c>
      <c r="R308" s="472">
        <v>127307.4</v>
      </c>
    </row>
    <row r="309" spans="1:18">
      <c r="A309" s="468">
        <f t="shared" si="4"/>
        <v>3808</v>
      </c>
      <c r="B309" s="473">
        <v>38089420</v>
      </c>
      <c r="C309" s="471" t="s">
        <v>3920</v>
      </c>
      <c r="D309" s="471" t="s">
        <v>3054</v>
      </c>
      <c r="E309" s="472"/>
      <c r="F309" s="472"/>
      <c r="G309" s="472">
        <v>3763</v>
      </c>
      <c r="H309" s="472">
        <v>13651</v>
      </c>
      <c r="I309" s="472">
        <v>65671.199999999997</v>
      </c>
      <c r="J309" s="472">
        <v>16882.900000000001</v>
      </c>
      <c r="K309" s="472">
        <v>25824.5</v>
      </c>
      <c r="L309" s="472">
        <v>101963</v>
      </c>
      <c r="M309" s="472">
        <v>534475.69999999995</v>
      </c>
      <c r="N309" s="472">
        <v>578580.1</v>
      </c>
      <c r="O309" s="472">
        <v>374718.4</v>
      </c>
      <c r="P309" s="472">
        <v>357540.3</v>
      </c>
      <c r="Q309" s="472">
        <v>345109.5</v>
      </c>
      <c r="R309" s="472">
        <v>424581.5</v>
      </c>
    </row>
    <row r="310" spans="1:18">
      <c r="A310" s="468">
        <f t="shared" si="4"/>
        <v>3808</v>
      </c>
      <c r="B310" s="473">
        <v>38089490</v>
      </c>
      <c r="C310" s="471" t="s">
        <v>3082</v>
      </c>
      <c r="D310" s="471" t="s">
        <v>3054</v>
      </c>
      <c r="E310" s="472"/>
      <c r="F310" s="472"/>
      <c r="G310" s="472">
        <v>86168.8</v>
      </c>
      <c r="H310" s="472">
        <v>220521.8</v>
      </c>
      <c r="I310" s="472">
        <v>398266.4</v>
      </c>
      <c r="J310" s="472">
        <v>171692.5</v>
      </c>
      <c r="K310" s="472">
        <v>385042.3</v>
      </c>
      <c r="L310" s="472">
        <v>330177.3</v>
      </c>
      <c r="M310" s="472">
        <v>375153.6</v>
      </c>
      <c r="N310" s="472">
        <v>991776.5</v>
      </c>
      <c r="O310" s="472">
        <v>870234.5</v>
      </c>
      <c r="P310" s="472">
        <v>990033.5</v>
      </c>
      <c r="Q310" s="472">
        <v>1237907</v>
      </c>
      <c r="R310" s="472">
        <v>1053555.6000000001</v>
      </c>
    </row>
    <row r="311" spans="1:18">
      <c r="A311" s="468">
        <f t="shared" si="4"/>
        <v>3808</v>
      </c>
      <c r="B311" s="473">
        <v>38089910</v>
      </c>
      <c r="C311" s="471" t="s">
        <v>3921</v>
      </c>
      <c r="D311" s="471" t="s">
        <v>3054</v>
      </c>
      <c r="E311" s="472"/>
      <c r="F311" s="472"/>
      <c r="G311" s="472">
        <v>13670</v>
      </c>
      <c r="H311" s="472">
        <v>7028.4</v>
      </c>
      <c r="I311" s="472">
        <v>43642</v>
      </c>
      <c r="J311" s="472">
        <v>6727</v>
      </c>
      <c r="K311" s="472">
        <v>11361</v>
      </c>
      <c r="L311" s="472">
        <v>39504</v>
      </c>
      <c r="M311" s="472">
        <v>19707.400000000001</v>
      </c>
      <c r="N311" s="472">
        <v>36767.699999999997</v>
      </c>
      <c r="O311" s="472">
        <v>49237.3</v>
      </c>
      <c r="P311" s="472">
        <v>35313.4</v>
      </c>
      <c r="Q311" s="472">
        <v>48394.2</v>
      </c>
      <c r="R311" s="472">
        <v>49571.5</v>
      </c>
    </row>
    <row r="312" spans="1:18">
      <c r="A312" s="468">
        <f t="shared" si="4"/>
        <v>3808</v>
      </c>
      <c r="B312" s="473">
        <v>38089990</v>
      </c>
      <c r="C312" s="471" t="s">
        <v>3082</v>
      </c>
      <c r="D312" s="471" t="s">
        <v>3054</v>
      </c>
      <c r="E312" s="472"/>
      <c r="F312" s="472"/>
      <c r="G312" s="472">
        <v>44136.7</v>
      </c>
      <c r="H312" s="472">
        <v>45317.2</v>
      </c>
      <c r="I312" s="472">
        <v>34337.199999999997</v>
      </c>
      <c r="J312" s="472">
        <v>43874.5</v>
      </c>
      <c r="K312" s="472">
        <v>49132.6</v>
      </c>
      <c r="L312" s="472">
        <v>57710.400000000001</v>
      </c>
      <c r="M312" s="472">
        <v>60468.2</v>
      </c>
      <c r="N312" s="472">
        <v>75091.8</v>
      </c>
      <c r="O312" s="472">
        <v>99899.199999999997</v>
      </c>
      <c r="P312" s="472">
        <v>353797.2</v>
      </c>
      <c r="Q312" s="472">
        <v>519397.3</v>
      </c>
      <c r="R312" s="472">
        <v>236149.5</v>
      </c>
    </row>
    <row r="313" spans="1:18">
      <c r="A313" s="468">
        <f t="shared" si="4"/>
        <v>3809</v>
      </c>
      <c r="B313" s="473">
        <v>38091010</v>
      </c>
      <c r="C313" s="471" t="s">
        <v>3922</v>
      </c>
      <c r="D313" s="471" t="s">
        <v>3054</v>
      </c>
      <c r="E313" s="472">
        <v>8860</v>
      </c>
      <c r="F313" s="472">
        <v>2146</v>
      </c>
      <c r="G313" s="472">
        <v>1877</v>
      </c>
      <c r="H313" s="472">
        <v>1199</v>
      </c>
      <c r="I313" s="472">
        <v>3335.6</v>
      </c>
      <c r="J313" s="472">
        <v>1502.6</v>
      </c>
      <c r="K313" s="472">
        <v>100.6</v>
      </c>
      <c r="L313" s="472">
        <v>0.3</v>
      </c>
      <c r="M313" s="472">
        <v>235.8</v>
      </c>
      <c r="N313" s="472">
        <v>33</v>
      </c>
      <c r="O313" s="472">
        <v>0</v>
      </c>
      <c r="P313" s="472">
        <v>298.10000000000002</v>
      </c>
      <c r="Q313" s="472">
        <v>1671.2</v>
      </c>
      <c r="R313" s="472">
        <v>4131.7</v>
      </c>
    </row>
    <row r="314" spans="1:18">
      <c r="A314" s="468">
        <f t="shared" si="4"/>
        <v>3809</v>
      </c>
      <c r="B314" s="473">
        <v>38091030</v>
      </c>
      <c r="C314" s="471" t="s">
        <v>3923</v>
      </c>
      <c r="D314" s="471" t="s">
        <v>3054</v>
      </c>
      <c r="E314" s="472">
        <v>15800</v>
      </c>
      <c r="F314" s="472">
        <v>0</v>
      </c>
      <c r="G314" s="472"/>
      <c r="H314" s="472"/>
      <c r="I314" s="472"/>
      <c r="J314" s="472"/>
      <c r="K314" s="472"/>
      <c r="L314" s="472"/>
      <c r="M314" s="472">
        <v>2400</v>
      </c>
      <c r="N314" s="472">
        <v>3560</v>
      </c>
      <c r="O314" s="472">
        <v>1000</v>
      </c>
      <c r="P314" s="472"/>
      <c r="Q314" s="472">
        <v>24048</v>
      </c>
      <c r="R314" s="472">
        <v>6000</v>
      </c>
    </row>
    <row r="315" spans="1:18">
      <c r="A315" s="468">
        <f t="shared" si="4"/>
        <v>3809</v>
      </c>
      <c r="B315" s="473">
        <v>38091050</v>
      </c>
      <c r="C315" s="471" t="s">
        <v>3924</v>
      </c>
      <c r="D315" s="471" t="s">
        <v>3054</v>
      </c>
      <c r="E315" s="472">
        <v>80000</v>
      </c>
      <c r="F315" s="472">
        <v>37000</v>
      </c>
      <c r="G315" s="472">
        <v>30000</v>
      </c>
      <c r="H315" s="472">
        <v>0</v>
      </c>
      <c r="I315" s="472">
        <v>250</v>
      </c>
      <c r="J315" s="472">
        <v>0</v>
      </c>
      <c r="K315" s="472">
        <v>45425</v>
      </c>
      <c r="L315" s="472">
        <v>6000</v>
      </c>
      <c r="M315" s="472">
        <v>0</v>
      </c>
      <c r="N315" s="472">
        <v>50.4</v>
      </c>
      <c r="O315" s="472">
        <v>250</v>
      </c>
      <c r="P315" s="472">
        <v>0</v>
      </c>
      <c r="Q315" s="472"/>
      <c r="R315" s="472">
        <v>0</v>
      </c>
    </row>
    <row r="316" spans="1:18">
      <c r="A316" s="468">
        <f t="shared" si="4"/>
        <v>3809</v>
      </c>
      <c r="B316" s="473">
        <v>38091090</v>
      </c>
      <c r="C316" s="471" t="s">
        <v>3925</v>
      </c>
      <c r="D316" s="471" t="s">
        <v>3054</v>
      </c>
      <c r="E316" s="472">
        <v>279</v>
      </c>
      <c r="F316" s="472">
        <v>130</v>
      </c>
      <c r="G316" s="472">
        <v>30000</v>
      </c>
      <c r="H316" s="472">
        <v>125</v>
      </c>
      <c r="I316" s="472">
        <v>232</v>
      </c>
      <c r="J316" s="472"/>
      <c r="K316" s="472"/>
      <c r="L316" s="472">
        <v>1335.5</v>
      </c>
      <c r="M316" s="472">
        <v>1250</v>
      </c>
      <c r="N316" s="472">
        <v>515</v>
      </c>
      <c r="O316" s="472">
        <v>1200</v>
      </c>
      <c r="P316" s="472">
        <v>1452.6</v>
      </c>
      <c r="Q316" s="472">
        <v>3022</v>
      </c>
      <c r="R316" s="472">
        <v>84280.7</v>
      </c>
    </row>
    <row r="317" spans="1:18">
      <c r="A317" s="468">
        <f t="shared" si="4"/>
        <v>3809</v>
      </c>
      <c r="B317" s="473">
        <v>38099100</v>
      </c>
      <c r="C317" s="471" t="s">
        <v>3926</v>
      </c>
      <c r="D317" s="471" t="s">
        <v>3054</v>
      </c>
      <c r="E317" s="472">
        <v>41535.599999999999</v>
      </c>
      <c r="F317" s="472">
        <v>58467.5</v>
      </c>
      <c r="G317" s="472">
        <v>104935</v>
      </c>
      <c r="H317" s="472">
        <v>46577.8</v>
      </c>
      <c r="I317" s="472">
        <v>203155</v>
      </c>
      <c r="J317" s="472">
        <v>222015.7</v>
      </c>
      <c r="K317" s="472">
        <v>154789.5</v>
      </c>
      <c r="L317" s="472">
        <v>188545.9</v>
      </c>
      <c r="M317" s="472">
        <v>322910.40000000002</v>
      </c>
      <c r="N317" s="472">
        <v>162907.1</v>
      </c>
      <c r="O317" s="472">
        <v>378606.9</v>
      </c>
      <c r="P317" s="472">
        <v>246018.6</v>
      </c>
      <c r="Q317" s="472">
        <v>304323.3</v>
      </c>
      <c r="R317" s="472">
        <v>417501.4</v>
      </c>
    </row>
    <row r="318" spans="1:18">
      <c r="A318" s="468">
        <f t="shared" si="4"/>
        <v>3809</v>
      </c>
      <c r="B318" s="473">
        <v>38099200</v>
      </c>
      <c r="C318" s="471" t="s">
        <v>3927</v>
      </c>
      <c r="D318" s="471" t="s">
        <v>3054</v>
      </c>
      <c r="E318" s="472">
        <v>43591.4</v>
      </c>
      <c r="F318" s="472">
        <v>29000</v>
      </c>
      <c r="G318" s="472">
        <v>28001</v>
      </c>
      <c r="H318" s="472">
        <v>5421</v>
      </c>
      <c r="I318" s="472">
        <v>1965</v>
      </c>
      <c r="J318" s="472">
        <v>8115.5</v>
      </c>
      <c r="K318" s="472">
        <v>35</v>
      </c>
      <c r="L318" s="472">
        <v>5173.7</v>
      </c>
      <c r="M318" s="472">
        <v>3750</v>
      </c>
      <c r="N318" s="472">
        <v>1122</v>
      </c>
      <c r="O318" s="472">
        <v>13955</v>
      </c>
      <c r="P318" s="472">
        <v>79280</v>
      </c>
      <c r="Q318" s="472">
        <v>193482</v>
      </c>
      <c r="R318" s="472">
        <v>139353.29999999999</v>
      </c>
    </row>
    <row r="319" spans="1:18">
      <c r="A319" s="468">
        <f t="shared" si="4"/>
        <v>3809</v>
      </c>
      <c r="B319" s="473">
        <v>38099300</v>
      </c>
      <c r="C319" s="471" t="s">
        <v>3928</v>
      </c>
      <c r="D319" s="471" t="s">
        <v>3054</v>
      </c>
      <c r="E319" s="472">
        <v>36218</v>
      </c>
      <c r="F319" s="472">
        <v>13407.6</v>
      </c>
      <c r="G319" s="472">
        <v>6041</v>
      </c>
      <c r="H319" s="472">
        <v>187099.5</v>
      </c>
      <c r="I319" s="472">
        <v>42258.3</v>
      </c>
      <c r="J319" s="472">
        <v>114340</v>
      </c>
      <c r="K319" s="472">
        <v>144122.5</v>
      </c>
      <c r="L319" s="472">
        <v>178902.9</v>
      </c>
      <c r="M319" s="472">
        <v>138980.9</v>
      </c>
      <c r="N319" s="472">
        <v>108803</v>
      </c>
      <c r="O319" s="472">
        <v>58661.3</v>
      </c>
      <c r="P319" s="472">
        <v>19268.599999999999</v>
      </c>
      <c r="Q319" s="472">
        <v>100218.9</v>
      </c>
      <c r="R319" s="472">
        <v>107014.9</v>
      </c>
    </row>
    <row r="320" spans="1:18">
      <c r="A320" s="468">
        <f t="shared" si="4"/>
        <v>3810</v>
      </c>
      <c r="B320" s="473">
        <v>38101000</v>
      </c>
      <c r="C320" s="471" t="s">
        <v>3929</v>
      </c>
      <c r="D320" s="471" t="s">
        <v>3054</v>
      </c>
      <c r="E320" s="472">
        <v>24296.2</v>
      </c>
      <c r="F320" s="472">
        <v>28004.7</v>
      </c>
      <c r="G320" s="472">
        <v>13025.3</v>
      </c>
      <c r="H320" s="472">
        <v>13339.7</v>
      </c>
      <c r="I320" s="472">
        <v>19423.900000000001</v>
      </c>
      <c r="J320" s="472">
        <v>81093.8</v>
      </c>
      <c r="K320" s="472">
        <v>59322.6</v>
      </c>
      <c r="L320" s="472">
        <v>53633.9</v>
      </c>
      <c r="M320" s="472">
        <v>106133.7</v>
      </c>
      <c r="N320" s="472">
        <v>41763.599999999999</v>
      </c>
      <c r="O320" s="472">
        <v>55057</v>
      </c>
      <c r="P320" s="472">
        <v>66283.600000000006</v>
      </c>
      <c r="Q320" s="472">
        <v>74883</v>
      </c>
      <c r="R320" s="472">
        <v>69662.100000000006</v>
      </c>
    </row>
    <row r="321" spans="1:18">
      <c r="A321" s="468">
        <f t="shared" si="4"/>
        <v>3810</v>
      </c>
      <c r="B321" s="473">
        <v>38109010</v>
      </c>
      <c r="C321" s="471" t="s">
        <v>3930</v>
      </c>
      <c r="D321" s="471" t="s">
        <v>3054</v>
      </c>
      <c r="E321" s="472">
        <v>402</v>
      </c>
      <c r="F321" s="472">
        <v>8</v>
      </c>
      <c r="G321" s="472">
        <v>32</v>
      </c>
      <c r="H321" s="472">
        <v>1</v>
      </c>
      <c r="I321" s="472">
        <v>1.1000000000000001</v>
      </c>
      <c r="J321" s="472">
        <v>43940.4</v>
      </c>
      <c r="K321" s="472">
        <v>41239.5</v>
      </c>
      <c r="L321" s="472">
        <v>2636</v>
      </c>
      <c r="M321" s="472">
        <v>25734.5</v>
      </c>
      <c r="N321" s="472">
        <v>407</v>
      </c>
      <c r="O321" s="472">
        <v>31057</v>
      </c>
      <c r="P321" s="472">
        <v>18090</v>
      </c>
      <c r="Q321" s="472">
        <v>60779.6</v>
      </c>
      <c r="R321" s="472">
        <v>21410.400000000001</v>
      </c>
    </row>
    <row r="322" spans="1:18">
      <c r="A322" s="468">
        <f t="shared" si="4"/>
        <v>3810</v>
      </c>
      <c r="B322" s="473">
        <v>38109090</v>
      </c>
      <c r="C322" s="471" t="s">
        <v>3107</v>
      </c>
      <c r="D322" s="471" t="s">
        <v>3054</v>
      </c>
      <c r="E322" s="472">
        <v>133903</v>
      </c>
      <c r="F322" s="472">
        <v>105560.8</v>
      </c>
      <c r="G322" s="472">
        <v>72057.7</v>
      </c>
      <c r="H322" s="472">
        <v>155227.4</v>
      </c>
      <c r="I322" s="472">
        <v>21740.799999999999</v>
      </c>
      <c r="J322" s="472">
        <v>175932.2</v>
      </c>
      <c r="K322" s="472">
        <v>257128.3</v>
      </c>
      <c r="L322" s="472">
        <v>229711.9</v>
      </c>
      <c r="M322" s="472">
        <v>166335.20000000001</v>
      </c>
      <c r="N322" s="472">
        <v>306997.2</v>
      </c>
      <c r="O322" s="472">
        <v>130656</v>
      </c>
      <c r="P322" s="472">
        <v>320081.59999999998</v>
      </c>
      <c r="Q322" s="472">
        <v>215080.7</v>
      </c>
      <c r="R322" s="472">
        <v>277419.2</v>
      </c>
    </row>
    <row r="323" spans="1:18">
      <c r="A323" s="468">
        <f t="shared" si="4"/>
        <v>3811</v>
      </c>
      <c r="B323" s="473">
        <v>38111110</v>
      </c>
      <c r="C323" s="471" t="s">
        <v>3931</v>
      </c>
      <c r="D323" s="471" t="s">
        <v>3054</v>
      </c>
      <c r="E323" s="472"/>
      <c r="F323" s="472"/>
      <c r="G323" s="472"/>
      <c r="H323" s="472"/>
      <c r="I323" s="472"/>
      <c r="J323" s="472"/>
      <c r="K323" s="472">
        <v>0</v>
      </c>
      <c r="L323" s="472"/>
      <c r="M323" s="472"/>
      <c r="N323" s="472"/>
      <c r="O323" s="472"/>
      <c r="P323" s="472"/>
      <c r="Q323" s="472"/>
      <c r="R323" s="472"/>
    </row>
    <row r="324" spans="1:18">
      <c r="A324" s="468">
        <f t="shared" si="4"/>
        <v>3811</v>
      </c>
      <c r="B324" s="473">
        <v>38111190</v>
      </c>
      <c r="C324" s="471" t="s">
        <v>3082</v>
      </c>
      <c r="D324" s="471" t="s">
        <v>3054</v>
      </c>
      <c r="E324" s="472"/>
      <c r="F324" s="472"/>
      <c r="G324" s="472"/>
      <c r="H324" s="472">
        <v>0</v>
      </c>
      <c r="I324" s="472">
        <v>0</v>
      </c>
      <c r="J324" s="472">
        <v>400</v>
      </c>
      <c r="K324" s="472">
        <v>60</v>
      </c>
      <c r="L324" s="472">
        <v>23</v>
      </c>
      <c r="M324" s="472">
        <v>22</v>
      </c>
      <c r="N324" s="472">
        <v>6</v>
      </c>
      <c r="O324" s="472">
        <v>50</v>
      </c>
      <c r="P324" s="472">
        <v>4329.3999999999996</v>
      </c>
      <c r="Q324" s="472">
        <v>5181.5</v>
      </c>
      <c r="R324" s="472">
        <v>91</v>
      </c>
    </row>
    <row r="325" spans="1:18">
      <c r="A325" s="468">
        <f t="shared" si="4"/>
        <v>3811</v>
      </c>
      <c r="B325" s="473">
        <v>38111900</v>
      </c>
      <c r="C325" s="471" t="s">
        <v>3082</v>
      </c>
      <c r="D325" s="471" t="s">
        <v>3054</v>
      </c>
      <c r="E325" s="472">
        <v>8714.2999999999993</v>
      </c>
      <c r="F325" s="472">
        <v>17345</v>
      </c>
      <c r="G325" s="472">
        <v>15175</v>
      </c>
      <c r="H325" s="472">
        <v>6968.7</v>
      </c>
      <c r="I325" s="472">
        <v>257799</v>
      </c>
      <c r="J325" s="472">
        <v>442.8</v>
      </c>
      <c r="K325" s="472">
        <v>22466.400000000001</v>
      </c>
      <c r="L325" s="472">
        <v>6407.6</v>
      </c>
      <c r="M325" s="472">
        <v>48689.1</v>
      </c>
      <c r="N325" s="472">
        <v>72341.2</v>
      </c>
      <c r="O325" s="472">
        <v>25032.799999999999</v>
      </c>
      <c r="P325" s="472">
        <v>20504</v>
      </c>
      <c r="Q325" s="472">
        <v>29853.8</v>
      </c>
      <c r="R325" s="472">
        <v>25144.799999999999</v>
      </c>
    </row>
    <row r="326" spans="1:18">
      <c r="A326" s="468">
        <f t="shared" ref="A326:A389" si="5">+VALUE(LEFT(B326,4))</f>
        <v>3811</v>
      </c>
      <c r="B326" s="473">
        <v>38112100</v>
      </c>
      <c r="C326" s="471" t="s">
        <v>3932</v>
      </c>
      <c r="D326" s="471" t="s">
        <v>3054</v>
      </c>
      <c r="E326" s="472">
        <v>136507.79999999999</v>
      </c>
      <c r="F326" s="472">
        <v>90806.7</v>
      </c>
      <c r="G326" s="472">
        <v>60750.1</v>
      </c>
      <c r="H326" s="472">
        <v>84074.3</v>
      </c>
      <c r="I326" s="472">
        <v>87436.1</v>
      </c>
      <c r="J326" s="472">
        <v>34356.800000000003</v>
      </c>
      <c r="K326" s="472">
        <v>10891.8</v>
      </c>
      <c r="L326" s="472">
        <v>85372</v>
      </c>
      <c r="M326" s="472">
        <v>34483.1</v>
      </c>
      <c r="N326" s="472">
        <v>22750.7</v>
      </c>
      <c r="O326" s="472">
        <v>622622.69999999995</v>
      </c>
      <c r="P326" s="472">
        <v>970555</v>
      </c>
      <c r="Q326" s="472">
        <v>558725.80000000005</v>
      </c>
      <c r="R326" s="472">
        <v>862487.6</v>
      </c>
    </row>
    <row r="327" spans="1:18">
      <c r="A327" s="468">
        <f t="shared" si="5"/>
        <v>3811</v>
      </c>
      <c r="B327" s="473">
        <v>38112900</v>
      </c>
      <c r="C327" s="471" t="s">
        <v>3082</v>
      </c>
      <c r="D327" s="471" t="s">
        <v>3054</v>
      </c>
      <c r="E327" s="472">
        <v>6349.1</v>
      </c>
      <c r="F327" s="472">
        <v>5317</v>
      </c>
      <c r="G327" s="472">
        <v>11293</v>
      </c>
      <c r="H327" s="472">
        <v>4631.5</v>
      </c>
      <c r="I327" s="472">
        <v>32843</v>
      </c>
      <c r="J327" s="472">
        <v>109.1</v>
      </c>
      <c r="K327" s="472">
        <v>377.4</v>
      </c>
      <c r="L327" s="472">
        <v>1919.5</v>
      </c>
      <c r="M327" s="472">
        <v>40822.1</v>
      </c>
      <c r="N327" s="472">
        <v>23676</v>
      </c>
      <c r="O327" s="472">
        <v>21488.3</v>
      </c>
      <c r="P327" s="472">
        <v>11364.3</v>
      </c>
      <c r="Q327" s="472">
        <v>15516.2</v>
      </c>
      <c r="R327" s="472">
        <v>14845.5</v>
      </c>
    </row>
    <row r="328" spans="1:18">
      <c r="A328" s="468">
        <f t="shared" si="5"/>
        <v>3811</v>
      </c>
      <c r="B328" s="473">
        <v>38119000</v>
      </c>
      <c r="C328" s="471" t="s">
        <v>3107</v>
      </c>
      <c r="D328" s="471" t="s">
        <v>3054</v>
      </c>
      <c r="E328" s="472">
        <v>10139.700000000001</v>
      </c>
      <c r="F328" s="472">
        <v>24555.200000000001</v>
      </c>
      <c r="G328" s="472">
        <v>120014.39999999999</v>
      </c>
      <c r="H328" s="472">
        <v>255197.8</v>
      </c>
      <c r="I328" s="472">
        <v>126533.8</v>
      </c>
      <c r="J328" s="472">
        <v>212971.4</v>
      </c>
      <c r="K328" s="472">
        <v>838804.7</v>
      </c>
      <c r="L328" s="472">
        <v>718286.3</v>
      </c>
      <c r="M328" s="472">
        <v>79774.600000000006</v>
      </c>
      <c r="N328" s="472">
        <v>212981.3</v>
      </c>
      <c r="O328" s="472">
        <v>117912.9</v>
      </c>
      <c r="P328" s="472">
        <v>209704.6</v>
      </c>
      <c r="Q328" s="472">
        <v>216955.6</v>
      </c>
      <c r="R328" s="472">
        <v>311011.59999999998</v>
      </c>
    </row>
    <row r="329" spans="1:18">
      <c r="A329" s="468">
        <f t="shared" si="5"/>
        <v>3812</v>
      </c>
      <c r="B329" s="473">
        <v>38121000</v>
      </c>
      <c r="C329" s="471" t="s">
        <v>3933</v>
      </c>
      <c r="D329" s="471" t="s">
        <v>3054</v>
      </c>
      <c r="E329" s="472">
        <v>6000</v>
      </c>
      <c r="F329" s="472">
        <v>12225</v>
      </c>
      <c r="G329" s="472">
        <v>50125</v>
      </c>
      <c r="H329" s="472">
        <v>27330</v>
      </c>
      <c r="I329" s="472">
        <v>6126</v>
      </c>
      <c r="J329" s="472">
        <v>296</v>
      </c>
      <c r="K329" s="472">
        <v>14334</v>
      </c>
      <c r="L329" s="472">
        <v>16492</v>
      </c>
      <c r="M329" s="472">
        <v>9723.1</v>
      </c>
      <c r="N329" s="472">
        <v>1387</v>
      </c>
      <c r="O329" s="472">
        <v>8779.7999999999993</v>
      </c>
      <c r="P329" s="472">
        <v>12995</v>
      </c>
      <c r="Q329" s="472">
        <v>22415.7</v>
      </c>
      <c r="R329" s="472">
        <v>63521</v>
      </c>
    </row>
    <row r="330" spans="1:18">
      <c r="A330" s="468">
        <f t="shared" si="5"/>
        <v>3812</v>
      </c>
      <c r="B330" s="473">
        <v>38122010</v>
      </c>
      <c r="C330" s="471" t="s">
        <v>3934</v>
      </c>
      <c r="D330" s="471" t="s">
        <v>3054</v>
      </c>
      <c r="E330" s="472"/>
      <c r="F330" s="472">
        <v>404</v>
      </c>
      <c r="G330" s="472">
        <v>0</v>
      </c>
      <c r="H330" s="472"/>
      <c r="I330" s="472">
        <v>0</v>
      </c>
      <c r="J330" s="472">
        <v>0</v>
      </c>
      <c r="K330" s="472">
        <v>0</v>
      </c>
      <c r="L330" s="472">
        <v>0</v>
      </c>
      <c r="M330" s="472">
        <v>0</v>
      </c>
      <c r="N330" s="472"/>
      <c r="O330" s="472"/>
      <c r="P330" s="472"/>
      <c r="Q330" s="472"/>
      <c r="R330" s="472"/>
    </row>
    <row r="331" spans="1:18">
      <c r="A331" s="468">
        <f t="shared" si="5"/>
        <v>3812</v>
      </c>
      <c r="B331" s="473">
        <v>38122090</v>
      </c>
      <c r="C331" s="471" t="s">
        <v>3107</v>
      </c>
      <c r="D331" s="471" t="s">
        <v>3054</v>
      </c>
      <c r="E331" s="472">
        <v>26.8</v>
      </c>
      <c r="F331" s="472">
        <v>126</v>
      </c>
      <c r="G331" s="472">
        <v>204.1</v>
      </c>
      <c r="H331" s="472">
        <v>9160</v>
      </c>
      <c r="I331" s="472">
        <v>16014.9</v>
      </c>
      <c r="J331" s="472">
        <v>3857.2</v>
      </c>
      <c r="K331" s="472">
        <v>22730.2</v>
      </c>
      <c r="L331" s="472">
        <v>6370.1</v>
      </c>
      <c r="M331" s="472">
        <v>108297.9</v>
      </c>
      <c r="N331" s="472">
        <v>1089.9000000000001</v>
      </c>
      <c r="O331" s="472">
        <v>15132.3</v>
      </c>
      <c r="P331" s="472">
        <v>21358.5</v>
      </c>
      <c r="Q331" s="472">
        <v>56204.6</v>
      </c>
      <c r="R331" s="472">
        <v>36975.4</v>
      </c>
    </row>
    <row r="332" spans="1:18">
      <c r="A332" s="468">
        <f t="shared" si="5"/>
        <v>3812</v>
      </c>
      <c r="B332" s="473">
        <v>38123020</v>
      </c>
      <c r="C332" s="471" t="s">
        <v>3935</v>
      </c>
      <c r="D332" s="471" t="s">
        <v>3054</v>
      </c>
      <c r="E332" s="472">
        <v>0</v>
      </c>
      <c r="F332" s="472">
        <v>48273</v>
      </c>
      <c r="G332" s="472">
        <v>48700</v>
      </c>
      <c r="H332" s="472"/>
      <c r="I332" s="472"/>
      <c r="J332" s="472"/>
      <c r="K332" s="472"/>
      <c r="L332" s="472"/>
      <c r="M332" s="472"/>
      <c r="N332" s="472"/>
      <c r="O332" s="472"/>
      <c r="P332" s="472"/>
      <c r="Q332" s="472"/>
      <c r="R332" s="472"/>
    </row>
    <row r="333" spans="1:18">
      <c r="A333" s="468">
        <f t="shared" si="5"/>
        <v>3812</v>
      </c>
      <c r="B333" s="473">
        <v>38123021</v>
      </c>
      <c r="C333" s="471" t="s">
        <v>3936</v>
      </c>
      <c r="D333" s="471" t="s">
        <v>3054</v>
      </c>
      <c r="E333" s="472"/>
      <c r="F333" s="472"/>
      <c r="G333" s="472"/>
      <c r="H333" s="472"/>
      <c r="I333" s="472">
        <v>6075</v>
      </c>
      <c r="J333" s="472">
        <v>0</v>
      </c>
      <c r="K333" s="472">
        <v>0</v>
      </c>
      <c r="L333" s="472">
        <v>2576300</v>
      </c>
      <c r="M333" s="472">
        <v>418847</v>
      </c>
      <c r="N333" s="472">
        <v>47075</v>
      </c>
      <c r="O333" s="472">
        <v>27900</v>
      </c>
      <c r="P333" s="472">
        <v>116500</v>
      </c>
      <c r="Q333" s="472"/>
      <c r="R333" s="472"/>
    </row>
    <row r="334" spans="1:18">
      <c r="A334" s="468">
        <f t="shared" si="5"/>
        <v>3812</v>
      </c>
      <c r="B334" s="473">
        <v>38123029</v>
      </c>
      <c r="C334" s="471" t="s">
        <v>3107</v>
      </c>
      <c r="D334" s="471" t="s">
        <v>3054</v>
      </c>
      <c r="E334" s="472"/>
      <c r="F334" s="472"/>
      <c r="G334" s="472"/>
      <c r="H334" s="472">
        <v>378250</v>
      </c>
      <c r="I334" s="472">
        <v>1456915</v>
      </c>
      <c r="J334" s="472">
        <v>2673425</v>
      </c>
      <c r="K334" s="472">
        <v>3007545.2</v>
      </c>
      <c r="L334" s="472">
        <v>624128</v>
      </c>
      <c r="M334" s="472">
        <v>183</v>
      </c>
      <c r="N334" s="472">
        <v>1729</v>
      </c>
      <c r="O334" s="472">
        <v>37811</v>
      </c>
      <c r="P334" s="472">
        <v>56320</v>
      </c>
      <c r="Q334" s="472"/>
      <c r="R334" s="472"/>
    </row>
    <row r="335" spans="1:18">
      <c r="A335" s="468">
        <f t="shared" si="5"/>
        <v>3812</v>
      </c>
      <c r="B335" s="473">
        <v>38123080</v>
      </c>
      <c r="C335" s="471" t="s">
        <v>3107</v>
      </c>
      <c r="D335" s="471" t="s">
        <v>3054</v>
      </c>
      <c r="E335" s="472">
        <v>10730</v>
      </c>
      <c r="F335" s="472">
        <v>157</v>
      </c>
      <c r="G335" s="472">
        <v>9025</v>
      </c>
      <c r="H335" s="472">
        <v>25574.6</v>
      </c>
      <c r="I335" s="472">
        <v>10806</v>
      </c>
      <c r="J335" s="472">
        <v>44608.5</v>
      </c>
      <c r="K335" s="472">
        <v>21228</v>
      </c>
      <c r="L335" s="472">
        <v>13408.7</v>
      </c>
      <c r="M335" s="472">
        <v>9204.4</v>
      </c>
      <c r="N335" s="472">
        <v>730836.8</v>
      </c>
      <c r="O335" s="472">
        <v>611855.4</v>
      </c>
      <c r="P335" s="472">
        <v>107554.3</v>
      </c>
      <c r="Q335" s="472"/>
      <c r="R335" s="472"/>
    </row>
    <row r="336" spans="1:18">
      <c r="A336" s="468">
        <f t="shared" si="5"/>
        <v>3812</v>
      </c>
      <c r="B336" s="473">
        <v>38123100</v>
      </c>
      <c r="C336" s="471" t="s">
        <v>3937</v>
      </c>
      <c r="D336" s="471" t="s">
        <v>3054</v>
      </c>
      <c r="E336" s="472"/>
      <c r="F336" s="472"/>
      <c r="G336" s="472"/>
      <c r="H336" s="472"/>
      <c r="I336" s="472"/>
      <c r="J336" s="472"/>
      <c r="K336" s="472"/>
      <c r="L336" s="472"/>
      <c r="M336" s="472"/>
      <c r="N336" s="472"/>
      <c r="O336" s="472"/>
      <c r="P336" s="472"/>
      <c r="Q336" s="472">
        <v>261110</v>
      </c>
      <c r="R336" s="472">
        <v>883934</v>
      </c>
    </row>
    <row r="337" spans="1:18">
      <c r="A337" s="468">
        <f t="shared" si="5"/>
        <v>3812</v>
      </c>
      <c r="B337" s="473">
        <v>38123910</v>
      </c>
      <c r="C337" s="471" t="s">
        <v>3938</v>
      </c>
      <c r="D337" s="471" t="s">
        <v>3054</v>
      </c>
      <c r="E337" s="472"/>
      <c r="F337" s="472"/>
      <c r="G337" s="472"/>
      <c r="H337" s="472"/>
      <c r="I337" s="472"/>
      <c r="J337" s="472"/>
      <c r="K337" s="472"/>
      <c r="L337" s="472"/>
      <c r="M337" s="472"/>
      <c r="N337" s="472"/>
      <c r="O337" s="472"/>
      <c r="P337" s="472"/>
      <c r="Q337" s="472">
        <v>348.8</v>
      </c>
      <c r="R337" s="472">
        <v>3337.8</v>
      </c>
    </row>
    <row r="338" spans="1:18">
      <c r="A338" s="468">
        <f t="shared" si="5"/>
        <v>3812</v>
      </c>
      <c r="B338" s="473">
        <v>38123990</v>
      </c>
      <c r="C338" s="471" t="s">
        <v>3082</v>
      </c>
      <c r="D338" s="471" t="s">
        <v>3054</v>
      </c>
      <c r="E338" s="472"/>
      <c r="F338" s="472"/>
      <c r="G338" s="472"/>
      <c r="H338" s="472"/>
      <c r="I338" s="472"/>
      <c r="J338" s="472"/>
      <c r="K338" s="472"/>
      <c r="L338" s="472"/>
      <c r="M338" s="472"/>
      <c r="N338" s="472"/>
      <c r="O338" s="472"/>
      <c r="P338" s="472"/>
      <c r="Q338" s="472">
        <v>277564.59999999998</v>
      </c>
      <c r="R338" s="472">
        <v>352812.3</v>
      </c>
    </row>
    <row r="339" spans="1:18">
      <c r="A339" s="468">
        <f t="shared" si="5"/>
        <v>3813</v>
      </c>
      <c r="B339" s="473">
        <v>38130000</v>
      </c>
      <c r="C339" s="471" t="s">
        <v>3939</v>
      </c>
      <c r="D339" s="471" t="s">
        <v>3054</v>
      </c>
      <c r="E339" s="472">
        <v>915.2</v>
      </c>
      <c r="F339" s="472">
        <v>23234</v>
      </c>
      <c r="G339" s="472">
        <v>1621</v>
      </c>
      <c r="H339" s="472">
        <v>1024</v>
      </c>
      <c r="I339" s="472">
        <v>396</v>
      </c>
      <c r="J339" s="472">
        <v>66283</v>
      </c>
      <c r="K339" s="472">
        <v>34315.800000000003</v>
      </c>
      <c r="L339" s="472">
        <v>22435</v>
      </c>
      <c r="M339" s="472">
        <v>221136</v>
      </c>
      <c r="N339" s="472">
        <v>29021</v>
      </c>
      <c r="O339" s="472">
        <v>77427.8</v>
      </c>
      <c r="P339" s="472">
        <v>41190</v>
      </c>
      <c r="Q339" s="472">
        <v>47244.800000000003</v>
      </c>
      <c r="R339" s="472">
        <v>48224.4</v>
      </c>
    </row>
    <row r="340" spans="1:18">
      <c r="A340" s="468">
        <f t="shared" si="5"/>
        <v>3814</v>
      </c>
      <c r="B340" s="473">
        <v>38140010</v>
      </c>
      <c r="C340" s="471" t="s">
        <v>3940</v>
      </c>
      <c r="D340" s="471" t="s">
        <v>3054</v>
      </c>
      <c r="E340" s="472">
        <v>32687.5</v>
      </c>
      <c r="F340" s="472">
        <v>47923.199999999997</v>
      </c>
      <c r="G340" s="472">
        <v>73471.899999999994</v>
      </c>
      <c r="H340" s="472">
        <v>115888.2</v>
      </c>
      <c r="I340" s="472">
        <v>64421.599999999999</v>
      </c>
      <c r="J340" s="472">
        <v>126189.9</v>
      </c>
      <c r="K340" s="472">
        <v>134004.9</v>
      </c>
      <c r="L340" s="472">
        <v>379051.7</v>
      </c>
      <c r="M340" s="472">
        <v>193802.4</v>
      </c>
      <c r="N340" s="472">
        <v>230846</v>
      </c>
      <c r="O340" s="472">
        <v>204270.5</v>
      </c>
      <c r="P340" s="472">
        <v>148746.20000000001</v>
      </c>
      <c r="Q340" s="472">
        <v>164490.6</v>
      </c>
      <c r="R340" s="472">
        <v>166547.9</v>
      </c>
    </row>
    <row r="341" spans="1:18">
      <c r="A341" s="468">
        <f t="shared" si="5"/>
        <v>3814</v>
      </c>
      <c r="B341" s="473">
        <v>38140090</v>
      </c>
      <c r="C341" s="471" t="s">
        <v>3107</v>
      </c>
      <c r="D341" s="471" t="s">
        <v>3054</v>
      </c>
      <c r="E341" s="472">
        <v>1098518.3</v>
      </c>
      <c r="F341" s="472">
        <v>1016024.9</v>
      </c>
      <c r="G341" s="472">
        <v>838581.4</v>
      </c>
      <c r="H341" s="472">
        <v>1040792.6</v>
      </c>
      <c r="I341" s="472">
        <v>1429040.1</v>
      </c>
      <c r="J341" s="472">
        <v>1960013.1</v>
      </c>
      <c r="K341" s="472">
        <v>2150323.6</v>
      </c>
      <c r="L341" s="472">
        <v>2603556.2000000002</v>
      </c>
      <c r="M341" s="472">
        <v>4365084.8</v>
      </c>
      <c r="N341" s="472">
        <v>1871074.7</v>
      </c>
      <c r="O341" s="472">
        <v>1901159.3</v>
      </c>
      <c r="P341" s="472">
        <v>1658245.5</v>
      </c>
      <c r="Q341" s="472">
        <v>1918885.3</v>
      </c>
      <c r="R341" s="472">
        <v>2338843.7999999998</v>
      </c>
    </row>
    <row r="342" spans="1:18">
      <c r="A342" s="468">
        <f t="shared" si="5"/>
        <v>3815</v>
      </c>
      <c r="B342" s="473">
        <v>38151100</v>
      </c>
      <c r="C342" s="471" t="s">
        <v>3941</v>
      </c>
      <c r="D342" s="471" t="s">
        <v>3054</v>
      </c>
      <c r="E342" s="472">
        <v>0.5</v>
      </c>
      <c r="F342" s="472">
        <v>0</v>
      </c>
      <c r="G342" s="472"/>
      <c r="H342" s="472">
        <v>18963.900000000001</v>
      </c>
      <c r="I342" s="472">
        <v>4250</v>
      </c>
      <c r="J342" s="472">
        <v>11740</v>
      </c>
      <c r="K342" s="472">
        <v>36130</v>
      </c>
      <c r="L342" s="472">
        <v>32890</v>
      </c>
      <c r="M342" s="472">
        <v>22568</v>
      </c>
      <c r="N342" s="472">
        <v>22305.5</v>
      </c>
      <c r="O342" s="472">
        <v>0.5</v>
      </c>
      <c r="P342" s="472">
        <v>5720.8</v>
      </c>
      <c r="Q342" s="472">
        <v>12605</v>
      </c>
      <c r="R342" s="472">
        <v>133382</v>
      </c>
    </row>
    <row r="343" spans="1:18">
      <c r="A343" s="468">
        <f t="shared" si="5"/>
        <v>3815</v>
      </c>
      <c r="B343" s="473">
        <v>38151200</v>
      </c>
      <c r="C343" s="471" t="s">
        <v>3942</v>
      </c>
      <c r="D343" s="471" t="s">
        <v>3054</v>
      </c>
      <c r="E343" s="472">
        <v>0</v>
      </c>
      <c r="F343" s="472">
        <v>15990.1</v>
      </c>
      <c r="G343" s="472">
        <v>0</v>
      </c>
      <c r="H343" s="472">
        <v>2</v>
      </c>
      <c r="I343" s="472">
        <v>0</v>
      </c>
      <c r="J343" s="472">
        <v>2530.5</v>
      </c>
      <c r="K343" s="472">
        <v>0</v>
      </c>
      <c r="L343" s="472">
        <v>42358</v>
      </c>
      <c r="M343" s="472">
        <v>9</v>
      </c>
      <c r="N343" s="472">
        <v>3584.2</v>
      </c>
      <c r="O343" s="472">
        <v>0</v>
      </c>
      <c r="P343" s="472">
        <v>56555.199999999997</v>
      </c>
      <c r="Q343" s="472">
        <v>6060</v>
      </c>
      <c r="R343" s="472">
        <v>6337</v>
      </c>
    </row>
    <row r="344" spans="1:18">
      <c r="A344" s="468">
        <f t="shared" si="5"/>
        <v>3815</v>
      </c>
      <c r="B344" s="473">
        <v>38151910</v>
      </c>
      <c r="C344" s="471" t="s">
        <v>3943</v>
      </c>
      <c r="D344" s="471" t="s">
        <v>3054</v>
      </c>
      <c r="E344" s="472">
        <v>0</v>
      </c>
      <c r="F344" s="472">
        <v>0</v>
      </c>
      <c r="G344" s="472">
        <v>0</v>
      </c>
      <c r="H344" s="472">
        <v>0</v>
      </c>
      <c r="I344" s="472">
        <v>0</v>
      </c>
      <c r="J344" s="472">
        <v>0</v>
      </c>
      <c r="K344" s="472">
        <v>0</v>
      </c>
      <c r="L344" s="472">
        <v>0</v>
      </c>
      <c r="M344" s="472">
        <v>0</v>
      </c>
      <c r="N344" s="472">
        <v>0</v>
      </c>
      <c r="O344" s="472"/>
      <c r="P344" s="472">
        <v>122</v>
      </c>
      <c r="Q344" s="472"/>
      <c r="R344" s="472">
        <v>0</v>
      </c>
    </row>
    <row r="345" spans="1:18">
      <c r="A345" s="468">
        <f t="shared" si="5"/>
        <v>3815</v>
      </c>
      <c r="B345" s="473">
        <v>38151990</v>
      </c>
      <c r="C345" s="471" t="s">
        <v>3082</v>
      </c>
      <c r="D345" s="471" t="s">
        <v>3054</v>
      </c>
      <c r="E345" s="472">
        <v>449590</v>
      </c>
      <c r="F345" s="472">
        <v>247295.8</v>
      </c>
      <c r="G345" s="472">
        <v>20916.2</v>
      </c>
      <c r="H345" s="472">
        <v>96301.1</v>
      </c>
      <c r="I345" s="472">
        <v>3552</v>
      </c>
      <c r="J345" s="472">
        <v>294369.8</v>
      </c>
      <c r="K345" s="472">
        <v>736203.2</v>
      </c>
      <c r="L345" s="472">
        <v>892491.9</v>
      </c>
      <c r="M345" s="472">
        <v>1575447.1</v>
      </c>
      <c r="N345" s="472">
        <v>284495.09999999998</v>
      </c>
      <c r="O345" s="472">
        <v>320335.3</v>
      </c>
      <c r="P345" s="472">
        <v>213658.5</v>
      </c>
      <c r="Q345" s="472">
        <v>6120.5</v>
      </c>
      <c r="R345" s="472">
        <v>84329.7</v>
      </c>
    </row>
    <row r="346" spans="1:18">
      <c r="A346" s="468">
        <f t="shared" si="5"/>
        <v>3815</v>
      </c>
      <c r="B346" s="473">
        <v>38159010</v>
      </c>
      <c r="C346" s="471" t="s">
        <v>3944</v>
      </c>
      <c r="D346" s="471" t="s">
        <v>3054</v>
      </c>
      <c r="E346" s="472">
        <v>0</v>
      </c>
      <c r="F346" s="472">
        <v>191.7</v>
      </c>
      <c r="G346" s="472">
        <v>56.5</v>
      </c>
      <c r="H346" s="472"/>
      <c r="I346" s="472">
        <v>0</v>
      </c>
      <c r="J346" s="472"/>
      <c r="K346" s="472">
        <v>0</v>
      </c>
      <c r="L346" s="472">
        <v>4743.3999999999996</v>
      </c>
      <c r="M346" s="472">
        <v>10981.4</v>
      </c>
      <c r="N346" s="472">
        <v>234.1</v>
      </c>
      <c r="O346" s="472">
        <v>289.7</v>
      </c>
      <c r="P346" s="472">
        <v>0</v>
      </c>
      <c r="Q346" s="472">
        <v>363.3</v>
      </c>
      <c r="R346" s="472">
        <v>2569.8000000000002</v>
      </c>
    </row>
    <row r="347" spans="1:18">
      <c r="A347" s="468">
        <f t="shared" si="5"/>
        <v>3815</v>
      </c>
      <c r="B347" s="473">
        <v>38159090</v>
      </c>
      <c r="C347" s="471" t="s">
        <v>3107</v>
      </c>
      <c r="D347" s="471" t="s">
        <v>3054</v>
      </c>
      <c r="E347" s="472">
        <v>345651.7</v>
      </c>
      <c r="F347" s="472">
        <v>435001.9</v>
      </c>
      <c r="G347" s="472">
        <v>184331.2</v>
      </c>
      <c r="H347" s="472">
        <v>639333.9</v>
      </c>
      <c r="I347" s="472">
        <v>690273.9</v>
      </c>
      <c r="J347" s="472">
        <v>714120.9</v>
      </c>
      <c r="K347" s="472">
        <v>962938.7</v>
      </c>
      <c r="L347" s="472">
        <v>279710.40000000002</v>
      </c>
      <c r="M347" s="472">
        <v>992652.1</v>
      </c>
      <c r="N347" s="472">
        <v>1361442</v>
      </c>
      <c r="O347" s="472">
        <v>993955.9</v>
      </c>
      <c r="P347" s="472">
        <v>794158.7</v>
      </c>
      <c r="Q347" s="472">
        <v>832471</v>
      </c>
      <c r="R347" s="472">
        <v>1413016</v>
      </c>
    </row>
    <row r="348" spans="1:18">
      <c r="A348" s="468">
        <f t="shared" si="5"/>
        <v>3816</v>
      </c>
      <c r="B348" s="473">
        <v>38160000</v>
      </c>
      <c r="C348" s="471" t="s">
        <v>3945</v>
      </c>
      <c r="D348" s="471" t="s">
        <v>3054</v>
      </c>
      <c r="E348" s="472">
        <v>326083</v>
      </c>
      <c r="F348" s="472">
        <v>327584</v>
      </c>
      <c r="G348" s="472">
        <v>211194.7</v>
      </c>
      <c r="H348" s="472">
        <v>3001997.9</v>
      </c>
      <c r="I348" s="472">
        <v>3628406</v>
      </c>
      <c r="J348" s="472">
        <v>6830144.7999999998</v>
      </c>
      <c r="K348" s="472">
        <v>6148169.4000000004</v>
      </c>
      <c r="L348" s="472">
        <v>1625541.7</v>
      </c>
      <c r="M348" s="472">
        <v>1310988.7</v>
      </c>
      <c r="N348" s="472">
        <v>1909561.6</v>
      </c>
      <c r="O348" s="472">
        <v>1551037.3</v>
      </c>
      <c r="P348" s="472">
        <v>1572515.3</v>
      </c>
      <c r="Q348" s="472">
        <v>16414552.699999999</v>
      </c>
      <c r="R348" s="472">
        <v>16384224.4</v>
      </c>
    </row>
    <row r="349" spans="1:18">
      <c r="A349" s="468">
        <f t="shared" si="5"/>
        <v>3817</v>
      </c>
      <c r="B349" s="473">
        <v>38170050</v>
      </c>
      <c r="C349" s="471" t="s">
        <v>3946</v>
      </c>
      <c r="D349" s="471" t="s">
        <v>3054</v>
      </c>
      <c r="E349" s="472"/>
      <c r="F349" s="472"/>
      <c r="G349" s="472"/>
      <c r="H349" s="472"/>
      <c r="I349" s="472"/>
      <c r="J349" s="472"/>
      <c r="K349" s="472">
        <v>1477.6</v>
      </c>
      <c r="L349" s="472"/>
      <c r="M349" s="472">
        <v>10449.200000000001</v>
      </c>
      <c r="N349" s="472">
        <v>380.1</v>
      </c>
      <c r="O349" s="472">
        <v>35.6</v>
      </c>
      <c r="P349" s="472">
        <v>282</v>
      </c>
      <c r="Q349" s="472">
        <v>847084</v>
      </c>
      <c r="R349" s="472">
        <v>340850</v>
      </c>
    </row>
    <row r="350" spans="1:18">
      <c r="A350" s="468">
        <f t="shared" si="5"/>
        <v>3817</v>
      </c>
      <c r="B350" s="473">
        <v>38170080</v>
      </c>
      <c r="C350" s="471" t="s">
        <v>3107</v>
      </c>
      <c r="D350" s="471" t="s">
        <v>3054</v>
      </c>
      <c r="E350" s="472"/>
      <c r="F350" s="472">
        <v>0</v>
      </c>
      <c r="G350" s="472">
        <v>890</v>
      </c>
      <c r="H350" s="472">
        <v>446</v>
      </c>
      <c r="I350" s="472">
        <v>20188</v>
      </c>
      <c r="J350" s="472">
        <v>25206</v>
      </c>
      <c r="K350" s="472">
        <v>194</v>
      </c>
      <c r="L350" s="472">
        <v>623</v>
      </c>
      <c r="M350" s="472">
        <v>484.4</v>
      </c>
      <c r="N350" s="472">
        <v>937</v>
      </c>
      <c r="O350" s="472">
        <v>6006</v>
      </c>
      <c r="P350" s="472">
        <v>1160</v>
      </c>
      <c r="Q350" s="472">
        <v>2.2999999999999998</v>
      </c>
      <c r="R350" s="472">
        <v>364</v>
      </c>
    </row>
    <row r="351" spans="1:18">
      <c r="A351" s="468">
        <f t="shared" si="5"/>
        <v>3818</v>
      </c>
      <c r="B351" s="473">
        <v>38180010</v>
      </c>
      <c r="C351" s="471" t="s">
        <v>3947</v>
      </c>
      <c r="D351" s="471" t="s">
        <v>3054</v>
      </c>
      <c r="E351" s="472">
        <v>0</v>
      </c>
      <c r="F351" s="472">
        <v>0</v>
      </c>
      <c r="G351" s="472">
        <v>0</v>
      </c>
      <c r="H351" s="472">
        <v>0</v>
      </c>
      <c r="I351" s="472">
        <v>0</v>
      </c>
      <c r="J351" s="472">
        <v>34.1</v>
      </c>
      <c r="K351" s="472">
        <v>225</v>
      </c>
      <c r="L351" s="472">
        <v>0.2</v>
      </c>
      <c r="M351" s="472">
        <v>11</v>
      </c>
      <c r="N351" s="472">
        <v>187.2</v>
      </c>
      <c r="O351" s="472">
        <v>16314.5</v>
      </c>
      <c r="P351" s="472">
        <v>217134.3</v>
      </c>
      <c r="Q351" s="472">
        <v>546385.30000000005</v>
      </c>
      <c r="R351" s="472">
        <v>916984.8</v>
      </c>
    </row>
    <row r="352" spans="1:18">
      <c r="A352" s="468">
        <f t="shared" si="5"/>
        <v>3818</v>
      </c>
      <c r="B352" s="473">
        <v>38180090</v>
      </c>
      <c r="C352" s="471" t="s">
        <v>3107</v>
      </c>
      <c r="D352" s="471" t="s">
        <v>3054</v>
      </c>
      <c r="E352" s="472">
        <v>145</v>
      </c>
      <c r="F352" s="472">
        <v>49.8</v>
      </c>
      <c r="G352" s="472">
        <v>30</v>
      </c>
      <c r="H352" s="472">
        <v>0</v>
      </c>
      <c r="I352" s="472">
        <v>0</v>
      </c>
      <c r="J352" s="472">
        <v>1.3</v>
      </c>
      <c r="K352" s="472">
        <v>0.5</v>
      </c>
      <c r="L352" s="472">
        <v>0.4</v>
      </c>
      <c r="M352" s="472">
        <v>555.79999999999995</v>
      </c>
      <c r="N352" s="472">
        <v>51.8</v>
      </c>
      <c r="O352" s="472">
        <v>32.299999999999997</v>
      </c>
      <c r="P352" s="472">
        <v>51.5</v>
      </c>
      <c r="Q352" s="472">
        <v>4053.7</v>
      </c>
      <c r="R352" s="472">
        <v>5557.2</v>
      </c>
    </row>
    <row r="353" spans="1:18">
      <c r="A353" s="468">
        <f t="shared" si="5"/>
        <v>3819</v>
      </c>
      <c r="B353" s="473">
        <v>38190000</v>
      </c>
      <c r="C353" s="471" t="s">
        <v>3948</v>
      </c>
      <c r="D353" s="471" t="s">
        <v>3054</v>
      </c>
      <c r="E353" s="472">
        <v>349721.3</v>
      </c>
      <c r="F353" s="472">
        <v>218727.5</v>
      </c>
      <c r="G353" s="472">
        <v>289887.2</v>
      </c>
      <c r="H353" s="472">
        <v>239840.5</v>
      </c>
      <c r="I353" s="472">
        <v>659090.19999999995</v>
      </c>
      <c r="J353" s="472">
        <v>574048.80000000005</v>
      </c>
      <c r="K353" s="472">
        <v>686020.6</v>
      </c>
      <c r="L353" s="472">
        <v>1061637.8999999999</v>
      </c>
      <c r="M353" s="472">
        <v>712304.2</v>
      </c>
      <c r="N353" s="472">
        <v>939099.6</v>
      </c>
      <c r="O353" s="472">
        <v>1290572.2</v>
      </c>
      <c r="P353" s="472">
        <v>970486.7</v>
      </c>
      <c r="Q353" s="472">
        <v>1016342.5</v>
      </c>
      <c r="R353" s="472">
        <v>1956901.6</v>
      </c>
    </row>
    <row r="354" spans="1:18">
      <c r="A354" s="468">
        <f t="shared" si="5"/>
        <v>3820</v>
      </c>
      <c r="B354" s="473">
        <v>38200000</v>
      </c>
      <c r="C354" s="471" t="s">
        <v>3949</v>
      </c>
      <c r="D354" s="471" t="s">
        <v>3054</v>
      </c>
      <c r="E354" s="472">
        <v>1102079.7</v>
      </c>
      <c r="F354" s="472">
        <v>2089366.3</v>
      </c>
      <c r="G354" s="472">
        <v>2286670.6</v>
      </c>
      <c r="H354" s="472">
        <v>2513855.9</v>
      </c>
      <c r="I354" s="472">
        <v>3214942.2</v>
      </c>
      <c r="J354" s="472">
        <v>6036729.9000000004</v>
      </c>
      <c r="K354" s="472">
        <v>7137940.5999999996</v>
      </c>
      <c r="L354" s="472">
        <v>8531808.6999999993</v>
      </c>
      <c r="M354" s="472">
        <v>11224662.4</v>
      </c>
      <c r="N354" s="472">
        <v>10952287</v>
      </c>
      <c r="O354" s="472">
        <v>8945398</v>
      </c>
      <c r="P354" s="472">
        <v>10010048.300000001</v>
      </c>
      <c r="Q354" s="472">
        <v>11898913</v>
      </c>
      <c r="R354" s="472">
        <v>13605208.199999999</v>
      </c>
    </row>
    <row r="355" spans="1:18">
      <c r="A355" s="468">
        <f t="shared" si="5"/>
        <v>3821</v>
      </c>
      <c r="B355" s="473">
        <v>38210000</v>
      </c>
      <c r="C355" s="471" t="s">
        <v>3950</v>
      </c>
      <c r="D355" s="471" t="s">
        <v>3054</v>
      </c>
      <c r="E355" s="472">
        <v>158</v>
      </c>
      <c r="F355" s="472">
        <v>6192</v>
      </c>
      <c r="G355" s="472">
        <v>429.7</v>
      </c>
      <c r="H355" s="472">
        <v>794.2</v>
      </c>
      <c r="I355" s="472">
        <v>11565.8</v>
      </c>
      <c r="J355" s="472">
        <v>8716.2999999999993</v>
      </c>
      <c r="K355" s="472">
        <v>4326.3</v>
      </c>
      <c r="L355" s="472">
        <v>25878.9</v>
      </c>
      <c r="M355" s="472">
        <v>70783.7</v>
      </c>
      <c r="N355" s="472">
        <v>47217.4</v>
      </c>
      <c r="O355" s="472">
        <v>35488.199999999997</v>
      </c>
      <c r="P355" s="472">
        <v>66965.5</v>
      </c>
      <c r="Q355" s="472">
        <v>75382.100000000006</v>
      </c>
      <c r="R355" s="472">
        <v>73746.600000000006</v>
      </c>
    </row>
    <row r="356" spans="1:18">
      <c r="A356" s="468">
        <f t="shared" si="5"/>
        <v>3822</v>
      </c>
      <c r="B356" s="473">
        <v>38220000</v>
      </c>
      <c r="C356" s="471" t="s">
        <v>3951</v>
      </c>
      <c r="D356" s="471" t="s">
        <v>3054</v>
      </c>
      <c r="E356" s="472">
        <v>28563.4</v>
      </c>
      <c r="F356" s="472">
        <v>77727.199999999997</v>
      </c>
      <c r="G356" s="472">
        <v>78668.800000000003</v>
      </c>
      <c r="H356" s="472">
        <v>175793.7</v>
      </c>
      <c r="I356" s="472">
        <v>145893.6</v>
      </c>
      <c r="J356" s="472">
        <v>110009.4</v>
      </c>
      <c r="K356" s="472">
        <v>136664</v>
      </c>
      <c r="L356" s="472">
        <v>350971.4</v>
      </c>
      <c r="M356" s="472">
        <v>705822.5</v>
      </c>
      <c r="N356" s="472">
        <v>1021832.1</v>
      </c>
      <c r="O356" s="472">
        <v>957599.7</v>
      </c>
      <c r="P356" s="472">
        <v>1023790.9</v>
      </c>
      <c r="Q356" s="472">
        <v>1205658.8</v>
      </c>
      <c r="R356" s="472">
        <v>1578923.8</v>
      </c>
    </row>
    <row r="357" spans="1:18">
      <c r="A357" s="468">
        <f t="shared" si="5"/>
        <v>3823</v>
      </c>
      <c r="B357" s="473">
        <v>38231100</v>
      </c>
      <c r="C357" s="471" t="s">
        <v>3952</v>
      </c>
      <c r="D357" s="471" t="s">
        <v>3054</v>
      </c>
      <c r="E357" s="472">
        <v>1700860</v>
      </c>
      <c r="F357" s="472">
        <v>612860</v>
      </c>
      <c r="G357" s="472">
        <v>2010545</v>
      </c>
      <c r="H357" s="472">
        <v>4209775</v>
      </c>
      <c r="I357" s="472">
        <v>3350525</v>
      </c>
      <c r="J357" s="472">
        <v>4379950</v>
      </c>
      <c r="K357" s="472">
        <v>4708200</v>
      </c>
      <c r="L357" s="472">
        <v>7433050</v>
      </c>
      <c r="M357" s="472">
        <v>7923014</v>
      </c>
      <c r="N357" s="472">
        <v>6204585</v>
      </c>
      <c r="O357" s="472">
        <v>7227375</v>
      </c>
      <c r="P357" s="472">
        <v>5751915.7999999998</v>
      </c>
      <c r="Q357" s="472">
        <v>4459777.4000000004</v>
      </c>
      <c r="R357" s="472">
        <v>4479405</v>
      </c>
    </row>
    <row r="358" spans="1:18">
      <c r="A358" s="468">
        <f t="shared" si="5"/>
        <v>3823</v>
      </c>
      <c r="B358" s="473">
        <v>38231200</v>
      </c>
      <c r="C358" s="471" t="s">
        <v>3953</v>
      </c>
      <c r="D358" s="471" t="s">
        <v>3054</v>
      </c>
      <c r="E358" s="472">
        <v>0</v>
      </c>
      <c r="F358" s="472">
        <v>2160</v>
      </c>
      <c r="G358" s="472">
        <v>180</v>
      </c>
      <c r="H358" s="472">
        <v>7060</v>
      </c>
      <c r="I358" s="472">
        <v>9190</v>
      </c>
      <c r="J358" s="472">
        <v>126000</v>
      </c>
      <c r="K358" s="472">
        <v>19080</v>
      </c>
      <c r="L358" s="472">
        <v>3260</v>
      </c>
      <c r="M358" s="472">
        <v>34020</v>
      </c>
      <c r="N358" s="472">
        <v>68500</v>
      </c>
      <c r="O358" s="472">
        <v>14284</v>
      </c>
      <c r="P358" s="472">
        <v>80160.399999999994</v>
      </c>
      <c r="Q358" s="472">
        <v>522920.1</v>
      </c>
      <c r="R358" s="472">
        <v>271960.3</v>
      </c>
    </row>
    <row r="359" spans="1:18">
      <c r="A359" s="468">
        <f t="shared" si="5"/>
        <v>3823</v>
      </c>
      <c r="B359" s="473">
        <v>38231300</v>
      </c>
      <c r="C359" s="471" t="s">
        <v>3954</v>
      </c>
      <c r="D359" s="471" t="s">
        <v>3054</v>
      </c>
      <c r="E359" s="472"/>
      <c r="F359" s="472">
        <v>82760</v>
      </c>
      <c r="G359" s="472"/>
      <c r="H359" s="472"/>
      <c r="I359" s="472"/>
      <c r="J359" s="472"/>
      <c r="K359" s="472">
        <v>1880</v>
      </c>
      <c r="L359" s="472">
        <v>76800</v>
      </c>
      <c r="M359" s="472">
        <v>162940</v>
      </c>
      <c r="N359" s="472">
        <v>349620</v>
      </c>
      <c r="O359" s="472">
        <v>10500</v>
      </c>
      <c r="P359" s="472"/>
      <c r="Q359" s="472">
        <v>2730</v>
      </c>
      <c r="R359" s="472">
        <v>190</v>
      </c>
    </row>
    <row r="360" spans="1:18">
      <c r="A360" s="468">
        <f t="shared" si="5"/>
        <v>3823</v>
      </c>
      <c r="B360" s="473">
        <v>38231910</v>
      </c>
      <c r="C360" s="471" t="s">
        <v>3955</v>
      </c>
      <c r="D360" s="471" t="s">
        <v>3054</v>
      </c>
      <c r="E360" s="472"/>
      <c r="F360" s="472">
        <v>1000</v>
      </c>
      <c r="G360" s="472">
        <v>2325</v>
      </c>
      <c r="H360" s="472">
        <v>1000</v>
      </c>
      <c r="I360" s="472">
        <v>4330</v>
      </c>
      <c r="J360" s="472"/>
      <c r="K360" s="472">
        <v>792</v>
      </c>
      <c r="L360" s="472">
        <v>41.4</v>
      </c>
      <c r="M360" s="472">
        <v>7920</v>
      </c>
      <c r="N360" s="472">
        <v>39780</v>
      </c>
      <c r="O360" s="472">
        <v>36650</v>
      </c>
      <c r="P360" s="472">
        <v>79140</v>
      </c>
      <c r="Q360" s="472">
        <v>566180</v>
      </c>
      <c r="R360" s="472">
        <v>715520</v>
      </c>
    </row>
    <row r="361" spans="1:18">
      <c r="A361" s="468">
        <f t="shared" si="5"/>
        <v>3823</v>
      </c>
      <c r="B361" s="473">
        <v>38231930</v>
      </c>
      <c r="C361" s="471" t="s">
        <v>3956</v>
      </c>
      <c r="D361" s="471" t="s">
        <v>3054</v>
      </c>
      <c r="E361" s="472"/>
      <c r="F361" s="472"/>
      <c r="G361" s="472"/>
      <c r="H361" s="472"/>
      <c r="I361" s="472"/>
      <c r="J361" s="472">
        <v>0</v>
      </c>
      <c r="K361" s="472"/>
      <c r="L361" s="472">
        <v>0</v>
      </c>
      <c r="M361" s="472"/>
      <c r="N361" s="472">
        <v>0</v>
      </c>
      <c r="O361" s="472">
        <v>0</v>
      </c>
      <c r="P361" s="472"/>
      <c r="Q361" s="472"/>
      <c r="R361" s="472">
        <v>0</v>
      </c>
    </row>
    <row r="362" spans="1:18">
      <c r="A362" s="468">
        <f t="shared" si="5"/>
        <v>3823</v>
      </c>
      <c r="B362" s="473">
        <v>38231990</v>
      </c>
      <c r="C362" s="471" t="s">
        <v>3335</v>
      </c>
      <c r="D362" s="471" t="s">
        <v>3054</v>
      </c>
      <c r="E362" s="472">
        <v>396</v>
      </c>
      <c r="F362" s="472">
        <v>1250</v>
      </c>
      <c r="G362" s="472">
        <v>436.5</v>
      </c>
      <c r="H362" s="472">
        <v>1125793</v>
      </c>
      <c r="I362" s="472">
        <v>735027</v>
      </c>
      <c r="J362" s="472">
        <v>645490</v>
      </c>
      <c r="K362" s="472">
        <v>477680</v>
      </c>
      <c r="L362" s="472">
        <v>146357</v>
      </c>
      <c r="M362" s="472">
        <v>167785</v>
      </c>
      <c r="N362" s="472">
        <v>50386</v>
      </c>
      <c r="O362" s="472">
        <v>7435.9</v>
      </c>
      <c r="P362" s="472">
        <v>8397</v>
      </c>
      <c r="Q362" s="472">
        <v>274189.40000000002</v>
      </c>
      <c r="R362" s="472">
        <v>139851.9</v>
      </c>
    </row>
    <row r="363" spans="1:18">
      <c r="A363" s="468">
        <f t="shared" si="5"/>
        <v>3823</v>
      </c>
      <c r="B363" s="473">
        <v>38237000</v>
      </c>
      <c r="C363" s="471" t="s">
        <v>3957</v>
      </c>
      <c r="D363" s="471" t="s">
        <v>3054</v>
      </c>
      <c r="E363" s="472">
        <v>2</v>
      </c>
      <c r="F363" s="472">
        <v>0.7</v>
      </c>
      <c r="G363" s="472">
        <v>4901</v>
      </c>
      <c r="H363" s="472">
        <v>39686.199999999997</v>
      </c>
      <c r="I363" s="472">
        <v>7216</v>
      </c>
      <c r="J363" s="472">
        <v>7050</v>
      </c>
      <c r="K363" s="472">
        <v>6350</v>
      </c>
      <c r="L363" s="472">
        <v>1405</v>
      </c>
      <c r="M363" s="472">
        <v>1722.3</v>
      </c>
      <c r="N363" s="472">
        <v>1185</v>
      </c>
      <c r="O363" s="472">
        <v>3589</v>
      </c>
      <c r="P363" s="472">
        <v>10903.6</v>
      </c>
      <c r="Q363" s="472">
        <v>18101.8</v>
      </c>
      <c r="R363" s="472">
        <v>14292</v>
      </c>
    </row>
    <row r="364" spans="1:18">
      <c r="A364" s="468">
        <f t="shared" si="5"/>
        <v>3824</v>
      </c>
      <c r="B364" s="473">
        <v>38241000</v>
      </c>
      <c r="C364" s="471" t="s">
        <v>3958</v>
      </c>
      <c r="D364" s="471" t="s">
        <v>3054</v>
      </c>
      <c r="E364" s="472">
        <v>20348</v>
      </c>
      <c r="F364" s="472">
        <v>2</v>
      </c>
      <c r="G364" s="472">
        <v>150</v>
      </c>
      <c r="H364" s="472">
        <v>39690.400000000001</v>
      </c>
      <c r="I364" s="472">
        <v>21603</v>
      </c>
      <c r="J364" s="472">
        <v>15187.1</v>
      </c>
      <c r="K364" s="472">
        <v>116611.7</v>
      </c>
      <c r="L364" s="472">
        <v>1467.4</v>
      </c>
      <c r="M364" s="472">
        <v>4706.6000000000004</v>
      </c>
      <c r="N364" s="472">
        <v>14927.3</v>
      </c>
      <c r="O364" s="472">
        <v>47436</v>
      </c>
      <c r="P364" s="472">
        <v>77480</v>
      </c>
      <c r="Q364" s="472">
        <v>76818.2</v>
      </c>
      <c r="R364" s="472">
        <v>202697.5</v>
      </c>
    </row>
    <row r="365" spans="1:18">
      <c r="A365" s="468">
        <f t="shared" si="5"/>
        <v>3824</v>
      </c>
      <c r="B365" s="473">
        <v>38242000</v>
      </c>
      <c r="C365" s="471" t="s">
        <v>3959</v>
      </c>
      <c r="D365" s="471" t="s">
        <v>3054</v>
      </c>
      <c r="E365" s="472"/>
      <c r="F365" s="472"/>
      <c r="G365" s="472"/>
      <c r="H365" s="472"/>
      <c r="I365" s="472"/>
      <c r="J365" s="472"/>
      <c r="K365" s="472"/>
      <c r="L365" s="472"/>
      <c r="M365" s="472"/>
      <c r="N365" s="472"/>
      <c r="O365" s="472"/>
      <c r="P365" s="472"/>
      <c r="Q365" s="472"/>
      <c r="R365" s="472"/>
    </row>
    <row r="366" spans="1:18">
      <c r="A366" s="468">
        <f t="shared" si="5"/>
        <v>3824</v>
      </c>
      <c r="B366" s="473">
        <v>38243000</v>
      </c>
      <c r="C366" s="471" t="s">
        <v>3960</v>
      </c>
      <c r="D366" s="471" t="s">
        <v>3054</v>
      </c>
      <c r="E366" s="472">
        <v>0</v>
      </c>
      <c r="F366" s="472">
        <v>4.5</v>
      </c>
      <c r="G366" s="472">
        <v>0</v>
      </c>
      <c r="H366" s="472">
        <v>0</v>
      </c>
      <c r="I366" s="472">
        <v>0</v>
      </c>
      <c r="J366" s="472">
        <v>0.3</v>
      </c>
      <c r="K366" s="472"/>
      <c r="L366" s="472">
        <v>2</v>
      </c>
      <c r="M366" s="472">
        <v>0</v>
      </c>
      <c r="N366" s="472">
        <v>0</v>
      </c>
      <c r="O366" s="472">
        <v>50</v>
      </c>
      <c r="P366" s="472">
        <v>520.5</v>
      </c>
      <c r="Q366" s="472">
        <v>4.5</v>
      </c>
      <c r="R366" s="472">
        <v>1084</v>
      </c>
    </row>
    <row r="367" spans="1:18">
      <c r="A367" s="468">
        <f t="shared" si="5"/>
        <v>3824</v>
      </c>
      <c r="B367" s="473">
        <v>38244000</v>
      </c>
      <c r="C367" s="471" t="s">
        <v>3961</v>
      </c>
      <c r="D367" s="471" t="s">
        <v>3054</v>
      </c>
      <c r="E367" s="472">
        <v>161182.39999999999</v>
      </c>
      <c r="F367" s="472">
        <v>148532.20000000001</v>
      </c>
      <c r="G367" s="472">
        <v>313424</v>
      </c>
      <c r="H367" s="472">
        <v>639777</v>
      </c>
      <c r="I367" s="472">
        <v>370983.6</v>
      </c>
      <c r="J367" s="472">
        <v>525998.80000000005</v>
      </c>
      <c r="K367" s="472">
        <v>1021214.1</v>
      </c>
      <c r="L367" s="472">
        <v>1088401.6000000001</v>
      </c>
      <c r="M367" s="472">
        <v>1397723.9</v>
      </c>
      <c r="N367" s="472">
        <v>804512.6</v>
      </c>
      <c r="O367" s="472">
        <v>855019.7</v>
      </c>
      <c r="P367" s="472">
        <v>434231.6</v>
      </c>
      <c r="Q367" s="472">
        <v>437056</v>
      </c>
      <c r="R367" s="472">
        <v>1019835.4</v>
      </c>
    </row>
    <row r="368" spans="1:18">
      <c r="A368" s="468">
        <f t="shared" si="5"/>
        <v>3824</v>
      </c>
      <c r="B368" s="473">
        <v>38245010</v>
      </c>
      <c r="C368" s="471" t="s">
        <v>3962</v>
      </c>
      <c r="D368" s="471" t="s">
        <v>3054</v>
      </c>
      <c r="E368" s="472">
        <v>1425800</v>
      </c>
      <c r="F368" s="472">
        <v>70950</v>
      </c>
      <c r="G368" s="472">
        <v>2280</v>
      </c>
      <c r="H368" s="472">
        <v>1826</v>
      </c>
      <c r="I368" s="472">
        <v>490</v>
      </c>
      <c r="J368" s="472">
        <v>1201</v>
      </c>
      <c r="K368" s="472">
        <v>18024</v>
      </c>
      <c r="L368" s="472">
        <v>4200</v>
      </c>
      <c r="M368" s="472">
        <v>57690</v>
      </c>
      <c r="N368" s="472">
        <v>8280</v>
      </c>
      <c r="O368" s="472">
        <v>122875</v>
      </c>
      <c r="P368" s="472">
        <v>0</v>
      </c>
      <c r="Q368" s="472">
        <v>0</v>
      </c>
      <c r="R368" s="472">
        <v>10465</v>
      </c>
    </row>
    <row r="369" spans="1:18">
      <c r="A369" s="468">
        <f t="shared" si="5"/>
        <v>3824</v>
      </c>
      <c r="B369" s="473">
        <v>38245090</v>
      </c>
      <c r="C369" s="471" t="s">
        <v>3107</v>
      </c>
      <c r="D369" s="471" t="s">
        <v>3054</v>
      </c>
      <c r="E369" s="472">
        <v>312788.5</v>
      </c>
      <c r="F369" s="472">
        <v>239500</v>
      </c>
      <c r="G369" s="472">
        <v>208340</v>
      </c>
      <c r="H369" s="472">
        <v>1233010.5</v>
      </c>
      <c r="I369" s="472">
        <v>2010899</v>
      </c>
      <c r="J369" s="472">
        <v>7497467.2999999998</v>
      </c>
      <c r="K369" s="472">
        <v>8807111</v>
      </c>
      <c r="L369" s="472">
        <v>9962631.5999999996</v>
      </c>
      <c r="M369" s="472">
        <v>10913113.1</v>
      </c>
      <c r="N369" s="472">
        <v>14368961.4</v>
      </c>
      <c r="O369" s="472">
        <v>16027386</v>
      </c>
      <c r="P369" s="472">
        <v>19954262.899999999</v>
      </c>
      <c r="Q369" s="472">
        <v>21123358.100000001</v>
      </c>
      <c r="R369" s="472">
        <v>18266242</v>
      </c>
    </row>
    <row r="370" spans="1:18">
      <c r="A370" s="468">
        <f t="shared" si="5"/>
        <v>3824</v>
      </c>
      <c r="B370" s="473">
        <v>38246011</v>
      </c>
      <c r="C370" s="471" t="s">
        <v>3963</v>
      </c>
      <c r="D370" s="471" t="s">
        <v>3054</v>
      </c>
      <c r="E370" s="472">
        <v>0</v>
      </c>
      <c r="F370" s="472"/>
      <c r="G370" s="472"/>
      <c r="H370" s="472">
        <v>1620</v>
      </c>
      <c r="I370" s="472">
        <v>270</v>
      </c>
      <c r="J370" s="472"/>
      <c r="K370" s="472"/>
      <c r="L370" s="472"/>
      <c r="M370" s="472"/>
      <c r="N370" s="472"/>
      <c r="O370" s="472"/>
      <c r="P370" s="472"/>
      <c r="Q370" s="472"/>
      <c r="R370" s="472"/>
    </row>
    <row r="371" spans="1:18">
      <c r="A371" s="468">
        <f t="shared" si="5"/>
        <v>3824</v>
      </c>
      <c r="B371" s="473">
        <v>38246019</v>
      </c>
      <c r="C371" s="471" t="s">
        <v>3212</v>
      </c>
      <c r="D371" s="471" t="s">
        <v>3054</v>
      </c>
      <c r="E371" s="472">
        <v>0</v>
      </c>
      <c r="F371" s="472">
        <v>0</v>
      </c>
      <c r="G371" s="472">
        <v>0</v>
      </c>
      <c r="H371" s="472">
        <v>0</v>
      </c>
      <c r="I371" s="472">
        <v>16640</v>
      </c>
      <c r="J371" s="472">
        <v>7975</v>
      </c>
      <c r="K371" s="472">
        <v>11870</v>
      </c>
      <c r="L371" s="472">
        <v>5325</v>
      </c>
      <c r="M371" s="472">
        <v>7150</v>
      </c>
      <c r="N371" s="472">
        <v>259519</v>
      </c>
      <c r="O371" s="472">
        <v>257604.7</v>
      </c>
      <c r="P371" s="472">
        <v>40755</v>
      </c>
      <c r="Q371" s="472">
        <v>67499.899999999994</v>
      </c>
      <c r="R371" s="472">
        <v>32703</v>
      </c>
    </row>
    <row r="372" spans="1:18">
      <c r="A372" s="468">
        <f t="shared" si="5"/>
        <v>3824</v>
      </c>
      <c r="B372" s="473">
        <v>38246091</v>
      </c>
      <c r="C372" s="471" t="s">
        <v>3963</v>
      </c>
      <c r="D372" s="471" t="s">
        <v>3054</v>
      </c>
      <c r="E372" s="472"/>
      <c r="F372" s="472"/>
      <c r="G372" s="472"/>
      <c r="H372" s="472"/>
      <c r="I372" s="472"/>
      <c r="J372" s="472"/>
      <c r="K372" s="472"/>
      <c r="L372" s="472"/>
      <c r="M372" s="472"/>
      <c r="N372" s="472"/>
      <c r="O372" s="472"/>
      <c r="P372" s="472"/>
      <c r="Q372" s="472"/>
      <c r="R372" s="472"/>
    </row>
    <row r="373" spans="1:18">
      <c r="A373" s="468">
        <f t="shared" si="5"/>
        <v>3824</v>
      </c>
      <c r="B373" s="473">
        <v>38246099</v>
      </c>
      <c r="C373" s="471" t="s">
        <v>3212</v>
      </c>
      <c r="D373" s="471" t="s">
        <v>3054</v>
      </c>
      <c r="E373" s="472">
        <v>0</v>
      </c>
      <c r="F373" s="472"/>
      <c r="G373" s="472">
        <v>113</v>
      </c>
      <c r="H373" s="472"/>
      <c r="I373" s="472"/>
      <c r="J373" s="472"/>
      <c r="K373" s="472">
        <v>15</v>
      </c>
      <c r="L373" s="472">
        <v>37021</v>
      </c>
      <c r="M373" s="472">
        <v>103240.2</v>
      </c>
      <c r="N373" s="472">
        <v>124599.6</v>
      </c>
      <c r="O373" s="472">
        <v>5508.6</v>
      </c>
      <c r="P373" s="472">
        <v>110073.60000000001</v>
      </c>
      <c r="Q373" s="472">
        <v>8646.6</v>
      </c>
      <c r="R373" s="472">
        <v>0.2</v>
      </c>
    </row>
    <row r="374" spans="1:18">
      <c r="A374" s="468">
        <f t="shared" si="5"/>
        <v>3824</v>
      </c>
      <c r="B374" s="473">
        <v>38247100</v>
      </c>
      <c r="C374" s="471" t="s">
        <v>3964</v>
      </c>
      <c r="D374" s="471" t="s">
        <v>3054</v>
      </c>
      <c r="E374" s="472">
        <v>56564.7</v>
      </c>
      <c r="F374" s="472">
        <v>31153.4</v>
      </c>
      <c r="G374" s="472">
        <v>4830.8</v>
      </c>
      <c r="H374" s="472">
        <v>812</v>
      </c>
      <c r="I374" s="472">
        <v>1573</v>
      </c>
      <c r="J374" s="472">
        <v>0</v>
      </c>
      <c r="K374" s="472">
        <v>0</v>
      </c>
      <c r="L374" s="472">
        <v>2725</v>
      </c>
      <c r="M374" s="472">
        <v>0</v>
      </c>
      <c r="N374" s="472">
        <v>4</v>
      </c>
      <c r="O374" s="472">
        <v>0.1</v>
      </c>
      <c r="P374" s="472">
        <v>0</v>
      </c>
      <c r="Q374" s="472">
        <v>0</v>
      </c>
      <c r="R374" s="472">
        <v>0</v>
      </c>
    </row>
    <row r="375" spans="1:18">
      <c r="A375" s="468">
        <f t="shared" si="5"/>
        <v>3824</v>
      </c>
      <c r="B375" s="473">
        <v>38247200</v>
      </c>
      <c r="C375" s="471" t="s">
        <v>3965</v>
      </c>
      <c r="D375" s="471" t="s">
        <v>3054</v>
      </c>
      <c r="E375" s="472"/>
      <c r="F375" s="472"/>
      <c r="G375" s="472"/>
      <c r="H375" s="472"/>
      <c r="I375" s="472"/>
      <c r="J375" s="472"/>
      <c r="K375" s="472"/>
      <c r="L375" s="472"/>
      <c r="M375" s="472"/>
      <c r="N375" s="472"/>
      <c r="O375" s="472"/>
      <c r="P375" s="472"/>
      <c r="Q375" s="472"/>
      <c r="R375" s="472"/>
    </row>
    <row r="376" spans="1:18">
      <c r="A376" s="468">
        <f t="shared" si="5"/>
        <v>3824</v>
      </c>
      <c r="B376" s="473">
        <v>38247300</v>
      </c>
      <c r="C376" s="471" t="s">
        <v>3966</v>
      </c>
      <c r="D376" s="471" t="s">
        <v>3054</v>
      </c>
      <c r="E376" s="472"/>
      <c r="F376" s="472"/>
      <c r="G376" s="472"/>
      <c r="H376" s="472"/>
      <c r="I376" s="472"/>
      <c r="J376" s="472"/>
      <c r="K376" s="472"/>
      <c r="L376" s="472"/>
      <c r="M376" s="472"/>
      <c r="N376" s="472"/>
      <c r="O376" s="472"/>
      <c r="P376" s="472"/>
      <c r="Q376" s="472"/>
      <c r="R376" s="472"/>
    </row>
    <row r="377" spans="1:18">
      <c r="A377" s="468">
        <f t="shared" si="5"/>
        <v>3824</v>
      </c>
      <c r="B377" s="473">
        <v>38247400</v>
      </c>
      <c r="C377" s="471" t="s">
        <v>3967</v>
      </c>
      <c r="D377" s="471" t="s">
        <v>3054</v>
      </c>
      <c r="E377" s="472"/>
      <c r="F377" s="472"/>
      <c r="G377" s="472">
        <v>0</v>
      </c>
      <c r="H377" s="472">
        <v>0</v>
      </c>
      <c r="I377" s="472">
        <v>0</v>
      </c>
      <c r="J377" s="472">
        <v>0</v>
      </c>
      <c r="K377" s="472">
        <v>0</v>
      </c>
      <c r="L377" s="472"/>
      <c r="M377" s="472"/>
      <c r="N377" s="472"/>
      <c r="O377" s="472"/>
      <c r="P377" s="472"/>
      <c r="Q377" s="472"/>
      <c r="R377" s="472"/>
    </row>
    <row r="378" spans="1:18">
      <c r="A378" s="468">
        <f t="shared" si="5"/>
        <v>3824</v>
      </c>
      <c r="B378" s="473">
        <v>38247500</v>
      </c>
      <c r="C378" s="471" t="s">
        <v>3968</v>
      </c>
      <c r="D378" s="471" t="s">
        <v>3054</v>
      </c>
      <c r="E378" s="472"/>
      <c r="F378" s="472"/>
      <c r="G378" s="472"/>
      <c r="H378" s="472">
        <v>0</v>
      </c>
      <c r="I378" s="472">
        <v>0</v>
      </c>
      <c r="J378" s="472"/>
      <c r="K378" s="472"/>
      <c r="L378" s="472">
        <v>0</v>
      </c>
      <c r="M378" s="472"/>
      <c r="N378" s="472"/>
      <c r="O378" s="472">
        <v>0</v>
      </c>
      <c r="P378" s="472"/>
      <c r="Q378" s="472">
        <v>0</v>
      </c>
      <c r="R378" s="472"/>
    </row>
    <row r="379" spans="1:18">
      <c r="A379" s="468">
        <f t="shared" si="5"/>
        <v>3824</v>
      </c>
      <c r="B379" s="473">
        <v>38247600</v>
      </c>
      <c r="C379" s="471" t="s">
        <v>3969</v>
      </c>
      <c r="D379" s="471" t="s">
        <v>3054</v>
      </c>
      <c r="E379" s="472"/>
      <c r="F379" s="472"/>
      <c r="G379" s="472"/>
      <c r="H379" s="472"/>
      <c r="I379" s="472"/>
      <c r="J379" s="472">
        <v>0</v>
      </c>
      <c r="K379" s="472"/>
      <c r="L379" s="472"/>
      <c r="M379" s="472">
        <v>0</v>
      </c>
      <c r="N379" s="472"/>
      <c r="O379" s="472"/>
      <c r="P379" s="472"/>
      <c r="Q379" s="472"/>
      <c r="R379" s="472"/>
    </row>
    <row r="380" spans="1:18">
      <c r="A380" s="468">
        <f t="shared" si="5"/>
        <v>3824</v>
      </c>
      <c r="B380" s="473">
        <v>38247700</v>
      </c>
      <c r="C380" s="471" t="s">
        <v>3970</v>
      </c>
      <c r="D380" s="471" t="s">
        <v>3054</v>
      </c>
      <c r="E380" s="472"/>
      <c r="F380" s="472"/>
      <c r="G380" s="472"/>
      <c r="H380" s="472"/>
      <c r="I380" s="472"/>
      <c r="J380" s="472"/>
      <c r="K380" s="472"/>
      <c r="L380" s="472"/>
      <c r="M380" s="472"/>
      <c r="N380" s="472"/>
      <c r="O380" s="472"/>
      <c r="P380" s="472"/>
      <c r="Q380" s="472"/>
      <c r="R380" s="472"/>
    </row>
    <row r="381" spans="1:18">
      <c r="A381" s="468">
        <f t="shared" si="5"/>
        <v>3824</v>
      </c>
      <c r="B381" s="473">
        <v>38247800</v>
      </c>
      <c r="C381" s="471" t="s">
        <v>3971</v>
      </c>
      <c r="D381" s="471" t="s">
        <v>3054</v>
      </c>
      <c r="E381" s="472"/>
      <c r="F381" s="472"/>
      <c r="G381" s="472">
        <v>783</v>
      </c>
      <c r="H381" s="472">
        <v>70579.100000000006</v>
      </c>
      <c r="I381" s="472">
        <v>49989.5</v>
      </c>
      <c r="J381" s="472">
        <v>111168.7</v>
      </c>
      <c r="K381" s="472">
        <v>246238.4</v>
      </c>
      <c r="L381" s="472">
        <v>176287.2</v>
      </c>
      <c r="M381" s="472">
        <v>185245</v>
      </c>
      <c r="N381" s="472">
        <v>214699</v>
      </c>
      <c r="O381" s="472">
        <v>215391.1</v>
      </c>
      <c r="P381" s="472"/>
      <c r="Q381" s="472"/>
      <c r="R381" s="472"/>
    </row>
    <row r="382" spans="1:18">
      <c r="A382" s="468">
        <f t="shared" si="5"/>
        <v>3824</v>
      </c>
      <c r="B382" s="473">
        <v>38247810</v>
      </c>
      <c r="C382" s="471" t="s">
        <v>3972</v>
      </c>
      <c r="D382" s="471" t="s">
        <v>3054</v>
      </c>
      <c r="E382" s="472"/>
      <c r="F382" s="472"/>
      <c r="G382" s="472"/>
      <c r="H382" s="472"/>
      <c r="I382" s="472"/>
      <c r="J382" s="472"/>
      <c r="K382" s="472"/>
      <c r="L382" s="472"/>
      <c r="M382" s="472"/>
      <c r="N382" s="472"/>
      <c r="O382" s="472"/>
      <c r="P382" s="472">
        <v>15098</v>
      </c>
      <c r="Q382" s="472">
        <v>25065</v>
      </c>
      <c r="R382" s="472">
        <v>9344</v>
      </c>
    </row>
    <row r="383" spans="1:18">
      <c r="A383" s="468">
        <f t="shared" si="5"/>
        <v>3824</v>
      </c>
      <c r="B383" s="473">
        <v>38247820</v>
      </c>
      <c r="C383" s="471" t="s">
        <v>3973</v>
      </c>
      <c r="D383" s="471" t="s">
        <v>3054</v>
      </c>
      <c r="E383" s="472"/>
      <c r="F383" s="472"/>
      <c r="G383" s="472"/>
      <c r="H383" s="472"/>
      <c r="I383" s="472"/>
      <c r="J383" s="472"/>
      <c r="K383" s="472"/>
      <c r="L383" s="472"/>
      <c r="M383" s="472"/>
      <c r="N383" s="472"/>
      <c r="O383" s="472"/>
      <c r="P383" s="472">
        <v>116436</v>
      </c>
      <c r="Q383" s="472">
        <v>142929.9</v>
      </c>
      <c r="R383" s="472">
        <v>27600</v>
      </c>
    </row>
    <row r="384" spans="1:18">
      <c r="A384" s="468">
        <f t="shared" si="5"/>
        <v>3824</v>
      </c>
      <c r="B384" s="473">
        <v>38247830</v>
      </c>
      <c r="C384" s="471" t="s">
        <v>3974</v>
      </c>
      <c r="D384" s="471" t="s">
        <v>3054</v>
      </c>
      <c r="E384" s="472"/>
      <c r="F384" s="472"/>
      <c r="G384" s="472"/>
      <c r="H384" s="472"/>
      <c r="I384" s="472"/>
      <c r="J384" s="472"/>
      <c r="K384" s="472"/>
      <c r="L384" s="472"/>
      <c r="M384" s="472"/>
      <c r="N384" s="472"/>
      <c r="O384" s="472"/>
      <c r="P384" s="472">
        <v>208673</v>
      </c>
      <c r="Q384" s="472">
        <v>78734.899999999994</v>
      </c>
      <c r="R384" s="472">
        <v>49161</v>
      </c>
    </row>
    <row r="385" spans="1:18">
      <c r="A385" s="468">
        <f t="shared" si="5"/>
        <v>3824</v>
      </c>
      <c r="B385" s="473">
        <v>38247840</v>
      </c>
      <c r="C385" s="471" t="s">
        <v>3975</v>
      </c>
      <c r="D385" s="471" t="s">
        <v>3054</v>
      </c>
      <c r="E385" s="472"/>
      <c r="F385" s="472"/>
      <c r="G385" s="472"/>
      <c r="H385" s="472"/>
      <c r="I385" s="472"/>
      <c r="J385" s="472"/>
      <c r="K385" s="472"/>
      <c r="L385" s="472"/>
      <c r="M385" s="472"/>
      <c r="N385" s="472"/>
      <c r="O385" s="472"/>
      <c r="P385" s="472">
        <v>49184.1</v>
      </c>
      <c r="Q385" s="472">
        <v>148879.4</v>
      </c>
      <c r="R385" s="472">
        <v>32913</v>
      </c>
    </row>
    <row r="386" spans="1:18">
      <c r="A386" s="468">
        <f t="shared" si="5"/>
        <v>3824</v>
      </c>
      <c r="B386" s="473">
        <v>38247880</v>
      </c>
      <c r="C386" s="471" t="s">
        <v>3976</v>
      </c>
      <c r="D386" s="471" t="s">
        <v>3054</v>
      </c>
      <c r="E386" s="472"/>
      <c r="F386" s="472"/>
      <c r="G386" s="472"/>
      <c r="H386" s="472"/>
      <c r="I386" s="472"/>
      <c r="J386" s="472"/>
      <c r="K386" s="472"/>
      <c r="L386" s="472"/>
      <c r="M386" s="472"/>
      <c r="N386" s="472"/>
      <c r="O386" s="472"/>
      <c r="P386" s="472">
        <v>138</v>
      </c>
      <c r="Q386" s="472">
        <v>0</v>
      </c>
      <c r="R386" s="472">
        <v>0</v>
      </c>
    </row>
    <row r="387" spans="1:18">
      <c r="A387" s="468">
        <f t="shared" si="5"/>
        <v>3824</v>
      </c>
      <c r="B387" s="473">
        <v>38247890</v>
      </c>
      <c r="C387" s="471" t="s">
        <v>3082</v>
      </c>
      <c r="D387" s="471" t="s">
        <v>3054</v>
      </c>
      <c r="E387" s="472"/>
      <c r="F387" s="472"/>
      <c r="G387" s="472"/>
      <c r="H387" s="472"/>
      <c r="I387" s="472"/>
      <c r="J387" s="472"/>
      <c r="K387" s="472"/>
      <c r="L387" s="472"/>
      <c r="M387" s="472"/>
      <c r="N387" s="472"/>
      <c r="O387" s="472"/>
      <c r="P387" s="472">
        <v>47382.3</v>
      </c>
      <c r="Q387" s="472">
        <v>36365.699999999997</v>
      </c>
      <c r="R387" s="472">
        <v>27873.7</v>
      </c>
    </row>
    <row r="388" spans="1:18">
      <c r="A388" s="468">
        <f t="shared" si="5"/>
        <v>3824</v>
      </c>
      <c r="B388" s="473">
        <v>38247900</v>
      </c>
      <c r="C388" s="471" t="s">
        <v>3082</v>
      </c>
      <c r="D388" s="471" t="s">
        <v>3054</v>
      </c>
      <c r="E388" s="472">
        <v>0</v>
      </c>
      <c r="F388" s="472">
        <v>0</v>
      </c>
      <c r="G388" s="472">
        <v>0</v>
      </c>
      <c r="H388" s="472">
        <v>8518.7999999999993</v>
      </c>
      <c r="I388" s="472">
        <v>3671.6</v>
      </c>
      <c r="J388" s="472">
        <v>5049.8999999999996</v>
      </c>
      <c r="K388" s="472">
        <v>3504</v>
      </c>
      <c r="L388" s="472">
        <v>4980</v>
      </c>
      <c r="M388" s="472">
        <v>0</v>
      </c>
      <c r="N388" s="472">
        <v>99.8</v>
      </c>
      <c r="O388" s="472">
        <v>78.900000000000006</v>
      </c>
      <c r="P388" s="472">
        <v>996.4</v>
      </c>
      <c r="Q388" s="472">
        <v>5631.3</v>
      </c>
      <c r="R388" s="472">
        <v>9383.9</v>
      </c>
    </row>
    <row r="389" spans="1:18">
      <c r="A389" s="468">
        <f t="shared" si="5"/>
        <v>3824</v>
      </c>
      <c r="B389" s="473">
        <v>38248100</v>
      </c>
      <c r="C389" s="471" t="s">
        <v>3977</v>
      </c>
      <c r="D389" s="471" t="s">
        <v>3054</v>
      </c>
      <c r="E389" s="472"/>
      <c r="F389" s="472"/>
      <c r="G389" s="472">
        <v>0.2</v>
      </c>
      <c r="H389" s="472"/>
      <c r="I389" s="472"/>
      <c r="J389" s="472">
        <v>371</v>
      </c>
      <c r="K389" s="472">
        <v>55</v>
      </c>
      <c r="L389" s="472">
        <v>0</v>
      </c>
      <c r="M389" s="472">
        <v>0</v>
      </c>
      <c r="N389" s="472"/>
      <c r="O389" s="472">
        <v>0</v>
      </c>
      <c r="P389" s="472">
        <v>0</v>
      </c>
      <c r="Q389" s="472">
        <v>0</v>
      </c>
      <c r="R389" s="472"/>
    </row>
    <row r="390" spans="1:18">
      <c r="A390" s="468">
        <f t="shared" ref="A390:A453" si="6">+VALUE(LEFT(B390,4))</f>
        <v>3824</v>
      </c>
      <c r="B390" s="473">
        <v>38248200</v>
      </c>
      <c r="C390" s="471" t="s">
        <v>3978</v>
      </c>
      <c r="D390" s="471" t="s">
        <v>3054</v>
      </c>
      <c r="E390" s="472"/>
      <c r="F390" s="472"/>
      <c r="G390" s="472"/>
      <c r="H390" s="472"/>
      <c r="I390" s="472"/>
      <c r="J390" s="472"/>
      <c r="K390" s="472">
        <v>0</v>
      </c>
      <c r="L390" s="472">
        <v>0</v>
      </c>
      <c r="M390" s="472"/>
      <c r="N390" s="472"/>
      <c r="O390" s="472"/>
      <c r="P390" s="472"/>
      <c r="Q390" s="472"/>
      <c r="R390" s="472"/>
    </row>
    <row r="391" spans="1:18">
      <c r="A391" s="468">
        <f t="shared" si="6"/>
        <v>3824</v>
      </c>
      <c r="B391" s="473">
        <v>38248300</v>
      </c>
      <c r="C391" s="471" t="s">
        <v>3979</v>
      </c>
      <c r="D391" s="471" t="s">
        <v>3054</v>
      </c>
      <c r="E391" s="472"/>
      <c r="F391" s="472"/>
      <c r="G391" s="472"/>
      <c r="H391" s="472"/>
      <c r="I391" s="472"/>
      <c r="J391" s="472"/>
      <c r="K391" s="472"/>
      <c r="L391" s="472"/>
      <c r="M391" s="472"/>
      <c r="N391" s="472"/>
      <c r="O391" s="472"/>
      <c r="P391" s="472"/>
      <c r="Q391" s="472"/>
      <c r="R391" s="472"/>
    </row>
    <row r="392" spans="1:18">
      <c r="A392" s="468">
        <f t="shared" si="6"/>
        <v>3824</v>
      </c>
      <c r="B392" s="473">
        <v>38248400</v>
      </c>
      <c r="C392" s="471" t="s">
        <v>3980</v>
      </c>
      <c r="D392" s="471" t="s">
        <v>3054</v>
      </c>
      <c r="E392" s="472"/>
      <c r="F392" s="472"/>
      <c r="G392" s="472"/>
      <c r="H392" s="472"/>
      <c r="I392" s="472"/>
      <c r="J392" s="472"/>
      <c r="K392" s="472"/>
      <c r="L392" s="472"/>
      <c r="M392" s="472"/>
      <c r="N392" s="472"/>
      <c r="O392" s="472"/>
      <c r="P392" s="472"/>
      <c r="Q392" s="472">
        <v>1937.3</v>
      </c>
      <c r="R392" s="472">
        <v>255.3</v>
      </c>
    </row>
    <row r="393" spans="1:18">
      <c r="A393" s="468">
        <f t="shared" si="6"/>
        <v>3824</v>
      </c>
      <c r="B393" s="473">
        <v>38248500</v>
      </c>
      <c r="C393" s="471" t="s">
        <v>3981</v>
      </c>
      <c r="D393" s="471" t="s">
        <v>3054</v>
      </c>
      <c r="E393" s="472"/>
      <c r="F393" s="472"/>
      <c r="G393" s="472"/>
      <c r="H393" s="472"/>
      <c r="I393" s="472"/>
      <c r="J393" s="472"/>
      <c r="K393" s="472"/>
      <c r="L393" s="472"/>
      <c r="M393" s="472"/>
      <c r="N393" s="472"/>
      <c r="O393" s="472"/>
      <c r="P393" s="472"/>
      <c r="Q393" s="472">
        <v>0</v>
      </c>
      <c r="R393" s="472"/>
    </row>
    <row r="394" spans="1:18">
      <c r="A394" s="468">
        <f t="shared" si="6"/>
        <v>3824</v>
      </c>
      <c r="B394" s="473">
        <v>38248600</v>
      </c>
      <c r="C394" s="471" t="s">
        <v>3982</v>
      </c>
      <c r="D394" s="471" t="s">
        <v>3054</v>
      </c>
      <c r="E394" s="472"/>
      <c r="F394" s="472"/>
      <c r="G394" s="472"/>
      <c r="H394" s="472"/>
      <c r="I394" s="472"/>
      <c r="J394" s="472"/>
      <c r="K394" s="472"/>
      <c r="L394" s="472"/>
      <c r="M394" s="472"/>
      <c r="N394" s="472"/>
      <c r="O394" s="472"/>
      <c r="P394" s="472"/>
      <c r="Q394" s="472">
        <v>0</v>
      </c>
      <c r="R394" s="472"/>
    </row>
    <row r="395" spans="1:18">
      <c r="A395" s="468">
        <f t="shared" si="6"/>
        <v>3824</v>
      </c>
      <c r="B395" s="473">
        <v>38248700</v>
      </c>
      <c r="C395" s="471" t="s">
        <v>3983</v>
      </c>
      <c r="D395" s="471" t="s">
        <v>3054</v>
      </c>
      <c r="E395" s="472"/>
      <c r="F395" s="472"/>
      <c r="G395" s="472"/>
      <c r="H395" s="472"/>
      <c r="I395" s="472"/>
      <c r="J395" s="472"/>
      <c r="K395" s="472"/>
      <c r="L395" s="472"/>
      <c r="M395" s="472"/>
      <c r="N395" s="472"/>
      <c r="O395" s="472"/>
      <c r="P395" s="472"/>
      <c r="Q395" s="472">
        <v>0</v>
      </c>
      <c r="R395" s="472">
        <v>0</v>
      </c>
    </row>
    <row r="396" spans="1:18">
      <c r="A396" s="468">
        <f t="shared" si="6"/>
        <v>3824</v>
      </c>
      <c r="B396" s="473">
        <v>38248800</v>
      </c>
      <c r="C396" s="471" t="s">
        <v>3984</v>
      </c>
      <c r="D396" s="471" t="s">
        <v>3054</v>
      </c>
      <c r="E396" s="472"/>
      <c r="F396" s="472"/>
      <c r="G396" s="472"/>
      <c r="H396" s="472"/>
      <c r="I396" s="472"/>
      <c r="J396" s="472"/>
      <c r="K396" s="472"/>
      <c r="L396" s="472"/>
      <c r="M396" s="472"/>
      <c r="N396" s="472"/>
      <c r="O396" s="472"/>
      <c r="P396" s="472"/>
      <c r="Q396" s="472">
        <v>1527.2</v>
      </c>
      <c r="R396" s="472">
        <v>0</v>
      </c>
    </row>
    <row r="397" spans="1:18">
      <c r="A397" s="468">
        <f t="shared" si="6"/>
        <v>3824</v>
      </c>
      <c r="B397" s="473">
        <v>38249010</v>
      </c>
      <c r="C397" s="471" t="s">
        <v>3985</v>
      </c>
      <c r="D397" s="471" t="s">
        <v>3054</v>
      </c>
      <c r="E397" s="472">
        <v>0</v>
      </c>
      <c r="F397" s="472">
        <v>0</v>
      </c>
      <c r="G397" s="472">
        <v>250</v>
      </c>
      <c r="H397" s="472">
        <v>200</v>
      </c>
      <c r="I397" s="472">
        <v>1.5</v>
      </c>
      <c r="J397" s="472">
        <v>1.5</v>
      </c>
      <c r="K397" s="472">
        <v>0.7</v>
      </c>
      <c r="L397" s="472">
        <v>21060.5</v>
      </c>
      <c r="M397" s="472">
        <v>0.3</v>
      </c>
      <c r="N397" s="472">
        <v>0.8</v>
      </c>
      <c r="O397" s="472">
        <v>7200.8</v>
      </c>
      <c r="P397" s="472">
        <v>3207</v>
      </c>
      <c r="Q397" s="472"/>
      <c r="R397" s="472"/>
    </row>
    <row r="398" spans="1:18">
      <c r="A398" s="468">
        <f t="shared" si="6"/>
        <v>3824</v>
      </c>
      <c r="B398" s="473">
        <v>38249015</v>
      </c>
      <c r="C398" s="471" t="s">
        <v>3986</v>
      </c>
      <c r="D398" s="471" t="s">
        <v>3054</v>
      </c>
      <c r="E398" s="472">
        <v>21183</v>
      </c>
      <c r="F398" s="472">
        <v>18562</v>
      </c>
      <c r="G398" s="472">
        <v>18561</v>
      </c>
      <c r="H398" s="472">
        <v>24486</v>
      </c>
      <c r="I398" s="472">
        <v>27024</v>
      </c>
      <c r="J398" s="472">
        <v>111359.2</v>
      </c>
      <c r="K398" s="472">
        <v>431865.5</v>
      </c>
      <c r="L398" s="472">
        <v>113241</v>
      </c>
      <c r="M398" s="472">
        <v>220414.9</v>
      </c>
      <c r="N398" s="472">
        <v>107778.4</v>
      </c>
      <c r="O398" s="472">
        <v>89264.7</v>
      </c>
      <c r="P398" s="472">
        <v>131142.6</v>
      </c>
      <c r="Q398" s="472"/>
      <c r="R398" s="472"/>
    </row>
    <row r="399" spans="1:18">
      <c r="A399" s="468">
        <f t="shared" si="6"/>
        <v>3824</v>
      </c>
      <c r="B399" s="473">
        <v>38249020</v>
      </c>
      <c r="C399" s="471" t="s">
        <v>3987</v>
      </c>
      <c r="D399" s="471" t="s">
        <v>3054</v>
      </c>
      <c r="E399" s="472">
        <v>0</v>
      </c>
      <c r="F399" s="472">
        <v>0</v>
      </c>
      <c r="G399" s="472">
        <v>0.8</v>
      </c>
      <c r="H399" s="472"/>
      <c r="I399" s="472"/>
      <c r="J399" s="472">
        <v>0.3</v>
      </c>
      <c r="K399" s="472"/>
      <c r="L399" s="472">
        <v>0</v>
      </c>
      <c r="M399" s="472">
        <v>0</v>
      </c>
      <c r="N399" s="472">
        <v>3097.3</v>
      </c>
      <c r="O399" s="472">
        <v>3.5</v>
      </c>
      <c r="P399" s="472">
        <v>185.8</v>
      </c>
      <c r="Q399" s="472"/>
      <c r="R399" s="472"/>
    </row>
    <row r="400" spans="1:18">
      <c r="A400" s="468">
        <f t="shared" si="6"/>
        <v>3824</v>
      </c>
      <c r="B400" s="473">
        <v>38249025</v>
      </c>
      <c r="C400" s="471" t="s">
        <v>3988</v>
      </c>
      <c r="D400" s="471" t="s">
        <v>3054</v>
      </c>
      <c r="E400" s="472">
        <v>0</v>
      </c>
      <c r="F400" s="472"/>
      <c r="G400" s="472"/>
      <c r="H400" s="472"/>
      <c r="I400" s="472"/>
      <c r="J400" s="472"/>
      <c r="K400" s="472"/>
      <c r="L400" s="472">
        <v>7332</v>
      </c>
      <c r="M400" s="472"/>
      <c r="N400" s="472"/>
      <c r="O400" s="472"/>
      <c r="P400" s="472">
        <v>3171</v>
      </c>
      <c r="Q400" s="472"/>
      <c r="R400" s="472"/>
    </row>
    <row r="401" spans="1:18">
      <c r="A401" s="468">
        <f t="shared" si="6"/>
        <v>3824</v>
      </c>
      <c r="B401" s="473">
        <v>38249030</v>
      </c>
      <c r="C401" s="471" t="s">
        <v>3959</v>
      </c>
      <c r="D401" s="471" t="s">
        <v>3054</v>
      </c>
      <c r="E401" s="472"/>
      <c r="F401" s="472"/>
      <c r="G401" s="472"/>
      <c r="H401" s="472">
        <v>3000</v>
      </c>
      <c r="I401" s="472">
        <v>46</v>
      </c>
      <c r="J401" s="472">
        <v>176270</v>
      </c>
      <c r="K401" s="472"/>
      <c r="L401" s="472"/>
      <c r="M401" s="472">
        <v>0</v>
      </c>
      <c r="N401" s="472">
        <v>0</v>
      </c>
      <c r="O401" s="472">
        <v>7864.1</v>
      </c>
      <c r="P401" s="472">
        <v>18710.2</v>
      </c>
      <c r="Q401" s="472"/>
      <c r="R401" s="472"/>
    </row>
    <row r="402" spans="1:18">
      <c r="A402" s="468">
        <f t="shared" si="6"/>
        <v>3824</v>
      </c>
      <c r="B402" s="473">
        <v>38249035</v>
      </c>
      <c r="C402" s="471" t="s">
        <v>3989</v>
      </c>
      <c r="D402" s="471" t="s">
        <v>3054</v>
      </c>
      <c r="E402" s="472">
        <v>21784.9</v>
      </c>
      <c r="F402" s="472">
        <v>18322.8</v>
      </c>
      <c r="G402" s="472">
        <v>19611.900000000001</v>
      </c>
      <c r="H402" s="472">
        <v>42949.599999999999</v>
      </c>
      <c r="I402" s="472">
        <v>78873.5</v>
      </c>
      <c r="J402" s="472">
        <v>82643.7</v>
      </c>
      <c r="K402" s="472">
        <v>20192.3</v>
      </c>
      <c r="L402" s="472">
        <v>18679.7</v>
      </c>
      <c r="M402" s="472">
        <v>214000.1</v>
      </c>
      <c r="N402" s="472">
        <v>166744.29999999999</v>
      </c>
      <c r="O402" s="472"/>
      <c r="P402" s="472"/>
      <c r="Q402" s="472"/>
      <c r="R402" s="472"/>
    </row>
    <row r="403" spans="1:18">
      <c r="A403" s="468">
        <f t="shared" si="6"/>
        <v>3824</v>
      </c>
      <c r="B403" s="473">
        <v>38249040</v>
      </c>
      <c r="C403" s="471" t="s">
        <v>3990</v>
      </c>
      <c r="D403" s="471" t="s">
        <v>3054</v>
      </c>
      <c r="E403" s="472">
        <v>36005.4</v>
      </c>
      <c r="F403" s="472">
        <v>88941.9</v>
      </c>
      <c r="G403" s="472">
        <v>65809.2</v>
      </c>
      <c r="H403" s="472">
        <v>48670.400000000001</v>
      </c>
      <c r="I403" s="472">
        <v>36551.300000000003</v>
      </c>
      <c r="J403" s="472">
        <v>46444.800000000003</v>
      </c>
      <c r="K403" s="472">
        <v>20820.3</v>
      </c>
      <c r="L403" s="472">
        <v>33241.199999999997</v>
      </c>
      <c r="M403" s="472">
        <v>20199.5</v>
      </c>
      <c r="N403" s="472">
        <v>4038</v>
      </c>
      <c r="O403" s="472"/>
      <c r="P403" s="472"/>
      <c r="Q403" s="472"/>
      <c r="R403" s="472"/>
    </row>
    <row r="404" spans="1:18">
      <c r="A404" s="468">
        <f t="shared" si="6"/>
        <v>3824</v>
      </c>
      <c r="B404" s="473">
        <v>38249045</v>
      </c>
      <c r="C404" s="471" t="s">
        <v>3991</v>
      </c>
      <c r="D404" s="471" t="s">
        <v>3054</v>
      </c>
      <c r="E404" s="472">
        <v>605578.19999999995</v>
      </c>
      <c r="F404" s="472">
        <v>711214.8</v>
      </c>
      <c r="G404" s="472">
        <v>903054.2</v>
      </c>
      <c r="H404" s="472">
        <v>1023815.6</v>
      </c>
      <c r="I404" s="472">
        <v>715193.3</v>
      </c>
      <c r="J404" s="472">
        <v>1033100.2</v>
      </c>
      <c r="K404" s="472">
        <v>945515</v>
      </c>
      <c r="L404" s="472">
        <v>1458894.5</v>
      </c>
      <c r="M404" s="472">
        <v>1545875.8</v>
      </c>
      <c r="N404" s="472">
        <v>1638814.1</v>
      </c>
      <c r="O404" s="472">
        <v>1225897.7</v>
      </c>
      <c r="P404" s="472">
        <v>1227543.3999999999</v>
      </c>
      <c r="Q404" s="472"/>
      <c r="R404" s="472"/>
    </row>
    <row r="405" spans="1:18">
      <c r="A405" s="468">
        <f t="shared" si="6"/>
        <v>3824</v>
      </c>
      <c r="B405" s="473">
        <v>38249050</v>
      </c>
      <c r="C405" s="471" t="s">
        <v>3992</v>
      </c>
      <c r="D405" s="471" t="s">
        <v>3054</v>
      </c>
      <c r="E405" s="472">
        <v>293633.59999999998</v>
      </c>
      <c r="F405" s="472">
        <v>554921.5</v>
      </c>
      <c r="G405" s="472">
        <v>678969.6</v>
      </c>
      <c r="H405" s="472">
        <v>768202.1</v>
      </c>
      <c r="I405" s="472">
        <v>475597</v>
      </c>
      <c r="J405" s="472">
        <v>660207.69999999995</v>
      </c>
      <c r="K405" s="472">
        <v>763982.6</v>
      </c>
      <c r="L405" s="472">
        <v>925665.1</v>
      </c>
      <c r="M405" s="472">
        <v>778068.3</v>
      </c>
      <c r="N405" s="472">
        <v>806239.8</v>
      </c>
      <c r="O405" s="472">
        <v>820977.1</v>
      </c>
      <c r="P405" s="472">
        <v>722923.7</v>
      </c>
      <c r="Q405" s="472"/>
      <c r="R405" s="472"/>
    </row>
    <row r="406" spans="1:18">
      <c r="A406" s="468">
        <f t="shared" si="6"/>
        <v>3824</v>
      </c>
      <c r="B406" s="473">
        <v>38249055</v>
      </c>
      <c r="C406" s="471" t="s">
        <v>3993</v>
      </c>
      <c r="D406" s="471" t="s">
        <v>3054</v>
      </c>
      <c r="E406" s="472">
        <v>23000</v>
      </c>
      <c r="F406" s="472">
        <v>42771</v>
      </c>
      <c r="G406" s="472">
        <v>31861.9</v>
      </c>
      <c r="H406" s="472">
        <v>33408</v>
      </c>
      <c r="I406" s="472">
        <v>46125</v>
      </c>
      <c r="J406" s="472">
        <v>54975</v>
      </c>
      <c r="K406" s="472">
        <v>69757.5</v>
      </c>
      <c r="L406" s="472">
        <v>84628.5</v>
      </c>
      <c r="M406" s="472">
        <v>110599.3</v>
      </c>
      <c r="N406" s="472">
        <v>115119.5</v>
      </c>
      <c r="O406" s="472">
        <v>60652.4</v>
      </c>
      <c r="P406" s="472">
        <v>21682</v>
      </c>
      <c r="Q406" s="472"/>
      <c r="R406" s="472"/>
    </row>
    <row r="407" spans="1:18">
      <c r="A407" s="468">
        <f t="shared" si="6"/>
        <v>3824</v>
      </c>
      <c r="B407" s="473">
        <v>38249058</v>
      </c>
      <c r="C407" s="471" t="s">
        <v>3994</v>
      </c>
      <c r="D407" s="471" t="s">
        <v>3054</v>
      </c>
      <c r="E407" s="472"/>
      <c r="F407" s="472"/>
      <c r="G407" s="472"/>
      <c r="H407" s="472"/>
      <c r="I407" s="472"/>
      <c r="J407" s="472"/>
      <c r="K407" s="472"/>
      <c r="L407" s="472">
        <v>0</v>
      </c>
      <c r="M407" s="472">
        <v>125</v>
      </c>
      <c r="N407" s="472">
        <v>117.4</v>
      </c>
      <c r="O407" s="472">
        <v>78.099999999999994</v>
      </c>
      <c r="P407" s="472">
        <v>84</v>
      </c>
      <c r="Q407" s="472"/>
      <c r="R407" s="472"/>
    </row>
    <row r="408" spans="1:18">
      <c r="A408" s="468">
        <f t="shared" si="6"/>
        <v>3824</v>
      </c>
      <c r="B408" s="473">
        <v>38249061</v>
      </c>
      <c r="C408" s="471" t="s">
        <v>3995</v>
      </c>
      <c r="D408" s="471" t="s">
        <v>3054</v>
      </c>
      <c r="E408" s="472"/>
      <c r="F408" s="472"/>
      <c r="G408" s="472">
        <v>0</v>
      </c>
      <c r="H408" s="472">
        <v>0</v>
      </c>
      <c r="I408" s="472">
        <v>0</v>
      </c>
      <c r="J408" s="472"/>
      <c r="K408" s="472"/>
      <c r="L408" s="472"/>
      <c r="M408" s="472"/>
      <c r="N408" s="472"/>
      <c r="O408" s="472"/>
      <c r="P408" s="472"/>
      <c r="Q408" s="472"/>
      <c r="R408" s="472"/>
    </row>
    <row r="409" spans="1:18">
      <c r="A409" s="468">
        <f t="shared" si="6"/>
        <v>3824</v>
      </c>
      <c r="B409" s="473">
        <v>38249062</v>
      </c>
      <c r="C409" s="471" t="s">
        <v>3996</v>
      </c>
      <c r="D409" s="471" t="s">
        <v>3054</v>
      </c>
      <c r="E409" s="472"/>
      <c r="F409" s="472"/>
      <c r="G409" s="472"/>
      <c r="H409" s="472"/>
      <c r="I409" s="472"/>
      <c r="J409" s="472"/>
      <c r="K409" s="472"/>
      <c r="L409" s="472"/>
      <c r="M409" s="472"/>
      <c r="N409" s="472"/>
      <c r="O409" s="472"/>
      <c r="P409" s="472">
        <v>31.8</v>
      </c>
      <c r="Q409" s="472"/>
      <c r="R409" s="472"/>
    </row>
    <row r="410" spans="1:18">
      <c r="A410" s="468">
        <f t="shared" si="6"/>
        <v>3824</v>
      </c>
      <c r="B410" s="473">
        <v>38249064</v>
      </c>
      <c r="C410" s="471" t="s">
        <v>3107</v>
      </c>
      <c r="D410" s="471" t="s">
        <v>3054</v>
      </c>
      <c r="E410" s="472">
        <v>28388.799999999999</v>
      </c>
      <c r="F410" s="472">
        <v>33329.5</v>
      </c>
      <c r="G410" s="472">
        <v>41708</v>
      </c>
      <c r="H410" s="472">
        <v>68867</v>
      </c>
      <c r="I410" s="472">
        <v>73817</v>
      </c>
      <c r="J410" s="472">
        <v>511183.1</v>
      </c>
      <c r="K410" s="472">
        <v>1188587.2</v>
      </c>
      <c r="L410" s="472">
        <v>1827484.3</v>
      </c>
      <c r="M410" s="472">
        <v>2633714.9</v>
      </c>
      <c r="N410" s="472">
        <v>1280132.3</v>
      </c>
      <c r="O410" s="472">
        <v>555136.6</v>
      </c>
      <c r="P410" s="472">
        <v>544878.4</v>
      </c>
      <c r="Q410" s="472"/>
      <c r="R410" s="472"/>
    </row>
    <row r="411" spans="1:18">
      <c r="A411" s="468">
        <f t="shared" si="6"/>
        <v>3824</v>
      </c>
      <c r="B411" s="473">
        <v>38249065</v>
      </c>
      <c r="C411" s="471" t="s">
        <v>3997</v>
      </c>
      <c r="D411" s="471" t="s">
        <v>3054</v>
      </c>
      <c r="E411" s="472">
        <v>0</v>
      </c>
      <c r="F411" s="472">
        <v>2195</v>
      </c>
      <c r="G411" s="472">
        <v>167</v>
      </c>
      <c r="H411" s="472">
        <v>265</v>
      </c>
      <c r="I411" s="472">
        <v>54</v>
      </c>
      <c r="J411" s="472">
        <v>6628</v>
      </c>
      <c r="K411" s="472">
        <v>566962</v>
      </c>
      <c r="L411" s="472">
        <v>2004936</v>
      </c>
      <c r="M411" s="472">
        <v>189896</v>
      </c>
      <c r="N411" s="472">
        <v>190236</v>
      </c>
      <c r="O411" s="472">
        <v>410911.6</v>
      </c>
      <c r="P411" s="472">
        <v>176725.2</v>
      </c>
      <c r="Q411" s="472"/>
      <c r="R411" s="472"/>
    </row>
    <row r="412" spans="1:18">
      <c r="A412" s="468">
        <f t="shared" si="6"/>
        <v>3824</v>
      </c>
      <c r="B412" s="473">
        <v>38249070</v>
      </c>
      <c r="C412" s="471" t="s">
        <v>3998</v>
      </c>
      <c r="D412" s="471" t="s">
        <v>3054</v>
      </c>
      <c r="E412" s="472">
        <v>8092</v>
      </c>
      <c r="F412" s="472">
        <v>10978</v>
      </c>
      <c r="G412" s="472">
        <v>71955</v>
      </c>
      <c r="H412" s="472">
        <v>8021</v>
      </c>
      <c r="I412" s="472">
        <v>14997.1</v>
      </c>
      <c r="J412" s="472">
        <v>13939</v>
      </c>
      <c r="K412" s="472">
        <v>46310.7</v>
      </c>
      <c r="L412" s="472">
        <v>290379.3</v>
      </c>
      <c r="M412" s="472">
        <v>22151.1</v>
      </c>
      <c r="N412" s="472">
        <v>31238.5</v>
      </c>
      <c r="O412" s="472">
        <v>100887.3</v>
      </c>
      <c r="P412" s="472">
        <v>48880.6</v>
      </c>
      <c r="Q412" s="472"/>
      <c r="R412" s="472"/>
    </row>
    <row r="413" spans="1:18">
      <c r="A413" s="468">
        <f t="shared" si="6"/>
        <v>3824</v>
      </c>
      <c r="B413" s="473">
        <v>38249075</v>
      </c>
      <c r="C413" s="471" t="s">
        <v>3999</v>
      </c>
      <c r="D413" s="471" t="s">
        <v>3054</v>
      </c>
      <c r="E413" s="472"/>
      <c r="F413" s="472"/>
      <c r="G413" s="472">
        <v>0</v>
      </c>
      <c r="H413" s="472">
        <v>0</v>
      </c>
      <c r="I413" s="472">
        <v>0</v>
      </c>
      <c r="J413" s="472"/>
      <c r="K413" s="472"/>
      <c r="L413" s="472"/>
      <c r="M413" s="472"/>
      <c r="N413" s="472"/>
      <c r="O413" s="472">
        <v>3</v>
      </c>
      <c r="P413" s="472"/>
      <c r="Q413" s="472"/>
      <c r="R413" s="472"/>
    </row>
    <row r="414" spans="1:18">
      <c r="A414" s="468">
        <f t="shared" si="6"/>
        <v>3824</v>
      </c>
      <c r="B414" s="473">
        <v>38249080</v>
      </c>
      <c r="C414" s="471" t="s">
        <v>4000</v>
      </c>
      <c r="D414" s="471" t="s">
        <v>3054</v>
      </c>
      <c r="E414" s="472"/>
      <c r="F414" s="472"/>
      <c r="G414" s="472">
        <v>0</v>
      </c>
      <c r="H414" s="472">
        <v>3700</v>
      </c>
      <c r="I414" s="472">
        <v>0</v>
      </c>
      <c r="J414" s="472">
        <v>5756</v>
      </c>
      <c r="K414" s="472">
        <v>1453.1</v>
      </c>
      <c r="L414" s="472">
        <v>7961.3</v>
      </c>
      <c r="M414" s="472">
        <v>2579.4</v>
      </c>
      <c r="N414" s="472">
        <v>531.29999999999995</v>
      </c>
      <c r="O414" s="472">
        <v>4125</v>
      </c>
      <c r="P414" s="472">
        <v>0</v>
      </c>
      <c r="Q414" s="472"/>
      <c r="R414" s="472"/>
    </row>
    <row r="415" spans="1:18">
      <c r="A415" s="468">
        <f t="shared" si="6"/>
        <v>3824</v>
      </c>
      <c r="B415" s="473">
        <v>38249085</v>
      </c>
      <c r="C415" s="471" t="s">
        <v>4001</v>
      </c>
      <c r="D415" s="471" t="s">
        <v>3054</v>
      </c>
      <c r="E415" s="472">
        <v>160</v>
      </c>
      <c r="F415" s="472">
        <v>0</v>
      </c>
      <c r="G415" s="472">
        <v>800</v>
      </c>
      <c r="H415" s="472">
        <v>0.1</v>
      </c>
      <c r="I415" s="472">
        <v>0</v>
      </c>
      <c r="J415" s="472">
        <v>0</v>
      </c>
      <c r="K415" s="472">
        <v>13741.4</v>
      </c>
      <c r="L415" s="472">
        <v>27206.2</v>
      </c>
      <c r="M415" s="472">
        <v>57.6</v>
      </c>
      <c r="N415" s="472">
        <v>0.3</v>
      </c>
      <c r="O415" s="472"/>
      <c r="P415" s="472"/>
      <c r="Q415" s="472"/>
      <c r="R415" s="472"/>
    </row>
    <row r="416" spans="1:18">
      <c r="A416" s="468">
        <f t="shared" si="6"/>
        <v>3824</v>
      </c>
      <c r="B416" s="473">
        <v>38249087</v>
      </c>
      <c r="C416" s="471" t="s">
        <v>4002</v>
      </c>
      <c r="D416" s="471" t="s">
        <v>3054</v>
      </c>
      <c r="E416" s="472"/>
      <c r="F416" s="472"/>
      <c r="G416" s="472"/>
      <c r="H416" s="472"/>
      <c r="I416" s="472"/>
      <c r="J416" s="472">
        <v>150</v>
      </c>
      <c r="K416" s="472">
        <v>3000</v>
      </c>
      <c r="L416" s="472">
        <v>63.4</v>
      </c>
      <c r="M416" s="472">
        <v>678</v>
      </c>
      <c r="N416" s="472">
        <v>554.70000000000005</v>
      </c>
      <c r="O416" s="472">
        <v>7903.4</v>
      </c>
      <c r="P416" s="472">
        <v>7580.5</v>
      </c>
      <c r="Q416" s="472"/>
      <c r="R416" s="472"/>
    </row>
    <row r="417" spans="1:18">
      <c r="A417" s="468">
        <f t="shared" si="6"/>
        <v>3824</v>
      </c>
      <c r="B417" s="473">
        <v>38249091</v>
      </c>
      <c r="C417" s="471" t="s">
        <v>4003</v>
      </c>
      <c r="D417" s="471" t="s">
        <v>3054</v>
      </c>
      <c r="E417" s="472"/>
      <c r="F417" s="472"/>
      <c r="G417" s="472"/>
      <c r="H417" s="472">
        <v>35215357.100000001</v>
      </c>
      <c r="I417" s="472">
        <v>94801330</v>
      </c>
      <c r="J417" s="472">
        <v>68062235</v>
      </c>
      <c r="K417" s="472">
        <v>69839476.5</v>
      </c>
      <c r="L417" s="472"/>
      <c r="M417" s="472"/>
      <c r="N417" s="472"/>
      <c r="O417" s="472"/>
      <c r="P417" s="472"/>
      <c r="Q417" s="472"/>
      <c r="R417" s="472"/>
    </row>
    <row r="418" spans="1:18">
      <c r="A418" s="468">
        <f t="shared" si="6"/>
        <v>3824</v>
      </c>
      <c r="B418" s="473">
        <v>38249092</v>
      </c>
      <c r="C418" s="471" t="s">
        <v>4004</v>
      </c>
      <c r="D418" s="471" t="s">
        <v>3054</v>
      </c>
      <c r="E418" s="472"/>
      <c r="F418" s="472"/>
      <c r="G418" s="472"/>
      <c r="H418" s="472"/>
      <c r="I418" s="472"/>
      <c r="J418" s="472"/>
      <c r="K418" s="472"/>
      <c r="L418" s="472"/>
      <c r="M418" s="472"/>
      <c r="N418" s="472"/>
      <c r="O418" s="472">
        <v>11602453.300000001</v>
      </c>
      <c r="P418" s="472">
        <v>277523.3</v>
      </c>
      <c r="Q418" s="472"/>
      <c r="R418" s="472"/>
    </row>
    <row r="419" spans="1:18">
      <c r="A419" s="468">
        <f t="shared" si="6"/>
        <v>3824</v>
      </c>
      <c r="B419" s="473">
        <v>38249093</v>
      </c>
      <c r="C419" s="471" t="s">
        <v>3107</v>
      </c>
      <c r="D419" s="471" t="s">
        <v>3054</v>
      </c>
      <c r="E419" s="472"/>
      <c r="F419" s="472"/>
      <c r="G419" s="472"/>
      <c r="H419" s="472"/>
      <c r="I419" s="472"/>
      <c r="J419" s="472"/>
      <c r="K419" s="472"/>
      <c r="L419" s="472"/>
      <c r="M419" s="472"/>
      <c r="N419" s="472"/>
      <c r="O419" s="472">
        <v>118070.5</v>
      </c>
      <c r="P419" s="472">
        <v>410829.2</v>
      </c>
      <c r="Q419" s="472"/>
      <c r="R419" s="472"/>
    </row>
    <row r="420" spans="1:18">
      <c r="A420" s="468">
        <f t="shared" si="6"/>
        <v>3824</v>
      </c>
      <c r="B420" s="473">
        <v>38249096</v>
      </c>
      <c r="C420" s="471" t="s">
        <v>3107</v>
      </c>
      <c r="D420" s="471" t="s">
        <v>3054</v>
      </c>
      <c r="E420" s="472"/>
      <c r="F420" s="472"/>
      <c r="G420" s="472"/>
      <c r="H420" s="472"/>
      <c r="I420" s="472"/>
      <c r="J420" s="472"/>
      <c r="K420" s="472"/>
      <c r="L420" s="472"/>
      <c r="M420" s="472"/>
      <c r="N420" s="472"/>
      <c r="O420" s="472">
        <v>1283225.3</v>
      </c>
      <c r="P420" s="472">
        <v>1744856.9</v>
      </c>
      <c r="Q420" s="472"/>
      <c r="R420" s="472"/>
    </row>
    <row r="421" spans="1:18">
      <c r="A421" s="468">
        <f t="shared" si="6"/>
        <v>3824</v>
      </c>
      <c r="B421" s="473">
        <v>38249097</v>
      </c>
      <c r="C421" s="471" t="s">
        <v>3107</v>
      </c>
      <c r="D421" s="471" t="s">
        <v>3054</v>
      </c>
      <c r="E421" s="472"/>
      <c r="F421" s="472"/>
      <c r="G421" s="472"/>
      <c r="H421" s="472">
        <v>18527409.199999999</v>
      </c>
      <c r="I421" s="472">
        <v>15572151.300000001</v>
      </c>
      <c r="J421" s="472">
        <v>15129833.9</v>
      </c>
      <c r="K421" s="472">
        <v>16840458.899999999</v>
      </c>
      <c r="L421" s="472">
        <v>3636133.5</v>
      </c>
      <c r="M421" s="472">
        <v>1822091.7</v>
      </c>
      <c r="N421" s="472">
        <v>2340106.1</v>
      </c>
      <c r="O421" s="472"/>
      <c r="P421" s="472"/>
      <c r="Q421" s="472"/>
      <c r="R421" s="472"/>
    </row>
    <row r="422" spans="1:18">
      <c r="A422" s="468">
        <f t="shared" si="6"/>
        <v>3824</v>
      </c>
      <c r="B422" s="473">
        <v>38249098</v>
      </c>
      <c r="C422" s="471" t="s">
        <v>3107</v>
      </c>
      <c r="D422" s="471" t="s">
        <v>3054</v>
      </c>
      <c r="E422" s="472"/>
      <c r="F422" s="472"/>
      <c r="G422" s="472">
        <v>28256606.300000001</v>
      </c>
      <c r="H422" s="472"/>
      <c r="I422" s="472"/>
      <c r="J422" s="472"/>
      <c r="K422" s="472"/>
      <c r="L422" s="472"/>
      <c r="M422" s="472"/>
      <c r="N422" s="472"/>
      <c r="O422" s="472"/>
      <c r="P422" s="472"/>
      <c r="Q422" s="472"/>
      <c r="R422" s="472"/>
    </row>
    <row r="423" spans="1:18">
      <c r="A423" s="468">
        <f t="shared" si="6"/>
        <v>3824</v>
      </c>
      <c r="B423" s="473">
        <v>38249099</v>
      </c>
      <c r="C423" s="471" t="s">
        <v>3107</v>
      </c>
      <c r="D423" s="471" t="s">
        <v>3054</v>
      </c>
      <c r="E423" s="472">
        <v>4753817</v>
      </c>
      <c r="F423" s="472">
        <v>14836771.800000001</v>
      </c>
      <c r="G423" s="472"/>
      <c r="H423" s="472"/>
      <c r="I423" s="472"/>
      <c r="J423" s="472"/>
      <c r="K423" s="472"/>
      <c r="L423" s="472"/>
      <c r="M423" s="472"/>
      <c r="N423" s="472"/>
      <c r="O423" s="472"/>
      <c r="P423" s="472"/>
      <c r="Q423" s="472"/>
      <c r="R423" s="472"/>
    </row>
    <row r="424" spans="1:18">
      <c r="A424" s="468">
        <f t="shared" si="6"/>
        <v>3824</v>
      </c>
      <c r="B424" s="473">
        <v>38249100</v>
      </c>
      <c r="C424" s="471" t="s">
        <v>4005</v>
      </c>
      <c r="D424" s="471" t="s">
        <v>3054</v>
      </c>
      <c r="E424" s="472"/>
      <c r="F424" s="472"/>
      <c r="G424" s="472"/>
      <c r="H424" s="472"/>
      <c r="I424" s="472"/>
      <c r="J424" s="472"/>
      <c r="K424" s="472"/>
      <c r="L424" s="472"/>
      <c r="M424" s="472"/>
      <c r="N424" s="472"/>
      <c r="O424" s="472"/>
      <c r="P424" s="472"/>
      <c r="Q424" s="472">
        <v>266844.3</v>
      </c>
      <c r="R424" s="472">
        <v>73720.600000000006</v>
      </c>
    </row>
    <row r="425" spans="1:18">
      <c r="A425" s="468">
        <f t="shared" si="6"/>
        <v>3824</v>
      </c>
      <c r="B425" s="473">
        <v>38249910</v>
      </c>
      <c r="C425" s="471" t="s">
        <v>4006</v>
      </c>
      <c r="D425" s="471" t="s">
        <v>3054</v>
      </c>
      <c r="E425" s="472"/>
      <c r="F425" s="472"/>
      <c r="G425" s="472"/>
      <c r="H425" s="472"/>
      <c r="I425" s="472"/>
      <c r="J425" s="472"/>
      <c r="K425" s="472"/>
      <c r="L425" s="472"/>
      <c r="M425" s="472"/>
      <c r="N425" s="472"/>
      <c r="O425" s="472"/>
      <c r="P425" s="472"/>
      <c r="Q425" s="472">
        <v>2</v>
      </c>
      <c r="R425" s="472">
        <v>780.4</v>
      </c>
    </row>
    <row r="426" spans="1:18">
      <c r="A426" s="468">
        <f t="shared" si="6"/>
        <v>3824</v>
      </c>
      <c r="B426" s="473">
        <v>38249915</v>
      </c>
      <c r="C426" s="471" t="s">
        <v>4007</v>
      </c>
      <c r="D426" s="471" t="s">
        <v>3054</v>
      </c>
      <c r="E426" s="472"/>
      <c r="F426" s="472"/>
      <c r="G426" s="472"/>
      <c r="H426" s="472"/>
      <c r="I426" s="472"/>
      <c r="J426" s="472"/>
      <c r="K426" s="472"/>
      <c r="L426" s="472"/>
      <c r="M426" s="472"/>
      <c r="N426" s="472"/>
      <c r="O426" s="472"/>
      <c r="P426" s="472"/>
      <c r="Q426" s="472">
        <v>52895</v>
      </c>
      <c r="R426" s="472">
        <v>28259</v>
      </c>
    </row>
    <row r="427" spans="1:18">
      <c r="A427" s="468">
        <f t="shared" si="6"/>
        <v>3824</v>
      </c>
      <c r="B427" s="473">
        <v>38249920</v>
      </c>
      <c r="C427" s="471" t="s">
        <v>4008</v>
      </c>
      <c r="D427" s="471" t="s">
        <v>3054</v>
      </c>
      <c r="E427" s="472"/>
      <c r="F427" s="472"/>
      <c r="G427" s="472"/>
      <c r="H427" s="472"/>
      <c r="I427" s="472"/>
      <c r="J427" s="472"/>
      <c r="K427" s="472"/>
      <c r="L427" s="472"/>
      <c r="M427" s="472"/>
      <c r="N427" s="472"/>
      <c r="O427" s="472"/>
      <c r="P427" s="472"/>
      <c r="Q427" s="472">
        <v>41795.800000000003</v>
      </c>
      <c r="R427" s="472">
        <v>10912.2</v>
      </c>
    </row>
    <row r="428" spans="1:18">
      <c r="A428" s="468">
        <f t="shared" si="6"/>
        <v>3824</v>
      </c>
      <c r="B428" s="473">
        <v>38249925</v>
      </c>
      <c r="C428" s="471" t="s">
        <v>4009</v>
      </c>
      <c r="D428" s="471" t="s">
        <v>3054</v>
      </c>
      <c r="E428" s="472"/>
      <c r="F428" s="472"/>
      <c r="G428" s="472"/>
      <c r="H428" s="472"/>
      <c r="I428" s="472"/>
      <c r="J428" s="472"/>
      <c r="K428" s="472"/>
      <c r="L428" s="472"/>
      <c r="M428" s="472"/>
      <c r="N428" s="472"/>
      <c r="O428" s="472"/>
      <c r="P428" s="472"/>
      <c r="Q428" s="472">
        <v>6342</v>
      </c>
      <c r="R428" s="472">
        <v>8842</v>
      </c>
    </row>
    <row r="429" spans="1:18">
      <c r="A429" s="468">
        <f t="shared" si="6"/>
        <v>3824</v>
      </c>
      <c r="B429" s="473">
        <v>38249930</v>
      </c>
      <c r="C429" s="471" t="s">
        <v>4010</v>
      </c>
      <c r="D429" s="471" t="s">
        <v>3054</v>
      </c>
      <c r="E429" s="472"/>
      <c r="F429" s="472"/>
      <c r="G429" s="472"/>
      <c r="H429" s="472"/>
      <c r="I429" s="472"/>
      <c r="J429" s="472"/>
      <c r="K429" s="472"/>
      <c r="L429" s="472"/>
      <c r="M429" s="472"/>
      <c r="N429" s="472"/>
      <c r="O429" s="472"/>
      <c r="P429" s="472"/>
      <c r="Q429" s="472">
        <v>50</v>
      </c>
      <c r="R429" s="472">
        <v>0</v>
      </c>
    </row>
    <row r="430" spans="1:18">
      <c r="A430" s="468">
        <f t="shared" si="6"/>
        <v>3824</v>
      </c>
      <c r="B430" s="473">
        <v>38249945</v>
      </c>
      <c r="C430" s="471" t="s">
        <v>4011</v>
      </c>
      <c r="D430" s="471" t="s">
        <v>3054</v>
      </c>
      <c r="E430" s="472"/>
      <c r="F430" s="472"/>
      <c r="G430" s="472"/>
      <c r="H430" s="472"/>
      <c r="I430" s="472"/>
      <c r="J430" s="472"/>
      <c r="K430" s="472"/>
      <c r="L430" s="472"/>
      <c r="M430" s="472"/>
      <c r="N430" s="472"/>
      <c r="O430" s="472"/>
      <c r="P430" s="472"/>
      <c r="Q430" s="472">
        <v>1046973.1</v>
      </c>
      <c r="R430" s="472">
        <v>789731.1</v>
      </c>
    </row>
    <row r="431" spans="1:18">
      <c r="A431" s="468">
        <f t="shared" si="6"/>
        <v>3824</v>
      </c>
      <c r="B431" s="473">
        <v>38249950</v>
      </c>
      <c r="C431" s="471" t="s">
        <v>4012</v>
      </c>
      <c r="D431" s="471" t="s">
        <v>3054</v>
      </c>
      <c r="E431" s="472"/>
      <c r="F431" s="472"/>
      <c r="G431" s="472"/>
      <c r="H431" s="472"/>
      <c r="I431" s="472"/>
      <c r="J431" s="472"/>
      <c r="K431" s="472"/>
      <c r="L431" s="472"/>
      <c r="M431" s="472"/>
      <c r="N431" s="472"/>
      <c r="O431" s="472"/>
      <c r="P431" s="472"/>
      <c r="Q431" s="472">
        <v>709533</v>
      </c>
      <c r="R431" s="472">
        <v>774708.1</v>
      </c>
    </row>
    <row r="432" spans="1:18">
      <c r="A432" s="468">
        <f t="shared" si="6"/>
        <v>3824</v>
      </c>
      <c r="B432" s="473">
        <v>38249955</v>
      </c>
      <c r="C432" s="471" t="s">
        <v>4013</v>
      </c>
      <c r="D432" s="471" t="s">
        <v>3054</v>
      </c>
      <c r="E432" s="472"/>
      <c r="F432" s="472"/>
      <c r="G432" s="472"/>
      <c r="H432" s="472"/>
      <c r="I432" s="472"/>
      <c r="J432" s="472"/>
      <c r="K432" s="472"/>
      <c r="L432" s="472"/>
      <c r="M432" s="472"/>
      <c r="N432" s="472"/>
      <c r="O432" s="472"/>
      <c r="P432" s="472"/>
      <c r="Q432" s="472">
        <v>21602.2</v>
      </c>
      <c r="R432" s="472">
        <v>60063.5</v>
      </c>
    </row>
    <row r="433" spans="1:18">
      <c r="A433" s="468">
        <f t="shared" si="6"/>
        <v>3824</v>
      </c>
      <c r="B433" s="473">
        <v>38249956</v>
      </c>
      <c r="C433" s="471" t="s">
        <v>4014</v>
      </c>
      <c r="D433" s="471" t="s">
        <v>3054</v>
      </c>
      <c r="E433" s="472"/>
      <c r="F433" s="472"/>
      <c r="G433" s="472"/>
      <c r="H433" s="472"/>
      <c r="I433" s="472"/>
      <c r="J433" s="472"/>
      <c r="K433" s="472"/>
      <c r="L433" s="472"/>
      <c r="M433" s="472"/>
      <c r="N433" s="472"/>
      <c r="O433" s="472"/>
      <c r="P433" s="472"/>
      <c r="Q433" s="472"/>
      <c r="R433" s="472">
        <v>9587.7000000000007</v>
      </c>
    </row>
    <row r="434" spans="1:18">
      <c r="A434" s="468">
        <f t="shared" si="6"/>
        <v>3824</v>
      </c>
      <c r="B434" s="473">
        <v>38249957</v>
      </c>
      <c r="C434" s="471" t="s">
        <v>3591</v>
      </c>
      <c r="D434" s="471" t="s">
        <v>3054</v>
      </c>
      <c r="E434" s="472"/>
      <c r="F434" s="472"/>
      <c r="G434" s="472"/>
      <c r="H434" s="472"/>
      <c r="I434" s="472"/>
      <c r="J434" s="472"/>
      <c r="K434" s="472"/>
      <c r="L434" s="472"/>
      <c r="M434" s="472"/>
      <c r="N434" s="472"/>
      <c r="O434" s="472"/>
      <c r="P434" s="472"/>
      <c r="Q434" s="472"/>
      <c r="R434" s="472">
        <v>3175.1</v>
      </c>
    </row>
    <row r="435" spans="1:18">
      <c r="A435" s="468">
        <f t="shared" si="6"/>
        <v>3824</v>
      </c>
      <c r="B435" s="473">
        <v>38249958</v>
      </c>
      <c r="C435" s="471" t="s">
        <v>4015</v>
      </c>
      <c r="D435" s="471" t="s">
        <v>3054</v>
      </c>
      <c r="E435" s="472"/>
      <c r="F435" s="472"/>
      <c r="G435" s="472"/>
      <c r="H435" s="472"/>
      <c r="I435" s="472"/>
      <c r="J435" s="472"/>
      <c r="K435" s="472"/>
      <c r="L435" s="472"/>
      <c r="M435" s="472"/>
      <c r="N435" s="472"/>
      <c r="O435" s="472"/>
      <c r="P435" s="472"/>
      <c r="Q435" s="472">
        <v>94</v>
      </c>
      <c r="R435" s="472">
        <v>78.3</v>
      </c>
    </row>
    <row r="436" spans="1:18">
      <c r="A436" s="468">
        <f t="shared" si="6"/>
        <v>3824</v>
      </c>
      <c r="B436" s="473">
        <v>38249961</v>
      </c>
      <c r="C436" s="471" t="s">
        <v>4016</v>
      </c>
      <c r="D436" s="471" t="s">
        <v>3054</v>
      </c>
      <c r="E436" s="472"/>
      <c r="F436" s="472"/>
      <c r="G436" s="472"/>
      <c r="H436" s="472"/>
      <c r="I436" s="472"/>
      <c r="J436" s="472"/>
      <c r="K436" s="472"/>
      <c r="L436" s="472"/>
      <c r="M436" s="472"/>
      <c r="N436" s="472"/>
      <c r="O436" s="472"/>
      <c r="P436" s="472"/>
      <c r="Q436" s="472"/>
      <c r="R436" s="472"/>
    </row>
    <row r="437" spans="1:18">
      <c r="A437" s="468">
        <f t="shared" si="6"/>
        <v>3824</v>
      </c>
      <c r="B437" s="473">
        <v>38249962</v>
      </c>
      <c r="C437" s="471" t="s">
        <v>4017</v>
      </c>
      <c r="D437" s="471" t="s">
        <v>3054</v>
      </c>
      <c r="E437" s="472"/>
      <c r="F437" s="472"/>
      <c r="G437" s="472"/>
      <c r="H437" s="472"/>
      <c r="I437" s="472"/>
      <c r="J437" s="472"/>
      <c r="K437" s="472"/>
      <c r="L437" s="472"/>
      <c r="M437" s="472"/>
      <c r="N437" s="472"/>
      <c r="O437" s="472"/>
      <c r="P437" s="472"/>
      <c r="Q437" s="472"/>
      <c r="R437" s="472">
        <v>4211.8</v>
      </c>
    </row>
    <row r="438" spans="1:18">
      <c r="A438" s="468">
        <f t="shared" si="6"/>
        <v>3824</v>
      </c>
      <c r="B438" s="473">
        <v>38249964</v>
      </c>
      <c r="C438" s="471" t="s">
        <v>3591</v>
      </c>
      <c r="D438" s="471" t="s">
        <v>3054</v>
      </c>
      <c r="E438" s="472"/>
      <c r="F438" s="472"/>
      <c r="G438" s="472"/>
      <c r="H438" s="472"/>
      <c r="I438" s="472"/>
      <c r="J438" s="472"/>
      <c r="K438" s="472"/>
      <c r="L438" s="472"/>
      <c r="M438" s="472"/>
      <c r="N438" s="472"/>
      <c r="O438" s="472"/>
      <c r="P438" s="472"/>
      <c r="Q438" s="472">
        <v>244165</v>
      </c>
      <c r="R438" s="472">
        <v>218594.5</v>
      </c>
    </row>
    <row r="439" spans="1:18">
      <c r="A439" s="468">
        <f t="shared" si="6"/>
        <v>3824</v>
      </c>
      <c r="B439" s="473">
        <v>38249965</v>
      </c>
      <c r="C439" s="471" t="s">
        <v>4018</v>
      </c>
      <c r="D439" s="471" t="s">
        <v>3054</v>
      </c>
      <c r="E439" s="472"/>
      <c r="F439" s="472"/>
      <c r="G439" s="472"/>
      <c r="H439" s="472"/>
      <c r="I439" s="472"/>
      <c r="J439" s="472"/>
      <c r="K439" s="472"/>
      <c r="L439" s="472"/>
      <c r="M439" s="472"/>
      <c r="N439" s="472"/>
      <c r="O439" s="472"/>
      <c r="P439" s="472"/>
      <c r="Q439" s="472">
        <v>587128.80000000005</v>
      </c>
      <c r="R439" s="472">
        <v>414921</v>
      </c>
    </row>
    <row r="440" spans="1:18">
      <c r="A440" s="468">
        <f t="shared" si="6"/>
        <v>3824</v>
      </c>
      <c r="B440" s="473">
        <v>38249970</v>
      </c>
      <c r="C440" s="471" t="s">
        <v>4019</v>
      </c>
      <c r="D440" s="471" t="s">
        <v>3054</v>
      </c>
      <c r="E440" s="472"/>
      <c r="F440" s="472"/>
      <c r="G440" s="472"/>
      <c r="H440" s="472"/>
      <c r="I440" s="472"/>
      <c r="J440" s="472"/>
      <c r="K440" s="472"/>
      <c r="L440" s="472"/>
      <c r="M440" s="472"/>
      <c r="N440" s="472"/>
      <c r="O440" s="472"/>
      <c r="P440" s="472"/>
      <c r="Q440" s="472">
        <v>17307.7</v>
      </c>
      <c r="R440" s="472">
        <v>27338</v>
      </c>
    </row>
    <row r="441" spans="1:18">
      <c r="A441" s="468">
        <f t="shared" si="6"/>
        <v>3824</v>
      </c>
      <c r="B441" s="473">
        <v>38249975</v>
      </c>
      <c r="C441" s="471" t="s">
        <v>4020</v>
      </c>
      <c r="D441" s="471" t="s">
        <v>3054</v>
      </c>
      <c r="E441" s="472"/>
      <c r="F441" s="472"/>
      <c r="G441" s="472"/>
      <c r="H441" s="472"/>
      <c r="I441" s="472"/>
      <c r="J441" s="472"/>
      <c r="K441" s="472"/>
      <c r="L441" s="472"/>
      <c r="M441" s="472"/>
      <c r="N441" s="472"/>
      <c r="O441" s="472"/>
      <c r="P441" s="472"/>
      <c r="Q441" s="472"/>
      <c r="R441" s="472"/>
    </row>
    <row r="442" spans="1:18">
      <c r="A442" s="468">
        <f t="shared" si="6"/>
        <v>3824</v>
      </c>
      <c r="B442" s="473">
        <v>38249980</v>
      </c>
      <c r="C442" s="471" t="s">
        <v>4021</v>
      </c>
      <c r="D442" s="471" t="s">
        <v>3054</v>
      </c>
      <c r="E442" s="472"/>
      <c r="F442" s="472"/>
      <c r="G442" s="472"/>
      <c r="H442" s="472"/>
      <c r="I442" s="472"/>
      <c r="J442" s="472"/>
      <c r="K442" s="472"/>
      <c r="L442" s="472"/>
      <c r="M442" s="472"/>
      <c r="N442" s="472"/>
      <c r="O442" s="472"/>
      <c r="P442" s="472"/>
      <c r="Q442" s="472"/>
      <c r="R442" s="472"/>
    </row>
    <row r="443" spans="1:18">
      <c r="A443" s="468">
        <f t="shared" si="6"/>
        <v>3824</v>
      </c>
      <c r="B443" s="473">
        <v>38249985</v>
      </c>
      <c r="C443" s="471" t="s">
        <v>4022</v>
      </c>
      <c r="D443" s="471" t="s">
        <v>3054</v>
      </c>
      <c r="E443" s="472"/>
      <c r="F443" s="472"/>
      <c r="G443" s="472"/>
      <c r="H443" s="472"/>
      <c r="I443" s="472"/>
      <c r="J443" s="472"/>
      <c r="K443" s="472"/>
      <c r="L443" s="472"/>
      <c r="M443" s="472"/>
      <c r="N443" s="472"/>
      <c r="O443" s="472"/>
      <c r="P443" s="472"/>
      <c r="Q443" s="472"/>
      <c r="R443" s="472"/>
    </row>
    <row r="444" spans="1:18">
      <c r="A444" s="468">
        <f t="shared" si="6"/>
        <v>3824</v>
      </c>
      <c r="B444" s="473">
        <v>38249986</v>
      </c>
      <c r="C444" s="471" t="s">
        <v>4023</v>
      </c>
      <c r="D444" s="471" t="s">
        <v>3054</v>
      </c>
      <c r="E444" s="472"/>
      <c r="F444" s="472"/>
      <c r="G444" s="472"/>
      <c r="H444" s="472"/>
      <c r="I444" s="472"/>
      <c r="J444" s="472"/>
      <c r="K444" s="472"/>
      <c r="L444" s="472"/>
      <c r="M444" s="472"/>
      <c r="N444" s="472"/>
      <c r="O444" s="472"/>
      <c r="P444" s="472"/>
      <c r="Q444" s="472">
        <v>837.1</v>
      </c>
      <c r="R444" s="472">
        <v>8272.5</v>
      </c>
    </row>
    <row r="445" spans="1:18">
      <c r="A445" s="468">
        <f t="shared" si="6"/>
        <v>3824</v>
      </c>
      <c r="B445" s="473">
        <v>38249992</v>
      </c>
      <c r="C445" s="471" t="s">
        <v>4024</v>
      </c>
      <c r="D445" s="471" t="s">
        <v>3054</v>
      </c>
      <c r="E445" s="472"/>
      <c r="F445" s="472"/>
      <c r="G445" s="472"/>
      <c r="H445" s="472"/>
      <c r="I445" s="472"/>
      <c r="J445" s="472"/>
      <c r="K445" s="472"/>
      <c r="L445" s="472"/>
      <c r="M445" s="472"/>
      <c r="N445" s="472"/>
      <c r="O445" s="472"/>
      <c r="P445" s="472"/>
      <c r="Q445" s="472">
        <v>928543.6</v>
      </c>
      <c r="R445" s="472">
        <v>701072.9</v>
      </c>
    </row>
    <row r="446" spans="1:18">
      <c r="A446" s="468">
        <f t="shared" si="6"/>
        <v>3824</v>
      </c>
      <c r="B446" s="473">
        <v>38249993</v>
      </c>
      <c r="C446" s="471" t="s">
        <v>4025</v>
      </c>
      <c r="D446" s="471" t="s">
        <v>3054</v>
      </c>
      <c r="E446" s="472"/>
      <c r="F446" s="472"/>
      <c r="G446" s="472"/>
      <c r="H446" s="472"/>
      <c r="I446" s="472"/>
      <c r="J446" s="472"/>
      <c r="K446" s="472"/>
      <c r="L446" s="472"/>
      <c r="M446" s="472"/>
      <c r="N446" s="472"/>
      <c r="O446" s="472"/>
      <c r="P446" s="472"/>
      <c r="Q446" s="472">
        <v>421695.6</v>
      </c>
      <c r="R446" s="472">
        <v>268856.59999999998</v>
      </c>
    </row>
    <row r="447" spans="1:18">
      <c r="A447" s="468">
        <f t="shared" si="6"/>
        <v>3824</v>
      </c>
      <c r="B447" s="473">
        <v>38249996</v>
      </c>
      <c r="C447" s="471" t="s">
        <v>3591</v>
      </c>
      <c r="D447" s="471" t="s">
        <v>3054</v>
      </c>
      <c r="E447" s="472"/>
      <c r="F447" s="472"/>
      <c r="G447" s="472"/>
      <c r="H447" s="472"/>
      <c r="I447" s="472"/>
      <c r="J447" s="472"/>
      <c r="K447" s="472"/>
      <c r="L447" s="472"/>
      <c r="M447" s="472"/>
      <c r="N447" s="472"/>
      <c r="O447" s="472"/>
      <c r="P447" s="472"/>
      <c r="Q447" s="472">
        <v>1704834.8</v>
      </c>
      <c r="R447" s="472">
        <v>2333873.4</v>
      </c>
    </row>
    <row r="448" spans="1:18">
      <c r="A448" s="468">
        <f t="shared" si="6"/>
        <v>3825</v>
      </c>
      <c r="B448" s="473">
        <v>38251000</v>
      </c>
      <c r="C448" s="471" t="s">
        <v>4026</v>
      </c>
      <c r="D448" s="471" t="s">
        <v>3054</v>
      </c>
      <c r="E448" s="472">
        <v>0</v>
      </c>
      <c r="F448" s="472"/>
      <c r="G448" s="472"/>
      <c r="H448" s="472"/>
      <c r="I448" s="472"/>
      <c r="J448" s="472"/>
      <c r="K448" s="472"/>
      <c r="L448" s="472"/>
      <c r="M448" s="472"/>
      <c r="N448" s="472"/>
      <c r="O448" s="472"/>
      <c r="P448" s="472"/>
      <c r="Q448" s="472"/>
      <c r="R448" s="472"/>
    </row>
    <row r="449" spans="1:18">
      <c r="A449" s="468">
        <f t="shared" si="6"/>
        <v>3825</v>
      </c>
      <c r="B449" s="473">
        <v>38252000</v>
      </c>
      <c r="C449" s="471" t="s">
        <v>4027</v>
      </c>
      <c r="D449" s="471" t="s">
        <v>3054</v>
      </c>
      <c r="E449" s="472"/>
      <c r="F449" s="472"/>
      <c r="G449" s="472">
        <v>0</v>
      </c>
      <c r="H449" s="472"/>
      <c r="I449" s="472"/>
      <c r="J449" s="472"/>
      <c r="K449" s="472"/>
      <c r="L449" s="472"/>
      <c r="M449" s="472"/>
      <c r="N449" s="472"/>
      <c r="O449" s="472"/>
      <c r="P449" s="472"/>
      <c r="Q449" s="472"/>
      <c r="R449" s="472"/>
    </row>
    <row r="450" spans="1:18">
      <c r="A450" s="468">
        <f t="shared" si="6"/>
        <v>3825</v>
      </c>
      <c r="B450" s="473">
        <v>38253000</v>
      </c>
      <c r="C450" s="471" t="s">
        <v>4028</v>
      </c>
      <c r="D450" s="471" t="s">
        <v>3054</v>
      </c>
      <c r="E450" s="472"/>
      <c r="F450" s="472">
        <v>0</v>
      </c>
      <c r="G450" s="472">
        <v>0</v>
      </c>
      <c r="H450" s="472"/>
      <c r="I450" s="472"/>
      <c r="J450" s="472"/>
      <c r="K450" s="472"/>
      <c r="L450" s="472"/>
      <c r="M450" s="472"/>
      <c r="N450" s="472"/>
      <c r="O450" s="472"/>
      <c r="P450" s="472"/>
      <c r="Q450" s="472"/>
      <c r="R450" s="472"/>
    </row>
    <row r="451" spans="1:18">
      <c r="A451" s="468">
        <f t="shared" si="6"/>
        <v>3825</v>
      </c>
      <c r="B451" s="473">
        <v>38254100</v>
      </c>
      <c r="C451" s="471" t="s">
        <v>4029</v>
      </c>
      <c r="D451" s="471" t="s">
        <v>3054</v>
      </c>
      <c r="E451" s="472"/>
      <c r="F451" s="472"/>
      <c r="G451" s="472"/>
      <c r="H451" s="472"/>
      <c r="I451" s="472"/>
      <c r="J451" s="472"/>
      <c r="K451" s="472"/>
      <c r="L451" s="472"/>
      <c r="M451" s="472"/>
      <c r="N451" s="472"/>
      <c r="O451" s="472"/>
      <c r="P451" s="472"/>
      <c r="Q451" s="472"/>
      <c r="R451" s="472"/>
    </row>
    <row r="452" spans="1:18">
      <c r="A452" s="468">
        <f t="shared" si="6"/>
        <v>3825</v>
      </c>
      <c r="B452" s="473">
        <v>38254900</v>
      </c>
      <c r="C452" s="471" t="s">
        <v>4030</v>
      </c>
      <c r="D452" s="471" t="s">
        <v>3054</v>
      </c>
      <c r="E452" s="472">
        <v>0</v>
      </c>
      <c r="F452" s="472">
        <v>122</v>
      </c>
      <c r="G452" s="472">
        <v>0</v>
      </c>
      <c r="H452" s="472"/>
      <c r="I452" s="472"/>
      <c r="J452" s="472"/>
      <c r="K452" s="472"/>
      <c r="L452" s="472"/>
      <c r="M452" s="472"/>
      <c r="N452" s="472"/>
      <c r="O452" s="472"/>
      <c r="P452" s="472"/>
      <c r="Q452" s="472"/>
      <c r="R452" s="472"/>
    </row>
    <row r="453" spans="1:18">
      <c r="A453" s="468">
        <f t="shared" si="6"/>
        <v>3825</v>
      </c>
      <c r="B453" s="473">
        <v>38255000</v>
      </c>
      <c r="C453" s="471" t="s">
        <v>4031</v>
      </c>
      <c r="D453" s="471" t="s">
        <v>3054</v>
      </c>
      <c r="E453" s="472"/>
      <c r="F453" s="472"/>
      <c r="G453" s="472"/>
      <c r="H453" s="472"/>
      <c r="I453" s="472"/>
      <c r="J453" s="472"/>
      <c r="K453" s="472"/>
      <c r="L453" s="472"/>
      <c r="M453" s="472">
        <v>0</v>
      </c>
      <c r="N453" s="472"/>
      <c r="O453" s="472"/>
      <c r="P453" s="472"/>
      <c r="Q453" s="472">
        <v>2000</v>
      </c>
      <c r="R453" s="472"/>
    </row>
    <row r="454" spans="1:18">
      <c r="A454" s="468">
        <f t="shared" ref="A454:A459" si="7">+VALUE(LEFT(B454,4))</f>
        <v>3825</v>
      </c>
      <c r="B454" s="473">
        <v>38256100</v>
      </c>
      <c r="C454" s="471" t="s">
        <v>4032</v>
      </c>
      <c r="D454" s="471" t="s">
        <v>3054</v>
      </c>
      <c r="E454" s="472"/>
      <c r="F454" s="472"/>
      <c r="G454" s="472">
        <v>19480</v>
      </c>
      <c r="H454" s="472">
        <v>0</v>
      </c>
      <c r="I454" s="472"/>
      <c r="J454" s="472">
        <v>74630</v>
      </c>
      <c r="K454" s="472">
        <v>4021440</v>
      </c>
      <c r="L454" s="472">
        <v>6087074</v>
      </c>
      <c r="M454" s="472">
        <v>475520</v>
      </c>
      <c r="N454" s="472">
        <v>58580</v>
      </c>
      <c r="O454" s="472"/>
      <c r="P454" s="472"/>
      <c r="Q454" s="472"/>
      <c r="R454" s="472"/>
    </row>
    <row r="455" spans="1:18">
      <c r="A455" s="468">
        <f t="shared" si="7"/>
        <v>3825</v>
      </c>
      <c r="B455" s="473">
        <v>38256900</v>
      </c>
      <c r="C455" s="471" t="s">
        <v>3335</v>
      </c>
      <c r="D455" s="471" t="s">
        <v>3054</v>
      </c>
      <c r="E455" s="472"/>
      <c r="F455" s="472">
        <v>0</v>
      </c>
      <c r="G455" s="472">
        <v>0</v>
      </c>
      <c r="H455" s="472"/>
      <c r="I455" s="472"/>
      <c r="J455" s="472"/>
      <c r="K455" s="472"/>
      <c r="L455" s="472">
        <v>24158</v>
      </c>
      <c r="M455" s="472">
        <v>11510</v>
      </c>
      <c r="N455" s="472"/>
      <c r="O455" s="472"/>
      <c r="P455" s="472">
        <v>0</v>
      </c>
      <c r="Q455" s="472"/>
      <c r="R455" s="472"/>
    </row>
    <row r="456" spans="1:18">
      <c r="A456" s="468">
        <f t="shared" si="7"/>
        <v>3825</v>
      </c>
      <c r="B456" s="473">
        <v>38259010</v>
      </c>
      <c r="C456" s="471" t="s">
        <v>4033</v>
      </c>
      <c r="D456" s="471" t="s">
        <v>3054</v>
      </c>
      <c r="E456" s="472">
        <v>0</v>
      </c>
      <c r="F456" s="472">
        <v>0</v>
      </c>
      <c r="G456" s="472"/>
      <c r="H456" s="472"/>
      <c r="I456" s="472"/>
      <c r="J456" s="472">
        <v>6577</v>
      </c>
      <c r="K456" s="472">
        <v>2950</v>
      </c>
      <c r="L456" s="472">
        <v>2000</v>
      </c>
      <c r="M456" s="472">
        <v>73.5</v>
      </c>
      <c r="N456" s="472">
        <v>0</v>
      </c>
      <c r="O456" s="472">
        <v>0</v>
      </c>
      <c r="P456" s="472">
        <v>0</v>
      </c>
      <c r="Q456" s="472">
        <v>0</v>
      </c>
      <c r="R456" s="472">
        <v>0</v>
      </c>
    </row>
    <row r="457" spans="1:18">
      <c r="A457" s="468">
        <f t="shared" si="7"/>
        <v>3825</v>
      </c>
      <c r="B457" s="473">
        <v>38259090</v>
      </c>
      <c r="C457" s="471" t="s">
        <v>3448</v>
      </c>
      <c r="D457" s="471" t="s">
        <v>3054</v>
      </c>
      <c r="E457" s="472">
        <v>4050</v>
      </c>
      <c r="F457" s="472">
        <v>951</v>
      </c>
      <c r="G457" s="472">
        <v>6722</v>
      </c>
      <c r="H457" s="472">
        <v>4</v>
      </c>
      <c r="I457" s="472"/>
      <c r="J457" s="472">
        <v>0</v>
      </c>
      <c r="K457" s="472">
        <v>448050</v>
      </c>
      <c r="L457" s="472"/>
      <c r="M457" s="472">
        <v>16284</v>
      </c>
      <c r="N457" s="472">
        <v>0</v>
      </c>
      <c r="O457" s="472">
        <v>0</v>
      </c>
      <c r="P457" s="472"/>
      <c r="Q457" s="472">
        <v>0</v>
      </c>
      <c r="R457" s="472">
        <v>0</v>
      </c>
    </row>
    <row r="458" spans="1:18">
      <c r="A458" s="468">
        <f t="shared" si="7"/>
        <v>3826</v>
      </c>
      <c r="B458" s="473">
        <v>38260010</v>
      </c>
      <c r="C458" s="471" t="s">
        <v>4034</v>
      </c>
      <c r="D458" s="471" t="s">
        <v>3054</v>
      </c>
      <c r="E458" s="472"/>
      <c r="F458" s="472"/>
      <c r="G458" s="472"/>
      <c r="H458" s="472"/>
      <c r="I458" s="472"/>
      <c r="J458" s="472"/>
      <c r="K458" s="472"/>
      <c r="L458" s="472">
        <v>82030865</v>
      </c>
      <c r="M458" s="472">
        <v>94004346</v>
      </c>
      <c r="N458" s="472">
        <v>90681871</v>
      </c>
      <c r="O458" s="472">
        <v>101682748.90000001</v>
      </c>
      <c r="P458" s="472">
        <v>82417345.200000003</v>
      </c>
      <c r="Q458" s="472">
        <v>105564145.7</v>
      </c>
      <c r="R458" s="472">
        <v>114068293.3</v>
      </c>
    </row>
    <row r="459" spans="1:18">
      <c r="A459" s="468">
        <f t="shared" si="7"/>
        <v>3826</v>
      </c>
      <c r="B459" s="473">
        <v>38260090</v>
      </c>
      <c r="C459" s="471" t="s">
        <v>3107</v>
      </c>
      <c r="D459" s="471" t="s">
        <v>3054</v>
      </c>
      <c r="E459" s="472"/>
      <c r="F459" s="472"/>
      <c r="G459" s="472"/>
      <c r="H459" s="472"/>
      <c r="I459" s="472"/>
      <c r="J459" s="472"/>
      <c r="K459" s="472"/>
      <c r="L459" s="472">
        <v>5</v>
      </c>
      <c r="M459" s="472">
        <v>0.3</v>
      </c>
      <c r="N459" s="472">
        <v>0</v>
      </c>
      <c r="O459" s="472">
        <v>0</v>
      </c>
      <c r="P459" s="472">
        <v>1285</v>
      </c>
      <c r="Q459" s="472">
        <v>330.1</v>
      </c>
      <c r="R459" s="472">
        <v>764</v>
      </c>
    </row>
  </sheetData>
  <autoFilter ref="A4:R459" xr:uid="{EFF31433-5DA0-43B8-9407-A8789574B93B}"/>
  <pageMargins left="0" right="0" top="0" bottom="0"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filterMode="1">
    <tabColor theme="2" tint="-0.249977111117893"/>
    <outlinePr summaryBelow="0"/>
  </sheetPr>
  <dimension ref="A1:K5211"/>
  <sheetViews>
    <sheetView topLeftCell="A534" zoomScale="85" zoomScaleNormal="85" workbookViewId="0">
      <selection activeCell="I560" sqref="I560"/>
    </sheetView>
  </sheetViews>
  <sheetFormatPr defaultColWidth="8.88671875" defaultRowHeight="14.4"/>
  <cols>
    <col min="1" max="2" width="11.44140625" style="405" customWidth="1"/>
    <col min="3" max="3" width="20.6640625" style="405" customWidth="1"/>
    <col min="4" max="4" width="11.44140625" style="405" customWidth="1"/>
    <col min="5" max="7" width="16.6640625" style="405" customWidth="1"/>
    <col min="8" max="8" width="14.6640625" style="405" customWidth="1"/>
    <col min="9" max="9" width="48.88671875" style="405" customWidth="1"/>
    <col min="10" max="10" width="17.33203125" style="405" customWidth="1"/>
    <col min="11" max="16384" width="8.88671875" style="405"/>
  </cols>
  <sheetData>
    <row r="1" spans="1:10" ht="22.95" customHeight="1">
      <c r="A1" s="403" t="s">
        <v>3045</v>
      </c>
      <c r="B1" s="404"/>
      <c r="C1" s="404"/>
      <c r="D1" s="404"/>
      <c r="E1" s="404"/>
      <c r="F1" s="404"/>
      <c r="G1" s="404"/>
      <c r="H1" s="404"/>
    </row>
    <row r="2" spans="1:10" ht="10.199999999999999" customHeight="1">
      <c r="A2" s="406" t="s">
        <v>3046</v>
      </c>
      <c r="B2" s="404"/>
      <c r="C2" s="404"/>
      <c r="D2" s="404"/>
      <c r="E2" s="404"/>
      <c r="F2" s="404"/>
      <c r="G2" s="404"/>
      <c r="H2" s="404"/>
    </row>
    <row r="3" spans="1:10" ht="30" customHeight="1">
      <c r="A3" s="407" t="s">
        <v>3046</v>
      </c>
      <c r="B3" s="408"/>
      <c r="C3" s="408"/>
      <c r="D3" s="408"/>
      <c r="E3" s="408"/>
      <c r="F3" s="409" t="s">
        <v>3047</v>
      </c>
      <c r="G3" s="409" t="s">
        <v>3048</v>
      </c>
      <c r="H3" s="410" t="s">
        <v>3660</v>
      </c>
      <c r="I3" s="405" t="s">
        <v>3049</v>
      </c>
      <c r="J3" s="405" t="s">
        <v>3050</v>
      </c>
    </row>
    <row r="4" spans="1:10" ht="18" hidden="1" customHeight="1">
      <c r="A4" s="411" t="s">
        <v>3051</v>
      </c>
      <c r="B4" s="411" t="s">
        <v>3052</v>
      </c>
      <c r="C4" s="411" t="s">
        <v>3053</v>
      </c>
      <c r="D4" s="411" t="s">
        <v>3054</v>
      </c>
      <c r="E4" s="412">
        <v>2018</v>
      </c>
      <c r="F4" s="413">
        <v>10310</v>
      </c>
      <c r="G4" s="413">
        <v>1510</v>
      </c>
      <c r="H4" s="410">
        <f>+IF(B4=0,H3,VALUE(B4))</f>
        <v>32011000</v>
      </c>
      <c r="I4" s="410" t="str">
        <f>+IF(C4=0,I3,C4)</f>
        <v>-- Kvebrachų ekstraktas</v>
      </c>
      <c r="J4" s="410" t="str">
        <f>+IF(D4=0,J3,D4)</f>
        <v>kilogramai</v>
      </c>
    </row>
    <row r="5" spans="1:10" ht="18" hidden="1" customHeight="1">
      <c r="A5" s="414"/>
      <c r="B5" s="414"/>
      <c r="C5" s="414"/>
      <c r="D5" s="414"/>
      <c r="E5" s="412">
        <v>2017</v>
      </c>
      <c r="F5" s="413">
        <v>12131</v>
      </c>
      <c r="G5" s="413">
        <v>19200</v>
      </c>
      <c r="H5" s="410">
        <f t="shared" ref="H5:H68" si="0">+IF(B5=0,H4,VALUE(B5))</f>
        <v>32011000</v>
      </c>
      <c r="I5" s="410" t="str">
        <f t="shared" ref="I5:J68" si="1">+IF(C5=0,I4,C5)</f>
        <v>-- Kvebrachų ekstraktas</v>
      </c>
      <c r="J5" s="410" t="str">
        <f t="shared" si="1"/>
        <v>kilogramai</v>
      </c>
    </row>
    <row r="6" spans="1:10" ht="18" hidden="1" customHeight="1">
      <c r="A6" s="414"/>
      <c r="B6" s="414"/>
      <c r="C6" s="414"/>
      <c r="D6" s="414"/>
      <c r="E6" s="412">
        <v>2016</v>
      </c>
      <c r="F6" s="413">
        <v>21260</v>
      </c>
      <c r="G6" s="413">
        <v>25035</v>
      </c>
      <c r="H6" s="410">
        <f t="shared" si="0"/>
        <v>32011000</v>
      </c>
      <c r="I6" s="410" t="str">
        <f t="shared" si="1"/>
        <v>-- Kvebrachų ekstraktas</v>
      </c>
      <c r="J6" s="410" t="str">
        <f t="shared" si="1"/>
        <v>kilogramai</v>
      </c>
    </row>
    <row r="7" spans="1:10" ht="18" hidden="1" customHeight="1">
      <c r="A7" s="414"/>
      <c r="B7" s="414"/>
      <c r="C7" s="414"/>
      <c r="D7" s="414"/>
      <c r="E7" s="412">
        <v>2015</v>
      </c>
      <c r="F7" s="413">
        <v>19775</v>
      </c>
      <c r="G7" s="413">
        <v>0</v>
      </c>
      <c r="H7" s="410">
        <f t="shared" si="0"/>
        <v>32011000</v>
      </c>
      <c r="I7" s="410" t="str">
        <f t="shared" si="1"/>
        <v>-- Kvebrachų ekstraktas</v>
      </c>
      <c r="J7" s="410" t="str">
        <f t="shared" si="1"/>
        <v>kilogramai</v>
      </c>
    </row>
    <row r="8" spans="1:10" ht="18" hidden="1" customHeight="1">
      <c r="A8" s="414"/>
      <c r="B8" s="414"/>
      <c r="C8" s="414"/>
      <c r="D8" s="414"/>
      <c r="E8" s="412">
        <v>2014</v>
      </c>
      <c r="F8" s="413">
        <v>15850</v>
      </c>
      <c r="G8" s="413">
        <v>76800</v>
      </c>
      <c r="H8" s="410">
        <f t="shared" si="0"/>
        <v>32011000</v>
      </c>
      <c r="I8" s="410" t="str">
        <f t="shared" si="1"/>
        <v>-- Kvebrachų ekstraktas</v>
      </c>
      <c r="J8" s="410" t="str">
        <f t="shared" si="1"/>
        <v>kilogramai</v>
      </c>
    </row>
    <row r="9" spans="1:10" ht="18" hidden="1" customHeight="1">
      <c r="A9" s="414"/>
      <c r="B9" s="414"/>
      <c r="C9" s="414"/>
      <c r="D9" s="414"/>
      <c r="E9" s="412">
        <v>2013</v>
      </c>
      <c r="F9" s="413">
        <v>3543.9</v>
      </c>
      <c r="G9" s="413">
        <v>12400</v>
      </c>
      <c r="H9" s="410">
        <f t="shared" si="0"/>
        <v>32011000</v>
      </c>
      <c r="I9" s="410" t="str">
        <f t="shared" si="1"/>
        <v>-- Kvebrachų ekstraktas</v>
      </c>
      <c r="J9" s="410" t="str">
        <f t="shared" si="1"/>
        <v>kilogramai</v>
      </c>
    </row>
    <row r="10" spans="1:10" ht="18" hidden="1" customHeight="1">
      <c r="A10" s="414"/>
      <c r="B10" s="414"/>
      <c r="C10" s="414"/>
      <c r="D10" s="414"/>
      <c r="E10" s="412">
        <v>2012</v>
      </c>
      <c r="F10" s="413">
        <v>56</v>
      </c>
      <c r="G10" s="413">
        <v>2400</v>
      </c>
      <c r="H10" s="410">
        <f t="shared" si="0"/>
        <v>32011000</v>
      </c>
      <c r="I10" s="410" t="str">
        <f t="shared" si="1"/>
        <v>-- Kvebrachų ekstraktas</v>
      </c>
      <c r="J10" s="410" t="str">
        <f t="shared" si="1"/>
        <v>kilogramai</v>
      </c>
    </row>
    <row r="11" spans="1:10" ht="18" hidden="1" customHeight="1">
      <c r="A11" s="414"/>
      <c r="B11" s="414"/>
      <c r="C11" s="414"/>
      <c r="D11" s="414"/>
      <c r="E11" s="412">
        <v>2011</v>
      </c>
      <c r="F11" s="413">
        <v>0</v>
      </c>
      <c r="G11" s="413">
        <v>1200</v>
      </c>
      <c r="H11" s="410">
        <f t="shared" si="0"/>
        <v>32011000</v>
      </c>
      <c r="I11" s="410" t="str">
        <f t="shared" si="1"/>
        <v>-- Kvebrachų ekstraktas</v>
      </c>
      <c r="J11" s="410" t="str">
        <f t="shared" si="1"/>
        <v>kilogramai</v>
      </c>
    </row>
    <row r="12" spans="1:10" ht="18" hidden="1" customHeight="1">
      <c r="A12" s="414"/>
      <c r="B12" s="414"/>
      <c r="C12" s="414"/>
      <c r="D12" s="414"/>
      <c r="E12" s="412">
        <v>2010</v>
      </c>
      <c r="F12" s="413">
        <v>1100</v>
      </c>
      <c r="G12" s="413">
        <v>2400</v>
      </c>
      <c r="H12" s="410">
        <f t="shared" si="0"/>
        <v>32011000</v>
      </c>
      <c r="I12" s="410" t="str">
        <f t="shared" si="1"/>
        <v>-- Kvebrachų ekstraktas</v>
      </c>
      <c r="J12" s="410" t="str">
        <f t="shared" si="1"/>
        <v>kilogramai</v>
      </c>
    </row>
    <row r="13" spans="1:10" ht="18" hidden="1" customHeight="1">
      <c r="A13" s="414"/>
      <c r="B13" s="414"/>
      <c r="C13" s="414"/>
      <c r="D13" s="414"/>
      <c r="E13" s="412">
        <v>2009</v>
      </c>
      <c r="F13" s="413">
        <v>0</v>
      </c>
      <c r="G13" s="413">
        <v>2745</v>
      </c>
      <c r="H13" s="410">
        <f t="shared" si="0"/>
        <v>32011000</v>
      </c>
      <c r="I13" s="410" t="str">
        <f t="shared" si="1"/>
        <v>-- Kvebrachų ekstraktas</v>
      </c>
      <c r="J13" s="410" t="str">
        <f t="shared" si="1"/>
        <v>kilogramai</v>
      </c>
    </row>
    <row r="14" spans="1:10" ht="18" hidden="1" customHeight="1">
      <c r="A14" s="414"/>
      <c r="B14" s="414"/>
      <c r="C14" s="414"/>
      <c r="D14" s="414"/>
      <c r="E14" s="412">
        <v>2008</v>
      </c>
      <c r="F14" s="413">
        <v>0</v>
      </c>
      <c r="G14" s="413">
        <v>2300</v>
      </c>
      <c r="H14" s="410">
        <f t="shared" si="0"/>
        <v>32011000</v>
      </c>
      <c r="I14" s="410" t="str">
        <f t="shared" si="1"/>
        <v>-- Kvebrachų ekstraktas</v>
      </c>
      <c r="J14" s="410" t="str">
        <f t="shared" si="1"/>
        <v>kilogramai</v>
      </c>
    </row>
    <row r="15" spans="1:10" ht="18" hidden="1" customHeight="1">
      <c r="A15" s="414"/>
      <c r="B15" s="414"/>
      <c r="C15" s="414"/>
      <c r="D15" s="414"/>
      <c r="E15" s="412">
        <v>2007</v>
      </c>
      <c r="F15" s="413">
        <v>0</v>
      </c>
      <c r="G15" s="413">
        <v>2800</v>
      </c>
      <c r="H15" s="410">
        <f t="shared" si="0"/>
        <v>32011000</v>
      </c>
      <c r="I15" s="410" t="str">
        <f t="shared" si="1"/>
        <v>-- Kvebrachų ekstraktas</v>
      </c>
      <c r="J15" s="410" t="str">
        <f t="shared" si="1"/>
        <v>kilogramai</v>
      </c>
    </row>
    <row r="16" spans="1:10" ht="18" hidden="1" customHeight="1">
      <c r="A16" s="414"/>
      <c r="B16" s="414"/>
      <c r="C16" s="414"/>
      <c r="D16" s="414"/>
      <c r="E16" s="412">
        <v>2006</v>
      </c>
      <c r="F16" s="413">
        <v>0</v>
      </c>
      <c r="G16" s="413">
        <v>1000</v>
      </c>
      <c r="H16" s="410">
        <f t="shared" si="0"/>
        <v>32011000</v>
      </c>
      <c r="I16" s="410" t="str">
        <f t="shared" si="1"/>
        <v>-- Kvebrachų ekstraktas</v>
      </c>
      <c r="J16" s="410" t="str">
        <f t="shared" si="1"/>
        <v>kilogramai</v>
      </c>
    </row>
    <row r="17" spans="1:10" ht="18" hidden="1" customHeight="1">
      <c r="A17" s="414"/>
      <c r="B17" s="414"/>
      <c r="C17" s="414"/>
      <c r="D17" s="414"/>
      <c r="E17" s="412">
        <v>2005</v>
      </c>
      <c r="F17" s="413">
        <v>0</v>
      </c>
      <c r="G17" s="413">
        <v>2100</v>
      </c>
      <c r="H17" s="410">
        <f t="shared" si="0"/>
        <v>32011000</v>
      </c>
      <c r="I17" s="410" t="str">
        <f t="shared" si="1"/>
        <v>-- Kvebrachų ekstraktas</v>
      </c>
      <c r="J17" s="410" t="str">
        <f t="shared" si="1"/>
        <v>kilogramai</v>
      </c>
    </row>
    <row r="18" spans="1:10" ht="18" hidden="1" customHeight="1">
      <c r="A18" s="414"/>
      <c r="B18" s="411" t="s">
        <v>3055</v>
      </c>
      <c r="C18" s="411" t="s">
        <v>3056</v>
      </c>
      <c r="D18" s="411" t="s">
        <v>3054</v>
      </c>
      <c r="E18" s="412">
        <v>2018</v>
      </c>
      <c r="F18" s="413">
        <v>133</v>
      </c>
      <c r="G18" s="413">
        <v>5113</v>
      </c>
      <c r="H18" s="410">
        <f t="shared" si="0"/>
        <v>32012000</v>
      </c>
      <c r="I18" s="410" t="str">
        <f t="shared" si="1"/>
        <v>-- Akacijų ekstraktas</v>
      </c>
      <c r="J18" s="410" t="str">
        <f t="shared" si="1"/>
        <v>kilogramai</v>
      </c>
    </row>
    <row r="19" spans="1:10" ht="18" hidden="1" customHeight="1">
      <c r="A19" s="414"/>
      <c r="B19" s="414"/>
      <c r="C19" s="414"/>
      <c r="D19" s="414"/>
      <c r="E19" s="412">
        <v>2017</v>
      </c>
      <c r="F19" s="413">
        <v>300</v>
      </c>
      <c r="G19" s="413">
        <v>0</v>
      </c>
      <c r="H19" s="410">
        <f t="shared" si="0"/>
        <v>32012000</v>
      </c>
      <c r="I19" s="410" t="str">
        <f t="shared" si="1"/>
        <v>-- Akacijų ekstraktas</v>
      </c>
      <c r="J19" s="410" t="str">
        <f t="shared" si="1"/>
        <v>kilogramai</v>
      </c>
    </row>
    <row r="20" spans="1:10" ht="18" hidden="1" customHeight="1">
      <c r="A20" s="414"/>
      <c r="B20" s="414"/>
      <c r="C20" s="414"/>
      <c r="D20" s="414"/>
      <c r="E20" s="412">
        <v>2016</v>
      </c>
      <c r="F20" s="413">
        <v>0</v>
      </c>
      <c r="G20" s="413">
        <v>10000</v>
      </c>
      <c r="H20" s="410">
        <f t="shared" si="0"/>
        <v>32012000</v>
      </c>
      <c r="I20" s="410" t="str">
        <f t="shared" si="1"/>
        <v>-- Akacijų ekstraktas</v>
      </c>
      <c r="J20" s="410" t="str">
        <f t="shared" si="1"/>
        <v>kilogramai</v>
      </c>
    </row>
    <row r="21" spans="1:10" ht="18" hidden="1" customHeight="1">
      <c r="A21" s="414"/>
      <c r="B21" s="414"/>
      <c r="C21" s="414"/>
      <c r="D21" s="414"/>
      <c r="E21" s="412">
        <v>2015</v>
      </c>
      <c r="F21" s="413">
        <v>8075</v>
      </c>
      <c r="G21" s="413">
        <v>2025</v>
      </c>
      <c r="H21" s="410">
        <f t="shared" si="0"/>
        <v>32012000</v>
      </c>
      <c r="I21" s="410" t="str">
        <f t="shared" si="1"/>
        <v>-- Akacijų ekstraktas</v>
      </c>
      <c r="J21" s="410" t="str">
        <f t="shared" si="1"/>
        <v>kilogramai</v>
      </c>
    </row>
    <row r="22" spans="1:10" ht="18" hidden="1" customHeight="1">
      <c r="A22" s="414"/>
      <c r="B22" s="414"/>
      <c r="C22" s="414"/>
      <c r="D22" s="414"/>
      <c r="E22" s="412">
        <v>2014</v>
      </c>
      <c r="F22" s="413">
        <v>12050</v>
      </c>
      <c r="G22" s="413">
        <v>28000</v>
      </c>
      <c r="H22" s="410">
        <f t="shared" si="0"/>
        <v>32012000</v>
      </c>
      <c r="I22" s="410" t="str">
        <f t="shared" si="1"/>
        <v>-- Akacijų ekstraktas</v>
      </c>
      <c r="J22" s="410" t="str">
        <f t="shared" si="1"/>
        <v>kilogramai</v>
      </c>
    </row>
    <row r="23" spans="1:10" ht="18" hidden="1" customHeight="1">
      <c r="A23" s="414"/>
      <c r="B23" s="414"/>
      <c r="C23" s="414"/>
      <c r="D23" s="414"/>
      <c r="E23" s="412">
        <v>2013</v>
      </c>
      <c r="F23" s="413">
        <v>2200</v>
      </c>
      <c r="G23" s="413">
        <v>16250</v>
      </c>
      <c r="H23" s="410">
        <f t="shared" si="0"/>
        <v>32012000</v>
      </c>
      <c r="I23" s="410" t="str">
        <f t="shared" si="1"/>
        <v>-- Akacijų ekstraktas</v>
      </c>
      <c r="J23" s="410" t="str">
        <f t="shared" si="1"/>
        <v>kilogramai</v>
      </c>
    </row>
    <row r="24" spans="1:10" ht="18" hidden="1" customHeight="1">
      <c r="A24" s="414"/>
      <c r="B24" s="414"/>
      <c r="C24" s="414"/>
      <c r="D24" s="414"/>
      <c r="E24" s="412">
        <v>2012</v>
      </c>
      <c r="F24" s="413">
        <v>0</v>
      </c>
      <c r="G24" s="413">
        <v>5925</v>
      </c>
      <c r="H24" s="410">
        <f t="shared" si="0"/>
        <v>32012000</v>
      </c>
      <c r="I24" s="410" t="str">
        <f t="shared" si="1"/>
        <v>-- Akacijų ekstraktas</v>
      </c>
      <c r="J24" s="410" t="str">
        <f t="shared" si="1"/>
        <v>kilogramai</v>
      </c>
    </row>
    <row r="25" spans="1:10" ht="18" hidden="1" customHeight="1">
      <c r="A25" s="414"/>
      <c r="B25" s="414"/>
      <c r="C25" s="414"/>
      <c r="D25" s="414"/>
      <c r="E25" s="412">
        <v>2011</v>
      </c>
      <c r="F25" s="413">
        <v>200</v>
      </c>
      <c r="G25" s="413">
        <v>3200</v>
      </c>
      <c r="H25" s="410">
        <f t="shared" si="0"/>
        <v>32012000</v>
      </c>
      <c r="I25" s="410" t="str">
        <f t="shared" si="1"/>
        <v>-- Akacijų ekstraktas</v>
      </c>
      <c r="J25" s="410" t="str">
        <f t="shared" si="1"/>
        <v>kilogramai</v>
      </c>
    </row>
    <row r="26" spans="1:10" ht="18" hidden="1" customHeight="1">
      <c r="A26" s="414"/>
      <c r="B26" s="414"/>
      <c r="C26" s="414"/>
      <c r="D26" s="414"/>
      <c r="E26" s="412">
        <v>2010</v>
      </c>
      <c r="F26" s="413">
        <v>500</v>
      </c>
      <c r="G26" s="413">
        <v>2400</v>
      </c>
      <c r="H26" s="410">
        <f t="shared" si="0"/>
        <v>32012000</v>
      </c>
      <c r="I26" s="410" t="str">
        <f t="shared" si="1"/>
        <v>-- Akacijų ekstraktas</v>
      </c>
      <c r="J26" s="410" t="str">
        <f t="shared" si="1"/>
        <v>kilogramai</v>
      </c>
    </row>
    <row r="27" spans="1:10" ht="18" hidden="1" customHeight="1">
      <c r="A27" s="414"/>
      <c r="B27" s="414"/>
      <c r="C27" s="414"/>
      <c r="D27" s="414"/>
      <c r="E27" s="412">
        <v>2009</v>
      </c>
      <c r="F27" s="413">
        <v>200</v>
      </c>
      <c r="G27" s="413">
        <v>2925</v>
      </c>
      <c r="H27" s="410">
        <f t="shared" si="0"/>
        <v>32012000</v>
      </c>
      <c r="I27" s="410" t="str">
        <f t="shared" si="1"/>
        <v>-- Akacijų ekstraktas</v>
      </c>
      <c r="J27" s="410" t="str">
        <f t="shared" si="1"/>
        <v>kilogramai</v>
      </c>
    </row>
    <row r="28" spans="1:10" ht="18" hidden="1" customHeight="1">
      <c r="A28" s="414"/>
      <c r="B28" s="414"/>
      <c r="C28" s="414"/>
      <c r="D28" s="414"/>
      <c r="E28" s="412">
        <v>2008</v>
      </c>
      <c r="F28" s="413">
        <v>2000</v>
      </c>
      <c r="G28" s="413">
        <v>3900</v>
      </c>
      <c r="H28" s="410">
        <f t="shared" si="0"/>
        <v>32012000</v>
      </c>
      <c r="I28" s="410" t="str">
        <f t="shared" si="1"/>
        <v>-- Akacijų ekstraktas</v>
      </c>
      <c r="J28" s="410" t="str">
        <f t="shared" si="1"/>
        <v>kilogramai</v>
      </c>
    </row>
    <row r="29" spans="1:10" ht="18" hidden="1" customHeight="1">
      <c r="A29" s="414"/>
      <c r="B29" s="414"/>
      <c r="C29" s="414"/>
      <c r="D29" s="414"/>
      <c r="E29" s="412">
        <v>2007</v>
      </c>
      <c r="F29" s="413">
        <v>500</v>
      </c>
      <c r="G29" s="413">
        <v>4300</v>
      </c>
      <c r="H29" s="410">
        <f t="shared" si="0"/>
        <v>32012000</v>
      </c>
      <c r="I29" s="410" t="str">
        <f t="shared" si="1"/>
        <v>-- Akacijų ekstraktas</v>
      </c>
      <c r="J29" s="410" t="str">
        <f t="shared" si="1"/>
        <v>kilogramai</v>
      </c>
    </row>
    <row r="30" spans="1:10" ht="18" hidden="1" customHeight="1">
      <c r="A30" s="414"/>
      <c r="B30" s="414"/>
      <c r="C30" s="414"/>
      <c r="D30" s="414"/>
      <c r="E30" s="412">
        <v>2006</v>
      </c>
      <c r="F30" s="413">
        <v>0</v>
      </c>
      <c r="G30" s="413">
        <v>2969</v>
      </c>
      <c r="H30" s="410">
        <f t="shared" si="0"/>
        <v>32012000</v>
      </c>
      <c r="I30" s="410" t="str">
        <f t="shared" si="1"/>
        <v>-- Akacijų ekstraktas</v>
      </c>
      <c r="J30" s="410" t="str">
        <f t="shared" si="1"/>
        <v>kilogramai</v>
      </c>
    </row>
    <row r="31" spans="1:10" ht="18" hidden="1" customHeight="1">
      <c r="A31" s="414"/>
      <c r="B31" s="414"/>
      <c r="C31" s="414"/>
      <c r="D31" s="414"/>
      <c r="E31" s="412">
        <v>2005</v>
      </c>
      <c r="F31" s="413">
        <v>0</v>
      </c>
      <c r="G31" s="413">
        <v>2150</v>
      </c>
      <c r="H31" s="410">
        <f t="shared" si="0"/>
        <v>32012000</v>
      </c>
      <c r="I31" s="410" t="str">
        <f t="shared" si="1"/>
        <v>-- Akacijų ekstraktas</v>
      </c>
      <c r="J31" s="410" t="str">
        <f t="shared" si="1"/>
        <v>kilogramai</v>
      </c>
    </row>
    <row r="32" spans="1:10" ht="18" hidden="1" customHeight="1">
      <c r="A32" s="414"/>
      <c r="B32" s="411" t="s">
        <v>3057</v>
      </c>
      <c r="C32" s="411" t="s">
        <v>3058</v>
      </c>
      <c r="D32" s="411" t="s">
        <v>3054</v>
      </c>
      <c r="E32" s="412">
        <v>2018</v>
      </c>
      <c r="F32" s="413">
        <v>221664.2</v>
      </c>
      <c r="G32" s="413">
        <v>210612.3</v>
      </c>
      <c r="H32" s="410">
        <f t="shared" si="0"/>
        <v>32030010</v>
      </c>
      <c r="I32" s="410" t="str">
        <f t="shared" si="1"/>
        <v>-- Augalinės dažiosios medžiagos ir preparatai, kuriuose jos yra pagrindinės sudėtinės dalys</v>
      </c>
      <c r="J32" s="410" t="str">
        <f t="shared" si="1"/>
        <v>kilogramai</v>
      </c>
    </row>
    <row r="33" spans="1:10" ht="18" hidden="1" customHeight="1">
      <c r="A33" s="414"/>
      <c r="B33" s="414"/>
      <c r="C33" s="414"/>
      <c r="D33" s="414"/>
      <c r="E33" s="412">
        <v>2017</v>
      </c>
      <c r="F33" s="413">
        <v>156540.29999999999</v>
      </c>
      <c r="G33" s="413">
        <v>237411.20000000001</v>
      </c>
      <c r="H33" s="410">
        <f t="shared" si="0"/>
        <v>32030010</v>
      </c>
      <c r="I33" s="410" t="str">
        <f t="shared" si="1"/>
        <v>-- Augalinės dažiosios medžiagos ir preparatai, kuriuose jos yra pagrindinės sudėtinės dalys</v>
      </c>
      <c r="J33" s="410" t="str">
        <f t="shared" si="1"/>
        <v>kilogramai</v>
      </c>
    </row>
    <row r="34" spans="1:10" ht="18" hidden="1" customHeight="1">
      <c r="A34" s="414"/>
      <c r="B34" s="414"/>
      <c r="C34" s="414"/>
      <c r="D34" s="414"/>
      <c r="E34" s="412">
        <v>2016</v>
      </c>
      <c r="F34" s="413">
        <v>100733.4</v>
      </c>
      <c r="G34" s="413">
        <v>179182.9</v>
      </c>
      <c r="H34" s="410">
        <f t="shared" si="0"/>
        <v>32030010</v>
      </c>
      <c r="I34" s="410" t="str">
        <f t="shared" si="1"/>
        <v>-- Augalinės dažiosios medžiagos ir preparatai, kuriuose jos yra pagrindinės sudėtinės dalys</v>
      </c>
      <c r="J34" s="410" t="str">
        <f t="shared" si="1"/>
        <v>kilogramai</v>
      </c>
    </row>
    <row r="35" spans="1:10" ht="18" hidden="1" customHeight="1">
      <c r="A35" s="414"/>
      <c r="B35" s="414"/>
      <c r="C35" s="414"/>
      <c r="D35" s="414"/>
      <c r="E35" s="412">
        <v>2015</v>
      </c>
      <c r="F35" s="413">
        <v>155411.4</v>
      </c>
      <c r="G35" s="413">
        <v>203571.20000000001</v>
      </c>
      <c r="H35" s="410">
        <f t="shared" si="0"/>
        <v>32030010</v>
      </c>
      <c r="I35" s="410" t="str">
        <f t="shared" si="1"/>
        <v>-- Augalinės dažiosios medžiagos ir preparatai, kuriuose jos yra pagrindinės sudėtinės dalys</v>
      </c>
      <c r="J35" s="410" t="str">
        <f t="shared" si="1"/>
        <v>kilogramai</v>
      </c>
    </row>
    <row r="36" spans="1:10" ht="18" hidden="1" customHeight="1">
      <c r="A36" s="414"/>
      <c r="B36" s="414"/>
      <c r="C36" s="414"/>
      <c r="D36" s="414"/>
      <c r="E36" s="412">
        <v>2014</v>
      </c>
      <c r="F36" s="413">
        <v>454989.6</v>
      </c>
      <c r="G36" s="413">
        <v>497371</v>
      </c>
      <c r="H36" s="410">
        <f t="shared" si="0"/>
        <v>32030010</v>
      </c>
      <c r="I36" s="410" t="str">
        <f t="shared" si="1"/>
        <v>-- Augalinės dažiosios medžiagos ir preparatai, kuriuose jos yra pagrindinės sudėtinės dalys</v>
      </c>
      <c r="J36" s="410" t="str">
        <f t="shared" si="1"/>
        <v>kilogramai</v>
      </c>
    </row>
    <row r="37" spans="1:10" ht="18" hidden="1" customHeight="1">
      <c r="A37" s="414"/>
      <c r="B37" s="414"/>
      <c r="C37" s="414"/>
      <c r="D37" s="414"/>
      <c r="E37" s="412">
        <v>2013</v>
      </c>
      <c r="F37" s="413">
        <v>100138.7</v>
      </c>
      <c r="G37" s="413">
        <v>131672.70000000001</v>
      </c>
      <c r="H37" s="410">
        <f t="shared" si="0"/>
        <v>32030010</v>
      </c>
      <c r="I37" s="410" t="str">
        <f t="shared" si="1"/>
        <v>-- Augalinės dažiosios medžiagos ir preparatai, kuriuose jos yra pagrindinės sudėtinės dalys</v>
      </c>
      <c r="J37" s="410" t="str">
        <f t="shared" si="1"/>
        <v>kilogramai</v>
      </c>
    </row>
    <row r="38" spans="1:10" ht="18" hidden="1" customHeight="1">
      <c r="A38" s="414"/>
      <c r="B38" s="414"/>
      <c r="C38" s="414"/>
      <c r="D38" s="414"/>
      <c r="E38" s="412">
        <v>2012</v>
      </c>
      <c r="F38" s="413">
        <v>67036.800000000003</v>
      </c>
      <c r="G38" s="413">
        <v>127307.5</v>
      </c>
      <c r="H38" s="410">
        <f t="shared" si="0"/>
        <v>32030010</v>
      </c>
      <c r="I38" s="410" t="str">
        <f t="shared" si="1"/>
        <v>-- Augalinės dažiosios medžiagos ir preparatai, kuriuose jos yra pagrindinės sudėtinės dalys</v>
      </c>
      <c r="J38" s="410" t="str">
        <f t="shared" si="1"/>
        <v>kilogramai</v>
      </c>
    </row>
    <row r="39" spans="1:10" ht="18" hidden="1" customHeight="1">
      <c r="A39" s="414"/>
      <c r="B39" s="414"/>
      <c r="C39" s="414"/>
      <c r="D39" s="414"/>
      <c r="E39" s="412">
        <v>2011</v>
      </c>
      <c r="F39" s="413">
        <v>84876.5</v>
      </c>
      <c r="G39" s="413">
        <v>132801.4</v>
      </c>
      <c r="H39" s="410">
        <f t="shared" si="0"/>
        <v>32030010</v>
      </c>
      <c r="I39" s="410" t="str">
        <f t="shared" si="1"/>
        <v>-- Augalinės dažiosios medžiagos ir preparatai, kuriuose jos yra pagrindinės sudėtinės dalys</v>
      </c>
      <c r="J39" s="410" t="str">
        <f t="shared" si="1"/>
        <v>kilogramai</v>
      </c>
    </row>
    <row r="40" spans="1:10" ht="18" hidden="1" customHeight="1">
      <c r="A40" s="414"/>
      <c r="B40" s="414"/>
      <c r="C40" s="414"/>
      <c r="D40" s="414"/>
      <c r="E40" s="412">
        <v>2010</v>
      </c>
      <c r="F40" s="413">
        <v>79527.600000000006</v>
      </c>
      <c r="G40" s="413">
        <v>145120.79999999999</v>
      </c>
      <c r="H40" s="410">
        <f t="shared" si="0"/>
        <v>32030010</v>
      </c>
      <c r="I40" s="410" t="str">
        <f t="shared" si="1"/>
        <v>-- Augalinės dažiosios medžiagos ir preparatai, kuriuose jos yra pagrindinės sudėtinės dalys</v>
      </c>
      <c r="J40" s="410" t="str">
        <f t="shared" si="1"/>
        <v>kilogramai</v>
      </c>
    </row>
    <row r="41" spans="1:10" ht="18" hidden="1" customHeight="1">
      <c r="A41" s="414"/>
      <c r="B41" s="414"/>
      <c r="C41" s="414"/>
      <c r="D41" s="414"/>
      <c r="E41" s="412">
        <v>2009</v>
      </c>
      <c r="F41" s="413">
        <v>70993.100000000006</v>
      </c>
      <c r="G41" s="413">
        <v>117740.3</v>
      </c>
      <c r="H41" s="410">
        <f t="shared" si="0"/>
        <v>32030010</v>
      </c>
      <c r="I41" s="410" t="str">
        <f t="shared" si="1"/>
        <v>-- Augalinės dažiosios medžiagos ir preparatai, kuriuose jos yra pagrindinės sudėtinės dalys</v>
      </c>
      <c r="J41" s="410" t="str">
        <f t="shared" si="1"/>
        <v>kilogramai</v>
      </c>
    </row>
    <row r="42" spans="1:10" ht="18" hidden="1" customHeight="1">
      <c r="A42" s="414"/>
      <c r="B42" s="414"/>
      <c r="C42" s="414"/>
      <c r="D42" s="414"/>
      <c r="E42" s="412">
        <v>2008</v>
      </c>
      <c r="F42" s="413">
        <v>62748.800000000003</v>
      </c>
      <c r="G42" s="413">
        <v>120826.5</v>
      </c>
      <c r="H42" s="410">
        <f t="shared" si="0"/>
        <v>32030010</v>
      </c>
      <c r="I42" s="410" t="str">
        <f t="shared" si="1"/>
        <v>-- Augalinės dažiosios medžiagos ir preparatai, kuriuose jos yra pagrindinės sudėtinės dalys</v>
      </c>
      <c r="J42" s="410" t="str">
        <f t="shared" si="1"/>
        <v>kilogramai</v>
      </c>
    </row>
    <row r="43" spans="1:10" ht="18" hidden="1" customHeight="1">
      <c r="A43" s="414"/>
      <c r="B43" s="414"/>
      <c r="C43" s="414"/>
      <c r="D43" s="414"/>
      <c r="E43" s="412">
        <v>2007</v>
      </c>
      <c r="F43" s="413">
        <v>58634.5</v>
      </c>
      <c r="G43" s="413">
        <v>138630.5</v>
      </c>
      <c r="H43" s="410">
        <f t="shared" si="0"/>
        <v>32030010</v>
      </c>
      <c r="I43" s="410" t="str">
        <f t="shared" si="1"/>
        <v>-- Augalinės dažiosios medžiagos ir preparatai, kuriuose jos yra pagrindinės sudėtinės dalys</v>
      </c>
      <c r="J43" s="410" t="str">
        <f t="shared" si="1"/>
        <v>kilogramai</v>
      </c>
    </row>
    <row r="44" spans="1:10" ht="18" hidden="1" customHeight="1">
      <c r="A44" s="414"/>
      <c r="B44" s="414"/>
      <c r="C44" s="414"/>
      <c r="D44" s="414"/>
      <c r="E44" s="412">
        <v>2006</v>
      </c>
      <c r="F44" s="413">
        <v>26325.5</v>
      </c>
      <c r="G44" s="413">
        <v>121655.1</v>
      </c>
      <c r="H44" s="410">
        <f t="shared" si="0"/>
        <v>32030010</v>
      </c>
      <c r="I44" s="410" t="str">
        <f t="shared" si="1"/>
        <v>-- Augalinės dažiosios medžiagos ir preparatai, kuriuose jos yra pagrindinės sudėtinės dalys</v>
      </c>
      <c r="J44" s="410" t="str">
        <f t="shared" si="1"/>
        <v>kilogramai</v>
      </c>
    </row>
    <row r="45" spans="1:10" ht="18" hidden="1" customHeight="1">
      <c r="A45" s="414"/>
      <c r="B45" s="414"/>
      <c r="C45" s="414"/>
      <c r="D45" s="414"/>
      <c r="E45" s="412">
        <v>2005</v>
      </c>
      <c r="F45" s="413">
        <v>25137.1</v>
      </c>
      <c r="G45" s="413">
        <v>118727.9</v>
      </c>
      <c r="H45" s="410">
        <f t="shared" si="0"/>
        <v>32030010</v>
      </c>
      <c r="I45" s="410" t="str">
        <f t="shared" si="1"/>
        <v>-- Augalinės dažiosios medžiagos ir preparatai, kuriuose jos yra pagrindinės sudėtinės dalys</v>
      </c>
      <c r="J45" s="410" t="str">
        <f t="shared" si="1"/>
        <v>kilogramai</v>
      </c>
    </row>
    <row r="46" spans="1:10" ht="18" hidden="1" customHeight="1">
      <c r="A46" s="414"/>
      <c r="B46" s="411" t="s">
        <v>3059</v>
      </c>
      <c r="C46" s="411" t="s">
        <v>3060</v>
      </c>
      <c r="D46" s="411" t="s">
        <v>3054</v>
      </c>
      <c r="E46" s="412">
        <v>2018</v>
      </c>
      <c r="F46" s="413">
        <v>7700.1</v>
      </c>
      <c r="G46" s="413">
        <v>16581</v>
      </c>
      <c r="H46" s="410">
        <f t="shared" si="0"/>
        <v>32030090</v>
      </c>
      <c r="I46" s="410" t="str">
        <f t="shared" si="1"/>
        <v>-- Gyvūninės dažiosios medžiagos ir preparatai, kuriuose jos yra pagrindinės sudėtinės dalys</v>
      </c>
      <c r="J46" s="410" t="str">
        <f t="shared" si="1"/>
        <v>kilogramai</v>
      </c>
    </row>
    <row r="47" spans="1:10" ht="18" hidden="1" customHeight="1">
      <c r="A47" s="414"/>
      <c r="B47" s="414"/>
      <c r="C47" s="414"/>
      <c r="D47" s="414"/>
      <c r="E47" s="412">
        <v>2017</v>
      </c>
      <c r="F47" s="413">
        <v>55578.1</v>
      </c>
      <c r="G47" s="413">
        <v>64936.3</v>
      </c>
      <c r="H47" s="410">
        <f t="shared" si="0"/>
        <v>32030090</v>
      </c>
      <c r="I47" s="410" t="str">
        <f t="shared" si="1"/>
        <v>-- Gyvūninės dažiosios medžiagos ir preparatai, kuriuose jos yra pagrindinės sudėtinės dalys</v>
      </c>
      <c r="J47" s="410" t="str">
        <f t="shared" si="1"/>
        <v>kilogramai</v>
      </c>
    </row>
    <row r="48" spans="1:10" ht="18" hidden="1" customHeight="1">
      <c r="A48" s="414"/>
      <c r="B48" s="414"/>
      <c r="C48" s="414"/>
      <c r="D48" s="414"/>
      <c r="E48" s="412">
        <v>2016</v>
      </c>
      <c r="F48" s="413">
        <v>113363.3</v>
      </c>
      <c r="G48" s="413">
        <v>122114.4</v>
      </c>
      <c r="H48" s="410">
        <f t="shared" si="0"/>
        <v>32030090</v>
      </c>
      <c r="I48" s="410" t="str">
        <f t="shared" si="1"/>
        <v>-- Gyvūninės dažiosios medžiagos ir preparatai, kuriuose jos yra pagrindinės sudėtinės dalys</v>
      </c>
      <c r="J48" s="410" t="str">
        <f t="shared" si="1"/>
        <v>kilogramai</v>
      </c>
    </row>
    <row r="49" spans="1:10" ht="18" hidden="1" customHeight="1">
      <c r="A49" s="414"/>
      <c r="B49" s="414"/>
      <c r="C49" s="414"/>
      <c r="D49" s="414"/>
      <c r="E49" s="412">
        <v>2015</v>
      </c>
      <c r="F49" s="413">
        <v>82933.100000000006</v>
      </c>
      <c r="G49" s="413">
        <v>95767</v>
      </c>
      <c r="H49" s="410">
        <f t="shared" si="0"/>
        <v>32030090</v>
      </c>
      <c r="I49" s="410" t="str">
        <f t="shared" si="1"/>
        <v>-- Gyvūninės dažiosios medžiagos ir preparatai, kuriuose jos yra pagrindinės sudėtinės dalys</v>
      </c>
      <c r="J49" s="410" t="str">
        <f t="shared" si="1"/>
        <v>kilogramai</v>
      </c>
    </row>
    <row r="50" spans="1:10" ht="18" hidden="1" customHeight="1">
      <c r="A50" s="414"/>
      <c r="B50" s="414"/>
      <c r="C50" s="414"/>
      <c r="D50" s="414"/>
      <c r="E50" s="412">
        <v>2014</v>
      </c>
      <c r="F50" s="413">
        <v>70150.5</v>
      </c>
      <c r="G50" s="413">
        <v>79775</v>
      </c>
      <c r="H50" s="410">
        <f t="shared" si="0"/>
        <v>32030090</v>
      </c>
      <c r="I50" s="410" t="str">
        <f t="shared" si="1"/>
        <v>-- Gyvūninės dažiosios medžiagos ir preparatai, kuriuose jos yra pagrindinės sudėtinės dalys</v>
      </c>
      <c r="J50" s="410" t="str">
        <f t="shared" si="1"/>
        <v>kilogramai</v>
      </c>
    </row>
    <row r="51" spans="1:10" ht="18" hidden="1" customHeight="1">
      <c r="A51" s="414"/>
      <c r="B51" s="414"/>
      <c r="C51" s="414"/>
      <c r="D51" s="414"/>
      <c r="E51" s="412">
        <v>2013</v>
      </c>
      <c r="F51" s="413">
        <v>67523</v>
      </c>
      <c r="G51" s="413">
        <v>60719.7</v>
      </c>
      <c r="H51" s="410">
        <f t="shared" si="0"/>
        <v>32030090</v>
      </c>
      <c r="I51" s="410" t="str">
        <f t="shared" si="1"/>
        <v>-- Gyvūninės dažiosios medžiagos ir preparatai, kuriuose jos yra pagrindinės sudėtinės dalys</v>
      </c>
      <c r="J51" s="410" t="str">
        <f t="shared" si="1"/>
        <v>kilogramai</v>
      </c>
    </row>
    <row r="52" spans="1:10" ht="18" hidden="1" customHeight="1">
      <c r="A52" s="414"/>
      <c r="B52" s="414"/>
      <c r="C52" s="414"/>
      <c r="D52" s="414"/>
      <c r="E52" s="412">
        <v>2012</v>
      </c>
      <c r="F52" s="413">
        <v>57575</v>
      </c>
      <c r="G52" s="413">
        <v>5492.5</v>
      </c>
      <c r="H52" s="410">
        <f t="shared" si="0"/>
        <v>32030090</v>
      </c>
      <c r="I52" s="410" t="str">
        <f t="shared" si="1"/>
        <v>-- Gyvūninės dažiosios medžiagos ir preparatai, kuriuose jos yra pagrindinės sudėtinės dalys</v>
      </c>
      <c r="J52" s="410" t="str">
        <f t="shared" si="1"/>
        <v>kilogramai</v>
      </c>
    </row>
    <row r="53" spans="1:10" ht="18" hidden="1" customHeight="1">
      <c r="A53" s="414"/>
      <c r="B53" s="414"/>
      <c r="C53" s="414"/>
      <c r="D53" s="414"/>
      <c r="E53" s="412">
        <v>2011</v>
      </c>
      <c r="F53" s="413">
        <v>45742</v>
      </c>
      <c r="G53" s="413">
        <v>2141.5</v>
      </c>
      <c r="H53" s="410">
        <f t="shared" si="0"/>
        <v>32030090</v>
      </c>
      <c r="I53" s="410" t="str">
        <f t="shared" si="1"/>
        <v>-- Gyvūninės dažiosios medžiagos ir preparatai, kuriuose jos yra pagrindinės sudėtinės dalys</v>
      </c>
      <c r="J53" s="410" t="str">
        <f t="shared" si="1"/>
        <v>kilogramai</v>
      </c>
    </row>
    <row r="54" spans="1:10" ht="18" hidden="1" customHeight="1">
      <c r="A54" s="414"/>
      <c r="B54" s="414"/>
      <c r="C54" s="414"/>
      <c r="D54" s="414"/>
      <c r="E54" s="412">
        <v>2010</v>
      </c>
      <c r="F54" s="413">
        <v>22137.5</v>
      </c>
      <c r="G54" s="413">
        <v>4631</v>
      </c>
      <c r="H54" s="410">
        <f t="shared" si="0"/>
        <v>32030090</v>
      </c>
      <c r="I54" s="410" t="str">
        <f t="shared" si="1"/>
        <v>-- Gyvūninės dažiosios medžiagos ir preparatai, kuriuose jos yra pagrindinės sudėtinės dalys</v>
      </c>
      <c r="J54" s="410" t="str">
        <f t="shared" si="1"/>
        <v>kilogramai</v>
      </c>
    </row>
    <row r="55" spans="1:10" ht="18" hidden="1" customHeight="1">
      <c r="A55" s="414"/>
      <c r="B55" s="414"/>
      <c r="C55" s="414"/>
      <c r="D55" s="414"/>
      <c r="E55" s="412">
        <v>2009</v>
      </c>
      <c r="F55" s="413">
        <v>399</v>
      </c>
      <c r="G55" s="413">
        <v>4910.3</v>
      </c>
      <c r="H55" s="410">
        <f t="shared" si="0"/>
        <v>32030090</v>
      </c>
      <c r="I55" s="410" t="str">
        <f t="shared" si="1"/>
        <v>-- Gyvūninės dažiosios medžiagos ir preparatai, kuriuose jos yra pagrindinės sudėtinės dalys</v>
      </c>
      <c r="J55" s="410" t="str">
        <f t="shared" si="1"/>
        <v>kilogramai</v>
      </c>
    </row>
    <row r="56" spans="1:10" ht="18" hidden="1" customHeight="1">
      <c r="A56" s="414"/>
      <c r="B56" s="414"/>
      <c r="C56" s="414"/>
      <c r="D56" s="414"/>
      <c r="E56" s="412">
        <v>2008</v>
      </c>
      <c r="F56" s="413">
        <v>38600</v>
      </c>
      <c r="G56" s="413">
        <v>42519.5</v>
      </c>
      <c r="H56" s="410">
        <f t="shared" si="0"/>
        <v>32030090</v>
      </c>
      <c r="I56" s="410" t="str">
        <f t="shared" si="1"/>
        <v>-- Gyvūninės dažiosios medžiagos ir preparatai, kuriuose jos yra pagrindinės sudėtinės dalys</v>
      </c>
      <c r="J56" s="410" t="str">
        <f t="shared" si="1"/>
        <v>kilogramai</v>
      </c>
    </row>
    <row r="57" spans="1:10" ht="18" hidden="1" customHeight="1">
      <c r="A57" s="414"/>
      <c r="B57" s="414"/>
      <c r="C57" s="414"/>
      <c r="D57" s="414"/>
      <c r="E57" s="412">
        <v>2007</v>
      </c>
      <c r="F57" s="413">
        <v>36511</v>
      </c>
      <c r="G57" s="413">
        <v>27765.8</v>
      </c>
      <c r="H57" s="410">
        <f t="shared" si="0"/>
        <v>32030090</v>
      </c>
      <c r="I57" s="410" t="str">
        <f t="shared" si="1"/>
        <v>-- Gyvūninės dažiosios medžiagos ir preparatai, kuriuose jos yra pagrindinės sudėtinės dalys</v>
      </c>
      <c r="J57" s="410" t="str">
        <f t="shared" si="1"/>
        <v>kilogramai</v>
      </c>
    </row>
    <row r="58" spans="1:10" ht="18" hidden="1" customHeight="1">
      <c r="A58" s="414"/>
      <c r="B58" s="414"/>
      <c r="C58" s="414"/>
      <c r="D58" s="414"/>
      <c r="E58" s="412">
        <v>2006</v>
      </c>
      <c r="F58" s="413">
        <v>65954.100000000006</v>
      </c>
      <c r="G58" s="413">
        <v>35952.199999999997</v>
      </c>
      <c r="H58" s="410">
        <f t="shared" si="0"/>
        <v>32030090</v>
      </c>
      <c r="I58" s="410" t="str">
        <f t="shared" si="1"/>
        <v>-- Gyvūninės dažiosios medžiagos ir preparatai, kuriuose jos yra pagrindinės sudėtinės dalys</v>
      </c>
      <c r="J58" s="410" t="str">
        <f t="shared" si="1"/>
        <v>kilogramai</v>
      </c>
    </row>
    <row r="59" spans="1:10" ht="18" hidden="1" customHeight="1">
      <c r="A59" s="414"/>
      <c r="B59" s="414"/>
      <c r="C59" s="414"/>
      <c r="D59" s="414"/>
      <c r="E59" s="412">
        <v>2005</v>
      </c>
      <c r="F59" s="413">
        <v>38730.1</v>
      </c>
      <c r="G59" s="413">
        <v>11280.6</v>
      </c>
      <c r="H59" s="410">
        <f t="shared" si="0"/>
        <v>32030090</v>
      </c>
      <c r="I59" s="410" t="str">
        <f t="shared" si="1"/>
        <v>-- Gyvūninės dažiosios medžiagos ir preparatai, kuriuose jos yra pagrindinės sudėtinės dalys</v>
      </c>
      <c r="J59" s="410" t="str">
        <f t="shared" si="1"/>
        <v>kilogramai</v>
      </c>
    </row>
    <row r="60" spans="1:10" ht="18" hidden="1" customHeight="1">
      <c r="A60" s="414"/>
      <c r="B60" s="411" t="s">
        <v>3061</v>
      </c>
      <c r="C60" s="411" t="s">
        <v>3062</v>
      </c>
      <c r="D60" s="411" t="s">
        <v>3054</v>
      </c>
      <c r="E60" s="412">
        <v>2018</v>
      </c>
      <c r="F60" s="413">
        <v>335983</v>
      </c>
      <c r="G60" s="413">
        <v>1342927.4</v>
      </c>
      <c r="H60" s="410">
        <f t="shared" si="0"/>
        <v>32041100</v>
      </c>
      <c r="I60" s="410" t="str">
        <f t="shared" si="1"/>
        <v>--- Dispersiniai dažikliai ir preparatai, kuriuose jie yra pagrindinės sudėtinės dalys</v>
      </c>
      <c r="J60" s="410" t="str">
        <f t="shared" si="1"/>
        <v>kilogramai</v>
      </c>
    </row>
    <row r="61" spans="1:10" ht="18" hidden="1" customHeight="1">
      <c r="A61" s="414"/>
      <c r="B61" s="414"/>
      <c r="C61" s="414"/>
      <c r="D61" s="414"/>
      <c r="E61" s="412">
        <v>2017</v>
      </c>
      <c r="F61" s="413">
        <v>334371</v>
      </c>
      <c r="G61" s="413">
        <v>1560159.9</v>
      </c>
      <c r="H61" s="410">
        <f t="shared" si="0"/>
        <v>32041100</v>
      </c>
      <c r="I61" s="410" t="str">
        <f t="shared" si="1"/>
        <v>--- Dispersiniai dažikliai ir preparatai, kuriuose jie yra pagrindinės sudėtinės dalys</v>
      </c>
      <c r="J61" s="410" t="str">
        <f t="shared" si="1"/>
        <v>kilogramai</v>
      </c>
    </row>
    <row r="62" spans="1:10" ht="18" hidden="1" customHeight="1">
      <c r="A62" s="414"/>
      <c r="B62" s="414"/>
      <c r="C62" s="414"/>
      <c r="D62" s="414"/>
      <c r="E62" s="412">
        <v>2016</v>
      </c>
      <c r="F62" s="413">
        <v>395765.1</v>
      </c>
      <c r="G62" s="413">
        <v>1635079.3</v>
      </c>
      <c r="H62" s="410">
        <f t="shared" si="0"/>
        <v>32041100</v>
      </c>
      <c r="I62" s="410" t="str">
        <f t="shared" si="1"/>
        <v>--- Dispersiniai dažikliai ir preparatai, kuriuose jie yra pagrindinės sudėtinės dalys</v>
      </c>
      <c r="J62" s="410" t="str">
        <f t="shared" si="1"/>
        <v>kilogramai</v>
      </c>
    </row>
    <row r="63" spans="1:10" ht="18" hidden="1" customHeight="1">
      <c r="A63" s="414"/>
      <c r="B63" s="414"/>
      <c r="C63" s="414"/>
      <c r="D63" s="414"/>
      <c r="E63" s="412">
        <v>2015</v>
      </c>
      <c r="F63" s="413">
        <v>372806.9</v>
      </c>
      <c r="G63" s="413">
        <v>1830687.8</v>
      </c>
      <c r="H63" s="410">
        <f t="shared" si="0"/>
        <v>32041100</v>
      </c>
      <c r="I63" s="410" t="str">
        <f t="shared" si="1"/>
        <v>--- Dispersiniai dažikliai ir preparatai, kuriuose jie yra pagrindinės sudėtinės dalys</v>
      </c>
      <c r="J63" s="410" t="str">
        <f t="shared" si="1"/>
        <v>kilogramai</v>
      </c>
    </row>
    <row r="64" spans="1:10" ht="18" hidden="1" customHeight="1">
      <c r="A64" s="414"/>
      <c r="B64" s="414"/>
      <c r="C64" s="414"/>
      <c r="D64" s="414"/>
      <c r="E64" s="412">
        <v>2014</v>
      </c>
      <c r="F64" s="413">
        <v>417300.2</v>
      </c>
      <c r="G64" s="413">
        <v>1395256.8</v>
      </c>
      <c r="H64" s="410">
        <f t="shared" si="0"/>
        <v>32041100</v>
      </c>
      <c r="I64" s="410" t="str">
        <f t="shared" si="1"/>
        <v>--- Dispersiniai dažikliai ir preparatai, kuriuose jie yra pagrindinės sudėtinės dalys</v>
      </c>
      <c r="J64" s="410" t="str">
        <f t="shared" si="1"/>
        <v>kilogramai</v>
      </c>
    </row>
    <row r="65" spans="1:10" ht="18" hidden="1" customHeight="1">
      <c r="A65" s="414"/>
      <c r="B65" s="414"/>
      <c r="C65" s="414"/>
      <c r="D65" s="414"/>
      <c r="E65" s="412">
        <v>2013</v>
      </c>
      <c r="F65" s="413">
        <v>415773.8</v>
      </c>
      <c r="G65" s="413">
        <v>1248136.3999999999</v>
      </c>
      <c r="H65" s="410">
        <f t="shared" si="0"/>
        <v>32041100</v>
      </c>
      <c r="I65" s="410" t="str">
        <f t="shared" si="1"/>
        <v>--- Dispersiniai dažikliai ir preparatai, kuriuose jie yra pagrindinės sudėtinės dalys</v>
      </c>
      <c r="J65" s="410" t="str">
        <f t="shared" si="1"/>
        <v>kilogramai</v>
      </c>
    </row>
    <row r="66" spans="1:10" ht="18" hidden="1" customHeight="1">
      <c r="A66" s="414"/>
      <c r="B66" s="414"/>
      <c r="C66" s="414"/>
      <c r="D66" s="414"/>
      <c r="E66" s="412">
        <v>2012</v>
      </c>
      <c r="F66" s="413">
        <v>493180.1</v>
      </c>
      <c r="G66" s="413">
        <v>1096310.5</v>
      </c>
      <c r="H66" s="410">
        <f t="shared" si="0"/>
        <v>32041100</v>
      </c>
      <c r="I66" s="410" t="str">
        <f t="shared" si="1"/>
        <v>--- Dispersiniai dažikliai ir preparatai, kuriuose jie yra pagrindinės sudėtinės dalys</v>
      </c>
      <c r="J66" s="410" t="str">
        <f t="shared" si="1"/>
        <v>kilogramai</v>
      </c>
    </row>
    <row r="67" spans="1:10" ht="18" hidden="1" customHeight="1">
      <c r="A67" s="414"/>
      <c r="B67" s="414"/>
      <c r="C67" s="414"/>
      <c r="D67" s="414"/>
      <c r="E67" s="412">
        <v>2011</v>
      </c>
      <c r="F67" s="413">
        <v>360921.9</v>
      </c>
      <c r="G67" s="413">
        <v>658296.69999999995</v>
      </c>
      <c r="H67" s="410">
        <f t="shared" si="0"/>
        <v>32041100</v>
      </c>
      <c r="I67" s="410" t="str">
        <f t="shared" si="1"/>
        <v>--- Dispersiniai dažikliai ir preparatai, kuriuose jie yra pagrindinės sudėtinės dalys</v>
      </c>
      <c r="J67" s="410" t="str">
        <f t="shared" si="1"/>
        <v>kilogramai</v>
      </c>
    </row>
    <row r="68" spans="1:10" ht="18" hidden="1" customHeight="1">
      <c r="A68" s="414"/>
      <c r="B68" s="414"/>
      <c r="C68" s="414"/>
      <c r="D68" s="414"/>
      <c r="E68" s="412">
        <v>2010</v>
      </c>
      <c r="F68" s="413">
        <v>117076.4</v>
      </c>
      <c r="G68" s="413">
        <v>179308.79999999999</v>
      </c>
      <c r="H68" s="410">
        <f t="shared" si="0"/>
        <v>32041100</v>
      </c>
      <c r="I68" s="410" t="str">
        <f t="shared" si="1"/>
        <v>--- Dispersiniai dažikliai ir preparatai, kuriuose jie yra pagrindinės sudėtinės dalys</v>
      </c>
      <c r="J68" s="410" t="str">
        <f t="shared" si="1"/>
        <v>kilogramai</v>
      </c>
    </row>
    <row r="69" spans="1:10" ht="18" hidden="1" customHeight="1">
      <c r="A69" s="414"/>
      <c r="B69" s="414"/>
      <c r="C69" s="414"/>
      <c r="D69" s="414"/>
      <c r="E69" s="412">
        <v>2009</v>
      </c>
      <c r="F69" s="413">
        <v>25828.5</v>
      </c>
      <c r="G69" s="413">
        <v>151434.79999999999</v>
      </c>
      <c r="H69" s="410">
        <f t="shared" ref="H69:H132" si="2">+IF(B69=0,H68,VALUE(B69))</f>
        <v>32041100</v>
      </c>
      <c r="I69" s="410" t="str">
        <f t="shared" ref="I69:J132" si="3">+IF(C69=0,I68,C69)</f>
        <v>--- Dispersiniai dažikliai ir preparatai, kuriuose jie yra pagrindinės sudėtinės dalys</v>
      </c>
      <c r="J69" s="410" t="str">
        <f t="shared" si="3"/>
        <v>kilogramai</v>
      </c>
    </row>
    <row r="70" spans="1:10" ht="18" hidden="1" customHeight="1">
      <c r="A70" s="414"/>
      <c r="B70" s="414"/>
      <c r="C70" s="414"/>
      <c r="D70" s="414"/>
      <c r="E70" s="412">
        <v>2008</v>
      </c>
      <c r="F70" s="413">
        <v>28469</v>
      </c>
      <c r="G70" s="413">
        <v>359825.1</v>
      </c>
      <c r="H70" s="410">
        <f t="shared" si="2"/>
        <v>32041100</v>
      </c>
      <c r="I70" s="410" t="str">
        <f t="shared" si="3"/>
        <v>--- Dispersiniai dažikliai ir preparatai, kuriuose jie yra pagrindinės sudėtinės dalys</v>
      </c>
      <c r="J70" s="410" t="str">
        <f t="shared" si="3"/>
        <v>kilogramai</v>
      </c>
    </row>
    <row r="71" spans="1:10" ht="18" hidden="1" customHeight="1">
      <c r="A71" s="414"/>
      <c r="B71" s="414"/>
      <c r="C71" s="414"/>
      <c r="D71" s="414"/>
      <c r="E71" s="412">
        <v>2007</v>
      </c>
      <c r="F71" s="413">
        <v>35453.1</v>
      </c>
      <c r="G71" s="413">
        <v>396760</v>
      </c>
      <c r="H71" s="410">
        <f t="shared" si="2"/>
        <v>32041100</v>
      </c>
      <c r="I71" s="410" t="str">
        <f t="shared" si="3"/>
        <v>--- Dispersiniai dažikliai ir preparatai, kuriuose jie yra pagrindinės sudėtinės dalys</v>
      </c>
      <c r="J71" s="410" t="str">
        <f t="shared" si="3"/>
        <v>kilogramai</v>
      </c>
    </row>
    <row r="72" spans="1:10" ht="18" hidden="1" customHeight="1">
      <c r="A72" s="414"/>
      <c r="B72" s="414"/>
      <c r="C72" s="414"/>
      <c r="D72" s="414"/>
      <c r="E72" s="412">
        <v>2006</v>
      </c>
      <c r="F72" s="413">
        <v>27580</v>
      </c>
      <c r="G72" s="413">
        <v>367278</v>
      </c>
      <c r="H72" s="410">
        <f t="shared" si="2"/>
        <v>32041100</v>
      </c>
      <c r="I72" s="410" t="str">
        <f t="shared" si="3"/>
        <v>--- Dispersiniai dažikliai ir preparatai, kuriuose jie yra pagrindinės sudėtinės dalys</v>
      </c>
      <c r="J72" s="410" t="str">
        <f t="shared" si="3"/>
        <v>kilogramai</v>
      </c>
    </row>
    <row r="73" spans="1:10" ht="18" hidden="1" customHeight="1">
      <c r="A73" s="414"/>
      <c r="B73" s="414"/>
      <c r="C73" s="414"/>
      <c r="D73" s="414"/>
      <c r="E73" s="412">
        <v>2005</v>
      </c>
      <c r="F73" s="413">
        <v>10282.5</v>
      </c>
      <c r="G73" s="413">
        <v>357651</v>
      </c>
      <c r="H73" s="410">
        <f t="shared" si="2"/>
        <v>32041100</v>
      </c>
      <c r="I73" s="410" t="str">
        <f t="shared" si="3"/>
        <v>--- Dispersiniai dažikliai ir preparatai, kuriuose jie yra pagrindinės sudėtinės dalys</v>
      </c>
      <c r="J73" s="410" t="str">
        <f t="shared" si="3"/>
        <v>kilogramai</v>
      </c>
    </row>
    <row r="74" spans="1:10" ht="18" hidden="1" customHeight="1">
      <c r="A74" s="414"/>
      <c r="B74" s="411" t="s">
        <v>3063</v>
      </c>
      <c r="C74" s="411" t="s">
        <v>3064</v>
      </c>
      <c r="D74" s="411" t="s">
        <v>3054</v>
      </c>
      <c r="E74" s="412">
        <v>2018</v>
      </c>
      <c r="F74" s="413">
        <v>68927.8</v>
      </c>
      <c r="G74" s="413">
        <v>200628.1</v>
      </c>
      <c r="H74" s="410">
        <f t="shared" si="2"/>
        <v>32041200</v>
      </c>
      <c r="I74" s="410" t="str">
        <f t="shared" si="3"/>
        <v>--- Rūgštiniai dažikliai, metalizuoti arba nemetalizuoti, ir preparatai, kuriuose jie yra pagrindinės sudėtinės dalys; kandikiniai dažikliai ir preparatai, kuriuose jie yra pagrindinės sudėtinės dalys</v>
      </c>
      <c r="J74" s="410" t="str">
        <f t="shared" si="3"/>
        <v>kilogramai</v>
      </c>
    </row>
    <row r="75" spans="1:10" ht="18" hidden="1" customHeight="1">
      <c r="A75" s="414"/>
      <c r="B75" s="414"/>
      <c r="C75" s="414"/>
      <c r="D75" s="414"/>
      <c r="E75" s="412">
        <v>2017</v>
      </c>
      <c r="F75" s="413">
        <v>142821</v>
      </c>
      <c r="G75" s="413">
        <v>212381.9</v>
      </c>
      <c r="H75" s="410">
        <f t="shared" si="2"/>
        <v>32041200</v>
      </c>
      <c r="I75" s="410" t="str">
        <f t="shared" si="3"/>
        <v>--- Rūgštiniai dažikliai, metalizuoti arba nemetalizuoti, ir preparatai, kuriuose jie yra pagrindinės sudėtinės dalys; kandikiniai dažikliai ir preparatai, kuriuose jie yra pagrindinės sudėtinės dalys</v>
      </c>
      <c r="J75" s="410" t="str">
        <f t="shared" si="3"/>
        <v>kilogramai</v>
      </c>
    </row>
    <row r="76" spans="1:10" ht="18" hidden="1" customHeight="1">
      <c r="A76" s="414"/>
      <c r="B76" s="414"/>
      <c r="C76" s="414"/>
      <c r="D76" s="414"/>
      <c r="E76" s="412">
        <v>2016</v>
      </c>
      <c r="F76" s="413">
        <v>71171.8</v>
      </c>
      <c r="G76" s="413">
        <v>179237.9</v>
      </c>
      <c r="H76" s="410">
        <f t="shared" si="2"/>
        <v>32041200</v>
      </c>
      <c r="I76" s="410" t="str">
        <f t="shared" si="3"/>
        <v>--- Rūgštiniai dažikliai, metalizuoti arba nemetalizuoti, ir preparatai, kuriuose jie yra pagrindinės sudėtinės dalys; kandikiniai dažikliai ir preparatai, kuriuose jie yra pagrindinės sudėtinės dalys</v>
      </c>
      <c r="J76" s="410" t="str">
        <f t="shared" si="3"/>
        <v>kilogramai</v>
      </c>
    </row>
    <row r="77" spans="1:10" ht="18" hidden="1" customHeight="1">
      <c r="A77" s="414"/>
      <c r="B77" s="414"/>
      <c r="C77" s="414"/>
      <c r="D77" s="414"/>
      <c r="E77" s="412">
        <v>2015</v>
      </c>
      <c r="F77" s="413">
        <v>80466.399999999994</v>
      </c>
      <c r="G77" s="413">
        <v>147461.79999999999</v>
      </c>
      <c r="H77" s="410">
        <f t="shared" si="2"/>
        <v>32041200</v>
      </c>
      <c r="I77" s="410" t="str">
        <f t="shared" si="3"/>
        <v>--- Rūgštiniai dažikliai, metalizuoti arba nemetalizuoti, ir preparatai, kuriuose jie yra pagrindinės sudėtinės dalys; kandikiniai dažikliai ir preparatai, kuriuose jie yra pagrindinės sudėtinės dalys</v>
      </c>
      <c r="J77" s="410" t="str">
        <f t="shared" si="3"/>
        <v>kilogramai</v>
      </c>
    </row>
    <row r="78" spans="1:10" ht="18" hidden="1" customHeight="1">
      <c r="A78" s="414"/>
      <c r="B78" s="414"/>
      <c r="C78" s="414"/>
      <c r="D78" s="414"/>
      <c r="E78" s="412">
        <v>2014</v>
      </c>
      <c r="F78" s="413">
        <v>77565.7</v>
      </c>
      <c r="G78" s="413">
        <v>134398.29999999999</v>
      </c>
      <c r="H78" s="410">
        <f t="shared" si="2"/>
        <v>32041200</v>
      </c>
      <c r="I78" s="410" t="str">
        <f t="shared" si="3"/>
        <v>--- Rūgštiniai dažikliai, metalizuoti arba nemetalizuoti, ir preparatai, kuriuose jie yra pagrindinės sudėtinės dalys; kandikiniai dažikliai ir preparatai, kuriuose jie yra pagrindinės sudėtinės dalys</v>
      </c>
      <c r="J78" s="410" t="str">
        <f t="shared" si="3"/>
        <v>kilogramai</v>
      </c>
    </row>
    <row r="79" spans="1:10" ht="18" hidden="1" customHeight="1">
      <c r="A79" s="414"/>
      <c r="B79" s="414"/>
      <c r="C79" s="414"/>
      <c r="D79" s="414"/>
      <c r="E79" s="412">
        <v>2013</v>
      </c>
      <c r="F79" s="413">
        <v>29860.9</v>
      </c>
      <c r="G79" s="413">
        <v>83321</v>
      </c>
      <c r="H79" s="410">
        <f t="shared" si="2"/>
        <v>32041200</v>
      </c>
      <c r="I79" s="410" t="str">
        <f t="shared" si="3"/>
        <v>--- Rūgštiniai dažikliai, metalizuoti arba nemetalizuoti, ir preparatai, kuriuose jie yra pagrindinės sudėtinės dalys; kandikiniai dažikliai ir preparatai, kuriuose jie yra pagrindinės sudėtinės dalys</v>
      </c>
      <c r="J79" s="410" t="str">
        <f t="shared" si="3"/>
        <v>kilogramai</v>
      </c>
    </row>
    <row r="80" spans="1:10" ht="18" hidden="1" customHeight="1">
      <c r="A80" s="414"/>
      <c r="B80" s="414"/>
      <c r="C80" s="414"/>
      <c r="D80" s="414"/>
      <c r="E80" s="412">
        <v>2012</v>
      </c>
      <c r="F80" s="413">
        <v>43534</v>
      </c>
      <c r="G80" s="413">
        <v>81078.100000000006</v>
      </c>
      <c r="H80" s="410">
        <f t="shared" si="2"/>
        <v>32041200</v>
      </c>
      <c r="I80" s="410" t="str">
        <f t="shared" si="3"/>
        <v>--- Rūgštiniai dažikliai, metalizuoti arba nemetalizuoti, ir preparatai, kuriuose jie yra pagrindinės sudėtinės dalys; kandikiniai dažikliai ir preparatai, kuriuose jie yra pagrindinės sudėtinės dalys</v>
      </c>
      <c r="J80" s="410" t="str">
        <f t="shared" si="3"/>
        <v>kilogramai</v>
      </c>
    </row>
    <row r="81" spans="1:10" ht="18" hidden="1" customHeight="1">
      <c r="A81" s="414"/>
      <c r="B81" s="414"/>
      <c r="C81" s="414"/>
      <c r="D81" s="414"/>
      <c r="E81" s="412">
        <v>2011</v>
      </c>
      <c r="F81" s="413">
        <v>21466.400000000001</v>
      </c>
      <c r="G81" s="413">
        <v>78986</v>
      </c>
      <c r="H81" s="410">
        <f t="shared" si="2"/>
        <v>32041200</v>
      </c>
      <c r="I81" s="410" t="str">
        <f t="shared" si="3"/>
        <v>--- Rūgštiniai dažikliai, metalizuoti arba nemetalizuoti, ir preparatai, kuriuose jie yra pagrindinės sudėtinės dalys; kandikiniai dažikliai ir preparatai, kuriuose jie yra pagrindinės sudėtinės dalys</v>
      </c>
      <c r="J81" s="410" t="str">
        <f t="shared" si="3"/>
        <v>kilogramai</v>
      </c>
    </row>
    <row r="82" spans="1:10" ht="18" hidden="1" customHeight="1">
      <c r="A82" s="414"/>
      <c r="B82" s="414"/>
      <c r="C82" s="414"/>
      <c r="D82" s="414"/>
      <c r="E82" s="412">
        <v>2010</v>
      </c>
      <c r="F82" s="413">
        <v>23672.6</v>
      </c>
      <c r="G82" s="413">
        <v>55841.2</v>
      </c>
      <c r="H82" s="410">
        <f t="shared" si="2"/>
        <v>32041200</v>
      </c>
      <c r="I82" s="410" t="str">
        <f t="shared" si="3"/>
        <v>--- Rūgštiniai dažikliai, metalizuoti arba nemetalizuoti, ir preparatai, kuriuose jie yra pagrindinės sudėtinės dalys; kandikiniai dažikliai ir preparatai, kuriuose jie yra pagrindinės sudėtinės dalys</v>
      </c>
      <c r="J82" s="410" t="str">
        <f t="shared" si="3"/>
        <v>kilogramai</v>
      </c>
    </row>
    <row r="83" spans="1:10" ht="18" hidden="1" customHeight="1">
      <c r="A83" s="414"/>
      <c r="B83" s="414"/>
      <c r="C83" s="414"/>
      <c r="D83" s="414"/>
      <c r="E83" s="412">
        <v>2009</v>
      </c>
      <c r="F83" s="413">
        <v>21064.400000000001</v>
      </c>
      <c r="G83" s="413">
        <v>58899.1</v>
      </c>
      <c r="H83" s="410">
        <f t="shared" si="2"/>
        <v>32041200</v>
      </c>
      <c r="I83" s="410" t="str">
        <f t="shared" si="3"/>
        <v>--- Rūgštiniai dažikliai, metalizuoti arba nemetalizuoti, ir preparatai, kuriuose jie yra pagrindinės sudėtinės dalys; kandikiniai dažikliai ir preparatai, kuriuose jie yra pagrindinės sudėtinės dalys</v>
      </c>
      <c r="J83" s="410" t="str">
        <f t="shared" si="3"/>
        <v>kilogramai</v>
      </c>
    </row>
    <row r="84" spans="1:10" ht="18" hidden="1" customHeight="1">
      <c r="A84" s="414"/>
      <c r="B84" s="414"/>
      <c r="C84" s="414"/>
      <c r="D84" s="414"/>
      <c r="E84" s="412">
        <v>2008</v>
      </c>
      <c r="F84" s="413">
        <v>19527.099999999999</v>
      </c>
      <c r="G84" s="413">
        <v>83710.3</v>
      </c>
      <c r="H84" s="410">
        <f t="shared" si="2"/>
        <v>32041200</v>
      </c>
      <c r="I84" s="410" t="str">
        <f t="shared" si="3"/>
        <v>--- Rūgštiniai dažikliai, metalizuoti arba nemetalizuoti, ir preparatai, kuriuose jie yra pagrindinės sudėtinės dalys; kandikiniai dažikliai ir preparatai, kuriuose jie yra pagrindinės sudėtinės dalys</v>
      </c>
      <c r="J84" s="410" t="str">
        <f t="shared" si="3"/>
        <v>kilogramai</v>
      </c>
    </row>
    <row r="85" spans="1:10" ht="18" hidden="1" customHeight="1">
      <c r="A85" s="414"/>
      <c r="B85" s="414"/>
      <c r="C85" s="414"/>
      <c r="D85" s="414"/>
      <c r="E85" s="412">
        <v>2007</v>
      </c>
      <c r="F85" s="413">
        <v>16427.099999999999</v>
      </c>
      <c r="G85" s="413">
        <v>143901.5</v>
      </c>
      <c r="H85" s="410">
        <f t="shared" si="2"/>
        <v>32041200</v>
      </c>
      <c r="I85" s="410" t="str">
        <f t="shared" si="3"/>
        <v>--- Rūgštiniai dažikliai, metalizuoti arba nemetalizuoti, ir preparatai, kuriuose jie yra pagrindinės sudėtinės dalys; kandikiniai dažikliai ir preparatai, kuriuose jie yra pagrindinės sudėtinės dalys</v>
      </c>
      <c r="J85" s="410" t="str">
        <f t="shared" si="3"/>
        <v>kilogramai</v>
      </c>
    </row>
    <row r="86" spans="1:10" ht="18" hidden="1" customHeight="1">
      <c r="A86" s="414"/>
      <c r="B86" s="414"/>
      <c r="C86" s="414"/>
      <c r="D86" s="414"/>
      <c r="E86" s="412">
        <v>2006</v>
      </c>
      <c r="F86" s="413">
        <v>14303.9</v>
      </c>
      <c r="G86" s="413">
        <v>108805.7</v>
      </c>
      <c r="H86" s="410">
        <f t="shared" si="2"/>
        <v>32041200</v>
      </c>
      <c r="I86" s="410" t="str">
        <f t="shared" si="3"/>
        <v>--- Rūgštiniai dažikliai, metalizuoti arba nemetalizuoti, ir preparatai, kuriuose jie yra pagrindinės sudėtinės dalys; kandikiniai dažikliai ir preparatai, kuriuose jie yra pagrindinės sudėtinės dalys</v>
      </c>
      <c r="J86" s="410" t="str">
        <f t="shared" si="3"/>
        <v>kilogramai</v>
      </c>
    </row>
    <row r="87" spans="1:10" ht="18" hidden="1" customHeight="1">
      <c r="A87" s="414"/>
      <c r="B87" s="414"/>
      <c r="C87" s="414"/>
      <c r="D87" s="414"/>
      <c r="E87" s="412">
        <v>2005</v>
      </c>
      <c r="F87" s="413">
        <v>3634.3</v>
      </c>
      <c r="G87" s="413">
        <v>108000.1</v>
      </c>
      <c r="H87" s="410">
        <f t="shared" si="2"/>
        <v>32041200</v>
      </c>
      <c r="I87" s="410" t="str">
        <f t="shared" si="3"/>
        <v>--- Rūgštiniai dažikliai, metalizuoti arba nemetalizuoti, ir preparatai, kuriuose jie yra pagrindinės sudėtinės dalys; kandikiniai dažikliai ir preparatai, kuriuose jie yra pagrindinės sudėtinės dalys</v>
      </c>
      <c r="J87" s="410" t="str">
        <f t="shared" si="3"/>
        <v>kilogramai</v>
      </c>
    </row>
    <row r="88" spans="1:10" ht="18" hidden="1" customHeight="1">
      <c r="A88" s="414"/>
      <c r="B88" s="411" t="s">
        <v>3065</v>
      </c>
      <c r="C88" s="411" t="s">
        <v>3066</v>
      </c>
      <c r="D88" s="411" t="s">
        <v>3054</v>
      </c>
      <c r="E88" s="412">
        <v>2018</v>
      </c>
      <c r="F88" s="413">
        <v>17344.2</v>
      </c>
      <c r="G88" s="413">
        <v>10662.8</v>
      </c>
      <c r="H88" s="410">
        <f t="shared" si="2"/>
        <v>32041300</v>
      </c>
      <c r="I88" s="410" t="str">
        <f t="shared" si="3"/>
        <v>--- Baziniai dažikliai ir preparatai, kuriuose jie yra pagrindinės sudėtinės dalys</v>
      </c>
      <c r="J88" s="410" t="str">
        <f t="shared" si="3"/>
        <v>kilogramai</v>
      </c>
    </row>
    <row r="89" spans="1:10" ht="18" hidden="1" customHeight="1">
      <c r="A89" s="414"/>
      <c r="B89" s="414"/>
      <c r="C89" s="414"/>
      <c r="D89" s="414"/>
      <c r="E89" s="412">
        <v>2017</v>
      </c>
      <c r="F89" s="413">
        <v>10102.9</v>
      </c>
      <c r="G89" s="413">
        <v>17176.7</v>
      </c>
      <c r="H89" s="410">
        <f t="shared" si="2"/>
        <v>32041300</v>
      </c>
      <c r="I89" s="410" t="str">
        <f t="shared" si="3"/>
        <v>--- Baziniai dažikliai ir preparatai, kuriuose jie yra pagrindinės sudėtinės dalys</v>
      </c>
      <c r="J89" s="410" t="str">
        <f t="shared" si="3"/>
        <v>kilogramai</v>
      </c>
    </row>
    <row r="90" spans="1:10" ht="18" hidden="1" customHeight="1">
      <c r="A90" s="414"/>
      <c r="B90" s="414"/>
      <c r="C90" s="414"/>
      <c r="D90" s="414"/>
      <c r="E90" s="412">
        <v>2016</v>
      </c>
      <c r="F90" s="413">
        <v>280.3</v>
      </c>
      <c r="G90" s="413">
        <v>7946</v>
      </c>
      <c r="H90" s="410">
        <f t="shared" si="2"/>
        <v>32041300</v>
      </c>
      <c r="I90" s="410" t="str">
        <f t="shared" si="3"/>
        <v>--- Baziniai dažikliai ir preparatai, kuriuose jie yra pagrindinės sudėtinės dalys</v>
      </c>
      <c r="J90" s="410" t="str">
        <f t="shared" si="3"/>
        <v>kilogramai</v>
      </c>
    </row>
    <row r="91" spans="1:10" ht="18" hidden="1" customHeight="1">
      <c r="A91" s="414"/>
      <c r="B91" s="414"/>
      <c r="C91" s="414"/>
      <c r="D91" s="414"/>
      <c r="E91" s="412">
        <v>2015</v>
      </c>
      <c r="F91" s="413">
        <v>2096.1</v>
      </c>
      <c r="G91" s="413">
        <v>10721.9</v>
      </c>
      <c r="H91" s="410">
        <f t="shared" si="2"/>
        <v>32041300</v>
      </c>
      <c r="I91" s="410" t="str">
        <f t="shared" si="3"/>
        <v>--- Baziniai dažikliai ir preparatai, kuriuose jie yra pagrindinės sudėtinės dalys</v>
      </c>
      <c r="J91" s="410" t="str">
        <f t="shared" si="3"/>
        <v>kilogramai</v>
      </c>
    </row>
    <row r="92" spans="1:10" ht="18" hidden="1" customHeight="1">
      <c r="A92" s="414"/>
      <c r="B92" s="414"/>
      <c r="C92" s="414"/>
      <c r="D92" s="414"/>
      <c r="E92" s="412">
        <v>2014</v>
      </c>
      <c r="F92" s="413">
        <v>2882.4</v>
      </c>
      <c r="G92" s="413">
        <v>9222.9</v>
      </c>
      <c r="H92" s="410">
        <f t="shared" si="2"/>
        <v>32041300</v>
      </c>
      <c r="I92" s="410" t="str">
        <f t="shared" si="3"/>
        <v>--- Baziniai dažikliai ir preparatai, kuriuose jie yra pagrindinės sudėtinės dalys</v>
      </c>
      <c r="J92" s="410" t="str">
        <f t="shared" si="3"/>
        <v>kilogramai</v>
      </c>
    </row>
    <row r="93" spans="1:10" ht="18" hidden="1" customHeight="1">
      <c r="A93" s="414"/>
      <c r="B93" s="414"/>
      <c r="C93" s="414"/>
      <c r="D93" s="414"/>
      <c r="E93" s="412">
        <v>2013</v>
      </c>
      <c r="F93" s="413">
        <v>6515.7</v>
      </c>
      <c r="G93" s="413">
        <v>14961</v>
      </c>
      <c r="H93" s="410">
        <f t="shared" si="2"/>
        <v>32041300</v>
      </c>
      <c r="I93" s="410" t="str">
        <f t="shared" si="3"/>
        <v>--- Baziniai dažikliai ir preparatai, kuriuose jie yra pagrindinės sudėtinės dalys</v>
      </c>
      <c r="J93" s="410" t="str">
        <f t="shared" si="3"/>
        <v>kilogramai</v>
      </c>
    </row>
    <row r="94" spans="1:10" ht="18" hidden="1" customHeight="1">
      <c r="A94" s="414"/>
      <c r="B94" s="414"/>
      <c r="C94" s="414"/>
      <c r="D94" s="414"/>
      <c r="E94" s="412">
        <v>2012</v>
      </c>
      <c r="F94" s="413">
        <v>5070.1000000000004</v>
      </c>
      <c r="G94" s="413">
        <v>12778.6</v>
      </c>
      <c r="H94" s="410">
        <f t="shared" si="2"/>
        <v>32041300</v>
      </c>
      <c r="I94" s="410" t="str">
        <f t="shared" si="3"/>
        <v>--- Baziniai dažikliai ir preparatai, kuriuose jie yra pagrindinės sudėtinės dalys</v>
      </c>
      <c r="J94" s="410" t="str">
        <f t="shared" si="3"/>
        <v>kilogramai</v>
      </c>
    </row>
    <row r="95" spans="1:10" ht="18" hidden="1" customHeight="1">
      <c r="A95" s="414"/>
      <c r="B95" s="414"/>
      <c r="C95" s="414"/>
      <c r="D95" s="414"/>
      <c r="E95" s="412">
        <v>2011</v>
      </c>
      <c r="F95" s="413">
        <v>457.8</v>
      </c>
      <c r="G95" s="413">
        <v>12391.8</v>
      </c>
      <c r="H95" s="410">
        <f t="shared" si="2"/>
        <v>32041300</v>
      </c>
      <c r="I95" s="410" t="str">
        <f t="shared" si="3"/>
        <v>--- Baziniai dažikliai ir preparatai, kuriuose jie yra pagrindinės sudėtinės dalys</v>
      </c>
      <c r="J95" s="410" t="str">
        <f t="shared" si="3"/>
        <v>kilogramai</v>
      </c>
    </row>
    <row r="96" spans="1:10" ht="18" hidden="1" customHeight="1">
      <c r="A96" s="414"/>
      <c r="B96" s="414"/>
      <c r="C96" s="414"/>
      <c r="D96" s="414"/>
      <c r="E96" s="412">
        <v>2010</v>
      </c>
      <c r="F96" s="413">
        <v>6377</v>
      </c>
      <c r="G96" s="413">
        <v>25401.7</v>
      </c>
      <c r="H96" s="410">
        <f t="shared" si="2"/>
        <v>32041300</v>
      </c>
      <c r="I96" s="410" t="str">
        <f t="shared" si="3"/>
        <v>--- Baziniai dažikliai ir preparatai, kuriuose jie yra pagrindinės sudėtinės dalys</v>
      </c>
      <c r="J96" s="410" t="str">
        <f t="shared" si="3"/>
        <v>kilogramai</v>
      </c>
    </row>
    <row r="97" spans="1:10" ht="18" hidden="1" customHeight="1">
      <c r="A97" s="414"/>
      <c r="B97" s="414"/>
      <c r="C97" s="414"/>
      <c r="D97" s="414"/>
      <c r="E97" s="412">
        <v>2009</v>
      </c>
      <c r="F97" s="413">
        <v>3109</v>
      </c>
      <c r="G97" s="413">
        <v>25317.4</v>
      </c>
      <c r="H97" s="410">
        <f t="shared" si="2"/>
        <v>32041300</v>
      </c>
      <c r="I97" s="410" t="str">
        <f t="shared" si="3"/>
        <v>--- Baziniai dažikliai ir preparatai, kuriuose jie yra pagrindinės sudėtinės dalys</v>
      </c>
      <c r="J97" s="410" t="str">
        <f t="shared" si="3"/>
        <v>kilogramai</v>
      </c>
    </row>
    <row r="98" spans="1:10" ht="18" hidden="1" customHeight="1">
      <c r="A98" s="414"/>
      <c r="B98" s="414"/>
      <c r="C98" s="414"/>
      <c r="D98" s="414"/>
      <c r="E98" s="412">
        <v>2008</v>
      </c>
      <c r="F98" s="413">
        <v>212.2</v>
      </c>
      <c r="G98" s="413">
        <v>37243.1</v>
      </c>
      <c r="H98" s="410">
        <f t="shared" si="2"/>
        <v>32041300</v>
      </c>
      <c r="I98" s="410" t="str">
        <f t="shared" si="3"/>
        <v>--- Baziniai dažikliai ir preparatai, kuriuose jie yra pagrindinės sudėtinės dalys</v>
      </c>
      <c r="J98" s="410" t="str">
        <f t="shared" si="3"/>
        <v>kilogramai</v>
      </c>
    </row>
    <row r="99" spans="1:10" ht="18" hidden="1" customHeight="1">
      <c r="A99" s="414"/>
      <c r="B99" s="414"/>
      <c r="C99" s="414"/>
      <c r="D99" s="414"/>
      <c r="E99" s="412">
        <v>2007</v>
      </c>
      <c r="F99" s="413">
        <v>53.2</v>
      </c>
      <c r="G99" s="413">
        <v>18281.900000000001</v>
      </c>
      <c r="H99" s="410">
        <f t="shared" si="2"/>
        <v>32041300</v>
      </c>
      <c r="I99" s="410" t="str">
        <f t="shared" si="3"/>
        <v>--- Baziniai dažikliai ir preparatai, kuriuose jie yra pagrindinės sudėtinės dalys</v>
      </c>
      <c r="J99" s="410" t="str">
        <f t="shared" si="3"/>
        <v>kilogramai</v>
      </c>
    </row>
    <row r="100" spans="1:10" ht="18" hidden="1" customHeight="1">
      <c r="A100" s="414"/>
      <c r="B100" s="414"/>
      <c r="C100" s="414"/>
      <c r="D100" s="414"/>
      <c r="E100" s="412">
        <v>2006</v>
      </c>
      <c r="F100" s="413">
        <v>54.8</v>
      </c>
      <c r="G100" s="413">
        <v>20691.099999999999</v>
      </c>
      <c r="H100" s="410">
        <f t="shared" si="2"/>
        <v>32041300</v>
      </c>
      <c r="I100" s="410" t="str">
        <f t="shared" si="3"/>
        <v>--- Baziniai dažikliai ir preparatai, kuriuose jie yra pagrindinės sudėtinės dalys</v>
      </c>
      <c r="J100" s="410" t="str">
        <f t="shared" si="3"/>
        <v>kilogramai</v>
      </c>
    </row>
    <row r="101" spans="1:10" ht="18" hidden="1" customHeight="1">
      <c r="A101" s="414"/>
      <c r="B101" s="414"/>
      <c r="C101" s="414"/>
      <c r="D101" s="414"/>
      <c r="E101" s="412">
        <v>2005</v>
      </c>
      <c r="F101" s="413">
        <v>314.8</v>
      </c>
      <c r="G101" s="413">
        <v>12121.3</v>
      </c>
      <c r="H101" s="410">
        <f t="shared" si="2"/>
        <v>32041300</v>
      </c>
      <c r="I101" s="410" t="str">
        <f t="shared" si="3"/>
        <v>--- Baziniai dažikliai ir preparatai, kuriuose jie yra pagrindinės sudėtinės dalys</v>
      </c>
      <c r="J101" s="410" t="str">
        <f t="shared" si="3"/>
        <v>kilogramai</v>
      </c>
    </row>
    <row r="102" spans="1:10" ht="18" hidden="1" customHeight="1">
      <c r="A102" s="414"/>
      <c r="B102" s="411" t="s">
        <v>3067</v>
      </c>
      <c r="C102" s="411" t="s">
        <v>3068</v>
      </c>
      <c r="D102" s="411" t="s">
        <v>3054</v>
      </c>
      <c r="E102" s="412">
        <v>2018</v>
      </c>
      <c r="F102" s="413">
        <v>22192.400000000001</v>
      </c>
      <c r="G102" s="413">
        <v>301773.3</v>
      </c>
      <c r="H102" s="410">
        <f t="shared" si="2"/>
        <v>32041400</v>
      </c>
      <c r="I102" s="410" t="str">
        <f t="shared" si="3"/>
        <v>--- Tiesioginiai dažikliai ir preparatai, kuriuose jie yra pagrindinės sudėtinės dalys</v>
      </c>
      <c r="J102" s="410" t="str">
        <f t="shared" si="3"/>
        <v>kilogramai</v>
      </c>
    </row>
    <row r="103" spans="1:10" ht="18" hidden="1" customHeight="1">
      <c r="A103" s="414"/>
      <c r="B103" s="414"/>
      <c r="C103" s="414"/>
      <c r="D103" s="414"/>
      <c r="E103" s="412">
        <v>2017</v>
      </c>
      <c r="F103" s="413">
        <v>20793.900000000001</v>
      </c>
      <c r="G103" s="413">
        <v>278678.90000000002</v>
      </c>
      <c r="H103" s="410">
        <f t="shared" si="2"/>
        <v>32041400</v>
      </c>
      <c r="I103" s="410" t="str">
        <f t="shared" si="3"/>
        <v>--- Tiesioginiai dažikliai ir preparatai, kuriuose jie yra pagrindinės sudėtinės dalys</v>
      </c>
      <c r="J103" s="410" t="str">
        <f t="shared" si="3"/>
        <v>kilogramai</v>
      </c>
    </row>
    <row r="104" spans="1:10" ht="18" hidden="1" customHeight="1">
      <c r="A104" s="414"/>
      <c r="B104" s="414"/>
      <c r="C104" s="414"/>
      <c r="D104" s="414"/>
      <c r="E104" s="412">
        <v>2016</v>
      </c>
      <c r="F104" s="413">
        <v>18227.599999999999</v>
      </c>
      <c r="G104" s="413">
        <v>185896.2</v>
      </c>
      <c r="H104" s="410">
        <f t="shared" si="2"/>
        <v>32041400</v>
      </c>
      <c r="I104" s="410" t="str">
        <f t="shared" si="3"/>
        <v>--- Tiesioginiai dažikliai ir preparatai, kuriuose jie yra pagrindinės sudėtinės dalys</v>
      </c>
      <c r="J104" s="410" t="str">
        <f t="shared" si="3"/>
        <v>kilogramai</v>
      </c>
    </row>
    <row r="105" spans="1:10" ht="18" hidden="1" customHeight="1">
      <c r="A105" s="414"/>
      <c r="B105" s="414"/>
      <c r="C105" s="414"/>
      <c r="D105" s="414"/>
      <c r="E105" s="412">
        <v>2015</v>
      </c>
      <c r="F105" s="413">
        <v>10463.200000000001</v>
      </c>
      <c r="G105" s="413">
        <v>161638.29999999999</v>
      </c>
      <c r="H105" s="410">
        <f t="shared" si="2"/>
        <v>32041400</v>
      </c>
      <c r="I105" s="410" t="str">
        <f t="shared" si="3"/>
        <v>--- Tiesioginiai dažikliai ir preparatai, kuriuose jie yra pagrindinės sudėtinės dalys</v>
      </c>
      <c r="J105" s="410" t="str">
        <f t="shared" si="3"/>
        <v>kilogramai</v>
      </c>
    </row>
    <row r="106" spans="1:10" ht="18" hidden="1" customHeight="1">
      <c r="A106" s="414"/>
      <c r="B106" s="414"/>
      <c r="C106" s="414"/>
      <c r="D106" s="414"/>
      <c r="E106" s="412">
        <v>2014</v>
      </c>
      <c r="F106" s="413">
        <v>6292</v>
      </c>
      <c r="G106" s="413">
        <v>210772</v>
      </c>
      <c r="H106" s="410">
        <f t="shared" si="2"/>
        <v>32041400</v>
      </c>
      <c r="I106" s="410" t="str">
        <f t="shared" si="3"/>
        <v>--- Tiesioginiai dažikliai ir preparatai, kuriuose jie yra pagrindinės sudėtinės dalys</v>
      </c>
      <c r="J106" s="410" t="str">
        <f t="shared" si="3"/>
        <v>kilogramai</v>
      </c>
    </row>
    <row r="107" spans="1:10" ht="18" hidden="1" customHeight="1">
      <c r="A107" s="414"/>
      <c r="B107" s="414"/>
      <c r="C107" s="414"/>
      <c r="D107" s="414"/>
      <c r="E107" s="412">
        <v>2013</v>
      </c>
      <c r="F107" s="413">
        <v>349</v>
      </c>
      <c r="G107" s="413">
        <v>209152.1</v>
      </c>
      <c r="H107" s="410">
        <f t="shared" si="2"/>
        <v>32041400</v>
      </c>
      <c r="I107" s="410" t="str">
        <f t="shared" si="3"/>
        <v>--- Tiesioginiai dažikliai ir preparatai, kuriuose jie yra pagrindinės sudėtinės dalys</v>
      </c>
      <c r="J107" s="410" t="str">
        <f t="shared" si="3"/>
        <v>kilogramai</v>
      </c>
    </row>
    <row r="108" spans="1:10" ht="18" hidden="1" customHeight="1">
      <c r="A108" s="414"/>
      <c r="B108" s="414"/>
      <c r="C108" s="414"/>
      <c r="D108" s="414"/>
      <c r="E108" s="412">
        <v>2012</v>
      </c>
      <c r="F108" s="413">
        <v>828</v>
      </c>
      <c r="G108" s="413">
        <v>162455.5</v>
      </c>
      <c r="H108" s="410">
        <f t="shared" si="2"/>
        <v>32041400</v>
      </c>
      <c r="I108" s="410" t="str">
        <f t="shared" si="3"/>
        <v>--- Tiesioginiai dažikliai ir preparatai, kuriuose jie yra pagrindinės sudėtinės dalys</v>
      </c>
      <c r="J108" s="410" t="str">
        <f t="shared" si="3"/>
        <v>kilogramai</v>
      </c>
    </row>
    <row r="109" spans="1:10" ht="18" hidden="1" customHeight="1">
      <c r="A109" s="414"/>
      <c r="B109" s="414"/>
      <c r="C109" s="414"/>
      <c r="D109" s="414"/>
      <c r="E109" s="412">
        <v>2011</v>
      </c>
      <c r="F109" s="413">
        <v>2251.4</v>
      </c>
      <c r="G109" s="413">
        <v>166128.29999999999</v>
      </c>
      <c r="H109" s="410">
        <f t="shared" si="2"/>
        <v>32041400</v>
      </c>
      <c r="I109" s="410" t="str">
        <f t="shared" si="3"/>
        <v>--- Tiesioginiai dažikliai ir preparatai, kuriuose jie yra pagrindinės sudėtinės dalys</v>
      </c>
      <c r="J109" s="410" t="str">
        <f t="shared" si="3"/>
        <v>kilogramai</v>
      </c>
    </row>
    <row r="110" spans="1:10" ht="18" hidden="1" customHeight="1">
      <c r="A110" s="414"/>
      <c r="B110" s="414"/>
      <c r="C110" s="414"/>
      <c r="D110" s="414"/>
      <c r="E110" s="412">
        <v>2010</v>
      </c>
      <c r="F110" s="413">
        <v>1515.5</v>
      </c>
      <c r="G110" s="413">
        <v>143397.29999999999</v>
      </c>
      <c r="H110" s="410">
        <f t="shared" si="2"/>
        <v>32041400</v>
      </c>
      <c r="I110" s="410" t="str">
        <f t="shared" si="3"/>
        <v>--- Tiesioginiai dažikliai ir preparatai, kuriuose jie yra pagrindinės sudėtinės dalys</v>
      </c>
      <c r="J110" s="410" t="str">
        <f t="shared" si="3"/>
        <v>kilogramai</v>
      </c>
    </row>
    <row r="111" spans="1:10" ht="18" hidden="1" customHeight="1">
      <c r="A111" s="414"/>
      <c r="B111" s="414"/>
      <c r="C111" s="414"/>
      <c r="D111" s="414"/>
      <c r="E111" s="412">
        <v>2009</v>
      </c>
      <c r="F111" s="413">
        <v>307</v>
      </c>
      <c r="G111" s="413">
        <v>129420.1</v>
      </c>
      <c r="H111" s="410">
        <f t="shared" si="2"/>
        <v>32041400</v>
      </c>
      <c r="I111" s="410" t="str">
        <f t="shared" si="3"/>
        <v>--- Tiesioginiai dažikliai ir preparatai, kuriuose jie yra pagrindinės sudėtinės dalys</v>
      </c>
      <c r="J111" s="410" t="str">
        <f t="shared" si="3"/>
        <v>kilogramai</v>
      </c>
    </row>
    <row r="112" spans="1:10" ht="18" hidden="1" customHeight="1">
      <c r="A112" s="414"/>
      <c r="B112" s="414"/>
      <c r="C112" s="414"/>
      <c r="D112" s="414"/>
      <c r="E112" s="412">
        <v>2008</v>
      </c>
      <c r="F112" s="413">
        <v>330.1</v>
      </c>
      <c r="G112" s="413">
        <v>159168.9</v>
      </c>
      <c r="H112" s="410">
        <f t="shared" si="2"/>
        <v>32041400</v>
      </c>
      <c r="I112" s="410" t="str">
        <f t="shared" si="3"/>
        <v>--- Tiesioginiai dažikliai ir preparatai, kuriuose jie yra pagrindinės sudėtinės dalys</v>
      </c>
      <c r="J112" s="410" t="str">
        <f t="shared" si="3"/>
        <v>kilogramai</v>
      </c>
    </row>
    <row r="113" spans="1:10" ht="18" hidden="1" customHeight="1">
      <c r="A113" s="414"/>
      <c r="B113" s="414"/>
      <c r="C113" s="414"/>
      <c r="D113" s="414"/>
      <c r="E113" s="412">
        <v>2007</v>
      </c>
      <c r="F113" s="413">
        <v>995</v>
      </c>
      <c r="G113" s="413">
        <v>194145.6</v>
      </c>
      <c r="H113" s="410">
        <f t="shared" si="2"/>
        <v>32041400</v>
      </c>
      <c r="I113" s="410" t="str">
        <f t="shared" si="3"/>
        <v>--- Tiesioginiai dažikliai ir preparatai, kuriuose jie yra pagrindinės sudėtinės dalys</v>
      </c>
      <c r="J113" s="410" t="str">
        <f t="shared" si="3"/>
        <v>kilogramai</v>
      </c>
    </row>
    <row r="114" spans="1:10" ht="18" hidden="1" customHeight="1">
      <c r="A114" s="414"/>
      <c r="B114" s="414"/>
      <c r="C114" s="414"/>
      <c r="D114" s="414"/>
      <c r="E114" s="412">
        <v>2006</v>
      </c>
      <c r="F114" s="413">
        <v>0</v>
      </c>
      <c r="G114" s="413">
        <v>124330.4</v>
      </c>
      <c r="H114" s="410">
        <f t="shared" si="2"/>
        <v>32041400</v>
      </c>
      <c r="I114" s="410" t="str">
        <f t="shared" si="3"/>
        <v>--- Tiesioginiai dažikliai ir preparatai, kuriuose jie yra pagrindinės sudėtinės dalys</v>
      </c>
      <c r="J114" s="410" t="str">
        <f t="shared" si="3"/>
        <v>kilogramai</v>
      </c>
    </row>
    <row r="115" spans="1:10" ht="18" hidden="1" customHeight="1">
      <c r="A115" s="414"/>
      <c r="B115" s="414"/>
      <c r="C115" s="414"/>
      <c r="D115" s="414"/>
      <c r="E115" s="412">
        <v>2005</v>
      </c>
      <c r="F115" s="413">
        <v>280</v>
      </c>
      <c r="G115" s="413">
        <v>81471.100000000006</v>
      </c>
      <c r="H115" s="410">
        <f t="shared" si="2"/>
        <v>32041400</v>
      </c>
      <c r="I115" s="410" t="str">
        <f t="shared" si="3"/>
        <v>--- Tiesioginiai dažikliai ir preparatai, kuriuose jie yra pagrindinės sudėtinės dalys</v>
      </c>
      <c r="J115" s="410" t="str">
        <f t="shared" si="3"/>
        <v>kilogramai</v>
      </c>
    </row>
    <row r="116" spans="1:10" ht="18" hidden="1" customHeight="1">
      <c r="A116" s="414"/>
      <c r="B116" s="411" t="s">
        <v>3069</v>
      </c>
      <c r="C116" s="411" t="s">
        <v>3070</v>
      </c>
      <c r="D116" s="411" t="s">
        <v>3054</v>
      </c>
      <c r="E116" s="412">
        <v>2018</v>
      </c>
      <c r="F116" s="413">
        <v>43845</v>
      </c>
      <c r="G116" s="413">
        <v>67232.100000000006</v>
      </c>
      <c r="H116" s="410">
        <f t="shared" si="2"/>
        <v>32041500</v>
      </c>
      <c r="I116" s="410" t="str">
        <f t="shared" si="3"/>
        <v>--- Kubiniai dažikliai (įskaitant naudojamus kaip pigmentus) ir preparatai, kuriuose jie yra pagrindinės sudėtinės dalys</v>
      </c>
      <c r="J116" s="410" t="str">
        <f t="shared" si="3"/>
        <v>kilogramai</v>
      </c>
    </row>
    <row r="117" spans="1:10" ht="18" hidden="1" customHeight="1">
      <c r="A117" s="414"/>
      <c r="B117" s="414"/>
      <c r="C117" s="414"/>
      <c r="D117" s="414"/>
      <c r="E117" s="412">
        <v>2017</v>
      </c>
      <c r="F117" s="413">
        <v>19801.2</v>
      </c>
      <c r="G117" s="413">
        <v>45375</v>
      </c>
      <c r="H117" s="410">
        <f t="shared" si="2"/>
        <v>32041500</v>
      </c>
      <c r="I117" s="410" t="str">
        <f t="shared" si="3"/>
        <v>--- Kubiniai dažikliai (įskaitant naudojamus kaip pigmentus) ir preparatai, kuriuose jie yra pagrindinės sudėtinės dalys</v>
      </c>
      <c r="J117" s="410" t="str">
        <f t="shared" si="3"/>
        <v>kilogramai</v>
      </c>
    </row>
    <row r="118" spans="1:10" ht="18" hidden="1" customHeight="1">
      <c r="A118" s="414"/>
      <c r="B118" s="414"/>
      <c r="C118" s="414"/>
      <c r="D118" s="414"/>
      <c r="E118" s="412">
        <v>2016</v>
      </c>
      <c r="F118" s="413">
        <v>6</v>
      </c>
      <c r="G118" s="413">
        <v>15385</v>
      </c>
      <c r="H118" s="410">
        <f t="shared" si="2"/>
        <v>32041500</v>
      </c>
      <c r="I118" s="410" t="str">
        <f t="shared" si="3"/>
        <v>--- Kubiniai dažikliai (įskaitant naudojamus kaip pigmentus) ir preparatai, kuriuose jie yra pagrindinės sudėtinės dalys</v>
      </c>
      <c r="J118" s="410" t="str">
        <f t="shared" si="3"/>
        <v>kilogramai</v>
      </c>
    </row>
    <row r="119" spans="1:10" ht="18" hidden="1" customHeight="1">
      <c r="A119" s="414"/>
      <c r="B119" s="414"/>
      <c r="C119" s="414"/>
      <c r="D119" s="414"/>
      <c r="E119" s="412">
        <v>2015</v>
      </c>
      <c r="F119" s="413">
        <v>7.1</v>
      </c>
      <c r="G119" s="413">
        <v>13904</v>
      </c>
      <c r="H119" s="410">
        <f t="shared" si="2"/>
        <v>32041500</v>
      </c>
      <c r="I119" s="410" t="str">
        <f t="shared" si="3"/>
        <v>--- Kubiniai dažikliai (įskaitant naudojamus kaip pigmentus) ir preparatai, kuriuose jie yra pagrindinės sudėtinės dalys</v>
      </c>
      <c r="J119" s="410" t="str">
        <f t="shared" si="3"/>
        <v>kilogramai</v>
      </c>
    </row>
    <row r="120" spans="1:10" ht="18" hidden="1" customHeight="1">
      <c r="A120" s="414"/>
      <c r="B120" s="414"/>
      <c r="C120" s="414"/>
      <c r="D120" s="414"/>
      <c r="E120" s="412">
        <v>2014</v>
      </c>
      <c r="F120" s="413">
        <v>117</v>
      </c>
      <c r="G120" s="413">
        <v>6778</v>
      </c>
      <c r="H120" s="410">
        <f t="shared" si="2"/>
        <v>32041500</v>
      </c>
      <c r="I120" s="410" t="str">
        <f t="shared" si="3"/>
        <v>--- Kubiniai dažikliai (įskaitant naudojamus kaip pigmentus) ir preparatai, kuriuose jie yra pagrindinės sudėtinės dalys</v>
      </c>
      <c r="J120" s="410" t="str">
        <f t="shared" si="3"/>
        <v>kilogramai</v>
      </c>
    </row>
    <row r="121" spans="1:10" ht="18" hidden="1" customHeight="1">
      <c r="A121" s="414"/>
      <c r="B121" s="414"/>
      <c r="C121" s="414"/>
      <c r="D121" s="414"/>
      <c r="E121" s="412">
        <v>2013</v>
      </c>
      <c r="F121" s="413">
        <v>0.8</v>
      </c>
      <c r="G121" s="413">
        <v>5750</v>
      </c>
      <c r="H121" s="410">
        <f t="shared" si="2"/>
        <v>32041500</v>
      </c>
      <c r="I121" s="410" t="str">
        <f t="shared" si="3"/>
        <v>--- Kubiniai dažikliai (įskaitant naudojamus kaip pigmentus) ir preparatai, kuriuose jie yra pagrindinės sudėtinės dalys</v>
      </c>
      <c r="J121" s="410" t="str">
        <f t="shared" si="3"/>
        <v>kilogramai</v>
      </c>
    </row>
    <row r="122" spans="1:10" ht="18" hidden="1" customHeight="1">
      <c r="A122" s="414"/>
      <c r="B122" s="414"/>
      <c r="C122" s="414"/>
      <c r="D122" s="414"/>
      <c r="E122" s="412">
        <v>2012</v>
      </c>
      <c r="F122" s="413">
        <v>56</v>
      </c>
      <c r="G122" s="413">
        <v>3486</v>
      </c>
      <c r="H122" s="410">
        <f t="shared" si="2"/>
        <v>32041500</v>
      </c>
      <c r="I122" s="410" t="str">
        <f t="shared" si="3"/>
        <v>--- Kubiniai dažikliai (įskaitant naudojamus kaip pigmentus) ir preparatai, kuriuose jie yra pagrindinės sudėtinės dalys</v>
      </c>
      <c r="J122" s="410" t="str">
        <f t="shared" si="3"/>
        <v>kilogramai</v>
      </c>
    </row>
    <row r="123" spans="1:10" ht="18" hidden="1" customHeight="1">
      <c r="A123" s="414"/>
      <c r="B123" s="414"/>
      <c r="C123" s="414"/>
      <c r="D123" s="414"/>
      <c r="E123" s="412">
        <v>2011</v>
      </c>
      <c r="F123" s="413">
        <v>512</v>
      </c>
      <c r="G123" s="413">
        <v>4085</v>
      </c>
      <c r="H123" s="410">
        <f t="shared" si="2"/>
        <v>32041500</v>
      </c>
      <c r="I123" s="410" t="str">
        <f t="shared" si="3"/>
        <v>--- Kubiniai dažikliai (įskaitant naudojamus kaip pigmentus) ir preparatai, kuriuose jie yra pagrindinės sudėtinės dalys</v>
      </c>
      <c r="J123" s="410" t="str">
        <f t="shared" si="3"/>
        <v>kilogramai</v>
      </c>
    </row>
    <row r="124" spans="1:10" ht="18" hidden="1" customHeight="1">
      <c r="A124" s="414"/>
      <c r="B124" s="414"/>
      <c r="C124" s="414"/>
      <c r="D124" s="414"/>
      <c r="E124" s="412">
        <v>2010</v>
      </c>
      <c r="F124" s="413">
        <v>175</v>
      </c>
      <c r="G124" s="413">
        <v>4158</v>
      </c>
      <c r="H124" s="410">
        <f t="shared" si="2"/>
        <v>32041500</v>
      </c>
      <c r="I124" s="410" t="str">
        <f t="shared" si="3"/>
        <v>--- Kubiniai dažikliai (įskaitant naudojamus kaip pigmentus) ir preparatai, kuriuose jie yra pagrindinės sudėtinės dalys</v>
      </c>
      <c r="J124" s="410" t="str">
        <f t="shared" si="3"/>
        <v>kilogramai</v>
      </c>
    </row>
    <row r="125" spans="1:10" ht="18" hidden="1" customHeight="1">
      <c r="A125" s="414"/>
      <c r="B125" s="414"/>
      <c r="C125" s="414"/>
      <c r="D125" s="414"/>
      <c r="E125" s="412">
        <v>2009</v>
      </c>
      <c r="F125" s="413">
        <v>2</v>
      </c>
      <c r="G125" s="413">
        <v>2890</v>
      </c>
      <c r="H125" s="410">
        <f t="shared" si="2"/>
        <v>32041500</v>
      </c>
      <c r="I125" s="410" t="str">
        <f t="shared" si="3"/>
        <v>--- Kubiniai dažikliai (įskaitant naudojamus kaip pigmentus) ir preparatai, kuriuose jie yra pagrindinės sudėtinės dalys</v>
      </c>
      <c r="J125" s="410" t="str">
        <f t="shared" si="3"/>
        <v>kilogramai</v>
      </c>
    </row>
    <row r="126" spans="1:10" ht="18" hidden="1" customHeight="1">
      <c r="A126" s="414"/>
      <c r="B126" s="414"/>
      <c r="C126" s="414"/>
      <c r="D126" s="414"/>
      <c r="E126" s="412">
        <v>2008</v>
      </c>
      <c r="F126" s="413">
        <v>120</v>
      </c>
      <c r="G126" s="413">
        <v>3910</v>
      </c>
      <c r="H126" s="410">
        <f t="shared" si="2"/>
        <v>32041500</v>
      </c>
      <c r="I126" s="410" t="str">
        <f t="shared" si="3"/>
        <v>--- Kubiniai dažikliai (įskaitant naudojamus kaip pigmentus) ir preparatai, kuriuose jie yra pagrindinės sudėtinės dalys</v>
      </c>
      <c r="J126" s="410" t="str">
        <f t="shared" si="3"/>
        <v>kilogramai</v>
      </c>
    </row>
    <row r="127" spans="1:10" ht="18" hidden="1" customHeight="1">
      <c r="A127" s="414"/>
      <c r="B127" s="414"/>
      <c r="C127" s="414"/>
      <c r="D127" s="414"/>
      <c r="E127" s="412">
        <v>2007</v>
      </c>
      <c r="F127" s="413">
        <v>644</v>
      </c>
      <c r="G127" s="413">
        <v>9060</v>
      </c>
      <c r="H127" s="410">
        <f t="shared" si="2"/>
        <v>32041500</v>
      </c>
      <c r="I127" s="410" t="str">
        <f t="shared" si="3"/>
        <v>--- Kubiniai dažikliai (įskaitant naudojamus kaip pigmentus) ir preparatai, kuriuose jie yra pagrindinės sudėtinės dalys</v>
      </c>
      <c r="J127" s="410" t="str">
        <f t="shared" si="3"/>
        <v>kilogramai</v>
      </c>
    </row>
    <row r="128" spans="1:10" ht="18" hidden="1" customHeight="1">
      <c r="A128" s="414"/>
      <c r="B128" s="414"/>
      <c r="C128" s="414"/>
      <c r="D128" s="414"/>
      <c r="E128" s="412">
        <v>2006</v>
      </c>
      <c r="F128" s="413">
        <v>0</v>
      </c>
      <c r="G128" s="413">
        <v>15615</v>
      </c>
      <c r="H128" s="410">
        <f t="shared" si="2"/>
        <v>32041500</v>
      </c>
      <c r="I128" s="410" t="str">
        <f t="shared" si="3"/>
        <v>--- Kubiniai dažikliai (įskaitant naudojamus kaip pigmentus) ir preparatai, kuriuose jie yra pagrindinės sudėtinės dalys</v>
      </c>
      <c r="J128" s="410" t="str">
        <f t="shared" si="3"/>
        <v>kilogramai</v>
      </c>
    </row>
    <row r="129" spans="1:10" ht="18" hidden="1" customHeight="1">
      <c r="A129" s="414"/>
      <c r="B129" s="414"/>
      <c r="C129" s="414"/>
      <c r="D129" s="414"/>
      <c r="E129" s="412">
        <v>2005</v>
      </c>
      <c r="F129" s="413">
        <v>0</v>
      </c>
      <c r="G129" s="413">
        <v>18131</v>
      </c>
      <c r="H129" s="410">
        <f t="shared" si="2"/>
        <v>32041500</v>
      </c>
      <c r="I129" s="410" t="str">
        <f t="shared" si="3"/>
        <v>--- Kubiniai dažikliai (įskaitant naudojamus kaip pigmentus) ir preparatai, kuriuose jie yra pagrindinės sudėtinės dalys</v>
      </c>
      <c r="J129" s="410" t="str">
        <f t="shared" si="3"/>
        <v>kilogramai</v>
      </c>
    </row>
    <row r="130" spans="1:10" ht="18" hidden="1" customHeight="1">
      <c r="A130" s="414"/>
      <c r="B130" s="411" t="s">
        <v>3071</v>
      </c>
      <c r="C130" s="411" t="s">
        <v>3072</v>
      </c>
      <c r="D130" s="411" t="s">
        <v>3054</v>
      </c>
      <c r="E130" s="412">
        <v>2018</v>
      </c>
      <c r="F130" s="413">
        <v>10128</v>
      </c>
      <c r="G130" s="413">
        <v>131097.20000000001</v>
      </c>
      <c r="H130" s="410">
        <f t="shared" si="2"/>
        <v>32041600</v>
      </c>
      <c r="I130" s="410" t="str">
        <f t="shared" si="3"/>
        <v>--- Chemiškai aktyvūs dažikliai ir preparatai, kuriuose jie yra pagrindinės sudėtinės dalys</v>
      </c>
      <c r="J130" s="410" t="str">
        <f t="shared" si="3"/>
        <v>kilogramai</v>
      </c>
    </row>
    <row r="131" spans="1:10" ht="18" hidden="1" customHeight="1">
      <c r="A131" s="414"/>
      <c r="B131" s="414"/>
      <c r="C131" s="414"/>
      <c r="D131" s="414"/>
      <c r="E131" s="412">
        <v>2017</v>
      </c>
      <c r="F131" s="413">
        <v>9625</v>
      </c>
      <c r="G131" s="413">
        <v>127906.4</v>
      </c>
      <c r="H131" s="410">
        <f t="shared" si="2"/>
        <v>32041600</v>
      </c>
      <c r="I131" s="410" t="str">
        <f t="shared" si="3"/>
        <v>--- Chemiškai aktyvūs dažikliai ir preparatai, kuriuose jie yra pagrindinės sudėtinės dalys</v>
      </c>
      <c r="J131" s="410" t="str">
        <f t="shared" si="3"/>
        <v>kilogramai</v>
      </c>
    </row>
    <row r="132" spans="1:10" ht="18" hidden="1" customHeight="1">
      <c r="A132" s="414"/>
      <c r="B132" s="414"/>
      <c r="C132" s="414"/>
      <c r="D132" s="414"/>
      <c r="E132" s="412">
        <v>2016</v>
      </c>
      <c r="F132" s="413">
        <v>66670</v>
      </c>
      <c r="G132" s="413">
        <v>170430.4</v>
      </c>
      <c r="H132" s="410">
        <f t="shared" si="2"/>
        <v>32041600</v>
      </c>
      <c r="I132" s="410" t="str">
        <f t="shared" si="3"/>
        <v>--- Chemiškai aktyvūs dažikliai ir preparatai, kuriuose jie yra pagrindinės sudėtinės dalys</v>
      </c>
      <c r="J132" s="410" t="str">
        <f t="shared" si="3"/>
        <v>kilogramai</v>
      </c>
    </row>
    <row r="133" spans="1:10" ht="18" hidden="1" customHeight="1">
      <c r="A133" s="414"/>
      <c r="B133" s="414"/>
      <c r="C133" s="414"/>
      <c r="D133" s="414"/>
      <c r="E133" s="412">
        <v>2015</v>
      </c>
      <c r="F133" s="413">
        <v>38225.300000000003</v>
      </c>
      <c r="G133" s="413">
        <v>160304</v>
      </c>
      <c r="H133" s="410">
        <f t="shared" ref="H133:H196" si="4">+IF(B133=0,H132,VALUE(B133))</f>
        <v>32041600</v>
      </c>
      <c r="I133" s="410" t="str">
        <f t="shared" ref="I133:J196" si="5">+IF(C133=0,I132,C133)</f>
        <v>--- Chemiškai aktyvūs dažikliai ir preparatai, kuriuose jie yra pagrindinės sudėtinės dalys</v>
      </c>
      <c r="J133" s="410" t="str">
        <f t="shared" si="5"/>
        <v>kilogramai</v>
      </c>
    </row>
    <row r="134" spans="1:10" ht="18" hidden="1" customHeight="1">
      <c r="A134" s="414"/>
      <c r="B134" s="414"/>
      <c r="C134" s="414"/>
      <c r="D134" s="414"/>
      <c r="E134" s="412">
        <v>2014</v>
      </c>
      <c r="F134" s="413">
        <v>2285</v>
      </c>
      <c r="G134" s="413">
        <v>99174.2</v>
      </c>
      <c r="H134" s="410">
        <f t="shared" si="4"/>
        <v>32041600</v>
      </c>
      <c r="I134" s="410" t="str">
        <f t="shared" si="5"/>
        <v>--- Chemiškai aktyvūs dažikliai ir preparatai, kuriuose jie yra pagrindinės sudėtinės dalys</v>
      </c>
      <c r="J134" s="410" t="str">
        <f t="shared" si="5"/>
        <v>kilogramai</v>
      </c>
    </row>
    <row r="135" spans="1:10" ht="18" hidden="1" customHeight="1">
      <c r="A135" s="414"/>
      <c r="B135" s="414"/>
      <c r="C135" s="414"/>
      <c r="D135" s="414"/>
      <c r="E135" s="412">
        <v>2013</v>
      </c>
      <c r="F135" s="413">
        <v>2912</v>
      </c>
      <c r="G135" s="413">
        <v>97799</v>
      </c>
      <c r="H135" s="410">
        <f t="shared" si="4"/>
        <v>32041600</v>
      </c>
      <c r="I135" s="410" t="str">
        <f t="shared" si="5"/>
        <v>--- Chemiškai aktyvūs dažikliai ir preparatai, kuriuose jie yra pagrindinės sudėtinės dalys</v>
      </c>
      <c r="J135" s="410" t="str">
        <f t="shared" si="5"/>
        <v>kilogramai</v>
      </c>
    </row>
    <row r="136" spans="1:10" ht="18" hidden="1" customHeight="1">
      <c r="A136" s="414"/>
      <c r="B136" s="414"/>
      <c r="C136" s="414"/>
      <c r="D136" s="414"/>
      <c r="E136" s="412">
        <v>2012</v>
      </c>
      <c r="F136" s="413">
        <v>5863</v>
      </c>
      <c r="G136" s="413">
        <v>128284</v>
      </c>
      <c r="H136" s="410">
        <f t="shared" si="4"/>
        <v>32041600</v>
      </c>
      <c r="I136" s="410" t="str">
        <f t="shared" si="5"/>
        <v>--- Chemiškai aktyvūs dažikliai ir preparatai, kuriuose jie yra pagrindinės sudėtinės dalys</v>
      </c>
      <c r="J136" s="410" t="str">
        <f t="shared" si="5"/>
        <v>kilogramai</v>
      </c>
    </row>
    <row r="137" spans="1:10" ht="18" hidden="1" customHeight="1">
      <c r="A137" s="414"/>
      <c r="B137" s="414"/>
      <c r="C137" s="414"/>
      <c r="D137" s="414"/>
      <c r="E137" s="412">
        <v>2011</v>
      </c>
      <c r="F137" s="413">
        <v>51040</v>
      </c>
      <c r="G137" s="413">
        <v>173586.3</v>
      </c>
      <c r="H137" s="410">
        <f t="shared" si="4"/>
        <v>32041600</v>
      </c>
      <c r="I137" s="410" t="str">
        <f t="shared" si="5"/>
        <v>--- Chemiškai aktyvūs dažikliai ir preparatai, kuriuose jie yra pagrindinės sudėtinės dalys</v>
      </c>
      <c r="J137" s="410" t="str">
        <f t="shared" si="5"/>
        <v>kilogramai</v>
      </c>
    </row>
    <row r="138" spans="1:10" ht="18" hidden="1" customHeight="1">
      <c r="A138" s="414"/>
      <c r="B138" s="414"/>
      <c r="C138" s="414"/>
      <c r="D138" s="414"/>
      <c r="E138" s="412">
        <v>2010</v>
      </c>
      <c r="F138" s="413">
        <v>27193</v>
      </c>
      <c r="G138" s="413">
        <v>141196</v>
      </c>
      <c r="H138" s="410">
        <f t="shared" si="4"/>
        <v>32041600</v>
      </c>
      <c r="I138" s="410" t="str">
        <f t="shared" si="5"/>
        <v>--- Chemiškai aktyvūs dažikliai ir preparatai, kuriuose jie yra pagrindinės sudėtinės dalys</v>
      </c>
      <c r="J138" s="410" t="str">
        <f t="shared" si="5"/>
        <v>kilogramai</v>
      </c>
    </row>
    <row r="139" spans="1:10" ht="18" hidden="1" customHeight="1">
      <c r="A139" s="414"/>
      <c r="B139" s="414"/>
      <c r="C139" s="414"/>
      <c r="D139" s="414"/>
      <c r="E139" s="412">
        <v>2009</v>
      </c>
      <c r="F139" s="413">
        <v>2815</v>
      </c>
      <c r="G139" s="413">
        <v>110656</v>
      </c>
      <c r="H139" s="410">
        <f t="shared" si="4"/>
        <v>32041600</v>
      </c>
      <c r="I139" s="410" t="str">
        <f t="shared" si="5"/>
        <v>--- Chemiškai aktyvūs dažikliai ir preparatai, kuriuose jie yra pagrindinės sudėtinės dalys</v>
      </c>
      <c r="J139" s="410" t="str">
        <f t="shared" si="5"/>
        <v>kilogramai</v>
      </c>
    </row>
    <row r="140" spans="1:10" ht="18" hidden="1" customHeight="1">
      <c r="A140" s="414"/>
      <c r="B140" s="414"/>
      <c r="C140" s="414"/>
      <c r="D140" s="414"/>
      <c r="E140" s="412">
        <v>2008</v>
      </c>
      <c r="F140" s="413">
        <v>10316</v>
      </c>
      <c r="G140" s="413">
        <v>111794.4</v>
      </c>
      <c r="H140" s="410">
        <f t="shared" si="4"/>
        <v>32041600</v>
      </c>
      <c r="I140" s="410" t="str">
        <f t="shared" si="5"/>
        <v>--- Chemiškai aktyvūs dažikliai ir preparatai, kuriuose jie yra pagrindinės sudėtinės dalys</v>
      </c>
      <c r="J140" s="410" t="str">
        <f t="shared" si="5"/>
        <v>kilogramai</v>
      </c>
    </row>
    <row r="141" spans="1:10" ht="18" hidden="1" customHeight="1">
      <c r="A141" s="414"/>
      <c r="B141" s="414"/>
      <c r="C141" s="414"/>
      <c r="D141" s="414"/>
      <c r="E141" s="412">
        <v>2007</v>
      </c>
      <c r="F141" s="413">
        <v>23086.2</v>
      </c>
      <c r="G141" s="413">
        <v>178619.7</v>
      </c>
      <c r="H141" s="410">
        <f t="shared" si="4"/>
        <v>32041600</v>
      </c>
      <c r="I141" s="410" t="str">
        <f t="shared" si="5"/>
        <v>--- Chemiškai aktyvūs dažikliai ir preparatai, kuriuose jie yra pagrindinės sudėtinės dalys</v>
      </c>
      <c r="J141" s="410" t="str">
        <f t="shared" si="5"/>
        <v>kilogramai</v>
      </c>
    </row>
    <row r="142" spans="1:10" ht="18" hidden="1" customHeight="1">
      <c r="A142" s="414"/>
      <c r="B142" s="414"/>
      <c r="C142" s="414"/>
      <c r="D142" s="414"/>
      <c r="E142" s="412">
        <v>2006</v>
      </c>
      <c r="F142" s="413">
        <v>11527.1</v>
      </c>
      <c r="G142" s="413">
        <v>195361.8</v>
      </c>
      <c r="H142" s="410">
        <f t="shared" si="4"/>
        <v>32041600</v>
      </c>
      <c r="I142" s="410" t="str">
        <f t="shared" si="5"/>
        <v>--- Chemiškai aktyvūs dažikliai ir preparatai, kuriuose jie yra pagrindinės sudėtinės dalys</v>
      </c>
      <c r="J142" s="410" t="str">
        <f t="shared" si="5"/>
        <v>kilogramai</v>
      </c>
    </row>
    <row r="143" spans="1:10" ht="18" hidden="1" customHeight="1">
      <c r="A143" s="414"/>
      <c r="B143" s="414"/>
      <c r="C143" s="414"/>
      <c r="D143" s="414"/>
      <c r="E143" s="412">
        <v>2005</v>
      </c>
      <c r="F143" s="413">
        <v>1420.1</v>
      </c>
      <c r="G143" s="413">
        <v>211136</v>
      </c>
      <c r="H143" s="410">
        <f t="shared" si="4"/>
        <v>32041600</v>
      </c>
      <c r="I143" s="410" t="str">
        <f t="shared" si="5"/>
        <v>--- Chemiškai aktyvūs dažikliai ir preparatai, kuriuose jie yra pagrindinės sudėtinės dalys</v>
      </c>
      <c r="J143" s="410" t="str">
        <f t="shared" si="5"/>
        <v>kilogramai</v>
      </c>
    </row>
    <row r="144" spans="1:10" ht="18" hidden="1" customHeight="1">
      <c r="A144" s="414"/>
      <c r="B144" s="411" t="s">
        <v>3073</v>
      </c>
      <c r="C144" s="411" t="s">
        <v>3074</v>
      </c>
      <c r="D144" s="411" t="s">
        <v>3054</v>
      </c>
      <c r="E144" s="412">
        <v>2018</v>
      </c>
      <c r="F144" s="413">
        <v>670609.30000000005</v>
      </c>
      <c r="G144" s="413">
        <v>1278353.7</v>
      </c>
      <c r="H144" s="410">
        <f t="shared" si="4"/>
        <v>32041700</v>
      </c>
      <c r="I144" s="410" t="str">
        <f t="shared" si="5"/>
        <v>--- Pigmentai ir preparatai, kuriuose jie yra pagrindinės sudėtinės dalys</v>
      </c>
      <c r="J144" s="410" t="str">
        <f t="shared" si="5"/>
        <v>kilogramai</v>
      </c>
    </row>
    <row r="145" spans="1:10" ht="18" hidden="1" customHeight="1">
      <c r="A145" s="414"/>
      <c r="B145" s="414"/>
      <c r="C145" s="414"/>
      <c r="D145" s="414"/>
      <c r="E145" s="412">
        <v>2017</v>
      </c>
      <c r="F145" s="413">
        <v>406522.5</v>
      </c>
      <c r="G145" s="413">
        <v>988160.2</v>
      </c>
      <c r="H145" s="410">
        <f t="shared" si="4"/>
        <v>32041700</v>
      </c>
      <c r="I145" s="410" t="str">
        <f t="shared" si="5"/>
        <v>--- Pigmentai ir preparatai, kuriuose jie yra pagrindinės sudėtinės dalys</v>
      </c>
      <c r="J145" s="410" t="str">
        <f t="shared" si="5"/>
        <v>kilogramai</v>
      </c>
    </row>
    <row r="146" spans="1:10" ht="18" hidden="1" customHeight="1">
      <c r="A146" s="414"/>
      <c r="B146" s="414"/>
      <c r="C146" s="414"/>
      <c r="D146" s="414"/>
      <c r="E146" s="412">
        <v>2016</v>
      </c>
      <c r="F146" s="413">
        <v>281660.40000000002</v>
      </c>
      <c r="G146" s="413">
        <v>841184.7</v>
      </c>
      <c r="H146" s="410">
        <f t="shared" si="4"/>
        <v>32041700</v>
      </c>
      <c r="I146" s="410" t="str">
        <f t="shared" si="5"/>
        <v>--- Pigmentai ir preparatai, kuriuose jie yra pagrindinės sudėtinės dalys</v>
      </c>
      <c r="J146" s="410" t="str">
        <f t="shared" si="5"/>
        <v>kilogramai</v>
      </c>
    </row>
    <row r="147" spans="1:10" ht="18" hidden="1" customHeight="1">
      <c r="A147" s="414"/>
      <c r="B147" s="414"/>
      <c r="C147" s="414"/>
      <c r="D147" s="414"/>
      <c r="E147" s="412">
        <v>2015</v>
      </c>
      <c r="F147" s="413">
        <v>316545.8</v>
      </c>
      <c r="G147" s="413">
        <v>868516</v>
      </c>
      <c r="H147" s="410">
        <f t="shared" si="4"/>
        <v>32041700</v>
      </c>
      <c r="I147" s="410" t="str">
        <f t="shared" si="5"/>
        <v>--- Pigmentai ir preparatai, kuriuose jie yra pagrindinės sudėtinės dalys</v>
      </c>
      <c r="J147" s="410" t="str">
        <f t="shared" si="5"/>
        <v>kilogramai</v>
      </c>
    </row>
    <row r="148" spans="1:10" ht="18" hidden="1" customHeight="1">
      <c r="A148" s="414"/>
      <c r="B148" s="414"/>
      <c r="C148" s="414"/>
      <c r="D148" s="414"/>
      <c r="E148" s="412">
        <v>2014</v>
      </c>
      <c r="F148" s="413">
        <v>279648.40000000002</v>
      </c>
      <c r="G148" s="413">
        <v>1021030.1</v>
      </c>
      <c r="H148" s="410">
        <f t="shared" si="4"/>
        <v>32041700</v>
      </c>
      <c r="I148" s="410" t="str">
        <f t="shared" si="5"/>
        <v>--- Pigmentai ir preparatai, kuriuose jie yra pagrindinės sudėtinės dalys</v>
      </c>
      <c r="J148" s="410" t="str">
        <f t="shared" si="5"/>
        <v>kilogramai</v>
      </c>
    </row>
    <row r="149" spans="1:10" ht="18" hidden="1" customHeight="1">
      <c r="A149" s="414"/>
      <c r="B149" s="414"/>
      <c r="C149" s="414"/>
      <c r="D149" s="414"/>
      <c r="E149" s="412">
        <v>2013</v>
      </c>
      <c r="F149" s="413">
        <v>521609.2</v>
      </c>
      <c r="G149" s="413">
        <v>923317.7</v>
      </c>
      <c r="H149" s="410">
        <f t="shared" si="4"/>
        <v>32041700</v>
      </c>
      <c r="I149" s="410" t="str">
        <f t="shared" si="5"/>
        <v>--- Pigmentai ir preparatai, kuriuose jie yra pagrindinės sudėtinės dalys</v>
      </c>
      <c r="J149" s="410" t="str">
        <f t="shared" si="5"/>
        <v>kilogramai</v>
      </c>
    </row>
    <row r="150" spans="1:10" ht="18" hidden="1" customHeight="1">
      <c r="A150" s="414"/>
      <c r="B150" s="414"/>
      <c r="C150" s="414"/>
      <c r="D150" s="414"/>
      <c r="E150" s="412">
        <v>2012</v>
      </c>
      <c r="F150" s="413">
        <v>334390.90000000002</v>
      </c>
      <c r="G150" s="413">
        <v>753379.5</v>
      </c>
      <c r="H150" s="410">
        <f t="shared" si="4"/>
        <v>32041700</v>
      </c>
      <c r="I150" s="410" t="str">
        <f t="shared" si="5"/>
        <v>--- Pigmentai ir preparatai, kuriuose jie yra pagrindinės sudėtinės dalys</v>
      </c>
      <c r="J150" s="410" t="str">
        <f t="shared" si="5"/>
        <v>kilogramai</v>
      </c>
    </row>
    <row r="151" spans="1:10" ht="18" hidden="1" customHeight="1">
      <c r="A151" s="414"/>
      <c r="B151" s="414"/>
      <c r="C151" s="414"/>
      <c r="D151" s="414"/>
      <c r="E151" s="412">
        <v>2011</v>
      </c>
      <c r="F151" s="413">
        <v>254468.2</v>
      </c>
      <c r="G151" s="413">
        <v>679267.4</v>
      </c>
      <c r="H151" s="410">
        <f t="shared" si="4"/>
        <v>32041700</v>
      </c>
      <c r="I151" s="410" t="str">
        <f t="shared" si="5"/>
        <v>--- Pigmentai ir preparatai, kuriuose jie yra pagrindinės sudėtinės dalys</v>
      </c>
      <c r="J151" s="410" t="str">
        <f t="shared" si="5"/>
        <v>kilogramai</v>
      </c>
    </row>
    <row r="152" spans="1:10" ht="18" hidden="1" customHeight="1">
      <c r="A152" s="414"/>
      <c r="B152" s="414"/>
      <c r="C152" s="414"/>
      <c r="D152" s="414"/>
      <c r="E152" s="412">
        <v>2010</v>
      </c>
      <c r="F152" s="413">
        <v>256740.9</v>
      </c>
      <c r="G152" s="413">
        <v>730503.3</v>
      </c>
      <c r="H152" s="410">
        <f t="shared" si="4"/>
        <v>32041700</v>
      </c>
      <c r="I152" s="410" t="str">
        <f t="shared" si="5"/>
        <v>--- Pigmentai ir preparatai, kuriuose jie yra pagrindinės sudėtinės dalys</v>
      </c>
      <c r="J152" s="410" t="str">
        <f t="shared" si="5"/>
        <v>kilogramai</v>
      </c>
    </row>
    <row r="153" spans="1:10" ht="18" hidden="1" customHeight="1">
      <c r="A153" s="414"/>
      <c r="B153" s="414"/>
      <c r="C153" s="414"/>
      <c r="D153" s="414"/>
      <c r="E153" s="412">
        <v>2009</v>
      </c>
      <c r="F153" s="413">
        <v>169320.4</v>
      </c>
      <c r="G153" s="413">
        <v>433219.2</v>
      </c>
      <c r="H153" s="410">
        <f t="shared" si="4"/>
        <v>32041700</v>
      </c>
      <c r="I153" s="410" t="str">
        <f t="shared" si="5"/>
        <v>--- Pigmentai ir preparatai, kuriuose jie yra pagrindinės sudėtinės dalys</v>
      </c>
      <c r="J153" s="410" t="str">
        <f t="shared" si="5"/>
        <v>kilogramai</v>
      </c>
    </row>
    <row r="154" spans="1:10" ht="18" hidden="1" customHeight="1">
      <c r="A154" s="414"/>
      <c r="B154" s="414"/>
      <c r="C154" s="414"/>
      <c r="D154" s="414"/>
      <c r="E154" s="412">
        <v>2008</v>
      </c>
      <c r="F154" s="413">
        <v>59375.6</v>
      </c>
      <c r="G154" s="413">
        <v>587672.19999999995</v>
      </c>
      <c r="H154" s="410">
        <f t="shared" si="4"/>
        <v>32041700</v>
      </c>
      <c r="I154" s="410" t="str">
        <f t="shared" si="5"/>
        <v>--- Pigmentai ir preparatai, kuriuose jie yra pagrindinės sudėtinės dalys</v>
      </c>
      <c r="J154" s="410" t="str">
        <f t="shared" si="5"/>
        <v>kilogramai</v>
      </c>
    </row>
    <row r="155" spans="1:10" ht="18" hidden="1" customHeight="1">
      <c r="A155" s="414"/>
      <c r="B155" s="414"/>
      <c r="C155" s="414"/>
      <c r="D155" s="414"/>
      <c r="E155" s="412">
        <v>2007</v>
      </c>
      <c r="F155" s="413">
        <v>27287.4</v>
      </c>
      <c r="G155" s="413">
        <v>443019.5</v>
      </c>
      <c r="H155" s="410">
        <f t="shared" si="4"/>
        <v>32041700</v>
      </c>
      <c r="I155" s="410" t="str">
        <f t="shared" si="5"/>
        <v>--- Pigmentai ir preparatai, kuriuose jie yra pagrindinės sudėtinės dalys</v>
      </c>
      <c r="J155" s="410" t="str">
        <f t="shared" si="5"/>
        <v>kilogramai</v>
      </c>
    </row>
    <row r="156" spans="1:10" ht="18" hidden="1" customHeight="1">
      <c r="A156" s="414"/>
      <c r="B156" s="414"/>
      <c r="C156" s="414"/>
      <c r="D156" s="414"/>
      <c r="E156" s="412">
        <v>2006</v>
      </c>
      <c r="F156" s="413">
        <v>29036.7</v>
      </c>
      <c r="G156" s="413">
        <v>479928.3</v>
      </c>
      <c r="H156" s="410">
        <f t="shared" si="4"/>
        <v>32041700</v>
      </c>
      <c r="I156" s="410" t="str">
        <f t="shared" si="5"/>
        <v>--- Pigmentai ir preparatai, kuriuose jie yra pagrindinės sudėtinės dalys</v>
      </c>
      <c r="J156" s="410" t="str">
        <f t="shared" si="5"/>
        <v>kilogramai</v>
      </c>
    </row>
    <row r="157" spans="1:10" ht="18" hidden="1" customHeight="1">
      <c r="A157" s="414"/>
      <c r="B157" s="414"/>
      <c r="C157" s="414"/>
      <c r="D157" s="414"/>
      <c r="E157" s="412">
        <v>2005</v>
      </c>
      <c r="F157" s="413">
        <v>3609.4</v>
      </c>
      <c r="G157" s="413">
        <v>309315</v>
      </c>
      <c r="H157" s="410">
        <f t="shared" si="4"/>
        <v>32041700</v>
      </c>
      <c r="I157" s="410" t="str">
        <f t="shared" si="5"/>
        <v>--- Pigmentai ir preparatai, kuriuose jie yra pagrindinės sudėtinės dalys</v>
      </c>
      <c r="J157" s="410" t="str">
        <f t="shared" si="5"/>
        <v>kilogramai</v>
      </c>
    </row>
    <row r="158" spans="1:10" ht="18" hidden="1" customHeight="1">
      <c r="A158" s="414"/>
      <c r="B158" s="411" t="s">
        <v>3075</v>
      </c>
      <c r="C158" s="411" t="s">
        <v>3076</v>
      </c>
      <c r="D158" s="411" t="s">
        <v>3054</v>
      </c>
      <c r="E158" s="412">
        <v>2018</v>
      </c>
      <c r="F158" s="413">
        <v>521328.1</v>
      </c>
      <c r="G158" s="413">
        <v>389024.5</v>
      </c>
      <c r="H158" s="410">
        <f t="shared" si="4"/>
        <v>32041900</v>
      </c>
      <c r="I158" s="410" t="str">
        <f t="shared" si="5"/>
        <v>--- Kiti, įskaitant dažiųjų medžiagų, priskiriamų ne mažiau kaip dviems, nuo 320411 iki 320419, subpozicijoms mišinius</v>
      </c>
      <c r="J158" s="410" t="str">
        <f t="shared" si="5"/>
        <v>kilogramai</v>
      </c>
    </row>
    <row r="159" spans="1:10" ht="18" hidden="1" customHeight="1">
      <c r="A159" s="414"/>
      <c r="B159" s="414"/>
      <c r="C159" s="414"/>
      <c r="D159" s="414"/>
      <c r="E159" s="412">
        <v>2017</v>
      </c>
      <c r="F159" s="413">
        <v>607737.9</v>
      </c>
      <c r="G159" s="413">
        <v>690197.3</v>
      </c>
      <c r="H159" s="410">
        <f t="shared" si="4"/>
        <v>32041900</v>
      </c>
      <c r="I159" s="410" t="str">
        <f t="shared" si="5"/>
        <v>--- Kiti, įskaitant dažiųjų medžiagų, priskiriamų ne mažiau kaip dviems, nuo 320411 iki 320419, subpozicijoms mišinius</v>
      </c>
      <c r="J159" s="410" t="str">
        <f t="shared" si="5"/>
        <v>kilogramai</v>
      </c>
    </row>
    <row r="160" spans="1:10" ht="18" hidden="1" customHeight="1">
      <c r="A160" s="414"/>
      <c r="B160" s="414"/>
      <c r="C160" s="414"/>
      <c r="D160" s="414"/>
      <c r="E160" s="412">
        <v>2016</v>
      </c>
      <c r="F160" s="413">
        <v>394572.6</v>
      </c>
      <c r="G160" s="413">
        <v>486787.6</v>
      </c>
      <c r="H160" s="410">
        <f t="shared" si="4"/>
        <v>32041900</v>
      </c>
      <c r="I160" s="410" t="str">
        <f t="shared" si="5"/>
        <v>--- Kiti, įskaitant dažiųjų medžiagų, priskiriamų ne mažiau kaip dviems, nuo 320411 iki 320419, subpozicijoms mišinius</v>
      </c>
      <c r="J160" s="410" t="str">
        <f t="shared" si="5"/>
        <v>kilogramai</v>
      </c>
    </row>
    <row r="161" spans="1:10" ht="18" hidden="1" customHeight="1">
      <c r="A161" s="414"/>
      <c r="B161" s="414"/>
      <c r="C161" s="414"/>
      <c r="D161" s="414"/>
      <c r="E161" s="412">
        <v>2015</v>
      </c>
      <c r="F161" s="413">
        <v>553648.30000000005</v>
      </c>
      <c r="G161" s="413">
        <v>560156</v>
      </c>
      <c r="H161" s="410">
        <f t="shared" si="4"/>
        <v>32041900</v>
      </c>
      <c r="I161" s="410" t="str">
        <f t="shared" si="5"/>
        <v>--- Kiti, įskaitant dažiųjų medžiagų, priskiriamų ne mažiau kaip dviems, nuo 320411 iki 320419, subpozicijoms mišinius</v>
      </c>
      <c r="J161" s="410" t="str">
        <f t="shared" si="5"/>
        <v>kilogramai</v>
      </c>
    </row>
    <row r="162" spans="1:10" ht="18" hidden="1" customHeight="1">
      <c r="A162" s="414"/>
      <c r="B162" s="414"/>
      <c r="C162" s="414"/>
      <c r="D162" s="414"/>
      <c r="E162" s="412">
        <v>2014</v>
      </c>
      <c r="F162" s="413">
        <v>607347.9</v>
      </c>
      <c r="G162" s="413">
        <v>594850.80000000005</v>
      </c>
      <c r="H162" s="410">
        <f t="shared" si="4"/>
        <v>32041900</v>
      </c>
      <c r="I162" s="410" t="str">
        <f t="shared" si="5"/>
        <v>--- Kiti, įskaitant dažiųjų medžiagų, priskiriamų ne mažiau kaip dviems, nuo 320411 iki 320419, subpozicijoms mišinius</v>
      </c>
      <c r="J162" s="410" t="str">
        <f t="shared" si="5"/>
        <v>kilogramai</v>
      </c>
    </row>
    <row r="163" spans="1:10" ht="18" hidden="1" customHeight="1">
      <c r="A163" s="414"/>
      <c r="B163" s="414"/>
      <c r="C163" s="414"/>
      <c r="D163" s="414"/>
      <c r="E163" s="412">
        <v>2013</v>
      </c>
      <c r="F163" s="413">
        <v>562121.4</v>
      </c>
      <c r="G163" s="413">
        <v>496143</v>
      </c>
      <c r="H163" s="410">
        <f t="shared" si="4"/>
        <v>32041900</v>
      </c>
      <c r="I163" s="410" t="str">
        <f t="shared" si="5"/>
        <v>--- Kiti, įskaitant dažiųjų medžiagų, priskiriamų ne mažiau kaip dviems, nuo 320411 iki 320419, subpozicijoms mišinius</v>
      </c>
      <c r="J163" s="410" t="str">
        <f t="shared" si="5"/>
        <v>kilogramai</v>
      </c>
    </row>
    <row r="164" spans="1:10" ht="18" hidden="1" customHeight="1">
      <c r="A164" s="414"/>
      <c r="B164" s="414"/>
      <c r="C164" s="414"/>
      <c r="D164" s="414"/>
      <c r="E164" s="412">
        <v>2012</v>
      </c>
      <c r="F164" s="413">
        <v>359642.9</v>
      </c>
      <c r="G164" s="413">
        <v>811763.9</v>
      </c>
      <c r="H164" s="410">
        <f t="shared" si="4"/>
        <v>32041900</v>
      </c>
      <c r="I164" s="410" t="str">
        <f t="shared" si="5"/>
        <v>--- Kiti, įskaitant dažiųjų medžiagų, priskiriamų ne mažiau kaip dviems, nuo 320411 iki 320419, subpozicijoms mišinius</v>
      </c>
      <c r="J164" s="410" t="str">
        <f t="shared" si="5"/>
        <v>kilogramai</v>
      </c>
    </row>
    <row r="165" spans="1:10" ht="18" hidden="1" customHeight="1">
      <c r="A165" s="414"/>
      <c r="B165" s="414"/>
      <c r="C165" s="414"/>
      <c r="D165" s="414"/>
      <c r="E165" s="412">
        <v>2011</v>
      </c>
      <c r="F165" s="413">
        <v>231420.79999999999</v>
      </c>
      <c r="G165" s="413">
        <v>646580.80000000005</v>
      </c>
      <c r="H165" s="410">
        <f t="shared" si="4"/>
        <v>32041900</v>
      </c>
      <c r="I165" s="410" t="str">
        <f t="shared" si="5"/>
        <v>--- Kiti, įskaitant dažiųjų medžiagų, priskiriamų ne mažiau kaip dviems, nuo 320411 iki 320419, subpozicijoms mišinius</v>
      </c>
      <c r="J165" s="410" t="str">
        <f t="shared" si="5"/>
        <v>kilogramai</v>
      </c>
    </row>
    <row r="166" spans="1:10" ht="18" hidden="1" customHeight="1">
      <c r="A166" s="414"/>
      <c r="B166" s="414"/>
      <c r="C166" s="414"/>
      <c r="D166" s="414"/>
      <c r="E166" s="412">
        <v>2010</v>
      </c>
      <c r="F166" s="413">
        <v>163669.4</v>
      </c>
      <c r="G166" s="413">
        <v>424714.2</v>
      </c>
      <c r="H166" s="410">
        <f t="shared" si="4"/>
        <v>32041900</v>
      </c>
      <c r="I166" s="410" t="str">
        <f t="shared" si="5"/>
        <v>--- Kiti, įskaitant dažiųjų medžiagų, priskiriamų ne mažiau kaip dviems, nuo 320411 iki 320419, subpozicijoms mišinius</v>
      </c>
      <c r="J166" s="410" t="str">
        <f t="shared" si="5"/>
        <v>kilogramai</v>
      </c>
    </row>
    <row r="167" spans="1:10" ht="18" hidden="1" customHeight="1">
      <c r="A167" s="414"/>
      <c r="B167" s="414"/>
      <c r="C167" s="414"/>
      <c r="D167" s="414"/>
      <c r="E167" s="412">
        <v>2009</v>
      </c>
      <c r="F167" s="413">
        <v>90272.3</v>
      </c>
      <c r="G167" s="413">
        <v>193753.3</v>
      </c>
      <c r="H167" s="410">
        <f t="shared" si="4"/>
        <v>32041900</v>
      </c>
      <c r="I167" s="410" t="str">
        <f t="shared" si="5"/>
        <v>--- Kiti, įskaitant dažiųjų medžiagų, priskiriamų ne mažiau kaip dviems, nuo 320411 iki 320419, subpozicijoms mišinius</v>
      </c>
      <c r="J167" s="410" t="str">
        <f t="shared" si="5"/>
        <v>kilogramai</v>
      </c>
    </row>
    <row r="168" spans="1:10" ht="18" hidden="1" customHeight="1">
      <c r="A168" s="414"/>
      <c r="B168" s="414"/>
      <c r="C168" s="414"/>
      <c r="D168" s="414"/>
      <c r="E168" s="412">
        <v>2008</v>
      </c>
      <c r="F168" s="413">
        <v>45796.4</v>
      </c>
      <c r="G168" s="413">
        <v>279026.2</v>
      </c>
      <c r="H168" s="410">
        <f t="shared" si="4"/>
        <v>32041900</v>
      </c>
      <c r="I168" s="410" t="str">
        <f t="shared" si="5"/>
        <v>--- Kiti, įskaitant dažiųjų medžiagų, priskiriamų ne mažiau kaip dviems, nuo 320411 iki 320419, subpozicijoms mišinius</v>
      </c>
      <c r="J168" s="410" t="str">
        <f t="shared" si="5"/>
        <v>kilogramai</v>
      </c>
    </row>
    <row r="169" spans="1:10" ht="18" hidden="1" customHeight="1">
      <c r="A169" s="414"/>
      <c r="B169" s="414"/>
      <c r="C169" s="414"/>
      <c r="D169" s="414"/>
      <c r="E169" s="412">
        <v>2007</v>
      </c>
      <c r="F169" s="413">
        <v>25978.799999999999</v>
      </c>
      <c r="G169" s="413">
        <v>214130.1</v>
      </c>
      <c r="H169" s="410">
        <f t="shared" si="4"/>
        <v>32041900</v>
      </c>
      <c r="I169" s="410" t="str">
        <f t="shared" si="5"/>
        <v>--- Kiti, įskaitant dažiųjų medžiagų, priskiriamų ne mažiau kaip dviems, nuo 320411 iki 320419, subpozicijoms mišinius</v>
      </c>
      <c r="J169" s="410" t="str">
        <f t="shared" si="5"/>
        <v>kilogramai</v>
      </c>
    </row>
    <row r="170" spans="1:10" ht="18" hidden="1" customHeight="1">
      <c r="A170" s="414"/>
      <c r="B170" s="414"/>
      <c r="C170" s="414"/>
      <c r="D170" s="414"/>
      <c r="E170" s="412">
        <v>2006</v>
      </c>
      <c r="F170" s="413">
        <v>33983.9</v>
      </c>
      <c r="G170" s="413">
        <v>343714.2</v>
      </c>
      <c r="H170" s="410">
        <f t="shared" si="4"/>
        <v>32041900</v>
      </c>
      <c r="I170" s="410" t="str">
        <f t="shared" si="5"/>
        <v>--- Kiti, įskaitant dažiųjų medžiagų, priskiriamų ne mažiau kaip dviems, nuo 320411 iki 320419, subpozicijoms mišinius</v>
      </c>
      <c r="J170" s="410" t="str">
        <f t="shared" si="5"/>
        <v>kilogramai</v>
      </c>
    </row>
    <row r="171" spans="1:10" ht="18" hidden="1" customHeight="1">
      <c r="A171" s="414"/>
      <c r="B171" s="414"/>
      <c r="C171" s="414"/>
      <c r="D171" s="414"/>
      <c r="E171" s="412">
        <v>2005</v>
      </c>
      <c r="F171" s="413">
        <v>42873.1</v>
      </c>
      <c r="G171" s="413">
        <v>379585.1</v>
      </c>
      <c r="H171" s="410">
        <f t="shared" si="4"/>
        <v>32041900</v>
      </c>
      <c r="I171" s="410" t="str">
        <f t="shared" si="5"/>
        <v>--- Kiti, įskaitant dažiųjų medžiagų, priskiriamų ne mažiau kaip dviems, nuo 320411 iki 320419, subpozicijoms mišinius</v>
      </c>
      <c r="J171" s="410" t="str">
        <f t="shared" si="5"/>
        <v>kilogramai</v>
      </c>
    </row>
    <row r="172" spans="1:10" ht="18" hidden="1" customHeight="1">
      <c r="A172" s="414"/>
      <c r="B172" s="411" t="s">
        <v>3077</v>
      </c>
      <c r="C172" s="411" t="s">
        <v>3078</v>
      </c>
      <c r="D172" s="411" t="s">
        <v>3054</v>
      </c>
      <c r="E172" s="412">
        <v>2018</v>
      </c>
      <c r="F172" s="413">
        <v>26402.799999999999</v>
      </c>
      <c r="G172" s="413">
        <v>11526</v>
      </c>
      <c r="H172" s="410">
        <f t="shared" si="4"/>
        <v>32050000</v>
      </c>
      <c r="I172" s="410" t="str">
        <f t="shared" si="5"/>
        <v>-- Spalvotieji lakai; preparatai, nurodyti šio skirsnio 3 pastaboje, kurių pagrindinės sudėtinės dalys yra spalvotieji lakai</v>
      </c>
      <c r="J172" s="410" t="str">
        <f t="shared" si="5"/>
        <v>kilogramai</v>
      </c>
    </row>
    <row r="173" spans="1:10" ht="18" hidden="1" customHeight="1">
      <c r="A173" s="414"/>
      <c r="B173" s="414"/>
      <c r="C173" s="414"/>
      <c r="D173" s="414"/>
      <c r="E173" s="412">
        <v>2017</v>
      </c>
      <c r="F173" s="413">
        <v>34317.800000000003</v>
      </c>
      <c r="G173" s="413">
        <v>65548.800000000003</v>
      </c>
      <c r="H173" s="410">
        <f t="shared" si="4"/>
        <v>32050000</v>
      </c>
      <c r="I173" s="410" t="str">
        <f t="shared" si="5"/>
        <v>-- Spalvotieji lakai; preparatai, nurodyti šio skirsnio 3 pastaboje, kurių pagrindinės sudėtinės dalys yra spalvotieji lakai</v>
      </c>
      <c r="J173" s="410" t="str">
        <f t="shared" si="5"/>
        <v>kilogramai</v>
      </c>
    </row>
    <row r="174" spans="1:10" ht="18" hidden="1" customHeight="1">
      <c r="A174" s="414"/>
      <c r="B174" s="414"/>
      <c r="C174" s="414"/>
      <c r="D174" s="414"/>
      <c r="E174" s="412">
        <v>2016</v>
      </c>
      <c r="F174" s="413">
        <v>11630.1</v>
      </c>
      <c r="G174" s="413">
        <v>18185.3</v>
      </c>
      <c r="H174" s="410">
        <f t="shared" si="4"/>
        <v>32050000</v>
      </c>
      <c r="I174" s="410" t="str">
        <f t="shared" si="5"/>
        <v>-- Spalvotieji lakai; preparatai, nurodyti šio skirsnio 3 pastaboje, kurių pagrindinės sudėtinės dalys yra spalvotieji lakai</v>
      </c>
      <c r="J174" s="410" t="str">
        <f t="shared" si="5"/>
        <v>kilogramai</v>
      </c>
    </row>
    <row r="175" spans="1:10" ht="18" hidden="1" customHeight="1">
      <c r="A175" s="414"/>
      <c r="B175" s="414"/>
      <c r="C175" s="414"/>
      <c r="D175" s="414"/>
      <c r="E175" s="412">
        <v>2015</v>
      </c>
      <c r="F175" s="413">
        <v>13918.7</v>
      </c>
      <c r="G175" s="413">
        <v>32098.400000000001</v>
      </c>
      <c r="H175" s="410">
        <f t="shared" si="4"/>
        <v>32050000</v>
      </c>
      <c r="I175" s="410" t="str">
        <f t="shared" si="5"/>
        <v>-- Spalvotieji lakai; preparatai, nurodyti šio skirsnio 3 pastaboje, kurių pagrindinės sudėtinės dalys yra spalvotieji lakai</v>
      </c>
      <c r="J175" s="410" t="str">
        <f t="shared" si="5"/>
        <v>kilogramai</v>
      </c>
    </row>
    <row r="176" spans="1:10" ht="18" hidden="1" customHeight="1">
      <c r="A176" s="414"/>
      <c r="B176" s="414"/>
      <c r="C176" s="414"/>
      <c r="D176" s="414"/>
      <c r="E176" s="412">
        <v>2014</v>
      </c>
      <c r="F176" s="413">
        <v>12740.4</v>
      </c>
      <c r="G176" s="413">
        <v>28151</v>
      </c>
      <c r="H176" s="410">
        <f t="shared" si="4"/>
        <v>32050000</v>
      </c>
      <c r="I176" s="410" t="str">
        <f t="shared" si="5"/>
        <v>-- Spalvotieji lakai; preparatai, nurodyti šio skirsnio 3 pastaboje, kurių pagrindinės sudėtinės dalys yra spalvotieji lakai</v>
      </c>
      <c r="J176" s="410" t="str">
        <f t="shared" si="5"/>
        <v>kilogramai</v>
      </c>
    </row>
    <row r="177" spans="1:10" ht="18" hidden="1" customHeight="1">
      <c r="A177" s="414"/>
      <c r="B177" s="414"/>
      <c r="C177" s="414"/>
      <c r="D177" s="414"/>
      <c r="E177" s="412">
        <v>2013</v>
      </c>
      <c r="F177" s="413">
        <v>9544.4</v>
      </c>
      <c r="G177" s="413">
        <v>32339.8</v>
      </c>
      <c r="H177" s="410">
        <f t="shared" si="4"/>
        <v>32050000</v>
      </c>
      <c r="I177" s="410" t="str">
        <f t="shared" si="5"/>
        <v>-- Spalvotieji lakai; preparatai, nurodyti šio skirsnio 3 pastaboje, kurių pagrindinės sudėtinės dalys yra spalvotieji lakai</v>
      </c>
      <c r="J177" s="410" t="str">
        <f t="shared" si="5"/>
        <v>kilogramai</v>
      </c>
    </row>
    <row r="178" spans="1:10" ht="18" hidden="1" customHeight="1">
      <c r="A178" s="414"/>
      <c r="B178" s="414"/>
      <c r="C178" s="414"/>
      <c r="D178" s="414"/>
      <c r="E178" s="412">
        <v>2012</v>
      </c>
      <c r="F178" s="413">
        <v>9481.1</v>
      </c>
      <c r="G178" s="413">
        <v>45456.3</v>
      </c>
      <c r="H178" s="410">
        <f t="shared" si="4"/>
        <v>32050000</v>
      </c>
      <c r="I178" s="410" t="str">
        <f t="shared" si="5"/>
        <v>-- Spalvotieji lakai; preparatai, nurodyti šio skirsnio 3 pastaboje, kurių pagrindinės sudėtinės dalys yra spalvotieji lakai</v>
      </c>
      <c r="J178" s="410" t="str">
        <f t="shared" si="5"/>
        <v>kilogramai</v>
      </c>
    </row>
    <row r="179" spans="1:10" ht="18" hidden="1" customHeight="1">
      <c r="A179" s="414"/>
      <c r="B179" s="414"/>
      <c r="C179" s="414"/>
      <c r="D179" s="414"/>
      <c r="E179" s="412">
        <v>2011</v>
      </c>
      <c r="F179" s="413">
        <v>18010</v>
      </c>
      <c r="G179" s="413">
        <v>28228.799999999999</v>
      </c>
      <c r="H179" s="410">
        <f t="shared" si="4"/>
        <v>32050000</v>
      </c>
      <c r="I179" s="410" t="str">
        <f t="shared" si="5"/>
        <v>-- Spalvotieji lakai; preparatai, nurodyti šio skirsnio 3 pastaboje, kurių pagrindinės sudėtinės dalys yra spalvotieji lakai</v>
      </c>
      <c r="J179" s="410" t="str">
        <f t="shared" si="5"/>
        <v>kilogramai</v>
      </c>
    </row>
    <row r="180" spans="1:10" ht="18" hidden="1" customHeight="1">
      <c r="A180" s="414"/>
      <c r="B180" s="414"/>
      <c r="C180" s="414"/>
      <c r="D180" s="414"/>
      <c r="E180" s="412">
        <v>2010</v>
      </c>
      <c r="F180" s="413">
        <v>29748.6</v>
      </c>
      <c r="G180" s="413">
        <v>24772</v>
      </c>
      <c r="H180" s="410">
        <f t="shared" si="4"/>
        <v>32050000</v>
      </c>
      <c r="I180" s="410" t="str">
        <f t="shared" si="5"/>
        <v>-- Spalvotieji lakai; preparatai, nurodyti šio skirsnio 3 pastaboje, kurių pagrindinės sudėtinės dalys yra spalvotieji lakai</v>
      </c>
      <c r="J180" s="410" t="str">
        <f t="shared" si="5"/>
        <v>kilogramai</v>
      </c>
    </row>
    <row r="181" spans="1:10" ht="18" hidden="1" customHeight="1">
      <c r="A181" s="414"/>
      <c r="B181" s="414"/>
      <c r="C181" s="414"/>
      <c r="D181" s="414"/>
      <c r="E181" s="412">
        <v>2009</v>
      </c>
      <c r="F181" s="413">
        <v>40579.599999999999</v>
      </c>
      <c r="G181" s="413">
        <v>26321.5</v>
      </c>
      <c r="H181" s="410">
        <f t="shared" si="4"/>
        <v>32050000</v>
      </c>
      <c r="I181" s="410" t="str">
        <f t="shared" si="5"/>
        <v>-- Spalvotieji lakai; preparatai, nurodyti šio skirsnio 3 pastaboje, kurių pagrindinės sudėtinės dalys yra spalvotieji lakai</v>
      </c>
      <c r="J181" s="410" t="str">
        <f t="shared" si="5"/>
        <v>kilogramai</v>
      </c>
    </row>
    <row r="182" spans="1:10" ht="18" hidden="1" customHeight="1">
      <c r="A182" s="414"/>
      <c r="B182" s="414"/>
      <c r="C182" s="414"/>
      <c r="D182" s="414"/>
      <c r="E182" s="412">
        <v>2008</v>
      </c>
      <c r="F182" s="413">
        <v>13931</v>
      </c>
      <c r="G182" s="413">
        <v>49626.400000000001</v>
      </c>
      <c r="H182" s="410">
        <f t="shared" si="4"/>
        <v>32050000</v>
      </c>
      <c r="I182" s="410" t="str">
        <f t="shared" si="5"/>
        <v>-- Spalvotieji lakai; preparatai, nurodyti šio skirsnio 3 pastaboje, kurių pagrindinės sudėtinės dalys yra spalvotieji lakai</v>
      </c>
      <c r="J182" s="410" t="str">
        <f t="shared" si="5"/>
        <v>kilogramai</v>
      </c>
    </row>
    <row r="183" spans="1:10" ht="18" hidden="1" customHeight="1">
      <c r="A183" s="414"/>
      <c r="B183" s="414"/>
      <c r="C183" s="414"/>
      <c r="D183" s="414"/>
      <c r="E183" s="412">
        <v>2007</v>
      </c>
      <c r="F183" s="413">
        <v>14</v>
      </c>
      <c r="G183" s="413">
        <v>35726.199999999997</v>
      </c>
      <c r="H183" s="410">
        <f t="shared" si="4"/>
        <v>32050000</v>
      </c>
      <c r="I183" s="410" t="str">
        <f t="shared" si="5"/>
        <v>-- Spalvotieji lakai; preparatai, nurodyti šio skirsnio 3 pastaboje, kurių pagrindinės sudėtinės dalys yra spalvotieji lakai</v>
      </c>
      <c r="J183" s="410" t="str">
        <f t="shared" si="5"/>
        <v>kilogramai</v>
      </c>
    </row>
    <row r="184" spans="1:10" ht="18" hidden="1" customHeight="1">
      <c r="A184" s="414"/>
      <c r="B184" s="414"/>
      <c r="C184" s="414"/>
      <c r="D184" s="414"/>
      <c r="E184" s="412">
        <v>2006</v>
      </c>
      <c r="F184" s="413">
        <v>1250</v>
      </c>
      <c r="G184" s="413">
        <v>42368.5</v>
      </c>
      <c r="H184" s="410">
        <f t="shared" si="4"/>
        <v>32050000</v>
      </c>
      <c r="I184" s="410" t="str">
        <f t="shared" si="5"/>
        <v>-- Spalvotieji lakai; preparatai, nurodyti šio skirsnio 3 pastaboje, kurių pagrindinės sudėtinės dalys yra spalvotieji lakai</v>
      </c>
      <c r="J184" s="410" t="str">
        <f t="shared" si="5"/>
        <v>kilogramai</v>
      </c>
    </row>
    <row r="185" spans="1:10" ht="18" hidden="1" customHeight="1">
      <c r="A185" s="414"/>
      <c r="B185" s="414"/>
      <c r="C185" s="414"/>
      <c r="D185" s="414"/>
      <c r="E185" s="412">
        <v>2005</v>
      </c>
      <c r="F185" s="413">
        <v>7236</v>
      </c>
      <c r="G185" s="413">
        <v>47029.4</v>
      </c>
      <c r="H185" s="410">
        <f t="shared" si="4"/>
        <v>32050000</v>
      </c>
      <c r="I185" s="410" t="str">
        <f t="shared" si="5"/>
        <v>-- Spalvotieji lakai; preparatai, nurodyti šio skirsnio 3 pastaboje, kurių pagrindinės sudėtinės dalys yra spalvotieji lakai</v>
      </c>
      <c r="J185" s="410" t="str">
        <f t="shared" si="5"/>
        <v>kilogramai</v>
      </c>
    </row>
    <row r="186" spans="1:10" ht="18" hidden="1" customHeight="1">
      <c r="A186" s="414"/>
      <c r="B186" s="411" t="s">
        <v>3079</v>
      </c>
      <c r="C186" s="411" t="s">
        <v>3080</v>
      </c>
      <c r="D186" s="411" t="s">
        <v>3054</v>
      </c>
      <c r="E186" s="412">
        <v>2018</v>
      </c>
      <c r="F186" s="413">
        <v>593231.1</v>
      </c>
      <c r="G186" s="413">
        <v>1987077.2</v>
      </c>
      <c r="H186" s="410">
        <f t="shared" si="4"/>
        <v>32061100</v>
      </c>
      <c r="I186" s="410" t="str">
        <f t="shared" si="5"/>
        <v>--- Kurių sudėtyje esantis titano dioksidas sudaro ne mažiau kaip 80 % sausojo produkto masės</v>
      </c>
      <c r="J186" s="410" t="str">
        <f t="shared" si="5"/>
        <v>kilogramai</v>
      </c>
    </row>
    <row r="187" spans="1:10" ht="18" hidden="1" customHeight="1">
      <c r="A187" s="414"/>
      <c r="B187" s="414"/>
      <c r="C187" s="414"/>
      <c r="D187" s="414"/>
      <c r="E187" s="412">
        <v>2017</v>
      </c>
      <c r="F187" s="413">
        <v>704985.5</v>
      </c>
      <c r="G187" s="413">
        <v>2143443.7999999998</v>
      </c>
      <c r="H187" s="410">
        <f t="shared" si="4"/>
        <v>32061100</v>
      </c>
      <c r="I187" s="410" t="str">
        <f t="shared" si="5"/>
        <v>--- Kurių sudėtyje esantis titano dioksidas sudaro ne mažiau kaip 80 % sausojo produkto masės</v>
      </c>
      <c r="J187" s="410" t="str">
        <f t="shared" si="5"/>
        <v>kilogramai</v>
      </c>
    </row>
    <row r="188" spans="1:10" ht="18" hidden="1" customHeight="1">
      <c r="A188" s="414"/>
      <c r="B188" s="414"/>
      <c r="C188" s="414"/>
      <c r="D188" s="414"/>
      <c r="E188" s="412">
        <v>2016</v>
      </c>
      <c r="F188" s="413">
        <v>643149.9</v>
      </c>
      <c r="G188" s="413">
        <v>1685738.8</v>
      </c>
      <c r="H188" s="410">
        <f t="shared" si="4"/>
        <v>32061100</v>
      </c>
      <c r="I188" s="410" t="str">
        <f t="shared" si="5"/>
        <v>--- Kurių sudėtyje esantis titano dioksidas sudaro ne mažiau kaip 80 % sausojo produkto masės</v>
      </c>
      <c r="J188" s="410" t="str">
        <f t="shared" si="5"/>
        <v>kilogramai</v>
      </c>
    </row>
    <row r="189" spans="1:10" ht="18" hidden="1" customHeight="1">
      <c r="A189" s="414"/>
      <c r="B189" s="414"/>
      <c r="C189" s="414"/>
      <c r="D189" s="414"/>
      <c r="E189" s="412">
        <v>2015</v>
      </c>
      <c r="F189" s="413">
        <v>574069</v>
      </c>
      <c r="G189" s="413">
        <v>1679725</v>
      </c>
      <c r="H189" s="410">
        <f t="shared" si="4"/>
        <v>32061100</v>
      </c>
      <c r="I189" s="410" t="str">
        <f t="shared" si="5"/>
        <v>--- Kurių sudėtyje esantis titano dioksidas sudaro ne mažiau kaip 80 % sausojo produkto masės</v>
      </c>
      <c r="J189" s="410" t="str">
        <f t="shared" si="5"/>
        <v>kilogramai</v>
      </c>
    </row>
    <row r="190" spans="1:10" ht="18" hidden="1" customHeight="1">
      <c r="A190" s="414"/>
      <c r="B190" s="414"/>
      <c r="C190" s="414"/>
      <c r="D190" s="414"/>
      <c r="E190" s="412">
        <v>2014</v>
      </c>
      <c r="F190" s="413">
        <v>623888.5</v>
      </c>
      <c r="G190" s="413">
        <v>1400519.5</v>
      </c>
      <c r="H190" s="410">
        <f t="shared" si="4"/>
        <v>32061100</v>
      </c>
      <c r="I190" s="410" t="str">
        <f t="shared" si="5"/>
        <v>--- Kurių sudėtyje esantis titano dioksidas sudaro ne mažiau kaip 80 % sausojo produkto masės</v>
      </c>
      <c r="J190" s="410" t="str">
        <f t="shared" si="5"/>
        <v>kilogramai</v>
      </c>
    </row>
    <row r="191" spans="1:10" ht="18" hidden="1" customHeight="1">
      <c r="A191" s="414"/>
      <c r="B191" s="414"/>
      <c r="C191" s="414"/>
      <c r="D191" s="414"/>
      <c r="E191" s="412">
        <v>2013</v>
      </c>
      <c r="F191" s="413">
        <v>486364.5</v>
      </c>
      <c r="G191" s="413">
        <v>1325648.6000000001</v>
      </c>
      <c r="H191" s="410">
        <f t="shared" si="4"/>
        <v>32061100</v>
      </c>
      <c r="I191" s="410" t="str">
        <f t="shared" si="5"/>
        <v>--- Kurių sudėtyje esantis titano dioksidas sudaro ne mažiau kaip 80 % sausojo produkto masės</v>
      </c>
      <c r="J191" s="410" t="str">
        <f t="shared" si="5"/>
        <v>kilogramai</v>
      </c>
    </row>
    <row r="192" spans="1:10" ht="18" hidden="1" customHeight="1">
      <c r="A192" s="414"/>
      <c r="B192" s="414"/>
      <c r="C192" s="414"/>
      <c r="D192" s="414"/>
      <c r="E192" s="412">
        <v>2012</v>
      </c>
      <c r="F192" s="413">
        <v>392242.3</v>
      </c>
      <c r="G192" s="413">
        <v>1142252</v>
      </c>
      <c r="H192" s="410">
        <f t="shared" si="4"/>
        <v>32061100</v>
      </c>
      <c r="I192" s="410" t="str">
        <f t="shared" si="5"/>
        <v>--- Kurių sudėtyje esantis titano dioksidas sudaro ne mažiau kaip 80 % sausojo produkto masės</v>
      </c>
      <c r="J192" s="410" t="str">
        <f t="shared" si="5"/>
        <v>kilogramai</v>
      </c>
    </row>
    <row r="193" spans="1:10" ht="18" hidden="1" customHeight="1">
      <c r="A193" s="414"/>
      <c r="B193" s="414"/>
      <c r="C193" s="414"/>
      <c r="D193" s="414"/>
      <c r="E193" s="412">
        <v>2011</v>
      </c>
      <c r="F193" s="413">
        <v>439748.1</v>
      </c>
      <c r="G193" s="413">
        <v>1272802.5</v>
      </c>
      <c r="H193" s="410">
        <f t="shared" si="4"/>
        <v>32061100</v>
      </c>
      <c r="I193" s="410" t="str">
        <f t="shared" si="5"/>
        <v>--- Kurių sudėtyje esantis titano dioksidas sudaro ne mažiau kaip 80 % sausojo produkto masės</v>
      </c>
      <c r="J193" s="410" t="str">
        <f t="shared" si="5"/>
        <v>kilogramai</v>
      </c>
    </row>
    <row r="194" spans="1:10" ht="18" hidden="1" customHeight="1">
      <c r="A194" s="414"/>
      <c r="B194" s="414"/>
      <c r="C194" s="414"/>
      <c r="D194" s="414"/>
      <c r="E194" s="412">
        <v>2010</v>
      </c>
      <c r="F194" s="413">
        <v>725145.2</v>
      </c>
      <c r="G194" s="413">
        <v>1201002</v>
      </c>
      <c r="H194" s="410">
        <f t="shared" si="4"/>
        <v>32061100</v>
      </c>
      <c r="I194" s="410" t="str">
        <f t="shared" si="5"/>
        <v>--- Kurių sudėtyje esantis titano dioksidas sudaro ne mažiau kaip 80 % sausojo produkto masės</v>
      </c>
      <c r="J194" s="410" t="str">
        <f t="shared" si="5"/>
        <v>kilogramai</v>
      </c>
    </row>
    <row r="195" spans="1:10" ht="18" hidden="1" customHeight="1">
      <c r="A195" s="414"/>
      <c r="B195" s="414"/>
      <c r="C195" s="414"/>
      <c r="D195" s="414"/>
      <c r="E195" s="412">
        <v>2009</v>
      </c>
      <c r="F195" s="413">
        <v>280467</v>
      </c>
      <c r="G195" s="413">
        <v>660785</v>
      </c>
      <c r="H195" s="410">
        <f t="shared" si="4"/>
        <v>32061100</v>
      </c>
      <c r="I195" s="410" t="str">
        <f t="shared" si="5"/>
        <v>--- Kurių sudėtyje esantis titano dioksidas sudaro ne mažiau kaip 80 % sausojo produkto masės</v>
      </c>
      <c r="J195" s="410" t="str">
        <f t="shared" si="5"/>
        <v>kilogramai</v>
      </c>
    </row>
    <row r="196" spans="1:10" ht="18" hidden="1" customHeight="1">
      <c r="A196" s="414"/>
      <c r="B196" s="414"/>
      <c r="C196" s="414"/>
      <c r="D196" s="414"/>
      <c r="E196" s="412">
        <v>2008</v>
      </c>
      <c r="F196" s="413">
        <v>67578.100000000006</v>
      </c>
      <c r="G196" s="413">
        <v>554566.30000000005</v>
      </c>
      <c r="H196" s="410">
        <f t="shared" si="4"/>
        <v>32061100</v>
      </c>
      <c r="I196" s="410" t="str">
        <f t="shared" si="5"/>
        <v>--- Kurių sudėtyje esantis titano dioksidas sudaro ne mažiau kaip 80 % sausojo produkto masės</v>
      </c>
      <c r="J196" s="410" t="str">
        <f t="shared" si="5"/>
        <v>kilogramai</v>
      </c>
    </row>
    <row r="197" spans="1:10" ht="18" hidden="1" customHeight="1">
      <c r="A197" s="414"/>
      <c r="B197" s="414"/>
      <c r="C197" s="414"/>
      <c r="D197" s="414"/>
      <c r="E197" s="412">
        <v>2007</v>
      </c>
      <c r="F197" s="413">
        <v>205832.1</v>
      </c>
      <c r="G197" s="413">
        <v>856997.7</v>
      </c>
      <c r="H197" s="410">
        <f t="shared" ref="H197:H260" si="6">+IF(B197=0,H196,VALUE(B197))</f>
        <v>32061100</v>
      </c>
      <c r="I197" s="410" t="str">
        <f t="shared" ref="I197:J260" si="7">+IF(C197=0,I196,C197)</f>
        <v>--- Kurių sudėtyje esantis titano dioksidas sudaro ne mažiau kaip 80 % sausojo produkto masės</v>
      </c>
      <c r="J197" s="410" t="str">
        <f t="shared" si="7"/>
        <v>kilogramai</v>
      </c>
    </row>
    <row r="198" spans="1:10" ht="18" hidden="1" customHeight="1">
      <c r="A198" s="414"/>
      <c r="B198" s="414"/>
      <c r="C198" s="414"/>
      <c r="D198" s="414"/>
      <c r="E198" s="412">
        <v>2006</v>
      </c>
      <c r="F198" s="413">
        <v>99801.600000000006</v>
      </c>
      <c r="G198" s="413">
        <v>640018</v>
      </c>
      <c r="H198" s="410">
        <f t="shared" si="6"/>
        <v>32061100</v>
      </c>
      <c r="I198" s="410" t="str">
        <f t="shared" si="7"/>
        <v>--- Kurių sudėtyje esantis titano dioksidas sudaro ne mažiau kaip 80 % sausojo produkto masės</v>
      </c>
      <c r="J198" s="410" t="str">
        <f t="shared" si="7"/>
        <v>kilogramai</v>
      </c>
    </row>
    <row r="199" spans="1:10" ht="18" hidden="1" customHeight="1">
      <c r="A199" s="414"/>
      <c r="B199" s="414"/>
      <c r="C199" s="414"/>
      <c r="D199" s="414"/>
      <c r="E199" s="412">
        <v>2005</v>
      </c>
      <c r="F199" s="413">
        <v>67400</v>
      </c>
      <c r="G199" s="413">
        <v>498287.9</v>
      </c>
      <c r="H199" s="410">
        <f t="shared" si="6"/>
        <v>32061100</v>
      </c>
      <c r="I199" s="410" t="str">
        <f t="shared" si="7"/>
        <v>--- Kurių sudėtyje esantis titano dioksidas sudaro ne mažiau kaip 80 % sausojo produkto masės</v>
      </c>
      <c r="J199" s="410" t="str">
        <f t="shared" si="7"/>
        <v>kilogramai</v>
      </c>
    </row>
    <row r="200" spans="1:10" ht="18" hidden="1" customHeight="1">
      <c r="A200" s="414"/>
      <c r="B200" s="411" t="s">
        <v>3081</v>
      </c>
      <c r="C200" s="411" t="s">
        <v>3082</v>
      </c>
      <c r="D200" s="411" t="s">
        <v>3054</v>
      </c>
      <c r="E200" s="412">
        <v>2018</v>
      </c>
      <c r="F200" s="413">
        <v>393772.6</v>
      </c>
      <c r="G200" s="413">
        <v>953113.5</v>
      </c>
      <c r="H200" s="410">
        <f t="shared" si="6"/>
        <v>32061900</v>
      </c>
      <c r="I200" s="410" t="str">
        <f t="shared" si="7"/>
        <v>--- Kiti</v>
      </c>
      <c r="J200" s="410" t="str">
        <f t="shared" si="7"/>
        <v>kilogramai</v>
      </c>
    </row>
    <row r="201" spans="1:10" ht="18" hidden="1" customHeight="1">
      <c r="A201" s="414"/>
      <c r="B201" s="414"/>
      <c r="C201" s="414"/>
      <c r="D201" s="414"/>
      <c r="E201" s="412">
        <v>2017</v>
      </c>
      <c r="F201" s="413">
        <v>870334</v>
      </c>
      <c r="G201" s="413">
        <v>1214447.8</v>
      </c>
      <c r="H201" s="410">
        <f t="shared" si="6"/>
        <v>32061900</v>
      </c>
      <c r="I201" s="410" t="str">
        <f t="shared" si="7"/>
        <v>--- Kiti</v>
      </c>
      <c r="J201" s="410" t="str">
        <f t="shared" si="7"/>
        <v>kilogramai</v>
      </c>
    </row>
    <row r="202" spans="1:10" ht="18" hidden="1" customHeight="1">
      <c r="A202" s="414"/>
      <c r="B202" s="414"/>
      <c r="C202" s="414"/>
      <c r="D202" s="414"/>
      <c r="E202" s="412">
        <v>2016</v>
      </c>
      <c r="F202" s="413">
        <v>607298.19999999995</v>
      </c>
      <c r="G202" s="413">
        <v>844155.4</v>
      </c>
      <c r="H202" s="410">
        <f t="shared" si="6"/>
        <v>32061900</v>
      </c>
      <c r="I202" s="410" t="str">
        <f t="shared" si="7"/>
        <v>--- Kiti</v>
      </c>
      <c r="J202" s="410" t="str">
        <f t="shared" si="7"/>
        <v>kilogramai</v>
      </c>
    </row>
    <row r="203" spans="1:10" ht="18" hidden="1" customHeight="1">
      <c r="A203" s="414"/>
      <c r="B203" s="414"/>
      <c r="C203" s="414"/>
      <c r="D203" s="414"/>
      <c r="E203" s="412">
        <v>2015</v>
      </c>
      <c r="F203" s="413">
        <v>797304.3</v>
      </c>
      <c r="G203" s="413">
        <v>804154.9</v>
      </c>
      <c r="H203" s="410">
        <f t="shared" si="6"/>
        <v>32061900</v>
      </c>
      <c r="I203" s="410" t="str">
        <f t="shared" si="7"/>
        <v>--- Kiti</v>
      </c>
      <c r="J203" s="410" t="str">
        <f t="shared" si="7"/>
        <v>kilogramai</v>
      </c>
    </row>
    <row r="204" spans="1:10" ht="18" hidden="1" customHeight="1">
      <c r="A204" s="414"/>
      <c r="B204" s="414"/>
      <c r="C204" s="414"/>
      <c r="D204" s="414"/>
      <c r="E204" s="412">
        <v>2014</v>
      </c>
      <c r="F204" s="413">
        <v>840611.9</v>
      </c>
      <c r="G204" s="413">
        <v>899262.8</v>
      </c>
      <c r="H204" s="410">
        <f t="shared" si="6"/>
        <v>32061900</v>
      </c>
      <c r="I204" s="410" t="str">
        <f t="shared" si="7"/>
        <v>--- Kiti</v>
      </c>
      <c r="J204" s="410" t="str">
        <f t="shared" si="7"/>
        <v>kilogramai</v>
      </c>
    </row>
    <row r="205" spans="1:10" ht="18" hidden="1" customHeight="1">
      <c r="A205" s="414"/>
      <c r="B205" s="414"/>
      <c r="C205" s="414"/>
      <c r="D205" s="414"/>
      <c r="E205" s="412">
        <v>2013</v>
      </c>
      <c r="F205" s="413">
        <v>615880.4</v>
      </c>
      <c r="G205" s="413">
        <v>1279950.6000000001</v>
      </c>
      <c r="H205" s="410">
        <f t="shared" si="6"/>
        <v>32061900</v>
      </c>
      <c r="I205" s="410" t="str">
        <f t="shared" si="7"/>
        <v>--- Kiti</v>
      </c>
      <c r="J205" s="410" t="str">
        <f t="shared" si="7"/>
        <v>kilogramai</v>
      </c>
    </row>
    <row r="206" spans="1:10" ht="18" hidden="1" customHeight="1">
      <c r="A206" s="414"/>
      <c r="B206" s="414"/>
      <c r="C206" s="414"/>
      <c r="D206" s="414"/>
      <c r="E206" s="412">
        <v>2012</v>
      </c>
      <c r="F206" s="413">
        <v>625575.80000000005</v>
      </c>
      <c r="G206" s="413">
        <v>843030.5</v>
      </c>
      <c r="H206" s="410">
        <f t="shared" si="6"/>
        <v>32061900</v>
      </c>
      <c r="I206" s="410" t="str">
        <f t="shared" si="7"/>
        <v>--- Kiti</v>
      </c>
      <c r="J206" s="410" t="str">
        <f t="shared" si="7"/>
        <v>kilogramai</v>
      </c>
    </row>
    <row r="207" spans="1:10" ht="18" hidden="1" customHeight="1">
      <c r="A207" s="414"/>
      <c r="B207" s="414"/>
      <c r="C207" s="414"/>
      <c r="D207" s="414"/>
      <c r="E207" s="412">
        <v>2011</v>
      </c>
      <c r="F207" s="413">
        <v>338510.3</v>
      </c>
      <c r="G207" s="413">
        <v>683464</v>
      </c>
      <c r="H207" s="410">
        <f t="shared" si="6"/>
        <v>32061900</v>
      </c>
      <c r="I207" s="410" t="str">
        <f t="shared" si="7"/>
        <v>--- Kiti</v>
      </c>
      <c r="J207" s="410" t="str">
        <f t="shared" si="7"/>
        <v>kilogramai</v>
      </c>
    </row>
    <row r="208" spans="1:10" ht="18" hidden="1" customHeight="1">
      <c r="A208" s="414"/>
      <c r="B208" s="414"/>
      <c r="C208" s="414"/>
      <c r="D208" s="414"/>
      <c r="E208" s="412">
        <v>2010</v>
      </c>
      <c r="F208" s="413">
        <v>374121.3</v>
      </c>
      <c r="G208" s="413">
        <v>637635.30000000005</v>
      </c>
      <c r="H208" s="410">
        <f t="shared" si="6"/>
        <v>32061900</v>
      </c>
      <c r="I208" s="410" t="str">
        <f t="shared" si="7"/>
        <v>--- Kiti</v>
      </c>
      <c r="J208" s="410" t="str">
        <f t="shared" si="7"/>
        <v>kilogramai</v>
      </c>
    </row>
    <row r="209" spans="1:10" ht="18" hidden="1" customHeight="1">
      <c r="A209" s="414"/>
      <c r="B209" s="414"/>
      <c r="C209" s="414"/>
      <c r="D209" s="414"/>
      <c r="E209" s="412">
        <v>2009</v>
      </c>
      <c r="F209" s="413">
        <v>175550.5</v>
      </c>
      <c r="G209" s="413">
        <v>475673.3</v>
      </c>
      <c r="H209" s="410">
        <f t="shared" si="6"/>
        <v>32061900</v>
      </c>
      <c r="I209" s="410" t="str">
        <f t="shared" si="7"/>
        <v>--- Kiti</v>
      </c>
      <c r="J209" s="410" t="str">
        <f t="shared" si="7"/>
        <v>kilogramai</v>
      </c>
    </row>
    <row r="210" spans="1:10" ht="18" hidden="1" customHeight="1">
      <c r="A210" s="414"/>
      <c r="B210" s="414"/>
      <c r="C210" s="414"/>
      <c r="D210" s="414"/>
      <c r="E210" s="412">
        <v>2008</v>
      </c>
      <c r="F210" s="413">
        <v>1154315.8</v>
      </c>
      <c r="G210" s="413">
        <v>318059.90000000002</v>
      </c>
      <c r="H210" s="410">
        <f t="shared" si="6"/>
        <v>32061900</v>
      </c>
      <c r="I210" s="410" t="str">
        <f t="shared" si="7"/>
        <v>--- Kiti</v>
      </c>
      <c r="J210" s="410" t="str">
        <f t="shared" si="7"/>
        <v>kilogramai</v>
      </c>
    </row>
    <row r="211" spans="1:10" ht="18" hidden="1" customHeight="1">
      <c r="A211" s="414"/>
      <c r="B211" s="414"/>
      <c r="C211" s="414"/>
      <c r="D211" s="414"/>
      <c r="E211" s="412">
        <v>2007</v>
      </c>
      <c r="F211" s="413">
        <v>72334.8</v>
      </c>
      <c r="G211" s="413">
        <v>399687.7</v>
      </c>
      <c r="H211" s="410">
        <f t="shared" si="6"/>
        <v>32061900</v>
      </c>
      <c r="I211" s="410" t="str">
        <f t="shared" si="7"/>
        <v>--- Kiti</v>
      </c>
      <c r="J211" s="410" t="str">
        <f t="shared" si="7"/>
        <v>kilogramai</v>
      </c>
    </row>
    <row r="212" spans="1:10" ht="18" hidden="1" customHeight="1">
      <c r="A212" s="414"/>
      <c r="B212" s="414"/>
      <c r="C212" s="414"/>
      <c r="D212" s="414"/>
      <c r="E212" s="412">
        <v>2006</v>
      </c>
      <c r="F212" s="413">
        <v>39058</v>
      </c>
      <c r="G212" s="413">
        <v>255356.5</v>
      </c>
      <c r="H212" s="410">
        <f t="shared" si="6"/>
        <v>32061900</v>
      </c>
      <c r="I212" s="410" t="str">
        <f t="shared" si="7"/>
        <v>--- Kiti</v>
      </c>
      <c r="J212" s="410" t="str">
        <f t="shared" si="7"/>
        <v>kilogramai</v>
      </c>
    </row>
    <row r="213" spans="1:10" ht="18" hidden="1" customHeight="1">
      <c r="A213" s="414"/>
      <c r="B213" s="414"/>
      <c r="C213" s="414"/>
      <c r="D213" s="414"/>
      <c r="E213" s="412">
        <v>2005</v>
      </c>
      <c r="F213" s="413">
        <v>67678.399999999994</v>
      </c>
      <c r="G213" s="413">
        <v>261428.8</v>
      </c>
      <c r="H213" s="410">
        <f t="shared" si="6"/>
        <v>32061900</v>
      </c>
      <c r="I213" s="410" t="str">
        <f t="shared" si="7"/>
        <v>--- Kiti</v>
      </c>
      <c r="J213" s="410" t="str">
        <f t="shared" si="7"/>
        <v>kilogramai</v>
      </c>
    </row>
    <row r="214" spans="1:10" ht="18" hidden="1" customHeight="1">
      <c r="A214" s="414"/>
      <c r="B214" s="411" t="s">
        <v>3083</v>
      </c>
      <c r="C214" s="411" t="s">
        <v>3084</v>
      </c>
      <c r="D214" s="411" t="s">
        <v>3054</v>
      </c>
      <c r="E214" s="412">
        <v>2018</v>
      </c>
      <c r="F214" s="413">
        <v>2898.3</v>
      </c>
      <c r="G214" s="413">
        <v>9376</v>
      </c>
      <c r="H214" s="410">
        <f t="shared" si="6"/>
        <v>32062000</v>
      </c>
      <c r="I214" s="410" t="str">
        <f t="shared" si="7"/>
        <v>-- Pigmentai ir preparatai, kurių pagrindinės sudėtinės dalys yra chromo junginiai</v>
      </c>
      <c r="J214" s="410" t="str">
        <f t="shared" si="7"/>
        <v>kilogramai</v>
      </c>
    </row>
    <row r="215" spans="1:10" ht="18" hidden="1" customHeight="1">
      <c r="A215" s="414"/>
      <c r="B215" s="414"/>
      <c r="C215" s="414"/>
      <c r="D215" s="414"/>
      <c r="E215" s="412">
        <v>2017</v>
      </c>
      <c r="F215" s="413">
        <v>11732.8</v>
      </c>
      <c r="G215" s="413">
        <v>8576</v>
      </c>
      <c r="H215" s="410">
        <f t="shared" si="6"/>
        <v>32062000</v>
      </c>
      <c r="I215" s="410" t="str">
        <f t="shared" si="7"/>
        <v>-- Pigmentai ir preparatai, kurių pagrindinės sudėtinės dalys yra chromo junginiai</v>
      </c>
      <c r="J215" s="410" t="str">
        <f t="shared" si="7"/>
        <v>kilogramai</v>
      </c>
    </row>
    <row r="216" spans="1:10" ht="18" hidden="1" customHeight="1">
      <c r="A216" s="414"/>
      <c r="B216" s="414"/>
      <c r="C216" s="414"/>
      <c r="D216" s="414"/>
      <c r="E216" s="412">
        <v>2016</v>
      </c>
      <c r="F216" s="413">
        <v>67432</v>
      </c>
      <c r="G216" s="413">
        <v>51748</v>
      </c>
      <c r="H216" s="410">
        <f t="shared" si="6"/>
        <v>32062000</v>
      </c>
      <c r="I216" s="410" t="str">
        <f t="shared" si="7"/>
        <v>-- Pigmentai ir preparatai, kurių pagrindinės sudėtinės dalys yra chromo junginiai</v>
      </c>
      <c r="J216" s="410" t="str">
        <f t="shared" si="7"/>
        <v>kilogramai</v>
      </c>
    </row>
    <row r="217" spans="1:10" ht="18" hidden="1" customHeight="1">
      <c r="A217" s="414"/>
      <c r="B217" s="414"/>
      <c r="C217" s="414"/>
      <c r="D217" s="414"/>
      <c r="E217" s="412">
        <v>2015</v>
      </c>
      <c r="F217" s="413">
        <v>59321.7</v>
      </c>
      <c r="G217" s="413">
        <v>48127.7</v>
      </c>
      <c r="H217" s="410">
        <f t="shared" si="6"/>
        <v>32062000</v>
      </c>
      <c r="I217" s="410" t="str">
        <f t="shared" si="7"/>
        <v>-- Pigmentai ir preparatai, kurių pagrindinės sudėtinės dalys yra chromo junginiai</v>
      </c>
      <c r="J217" s="410" t="str">
        <f t="shared" si="7"/>
        <v>kilogramai</v>
      </c>
    </row>
    <row r="218" spans="1:10" ht="18" hidden="1" customHeight="1">
      <c r="A218" s="414"/>
      <c r="B218" s="414"/>
      <c r="C218" s="414"/>
      <c r="D218" s="414"/>
      <c r="E218" s="412">
        <v>2014</v>
      </c>
      <c r="F218" s="413">
        <v>49081.1</v>
      </c>
      <c r="G218" s="413">
        <v>55858</v>
      </c>
      <c r="H218" s="410">
        <f t="shared" si="6"/>
        <v>32062000</v>
      </c>
      <c r="I218" s="410" t="str">
        <f t="shared" si="7"/>
        <v>-- Pigmentai ir preparatai, kurių pagrindinės sudėtinės dalys yra chromo junginiai</v>
      </c>
      <c r="J218" s="410" t="str">
        <f t="shared" si="7"/>
        <v>kilogramai</v>
      </c>
    </row>
    <row r="219" spans="1:10" ht="18" hidden="1" customHeight="1">
      <c r="A219" s="414"/>
      <c r="B219" s="414"/>
      <c r="C219" s="414"/>
      <c r="D219" s="414"/>
      <c r="E219" s="412">
        <v>2013</v>
      </c>
      <c r="F219" s="413">
        <v>42407.6</v>
      </c>
      <c r="G219" s="413">
        <v>47181</v>
      </c>
      <c r="H219" s="410">
        <f t="shared" si="6"/>
        <v>32062000</v>
      </c>
      <c r="I219" s="410" t="str">
        <f t="shared" si="7"/>
        <v>-- Pigmentai ir preparatai, kurių pagrindinės sudėtinės dalys yra chromo junginiai</v>
      </c>
      <c r="J219" s="410" t="str">
        <f t="shared" si="7"/>
        <v>kilogramai</v>
      </c>
    </row>
    <row r="220" spans="1:10" ht="18" hidden="1" customHeight="1">
      <c r="A220" s="414"/>
      <c r="B220" s="414"/>
      <c r="C220" s="414"/>
      <c r="D220" s="414"/>
      <c r="E220" s="412">
        <v>2012</v>
      </c>
      <c r="F220" s="413">
        <v>49592.5</v>
      </c>
      <c r="G220" s="413">
        <v>72954</v>
      </c>
      <c r="H220" s="410">
        <f t="shared" si="6"/>
        <v>32062000</v>
      </c>
      <c r="I220" s="410" t="str">
        <f t="shared" si="7"/>
        <v>-- Pigmentai ir preparatai, kurių pagrindinės sudėtinės dalys yra chromo junginiai</v>
      </c>
      <c r="J220" s="410" t="str">
        <f t="shared" si="7"/>
        <v>kilogramai</v>
      </c>
    </row>
    <row r="221" spans="1:10" ht="18" hidden="1" customHeight="1">
      <c r="A221" s="414"/>
      <c r="B221" s="414"/>
      <c r="C221" s="414"/>
      <c r="D221" s="414"/>
      <c r="E221" s="412">
        <v>2011</v>
      </c>
      <c r="F221" s="413">
        <v>76285</v>
      </c>
      <c r="G221" s="413">
        <v>97156</v>
      </c>
      <c r="H221" s="410">
        <f t="shared" si="6"/>
        <v>32062000</v>
      </c>
      <c r="I221" s="410" t="str">
        <f t="shared" si="7"/>
        <v>-- Pigmentai ir preparatai, kurių pagrindinės sudėtinės dalys yra chromo junginiai</v>
      </c>
      <c r="J221" s="410" t="str">
        <f t="shared" si="7"/>
        <v>kilogramai</v>
      </c>
    </row>
    <row r="222" spans="1:10" ht="18" hidden="1" customHeight="1">
      <c r="A222" s="414"/>
      <c r="B222" s="414"/>
      <c r="C222" s="414"/>
      <c r="D222" s="414"/>
      <c r="E222" s="412">
        <v>2010</v>
      </c>
      <c r="F222" s="413">
        <v>56202.8</v>
      </c>
      <c r="G222" s="413">
        <v>73335</v>
      </c>
      <c r="H222" s="410">
        <f t="shared" si="6"/>
        <v>32062000</v>
      </c>
      <c r="I222" s="410" t="str">
        <f t="shared" si="7"/>
        <v>-- Pigmentai ir preparatai, kurių pagrindinės sudėtinės dalys yra chromo junginiai</v>
      </c>
      <c r="J222" s="410" t="str">
        <f t="shared" si="7"/>
        <v>kilogramai</v>
      </c>
    </row>
    <row r="223" spans="1:10" ht="18" hidden="1" customHeight="1">
      <c r="A223" s="414"/>
      <c r="B223" s="414"/>
      <c r="C223" s="414"/>
      <c r="D223" s="414"/>
      <c r="E223" s="412">
        <v>2009</v>
      </c>
      <c r="F223" s="413">
        <v>18300.5</v>
      </c>
      <c r="G223" s="413">
        <v>38184</v>
      </c>
      <c r="H223" s="410">
        <f t="shared" si="6"/>
        <v>32062000</v>
      </c>
      <c r="I223" s="410" t="str">
        <f t="shared" si="7"/>
        <v>-- Pigmentai ir preparatai, kurių pagrindinės sudėtinės dalys yra chromo junginiai</v>
      </c>
      <c r="J223" s="410" t="str">
        <f t="shared" si="7"/>
        <v>kilogramai</v>
      </c>
    </row>
    <row r="224" spans="1:10" ht="18" hidden="1" customHeight="1">
      <c r="A224" s="414"/>
      <c r="B224" s="414"/>
      <c r="C224" s="414"/>
      <c r="D224" s="414"/>
      <c r="E224" s="412">
        <v>2008</v>
      </c>
      <c r="F224" s="413">
        <v>16076.5</v>
      </c>
      <c r="G224" s="413">
        <v>52179</v>
      </c>
      <c r="H224" s="410">
        <f t="shared" si="6"/>
        <v>32062000</v>
      </c>
      <c r="I224" s="410" t="str">
        <f t="shared" si="7"/>
        <v>-- Pigmentai ir preparatai, kurių pagrindinės sudėtinės dalys yra chromo junginiai</v>
      </c>
      <c r="J224" s="410" t="str">
        <f t="shared" si="7"/>
        <v>kilogramai</v>
      </c>
    </row>
    <row r="225" spans="1:10" ht="18" hidden="1" customHeight="1">
      <c r="A225" s="414"/>
      <c r="B225" s="414"/>
      <c r="C225" s="414"/>
      <c r="D225" s="414"/>
      <c r="E225" s="412">
        <v>2007</v>
      </c>
      <c r="F225" s="413">
        <v>6016.3</v>
      </c>
      <c r="G225" s="413">
        <v>56275.9</v>
      </c>
      <c r="H225" s="410">
        <f t="shared" si="6"/>
        <v>32062000</v>
      </c>
      <c r="I225" s="410" t="str">
        <f t="shared" si="7"/>
        <v>-- Pigmentai ir preparatai, kurių pagrindinės sudėtinės dalys yra chromo junginiai</v>
      </c>
      <c r="J225" s="410" t="str">
        <f t="shared" si="7"/>
        <v>kilogramai</v>
      </c>
    </row>
    <row r="226" spans="1:10" ht="18" hidden="1" customHeight="1">
      <c r="A226" s="414"/>
      <c r="B226" s="414"/>
      <c r="C226" s="414"/>
      <c r="D226" s="414"/>
      <c r="E226" s="412">
        <v>2006</v>
      </c>
      <c r="F226" s="413">
        <v>31527.3</v>
      </c>
      <c r="G226" s="413">
        <v>65444</v>
      </c>
      <c r="H226" s="410">
        <f t="shared" si="6"/>
        <v>32062000</v>
      </c>
      <c r="I226" s="410" t="str">
        <f t="shared" si="7"/>
        <v>-- Pigmentai ir preparatai, kurių pagrindinės sudėtinės dalys yra chromo junginiai</v>
      </c>
      <c r="J226" s="410" t="str">
        <f t="shared" si="7"/>
        <v>kilogramai</v>
      </c>
    </row>
    <row r="227" spans="1:10" ht="18" hidden="1" customHeight="1">
      <c r="A227" s="414"/>
      <c r="B227" s="414"/>
      <c r="C227" s="414"/>
      <c r="D227" s="414"/>
      <c r="E227" s="412">
        <v>2005</v>
      </c>
      <c r="F227" s="413">
        <v>19988</v>
      </c>
      <c r="G227" s="413">
        <v>24115</v>
      </c>
      <c r="H227" s="410">
        <f t="shared" si="6"/>
        <v>32062000</v>
      </c>
      <c r="I227" s="410" t="str">
        <f t="shared" si="7"/>
        <v>-- Pigmentai ir preparatai, kurių pagrindinės sudėtinės dalys yra chromo junginiai</v>
      </c>
      <c r="J227" s="410" t="str">
        <f t="shared" si="7"/>
        <v>kilogramai</v>
      </c>
    </row>
    <row r="228" spans="1:10" ht="18" hidden="1" customHeight="1">
      <c r="A228" s="414"/>
      <c r="B228" s="411" t="s">
        <v>3085</v>
      </c>
      <c r="C228" s="411" t="s">
        <v>3086</v>
      </c>
      <c r="D228" s="411" t="s">
        <v>3054</v>
      </c>
      <c r="E228" s="412">
        <v>2018</v>
      </c>
      <c r="F228" s="413"/>
      <c r="G228" s="413"/>
      <c r="H228" s="410">
        <f t="shared" si="6"/>
        <v>32063000</v>
      </c>
      <c r="I228" s="410" t="str">
        <f t="shared" si="7"/>
        <v>-- Pigmentai ir preparatai, kurių pagrindinės sudėtinės dalys yra kadmio junginiai</v>
      </c>
      <c r="J228" s="410" t="str">
        <f t="shared" si="7"/>
        <v>kilogramai</v>
      </c>
    </row>
    <row r="229" spans="1:10" ht="18" hidden="1" customHeight="1">
      <c r="A229" s="414"/>
      <c r="B229" s="414"/>
      <c r="C229" s="414"/>
      <c r="D229" s="414"/>
      <c r="E229" s="412">
        <v>2017</v>
      </c>
      <c r="F229" s="413"/>
      <c r="G229" s="413"/>
      <c r="H229" s="410">
        <f t="shared" si="6"/>
        <v>32063000</v>
      </c>
      <c r="I229" s="410" t="str">
        <f t="shared" si="7"/>
        <v>-- Pigmentai ir preparatai, kurių pagrindinės sudėtinės dalys yra kadmio junginiai</v>
      </c>
      <c r="J229" s="410" t="str">
        <f t="shared" si="7"/>
        <v>kilogramai</v>
      </c>
    </row>
    <row r="230" spans="1:10" ht="18" hidden="1" customHeight="1">
      <c r="A230" s="414"/>
      <c r="B230" s="414"/>
      <c r="C230" s="414"/>
      <c r="D230" s="414"/>
      <c r="E230" s="412">
        <v>2016</v>
      </c>
      <c r="F230" s="413"/>
      <c r="G230" s="413"/>
      <c r="H230" s="410">
        <f t="shared" si="6"/>
        <v>32063000</v>
      </c>
      <c r="I230" s="410" t="str">
        <f t="shared" si="7"/>
        <v>-- Pigmentai ir preparatai, kurių pagrindinės sudėtinės dalys yra kadmio junginiai</v>
      </c>
      <c r="J230" s="410" t="str">
        <f t="shared" si="7"/>
        <v>kilogramai</v>
      </c>
    </row>
    <row r="231" spans="1:10" ht="18" hidden="1" customHeight="1">
      <c r="A231" s="414"/>
      <c r="B231" s="414"/>
      <c r="C231" s="414"/>
      <c r="D231" s="414"/>
      <c r="E231" s="412">
        <v>2015</v>
      </c>
      <c r="F231" s="413"/>
      <c r="G231" s="413"/>
      <c r="H231" s="410">
        <f t="shared" si="6"/>
        <v>32063000</v>
      </c>
      <c r="I231" s="410" t="str">
        <f t="shared" si="7"/>
        <v>-- Pigmentai ir preparatai, kurių pagrindinės sudėtinės dalys yra kadmio junginiai</v>
      </c>
      <c r="J231" s="410" t="str">
        <f t="shared" si="7"/>
        <v>kilogramai</v>
      </c>
    </row>
    <row r="232" spans="1:10" ht="18" hidden="1" customHeight="1">
      <c r="A232" s="414"/>
      <c r="B232" s="414"/>
      <c r="C232" s="414"/>
      <c r="D232" s="414"/>
      <c r="E232" s="412">
        <v>2014</v>
      </c>
      <c r="F232" s="413"/>
      <c r="G232" s="413"/>
      <c r="H232" s="410">
        <f t="shared" si="6"/>
        <v>32063000</v>
      </c>
      <c r="I232" s="410" t="str">
        <f t="shared" si="7"/>
        <v>-- Pigmentai ir preparatai, kurių pagrindinės sudėtinės dalys yra kadmio junginiai</v>
      </c>
      <c r="J232" s="410" t="str">
        <f t="shared" si="7"/>
        <v>kilogramai</v>
      </c>
    </row>
    <row r="233" spans="1:10" ht="18" hidden="1" customHeight="1">
      <c r="A233" s="414"/>
      <c r="B233" s="414"/>
      <c r="C233" s="414"/>
      <c r="D233" s="414"/>
      <c r="E233" s="412">
        <v>2013</v>
      </c>
      <c r="F233" s="413"/>
      <c r="G233" s="413"/>
      <c r="H233" s="410">
        <f t="shared" si="6"/>
        <v>32063000</v>
      </c>
      <c r="I233" s="410" t="str">
        <f t="shared" si="7"/>
        <v>-- Pigmentai ir preparatai, kurių pagrindinės sudėtinės dalys yra kadmio junginiai</v>
      </c>
      <c r="J233" s="410" t="str">
        <f t="shared" si="7"/>
        <v>kilogramai</v>
      </c>
    </row>
    <row r="234" spans="1:10" ht="18" hidden="1" customHeight="1">
      <c r="A234" s="414"/>
      <c r="B234" s="414"/>
      <c r="C234" s="414"/>
      <c r="D234" s="414"/>
      <c r="E234" s="412">
        <v>2012</v>
      </c>
      <c r="F234" s="413"/>
      <c r="G234" s="413"/>
      <c r="H234" s="410">
        <f t="shared" si="6"/>
        <v>32063000</v>
      </c>
      <c r="I234" s="410" t="str">
        <f t="shared" si="7"/>
        <v>-- Pigmentai ir preparatai, kurių pagrindinės sudėtinės dalys yra kadmio junginiai</v>
      </c>
      <c r="J234" s="410" t="str">
        <f t="shared" si="7"/>
        <v>kilogramai</v>
      </c>
    </row>
    <row r="235" spans="1:10" ht="18" hidden="1" customHeight="1">
      <c r="A235" s="414"/>
      <c r="B235" s="414"/>
      <c r="C235" s="414"/>
      <c r="D235" s="414"/>
      <c r="E235" s="412">
        <v>2011</v>
      </c>
      <c r="F235" s="413"/>
      <c r="G235" s="413"/>
      <c r="H235" s="410">
        <f t="shared" si="6"/>
        <v>32063000</v>
      </c>
      <c r="I235" s="410" t="str">
        <f t="shared" si="7"/>
        <v>-- Pigmentai ir preparatai, kurių pagrindinės sudėtinės dalys yra kadmio junginiai</v>
      </c>
      <c r="J235" s="410" t="str">
        <f t="shared" si="7"/>
        <v>kilogramai</v>
      </c>
    </row>
    <row r="236" spans="1:10" ht="18" hidden="1" customHeight="1">
      <c r="A236" s="414"/>
      <c r="B236" s="414"/>
      <c r="C236" s="414"/>
      <c r="D236" s="414"/>
      <c r="E236" s="412">
        <v>2010</v>
      </c>
      <c r="F236" s="413"/>
      <c r="G236" s="413"/>
      <c r="H236" s="410">
        <f t="shared" si="6"/>
        <v>32063000</v>
      </c>
      <c r="I236" s="410" t="str">
        <f t="shared" si="7"/>
        <v>-- Pigmentai ir preparatai, kurių pagrindinės sudėtinės dalys yra kadmio junginiai</v>
      </c>
      <c r="J236" s="410" t="str">
        <f t="shared" si="7"/>
        <v>kilogramai</v>
      </c>
    </row>
    <row r="237" spans="1:10" ht="18" hidden="1" customHeight="1">
      <c r="A237" s="414"/>
      <c r="B237" s="414"/>
      <c r="C237" s="414"/>
      <c r="D237" s="414"/>
      <c r="E237" s="412">
        <v>2009</v>
      </c>
      <c r="F237" s="413"/>
      <c r="G237" s="413"/>
      <c r="H237" s="410">
        <f t="shared" si="6"/>
        <v>32063000</v>
      </c>
      <c r="I237" s="410" t="str">
        <f t="shared" si="7"/>
        <v>-- Pigmentai ir preparatai, kurių pagrindinės sudėtinės dalys yra kadmio junginiai</v>
      </c>
      <c r="J237" s="410" t="str">
        <f t="shared" si="7"/>
        <v>kilogramai</v>
      </c>
    </row>
    <row r="238" spans="1:10" ht="18" hidden="1" customHeight="1">
      <c r="A238" s="414"/>
      <c r="B238" s="414"/>
      <c r="C238" s="414"/>
      <c r="D238" s="414"/>
      <c r="E238" s="412">
        <v>2008</v>
      </c>
      <c r="F238" s="413"/>
      <c r="G238" s="413"/>
      <c r="H238" s="410">
        <f t="shared" si="6"/>
        <v>32063000</v>
      </c>
      <c r="I238" s="410" t="str">
        <f t="shared" si="7"/>
        <v>-- Pigmentai ir preparatai, kurių pagrindinės sudėtinės dalys yra kadmio junginiai</v>
      </c>
      <c r="J238" s="410" t="str">
        <f t="shared" si="7"/>
        <v>kilogramai</v>
      </c>
    </row>
    <row r="239" spans="1:10" ht="18" hidden="1" customHeight="1">
      <c r="A239" s="414"/>
      <c r="B239" s="414"/>
      <c r="C239" s="414"/>
      <c r="D239" s="414"/>
      <c r="E239" s="412">
        <v>2007</v>
      </c>
      <c r="F239" s="413"/>
      <c r="G239" s="413"/>
      <c r="H239" s="410">
        <f t="shared" si="6"/>
        <v>32063000</v>
      </c>
      <c r="I239" s="410" t="str">
        <f t="shared" si="7"/>
        <v>-- Pigmentai ir preparatai, kurių pagrindinės sudėtinės dalys yra kadmio junginiai</v>
      </c>
      <c r="J239" s="410" t="str">
        <f t="shared" si="7"/>
        <v>kilogramai</v>
      </c>
    </row>
    <row r="240" spans="1:10" ht="18" hidden="1" customHeight="1">
      <c r="A240" s="414"/>
      <c r="B240" s="414"/>
      <c r="C240" s="414"/>
      <c r="D240" s="414"/>
      <c r="E240" s="412">
        <v>2006</v>
      </c>
      <c r="F240" s="413">
        <v>0</v>
      </c>
      <c r="G240" s="413">
        <v>1.3</v>
      </c>
      <c r="H240" s="410">
        <f t="shared" si="6"/>
        <v>32063000</v>
      </c>
      <c r="I240" s="410" t="str">
        <f t="shared" si="7"/>
        <v>-- Pigmentai ir preparatai, kurių pagrindinės sudėtinės dalys yra kadmio junginiai</v>
      </c>
      <c r="J240" s="410" t="str">
        <f t="shared" si="7"/>
        <v>kilogramai</v>
      </c>
    </row>
    <row r="241" spans="1:10" ht="18" hidden="1" customHeight="1">
      <c r="A241" s="414"/>
      <c r="B241" s="414"/>
      <c r="C241" s="414"/>
      <c r="D241" s="414"/>
      <c r="E241" s="412">
        <v>2005</v>
      </c>
      <c r="F241" s="413"/>
      <c r="G241" s="413"/>
      <c r="H241" s="410">
        <f t="shared" si="6"/>
        <v>32063000</v>
      </c>
      <c r="I241" s="410" t="str">
        <f t="shared" si="7"/>
        <v>-- Pigmentai ir preparatai, kurių pagrindinės sudėtinės dalys yra kadmio junginiai</v>
      </c>
      <c r="J241" s="410" t="str">
        <f t="shared" si="7"/>
        <v>kilogramai</v>
      </c>
    </row>
    <row r="242" spans="1:10" ht="18" hidden="1" customHeight="1">
      <c r="A242" s="414"/>
      <c r="B242" s="411" t="s">
        <v>3087</v>
      </c>
      <c r="C242" s="411" t="s">
        <v>3088</v>
      </c>
      <c r="D242" s="411" t="s">
        <v>3054</v>
      </c>
      <c r="E242" s="412">
        <v>2018</v>
      </c>
      <c r="F242" s="413">
        <v>18235.900000000001</v>
      </c>
      <c r="G242" s="413">
        <v>33503.800000000003</v>
      </c>
      <c r="H242" s="410">
        <f t="shared" si="6"/>
        <v>32064100</v>
      </c>
      <c r="I242" s="410" t="str">
        <f t="shared" si="7"/>
        <v>--- Ultramarinas ir preparatai, kuriuose jis yra pagrindinė sudėtinė dalis</v>
      </c>
      <c r="J242" s="410" t="str">
        <f t="shared" si="7"/>
        <v>kilogramai</v>
      </c>
    </row>
    <row r="243" spans="1:10" ht="18" hidden="1" customHeight="1">
      <c r="A243" s="414"/>
      <c r="B243" s="414"/>
      <c r="C243" s="414"/>
      <c r="D243" s="414"/>
      <c r="E243" s="412">
        <v>2017</v>
      </c>
      <c r="F243" s="413">
        <v>8211.7000000000007</v>
      </c>
      <c r="G243" s="413">
        <v>24546.6</v>
      </c>
      <c r="H243" s="410">
        <f t="shared" si="6"/>
        <v>32064100</v>
      </c>
      <c r="I243" s="410" t="str">
        <f t="shared" si="7"/>
        <v>--- Ultramarinas ir preparatai, kuriuose jis yra pagrindinė sudėtinė dalis</v>
      </c>
      <c r="J243" s="410" t="str">
        <f t="shared" si="7"/>
        <v>kilogramai</v>
      </c>
    </row>
    <row r="244" spans="1:10" ht="18" hidden="1" customHeight="1">
      <c r="A244" s="414"/>
      <c r="B244" s="414"/>
      <c r="C244" s="414"/>
      <c r="D244" s="414"/>
      <c r="E244" s="412">
        <v>2016</v>
      </c>
      <c r="F244" s="413">
        <v>10490</v>
      </c>
      <c r="G244" s="413">
        <v>13085.7</v>
      </c>
      <c r="H244" s="410">
        <f t="shared" si="6"/>
        <v>32064100</v>
      </c>
      <c r="I244" s="410" t="str">
        <f t="shared" si="7"/>
        <v>--- Ultramarinas ir preparatai, kuriuose jis yra pagrindinė sudėtinė dalis</v>
      </c>
      <c r="J244" s="410" t="str">
        <f t="shared" si="7"/>
        <v>kilogramai</v>
      </c>
    </row>
    <row r="245" spans="1:10" ht="18" hidden="1" customHeight="1">
      <c r="A245" s="414"/>
      <c r="B245" s="414"/>
      <c r="C245" s="414"/>
      <c r="D245" s="414"/>
      <c r="E245" s="412">
        <v>2015</v>
      </c>
      <c r="F245" s="413">
        <v>4936.1000000000004</v>
      </c>
      <c r="G245" s="413">
        <v>9171</v>
      </c>
      <c r="H245" s="410">
        <f t="shared" si="6"/>
        <v>32064100</v>
      </c>
      <c r="I245" s="410" t="str">
        <f t="shared" si="7"/>
        <v>--- Ultramarinas ir preparatai, kuriuose jis yra pagrindinė sudėtinė dalis</v>
      </c>
      <c r="J245" s="410" t="str">
        <f t="shared" si="7"/>
        <v>kilogramai</v>
      </c>
    </row>
    <row r="246" spans="1:10" ht="18" hidden="1" customHeight="1">
      <c r="A246" s="414"/>
      <c r="B246" s="414"/>
      <c r="C246" s="414"/>
      <c r="D246" s="414"/>
      <c r="E246" s="412">
        <v>2014</v>
      </c>
      <c r="F246" s="413">
        <v>4274.8999999999996</v>
      </c>
      <c r="G246" s="413">
        <v>5093</v>
      </c>
      <c r="H246" s="410">
        <f t="shared" si="6"/>
        <v>32064100</v>
      </c>
      <c r="I246" s="410" t="str">
        <f t="shared" si="7"/>
        <v>--- Ultramarinas ir preparatai, kuriuose jis yra pagrindinė sudėtinė dalis</v>
      </c>
      <c r="J246" s="410" t="str">
        <f t="shared" si="7"/>
        <v>kilogramai</v>
      </c>
    </row>
    <row r="247" spans="1:10" ht="18" hidden="1" customHeight="1">
      <c r="A247" s="414"/>
      <c r="B247" s="414"/>
      <c r="C247" s="414"/>
      <c r="D247" s="414"/>
      <c r="E247" s="412">
        <v>2013</v>
      </c>
      <c r="F247" s="413">
        <v>1485</v>
      </c>
      <c r="G247" s="413">
        <v>4098.6000000000004</v>
      </c>
      <c r="H247" s="410">
        <f t="shared" si="6"/>
        <v>32064100</v>
      </c>
      <c r="I247" s="410" t="str">
        <f t="shared" si="7"/>
        <v>--- Ultramarinas ir preparatai, kuriuose jis yra pagrindinė sudėtinė dalis</v>
      </c>
      <c r="J247" s="410" t="str">
        <f t="shared" si="7"/>
        <v>kilogramai</v>
      </c>
    </row>
    <row r="248" spans="1:10" ht="18" hidden="1" customHeight="1">
      <c r="A248" s="414"/>
      <c r="B248" s="414"/>
      <c r="C248" s="414"/>
      <c r="D248" s="414"/>
      <c r="E248" s="412">
        <v>2012</v>
      </c>
      <c r="F248" s="413">
        <v>1400</v>
      </c>
      <c r="G248" s="413">
        <v>4387</v>
      </c>
      <c r="H248" s="410">
        <f t="shared" si="6"/>
        <v>32064100</v>
      </c>
      <c r="I248" s="410" t="str">
        <f t="shared" si="7"/>
        <v>--- Ultramarinas ir preparatai, kuriuose jis yra pagrindinė sudėtinė dalis</v>
      </c>
      <c r="J248" s="410" t="str">
        <f t="shared" si="7"/>
        <v>kilogramai</v>
      </c>
    </row>
    <row r="249" spans="1:10" ht="18" hidden="1" customHeight="1">
      <c r="A249" s="414"/>
      <c r="B249" s="414"/>
      <c r="C249" s="414"/>
      <c r="D249" s="414"/>
      <c r="E249" s="412">
        <v>2011</v>
      </c>
      <c r="F249" s="413">
        <v>550</v>
      </c>
      <c r="G249" s="413">
        <v>2965</v>
      </c>
      <c r="H249" s="410">
        <f t="shared" si="6"/>
        <v>32064100</v>
      </c>
      <c r="I249" s="410" t="str">
        <f t="shared" si="7"/>
        <v>--- Ultramarinas ir preparatai, kuriuose jis yra pagrindinė sudėtinė dalis</v>
      </c>
      <c r="J249" s="410" t="str">
        <f t="shared" si="7"/>
        <v>kilogramai</v>
      </c>
    </row>
    <row r="250" spans="1:10" ht="18" hidden="1" customHeight="1">
      <c r="A250" s="414"/>
      <c r="B250" s="414"/>
      <c r="C250" s="414"/>
      <c r="D250" s="414"/>
      <c r="E250" s="412">
        <v>2010</v>
      </c>
      <c r="F250" s="413">
        <v>50</v>
      </c>
      <c r="G250" s="413">
        <v>636.5</v>
      </c>
      <c r="H250" s="410">
        <f t="shared" si="6"/>
        <v>32064100</v>
      </c>
      <c r="I250" s="410" t="str">
        <f t="shared" si="7"/>
        <v>--- Ultramarinas ir preparatai, kuriuose jis yra pagrindinė sudėtinė dalis</v>
      </c>
      <c r="J250" s="410" t="str">
        <f t="shared" si="7"/>
        <v>kilogramai</v>
      </c>
    </row>
    <row r="251" spans="1:10" ht="18" hidden="1" customHeight="1">
      <c r="A251" s="414"/>
      <c r="B251" s="414"/>
      <c r="C251" s="414"/>
      <c r="D251" s="414"/>
      <c r="E251" s="412">
        <v>2009</v>
      </c>
      <c r="F251" s="413">
        <v>0</v>
      </c>
      <c r="G251" s="413">
        <v>15284.3</v>
      </c>
      <c r="H251" s="410">
        <f t="shared" si="6"/>
        <v>32064100</v>
      </c>
      <c r="I251" s="410" t="str">
        <f t="shared" si="7"/>
        <v>--- Ultramarinas ir preparatai, kuriuose jis yra pagrindinė sudėtinė dalis</v>
      </c>
      <c r="J251" s="410" t="str">
        <f t="shared" si="7"/>
        <v>kilogramai</v>
      </c>
    </row>
    <row r="252" spans="1:10" ht="18" hidden="1" customHeight="1">
      <c r="A252" s="414"/>
      <c r="B252" s="414"/>
      <c r="C252" s="414"/>
      <c r="D252" s="414"/>
      <c r="E252" s="412">
        <v>2008</v>
      </c>
      <c r="F252" s="413">
        <v>50</v>
      </c>
      <c r="G252" s="413">
        <v>2384.6</v>
      </c>
      <c r="H252" s="410">
        <f t="shared" si="6"/>
        <v>32064100</v>
      </c>
      <c r="I252" s="410" t="str">
        <f t="shared" si="7"/>
        <v>--- Ultramarinas ir preparatai, kuriuose jis yra pagrindinė sudėtinė dalis</v>
      </c>
      <c r="J252" s="410" t="str">
        <f t="shared" si="7"/>
        <v>kilogramai</v>
      </c>
    </row>
    <row r="253" spans="1:10" ht="18" hidden="1" customHeight="1">
      <c r="A253" s="414"/>
      <c r="B253" s="414"/>
      <c r="C253" s="414"/>
      <c r="D253" s="414"/>
      <c r="E253" s="412">
        <v>2007</v>
      </c>
      <c r="F253" s="413">
        <v>0</v>
      </c>
      <c r="G253" s="413">
        <v>2667</v>
      </c>
      <c r="H253" s="410">
        <f t="shared" si="6"/>
        <v>32064100</v>
      </c>
      <c r="I253" s="410" t="str">
        <f t="shared" si="7"/>
        <v>--- Ultramarinas ir preparatai, kuriuose jis yra pagrindinė sudėtinė dalis</v>
      </c>
      <c r="J253" s="410" t="str">
        <f t="shared" si="7"/>
        <v>kilogramai</v>
      </c>
    </row>
    <row r="254" spans="1:10" ht="18" hidden="1" customHeight="1">
      <c r="A254" s="414"/>
      <c r="B254" s="414"/>
      <c r="C254" s="414"/>
      <c r="D254" s="414"/>
      <c r="E254" s="412">
        <v>2006</v>
      </c>
      <c r="F254" s="413">
        <v>75</v>
      </c>
      <c r="G254" s="413">
        <v>380</v>
      </c>
      <c r="H254" s="410">
        <f t="shared" si="6"/>
        <v>32064100</v>
      </c>
      <c r="I254" s="410" t="str">
        <f t="shared" si="7"/>
        <v>--- Ultramarinas ir preparatai, kuriuose jis yra pagrindinė sudėtinė dalis</v>
      </c>
      <c r="J254" s="410" t="str">
        <f t="shared" si="7"/>
        <v>kilogramai</v>
      </c>
    </row>
    <row r="255" spans="1:10" ht="18" hidden="1" customHeight="1">
      <c r="A255" s="414"/>
      <c r="B255" s="414"/>
      <c r="C255" s="414"/>
      <c r="D255" s="414"/>
      <c r="E255" s="412">
        <v>2005</v>
      </c>
      <c r="F255" s="413">
        <v>75</v>
      </c>
      <c r="G255" s="413">
        <v>3007</v>
      </c>
      <c r="H255" s="410">
        <f t="shared" si="6"/>
        <v>32064100</v>
      </c>
      <c r="I255" s="410" t="str">
        <f t="shared" si="7"/>
        <v>--- Ultramarinas ir preparatai, kuriuose jis yra pagrindinė sudėtinė dalis</v>
      </c>
      <c r="J255" s="410" t="str">
        <f t="shared" si="7"/>
        <v>kilogramai</v>
      </c>
    </row>
    <row r="256" spans="1:10" ht="18" hidden="1" customHeight="1">
      <c r="A256" s="414"/>
      <c r="B256" s="411" t="s">
        <v>3089</v>
      </c>
      <c r="C256" s="411" t="s">
        <v>3090</v>
      </c>
      <c r="D256" s="411" t="s">
        <v>3054</v>
      </c>
      <c r="E256" s="412">
        <v>2018</v>
      </c>
      <c r="F256" s="413">
        <v>195170.6</v>
      </c>
      <c r="G256" s="413">
        <v>195620.7</v>
      </c>
      <c r="H256" s="410">
        <f t="shared" si="6"/>
        <v>32064200</v>
      </c>
      <c r="I256" s="410" t="str">
        <f t="shared" si="7"/>
        <v>--- Litoponas ir kiti pigmentai bei preparatai, kurių pagrindinė sudėtinė dalis yra cinko sulfidas</v>
      </c>
      <c r="J256" s="410" t="str">
        <f t="shared" si="7"/>
        <v>kilogramai</v>
      </c>
    </row>
    <row r="257" spans="1:10" ht="18" hidden="1" customHeight="1">
      <c r="A257" s="414"/>
      <c r="B257" s="414"/>
      <c r="C257" s="414"/>
      <c r="D257" s="414"/>
      <c r="E257" s="412">
        <v>2017</v>
      </c>
      <c r="F257" s="413">
        <v>2161</v>
      </c>
      <c r="G257" s="413">
        <v>201</v>
      </c>
      <c r="H257" s="410">
        <f t="shared" si="6"/>
        <v>32064200</v>
      </c>
      <c r="I257" s="410" t="str">
        <f t="shared" si="7"/>
        <v>--- Litoponas ir kiti pigmentai bei preparatai, kurių pagrindinė sudėtinė dalis yra cinko sulfidas</v>
      </c>
      <c r="J257" s="410" t="str">
        <f t="shared" si="7"/>
        <v>kilogramai</v>
      </c>
    </row>
    <row r="258" spans="1:10" ht="18" hidden="1" customHeight="1">
      <c r="A258" s="414"/>
      <c r="B258" s="414"/>
      <c r="C258" s="414"/>
      <c r="D258" s="414"/>
      <c r="E258" s="412">
        <v>2016</v>
      </c>
      <c r="F258" s="413">
        <v>39832</v>
      </c>
      <c r="G258" s="413">
        <v>40832</v>
      </c>
      <c r="H258" s="410">
        <f t="shared" si="6"/>
        <v>32064200</v>
      </c>
      <c r="I258" s="410" t="str">
        <f t="shared" si="7"/>
        <v>--- Litoponas ir kiti pigmentai bei preparatai, kurių pagrindinė sudėtinė dalis yra cinko sulfidas</v>
      </c>
      <c r="J258" s="410" t="str">
        <f t="shared" si="7"/>
        <v>kilogramai</v>
      </c>
    </row>
    <row r="259" spans="1:10" ht="18" hidden="1" customHeight="1">
      <c r="A259" s="414"/>
      <c r="B259" s="414"/>
      <c r="C259" s="414"/>
      <c r="D259" s="414"/>
      <c r="E259" s="412">
        <v>2015</v>
      </c>
      <c r="F259" s="413">
        <v>83642</v>
      </c>
      <c r="G259" s="413">
        <v>84420</v>
      </c>
      <c r="H259" s="410">
        <f t="shared" si="6"/>
        <v>32064200</v>
      </c>
      <c r="I259" s="410" t="str">
        <f t="shared" si="7"/>
        <v>--- Litoponas ir kiti pigmentai bei preparatai, kurių pagrindinė sudėtinė dalis yra cinko sulfidas</v>
      </c>
      <c r="J259" s="410" t="str">
        <f t="shared" si="7"/>
        <v>kilogramai</v>
      </c>
    </row>
    <row r="260" spans="1:10" ht="18" hidden="1" customHeight="1">
      <c r="A260" s="414"/>
      <c r="B260" s="414"/>
      <c r="C260" s="414"/>
      <c r="D260" s="414"/>
      <c r="E260" s="412">
        <v>2014</v>
      </c>
      <c r="F260" s="413">
        <v>509.5</v>
      </c>
      <c r="G260" s="413">
        <v>1085</v>
      </c>
      <c r="H260" s="410">
        <f t="shared" si="6"/>
        <v>32064200</v>
      </c>
      <c r="I260" s="410" t="str">
        <f t="shared" si="7"/>
        <v>--- Litoponas ir kiti pigmentai bei preparatai, kurių pagrindinė sudėtinė dalis yra cinko sulfidas</v>
      </c>
      <c r="J260" s="410" t="str">
        <f t="shared" si="7"/>
        <v>kilogramai</v>
      </c>
    </row>
    <row r="261" spans="1:10" ht="18" hidden="1" customHeight="1">
      <c r="A261" s="414"/>
      <c r="B261" s="414"/>
      <c r="C261" s="414"/>
      <c r="D261" s="414"/>
      <c r="E261" s="412">
        <v>2013</v>
      </c>
      <c r="F261" s="413">
        <v>5</v>
      </c>
      <c r="G261" s="413">
        <v>2104</v>
      </c>
      <c r="H261" s="410">
        <f t="shared" ref="H261:H324" si="8">+IF(B261=0,H260,VALUE(B261))</f>
        <v>32064200</v>
      </c>
      <c r="I261" s="410" t="str">
        <f t="shared" ref="I261:J324" si="9">+IF(C261=0,I260,C261)</f>
        <v>--- Litoponas ir kiti pigmentai bei preparatai, kurių pagrindinė sudėtinė dalis yra cinko sulfidas</v>
      </c>
      <c r="J261" s="410" t="str">
        <f t="shared" si="9"/>
        <v>kilogramai</v>
      </c>
    </row>
    <row r="262" spans="1:10" ht="18" hidden="1" customHeight="1">
      <c r="A262" s="414"/>
      <c r="B262" s="414"/>
      <c r="C262" s="414"/>
      <c r="D262" s="414"/>
      <c r="E262" s="412">
        <v>2012</v>
      </c>
      <c r="F262" s="413">
        <v>50</v>
      </c>
      <c r="G262" s="413">
        <v>3000</v>
      </c>
      <c r="H262" s="410">
        <f t="shared" si="8"/>
        <v>32064200</v>
      </c>
      <c r="I262" s="410" t="str">
        <f t="shared" si="9"/>
        <v>--- Litoponas ir kiti pigmentai bei preparatai, kurių pagrindinė sudėtinė dalis yra cinko sulfidas</v>
      </c>
      <c r="J262" s="410" t="str">
        <f t="shared" si="9"/>
        <v>kilogramai</v>
      </c>
    </row>
    <row r="263" spans="1:10" ht="18" hidden="1" customHeight="1">
      <c r="A263" s="414"/>
      <c r="B263" s="414"/>
      <c r="C263" s="414"/>
      <c r="D263" s="414"/>
      <c r="E263" s="412">
        <v>2011</v>
      </c>
      <c r="F263" s="413">
        <v>0</v>
      </c>
      <c r="G263" s="413">
        <v>1000</v>
      </c>
      <c r="H263" s="410">
        <f t="shared" si="8"/>
        <v>32064200</v>
      </c>
      <c r="I263" s="410" t="str">
        <f t="shared" si="9"/>
        <v>--- Litoponas ir kiti pigmentai bei preparatai, kurių pagrindinė sudėtinė dalis yra cinko sulfidas</v>
      </c>
      <c r="J263" s="410" t="str">
        <f t="shared" si="9"/>
        <v>kilogramai</v>
      </c>
    </row>
    <row r="264" spans="1:10" ht="18" hidden="1" customHeight="1">
      <c r="A264" s="414"/>
      <c r="B264" s="414"/>
      <c r="C264" s="414"/>
      <c r="D264" s="414"/>
      <c r="E264" s="412">
        <v>2010</v>
      </c>
      <c r="F264" s="413">
        <v>0</v>
      </c>
      <c r="G264" s="413">
        <v>4560</v>
      </c>
      <c r="H264" s="410">
        <f t="shared" si="8"/>
        <v>32064200</v>
      </c>
      <c r="I264" s="410" t="str">
        <f t="shared" si="9"/>
        <v>--- Litoponas ir kiti pigmentai bei preparatai, kurių pagrindinė sudėtinė dalis yra cinko sulfidas</v>
      </c>
      <c r="J264" s="410" t="str">
        <f t="shared" si="9"/>
        <v>kilogramai</v>
      </c>
    </row>
    <row r="265" spans="1:10" ht="18" hidden="1" customHeight="1">
      <c r="A265" s="414"/>
      <c r="B265" s="414"/>
      <c r="C265" s="414"/>
      <c r="D265" s="414"/>
      <c r="E265" s="412">
        <v>2009</v>
      </c>
      <c r="F265" s="413">
        <v>2286.5</v>
      </c>
      <c r="G265" s="413">
        <v>713</v>
      </c>
      <c r="H265" s="410">
        <f t="shared" si="8"/>
        <v>32064200</v>
      </c>
      <c r="I265" s="410" t="str">
        <f t="shared" si="9"/>
        <v>--- Litoponas ir kiti pigmentai bei preparatai, kurių pagrindinė sudėtinė dalis yra cinko sulfidas</v>
      </c>
      <c r="J265" s="410" t="str">
        <f t="shared" si="9"/>
        <v>kilogramai</v>
      </c>
    </row>
    <row r="266" spans="1:10" ht="18" hidden="1" customHeight="1">
      <c r="A266" s="414"/>
      <c r="B266" s="414"/>
      <c r="C266" s="414"/>
      <c r="D266" s="414"/>
      <c r="E266" s="412">
        <v>2008</v>
      </c>
      <c r="F266" s="413">
        <v>64.099999999999994</v>
      </c>
      <c r="G266" s="413">
        <v>11891</v>
      </c>
      <c r="H266" s="410">
        <f t="shared" si="8"/>
        <v>32064200</v>
      </c>
      <c r="I266" s="410" t="str">
        <f t="shared" si="9"/>
        <v>--- Litoponas ir kiti pigmentai bei preparatai, kurių pagrindinė sudėtinė dalis yra cinko sulfidas</v>
      </c>
      <c r="J266" s="410" t="str">
        <f t="shared" si="9"/>
        <v>kilogramai</v>
      </c>
    </row>
    <row r="267" spans="1:10" ht="18" hidden="1" customHeight="1">
      <c r="A267" s="414"/>
      <c r="B267" s="414"/>
      <c r="C267" s="414"/>
      <c r="D267" s="414"/>
      <c r="E267" s="412">
        <v>2007</v>
      </c>
      <c r="F267" s="413">
        <v>0</v>
      </c>
      <c r="G267" s="413">
        <v>25960</v>
      </c>
      <c r="H267" s="410">
        <f t="shared" si="8"/>
        <v>32064200</v>
      </c>
      <c r="I267" s="410" t="str">
        <f t="shared" si="9"/>
        <v>--- Litoponas ir kiti pigmentai bei preparatai, kurių pagrindinė sudėtinė dalis yra cinko sulfidas</v>
      </c>
      <c r="J267" s="410" t="str">
        <f t="shared" si="9"/>
        <v>kilogramai</v>
      </c>
    </row>
    <row r="268" spans="1:10" ht="18" hidden="1" customHeight="1">
      <c r="A268" s="414"/>
      <c r="B268" s="414"/>
      <c r="C268" s="414"/>
      <c r="D268" s="414"/>
      <c r="E268" s="412">
        <v>2006</v>
      </c>
      <c r="F268" s="413">
        <v>245</v>
      </c>
      <c r="G268" s="413">
        <v>19175</v>
      </c>
      <c r="H268" s="410">
        <f t="shared" si="8"/>
        <v>32064200</v>
      </c>
      <c r="I268" s="410" t="str">
        <f t="shared" si="9"/>
        <v>--- Litoponas ir kiti pigmentai bei preparatai, kurių pagrindinė sudėtinė dalis yra cinko sulfidas</v>
      </c>
      <c r="J268" s="410" t="str">
        <f t="shared" si="9"/>
        <v>kilogramai</v>
      </c>
    </row>
    <row r="269" spans="1:10" ht="18" hidden="1" customHeight="1">
      <c r="A269" s="414"/>
      <c r="B269" s="414"/>
      <c r="C269" s="414"/>
      <c r="D269" s="414"/>
      <c r="E269" s="412">
        <v>2005</v>
      </c>
      <c r="F269" s="413">
        <v>0</v>
      </c>
      <c r="G269" s="413">
        <v>15258</v>
      </c>
      <c r="H269" s="410">
        <f t="shared" si="8"/>
        <v>32064200</v>
      </c>
      <c r="I269" s="410" t="str">
        <f t="shared" si="9"/>
        <v>--- Litoponas ir kiti pigmentai bei preparatai, kurių pagrindinė sudėtinė dalis yra cinko sulfidas</v>
      </c>
      <c r="J269" s="410" t="str">
        <f t="shared" si="9"/>
        <v>kilogramai</v>
      </c>
    </row>
    <row r="270" spans="1:10" ht="18" hidden="1" customHeight="1">
      <c r="A270" s="414"/>
      <c r="B270" s="411" t="s">
        <v>3091</v>
      </c>
      <c r="C270" s="411" t="s">
        <v>3092</v>
      </c>
      <c r="D270" s="411" t="s">
        <v>3054</v>
      </c>
      <c r="E270" s="412">
        <v>2018</v>
      </c>
      <c r="F270" s="413"/>
      <c r="G270" s="413"/>
      <c r="H270" s="410">
        <f t="shared" si="8"/>
        <v>32064300</v>
      </c>
      <c r="I270" s="410" t="str">
        <f t="shared" si="9"/>
        <v>-- Pigmentai ir preparatai, kurių pagrindinės sudėtinės dalys yra heksacianoferatai (ferocianidai ir fericianidai)</v>
      </c>
      <c r="J270" s="410" t="str">
        <f t="shared" si="9"/>
        <v>kilogramai</v>
      </c>
    </row>
    <row r="271" spans="1:10" ht="18" hidden="1" customHeight="1">
      <c r="A271" s="414"/>
      <c r="B271" s="414"/>
      <c r="C271" s="414"/>
      <c r="D271" s="414"/>
      <c r="E271" s="412">
        <v>2017</v>
      </c>
      <c r="F271" s="413"/>
      <c r="G271" s="413"/>
      <c r="H271" s="410">
        <f t="shared" si="8"/>
        <v>32064300</v>
      </c>
      <c r="I271" s="410" t="str">
        <f t="shared" si="9"/>
        <v>-- Pigmentai ir preparatai, kurių pagrindinės sudėtinės dalys yra heksacianoferatai (ferocianidai ir fericianidai)</v>
      </c>
      <c r="J271" s="410" t="str">
        <f t="shared" si="9"/>
        <v>kilogramai</v>
      </c>
    </row>
    <row r="272" spans="1:10" ht="18" hidden="1" customHeight="1">
      <c r="A272" s="414"/>
      <c r="B272" s="414"/>
      <c r="C272" s="414"/>
      <c r="D272" s="414"/>
      <c r="E272" s="412">
        <v>2016</v>
      </c>
      <c r="F272" s="413"/>
      <c r="G272" s="413"/>
      <c r="H272" s="410">
        <f t="shared" si="8"/>
        <v>32064300</v>
      </c>
      <c r="I272" s="410" t="str">
        <f t="shared" si="9"/>
        <v>-- Pigmentai ir preparatai, kurių pagrindinės sudėtinės dalys yra heksacianoferatai (ferocianidai ir fericianidai)</v>
      </c>
      <c r="J272" s="410" t="str">
        <f t="shared" si="9"/>
        <v>kilogramai</v>
      </c>
    </row>
    <row r="273" spans="1:10" ht="18" hidden="1" customHeight="1">
      <c r="A273" s="414"/>
      <c r="B273" s="414"/>
      <c r="C273" s="414"/>
      <c r="D273" s="414"/>
      <c r="E273" s="412">
        <v>2015</v>
      </c>
      <c r="F273" s="413"/>
      <c r="G273" s="413"/>
      <c r="H273" s="410">
        <f t="shared" si="8"/>
        <v>32064300</v>
      </c>
      <c r="I273" s="410" t="str">
        <f t="shared" si="9"/>
        <v>-- Pigmentai ir preparatai, kurių pagrindinės sudėtinės dalys yra heksacianoferatai (ferocianidai ir fericianidai)</v>
      </c>
      <c r="J273" s="410" t="str">
        <f t="shared" si="9"/>
        <v>kilogramai</v>
      </c>
    </row>
    <row r="274" spans="1:10" ht="18" hidden="1" customHeight="1">
      <c r="A274" s="414"/>
      <c r="B274" s="414"/>
      <c r="C274" s="414"/>
      <c r="D274" s="414"/>
      <c r="E274" s="412">
        <v>2014</v>
      </c>
      <c r="F274" s="413"/>
      <c r="G274" s="413"/>
      <c r="H274" s="410">
        <f t="shared" si="8"/>
        <v>32064300</v>
      </c>
      <c r="I274" s="410" t="str">
        <f t="shared" si="9"/>
        <v>-- Pigmentai ir preparatai, kurių pagrindinės sudėtinės dalys yra heksacianoferatai (ferocianidai ir fericianidai)</v>
      </c>
      <c r="J274" s="410" t="str">
        <f t="shared" si="9"/>
        <v>kilogramai</v>
      </c>
    </row>
    <row r="275" spans="1:10" ht="18" hidden="1" customHeight="1">
      <c r="A275" s="414"/>
      <c r="B275" s="414"/>
      <c r="C275" s="414"/>
      <c r="D275" s="414"/>
      <c r="E275" s="412">
        <v>2013</v>
      </c>
      <c r="F275" s="413"/>
      <c r="G275" s="413"/>
      <c r="H275" s="410">
        <f t="shared" si="8"/>
        <v>32064300</v>
      </c>
      <c r="I275" s="410" t="str">
        <f t="shared" si="9"/>
        <v>-- Pigmentai ir preparatai, kurių pagrindinės sudėtinės dalys yra heksacianoferatai (ferocianidai ir fericianidai)</v>
      </c>
      <c r="J275" s="410" t="str">
        <f t="shared" si="9"/>
        <v>kilogramai</v>
      </c>
    </row>
    <row r="276" spans="1:10" ht="18" hidden="1" customHeight="1">
      <c r="A276" s="414"/>
      <c r="B276" s="414"/>
      <c r="C276" s="414"/>
      <c r="D276" s="414"/>
      <c r="E276" s="412">
        <v>2012</v>
      </c>
      <c r="F276" s="413"/>
      <c r="G276" s="413"/>
      <c r="H276" s="410">
        <f t="shared" si="8"/>
        <v>32064300</v>
      </c>
      <c r="I276" s="410" t="str">
        <f t="shared" si="9"/>
        <v>-- Pigmentai ir preparatai, kurių pagrindinės sudėtinės dalys yra heksacianoferatai (ferocianidai ir fericianidai)</v>
      </c>
      <c r="J276" s="410" t="str">
        <f t="shared" si="9"/>
        <v>kilogramai</v>
      </c>
    </row>
    <row r="277" spans="1:10" ht="18" hidden="1" customHeight="1">
      <c r="A277" s="414"/>
      <c r="B277" s="414"/>
      <c r="C277" s="414"/>
      <c r="D277" s="414"/>
      <c r="E277" s="412">
        <v>2011</v>
      </c>
      <c r="F277" s="413"/>
      <c r="G277" s="413"/>
      <c r="H277" s="410">
        <f t="shared" si="8"/>
        <v>32064300</v>
      </c>
      <c r="I277" s="410" t="str">
        <f t="shared" si="9"/>
        <v>-- Pigmentai ir preparatai, kurių pagrindinės sudėtinės dalys yra heksacianoferatai (ferocianidai ir fericianidai)</v>
      </c>
      <c r="J277" s="410" t="str">
        <f t="shared" si="9"/>
        <v>kilogramai</v>
      </c>
    </row>
    <row r="278" spans="1:10" ht="18" hidden="1" customHeight="1">
      <c r="A278" s="414"/>
      <c r="B278" s="414"/>
      <c r="C278" s="414"/>
      <c r="D278" s="414"/>
      <c r="E278" s="412">
        <v>2010</v>
      </c>
      <c r="F278" s="413"/>
      <c r="G278" s="413"/>
      <c r="H278" s="410">
        <f t="shared" si="8"/>
        <v>32064300</v>
      </c>
      <c r="I278" s="410" t="str">
        <f t="shared" si="9"/>
        <v>-- Pigmentai ir preparatai, kurių pagrindinės sudėtinės dalys yra heksacianoferatai (ferocianidai ir fericianidai)</v>
      </c>
      <c r="J278" s="410" t="str">
        <f t="shared" si="9"/>
        <v>kilogramai</v>
      </c>
    </row>
    <row r="279" spans="1:10" ht="18" hidden="1" customHeight="1">
      <c r="A279" s="414"/>
      <c r="B279" s="414"/>
      <c r="C279" s="414"/>
      <c r="D279" s="414"/>
      <c r="E279" s="412">
        <v>2009</v>
      </c>
      <c r="F279" s="413"/>
      <c r="G279" s="413"/>
      <c r="H279" s="410">
        <f t="shared" si="8"/>
        <v>32064300</v>
      </c>
      <c r="I279" s="410" t="str">
        <f t="shared" si="9"/>
        <v>-- Pigmentai ir preparatai, kurių pagrindinės sudėtinės dalys yra heksacianoferatai (ferocianidai ir fericianidai)</v>
      </c>
      <c r="J279" s="410" t="str">
        <f t="shared" si="9"/>
        <v>kilogramai</v>
      </c>
    </row>
    <row r="280" spans="1:10" ht="18" hidden="1" customHeight="1">
      <c r="A280" s="414"/>
      <c r="B280" s="414"/>
      <c r="C280" s="414"/>
      <c r="D280" s="414"/>
      <c r="E280" s="412">
        <v>2008</v>
      </c>
      <c r="F280" s="413"/>
      <c r="G280" s="413"/>
      <c r="H280" s="410">
        <f t="shared" si="8"/>
        <v>32064300</v>
      </c>
      <c r="I280" s="410" t="str">
        <f t="shared" si="9"/>
        <v>-- Pigmentai ir preparatai, kurių pagrindinės sudėtinės dalys yra heksacianoferatai (ferocianidai ir fericianidai)</v>
      </c>
      <c r="J280" s="410" t="str">
        <f t="shared" si="9"/>
        <v>kilogramai</v>
      </c>
    </row>
    <row r="281" spans="1:10" ht="18" hidden="1" customHeight="1">
      <c r="A281" s="414"/>
      <c r="B281" s="414"/>
      <c r="C281" s="414"/>
      <c r="D281" s="414"/>
      <c r="E281" s="412">
        <v>2007</v>
      </c>
      <c r="F281" s="413"/>
      <c r="G281" s="413"/>
      <c r="H281" s="410">
        <f t="shared" si="8"/>
        <v>32064300</v>
      </c>
      <c r="I281" s="410" t="str">
        <f t="shared" si="9"/>
        <v>-- Pigmentai ir preparatai, kurių pagrindinės sudėtinės dalys yra heksacianoferatai (ferocianidai ir fericianidai)</v>
      </c>
      <c r="J281" s="410" t="str">
        <f t="shared" si="9"/>
        <v>kilogramai</v>
      </c>
    </row>
    <row r="282" spans="1:10" ht="18" hidden="1" customHeight="1">
      <c r="A282" s="414"/>
      <c r="B282" s="414"/>
      <c r="C282" s="414"/>
      <c r="D282" s="414"/>
      <c r="E282" s="412">
        <v>2006</v>
      </c>
      <c r="F282" s="413"/>
      <c r="G282" s="413"/>
      <c r="H282" s="410">
        <f t="shared" si="8"/>
        <v>32064300</v>
      </c>
      <c r="I282" s="410" t="str">
        <f t="shared" si="9"/>
        <v>-- Pigmentai ir preparatai, kurių pagrindinės sudėtinės dalys yra heksacianoferatai (ferocianidai ir fericianidai)</v>
      </c>
      <c r="J282" s="410" t="str">
        <f t="shared" si="9"/>
        <v>kilogramai</v>
      </c>
    </row>
    <row r="283" spans="1:10" ht="18" hidden="1" customHeight="1">
      <c r="A283" s="414"/>
      <c r="B283" s="414"/>
      <c r="C283" s="414"/>
      <c r="D283" s="414"/>
      <c r="E283" s="412">
        <v>2005</v>
      </c>
      <c r="F283" s="413"/>
      <c r="G283" s="413"/>
      <c r="H283" s="410">
        <f t="shared" si="8"/>
        <v>32064300</v>
      </c>
      <c r="I283" s="410" t="str">
        <f t="shared" si="9"/>
        <v>-- Pigmentai ir preparatai, kurių pagrindinės sudėtinės dalys yra heksacianoferatai (ferocianidai ir fericianidai)</v>
      </c>
      <c r="J283" s="410" t="str">
        <f t="shared" si="9"/>
        <v>kilogramai</v>
      </c>
    </row>
    <row r="284" spans="1:10" ht="18" hidden="1" customHeight="1">
      <c r="A284" s="414"/>
      <c r="B284" s="411" t="s">
        <v>3093</v>
      </c>
      <c r="C284" s="411" t="s">
        <v>3094</v>
      </c>
      <c r="D284" s="411" t="s">
        <v>3054</v>
      </c>
      <c r="E284" s="412">
        <v>2018</v>
      </c>
      <c r="F284" s="413">
        <v>1108.0999999999999</v>
      </c>
      <c r="G284" s="413">
        <v>23382</v>
      </c>
      <c r="H284" s="410">
        <f t="shared" si="8"/>
        <v>32064910</v>
      </c>
      <c r="I284" s="410" t="str">
        <f t="shared" si="9"/>
        <v>--- Magnetitas</v>
      </c>
      <c r="J284" s="410" t="str">
        <f t="shared" si="9"/>
        <v>kilogramai</v>
      </c>
    </row>
    <row r="285" spans="1:10" ht="18" hidden="1" customHeight="1">
      <c r="A285" s="414"/>
      <c r="B285" s="414"/>
      <c r="C285" s="414"/>
      <c r="D285" s="414"/>
      <c r="E285" s="412">
        <v>2017</v>
      </c>
      <c r="F285" s="413">
        <v>344.3</v>
      </c>
      <c r="G285" s="413">
        <v>12708</v>
      </c>
      <c r="H285" s="410">
        <f t="shared" si="8"/>
        <v>32064910</v>
      </c>
      <c r="I285" s="410" t="str">
        <f t="shared" si="9"/>
        <v>--- Magnetitas</v>
      </c>
      <c r="J285" s="410" t="str">
        <f t="shared" si="9"/>
        <v>kilogramai</v>
      </c>
    </row>
    <row r="286" spans="1:10" ht="18" hidden="1" customHeight="1">
      <c r="A286" s="414"/>
      <c r="B286" s="414"/>
      <c r="C286" s="414"/>
      <c r="D286" s="414"/>
      <c r="E286" s="412">
        <v>2016</v>
      </c>
      <c r="F286" s="413">
        <v>0</v>
      </c>
      <c r="G286" s="413">
        <v>73</v>
      </c>
      <c r="H286" s="410">
        <f t="shared" si="8"/>
        <v>32064910</v>
      </c>
      <c r="I286" s="410" t="str">
        <f t="shared" si="9"/>
        <v>--- Magnetitas</v>
      </c>
      <c r="J286" s="410" t="str">
        <f t="shared" si="9"/>
        <v>kilogramai</v>
      </c>
    </row>
    <row r="287" spans="1:10" ht="18" hidden="1" customHeight="1">
      <c r="A287" s="414"/>
      <c r="B287" s="414"/>
      <c r="C287" s="414"/>
      <c r="D287" s="414"/>
      <c r="E287" s="412">
        <v>2015</v>
      </c>
      <c r="F287" s="413">
        <v>2276</v>
      </c>
      <c r="G287" s="413">
        <v>3494</v>
      </c>
      <c r="H287" s="410">
        <f t="shared" si="8"/>
        <v>32064910</v>
      </c>
      <c r="I287" s="410" t="str">
        <f t="shared" si="9"/>
        <v>--- Magnetitas</v>
      </c>
      <c r="J287" s="410" t="str">
        <f t="shared" si="9"/>
        <v>kilogramai</v>
      </c>
    </row>
    <row r="288" spans="1:10" ht="18" hidden="1" customHeight="1">
      <c r="A288" s="414"/>
      <c r="B288" s="414"/>
      <c r="C288" s="414"/>
      <c r="D288" s="414"/>
      <c r="E288" s="412">
        <v>2014</v>
      </c>
      <c r="F288" s="413">
        <v>228</v>
      </c>
      <c r="G288" s="413">
        <v>8169.8</v>
      </c>
      <c r="H288" s="410">
        <f t="shared" si="8"/>
        <v>32064910</v>
      </c>
      <c r="I288" s="410" t="str">
        <f t="shared" si="9"/>
        <v>--- Magnetitas</v>
      </c>
      <c r="J288" s="410" t="str">
        <f t="shared" si="9"/>
        <v>kilogramai</v>
      </c>
    </row>
    <row r="289" spans="1:10" ht="18" hidden="1" customHeight="1">
      <c r="A289" s="414"/>
      <c r="B289" s="414"/>
      <c r="C289" s="414"/>
      <c r="D289" s="414"/>
      <c r="E289" s="412">
        <v>2013</v>
      </c>
      <c r="F289" s="413">
        <v>340</v>
      </c>
      <c r="G289" s="413">
        <v>8217.1</v>
      </c>
      <c r="H289" s="410">
        <f t="shared" si="8"/>
        <v>32064910</v>
      </c>
      <c r="I289" s="410" t="str">
        <f t="shared" si="9"/>
        <v>--- Magnetitas</v>
      </c>
      <c r="J289" s="410" t="str">
        <f t="shared" si="9"/>
        <v>kilogramai</v>
      </c>
    </row>
    <row r="290" spans="1:10" ht="18" hidden="1" customHeight="1">
      <c r="A290" s="414"/>
      <c r="B290" s="414"/>
      <c r="C290" s="414"/>
      <c r="D290" s="414"/>
      <c r="E290" s="412">
        <v>2012</v>
      </c>
      <c r="F290" s="413">
        <v>0</v>
      </c>
      <c r="G290" s="413">
        <v>4624.8999999999996</v>
      </c>
      <c r="H290" s="410">
        <f t="shared" si="8"/>
        <v>32064910</v>
      </c>
      <c r="I290" s="410" t="str">
        <f t="shared" si="9"/>
        <v>--- Magnetitas</v>
      </c>
      <c r="J290" s="410" t="str">
        <f t="shared" si="9"/>
        <v>kilogramai</v>
      </c>
    </row>
    <row r="291" spans="1:10" ht="18" hidden="1" customHeight="1">
      <c r="A291" s="414"/>
      <c r="B291" s="414"/>
      <c r="C291" s="414"/>
      <c r="D291" s="414"/>
      <c r="E291" s="412">
        <v>2011</v>
      </c>
      <c r="F291" s="413">
        <v>200</v>
      </c>
      <c r="G291" s="413">
        <v>9</v>
      </c>
      <c r="H291" s="410">
        <f t="shared" si="8"/>
        <v>32064910</v>
      </c>
      <c r="I291" s="410" t="str">
        <f t="shared" si="9"/>
        <v>--- Magnetitas</v>
      </c>
      <c r="J291" s="410" t="str">
        <f t="shared" si="9"/>
        <v>kilogramai</v>
      </c>
    </row>
    <row r="292" spans="1:10" ht="18" hidden="1" customHeight="1">
      <c r="A292" s="414"/>
      <c r="B292" s="414"/>
      <c r="C292" s="414"/>
      <c r="D292" s="414"/>
      <c r="E292" s="412">
        <v>2010</v>
      </c>
      <c r="F292" s="413">
        <v>0</v>
      </c>
      <c r="G292" s="413">
        <v>15</v>
      </c>
      <c r="H292" s="410">
        <f t="shared" si="8"/>
        <v>32064910</v>
      </c>
      <c r="I292" s="410" t="str">
        <f t="shared" si="9"/>
        <v>--- Magnetitas</v>
      </c>
      <c r="J292" s="410" t="str">
        <f t="shared" si="9"/>
        <v>kilogramai</v>
      </c>
    </row>
    <row r="293" spans="1:10" ht="18" hidden="1" customHeight="1">
      <c r="A293" s="414"/>
      <c r="B293" s="414"/>
      <c r="C293" s="414"/>
      <c r="D293" s="414"/>
      <c r="E293" s="412">
        <v>2009</v>
      </c>
      <c r="F293" s="413">
        <v>0</v>
      </c>
      <c r="G293" s="413">
        <v>22</v>
      </c>
      <c r="H293" s="410">
        <f t="shared" si="8"/>
        <v>32064910</v>
      </c>
      <c r="I293" s="410" t="str">
        <f t="shared" si="9"/>
        <v>--- Magnetitas</v>
      </c>
      <c r="J293" s="410" t="str">
        <f t="shared" si="9"/>
        <v>kilogramai</v>
      </c>
    </row>
    <row r="294" spans="1:10" ht="18" hidden="1" customHeight="1">
      <c r="A294" s="414"/>
      <c r="B294" s="414"/>
      <c r="C294" s="414"/>
      <c r="D294" s="414"/>
      <c r="E294" s="412">
        <v>2008</v>
      </c>
      <c r="F294" s="413">
        <v>0</v>
      </c>
      <c r="G294" s="413">
        <v>68</v>
      </c>
      <c r="H294" s="410">
        <f t="shared" si="8"/>
        <v>32064910</v>
      </c>
      <c r="I294" s="410" t="str">
        <f t="shared" si="9"/>
        <v>--- Magnetitas</v>
      </c>
      <c r="J294" s="410" t="str">
        <f t="shared" si="9"/>
        <v>kilogramai</v>
      </c>
    </row>
    <row r="295" spans="1:10" ht="18" hidden="1" customHeight="1">
      <c r="A295" s="414"/>
      <c r="B295" s="414"/>
      <c r="C295" s="414"/>
      <c r="D295" s="414"/>
      <c r="E295" s="412">
        <v>2007</v>
      </c>
      <c r="F295" s="413">
        <v>0</v>
      </c>
      <c r="G295" s="413">
        <v>16</v>
      </c>
      <c r="H295" s="410">
        <f t="shared" si="8"/>
        <v>32064910</v>
      </c>
      <c r="I295" s="410" t="str">
        <f t="shared" si="9"/>
        <v>--- Magnetitas</v>
      </c>
      <c r="J295" s="410" t="str">
        <f t="shared" si="9"/>
        <v>kilogramai</v>
      </c>
    </row>
    <row r="296" spans="1:10" ht="18" hidden="1" customHeight="1">
      <c r="A296" s="414"/>
      <c r="B296" s="414"/>
      <c r="C296" s="414"/>
      <c r="D296" s="414"/>
      <c r="E296" s="412">
        <v>2006</v>
      </c>
      <c r="F296" s="413">
        <v>0</v>
      </c>
      <c r="G296" s="413">
        <v>27</v>
      </c>
      <c r="H296" s="410">
        <f t="shared" si="8"/>
        <v>32064910</v>
      </c>
      <c r="I296" s="410" t="str">
        <f t="shared" si="9"/>
        <v>--- Magnetitas</v>
      </c>
      <c r="J296" s="410" t="str">
        <f t="shared" si="9"/>
        <v>kilogramai</v>
      </c>
    </row>
    <row r="297" spans="1:10" ht="18" hidden="1" customHeight="1">
      <c r="A297" s="414"/>
      <c r="B297" s="414"/>
      <c r="C297" s="414"/>
      <c r="D297" s="414"/>
      <c r="E297" s="412">
        <v>2005</v>
      </c>
      <c r="F297" s="413">
        <v>0</v>
      </c>
      <c r="G297" s="413">
        <v>18</v>
      </c>
      <c r="H297" s="410">
        <f t="shared" si="8"/>
        <v>32064910</v>
      </c>
      <c r="I297" s="410" t="str">
        <f t="shared" si="9"/>
        <v>--- Magnetitas</v>
      </c>
      <c r="J297" s="410" t="str">
        <f t="shared" si="9"/>
        <v>kilogramai</v>
      </c>
    </row>
    <row r="298" spans="1:10" ht="18" hidden="1" customHeight="1">
      <c r="A298" s="414"/>
      <c r="B298" s="411" t="s">
        <v>3095</v>
      </c>
      <c r="C298" s="411" t="s">
        <v>3096</v>
      </c>
      <c r="D298" s="411" t="s">
        <v>3054</v>
      </c>
      <c r="E298" s="412">
        <v>2018</v>
      </c>
      <c r="F298" s="413"/>
      <c r="G298" s="413"/>
      <c r="H298" s="410">
        <f t="shared" si="8"/>
        <v>32064930</v>
      </c>
      <c r="I298" s="410" t="str">
        <f t="shared" si="9"/>
        <v>--- Pigmentai ir preparatai, kurių pagrindinės sudėtinės dalys yra kadmio junginiai</v>
      </c>
      <c r="J298" s="410" t="str">
        <f t="shared" si="9"/>
        <v>kilogramai</v>
      </c>
    </row>
    <row r="299" spans="1:10" ht="18" hidden="1" customHeight="1">
      <c r="A299" s="414"/>
      <c r="B299" s="414"/>
      <c r="C299" s="414"/>
      <c r="D299" s="414"/>
      <c r="E299" s="412">
        <v>2017</v>
      </c>
      <c r="F299" s="413"/>
      <c r="G299" s="413"/>
      <c r="H299" s="410">
        <f t="shared" si="8"/>
        <v>32064930</v>
      </c>
      <c r="I299" s="410" t="str">
        <f t="shared" si="9"/>
        <v>--- Pigmentai ir preparatai, kurių pagrindinės sudėtinės dalys yra kadmio junginiai</v>
      </c>
      <c r="J299" s="410" t="str">
        <f t="shared" si="9"/>
        <v>kilogramai</v>
      </c>
    </row>
    <row r="300" spans="1:10" ht="18" hidden="1" customHeight="1">
      <c r="A300" s="414"/>
      <c r="B300" s="414"/>
      <c r="C300" s="414"/>
      <c r="D300" s="414"/>
      <c r="E300" s="412">
        <v>2016</v>
      </c>
      <c r="F300" s="413"/>
      <c r="G300" s="413"/>
      <c r="H300" s="410">
        <f t="shared" si="8"/>
        <v>32064930</v>
      </c>
      <c r="I300" s="410" t="str">
        <f t="shared" si="9"/>
        <v>--- Pigmentai ir preparatai, kurių pagrindinės sudėtinės dalys yra kadmio junginiai</v>
      </c>
      <c r="J300" s="410" t="str">
        <f t="shared" si="9"/>
        <v>kilogramai</v>
      </c>
    </row>
    <row r="301" spans="1:10" ht="18" hidden="1" customHeight="1">
      <c r="A301" s="414"/>
      <c r="B301" s="414"/>
      <c r="C301" s="414"/>
      <c r="D301" s="414"/>
      <c r="E301" s="412">
        <v>2015</v>
      </c>
      <c r="F301" s="413"/>
      <c r="G301" s="413"/>
      <c r="H301" s="410">
        <f t="shared" si="8"/>
        <v>32064930</v>
      </c>
      <c r="I301" s="410" t="str">
        <f t="shared" si="9"/>
        <v>--- Pigmentai ir preparatai, kurių pagrindinės sudėtinės dalys yra kadmio junginiai</v>
      </c>
      <c r="J301" s="410" t="str">
        <f t="shared" si="9"/>
        <v>kilogramai</v>
      </c>
    </row>
    <row r="302" spans="1:10" ht="18" hidden="1" customHeight="1">
      <c r="A302" s="414"/>
      <c r="B302" s="414"/>
      <c r="C302" s="414"/>
      <c r="D302" s="414"/>
      <c r="E302" s="412">
        <v>2014</v>
      </c>
      <c r="F302" s="413"/>
      <c r="G302" s="413"/>
      <c r="H302" s="410">
        <f t="shared" si="8"/>
        <v>32064930</v>
      </c>
      <c r="I302" s="410" t="str">
        <f t="shared" si="9"/>
        <v>--- Pigmentai ir preparatai, kurių pagrindinės sudėtinės dalys yra kadmio junginiai</v>
      </c>
      <c r="J302" s="410" t="str">
        <f t="shared" si="9"/>
        <v>kilogramai</v>
      </c>
    </row>
    <row r="303" spans="1:10" ht="18" hidden="1" customHeight="1">
      <c r="A303" s="414"/>
      <c r="B303" s="414"/>
      <c r="C303" s="414"/>
      <c r="D303" s="414"/>
      <c r="E303" s="412">
        <v>2013</v>
      </c>
      <c r="F303" s="413"/>
      <c r="G303" s="413"/>
      <c r="H303" s="410">
        <f t="shared" si="8"/>
        <v>32064930</v>
      </c>
      <c r="I303" s="410" t="str">
        <f t="shared" si="9"/>
        <v>--- Pigmentai ir preparatai, kurių pagrindinės sudėtinės dalys yra kadmio junginiai</v>
      </c>
      <c r="J303" s="410" t="str">
        <f t="shared" si="9"/>
        <v>kilogramai</v>
      </c>
    </row>
    <row r="304" spans="1:10" ht="18" hidden="1" customHeight="1">
      <c r="A304" s="414"/>
      <c r="B304" s="414"/>
      <c r="C304" s="414"/>
      <c r="D304" s="414"/>
      <c r="E304" s="412">
        <v>2012</v>
      </c>
      <c r="F304" s="413"/>
      <c r="G304" s="413"/>
      <c r="H304" s="410">
        <f t="shared" si="8"/>
        <v>32064930</v>
      </c>
      <c r="I304" s="410" t="str">
        <f t="shared" si="9"/>
        <v>--- Pigmentai ir preparatai, kurių pagrindinės sudėtinės dalys yra kadmio junginiai</v>
      </c>
      <c r="J304" s="410" t="str">
        <f t="shared" si="9"/>
        <v>kilogramai</v>
      </c>
    </row>
    <row r="305" spans="1:10" ht="18" hidden="1" customHeight="1">
      <c r="A305" s="414"/>
      <c r="B305" s="414"/>
      <c r="C305" s="414"/>
      <c r="D305" s="414"/>
      <c r="E305" s="412">
        <v>2011</v>
      </c>
      <c r="F305" s="413"/>
      <c r="G305" s="413"/>
      <c r="H305" s="410">
        <f t="shared" si="8"/>
        <v>32064930</v>
      </c>
      <c r="I305" s="410" t="str">
        <f t="shared" si="9"/>
        <v>--- Pigmentai ir preparatai, kurių pagrindinės sudėtinės dalys yra kadmio junginiai</v>
      </c>
      <c r="J305" s="410" t="str">
        <f t="shared" si="9"/>
        <v>kilogramai</v>
      </c>
    </row>
    <row r="306" spans="1:10" ht="18" hidden="1" customHeight="1">
      <c r="A306" s="414"/>
      <c r="B306" s="414"/>
      <c r="C306" s="414"/>
      <c r="D306" s="414"/>
      <c r="E306" s="412">
        <v>2010</v>
      </c>
      <c r="F306" s="413">
        <v>0</v>
      </c>
      <c r="G306" s="413">
        <v>1083.5999999999999</v>
      </c>
      <c r="H306" s="410">
        <f t="shared" si="8"/>
        <v>32064930</v>
      </c>
      <c r="I306" s="410" t="str">
        <f t="shared" si="9"/>
        <v>--- Pigmentai ir preparatai, kurių pagrindinės sudėtinės dalys yra kadmio junginiai</v>
      </c>
      <c r="J306" s="410" t="str">
        <f t="shared" si="9"/>
        <v>kilogramai</v>
      </c>
    </row>
    <row r="307" spans="1:10" ht="18" hidden="1" customHeight="1">
      <c r="A307" s="414"/>
      <c r="B307" s="414"/>
      <c r="C307" s="414"/>
      <c r="D307" s="414"/>
      <c r="E307" s="412">
        <v>2009</v>
      </c>
      <c r="F307" s="413">
        <v>10</v>
      </c>
      <c r="G307" s="413">
        <v>164.8</v>
      </c>
      <c r="H307" s="410">
        <f t="shared" si="8"/>
        <v>32064930</v>
      </c>
      <c r="I307" s="410" t="str">
        <f t="shared" si="9"/>
        <v>--- Pigmentai ir preparatai, kurių pagrindinės sudėtinės dalys yra kadmio junginiai</v>
      </c>
      <c r="J307" s="410" t="str">
        <f t="shared" si="9"/>
        <v>kilogramai</v>
      </c>
    </row>
    <row r="308" spans="1:10" ht="18" hidden="1" customHeight="1">
      <c r="A308" s="414"/>
      <c r="B308" s="414"/>
      <c r="C308" s="414"/>
      <c r="D308" s="414"/>
      <c r="E308" s="412">
        <v>2008</v>
      </c>
      <c r="F308" s="413">
        <v>0</v>
      </c>
      <c r="G308" s="413">
        <v>1384.4</v>
      </c>
      <c r="H308" s="410">
        <f t="shared" si="8"/>
        <v>32064930</v>
      </c>
      <c r="I308" s="410" t="str">
        <f t="shared" si="9"/>
        <v>--- Pigmentai ir preparatai, kurių pagrindinės sudėtinės dalys yra kadmio junginiai</v>
      </c>
      <c r="J308" s="410" t="str">
        <f t="shared" si="9"/>
        <v>kilogramai</v>
      </c>
    </row>
    <row r="309" spans="1:10" ht="18" hidden="1" customHeight="1">
      <c r="A309" s="414"/>
      <c r="B309" s="414"/>
      <c r="C309" s="414"/>
      <c r="D309" s="414"/>
      <c r="E309" s="412">
        <v>2007</v>
      </c>
      <c r="F309" s="413">
        <v>0</v>
      </c>
      <c r="G309" s="413">
        <v>5055.6000000000004</v>
      </c>
      <c r="H309" s="410">
        <f t="shared" si="8"/>
        <v>32064930</v>
      </c>
      <c r="I309" s="410" t="str">
        <f t="shared" si="9"/>
        <v>--- Pigmentai ir preparatai, kurių pagrindinės sudėtinės dalys yra kadmio junginiai</v>
      </c>
      <c r="J309" s="410" t="str">
        <f t="shared" si="9"/>
        <v>kilogramai</v>
      </c>
    </row>
    <row r="310" spans="1:10" ht="18" hidden="1" customHeight="1">
      <c r="A310" s="414"/>
      <c r="B310" s="414"/>
      <c r="C310" s="414"/>
      <c r="D310" s="414"/>
      <c r="E310" s="412">
        <v>2006</v>
      </c>
      <c r="F310" s="413"/>
      <c r="G310" s="413"/>
      <c r="H310" s="410">
        <f t="shared" si="8"/>
        <v>32064930</v>
      </c>
      <c r="I310" s="410" t="str">
        <f t="shared" si="9"/>
        <v>--- Pigmentai ir preparatai, kurių pagrindinės sudėtinės dalys yra kadmio junginiai</v>
      </c>
      <c r="J310" s="410" t="str">
        <f t="shared" si="9"/>
        <v>kilogramai</v>
      </c>
    </row>
    <row r="311" spans="1:10" ht="18" hidden="1" customHeight="1">
      <c r="A311" s="414"/>
      <c r="B311" s="414"/>
      <c r="C311" s="414"/>
      <c r="D311" s="414"/>
      <c r="E311" s="412">
        <v>2005</v>
      </c>
      <c r="F311" s="413"/>
      <c r="G311" s="413"/>
      <c r="H311" s="410">
        <f t="shared" si="8"/>
        <v>32064930</v>
      </c>
      <c r="I311" s="410" t="str">
        <f t="shared" si="9"/>
        <v>--- Pigmentai ir preparatai, kurių pagrindinės sudėtinės dalys yra kadmio junginiai</v>
      </c>
      <c r="J311" s="410" t="str">
        <f t="shared" si="9"/>
        <v>kilogramai</v>
      </c>
    </row>
    <row r="312" spans="1:10" ht="18" hidden="1" customHeight="1">
      <c r="A312" s="414"/>
      <c r="B312" s="411" t="s">
        <v>3097</v>
      </c>
      <c r="C312" s="411" t="s">
        <v>3082</v>
      </c>
      <c r="D312" s="411" t="s">
        <v>3054</v>
      </c>
      <c r="E312" s="412">
        <v>2018</v>
      </c>
      <c r="F312" s="413">
        <v>623516.69999999995</v>
      </c>
      <c r="G312" s="413">
        <v>1850194.2</v>
      </c>
      <c r="H312" s="410">
        <f t="shared" si="8"/>
        <v>32064970</v>
      </c>
      <c r="I312" s="410" t="str">
        <f t="shared" si="9"/>
        <v>--- Kiti</v>
      </c>
      <c r="J312" s="410" t="str">
        <f t="shared" si="9"/>
        <v>kilogramai</v>
      </c>
    </row>
    <row r="313" spans="1:10" ht="18" hidden="1" customHeight="1">
      <c r="A313" s="414"/>
      <c r="B313" s="414"/>
      <c r="C313" s="414"/>
      <c r="D313" s="414"/>
      <c r="E313" s="412">
        <v>2017</v>
      </c>
      <c r="F313" s="413">
        <v>674696.5</v>
      </c>
      <c r="G313" s="413">
        <v>1965473.2</v>
      </c>
      <c r="H313" s="410">
        <f t="shared" si="8"/>
        <v>32064970</v>
      </c>
      <c r="I313" s="410" t="str">
        <f t="shared" si="9"/>
        <v>--- Kiti</v>
      </c>
      <c r="J313" s="410" t="str">
        <f t="shared" si="9"/>
        <v>kilogramai</v>
      </c>
    </row>
    <row r="314" spans="1:10" ht="18" hidden="1" customHeight="1">
      <c r="A314" s="414"/>
      <c r="B314" s="414"/>
      <c r="C314" s="414"/>
      <c r="D314" s="414"/>
      <c r="E314" s="412">
        <v>2016</v>
      </c>
      <c r="F314" s="413">
        <v>413945.2</v>
      </c>
      <c r="G314" s="413">
        <v>1396512.6</v>
      </c>
      <c r="H314" s="410">
        <f t="shared" si="8"/>
        <v>32064970</v>
      </c>
      <c r="I314" s="410" t="str">
        <f t="shared" si="9"/>
        <v>--- Kiti</v>
      </c>
      <c r="J314" s="410" t="str">
        <f t="shared" si="9"/>
        <v>kilogramai</v>
      </c>
    </row>
    <row r="315" spans="1:10" ht="18" hidden="1" customHeight="1">
      <c r="A315" s="414"/>
      <c r="B315" s="414"/>
      <c r="C315" s="414"/>
      <c r="D315" s="414"/>
      <c r="E315" s="412">
        <v>2015</v>
      </c>
      <c r="F315" s="413">
        <v>505338.8</v>
      </c>
      <c r="G315" s="413">
        <v>1695586.5</v>
      </c>
      <c r="H315" s="410">
        <f t="shared" si="8"/>
        <v>32064970</v>
      </c>
      <c r="I315" s="410" t="str">
        <f t="shared" si="9"/>
        <v>--- Kiti</v>
      </c>
      <c r="J315" s="410" t="str">
        <f t="shared" si="9"/>
        <v>kilogramai</v>
      </c>
    </row>
    <row r="316" spans="1:10" ht="18" hidden="1" customHeight="1">
      <c r="A316" s="414"/>
      <c r="B316" s="414"/>
      <c r="C316" s="414"/>
      <c r="D316" s="414"/>
      <c r="E316" s="412">
        <v>2014</v>
      </c>
      <c r="F316" s="413">
        <v>557358</v>
      </c>
      <c r="G316" s="413">
        <v>1708551.8</v>
      </c>
      <c r="H316" s="410">
        <f t="shared" si="8"/>
        <v>32064970</v>
      </c>
      <c r="I316" s="410" t="str">
        <f t="shared" si="9"/>
        <v>--- Kiti</v>
      </c>
      <c r="J316" s="410" t="str">
        <f t="shared" si="9"/>
        <v>kilogramai</v>
      </c>
    </row>
    <row r="317" spans="1:10" ht="18" hidden="1" customHeight="1">
      <c r="A317" s="414"/>
      <c r="B317" s="414"/>
      <c r="C317" s="414"/>
      <c r="D317" s="414"/>
      <c r="E317" s="412">
        <v>2013</v>
      </c>
      <c r="F317" s="413">
        <v>453770.6</v>
      </c>
      <c r="G317" s="413">
        <v>1318447.3999999999</v>
      </c>
      <c r="H317" s="410">
        <f t="shared" si="8"/>
        <v>32064970</v>
      </c>
      <c r="I317" s="410" t="str">
        <f t="shared" si="9"/>
        <v>--- Kiti</v>
      </c>
      <c r="J317" s="410" t="str">
        <f t="shared" si="9"/>
        <v>kilogramai</v>
      </c>
    </row>
    <row r="318" spans="1:10" ht="18" hidden="1" customHeight="1">
      <c r="A318" s="414"/>
      <c r="B318" s="414"/>
      <c r="C318" s="414"/>
      <c r="D318" s="414"/>
      <c r="E318" s="412">
        <v>2012</v>
      </c>
      <c r="F318" s="413">
        <v>238544.4</v>
      </c>
      <c r="G318" s="413">
        <v>916958</v>
      </c>
      <c r="H318" s="410">
        <f t="shared" si="8"/>
        <v>32064970</v>
      </c>
      <c r="I318" s="410" t="str">
        <f t="shared" si="9"/>
        <v>--- Kiti</v>
      </c>
      <c r="J318" s="410" t="str">
        <f t="shared" si="9"/>
        <v>kilogramai</v>
      </c>
    </row>
    <row r="319" spans="1:10" ht="18" hidden="1" customHeight="1">
      <c r="A319" s="414"/>
      <c r="B319" s="414"/>
      <c r="C319" s="414"/>
      <c r="D319" s="414"/>
      <c r="E319" s="412">
        <v>2011</v>
      </c>
      <c r="F319" s="413"/>
      <c r="G319" s="413"/>
      <c r="H319" s="410">
        <f t="shared" si="8"/>
        <v>32064970</v>
      </c>
      <c r="I319" s="410" t="str">
        <f t="shared" si="9"/>
        <v>--- Kiti</v>
      </c>
      <c r="J319" s="410" t="str">
        <f t="shared" si="9"/>
        <v>kilogramai</v>
      </c>
    </row>
    <row r="320" spans="1:10" ht="18" hidden="1" customHeight="1">
      <c r="A320" s="414"/>
      <c r="B320" s="414"/>
      <c r="C320" s="414"/>
      <c r="D320" s="414"/>
      <c r="E320" s="412">
        <v>2010</v>
      </c>
      <c r="F320" s="413"/>
      <c r="G320" s="413"/>
      <c r="H320" s="410">
        <f t="shared" si="8"/>
        <v>32064970</v>
      </c>
      <c r="I320" s="410" t="str">
        <f t="shared" si="9"/>
        <v>--- Kiti</v>
      </c>
      <c r="J320" s="410" t="str">
        <f t="shared" si="9"/>
        <v>kilogramai</v>
      </c>
    </row>
    <row r="321" spans="1:10" ht="18" hidden="1" customHeight="1">
      <c r="A321" s="414"/>
      <c r="B321" s="414"/>
      <c r="C321" s="414"/>
      <c r="D321" s="414"/>
      <c r="E321" s="412">
        <v>2009</v>
      </c>
      <c r="F321" s="413"/>
      <c r="G321" s="413"/>
      <c r="H321" s="410">
        <f t="shared" si="8"/>
        <v>32064970</v>
      </c>
      <c r="I321" s="410" t="str">
        <f t="shared" si="9"/>
        <v>--- Kiti</v>
      </c>
      <c r="J321" s="410" t="str">
        <f t="shared" si="9"/>
        <v>kilogramai</v>
      </c>
    </row>
    <row r="322" spans="1:10" ht="18" hidden="1" customHeight="1">
      <c r="A322" s="414"/>
      <c r="B322" s="414"/>
      <c r="C322" s="414"/>
      <c r="D322" s="414"/>
      <c r="E322" s="412">
        <v>2008</v>
      </c>
      <c r="F322" s="413"/>
      <c r="G322" s="413"/>
      <c r="H322" s="410">
        <f t="shared" si="8"/>
        <v>32064970</v>
      </c>
      <c r="I322" s="410" t="str">
        <f t="shared" si="9"/>
        <v>--- Kiti</v>
      </c>
      <c r="J322" s="410" t="str">
        <f t="shared" si="9"/>
        <v>kilogramai</v>
      </c>
    </row>
    <row r="323" spans="1:10" ht="18" hidden="1" customHeight="1">
      <c r="A323" s="414"/>
      <c r="B323" s="414"/>
      <c r="C323" s="414"/>
      <c r="D323" s="414"/>
      <c r="E323" s="412">
        <v>2007</v>
      </c>
      <c r="F323" s="413"/>
      <c r="G323" s="413"/>
      <c r="H323" s="410">
        <f t="shared" si="8"/>
        <v>32064970</v>
      </c>
      <c r="I323" s="410" t="str">
        <f t="shared" si="9"/>
        <v>--- Kiti</v>
      </c>
      <c r="J323" s="410" t="str">
        <f t="shared" si="9"/>
        <v>kilogramai</v>
      </c>
    </row>
    <row r="324" spans="1:10" ht="18" hidden="1" customHeight="1">
      <c r="A324" s="414"/>
      <c r="B324" s="414"/>
      <c r="C324" s="414"/>
      <c r="D324" s="414"/>
      <c r="E324" s="412">
        <v>2006</v>
      </c>
      <c r="F324" s="413"/>
      <c r="G324" s="413"/>
      <c r="H324" s="410">
        <f t="shared" si="8"/>
        <v>32064970</v>
      </c>
      <c r="I324" s="410" t="str">
        <f t="shared" si="9"/>
        <v>--- Kiti</v>
      </c>
      <c r="J324" s="410" t="str">
        <f t="shared" si="9"/>
        <v>kilogramai</v>
      </c>
    </row>
    <row r="325" spans="1:10" ht="18" hidden="1" customHeight="1">
      <c r="A325" s="414"/>
      <c r="B325" s="414"/>
      <c r="C325" s="414"/>
      <c r="D325" s="414"/>
      <c r="E325" s="412">
        <v>2005</v>
      </c>
      <c r="F325" s="413"/>
      <c r="G325" s="413"/>
      <c r="H325" s="410">
        <f t="shared" ref="H325:H388" si="10">+IF(B325=0,H324,VALUE(B325))</f>
        <v>32064970</v>
      </c>
      <c r="I325" s="410" t="str">
        <f t="shared" ref="I325:J388" si="11">+IF(C325=0,I324,C325)</f>
        <v>--- Kiti</v>
      </c>
      <c r="J325" s="410" t="str">
        <f t="shared" si="11"/>
        <v>kilogramai</v>
      </c>
    </row>
    <row r="326" spans="1:10" ht="18" hidden="1" customHeight="1">
      <c r="A326" s="414"/>
      <c r="B326" s="411" t="s">
        <v>3098</v>
      </c>
      <c r="C326" s="411" t="s">
        <v>3082</v>
      </c>
      <c r="D326" s="411" t="s">
        <v>3054</v>
      </c>
      <c r="E326" s="412">
        <v>2018</v>
      </c>
      <c r="F326" s="413"/>
      <c r="G326" s="413"/>
      <c r="H326" s="410">
        <f t="shared" si="10"/>
        <v>32064980</v>
      </c>
      <c r="I326" s="410" t="str">
        <f t="shared" si="11"/>
        <v>--- Kiti</v>
      </c>
      <c r="J326" s="410" t="str">
        <f t="shared" si="11"/>
        <v>kilogramai</v>
      </c>
    </row>
    <row r="327" spans="1:10" ht="18" hidden="1" customHeight="1">
      <c r="A327" s="414"/>
      <c r="B327" s="414"/>
      <c r="C327" s="414"/>
      <c r="D327" s="414"/>
      <c r="E327" s="412">
        <v>2017</v>
      </c>
      <c r="F327" s="413"/>
      <c r="G327" s="413"/>
      <c r="H327" s="410">
        <f t="shared" si="10"/>
        <v>32064980</v>
      </c>
      <c r="I327" s="410" t="str">
        <f t="shared" si="11"/>
        <v>--- Kiti</v>
      </c>
      <c r="J327" s="410" t="str">
        <f t="shared" si="11"/>
        <v>kilogramai</v>
      </c>
    </row>
    <row r="328" spans="1:10" ht="18" hidden="1" customHeight="1">
      <c r="A328" s="414"/>
      <c r="B328" s="414"/>
      <c r="C328" s="414"/>
      <c r="D328" s="414"/>
      <c r="E328" s="412">
        <v>2016</v>
      </c>
      <c r="F328" s="413"/>
      <c r="G328" s="413"/>
      <c r="H328" s="410">
        <f t="shared" si="10"/>
        <v>32064980</v>
      </c>
      <c r="I328" s="410" t="str">
        <f t="shared" si="11"/>
        <v>--- Kiti</v>
      </c>
      <c r="J328" s="410" t="str">
        <f t="shared" si="11"/>
        <v>kilogramai</v>
      </c>
    </row>
    <row r="329" spans="1:10" ht="18" hidden="1" customHeight="1">
      <c r="A329" s="414"/>
      <c r="B329" s="414"/>
      <c r="C329" s="414"/>
      <c r="D329" s="414"/>
      <c r="E329" s="412">
        <v>2015</v>
      </c>
      <c r="F329" s="413"/>
      <c r="G329" s="413"/>
      <c r="H329" s="410">
        <f t="shared" si="10"/>
        <v>32064980</v>
      </c>
      <c r="I329" s="410" t="str">
        <f t="shared" si="11"/>
        <v>--- Kiti</v>
      </c>
      <c r="J329" s="410" t="str">
        <f t="shared" si="11"/>
        <v>kilogramai</v>
      </c>
    </row>
    <row r="330" spans="1:10" ht="18" hidden="1" customHeight="1">
      <c r="A330" s="414"/>
      <c r="B330" s="414"/>
      <c r="C330" s="414"/>
      <c r="D330" s="414"/>
      <c r="E330" s="412">
        <v>2014</v>
      </c>
      <c r="F330" s="413"/>
      <c r="G330" s="413"/>
      <c r="H330" s="410">
        <f t="shared" si="10"/>
        <v>32064980</v>
      </c>
      <c r="I330" s="410" t="str">
        <f t="shared" si="11"/>
        <v>--- Kiti</v>
      </c>
      <c r="J330" s="410" t="str">
        <f t="shared" si="11"/>
        <v>kilogramai</v>
      </c>
    </row>
    <row r="331" spans="1:10" ht="18" hidden="1" customHeight="1">
      <c r="A331" s="414"/>
      <c r="B331" s="414"/>
      <c r="C331" s="414"/>
      <c r="D331" s="414"/>
      <c r="E331" s="412">
        <v>2013</v>
      </c>
      <c r="F331" s="413"/>
      <c r="G331" s="413"/>
      <c r="H331" s="410">
        <f t="shared" si="10"/>
        <v>32064980</v>
      </c>
      <c r="I331" s="410" t="str">
        <f t="shared" si="11"/>
        <v>--- Kiti</v>
      </c>
      <c r="J331" s="410" t="str">
        <f t="shared" si="11"/>
        <v>kilogramai</v>
      </c>
    </row>
    <row r="332" spans="1:10" ht="18" hidden="1" customHeight="1">
      <c r="A332" s="414"/>
      <c r="B332" s="414"/>
      <c r="C332" s="414"/>
      <c r="D332" s="414"/>
      <c r="E332" s="412">
        <v>2012</v>
      </c>
      <c r="F332" s="413"/>
      <c r="G332" s="413"/>
      <c r="H332" s="410">
        <f t="shared" si="10"/>
        <v>32064980</v>
      </c>
      <c r="I332" s="410" t="str">
        <f t="shared" si="11"/>
        <v>--- Kiti</v>
      </c>
      <c r="J332" s="410" t="str">
        <f t="shared" si="11"/>
        <v>kilogramai</v>
      </c>
    </row>
    <row r="333" spans="1:10" ht="18" hidden="1" customHeight="1">
      <c r="A333" s="414"/>
      <c r="B333" s="414"/>
      <c r="C333" s="414"/>
      <c r="D333" s="414"/>
      <c r="E333" s="412">
        <v>2011</v>
      </c>
      <c r="F333" s="413">
        <v>143251.70000000001</v>
      </c>
      <c r="G333" s="413">
        <v>891120.3</v>
      </c>
      <c r="H333" s="410">
        <f t="shared" si="10"/>
        <v>32064980</v>
      </c>
      <c r="I333" s="410" t="str">
        <f t="shared" si="11"/>
        <v>--- Kiti</v>
      </c>
      <c r="J333" s="410" t="str">
        <f t="shared" si="11"/>
        <v>kilogramai</v>
      </c>
    </row>
    <row r="334" spans="1:10" ht="18" hidden="1" customHeight="1">
      <c r="A334" s="414"/>
      <c r="B334" s="414"/>
      <c r="C334" s="414"/>
      <c r="D334" s="414"/>
      <c r="E334" s="412">
        <v>2010</v>
      </c>
      <c r="F334" s="413">
        <v>326422.90000000002</v>
      </c>
      <c r="G334" s="413">
        <v>960617.6</v>
      </c>
      <c r="H334" s="410">
        <f t="shared" si="10"/>
        <v>32064980</v>
      </c>
      <c r="I334" s="410" t="str">
        <f t="shared" si="11"/>
        <v>--- Kiti</v>
      </c>
      <c r="J334" s="410" t="str">
        <f t="shared" si="11"/>
        <v>kilogramai</v>
      </c>
    </row>
    <row r="335" spans="1:10" ht="18" hidden="1" customHeight="1">
      <c r="A335" s="414"/>
      <c r="B335" s="414"/>
      <c r="C335" s="414"/>
      <c r="D335" s="414"/>
      <c r="E335" s="412">
        <v>2009</v>
      </c>
      <c r="F335" s="413">
        <v>148890.9</v>
      </c>
      <c r="G335" s="413">
        <v>830416.8</v>
      </c>
      <c r="H335" s="410">
        <f t="shared" si="10"/>
        <v>32064980</v>
      </c>
      <c r="I335" s="410" t="str">
        <f t="shared" si="11"/>
        <v>--- Kiti</v>
      </c>
      <c r="J335" s="410" t="str">
        <f t="shared" si="11"/>
        <v>kilogramai</v>
      </c>
    </row>
    <row r="336" spans="1:10" ht="18" hidden="1" customHeight="1">
      <c r="A336" s="414"/>
      <c r="B336" s="414"/>
      <c r="C336" s="414"/>
      <c r="D336" s="414"/>
      <c r="E336" s="412">
        <v>2008</v>
      </c>
      <c r="F336" s="413">
        <v>172196</v>
      </c>
      <c r="G336" s="413">
        <v>1092738</v>
      </c>
      <c r="H336" s="410">
        <f t="shared" si="10"/>
        <v>32064980</v>
      </c>
      <c r="I336" s="410" t="str">
        <f t="shared" si="11"/>
        <v>--- Kiti</v>
      </c>
      <c r="J336" s="410" t="str">
        <f t="shared" si="11"/>
        <v>kilogramai</v>
      </c>
    </row>
    <row r="337" spans="1:10" ht="18" hidden="1" customHeight="1">
      <c r="A337" s="414"/>
      <c r="B337" s="414"/>
      <c r="C337" s="414"/>
      <c r="D337" s="414"/>
      <c r="E337" s="412">
        <v>2007</v>
      </c>
      <c r="F337" s="413">
        <v>116584.2</v>
      </c>
      <c r="G337" s="413">
        <v>1165148.3</v>
      </c>
      <c r="H337" s="410">
        <f t="shared" si="10"/>
        <v>32064980</v>
      </c>
      <c r="I337" s="410" t="str">
        <f t="shared" si="11"/>
        <v>--- Kiti</v>
      </c>
      <c r="J337" s="410" t="str">
        <f t="shared" si="11"/>
        <v>kilogramai</v>
      </c>
    </row>
    <row r="338" spans="1:10" ht="18" hidden="1" customHeight="1">
      <c r="A338" s="414"/>
      <c r="B338" s="414"/>
      <c r="C338" s="414"/>
      <c r="D338" s="414"/>
      <c r="E338" s="412">
        <v>2006</v>
      </c>
      <c r="F338" s="413"/>
      <c r="G338" s="413"/>
      <c r="H338" s="410">
        <f t="shared" si="10"/>
        <v>32064980</v>
      </c>
      <c r="I338" s="410" t="str">
        <f t="shared" si="11"/>
        <v>--- Kiti</v>
      </c>
      <c r="J338" s="410" t="str">
        <f t="shared" si="11"/>
        <v>kilogramai</v>
      </c>
    </row>
    <row r="339" spans="1:10" ht="18" hidden="1" customHeight="1">
      <c r="A339" s="414"/>
      <c r="B339" s="414"/>
      <c r="C339" s="414"/>
      <c r="D339" s="414"/>
      <c r="E339" s="412">
        <v>2005</v>
      </c>
      <c r="F339" s="413"/>
      <c r="G339" s="413"/>
      <c r="H339" s="410">
        <f t="shared" si="10"/>
        <v>32064980</v>
      </c>
      <c r="I339" s="410" t="str">
        <f t="shared" si="11"/>
        <v>--- Kiti</v>
      </c>
      <c r="J339" s="410" t="str">
        <f t="shared" si="11"/>
        <v>kilogramai</v>
      </c>
    </row>
    <row r="340" spans="1:10" ht="18" hidden="1" customHeight="1">
      <c r="A340" s="414"/>
      <c r="B340" s="411" t="s">
        <v>3099</v>
      </c>
      <c r="C340" s="411" t="s">
        <v>3082</v>
      </c>
      <c r="D340" s="411" t="s">
        <v>3054</v>
      </c>
      <c r="E340" s="412">
        <v>2018</v>
      </c>
      <c r="F340" s="413"/>
      <c r="G340" s="413"/>
      <c r="H340" s="410">
        <f t="shared" si="10"/>
        <v>32064990</v>
      </c>
      <c r="I340" s="410" t="str">
        <f t="shared" si="11"/>
        <v>--- Kiti</v>
      </c>
      <c r="J340" s="410" t="str">
        <f t="shared" si="11"/>
        <v>kilogramai</v>
      </c>
    </row>
    <row r="341" spans="1:10" ht="18" hidden="1" customHeight="1">
      <c r="A341" s="414"/>
      <c r="B341" s="414"/>
      <c r="C341" s="414"/>
      <c r="D341" s="414"/>
      <c r="E341" s="412">
        <v>2017</v>
      </c>
      <c r="F341" s="413"/>
      <c r="G341" s="413"/>
      <c r="H341" s="410">
        <f t="shared" si="10"/>
        <v>32064990</v>
      </c>
      <c r="I341" s="410" t="str">
        <f t="shared" si="11"/>
        <v>--- Kiti</v>
      </c>
      <c r="J341" s="410" t="str">
        <f t="shared" si="11"/>
        <v>kilogramai</v>
      </c>
    </row>
    <row r="342" spans="1:10" ht="18" hidden="1" customHeight="1">
      <c r="A342" s="414"/>
      <c r="B342" s="414"/>
      <c r="C342" s="414"/>
      <c r="D342" s="414"/>
      <c r="E342" s="412">
        <v>2016</v>
      </c>
      <c r="F342" s="413"/>
      <c r="G342" s="413"/>
      <c r="H342" s="410">
        <f t="shared" si="10"/>
        <v>32064990</v>
      </c>
      <c r="I342" s="410" t="str">
        <f t="shared" si="11"/>
        <v>--- Kiti</v>
      </c>
      <c r="J342" s="410" t="str">
        <f t="shared" si="11"/>
        <v>kilogramai</v>
      </c>
    </row>
    <row r="343" spans="1:10" ht="18" hidden="1" customHeight="1">
      <c r="A343" s="414"/>
      <c r="B343" s="414"/>
      <c r="C343" s="414"/>
      <c r="D343" s="414"/>
      <c r="E343" s="412">
        <v>2015</v>
      </c>
      <c r="F343" s="413"/>
      <c r="G343" s="413"/>
      <c r="H343" s="410">
        <f t="shared" si="10"/>
        <v>32064990</v>
      </c>
      <c r="I343" s="410" t="str">
        <f t="shared" si="11"/>
        <v>--- Kiti</v>
      </c>
      <c r="J343" s="410" t="str">
        <f t="shared" si="11"/>
        <v>kilogramai</v>
      </c>
    </row>
    <row r="344" spans="1:10" ht="18" hidden="1" customHeight="1">
      <c r="A344" s="414"/>
      <c r="B344" s="414"/>
      <c r="C344" s="414"/>
      <c r="D344" s="414"/>
      <c r="E344" s="412">
        <v>2014</v>
      </c>
      <c r="F344" s="413"/>
      <c r="G344" s="413"/>
      <c r="H344" s="410">
        <f t="shared" si="10"/>
        <v>32064990</v>
      </c>
      <c r="I344" s="410" t="str">
        <f t="shared" si="11"/>
        <v>--- Kiti</v>
      </c>
      <c r="J344" s="410" t="str">
        <f t="shared" si="11"/>
        <v>kilogramai</v>
      </c>
    </row>
    <row r="345" spans="1:10" ht="18" hidden="1" customHeight="1">
      <c r="A345" s="414"/>
      <c r="B345" s="414"/>
      <c r="C345" s="414"/>
      <c r="D345" s="414"/>
      <c r="E345" s="412">
        <v>2013</v>
      </c>
      <c r="F345" s="413"/>
      <c r="G345" s="413"/>
      <c r="H345" s="410">
        <f t="shared" si="10"/>
        <v>32064990</v>
      </c>
      <c r="I345" s="410" t="str">
        <f t="shared" si="11"/>
        <v>--- Kiti</v>
      </c>
      <c r="J345" s="410" t="str">
        <f t="shared" si="11"/>
        <v>kilogramai</v>
      </c>
    </row>
    <row r="346" spans="1:10" ht="18" hidden="1" customHeight="1">
      <c r="A346" s="414"/>
      <c r="B346" s="414"/>
      <c r="C346" s="414"/>
      <c r="D346" s="414"/>
      <c r="E346" s="412">
        <v>2012</v>
      </c>
      <c r="F346" s="413"/>
      <c r="G346" s="413"/>
      <c r="H346" s="410">
        <f t="shared" si="10"/>
        <v>32064990</v>
      </c>
      <c r="I346" s="410" t="str">
        <f t="shared" si="11"/>
        <v>--- Kiti</v>
      </c>
      <c r="J346" s="410" t="str">
        <f t="shared" si="11"/>
        <v>kilogramai</v>
      </c>
    </row>
    <row r="347" spans="1:10" ht="18" hidden="1" customHeight="1">
      <c r="A347" s="414"/>
      <c r="B347" s="414"/>
      <c r="C347" s="414"/>
      <c r="D347" s="414"/>
      <c r="E347" s="412">
        <v>2011</v>
      </c>
      <c r="F347" s="413"/>
      <c r="G347" s="413"/>
      <c r="H347" s="410">
        <f t="shared" si="10"/>
        <v>32064990</v>
      </c>
      <c r="I347" s="410" t="str">
        <f t="shared" si="11"/>
        <v>--- Kiti</v>
      </c>
      <c r="J347" s="410" t="str">
        <f t="shared" si="11"/>
        <v>kilogramai</v>
      </c>
    </row>
    <row r="348" spans="1:10" ht="18" hidden="1" customHeight="1">
      <c r="A348" s="414"/>
      <c r="B348" s="414"/>
      <c r="C348" s="414"/>
      <c r="D348" s="414"/>
      <c r="E348" s="412">
        <v>2010</v>
      </c>
      <c r="F348" s="413"/>
      <c r="G348" s="413"/>
      <c r="H348" s="410">
        <f t="shared" si="10"/>
        <v>32064990</v>
      </c>
      <c r="I348" s="410" t="str">
        <f t="shared" si="11"/>
        <v>--- Kiti</v>
      </c>
      <c r="J348" s="410" t="str">
        <f t="shared" si="11"/>
        <v>kilogramai</v>
      </c>
    </row>
    <row r="349" spans="1:10" ht="18" hidden="1" customHeight="1">
      <c r="A349" s="414"/>
      <c r="B349" s="414"/>
      <c r="C349" s="414"/>
      <c r="D349" s="414"/>
      <c r="E349" s="412">
        <v>2009</v>
      </c>
      <c r="F349" s="413"/>
      <c r="G349" s="413"/>
      <c r="H349" s="410">
        <f t="shared" si="10"/>
        <v>32064990</v>
      </c>
      <c r="I349" s="410" t="str">
        <f t="shared" si="11"/>
        <v>--- Kiti</v>
      </c>
      <c r="J349" s="410" t="str">
        <f t="shared" si="11"/>
        <v>kilogramai</v>
      </c>
    </row>
    <row r="350" spans="1:10" ht="18" hidden="1" customHeight="1">
      <c r="A350" s="414"/>
      <c r="B350" s="414"/>
      <c r="C350" s="414"/>
      <c r="D350" s="414"/>
      <c r="E350" s="412">
        <v>2008</v>
      </c>
      <c r="F350" s="413"/>
      <c r="G350" s="413"/>
      <c r="H350" s="410">
        <f t="shared" si="10"/>
        <v>32064990</v>
      </c>
      <c r="I350" s="410" t="str">
        <f t="shared" si="11"/>
        <v>--- Kiti</v>
      </c>
      <c r="J350" s="410" t="str">
        <f t="shared" si="11"/>
        <v>kilogramai</v>
      </c>
    </row>
    <row r="351" spans="1:10" ht="18" hidden="1" customHeight="1">
      <c r="A351" s="414"/>
      <c r="B351" s="414"/>
      <c r="C351" s="414"/>
      <c r="D351" s="414"/>
      <c r="E351" s="412">
        <v>2007</v>
      </c>
      <c r="F351" s="413"/>
      <c r="G351" s="413"/>
      <c r="H351" s="410">
        <f t="shared" si="10"/>
        <v>32064990</v>
      </c>
      <c r="I351" s="410" t="str">
        <f t="shared" si="11"/>
        <v>--- Kiti</v>
      </c>
      <c r="J351" s="410" t="str">
        <f t="shared" si="11"/>
        <v>kilogramai</v>
      </c>
    </row>
    <row r="352" spans="1:10" ht="18" hidden="1" customHeight="1">
      <c r="A352" s="414"/>
      <c r="B352" s="414"/>
      <c r="C352" s="414"/>
      <c r="D352" s="414"/>
      <c r="E352" s="412">
        <v>2006</v>
      </c>
      <c r="F352" s="413">
        <v>76745.3</v>
      </c>
      <c r="G352" s="413">
        <v>657275.4</v>
      </c>
      <c r="H352" s="410">
        <f t="shared" si="10"/>
        <v>32064990</v>
      </c>
      <c r="I352" s="410" t="str">
        <f t="shared" si="11"/>
        <v>--- Kiti</v>
      </c>
      <c r="J352" s="410" t="str">
        <f t="shared" si="11"/>
        <v>kilogramai</v>
      </c>
    </row>
    <row r="353" spans="1:10" ht="18" hidden="1" customHeight="1">
      <c r="A353" s="414"/>
      <c r="B353" s="414"/>
      <c r="C353" s="414"/>
      <c r="D353" s="414"/>
      <c r="E353" s="412">
        <v>2005</v>
      </c>
      <c r="F353" s="413">
        <v>70145.100000000006</v>
      </c>
      <c r="G353" s="413">
        <v>526512.80000000005</v>
      </c>
      <c r="H353" s="410">
        <f t="shared" si="10"/>
        <v>32064990</v>
      </c>
      <c r="I353" s="410" t="str">
        <f t="shared" si="11"/>
        <v>--- Kiti</v>
      </c>
      <c r="J353" s="410" t="str">
        <f t="shared" si="11"/>
        <v>kilogramai</v>
      </c>
    </row>
    <row r="354" spans="1:10" ht="18" hidden="1" customHeight="1">
      <c r="A354" s="414"/>
      <c r="B354" s="411" t="s">
        <v>3100</v>
      </c>
      <c r="C354" s="411" t="s">
        <v>3101</v>
      </c>
      <c r="D354" s="411" t="s">
        <v>3054</v>
      </c>
      <c r="E354" s="412">
        <v>2018</v>
      </c>
      <c r="F354" s="413">
        <v>1638.1</v>
      </c>
      <c r="G354" s="413">
        <v>286.10000000000002</v>
      </c>
      <c r="H354" s="410">
        <f t="shared" si="10"/>
        <v>32065000</v>
      </c>
      <c r="I354" s="410" t="str">
        <f t="shared" si="11"/>
        <v>-- Neorganiniai produktai, naudojami kaip liuminoforai</v>
      </c>
      <c r="J354" s="410" t="str">
        <f t="shared" si="11"/>
        <v>kilogramai</v>
      </c>
    </row>
    <row r="355" spans="1:10" ht="18" hidden="1" customHeight="1">
      <c r="A355" s="414"/>
      <c r="B355" s="414"/>
      <c r="C355" s="414"/>
      <c r="D355" s="414"/>
      <c r="E355" s="412">
        <v>2017</v>
      </c>
      <c r="F355" s="413">
        <v>2986.6</v>
      </c>
      <c r="G355" s="413">
        <v>9261</v>
      </c>
      <c r="H355" s="410">
        <f t="shared" si="10"/>
        <v>32065000</v>
      </c>
      <c r="I355" s="410" t="str">
        <f t="shared" si="11"/>
        <v>-- Neorganiniai produktai, naudojami kaip liuminoforai</v>
      </c>
      <c r="J355" s="410" t="str">
        <f t="shared" si="11"/>
        <v>kilogramai</v>
      </c>
    </row>
    <row r="356" spans="1:10" ht="18" hidden="1" customHeight="1">
      <c r="A356" s="414"/>
      <c r="B356" s="414"/>
      <c r="C356" s="414"/>
      <c r="D356" s="414"/>
      <c r="E356" s="412">
        <v>2016</v>
      </c>
      <c r="F356" s="413">
        <v>1770</v>
      </c>
      <c r="G356" s="413">
        <v>10045</v>
      </c>
      <c r="H356" s="410">
        <f t="shared" si="10"/>
        <v>32065000</v>
      </c>
      <c r="I356" s="410" t="str">
        <f t="shared" si="11"/>
        <v>-- Neorganiniai produktai, naudojami kaip liuminoforai</v>
      </c>
      <c r="J356" s="410" t="str">
        <f t="shared" si="11"/>
        <v>kilogramai</v>
      </c>
    </row>
    <row r="357" spans="1:10" ht="18" hidden="1" customHeight="1">
      <c r="A357" s="414"/>
      <c r="B357" s="414"/>
      <c r="C357" s="414"/>
      <c r="D357" s="414"/>
      <c r="E357" s="412">
        <v>2015</v>
      </c>
      <c r="F357" s="413">
        <v>3645.4</v>
      </c>
      <c r="G357" s="413">
        <v>14058</v>
      </c>
      <c r="H357" s="410">
        <f t="shared" si="10"/>
        <v>32065000</v>
      </c>
      <c r="I357" s="410" t="str">
        <f t="shared" si="11"/>
        <v>-- Neorganiniai produktai, naudojami kaip liuminoforai</v>
      </c>
      <c r="J357" s="410" t="str">
        <f t="shared" si="11"/>
        <v>kilogramai</v>
      </c>
    </row>
    <row r="358" spans="1:10" ht="18" hidden="1" customHeight="1">
      <c r="A358" s="414"/>
      <c r="B358" s="414"/>
      <c r="C358" s="414"/>
      <c r="D358" s="414"/>
      <c r="E358" s="412">
        <v>2014</v>
      </c>
      <c r="F358" s="413">
        <v>52.6</v>
      </c>
      <c r="G358" s="413">
        <v>626</v>
      </c>
      <c r="H358" s="410">
        <f t="shared" si="10"/>
        <v>32065000</v>
      </c>
      <c r="I358" s="410" t="str">
        <f t="shared" si="11"/>
        <v>-- Neorganiniai produktai, naudojami kaip liuminoforai</v>
      </c>
      <c r="J358" s="410" t="str">
        <f t="shared" si="11"/>
        <v>kilogramai</v>
      </c>
    </row>
    <row r="359" spans="1:10" ht="18" hidden="1" customHeight="1">
      <c r="A359" s="414"/>
      <c r="B359" s="414"/>
      <c r="C359" s="414"/>
      <c r="D359" s="414"/>
      <c r="E359" s="412">
        <v>2013</v>
      </c>
      <c r="F359" s="413">
        <v>2863.8</v>
      </c>
      <c r="G359" s="413">
        <v>643</v>
      </c>
      <c r="H359" s="410">
        <f t="shared" si="10"/>
        <v>32065000</v>
      </c>
      <c r="I359" s="410" t="str">
        <f t="shared" si="11"/>
        <v>-- Neorganiniai produktai, naudojami kaip liuminoforai</v>
      </c>
      <c r="J359" s="410" t="str">
        <f t="shared" si="11"/>
        <v>kilogramai</v>
      </c>
    </row>
    <row r="360" spans="1:10" ht="18" hidden="1" customHeight="1">
      <c r="A360" s="414"/>
      <c r="B360" s="414"/>
      <c r="C360" s="414"/>
      <c r="D360" s="414"/>
      <c r="E360" s="412">
        <v>2012</v>
      </c>
      <c r="F360" s="413">
        <v>137.30000000000001</v>
      </c>
      <c r="G360" s="413">
        <v>391.4</v>
      </c>
      <c r="H360" s="410">
        <f t="shared" si="10"/>
        <v>32065000</v>
      </c>
      <c r="I360" s="410" t="str">
        <f t="shared" si="11"/>
        <v>-- Neorganiniai produktai, naudojami kaip liuminoforai</v>
      </c>
      <c r="J360" s="410" t="str">
        <f t="shared" si="11"/>
        <v>kilogramai</v>
      </c>
    </row>
    <row r="361" spans="1:10" ht="18" hidden="1" customHeight="1">
      <c r="A361" s="414"/>
      <c r="B361" s="414"/>
      <c r="C361" s="414"/>
      <c r="D361" s="414"/>
      <c r="E361" s="412">
        <v>2011</v>
      </c>
      <c r="F361" s="413">
        <v>4.8</v>
      </c>
      <c r="G361" s="413">
        <v>13</v>
      </c>
      <c r="H361" s="410">
        <f t="shared" si="10"/>
        <v>32065000</v>
      </c>
      <c r="I361" s="410" t="str">
        <f t="shared" si="11"/>
        <v>-- Neorganiniai produktai, naudojami kaip liuminoforai</v>
      </c>
      <c r="J361" s="410" t="str">
        <f t="shared" si="11"/>
        <v>kilogramai</v>
      </c>
    </row>
    <row r="362" spans="1:10" ht="18" hidden="1" customHeight="1">
      <c r="A362" s="414"/>
      <c r="B362" s="414"/>
      <c r="C362" s="414"/>
      <c r="D362" s="414"/>
      <c r="E362" s="412">
        <v>2010</v>
      </c>
      <c r="F362" s="413">
        <v>612.20000000000005</v>
      </c>
      <c r="G362" s="413">
        <v>0</v>
      </c>
      <c r="H362" s="410">
        <f t="shared" si="10"/>
        <v>32065000</v>
      </c>
      <c r="I362" s="410" t="str">
        <f t="shared" si="11"/>
        <v>-- Neorganiniai produktai, naudojami kaip liuminoforai</v>
      </c>
      <c r="J362" s="410" t="str">
        <f t="shared" si="11"/>
        <v>kilogramai</v>
      </c>
    </row>
    <row r="363" spans="1:10" ht="18" hidden="1" customHeight="1">
      <c r="A363" s="414"/>
      <c r="B363" s="414"/>
      <c r="C363" s="414"/>
      <c r="D363" s="414"/>
      <c r="E363" s="412">
        <v>2009</v>
      </c>
      <c r="F363" s="413">
        <v>0</v>
      </c>
      <c r="G363" s="413">
        <v>190</v>
      </c>
      <c r="H363" s="410">
        <f t="shared" si="10"/>
        <v>32065000</v>
      </c>
      <c r="I363" s="410" t="str">
        <f t="shared" si="11"/>
        <v>-- Neorganiniai produktai, naudojami kaip liuminoforai</v>
      </c>
      <c r="J363" s="410" t="str">
        <f t="shared" si="11"/>
        <v>kilogramai</v>
      </c>
    </row>
    <row r="364" spans="1:10" ht="18" hidden="1" customHeight="1">
      <c r="A364" s="414"/>
      <c r="B364" s="414"/>
      <c r="C364" s="414"/>
      <c r="D364" s="414"/>
      <c r="E364" s="412">
        <v>2008</v>
      </c>
      <c r="F364" s="413">
        <v>24</v>
      </c>
      <c r="G364" s="413">
        <v>386</v>
      </c>
      <c r="H364" s="410">
        <f t="shared" si="10"/>
        <v>32065000</v>
      </c>
      <c r="I364" s="410" t="str">
        <f t="shared" si="11"/>
        <v>-- Neorganiniai produktai, naudojami kaip liuminoforai</v>
      </c>
      <c r="J364" s="410" t="str">
        <f t="shared" si="11"/>
        <v>kilogramai</v>
      </c>
    </row>
    <row r="365" spans="1:10" ht="18" hidden="1" customHeight="1">
      <c r="A365" s="414"/>
      <c r="B365" s="414"/>
      <c r="C365" s="414"/>
      <c r="D365" s="414"/>
      <c r="E365" s="412">
        <v>2007</v>
      </c>
      <c r="F365" s="413">
        <v>5.2</v>
      </c>
      <c r="G365" s="413">
        <v>5237.1000000000004</v>
      </c>
      <c r="H365" s="410">
        <f t="shared" si="10"/>
        <v>32065000</v>
      </c>
      <c r="I365" s="410" t="str">
        <f t="shared" si="11"/>
        <v>-- Neorganiniai produktai, naudojami kaip liuminoforai</v>
      </c>
      <c r="J365" s="410" t="str">
        <f t="shared" si="11"/>
        <v>kilogramai</v>
      </c>
    </row>
    <row r="366" spans="1:10" ht="18" hidden="1" customHeight="1">
      <c r="A366" s="414"/>
      <c r="B366" s="414"/>
      <c r="C366" s="414"/>
      <c r="D366" s="414"/>
      <c r="E366" s="412">
        <v>2006</v>
      </c>
      <c r="F366" s="413">
        <v>12184</v>
      </c>
      <c r="G366" s="413">
        <v>36573.4</v>
      </c>
      <c r="H366" s="410">
        <f t="shared" si="10"/>
        <v>32065000</v>
      </c>
      <c r="I366" s="410" t="str">
        <f t="shared" si="11"/>
        <v>-- Neorganiniai produktai, naudojami kaip liuminoforai</v>
      </c>
      <c r="J366" s="410" t="str">
        <f t="shared" si="11"/>
        <v>kilogramai</v>
      </c>
    </row>
    <row r="367" spans="1:10" ht="18" hidden="1" customHeight="1">
      <c r="A367" s="414"/>
      <c r="B367" s="414"/>
      <c r="C367" s="414"/>
      <c r="D367" s="414"/>
      <c r="E367" s="412">
        <v>2005</v>
      </c>
      <c r="F367" s="413">
        <v>50855</v>
      </c>
      <c r="G367" s="413">
        <v>98903.9</v>
      </c>
      <c r="H367" s="410">
        <f t="shared" si="10"/>
        <v>32065000</v>
      </c>
      <c r="I367" s="410" t="str">
        <f t="shared" si="11"/>
        <v>-- Neorganiniai produktai, naudojami kaip liuminoforai</v>
      </c>
      <c r="J367" s="410" t="str">
        <f t="shared" si="11"/>
        <v>kilogramai</v>
      </c>
    </row>
    <row r="368" spans="1:10" ht="18" hidden="1" customHeight="1">
      <c r="A368" s="414"/>
      <c r="B368" s="411" t="s">
        <v>3102</v>
      </c>
      <c r="C368" s="411" t="s">
        <v>3103</v>
      </c>
      <c r="D368" s="411" t="s">
        <v>3054</v>
      </c>
      <c r="E368" s="412">
        <v>2018</v>
      </c>
      <c r="F368" s="413">
        <v>176138</v>
      </c>
      <c r="G368" s="413">
        <v>244188.7</v>
      </c>
      <c r="H368" s="410">
        <f t="shared" si="10"/>
        <v>32071000</v>
      </c>
      <c r="I368" s="410" t="str">
        <f t="shared" si="11"/>
        <v>-- Paruošti pigmentai, paruošti drumstikliai ir paruošti dažai bei panašūs preparatai</v>
      </c>
      <c r="J368" s="410" t="str">
        <f t="shared" si="11"/>
        <v>kilogramai</v>
      </c>
    </row>
    <row r="369" spans="1:10" ht="18" hidden="1" customHeight="1">
      <c r="A369" s="414"/>
      <c r="B369" s="414"/>
      <c r="C369" s="414"/>
      <c r="D369" s="414"/>
      <c r="E369" s="412">
        <v>2017</v>
      </c>
      <c r="F369" s="413">
        <v>216958.3</v>
      </c>
      <c r="G369" s="413">
        <v>241817.3</v>
      </c>
      <c r="H369" s="410">
        <f t="shared" si="10"/>
        <v>32071000</v>
      </c>
      <c r="I369" s="410" t="str">
        <f t="shared" si="11"/>
        <v>-- Paruošti pigmentai, paruošti drumstikliai ir paruošti dažai bei panašūs preparatai</v>
      </c>
      <c r="J369" s="410" t="str">
        <f t="shared" si="11"/>
        <v>kilogramai</v>
      </c>
    </row>
    <row r="370" spans="1:10" ht="18" hidden="1" customHeight="1">
      <c r="A370" s="414"/>
      <c r="B370" s="414"/>
      <c r="C370" s="414"/>
      <c r="D370" s="414"/>
      <c r="E370" s="412">
        <v>2016</v>
      </c>
      <c r="F370" s="413">
        <v>131016</v>
      </c>
      <c r="G370" s="413">
        <v>255226.1</v>
      </c>
      <c r="H370" s="410">
        <f t="shared" si="10"/>
        <v>32071000</v>
      </c>
      <c r="I370" s="410" t="str">
        <f t="shared" si="11"/>
        <v>-- Paruošti pigmentai, paruošti drumstikliai ir paruošti dažai bei panašūs preparatai</v>
      </c>
      <c r="J370" s="410" t="str">
        <f t="shared" si="11"/>
        <v>kilogramai</v>
      </c>
    </row>
    <row r="371" spans="1:10" ht="18" hidden="1" customHeight="1">
      <c r="A371" s="414"/>
      <c r="B371" s="414"/>
      <c r="C371" s="414"/>
      <c r="D371" s="414"/>
      <c r="E371" s="412">
        <v>2015</v>
      </c>
      <c r="F371" s="413">
        <v>157697.4</v>
      </c>
      <c r="G371" s="413">
        <v>278903.7</v>
      </c>
      <c r="H371" s="410">
        <f t="shared" si="10"/>
        <v>32071000</v>
      </c>
      <c r="I371" s="410" t="str">
        <f t="shared" si="11"/>
        <v>-- Paruošti pigmentai, paruošti drumstikliai ir paruošti dažai bei panašūs preparatai</v>
      </c>
      <c r="J371" s="410" t="str">
        <f t="shared" si="11"/>
        <v>kilogramai</v>
      </c>
    </row>
    <row r="372" spans="1:10" ht="18" hidden="1" customHeight="1">
      <c r="A372" s="414"/>
      <c r="B372" s="414"/>
      <c r="C372" s="414"/>
      <c r="D372" s="414"/>
      <c r="E372" s="412">
        <v>2014</v>
      </c>
      <c r="F372" s="413">
        <v>153101</v>
      </c>
      <c r="G372" s="413">
        <v>253318.39999999999</v>
      </c>
      <c r="H372" s="410">
        <f t="shared" si="10"/>
        <v>32071000</v>
      </c>
      <c r="I372" s="410" t="str">
        <f t="shared" si="11"/>
        <v>-- Paruošti pigmentai, paruošti drumstikliai ir paruošti dažai bei panašūs preparatai</v>
      </c>
      <c r="J372" s="410" t="str">
        <f t="shared" si="11"/>
        <v>kilogramai</v>
      </c>
    </row>
    <row r="373" spans="1:10" ht="18" hidden="1" customHeight="1">
      <c r="A373" s="414"/>
      <c r="B373" s="414"/>
      <c r="C373" s="414"/>
      <c r="D373" s="414"/>
      <c r="E373" s="412">
        <v>2013</v>
      </c>
      <c r="F373" s="413">
        <v>36122.9</v>
      </c>
      <c r="G373" s="413">
        <v>126688.9</v>
      </c>
      <c r="H373" s="410">
        <f t="shared" si="10"/>
        <v>32071000</v>
      </c>
      <c r="I373" s="410" t="str">
        <f t="shared" si="11"/>
        <v>-- Paruošti pigmentai, paruošti drumstikliai ir paruošti dažai bei panašūs preparatai</v>
      </c>
      <c r="J373" s="410" t="str">
        <f t="shared" si="11"/>
        <v>kilogramai</v>
      </c>
    </row>
    <row r="374" spans="1:10" ht="18" hidden="1" customHeight="1">
      <c r="A374" s="414"/>
      <c r="B374" s="414"/>
      <c r="C374" s="414"/>
      <c r="D374" s="414"/>
      <c r="E374" s="412">
        <v>2012</v>
      </c>
      <c r="F374" s="413">
        <v>169142.2</v>
      </c>
      <c r="G374" s="413">
        <v>122133.6</v>
      </c>
      <c r="H374" s="410">
        <f t="shared" si="10"/>
        <v>32071000</v>
      </c>
      <c r="I374" s="410" t="str">
        <f t="shared" si="11"/>
        <v>-- Paruošti pigmentai, paruošti drumstikliai ir paruošti dažai bei panašūs preparatai</v>
      </c>
      <c r="J374" s="410" t="str">
        <f t="shared" si="11"/>
        <v>kilogramai</v>
      </c>
    </row>
    <row r="375" spans="1:10" ht="18" hidden="1" customHeight="1">
      <c r="A375" s="414"/>
      <c r="B375" s="414"/>
      <c r="C375" s="414"/>
      <c r="D375" s="414"/>
      <c r="E375" s="412">
        <v>2011</v>
      </c>
      <c r="F375" s="413">
        <v>57787.9</v>
      </c>
      <c r="G375" s="413">
        <v>108019.8</v>
      </c>
      <c r="H375" s="410">
        <f t="shared" si="10"/>
        <v>32071000</v>
      </c>
      <c r="I375" s="410" t="str">
        <f t="shared" si="11"/>
        <v>-- Paruošti pigmentai, paruošti drumstikliai ir paruošti dažai bei panašūs preparatai</v>
      </c>
      <c r="J375" s="410" t="str">
        <f t="shared" si="11"/>
        <v>kilogramai</v>
      </c>
    </row>
    <row r="376" spans="1:10" ht="18" hidden="1" customHeight="1">
      <c r="A376" s="414"/>
      <c r="B376" s="414"/>
      <c r="C376" s="414"/>
      <c r="D376" s="414"/>
      <c r="E376" s="412">
        <v>2010</v>
      </c>
      <c r="F376" s="413">
        <v>50356.3</v>
      </c>
      <c r="G376" s="413">
        <v>112480.7</v>
      </c>
      <c r="H376" s="410">
        <f t="shared" si="10"/>
        <v>32071000</v>
      </c>
      <c r="I376" s="410" t="str">
        <f t="shared" si="11"/>
        <v>-- Paruošti pigmentai, paruošti drumstikliai ir paruošti dažai bei panašūs preparatai</v>
      </c>
      <c r="J376" s="410" t="str">
        <f t="shared" si="11"/>
        <v>kilogramai</v>
      </c>
    </row>
    <row r="377" spans="1:10" ht="18" hidden="1" customHeight="1">
      <c r="A377" s="414"/>
      <c r="B377" s="414"/>
      <c r="C377" s="414"/>
      <c r="D377" s="414"/>
      <c r="E377" s="412">
        <v>2009</v>
      </c>
      <c r="F377" s="413">
        <v>184959</v>
      </c>
      <c r="G377" s="413">
        <v>55634.9</v>
      </c>
      <c r="H377" s="410">
        <f t="shared" si="10"/>
        <v>32071000</v>
      </c>
      <c r="I377" s="410" t="str">
        <f t="shared" si="11"/>
        <v>-- Paruošti pigmentai, paruošti drumstikliai ir paruošti dažai bei panašūs preparatai</v>
      </c>
      <c r="J377" s="410" t="str">
        <f t="shared" si="11"/>
        <v>kilogramai</v>
      </c>
    </row>
    <row r="378" spans="1:10" ht="18" hidden="1" customHeight="1">
      <c r="A378" s="414"/>
      <c r="B378" s="414"/>
      <c r="C378" s="414"/>
      <c r="D378" s="414"/>
      <c r="E378" s="412">
        <v>2008</v>
      </c>
      <c r="F378" s="413">
        <v>44952.6</v>
      </c>
      <c r="G378" s="413">
        <v>178043.7</v>
      </c>
      <c r="H378" s="410">
        <f t="shared" si="10"/>
        <v>32071000</v>
      </c>
      <c r="I378" s="410" t="str">
        <f t="shared" si="11"/>
        <v>-- Paruošti pigmentai, paruošti drumstikliai ir paruošti dažai bei panašūs preparatai</v>
      </c>
      <c r="J378" s="410" t="str">
        <f t="shared" si="11"/>
        <v>kilogramai</v>
      </c>
    </row>
    <row r="379" spans="1:10" ht="18" hidden="1" customHeight="1">
      <c r="A379" s="414"/>
      <c r="B379" s="414"/>
      <c r="C379" s="414"/>
      <c r="D379" s="414"/>
      <c r="E379" s="412">
        <v>2007</v>
      </c>
      <c r="F379" s="413">
        <v>10406.700000000001</v>
      </c>
      <c r="G379" s="413">
        <v>323988.5</v>
      </c>
      <c r="H379" s="410">
        <f t="shared" si="10"/>
        <v>32071000</v>
      </c>
      <c r="I379" s="410" t="str">
        <f t="shared" si="11"/>
        <v>-- Paruošti pigmentai, paruošti drumstikliai ir paruošti dažai bei panašūs preparatai</v>
      </c>
      <c r="J379" s="410" t="str">
        <f t="shared" si="11"/>
        <v>kilogramai</v>
      </c>
    </row>
    <row r="380" spans="1:10" ht="18" hidden="1" customHeight="1">
      <c r="A380" s="414"/>
      <c r="B380" s="414"/>
      <c r="C380" s="414"/>
      <c r="D380" s="414"/>
      <c r="E380" s="412">
        <v>2006</v>
      </c>
      <c r="F380" s="413">
        <v>27265.8</v>
      </c>
      <c r="G380" s="413">
        <v>288109.40000000002</v>
      </c>
      <c r="H380" s="410">
        <f t="shared" si="10"/>
        <v>32071000</v>
      </c>
      <c r="I380" s="410" t="str">
        <f t="shared" si="11"/>
        <v>-- Paruošti pigmentai, paruošti drumstikliai ir paruošti dažai bei panašūs preparatai</v>
      </c>
      <c r="J380" s="410" t="str">
        <f t="shared" si="11"/>
        <v>kilogramai</v>
      </c>
    </row>
    <row r="381" spans="1:10" ht="18" hidden="1" customHeight="1">
      <c r="A381" s="414"/>
      <c r="B381" s="414"/>
      <c r="C381" s="414"/>
      <c r="D381" s="414"/>
      <c r="E381" s="412">
        <v>2005</v>
      </c>
      <c r="F381" s="413">
        <v>16902.8</v>
      </c>
      <c r="G381" s="413">
        <v>243523.8</v>
      </c>
      <c r="H381" s="410">
        <f t="shared" si="10"/>
        <v>32071000</v>
      </c>
      <c r="I381" s="410" t="str">
        <f t="shared" si="11"/>
        <v>-- Paruošti pigmentai, paruošti drumstikliai ir paruošti dažai bei panašūs preparatai</v>
      </c>
      <c r="J381" s="410" t="str">
        <f t="shared" si="11"/>
        <v>kilogramai</v>
      </c>
    </row>
    <row r="382" spans="1:10" ht="18" hidden="1" customHeight="1">
      <c r="A382" s="414"/>
      <c r="B382" s="411" t="s">
        <v>3104</v>
      </c>
      <c r="C382" s="411" t="s">
        <v>3105</v>
      </c>
      <c r="D382" s="411" t="s">
        <v>3054</v>
      </c>
      <c r="E382" s="412">
        <v>2018</v>
      </c>
      <c r="F382" s="413">
        <v>332782</v>
      </c>
      <c r="G382" s="413">
        <v>313216.40000000002</v>
      </c>
      <c r="H382" s="410">
        <f t="shared" si="10"/>
        <v>32072010</v>
      </c>
      <c r="I382" s="410" t="str">
        <f t="shared" si="11"/>
        <v>-- Angobai (šlikeriai)</v>
      </c>
      <c r="J382" s="410" t="str">
        <f t="shared" si="11"/>
        <v>kilogramai</v>
      </c>
    </row>
    <row r="383" spans="1:10" ht="18" hidden="1" customHeight="1">
      <c r="A383" s="414"/>
      <c r="B383" s="414"/>
      <c r="C383" s="414"/>
      <c r="D383" s="414"/>
      <c r="E383" s="412">
        <v>2017</v>
      </c>
      <c r="F383" s="413">
        <v>70025</v>
      </c>
      <c r="G383" s="413">
        <v>12550.8</v>
      </c>
      <c r="H383" s="410">
        <f t="shared" si="10"/>
        <v>32072010</v>
      </c>
      <c r="I383" s="410" t="str">
        <f t="shared" si="11"/>
        <v>-- Angobai (šlikeriai)</v>
      </c>
      <c r="J383" s="410" t="str">
        <f t="shared" si="11"/>
        <v>kilogramai</v>
      </c>
    </row>
    <row r="384" spans="1:10" ht="18" hidden="1" customHeight="1">
      <c r="A384" s="414"/>
      <c r="B384" s="414"/>
      <c r="C384" s="414"/>
      <c r="D384" s="414"/>
      <c r="E384" s="412">
        <v>2016</v>
      </c>
      <c r="F384" s="413">
        <v>84035</v>
      </c>
      <c r="G384" s="413">
        <v>32273.200000000001</v>
      </c>
      <c r="H384" s="410">
        <f t="shared" si="10"/>
        <v>32072010</v>
      </c>
      <c r="I384" s="410" t="str">
        <f t="shared" si="11"/>
        <v>-- Angobai (šlikeriai)</v>
      </c>
      <c r="J384" s="410" t="str">
        <f t="shared" si="11"/>
        <v>kilogramai</v>
      </c>
    </row>
    <row r="385" spans="1:10" ht="18" hidden="1" customHeight="1">
      <c r="A385" s="414"/>
      <c r="B385" s="414"/>
      <c r="C385" s="414"/>
      <c r="D385" s="414"/>
      <c r="E385" s="412">
        <v>2015</v>
      </c>
      <c r="F385" s="413">
        <v>24940</v>
      </c>
      <c r="G385" s="413">
        <v>405.4</v>
      </c>
      <c r="H385" s="410">
        <f t="shared" si="10"/>
        <v>32072010</v>
      </c>
      <c r="I385" s="410" t="str">
        <f t="shared" si="11"/>
        <v>-- Angobai (šlikeriai)</v>
      </c>
      <c r="J385" s="410" t="str">
        <f t="shared" si="11"/>
        <v>kilogramai</v>
      </c>
    </row>
    <row r="386" spans="1:10" ht="18" hidden="1" customHeight="1">
      <c r="A386" s="414"/>
      <c r="B386" s="414"/>
      <c r="C386" s="414"/>
      <c r="D386" s="414"/>
      <c r="E386" s="412">
        <v>2014</v>
      </c>
      <c r="F386" s="413">
        <v>29020</v>
      </c>
      <c r="G386" s="413">
        <v>14.4</v>
      </c>
      <c r="H386" s="410">
        <f t="shared" si="10"/>
        <v>32072010</v>
      </c>
      <c r="I386" s="410" t="str">
        <f t="shared" si="11"/>
        <v>-- Angobai (šlikeriai)</v>
      </c>
      <c r="J386" s="410" t="str">
        <f t="shared" si="11"/>
        <v>kilogramai</v>
      </c>
    </row>
    <row r="387" spans="1:10" ht="18" hidden="1" customHeight="1">
      <c r="A387" s="414"/>
      <c r="B387" s="414"/>
      <c r="C387" s="414"/>
      <c r="D387" s="414"/>
      <c r="E387" s="412">
        <v>2013</v>
      </c>
      <c r="F387" s="413">
        <v>22000</v>
      </c>
      <c r="G387" s="413">
        <v>9.5</v>
      </c>
      <c r="H387" s="410">
        <f t="shared" si="10"/>
        <v>32072010</v>
      </c>
      <c r="I387" s="410" t="str">
        <f t="shared" si="11"/>
        <v>-- Angobai (šlikeriai)</v>
      </c>
      <c r="J387" s="410" t="str">
        <f t="shared" si="11"/>
        <v>kilogramai</v>
      </c>
    </row>
    <row r="388" spans="1:10" ht="18" hidden="1" customHeight="1">
      <c r="A388" s="414"/>
      <c r="B388" s="414"/>
      <c r="C388" s="414"/>
      <c r="D388" s="414"/>
      <c r="E388" s="412">
        <v>2012</v>
      </c>
      <c r="F388" s="413">
        <v>0</v>
      </c>
      <c r="G388" s="413">
        <v>13.9</v>
      </c>
      <c r="H388" s="410">
        <f t="shared" si="10"/>
        <v>32072010</v>
      </c>
      <c r="I388" s="410" t="str">
        <f t="shared" si="11"/>
        <v>-- Angobai (šlikeriai)</v>
      </c>
      <c r="J388" s="410" t="str">
        <f t="shared" si="11"/>
        <v>kilogramai</v>
      </c>
    </row>
    <row r="389" spans="1:10" ht="18" hidden="1" customHeight="1">
      <c r="A389" s="414"/>
      <c r="B389" s="414"/>
      <c r="C389" s="414"/>
      <c r="D389" s="414"/>
      <c r="E389" s="412">
        <v>2011</v>
      </c>
      <c r="F389" s="413">
        <v>1050</v>
      </c>
      <c r="G389" s="413">
        <v>4.5</v>
      </c>
      <c r="H389" s="410">
        <f t="shared" ref="H389:H452" si="12">+IF(B389=0,H388,VALUE(B389))</f>
        <v>32072010</v>
      </c>
      <c r="I389" s="410" t="str">
        <f t="shared" ref="I389:J452" si="13">+IF(C389=0,I388,C389)</f>
        <v>-- Angobai (šlikeriai)</v>
      </c>
      <c r="J389" s="410" t="str">
        <f t="shared" si="13"/>
        <v>kilogramai</v>
      </c>
    </row>
    <row r="390" spans="1:10" ht="18" hidden="1" customHeight="1">
      <c r="A390" s="414"/>
      <c r="B390" s="414"/>
      <c r="C390" s="414"/>
      <c r="D390" s="414"/>
      <c r="E390" s="412">
        <v>2010</v>
      </c>
      <c r="F390" s="413">
        <v>15002.2</v>
      </c>
      <c r="G390" s="413">
        <v>1151</v>
      </c>
      <c r="H390" s="410">
        <f t="shared" si="12"/>
        <v>32072010</v>
      </c>
      <c r="I390" s="410" t="str">
        <f t="shared" si="13"/>
        <v>-- Angobai (šlikeriai)</v>
      </c>
      <c r="J390" s="410" t="str">
        <f t="shared" si="13"/>
        <v>kilogramai</v>
      </c>
    </row>
    <row r="391" spans="1:10" ht="18" hidden="1" customHeight="1">
      <c r="A391" s="414"/>
      <c r="B391" s="414"/>
      <c r="C391" s="414"/>
      <c r="D391" s="414"/>
      <c r="E391" s="412">
        <v>2009</v>
      </c>
      <c r="F391" s="413">
        <v>10000</v>
      </c>
      <c r="G391" s="413">
        <v>1600</v>
      </c>
      <c r="H391" s="410">
        <f t="shared" si="12"/>
        <v>32072010</v>
      </c>
      <c r="I391" s="410" t="str">
        <f t="shared" si="13"/>
        <v>-- Angobai (šlikeriai)</v>
      </c>
      <c r="J391" s="410" t="str">
        <f t="shared" si="13"/>
        <v>kilogramai</v>
      </c>
    </row>
    <row r="392" spans="1:10" ht="18" hidden="1" customHeight="1">
      <c r="A392" s="414"/>
      <c r="B392" s="414"/>
      <c r="C392" s="414"/>
      <c r="D392" s="414"/>
      <c r="E392" s="412">
        <v>2008</v>
      </c>
      <c r="F392" s="413">
        <v>47000</v>
      </c>
      <c r="G392" s="413">
        <v>27007.4</v>
      </c>
      <c r="H392" s="410">
        <f t="shared" si="12"/>
        <v>32072010</v>
      </c>
      <c r="I392" s="410" t="str">
        <f t="shared" si="13"/>
        <v>-- Angobai (šlikeriai)</v>
      </c>
      <c r="J392" s="410" t="str">
        <f t="shared" si="13"/>
        <v>kilogramai</v>
      </c>
    </row>
    <row r="393" spans="1:10" ht="18" hidden="1" customHeight="1">
      <c r="A393" s="414"/>
      <c r="B393" s="414"/>
      <c r="C393" s="414"/>
      <c r="D393" s="414"/>
      <c r="E393" s="412">
        <v>2007</v>
      </c>
      <c r="F393" s="413">
        <v>7000</v>
      </c>
      <c r="G393" s="413">
        <v>4516</v>
      </c>
      <c r="H393" s="410">
        <f t="shared" si="12"/>
        <v>32072010</v>
      </c>
      <c r="I393" s="410" t="str">
        <f t="shared" si="13"/>
        <v>-- Angobai (šlikeriai)</v>
      </c>
      <c r="J393" s="410" t="str">
        <f t="shared" si="13"/>
        <v>kilogramai</v>
      </c>
    </row>
    <row r="394" spans="1:10" ht="18" hidden="1" customHeight="1">
      <c r="A394" s="414"/>
      <c r="B394" s="414"/>
      <c r="C394" s="414"/>
      <c r="D394" s="414"/>
      <c r="E394" s="412">
        <v>2006</v>
      </c>
      <c r="F394" s="413">
        <v>1460</v>
      </c>
      <c r="G394" s="413">
        <v>25004</v>
      </c>
      <c r="H394" s="410">
        <f t="shared" si="12"/>
        <v>32072010</v>
      </c>
      <c r="I394" s="410" t="str">
        <f t="shared" si="13"/>
        <v>-- Angobai (šlikeriai)</v>
      </c>
      <c r="J394" s="410" t="str">
        <f t="shared" si="13"/>
        <v>kilogramai</v>
      </c>
    </row>
    <row r="395" spans="1:10" ht="18" hidden="1" customHeight="1">
      <c r="A395" s="414"/>
      <c r="B395" s="414"/>
      <c r="C395" s="414"/>
      <c r="D395" s="414"/>
      <c r="E395" s="412">
        <v>2005</v>
      </c>
      <c r="F395" s="413">
        <v>0</v>
      </c>
      <c r="G395" s="413">
        <v>110500</v>
      </c>
      <c r="H395" s="410">
        <f t="shared" si="12"/>
        <v>32072010</v>
      </c>
      <c r="I395" s="410" t="str">
        <f t="shared" si="13"/>
        <v>-- Angobai (šlikeriai)</v>
      </c>
      <c r="J395" s="410" t="str">
        <f t="shared" si="13"/>
        <v>kilogramai</v>
      </c>
    </row>
    <row r="396" spans="1:10" ht="18" hidden="1" customHeight="1">
      <c r="A396" s="414"/>
      <c r="B396" s="411" t="s">
        <v>3106</v>
      </c>
      <c r="C396" s="411" t="s">
        <v>3107</v>
      </c>
      <c r="D396" s="411" t="s">
        <v>3054</v>
      </c>
      <c r="E396" s="412">
        <v>2018</v>
      </c>
      <c r="F396" s="413">
        <v>278343.8</v>
      </c>
      <c r="G396" s="413">
        <v>168321.9</v>
      </c>
      <c r="H396" s="410">
        <f t="shared" si="12"/>
        <v>32072090</v>
      </c>
      <c r="I396" s="410" t="str">
        <f t="shared" si="13"/>
        <v>-- Kiti</v>
      </c>
      <c r="J396" s="410" t="str">
        <f t="shared" si="13"/>
        <v>kilogramai</v>
      </c>
    </row>
    <row r="397" spans="1:10" ht="18" hidden="1" customHeight="1">
      <c r="A397" s="414"/>
      <c r="B397" s="414"/>
      <c r="C397" s="414"/>
      <c r="D397" s="414"/>
      <c r="E397" s="412">
        <v>2017</v>
      </c>
      <c r="F397" s="413">
        <v>292471.90000000002</v>
      </c>
      <c r="G397" s="413">
        <v>216484.9</v>
      </c>
      <c r="H397" s="410">
        <f t="shared" si="12"/>
        <v>32072090</v>
      </c>
      <c r="I397" s="410" t="str">
        <f t="shared" si="13"/>
        <v>-- Kiti</v>
      </c>
      <c r="J397" s="410" t="str">
        <f t="shared" si="13"/>
        <v>kilogramai</v>
      </c>
    </row>
    <row r="398" spans="1:10" ht="18" hidden="1" customHeight="1">
      <c r="A398" s="414"/>
      <c r="B398" s="414"/>
      <c r="C398" s="414"/>
      <c r="D398" s="414"/>
      <c r="E398" s="412">
        <v>2016</v>
      </c>
      <c r="F398" s="413">
        <v>334690.09999999998</v>
      </c>
      <c r="G398" s="413">
        <v>241782.1</v>
      </c>
      <c r="H398" s="410">
        <f t="shared" si="12"/>
        <v>32072090</v>
      </c>
      <c r="I398" s="410" t="str">
        <f t="shared" si="13"/>
        <v>-- Kiti</v>
      </c>
      <c r="J398" s="410" t="str">
        <f t="shared" si="13"/>
        <v>kilogramai</v>
      </c>
    </row>
    <row r="399" spans="1:10" ht="18" hidden="1" customHeight="1">
      <c r="A399" s="414"/>
      <c r="B399" s="414"/>
      <c r="C399" s="414"/>
      <c r="D399" s="414"/>
      <c r="E399" s="412">
        <v>2015</v>
      </c>
      <c r="F399" s="413">
        <v>184723.1</v>
      </c>
      <c r="G399" s="413">
        <v>79600.600000000006</v>
      </c>
      <c r="H399" s="410">
        <f t="shared" si="12"/>
        <v>32072090</v>
      </c>
      <c r="I399" s="410" t="str">
        <f t="shared" si="13"/>
        <v>-- Kiti</v>
      </c>
      <c r="J399" s="410" t="str">
        <f t="shared" si="13"/>
        <v>kilogramai</v>
      </c>
    </row>
    <row r="400" spans="1:10" ht="18" hidden="1" customHeight="1">
      <c r="A400" s="414"/>
      <c r="B400" s="414"/>
      <c r="C400" s="414"/>
      <c r="D400" s="414"/>
      <c r="E400" s="412">
        <v>2014</v>
      </c>
      <c r="F400" s="413">
        <v>58768.1</v>
      </c>
      <c r="G400" s="413">
        <v>52986</v>
      </c>
      <c r="H400" s="410">
        <f t="shared" si="12"/>
        <v>32072090</v>
      </c>
      <c r="I400" s="410" t="str">
        <f t="shared" si="13"/>
        <v>-- Kiti</v>
      </c>
      <c r="J400" s="410" t="str">
        <f t="shared" si="13"/>
        <v>kilogramai</v>
      </c>
    </row>
    <row r="401" spans="1:10" ht="18" hidden="1" customHeight="1">
      <c r="A401" s="414"/>
      <c r="B401" s="414"/>
      <c r="C401" s="414"/>
      <c r="D401" s="414"/>
      <c r="E401" s="412">
        <v>2013</v>
      </c>
      <c r="F401" s="413">
        <v>24805</v>
      </c>
      <c r="G401" s="413">
        <v>262805.2</v>
      </c>
      <c r="H401" s="410">
        <f t="shared" si="12"/>
        <v>32072090</v>
      </c>
      <c r="I401" s="410" t="str">
        <f t="shared" si="13"/>
        <v>-- Kiti</v>
      </c>
      <c r="J401" s="410" t="str">
        <f t="shared" si="13"/>
        <v>kilogramai</v>
      </c>
    </row>
    <row r="402" spans="1:10" ht="18" hidden="1" customHeight="1">
      <c r="A402" s="414"/>
      <c r="B402" s="414"/>
      <c r="C402" s="414"/>
      <c r="D402" s="414"/>
      <c r="E402" s="412">
        <v>2012</v>
      </c>
      <c r="F402" s="413">
        <v>165868.4</v>
      </c>
      <c r="G402" s="413">
        <v>735270.3</v>
      </c>
      <c r="H402" s="410">
        <f t="shared" si="12"/>
        <v>32072090</v>
      </c>
      <c r="I402" s="410" t="str">
        <f t="shared" si="13"/>
        <v>-- Kiti</v>
      </c>
      <c r="J402" s="410" t="str">
        <f t="shared" si="13"/>
        <v>kilogramai</v>
      </c>
    </row>
    <row r="403" spans="1:10" ht="18" hidden="1" customHeight="1">
      <c r="A403" s="414"/>
      <c r="B403" s="414"/>
      <c r="C403" s="414"/>
      <c r="D403" s="414"/>
      <c r="E403" s="412">
        <v>2011</v>
      </c>
      <c r="F403" s="413">
        <v>45072.6</v>
      </c>
      <c r="G403" s="413">
        <v>769330.2</v>
      </c>
      <c r="H403" s="410">
        <f t="shared" si="12"/>
        <v>32072090</v>
      </c>
      <c r="I403" s="410" t="str">
        <f t="shared" si="13"/>
        <v>-- Kiti</v>
      </c>
      <c r="J403" s="410" t="str">
        <f t="shared" si="13"/>
        <v>kilogramai</v>
      </c>
    </row>
    <row r="404" spans="1:10" ht="18" hidden="1" customHeight="1">
      <c r="A404" s="414"/>
      <c r="B404" s="414"/>
      <c r="C404" s="414"/>
      <c r="D404" s="414"/>
      <c r="E404" s="412">
        <v>2010</v>
      </c>
      <c r="F404" s="413">
        <v>59369.9</v>
      </c>
      <c r="G404" s="413">
        <v>705631.4</v>
      </c>
      <c r="H404" s="410">
        <f t="shared" si="12"/>
        <v>32072090</v>
      </c>
      <c r="I404" s="410" t="str">
        <f t="shared" si="13"/>
        <v>-- Kiti</v>
      </c>
      <c r="J404" s="410" t="str">
        <f t="shared" si="13"/>
        <v>kilogramai</v>
      </c>
    </row>
    <row r="405" spans="1:10" ht="18" hidden="1" customHeight="1">
      <c r="A405" s="414"/>
      <c r="B405" s="414"/>
      <c r="C405" s="414"/>
      <c r="D405" s="414"/>
      <c r="E405" s="412">
        <v>2009</v>
      </c>
      <c r="F405" s="413">
        <v>1774</v>
      </c>
      <c r="G405" s="413">
        <v>383440.6</v>
      </c>
      <c r="H405" s="410">
        <f t="shared" si="12"/>
        <v>32072090</v>
      </c>
      <c r="I405" s="410" t="str">
        <f t="shared" si="13"/>
        <v>-- Kiti</v>
      </c>
      <c r="J405" s="410" t="str">
        <f t="shared" si="13"/>
        <v>kilogramai</v>
      </c>
    </row>
    <row r="406" spans="1:10" ht="18" hidden="1" customHeight="1">
      <c r="A406" s="414"/>
      <c r="B406" s="414"/>
      <c r="C406" s="414"/>
      <c r="D406" s="414"/>
      <c r="E406" s="412">
        <v>2008</v>
      </c>
      <c r="F406" s="413">
        <v>23023.599999999999</v>
      </c>
      <c r="G406" s="413">
        <v>525969.80000000005</v>
      </c>
      <c r="H406" s="410">
        <f t="shared" si="12"/>
        <v>32072090</v>
      </c>
      <c r="I406" s="410" t="str">
        <f t="shared" si="13"/>
        <v>-- Kiti</v>
      </c>
      <c r="J406" s="410" t="str">
        <f t="shared" si="13"/>
        <v>kilogramai</v>
      </c>
    </row>
    <row r="407" spans="1:10" ht="18" hidden="1" customHeight="1">
      <c r="A407" s="414"/>
      <c r="B407" s="414"/>
      <c r="C407" s="414"/>
      <c r="D407" s="414"/>
      <c r="E407" s="412">
        <v>2007</v>
      </c>
      <c r="F407" s="413">
        <v>6681.9</v>
      </c>
      <c r="G407" s="413">
        <v>608737</v>
      </c>
      <c r="H407" s="410">
        <f t="shared" si="12"/>
        <v>32072090</v>
      </c>
      <c r="I407" s="410" t="str">
        <f t="shared" si="13"/>
        <v>-- Kiti</v>
      </c>
      <c r="J407" s="410" t="str">
        <f t="shared" si="13"/>
        <v>kilogramai</v>
      </c>
    </row>
    <row r="408" spans="1:10" ht="18" hidden="1" customHeight="1">
      <c r="A408" s="414"/>
      <c r="B408" s="414"/>
      <c r="C408" s="414"/>
      <c r="D408" s="414"/>
      <c r="E408" s="412">
        <v>2006</v>
      </c>
      <c r="F408" s="413">
        <v>10.9</v>
      </c>
      <c r="G408" s="413">
        <v>481411</v>
      </c>
      <c r="H408" s="410">
        <f t="shared" si="12"/>
        <v>32072090</v>
      </c>
      <c r="I408" s="410" t="str">
        <f t="shared" si="13"/>
        <v>-- Kiti</v>
      </c>
      <c r="J408" s="410" t="str">
        <f t="shared" si="13"/>
        <v>kilogramai</v>
      </c>
    </row>
    <row r="409" spans="1:10" ht="18" hidden="1" customHeight="1">
      <c r="A409" s="414"/>
      <c r="B409" s="414"/>
      <c r="C409" s="414"/>
      <c r="D409" s="414"/>
      <c r="E409" s="412">
        <v>2005</v>
      </c>
      <c r="F409" s="413">
        <v>368</v>
      </c>
      <c r="G409" s="413">
        <v>179429.2</v>
      </c>
      <c r="H409" s="410">
        <f t="shared" si="12"/>
        <v>32072090</v>
      </c>
      <c r="I409" s="410" t="str">
        <f t="shared" si="13"/>
        <v>-- Kiti</v>
      </c>
      <c r="J409" s="410" t="str">
        <f t="shared" si="13"/>
        <v>kilogramai</v>
      </c>
    </row>
    <row r="410" spans="1:10" ht="18" hidden="1" customHeight="1">
      <c r="A410" s="414"/>
      <c r="B410" s="411" t="s">
        <v>3108</v>
      </c>
      <c r="C410" s="411" t="s">
        <v>3109</v>
      </c>
      <c r="D410" s="411" t="s">
        <v>3054</v>
      </c>
      <c r="E410" s="412">
        <v>2018</v>
      </c>
      <c r="F410" s="413">
        <v>34931.800000000003</v>
      </c>
      <c r="G410" s="413">
        <v>37735.699999999997</v>
      </c>
      <c r="H410" s="410">
        <f t="shared" si="12"/>
        <v>32073000</v>
      </c>
      <c r="I410" s="410" t="str">
        <f t="shared" si="13"/>
        <v>-- Skysti blizgikliai ir panašūs preparatai</v>
      </c>
      <c r="J410" s="410" t="str">
        <f t="shared" si="13"/>
        <v>kilogramai</v>
      </c>
    </row>
    <row r="411" spans="1:10" ht="18" hidden="1" customHeight="1">
      <c r="A411" s="414"/>
      <c r="B411" s="414"/>
      <c r="C411" s="414"/>
      <c r="D411" s="414"/>
      <c r="E411" s="412">
        <v>2017</v>
      </c>
      <c r="F411" s="413">
        <v>26660.6</v>
      </c>
      <c r="G411" s="413">
        <v>27988.2</v>
      </c>
      <c r="H411" s="410">
        <f t="shared" si="12"/>
        <v>32073000</v>
      </c>
      <c r="I411" s="410" t="str">
        <f t="shared" si="13"/>
        <v>-- Skysti blizgikliai ir panašūs preparatai</v>
      </c>
      <c r="J411" s="410" t="str">
        <f t="shared" si="13"/>
        <v>kilogramai</v>
      </c>
    </row>
    <row r="412" spans="1:10" ht="18" hidden="1" customHeight="1">
      <c r="A412" s="414"/>
      <c r="B412" s="414"/>
      <c r="C412" s="414"/>
      <c r="D412" s="414"/>
      <c r="E412" s="412">
        <v>2016</v>
      </c>
      <c r="F412" s="413">
        <v>37020.5</v>
      </c>
      <c r="G412" s="413">
        <v>42817.8</v>
      </c>
      <c r="H412" s="410">
        <f t="shared" si="12"/>
        <v>32073000</v>
      </c>
      <c r="I412" s="410" t="str">
        <f t="shared" si="13"/>
        <v>-- Skysti blizgikliai ir panašūs preparatai</v>
      </c>
      <c r="J412" s="410" t="str">
        <f t="shared" si="13"/>
        <v>kilogramai</v>
      </c>
    </row>
    <row r="413" spans="1:10" ht="18" hidden="1" customHeight="1">
      <c r="A413" s="414"/>
      <c r="B413" s="414"/>
      <c r="C413" s="414"/>
      <c r="D413" s="414"/>
      <c r="E413" s="412">
        <v>2015</v>
      </c>
      <c r="F413" s="413">
        <v>6284.5</v>
      </c>
      <c r="G413" s="413">
        <v>14501.3</v>
      </c>
      <c r="H413" s="410">
        <f t="shared" si="12"/>
        <v>32073000</v>
      </c>
      <c r="I413" s="410" t="str">
        <f t="shared" si="13"/>
        <v>-- Skysti blizgikliai ir panašūs preparatai</v>
      </c>
      <c r="J413" s="410" t="str">
        <f t="shared" si="13"/>
        <v>kilogramai</v>
      </c>
    </row>
    <row r="414" spans="1:10" ht="18" hidden="1" customHeight="1">
      <c r="A414" s="414"/>
      <c r="B414" s="414"/>
      <c r="C414" s="414"/>
      <c r="D414" s="414"/>
      <c r="E414" s="412">
        <v>2014</v>
      </c>
      <c r="F414" s="413">
        <v>17587</v>
      </c>
      <c r="G414" s="413">
        <v>5913.2</v>
      </c>
      <c r="H414" s="410">
        <f t="shared" si="12"/>
        <v>32073000</v>
      </c>
      <c r="I414" s="410" t="str">
        <f t="shared" si="13"/>
        <v>-- Skysti blizgikliai ir panašūs preparatai</v>
      </c>
      <c r="J414" s="410" t="str">
        <f t="shared" si="13"/>
        <v>kilogramai</v>
      </c>
    </row>
    <row r="415" spans="1:10" ht="18" hidden="1" customHeight="1">
      <c r="A415" s="414"/>
      <c r="B415" s="414"/>
      <c r="C415" s="414"/>
      <c r="D415" s="414"/>
      <c r="E415" s="412">
        <v>2013</v>
      </c>
      <c r="F415" s="413">
        <v>1027.0999999999999</v>
      </c>
      <c r="G415" s="413">
        <v>2849.1</v>
      </c>
      <c r="H415" s="410">
        <f t="shared" si="12"/>
        <v>32073000</v>
      </c>
      <c r="I415" s="410" t="str">
        <f t="shared" si="13"/>
        <v>-- Skysti blizgikliai ir panašūs preparatai</v>
      </c>
      <c r="J415" s="410" t="str">
        <f t="shared" si="13"/>
        <v>kilogramai</v>
      </c>
    </row>
    <row r="416" spans="1:10" ht="18" hidden="1" customHeight="1">
      <c r="A416" s="414"/>
      <c r="B416" s="414"/>
      <c r="C416" s="414"/>
      <c r="D416" s="414"/>
      <c r="E416" s="412">
        <v>2012</v>
      </c>
      <c r="F416" s="413">
        <v>187.1</v>
      </c>
      <c r="G416" s="413">
        <v>2465.1</v>
      </c>
      <c r="H416" s="410">
        <f t="shared" si="12"/>
        <v>32073000</v>
      </c>
      <c r="I416" s="410" t="str">
        <f t="shared" si="13"/>
        <v>-- Skysti blizgikliai ir panašūs preparatai</v>
      </c>
      <c r="J416" s="410" t="str">
        <f t="shared" si="13"/>
        <v>kilogramai</v>
      </c>
    </row>
    <row r="417" spans="1:10" ht="18" hidden="1" customHeight="1">
      <c r="A417" s="414"/>
      <c r="B417" s="414"/>
      <c r="C417" s="414"/>
      <c r="D417" s="414"/>
      <c r="E417" s="412">
        <v>2011</v>
      </c>
      <c r="F417" s="413">
        <v>779</v>
      </c>
      <c r="G417" s="413">
        <v>2205.1999999999998</v>
      </c>
      <c r="H417" s="410">
        <f t="shared" si="12"/>
        <v>32073000</v>
      </c>
      <c r="I417" s="410" t="str">
        <f t="shared" si="13"/>
        <v>-- Skysti blizgikliai ir panašūs preparatai</v>
      </c>
      <c r="J417" s="410" t="str">
        <f t="shared" si="13"/>
        <v>kilogramai</v>
      </c>
    </row>
    <row r="418" spans="1:10" ht="18" hidden="1" customHeight="1">
      <c r="A418" s="414"/>
      <c r="B418" s="414"/>
      <c r="C418" s="414"/>
      <c r="D418" s="414"/>
      <c r="E418" s="412">
        <v>2010</v>
      </c>
      <c r="F418" s="413">
        <v>1845</v>
      </c>
      <c r="G418" s="413">
        <v>4086.2</v>
      </c>
      <c r="H418" s="410">
        <f t="shared" si="12"/>
        <v>32073000</v>
      </c>
      <c r="I418" s="410" t="str">
        <f t="shared" si="13"/>
        <v>-- Skysti blizgikliai ir panašūs preparatai</v>
      </c>
      <c r="J418" s="410" t="str">
        <f t="shared" si="13"/>
        <v>kilogramai</v>
      </c>
    </row>
    <row r="419" spans="1:10" ht="18" hidden="1" customHeight="1">
      <c r="A419" s="414"/>
      <c r="B419" s="414"/>
      <c r="C419" s="414"/>
      <c r="D419" s="414"/>
      <c r="E419" s="412">
        <v>2009</v>
      </c>
      <c r="F419" s="413">
        <v>47.3</v>
      </c>
      <c r="G419" s="413">
        <v>1111.8</v>
      </c>
      <c r="H419" s="410">
        <f t="shared" si="12"/>
        <v>32073000</v>
      </c>
      <c r="I419" s="410" t="str">
        <f t="shared" si="13"/>
        <v>-- Skysti blizgikliai ir panašūs preparatai</v>
      </c>
      <c r="J419" s="410" t="str">
        <f t="shared" si="13"/>
        <v>kilogramai</v>
      </c>
    </row>
    <row r="420" spans="1:10" ht="18" hidden="1" customHeight="1">
      <c r="A420" s="414"/>
      <c r="B420" s="414"/>
      <c r="C420" s="414"/>
      <c r="D420" s="414"/>
      <c r="E420" s="412">
        <v>2008</v>
      </c>
      <c r="F420" s="413">
        <v>150</v>
      </c>
      <c r="G420" s="413">
        <v>1842.6</v>
      </c>
      <c r="H420" s="410">
        <f t="shared" si="12"/>
        <v>32073000</v>
      </c>
      <c r="I420" s="410" t="str">
        <f t="shared" si="13"/>
        <v>-- Skysti blizgikliai ir panašūs preparatai</v>
      </c>
      <c r="J420" s="410" t="str">
        <f t="shared" si="13"/>
        <v>kilogramai</v>
      </c>
    </row>
    <row r="421" spans="1:10" ht="18" hidden="1" customHeight="1">
      <c r="A421" s="414"/>
      <c r="B421" s="414"/>
      <c r="C421" s="414"/>
      <c r="D421" s="414"/>
      <c r="E421" s="412">
        <v>2007</v>
      </c>
      <c r="F421" s="413">
        <v>7</v>
      </c>
      <c r="G421" s="413">
        <v>381.6</v>
      </c>
      <c r="H421" s="410">
        <f t="shared" si="12"/>
        <v>32073000</v>
      </c>
      <c r="I421" s="410" t="str">
        <f t="shared" si="13"/>
        <v>-- Skysti blizgikliai ir panašūs preparatai</v>
      </c>
      <c r="J421" s="410" t="str">
        <f t="shared" si="13"/>
        <v>kilogramai</v>
      </c>
    </row>
    <row r="422" spans="1:10" ht="18" hidden="1" customHeight="1">
      <c r="A422" s="414"/>
      <c r="B422" s="414"/>
      <c r="C422" s="414"/>
      <c r="D422" s="414"/>
      <c r="E422" s="412">
        <v>2006</v>
      </c>
      <c r="F422" s="413">
        <v>0</v>
      </c>
      <c r="G422" s="413">
        <v>19190.900000000001</v>
      </c>
      <c r="H422" s="410">
        <f t="shared" si="12"/>
        <v>32073000</v>
      </c>
      <c r="I422" s="410" t="str">
        <f t="shared" si="13"/>
        <v>-- Skysti blizgikliai ir panašūs preparatai</v>
      </c>
      <c r="J422" s="410" t="str">
        <f t="shared" si="13"/>
        <v>kilogramai</v>
      </c>
    </row>
    <row r="423" spans="1:10" ht="18" hidden="1" customHeight="1">
      <c r="A423" s="414"/>
      <c r="B423" s="414"/>
      <c r="C423" s="414"/>
      <c r="D423" s="414"/>
      <c r="E423" s="412">
        <v>2005</v>
      </c>
      <c r="F423" s="413">
        <v>20</v>
      </c>
      <c r="G423" s="413">
        <v>7259.8</v>
      </c>
      <c r="H423" s="410">
        <f t="shared" si="12"/>
        <v>32073000</v>
      </c>
      <c r="I423" s="410" t="str">
        <f t="shared" si="13"/>
        <v>-- Skysti blizgikliai ir panašūs preparatai</v>
      </c>
      <c r="J423" s="410" t="str">
        <f t="shared" si="13"/>
        <v>kilogramai</v>
      </c>
    </row>
    <row r="424" spans="1:10" ht="18" hidden="1" customHeight="1">
      <c r="A424" s="414"/>
      <c r="B424" s="411" t="s">
        <v>3110</v>
      </c>
      <c r="C424" s="411" t="s">
        <v>3111</v>
      </c>
      <c r="D424" s="411" t="s">
        <v>3054</v>
      </c>
      <c r="E424" s="412">
        <v>2018</v>
      </c>
      <c r="F424" s="413"/>
      <c r="G424" s="413"/>
      <c r="H424" s="410">
        <f t="shared" si="12"/>
        <v>32074010</v>
      </c>
      <c r="I424" s="410" t="str">
        <f t="shared" si="13"/>
        <v>-- Stiklo rūšis, vadinama emaliniu stiklu</v>
      </c>
      <c r="J424" s="410" t="str">
        <f t="shared" si="13"/>
        <v>kilogramai</v>
      </c>
    </row>
    <row r="425" spans="1:10" ht="18" hidden="1" customHeight="1">
      <c r="A425" s="414"/>
      <c r="B425" s="414"/>
      <c r="C425" s="414"/>
      <c r="D425" s="414"/>
      <c r="E425" s="412">
        <v>2017</v>
      </c>
      <c r="F425" s="413"/>
      <c r="G425" s="413"/>
      <c r="H425" s="410">
        <f t="shared" si="12"/>
        <v>32074010</v>
      </c>
      <c r="I425" s="410" t="str">
        <f t="shared" si="13"/>
        <v>-- Stiklo rūšis, vadinama emaliniu stiklu</v>
      </c>
      <c r="J425" s="410" t="str">
        <f t="shared" si="13"/>
        <v>kilogramai</v>
      </c>
    </row>
    <row r="426" spans="1:10" ht="18" hidden="1" customHeight="1">
      <c r="A426" s="414"/>
      <c r="B426" s="414"/>
      <c r="C426" s="414"/>
      <c r="D426" s="414"/>
      <c r="E426" s="412">
        <v>2016</v>
      </c>
      <c r="F426" s="413"/>
      <c r="G426" s="413"/>
      <c r="H426" s="410">
        <f t="shared" si="12"/>
        <v>32074010</v>
      </c>
      <c r="I426" s="410" t="str">
        <f t="shared" si="13"/>
        <v>-- Stiklo rūšis, vadinama emaliniu stiklu</v>
      </c>
      <c r="J426" s="410" t="str">
        <f t="shared" si="13"/>
        <v>kilogramai</v>
      </c>
    </row>
    <row r="427" spans="1:10" ht="18" hidden="1" customHeight="1">
      <c r="A427" s="414"/>
      <c r="B427" s="414"/>
      <c r="C427" s="414"/>
      <c r="D427" s="414"/>
      <c r="E427" s="412">
        <v>2015</v>
      </c>
      <c r="F427" s="413"/>
      <c r="G427" s="413"/>
      <c r="H427" s="410">
        <f t="shared" si="12"/>
        <v>32074010</v>
      </c>
      <c r="I427" s="410" t="str">
        <f t="shared" si="13"/>
        <v>-- Stiklo rūšis, vadinama emaliniu stiklu</v>
      </c>
      <c r="J427" s="410" t="str">
        <f t="shared" si="13"/>
        <v>kilogramai</v>
      </c>
    </row>
    <row r="428" spans="1:10" ht="18" hidden="1" customHeight="1">
      <c r="A428" s="414"/>
      <c r="B428" s="414"/>
      <c r="C428" s="414"/>
      <c r="D428" s="414"/>
      <c r="E428" s="412">
        <v>2014</v>
      </c>
      <c r="F428" s="413"/>
      <c r="G428" s="413"/>
      <c r="H428" s="410">
        <f t="shared" si="12"/>
        <v>32074010</v>
      </c>
      <c r="I428" s="410" t="str">
        <f t="shared" si="13"/>
        <v>-- Stiklo rūšis, vadinama emaliniu stiklu</v>
      </c>
      <c r="J428" s="410" t="str">
        <f t="shared" si="13"/>
        <v>kilogramai</v>
      </c>
    </row>
    <row r="429" spans="1:10" ht="18" hidden="1" customHeight="1">
      <c r="A429" s="414"/>
      <c r="B429" s="414"/>
      <c r="C429" s="414"/>
      <c r="D429" s="414"/>
      <c r="E429" s="412">
        <v>2013</v>
      </c>
      <c r="F429" s="413"/>
      <c r="G429" s="413"/>
      <c r="H429" s="410">
        <f t="shared" si="12"/>
        <v>32074010</v>
      </c>
      <c r="I429" s="410" t="str">
        <f t="shared" si="13"/>
        <v>-- Stiklo rūšis, vadinama emaliniu stiklu</v>
      </c>
      <c r="J429" s="410" t="str">
        <f t="shared" si="13"/>
        <v>kilogramai</v>
      </c>
    </row>
    <row r="430" spans="1:10" ht="18" hidden="1" customHeight="1">
      <c r="A430" s="414"/>
      <c r="B430" s="414"/>
      <c r="C430" s="414"/>
      <c r="D430" s="414"/>
      <c r="E430" s="412">
        <v>2012</v>
      </c>
      <c r="F430" s="413"/>
      <c r="G430" s="413"/>
      <c r="H430" s="410">
        <f t="shared" si="12"/>
        <v>32074010</v>
      </c>
      <c r="I430" s="410" t="str">
        <f t="shared" si="13"/>
        <v>-- Stiklo rūšis, vadinama emaliniu stiklu</v>
      </c>
      <c r="J430" s="410" t="str">
        <f t="shared" si="13"/>
        <v>kilogramai</v>
      </c>
    </row>
    <row r="431" spans="1:10" ht="18" hidden="1" customHeight="1">
      <c r="A431" s="414"/>
      <c r="B431" s="414"/>
      <c r="C431" s="414"/>
      <c r="D431" s="414"/>
      <c r="E431" s="412">
        <v>2011</v>
      </c>
      <c r="F431" s="413"/>
      <c r="G431" s="413"/>
      <c r="H431" s="410">
        <f t="shared" si="12"/>
        <v>32074010</v>
      </c>
      <c r="I431" s="410" t="str">
        <f t="shared" si="13"/>
        <v>-- Stiklo rūšis, vadinama emaliniu stiklu</v>
      </c>
      <c r="J431" s="410" t="str">
        <f t="shared" si="13"/>
        <v>kilogramai</v>
      </c>
    </row>
    <row r="432" spans="1:10" ht="18" hidden="1" customHeight="1">
      <c r="A432" s="414"/>
      <c r="B432" s="414"/>
      <c r="C432" s="414"/>
      <c r="D432" s="414"/>
      <c r="E432" s="412">
        <v>2010</v>
      </c>
      <c r="F432" s="413"/>
      <c r="G432" s="413"/>
      <c r="H432" s="410">
        <f t="shared" si="12"/>
        <v>32074010</v>
      </c>
      <c r="I432" s="410" t="str">
        <f t="shared" si="13"/>
        <v>-- Stiklo rūšis, vadinama emaliniu stiklu</v>
      </c>
      <c r="J432" s="410" t="str">
        <f t="shared" si="13"/>
        <v>kilogramai</v>
      </c>
    </row>
    <row r="433" spans="1:10" ht="18" hidden="1" customHeight="1">
      <c r="A433" s="414"/>
      <c r="B433" s="414"/>
      <c r="C433" s="414"/>
      <c r="D433" s="414"/>
      <c r="E433" s="412">
        <v>2009</v>
      </c>
      <c r="F433" s="413">
        <v>56546</v>
      </c>
      <c r="G433" s="413">
        <v>11000</v>
      </c>
      <c r="H433" s="410">
        <f t="shared" si="12"/>
        <v>32074010</v>
      </c>
      <c r="I433" s="410" t="str">
        <f t="shared" si="13"/>
        <v>-- Stiklo rūšis, vadinama emaliniu stiklu</v>
      </c>
      <c r="J433" s="410" t="str">
        <f t="shared" si="13"/>
        <v>kilogramai</v>
      </c>
    </row>
    <row r="434" spans="1:10" ht="18" hidden="1" customHeight="1">
      <c r="A434" s="414"/>
      <c r="B434" s="414"/>
      <c r="C434" s="414"/>
      <c r="D434" s="414"/>
      <c r="E434" s="412">
        <v>2008</v>
      </c>
      <c r="F434" s="413">
        <v>46227</v>
      </c>
      <c r="G434" s="413">
        <v>1229179</v>
      </c>
      <c r="H434" s="410">
        <f t="shared" si="12"/>
        <v>32074010</v>
      </c>
      <c r="I434" s="410" t="str">
        <f t="shared" si="13"/>
        <v>-- Stiklo rūšis, vadinama emaliniu stiklu</v>
      </c>
      <c r="J434" s="410" t="str">
        <f t="shared" si="13"/>
        <v>kilogramai</v>
      </c>
    </row>
    <row r="435" spans="1:10" ht="18" hidden="1" customHeight="1">
      <c r="A435" s="414"/>
      <c r="B435" s="414"/>
      <c r="C435" s="414"/>
      <c r="D435" s="414"/>
      <c r="E435" s="412">
        <v>2007</v>
      </c>
      <c r="F435" s="413">
        <v>43425</v>
      </c>
      <c r="G435" s="413">
        <v>982784.9</v>
      </c>
      <c r="H435" s="410">
        <f t="shared" si="12"/>
        <v>32074010</v>
      </c>
      <c r="I435" s="410" t="str">
        <f t="shared" si="13"/>
        <v>-- Stiklo rūšis, vadinama emaliniu stiklu</v>
      </c>
      <c r="J435" s="410" t="str">
        <f t="shared" si="13"/>
        <v>kilogramai</v>
      </c>
    </row>
    <row r="436" spans="1:10" ht="18" hidden="1" customHeight="1">
      <c r="A436" s="414"/>
      <c r="B436" s="414"/>
      <c r="C436" s="414"/>
      <c r="D436" s="414"/>
      <c r="E436" s="412">
        <v>2006</v>
      </c>
      <c r="F436" s="413">
        <v>3575</v>
      </c>
      <c r="G436" s="413">
        <v>973406</v>
      </c>
      <c r="H436" s="410">
        <f t="shared" si="12"/>
        <v>32074010</v>
      </c>
      <c r="I436" s="410" t="str">
        <f t="shared" si="13"/>
        <v>-- Stiklo rūšis, vadinama emaliniu stiklu</v>
      </c>
      <c r="J436" s="410" t="str">
        <f t="shared" si="13"/>
        <v>kilogramai</v>
      </c>
    </row>
    <row r="437" spans="1:10" ht="18" hidden="1" customHeight="1">
      <c r="A437" s="414"/>
      <c r="B437" s="414"/>
      <c r="C437" s="414"/>
      <c r="D437" s="414"/>
      <c r="E437" s="412">
        <v>2005</v>
      </c>
      <c r="F437" s="413">
        <v>1362.5</v>
      </c>
      <c r="G437" s="413">
        <v>1084570</v>
      </c>
      <c r="H437" s="410">
        <f t="shared" si="12"/>
        <v>32074010</v>
      </c>
      <c r="I437" s="410" t="str">
        <f t="shared" si="13"/>
        <v>-- Stiklo rūšis, vadinama emaliniu stiklu</v>
      </c>
      <c r="J437" s="410" t="str">
        <f t="shared" si="13"/>
        <v>kilogramai</v>
      </c>
    </row>
    <row r="438" spans="1:10" ht="18" hidden="1" customHeight="1">
      <c r="A438" s="414"/>
      <c r="B438" s="411" t="s">
        <v>3112</v>
      </c>
      <c r="C438" s="411" t="s">
        <v>3113</v>
      </c>
      <c r="D438" s="411" t="s">
        <v>3054</v>
      </c>
      <c r="E438" s="412">
        <v>2018</v>
      </c>
      <c r="F438" s="413"/>
      <c r="G438" s="413"/>
      <c r="H438" s="410">
        <f t="shared" si="12"/>
        <v>32074020</v>
      </c>
      <c r="I438" s="410" t="str">
        <f t="shared" si="13"/>
        <v>-- Stiklo dribsniai, kurių ilgis ne mažesnis kaip 0,1 mm, bet ne didesnis kaip 3,5 mm, ir storis ne mažesnis kaip 2 mikrometrai, bet ne didesnis kaip 5 mikrometrai</v>
      </c>
      <c r="J438" s="410" t="str">
        <f t="shared" si="13"/>
        <v>kilogramai</v>
      </c>
    </row>
    <row r="439" spans="1:10" ht="18" hidden="1" customHeight="1">
      <c r="A439" s="414"/>
      <c r="B439" s="414"/>
      <c r="C439" s="414"/>
      <c r="D439" s="414"/>
      <c r="E439" s="412">
        <v>2017</v>
      </c>
      <c r="F439" s="413"/>
      <c r="G439" s="413"/>
      <c r="H439" s="410">
        <f t="shared" si="12"/>
        <v>32074020</v>
      </c>
      <c r="I439" s="410" t="str">
        <f t="shared" si="13"/>
        <v>-- Stiklo dribsniai, kurių ilgis ne mažesnis kaip 0,1 mm, bet ne didesnis kaip 3,5 mm, ir storis ne mažesnis kaip 2 mikrometrai, bet ne didesnis kaip 5 mikrometrai</v>
      </c>
      <c r="J439" s="410" t="str">
        <f t="shared" si="13"/>
        <v>kilogramai</v>
      </c>
    </row>
    <row r="440" spans="1:10" ht="18" hidden="1" customHeight="1">
      <c r="A440" s="414"/>
      <c r="B440" s="414"/>
      <c r="C440" s="414"/>
      <c r="D440" s="414"/>
      <c r="E440" s="412">
        <v>2016</v>
      </c>
      <c r="F440" s="413"/>
      <c r="G440" s="413"/>
      <c r="H440" s="410">
        <f t="shared" si="12"/>
        <v>32074020</v>
      </c>
      <c r="I440" s="410" t="str">
        <f t="shared" si="13"/>
        <v>-- Stiklo dribsniai, kurių ilgis ne mažesnis kaip 0,1 mm, bet ne didesnis kaip 3,5 mm, ir storis ne mažesnis kaip 2 mikrometrai, bet ne didesnis kaip 5 mikrometrai</v>
      </c>
      <c r="J440" s="410" t="str">
        <f t="shared" si="13"/>
        <v>kilogramai</v>
      </c>
    </row>
    <row r="441" spans="1:10" ht="18" hidden="1" customHeight="1">
      <c r="A441" s="414"/>
      <c r="B441" s="414"/>
      <c r="C441" s="414"/>
      <c r="D441" s="414"/>
      <c r="E441" s="412">
        <v>2015</v>
      </c>
      <c r="F441" s="413"/>
      <c r="G441" s="413"/>
      <c r="H441" s="410">
        <f t="shared" si="12"/>
        <v>32074020</v>
      </c>
      <c r="I441" s="410" t="str">
        <f t="shared" si="13"/>
        <v>-- Stiklo dribsniai, kurių ilgis ne mažesnis kaip 0,1 mm, bet ne didesnis kaip 3,5 mm, ir storis ne mažesnis kaip 2 mikrometrai, bet ne didesnis kaip 5 mikrometrai</v>
      </c>
      <c r="J441" s="410" t="str">
        <f t="shared" si="13"/>
        <v>kilogramai</v>
      </c>
    </row>
    <row r="442" spans="1:10" ht="18" hidden="1" customHeight="1">
      <c r="A442" s="414"/>
      <c r="B442" s="414"/>
      <c r="C442" s="414"/>
      <c r="D442" s="414"/>
      <c r="E442" s="412">
        <v>2014</v>
      </c>
      <c r="F442" s="413"/>
      <c r="G442" s="413"/>
      <c r="H442" s="410">
        <f t="shared" si="12"/>
        <v>32074020</v>
      </c>
      <c r="I442" s="410" t="str">
        <f t="shared" si="13"/>
        <v>-- Stiklo dribsniai, kurių ilgis ne mažesnis kaip 0,1 mm, bet ne didesnis kaip 3,5 mm, ir storis ne mažesnis kaip 2 mikrometrai, bet ne didesnis kaip 5 mikrometrai</v>
      </c>
      <c r="J442" s="410" t="str">
        <f t="shared" si="13"/>
        <v>kilogramai</v>
      </c>
    </row>
    <row r="443" spans="1:10" ht="18" hidden="1" customHeight="1">
      <c r="A443" s="414"/>
      <c r="B443" s="414"/>
      <c r="C443" s="414"/>
      <c r="D443" s="414"/>
      <c r="E443" s="412">
        <v>2013</v>
      </c>
      <c r="F443" s="413"/>
      <c r="G443" s="413"/>
      <c r="H443" s="410">
        <f t="shared" si="12"/>
        <v>32074020</v>
      </c>
      <c r="I443" s="410" t="str">
        <f t="shared" si="13"/>
        <v>-- Stiklo dribsniai, kurių ilgis ne mažesnis kaip 0,1 mm, bet ne didesnis kaip 3,5 mm, ir storis ne mažesnis kaip 2 mikrometrai, bet ne didesnis kaip 5 mikrometrai</v>
      </c>
      <c r="J443" s="410" t="str">
        <f t="shared" si="13"/>
        <v>kilogramai</v>
      </c>
    </row>
    <row r="444" spans="1:10" ht="18" hidden="1" customHeight="1">
      <c r="A444" s="414"/>
      <c r="B444" s="414"/>
      <c r="C444" s="414"/>
      <c r="D444" s="414"/>
      <c r="E444" s="412">
        <v>2012</v>
      </c>
      <c r="F444" s="413"/>
      <c r="G444" s="413"/>
      <c r="H444" s="410">
        <f t="shared" si="12"/>
        <v>32074020</v>
      </c>
      <c r="I444" s="410" t="str">
        <f t="shared" si="13"/>
        <v>-- Stiklo dribsniai, kurių ilgis ne mažesnis kaip 0,1 mm, bet ne didesnis kaip 3,5 mm, ir storis ne mažesnis kaip 2 mikrometrai, bet ne didesnis kaip 5 mikrometrai</v>
      </c>
      <c r="J444" s="410" t="str">
        <f t="shared" si="13"/>
        <v>kilogramai</v>
      </c>
    </row>
    <row r="445" spans="1:10" ht="18" hidden="1" customHeight="1">
      <c r="A445" s="414"/>
      <c r="B445" s="414"/>
      <c r="C445" s="414"/>
      <c r="D445" s="414"/>
      <c r="E445" s="412">
        <v>2011</v>
      </c>
      <c r="F445" s="413"/>
      <c r="G445" s="413"/>
      <c r="H445" s="410">
        <f t="shared" si="12"/>
        <v>32074020</v>
      </c>
      <c r="I445" s="410" t="str">
        <f t="shared" si="13"/>
        <v>-- Stiklo dribsniai, kurių ilgis ne mažesnis kaip 0,1 mm, bet ne didesnis kaip 3,5 mm, ir storis ne mažesnis kaip 2 mikrometrai, bet ne didesnis kaip 5 mikrometrai</v>
      </c>
      <c r="J445" s="410" t="str">
        <f t="shared" si="13"/>
        <v>kilogramai</v>
      </c>
    </row>
    <row r="446" spans="1:10" ht="18" hidden="1" customHeight="1">
      <c r="A446" s="414"/>
      <c r="B446" s="414"/>
      <c r="C446" s="414"/>
      <c r="D446" s="414"/>
      <c r="E446" s="412">
        <v>2010</v>
      </c>
      <c r="F446" s="413"/>
      <c r="G446" s="413"/>
      <c r="H446" s="410">
        <f t="shared" si="12"/>
        <v>32074020</v>
      </c>
      <c r="I446" s="410" t="str">
        <f t="shared" si="13"/>
        <v>-- Stiklo dribsniai, kurių ilgis ne mažesnis kaip 0,1 mm, bet ne didesnis kaip 3,5 mm, ir storis ne mažesnis kaip 2 mikrometrai, bet ne didesnis kaip 5 mikrometrai</v>
      </c>
      <c r="J446" s="410" t="str">
        <f t="shared" si="13"/>
        <v>kilogramai</v>
      </c>
    </row>
    <row r="447" spans="1:10" ht="18" hidden="1" customHeight="1">
      <c r="A447" s="414"/>
      <c r="B447" s="414"/>
      <c r="C447" s="414"/>
      <c r="D447" s="414"/>
      <c r="E447" s="412">
        <v>2009</v>
      </c>
      <c r="F447" s="413">
        <v>0</v>
      </c>
      <c r="G447" s="413">
        <v>10</v>
      </c>
      <c r="H447" s="410">
        <f t="shared" si="12"/>
        <v>32074020</v>
      </c>
      <c r="I447" s="410" t="str">
        <f t="shared" si="13"/>
        <v>-- Stiklo dribsniai, kurių ilgis ne mažesnis kaip 0,1 mm, bet ne didesnis kaip 3,5 mm, ir storis ne mažesnis kaip 2 mikrometrai, bet ne didesnis kaip 5 mikrometrai</v>
      </c>
      <c r="J447" s="410" t="str">
        <f t="shared" si="13"/>
        <v>kilogramai</v>
      </c>
    </row>
    <row r="448" spans="1:10" ht="18" hidden="1" customHeight="1">
      <c r="A448" s="414"/>
      <c r="B448" s="414"/>
      <c r="C448" s="414"/>
      <c r="D448" s="414"/>
      <c r="E448" s="412">
        <v>2008</v>
      </c>
      <c r="F448" s="413">
        <v>0</v>
      </c>
      <c r="G448" s="413">
        <v>1645</v>
      </c>
      <c r="H448" s="410">
        <f t="shared" si="12"/>
        <v>32074020</v>
      </c>
      <c r="I448" s="410" t="str">
        <f t="shared" si="13"/>
        <v>-- Stiklo dribsniai, kurių ilgis ne mažesnis kaip 0,1 mm, bet ne didesnis kaip 3,5 mm, ir storis ne mažesnis kaip 2 mikrometrai, bet ne didesnis kaip 5 mikrometrai</v>
      </c>
      <c r="J448" s="410" t="str">
        <f t="shared" si="13"/>
        <v>kilogramai</v>
      </c>
    </row>
    <row r="449" spans="1:10" ht="18" hidden="1" customHeight="1">
      <c r="A449" s="414"/>
      <c r="B449" s="414"/>
      <c r="C449" s="414"/>
      <c r="D449" s="414"/>
      <c r="E449" s="412">
        <v>2007</v>
      </c>
      <c r="F449" s="413">
        <v>0</v>
      </c>
      <c r="G449" s="413">
        <v>1420</v>
      </c>
      <c r="H449" s="410">
        <f t="shared" si="12"/>
        <v>32074020</v>
      </c>
      <c r="I449" s="410" t="str">
        <f t="shared" si="13"/>
        <v>-- Stiklo dribsniai, kurių ilgis ne mažesnis kaip 0,1 mm, bet ne didesnis kaip 3,5 mm, ir storis ne mažesnis kaip 2 mikrometrai, bet ne didesnis kaip 5 mikrometrai</v>
      </c>
      <c r="J449" s="410" t="str">
        <f t="shared" si="13"/>
        <v>kilogramai</v>
      </c>
    </row>
    <row r="450" spans="1:10" ht="18" hidden="1" customHeight="1">
      <c r="A450" s="414"/>
      <c r="B450" s="414"/>
      <c r="C450" s="414"/>
      <c r="D450" s="414"/>
      <c r="E450" s="412">
        <v>2006</v>
      </c>
      <c r="F450" s="413">
        <v>0</v>
      </c>
      <c r="G450" s="413">
        <v>250</v>
      </c>
      <c r="H450" s="410">
        <f t="shared" si="12"/>
        <v>32074020</v>
      </c>
      <c r="I450" s="410" t="str">
        <f t="shared" si="13"/>
        <v>-- Stiklo dribsniai, kurių ilgis ne mažesnis kaip 0,1 mm, bet ne didesnis kaip 3,5 mm, ir storis ne mažesnis kaip 2 mikrometrai, bet ne didesnis kaip 5 mikrometrai</v>
      </c>
      <c r="J450" s="410" t="str">
        <f t="shared" si="13"/>
        <v>kilogramai</v>
      </c>
    </row>
    <row r="451" spans="1:10" ht="18" hidden="1" customHeight="1">
      <c r="A451" s="414"/>
      <c r="B451" s="414"/>
      <c r="C451" s="414"/>
      <c r="D451" s="414"/>
      <c r="E451" s="412">
        <v>2005</v>
      </c>
      <c r="F451" s="413">
        <v>0</v>
      </c>
      <c r="G451" s="413">
        <v>400</v>
      </c>
      <c r="H451" s="410">
        <f t="shared" si="12"/>
        <v>32074020</v>
      </c>
      <c r="I451" s="410" t="str">
        <f t="shared" si="13"/>
        <v>-- Stiklo dribsniai, kurių ilgis ne mažesnis kaip 0,1 mm, bet ne didesnis kaip 3,5 mm, ir storis ne mažesnis kaip 2 mikrometrai, bet ne didesnis kaip 5 mikrometrai</v>
      </c>
      <c r="J451" s="410" t="str">
        <f t="shared" si="13"/>
        <v>kilogramai</v>
      </c>
    </row>
    <row r="452" spans="1:10" ht="18" hidden="1" customHeight="1">
      <c r="A452" s="414"/>
      <c r="B452" s="411" t="s">
        <v>3114</v>
      </c>
      <c r="C452" s="411" t="s">
        <v>3115</v>
      </c>
      <c r="D452" s="411" t="s">
        <v>3054</v>
      </c>
      <c r="E452" s="412">
        <v>2018</v>
      </c>
      <c r="F452" s="413"/>
      <c r="G452" s="413"/>
      <c r="H452" s="410">
        <f t="shared" si="12"/>
        <v>32074030</v>
      </c>
      <c r="I452" s="410" t="str">
        <f t="shared" si="13"/>
        <v>-- Stiklo milteliai arba granulės, kurių sudėtyje silicio dioksidas sudaro ne mažiau kaip 99 % masės</v>
      </c>
      <c r="J452" s="410" t="str">
        <f t="shared" si="13"/>
        <v>kilogramai</v>
      </c>
    </row>
    <row r="453" spans="1:10" ht="18" hidden="1" customHeight="1">
      <c r="A453" s="414"/>
      <c r="B453" s="414"/>
      <c r="C453" s="414"/>
      <c r="D453" s="414"/>
      <c r="E453" s="412">
        <v>2017</v>
      </c>
      <c r="F453" s="413"/>
      <c r="G453" s="413"/>
      <c r="H453" s="410">
        <f t="shared" ref="H453:H516" si="14">+IF(B453=0,H452,VALUE(B453))</f>
        <v>32074030</v>
      </c>
      <c r="I453" s="410" t="str">
        <f t="shared" ref="I453:J516" si="15">+IF(C453=0,I452,C453)</f>
        <v>-- Stiklo milteliai arba granulės, kurių sudėtyje silicio dioksidas sudaro ne mažiau kaip 99 % masės</v>
      </c>
      <c r="J453" s="410" t="str">
        <f t="shared" si="15"/>
        <v>kilogramai</v>
      </c>
    </row>
    <row r="454" spans="1:10" ht="18" hidden="1" customHeight="1">
      <c r="A454" s="414"/>
      <c r="B454" s="414"/>
      <c r="C454" s="414"/>
      <c r="D454" s="414"/>
      <c r="E454" s="412">
        <v>2016</v>
      </c>
      <c r="F454" s="413"/>
      <c r="G454" s="413"/>
      <c r="H454" s="410">
        <f t="shared" si="14"/>
        <v>32074030</v>
      </c>
      <c r="I454" s="410" t="str">
        <f t="shared" si="15"/>
        <v>-- Stiklo milteliai arba granulės, kurių sudėtyje silicio dioksidas sudaro ne mažiau kaip 99 % masės</v>
      </c>
      <c r="J454" s="410" t="str">
        <f t="shared" si="15"/>
        <v>kilogramai</v>
      </c>
    </row>
    <row r="455" spans="1:10" ht="18" hidden="1" customHeight="1">
      <c r="A455" s="414"/>
      <c r="B455" s="414"/>
      <c r="C455" s="414"/>
      <c r="D455" s="414"/>
      <c r="E455" s="412">
        <v>2015</v>
      </c>
      <c r="F455" s="413"/>
      <c r="G455" s="413"/>
      <c r="H455" s="410">
        <f t="shared" si="14"/>
        <v>32074030</v>
      </c>
      <c r="I455" s="410" t="str">
        <f t="shared" si="15"/>
        <v>-- Stiklo milteliai arba granulės, kurių sudėtyje silicio dioksidas sudaro ne mažiau kaip 99 % masės</v>
      </c>
      <c r="J455" s="410" t="str">
        <f t="shared" si="15"/>
        <v>kilogramai</v>
      </c>
    </row>
    <row r="456" spans="1:10" ht="18" hidden="1" customHeight="1">
      <c r="A456" s="414"/>
      <c r="B456" s="414"/>
      <c r="C456" s="414"/>
      <c r="D456" s="414"/>
      <c r="E456" s="412">
        <v>2014</v>
      </c>
      <c r="F456" s="413"/>
      <c r="G456" s="413"/>
      <c r="H456" s="410">
        <f t="shared" si="14"/>
        <v>32074030</v>
      </c>
      <c r="I456" s="410" t="str">
        <f t="shared" si="15"/>
        <v>-- Stiklo milteliai arba granulės, kurių sudėtyje silicio dioksidas sudaro ne mažiau kaip 99 % masės</v>
      </c>
      <c r="J456" s="410" t="str">
        <f t="shared" si="15"/>
        <v>kilogramai</v>
      </c>
    </row>
    <row r="457" spans="1:10" ht="18" hidden="1" customHeight="1">
      <c r="A457" s="414"/>
      <c r="B457" s="414"/>
      <c r="C457" s="414"/>
      <c r="D457" s="414"/>
      <c r="E457" s="412">
        <v>2013</v>
      </c>
      <c r="F457" s="413"/>
      <c r="G457" s="413"/>
      <c r="H457" s="410">
        <f t="shared" si="14"/>
        <v>32074030</v>
      </c>
      <c r="I457" s="410" t="str">
        <f t="shared" si="15"/>
        <v>-- Stiklo milteliai arba granulės, kurių sudėtyje silicio dioksidas sudaro ne mažiau kaip 99 % masės</v>
      </c>
      <c r="J457" s="410" t="str">
        <f t="shared" si="15"/>
        <v>kilogramai</v>
      </c>
    </row>
    <row r="458" spans="1:10" ht="18" hidden="1" customHeight="1">
      <c r="A458" s="414"/>
      <c r="B458" s="414"/>
      <c r="C458" s="414"/>
      <c r="D458" s="414"/>
      <c r="E458" s="412">
        <v>2012</v>
      </c>
      <c r="F458" s="413"/>
      <c r="G458" s="413"/>
      <c r="H458" s="410">
        <f t="shared" si="14"/>
        <v>32074030</v>
      </c>
      <c r="I458" s="410" t="str">
        <f t="shared" si="15"/>
        <v>-- Stiklo milteliai arba granulės, kurių sudėtyje silicio dioksidas sudaro ne mažiau kaip 99 % masės</v>
      </c>
      <c r="J458" s="410" t="str">
        <f t="shared" si="15"/>
        <v>kilogramai</v>
      </c>
    </row>
    <row r="459" spans="1:10" ht="18" hidden="1" customHeight="1">
      <c r="A459" s="414"/>
      <c r="B459" s="414"/>
      <c r="C459" s="414"/>
      <c r="D459" s="414"/>
      <c r="E459" s="412">
        <v>2011</v>
      </c>
      <c r="F459" s="413"/>
      <c r="G459" s="413"/>
      <c r="H459" s="410">
        <f t="shared" si="14"/>
        <v>32074030</v>
      </c>
      <c r="I459" s="410" t="str">
        <f t="shared" si="15"/>
        <v>-- Stiklo milteliai arba granulės, kurių sudėtyje silicio dioksidas sudaro ne mažiau kaip 99 % masės</v>
      </c>
      <c r="J459" s="410" t="str">
        <f t="shared" si="15"/>
        <v>kilogramai</v>
      </c>
    </row>
    <row r="460" spans="1:10" ht="18" hidden="1" customHeight="1">
      <c r="A460" s="414"/>
      <c r="B460" s="414"/>
      <c r="C460" s="414"/>
      <c r="D460" s="414"/>
      <c r="E460" s="412">
        <v>2010</v>
      </c>
      <c r="F460" s="413"/>
      <c r="G460" s="413"/>
      <c r="H460" s="410">
        <f t="shared" si="14"/>
        <v>32074030</v>
      </c>
      <c r="I460" s="410" t="str">
        <f t="shared" si="15"/>
        <v>-- Stiklo milteliai arba granulės, kurių sudėtyje silicio dioksidas sudaro ne mažiau kaip 99 % masės</v>
      </c>
      <c r="J460" s="410" t="str">
        <f t="shared" si="15"/>
        <v>kilogramai</v>
      </c>
    </row>
    <row r="461" spans="1:10" ht="18" hidden="1" customHeight="1">
      <c r="A461" s="414"/>
      <c r="B461" s="414"/>
      <c r="C461" s="414"/>
      <c r="D461" s="414"/>
      <c r="E461" s="412">
        <v>2009</v>
      </c>
      <c r="F461" s="413"/>
      <c r="G461" s="413"/>
      <c r="H461" s="410">
        <f t="shared" si="14"/>
        <v>32074030</v>
      </c>
      <c r="I461" s="410" t="str">
        <f t="shared" si="15"/>
        <v>-- Stiklo milteliai arba granulės, kurių sudėtyje silicio dioksidas sudaro ne mažiau kaip 99 % masės</v>
      </c>
      <c r="J461" s="410" t="str">
        <f t="shared" si="15"/>
        <v>kilogramai</v>
      </c>
    </row>
    <row r="462" spans="1:10" ht="18" hidden="1" customHeight="1">
      <c r="A462" s="414"/>
      <c r="B462" s="414"/>
      <c r="C462" s="414"/>
      <c r="D462" s="414"/>
      <c r="E462" s="412">
        <v>2008</v>
      </c>
      <c r="F462" s="413">
        <v>1.7</v>
      </c>
      <c r="G462" s="413">
        <v>2175</v>
      </c>
      <c r="H462" s="410">
        <f t="shared" si="14"/>
        <v>32074030</v>
      </c>
      <c r="I462" s="410" t="str">
        <f t="shared" si="15"/>
        <v>-- Stiklo milteliai arba granulės, kurių sudėtyje silicio dioksidas sudaro ne mažiau kaip 99 % masės</v>
      </c>
      <c r="J462" s="410" t="str">
        <f t="shared" si="15"/>
        <v>kilogramai</v>
      </c>
    </row>
    <row r="463" spans="1:10" ht="18" hidden="1" customHeight="1">
      <c r="A463" s="414"/>
      <c r="B463" s="414"/>
      <c r="C463" s="414"/>
      <c r="D463" s="414"/>
      <c r="E463" s="412">
        <v>2007</v>
      </c>
      <c r="F463" s="413">
        <v>20.8</v>
      </c>
      <c r="G463" s="413">
        <v>0</v>
      </c>
      <c r="H463" s="410">
        <f t="shared" si="14"/>
        <v>32074030</v>
      </c>
      <c r="I463" s="410" t="str">
        <f t="shared" si="15"/>
        <v>-- Stiklo milteliai arba granulės, kurių sudėtyje silicio dioksidas sudaro ne mažiau kaip 99 % masės</v>
      </c>
      <c r="J463" s="410" t="str">
        <f t="shared" si="15"/>
        <v>kilogramai</v>
      </c>
    </row>
    <row r="464" spans="1:10" ht="18" hidden="1" customHeight="1">
      <c r="A464" s="414"/>
      <c r="B464" s="414"/>
      <c r="C464" s="414"/>
      <c r="D464" s="414"/>
      <c r="E464" s="412">
        <v>2006</v>
      </c>
      <c r="F464" s="413">
        <v>0</v>
      </c>
      <c r="G464" s="413">
        <v>8140</v>
      </c>
      <c r="H464" s="410">
        <f t="shared" si="14"/>
        <v>32074030</v>
      </c>
      <c r="I464" s="410" t="str">
        <f t="shared" si="15"/>
        <v>-- Stiklo milteliai arba granulės, kurių sudėtyje silicio dioksidas sudaro ne mažiau kaip 99 % masės</v>
      </c>
      <c r="J464" s="410" t="str">
        <f t="shared" si="15"/>
        <v>kilogramai</v>
      </c>
    </row>
    <row r="465" spans="1:10" ht="18" hidden="1" customHeight="1">
      <c r="A465" s="414"/>
      <c r="B465" s="414"/>
      <c r="C465" s="414"/>
      <c r="D465" s="414"/>
      <c r="E465" s="412">
        <v>2005</v>
      </c>
      <c r="F465" s="413">
        <v>4295</v>
      </c>
      <c r="G465" s="413">
        <v>2919.8</v>
      </c>
      <c r="H465" s="410">
        <f t="shared" si="14"/>
        <v>32074030</v>
      </c>
      <c r="I465" s="410" t="str">
        <f t="shared" si="15"/>
        <v>-- Stiklo milteliai arba granulės, kurių sudėtyje silicio dioksidas sudaro ne mažiau kaip 99 % masės</v>
      </c>
      <c r="J465" s="410" t="str">
        <f t="shared" si="15"/>
        <v>kilogramai</v>
      </c>
    </row>
    <row r="466" spans="1:10" ht="18" hidden="1" customHeight="1">
      <c r="A466" s="414"/>
      <c r="B466" s="411" t="s">
        <v>3116</v>
      </c>
      <c r="C466" s="411" t="s">
        <v>3117</v>
      </c>
      <c r="D466" s="411" t="s">
        <v>3054</v>
      </c>
      <c r="E466" s="412">
        <v>2018</v>
      </c>
      <c r="F466" s="413">
        <v>165.7</v>
      </c>
      <c r="G466" s="413">
        <v>36434.800000000003</v>
      </c>
      <c r="H466" s="410">
        <f t="shared" si="14"/>
        <v>32074040</v>
      </c>
      <c r="I466" s="410" t="str">
        <f t="shared" si="15"/>
        <v>-- Stiklo dribsniai, kurių ilgis ne mažesnis kaip 0,1 mm, bet ne didesnis kaip 3,5 mm, ir storis ne mažesnis kaip 2 mikrometrai, bet ne didesnis kaip 5 mikrometrai; stiklo milteliai arba granulės, kurių sudėtyje esantis silicio dioksidas sudaro ne mažiau kaip 99 % masės</v>
      </c>
      <c r="J466" s="410" t="str">
        <f t="shared" si="15"/>
        <v>kilogramai</v>
      </c>
    </row>
    <row r="467" spans="1:10" ht="18" hidden="1" customHeight="1">
      <c r="A467" s="414"/>
      <c r="B467" s="414"/>
      <c r="C467" s="414"/>
      <c r="D467" s="414"/>
      <c r="E467" s="412">
        <v>2017</v>
      </c>
      <c r="F467" s="413">
        <v>2161.4</v>
      </c>
      <c r="G467" s="413">
        <v>50604</v>
      </c>
      <c r="H467" s="410">
        <f t="shared" si="14"/>
        <v>32074040</v>
      </c>
      <c r="I467" s="410" t="str">
        <f t="shared" si="15"/>
        <v>-- Stiklo dribsniai, kurių ilgis ne mažesnis kaip 0,1 mm, bet ne didesnis kaip 3,5 mm, ir storis ne mažesnis kaip 2 mikrometrai, bet ne didesnis kaip 5 mikrometrai; stiklo milteliai arba granulės, kurių sudėtyje esantis silicio dioksidas sudaro ne mažiau kaip 99 % masės</v>
      </c>
      <c r="J467" s="410" t="str">
        <f t="shared" si="15"/>
        <v>kilogramai</v>
      </c>
    </row>
    <row r="468" spans="1:10" ht="18" hidden="1" customHeight="1">
      <c r="A468" s="414"/>
      <c r="B468" s="414"/>
      <c r="C468" s="414"/>
      <c r="D468" s="414"/>
      <c r="E468" s="412">
        <v>2016</v>
      </c>
      <c r="F468" s="413">
        <v>9894.5</v>
      </c>
      <c r="G468" s="413">
        <v>85968</v>
      </c>
      <c r="H468" s="410">
        <f t="shared" si="14"/>
        <v>32074040</v>
      </c>
      <c r="I468" s="410" t="str">
        <f t="shared" si="15"/>
        <v>-- Stiklo dribsniai, kurių ilgis ne mažesnis kaip 0,1 mm, bet ne didesnis kaip 3,5 mm, ir storis ne mažesnis kaip 2 mikrometrai, bet ne didesnis kaip 5 mikrometrai; stiklo milteliai arba granulės, kurių sudėtyje esantis silicio dioksidas sudaro ne mažiau kaip 99 % masės</v>
      </c>
      <c r="J468" s="410" t="str">
        <f t="shared" si="15"/>
        <v>kilogramai</v>
      </c>
    </row>
    <row r="469" spans="1:10" ht="18" hidden="1" customHeight="1">
      <c r="A469" s="414"/>
      <c r="B469" s="414"/>
      <c r="C469" s="414"/>
      <c r="D469" s="414"/>
      <c r="E469" s="412">
        <v>2015</v>
      </c>
      <c r="F469" s="413">
        <v>98.5</v>
      </c>
      <c r="G469" s="413">
        <v>5018.3</v>
      </c>
      <c r="H469" s="410">
        <f t="shared" si="14"/>
        <v>32074040</v>
      </c>
      <c r="I469" s="410" t="str">
        <f t="shared" si="15"/>
        <v>-- Stiklo dribsniai, kurių ilgis ne mažesnis kaip 0,1 mm, bet ne didesnis kaip 3,5 mm, ir storis ne mažesnis kaip 2 mikrometrai, bet ne didesnis kaip 5 mikrometrai; stiklo milteliai arba granulės, kurių sudėtyje esantis silicio dioksidas sudaro ne mažiau kaip 99 % masės</v>
      </c>
      <c r="J469" s="410" t="str">
        <f t="shared" si="15"/>
        <v>kilogramai</v>
      </c>
    </row>
    <row r="470" spans="1:10" ht="18" hidden="1" customHeight="1">
      <c r="A470" s="414"/>
      <c r="B470" s="414"/>
      <c r="C470" s="414"/>
      <c r="D470" s="414"/>
      <c r="E470" s="412">
        <v>2014</v>
      </c>
      <c r="F470" s="413">
        <v>15765.7</v>
      </c>
      <c r="G470" s="413">
        <v>100.2</v>
      </c>
      <c r="H470" s="410">
        <f t="shared" si="14"/>
        <v>32074040</v>
      </c>
      <c r="I470" s="410" t="str">
        <f t="shared" si="15"/>
        <v>-- Stiklo dribsniai, kurių ilgis ne mažesnis kaip 0,1 mm, bet ne didesnis kaip 3,5 mm, ir storis ne mažesnis kaip 2 mikrometrai, bet ne didesnis kaip 5 mikrometrai; stiklo milteliai arba granulės, kurių sudėtyje esantis silicio dioksidas sudaro ne mažiau kaip 99 % masės</v>
      </c>
      <c r="J470" s="410" t="str">
        <f t="shared" si="15"/>
        <v>kilogramai</v>
      </c>
    </row>
    <row r="471" spans="1:10" ht="18" hidden="1" customHeight="1">
      <c r="A471" s="414"/>
      <c r="B471" s="414"/>
      <c r="C471" s="414"/>
      <c r="D471" s="414"/>
      <c r="E471" s="412">
        <v>2013</v>
      </c>
      <c r="F471" s="413">
        <v>110</v>
      </c>
      <c r="G471" s="413">
        <v>61</v>
      </c>
      <c r="H471" s="410">
        <f t="shared" si="14"/>
        <v>32074040</v>
      </c>
      <c r="I471" s="410" t="str">
        <f t="shared" si="15"/>
        <v>-- Stiklo dribsniai, kurių ilgis ne mažesnis kaip 0,1 mm, bet ne didesnis kaip 3,5 mm, ir storis ne mažesnis kaip 2 mikrometrai, bet ne didesnis kaip 5 mikrometrai; stiklo milteliai arba granulės, kurių sudėtyje esantis silicio dioksidas sudaro ne mažiau kaip 99 % masės</v>
      </c>
      <c r="J471" s="410" t="str">
        <f t="shared" si="15"/>
        <v>kilogramai</v>
      </c>
    </row>
    <row r="472" spans="1:10" ht="18" hidden="1" customHeight="1">
      <c r="A472" s="414"/>
      <c r="B472" s="414"/>
      <c r="C472" s="414"/>
      <c r="D472" s="414"/>
      <c r="E472" s="412">
        <v>2012</v>
      </c>
      <c r="F472" s="413">
        <v>20</v>
      </c>
      <c r="G472" s="413">
        <v>17</v>
      </c>
      <c r="H472" s="410">
        <f t="shared" si="14"/>
        <v>32074040</v>
      </c>
      <c r="I472" s="410" t="str">
        <f t="shared" si="15"/>
        <v>-- Stiklo dribsniai, kurių ilgis ne mažesnis kaip 0,1 mm, bet ne didesnis kaip 3,5 mm, ir storis ne mažesnis kaip 2 mikrometrai, bet ne didesnis kaip 5 mikrometrai; stiklo milteliai arba granulės, kurių sudėtyje esantis silicio dioksidas sudaro ne mažiau kaip 99 % masės</v>
      </c>
      <c r="J472" s="410" t="str">
        <f t="shared" si="15"/>
        <v>kilogramai</v>
      </c>
    </row>
    <row r="473" spans="1:10" ht="18" hidden="1" customHeight="1">
      <c r="A473" s="414"/>
      <c r="B473" s="414"/>
      <c r="C473" s="414"/>
      <c r="D473" s="414"/>
      <c r="E473" s="412">
        <v>2011</v>
      </c>
      <c r="F473" s="413">
        <v>6890</v>
      </c>
      <c r="G473" s="413">
        <v>20035</v>
      </c>
      <c r="H473" s="410">
        <f t="shared" si="14"/>
        <v>32074040</v>
      </c>
      <c r="I473" s="410" t="str">
        <f t="shared" si="15"/>
        <v>-- Stiklo dribsniai, kurių ilgis ne mažesnis kaip 0,1 mm, bet ne didesnis kaip 3,5 mm, ir storis ne mažesnis kaip 2 mikrometrai, bet ne didesnis kaip 5 mikrometrai; stiklo milteliai arba granulės, kurių sudėtyje esantis silicio dioksidas sudaro ne mažiau kaip 99 % masės</v>
      </c>
      <c r="J473" s="410" t="str">
        <f t="shared" si="15"/>
        <v>kilogramai</v>
      </c>
    </row>
    <row r="474" spans="1:10" ht="18" hidden="1" customHeight="1">
      <c r="A474" s="414"/>
      <c r="B474" s="414"/>
      <c r="C474" s="414"/>
      <c r="D474" s="414"/>
      <c r="E474" s="412">
        <v>2010</v>
      </c>
      <c r="F474" s="413">
        <v>27785</v>
      </c>
      <c r="G474" s="413">
        <v>2111</v>
      </c>
      <c r="H474" s="410">
        <f t="shared" si="14"/>
        <v>32074040</v>
      </c>
      <c r="I474" s="410" t="str">
        <f t="shared" si="15"/>
        <v>-- Stiklo dribsniai, kurių ilgis ne mažesnis kaip 0,1 mm, bet ne didesnis kaip 3,5 mm, ir storis ne mažesnis kaip 2 mikrometrai, bet ne didesnis kaip 5 mikrometrai; stiklo milteliai arba granulės, kurių sudėtyje esantis silicio dioksidas sudaro ne mažiau kaip 99 % masės</v>
      </c>
      <c r="J474" s="410" t="str">
        <f t="shared" si="15"/>
        <v>kilogramai</v>
      </c>
    </row>
    <row r="475" spans="1:10" ht="18" hidden="1" customHeight="1">
      <c r="A475" s="414"/>
      <c r="B475" s="414"/>
      <c r="C475" s="414"/>
      <c r="D475" s="414"/>
      <c r="E475" s="412">
        <v>2009</v>
      </c>
      <c r="F475" s="413"/>
      <c r="G475" s="413"/>
      <c r="H475" s="410">
        <f t="shared" si="14"/>
        <v>32074040</v>
      </c>
      <c r="I475" s="410" t="str">
        <f t="shared" si="15"/>
        <v>-- Stiklo dribsniai, kurių ilgis ne mažesnis kaip 0,1 mm, bet ne didesnis kaip 3,5 mm, ir storis ne mažesnis kaip 2 mikrometrai, bet ne didesnis kaip 5 mikrometrai; stiklo milteliai arba granulės, kurių sudėtyje esantis silicio dioksidas sudaro ne mažiau kaip 99 % masės</v>
      </c>
      <c r="J475" s="410" t="str">
        <f t="shared" si="15"/>
        <v>kilogramai</v>
      </c>
    </row>
    <row r="476" spans="1:10" ht="18" hidden="1" customHeight="1">
      <c r="A476" s="414"/>
      <c r="B476" s="414"/>
      <c r="C476" s="414"/>
      <c r="D476" s="414"/>
      <c r="E476" s="412">
        <v>2008</v>
      </c>
      <c r="F476" s="413"/>
      <c r="G476" s="413"/>
      <c r="H476" s="410">
        <f t="shared" si="14"/>
        <v>32074040</v>
      </c>
      <c r="I476" s="410" t="str">
        <f t="shared" si="15"/>
        <v>-- Stiklo dribsniai, kurių ilgis ne mažesnis kaip 0,1 mm, bet ne didesnis kaip 3,5 mm, ir storis ne mažesnis kaip 2 mikrometrai, bet ne didesnis kaip 5 mikrometrai; stiklo milteliai arba granulės, kurių sudėtyje esantis silicio dioksidas sudaro ne mažiau kaip 99 % masės</v>
      </c>
      <c r="J476" s="410" t="str">
        <f t="shared" si="15"/>
        <v>kilogramai</v>
      </c>
    </row>
    <row r="477" spans="1:10" ht="18" hidden="1" customHeight="1">
      <c r="A477" s="414"/>
      <c r="B477" s="414"/>
      <c r="C477" s="414"/>
      <c r="D477" s="414"/>
      <c r="E477" s="412">
        <v>2007</v>
      </c>
      <c r="F477" s="413"/>
      <c r="G477" s="413"/>
      <c r="H477" s="410">
        <f t="shared" si="14"/>
        <v>32074040</v>
      </c>
      <c r="I477" s="410" t="str">
        <f t="shared" si="15"/>
        <v>-- Stiklo dribsniai, kurių ilgis ne mažesnis kaip 0,1 mm, bet ne didesnis kaip 3,5 mm, ir storis ne mažesnis kaip 2 mikrometrai, bet ne didesnis kaip 5 mikrometrai; stiklo milteliai arba granulės, kurių sudėtyje esantis silicio dioksidas sudaro ne mažiau kaip 99 % masės</v>
      </c>
      <c r="J477" s="410" t="str">
        <f t="shared" si="15"/>
        <v>kilogramai</v>
      </c>
    </row>
    <row r="478" spans="1:10" ht="18" hidden="1" customHeight="1">
      <c r="A478" s="414"/>
      <c r="B478" s="414"/>
      <c r="C478" s="414"/>
      <c r="D478" s="414"/>
      <c r="E478" s="412">
        <v>2006</v>
      </c>
      <c r="F478" s="413"/>
      <c r="G478" s="413"/>
      <c r="H478" s="410">
        <f t="shared" si="14"/>
        <v>32074040</v>
      </c>
      <c r="I478" s="410" t="str">
        <f t="shared" si="15"/>
        <v>-- Stiklo dribsniai, kurių ilgis ne mažesnis kaip 0,1 mm, bet ne didesnis kaip 3,5 mm, ir storis ne mažesnis kaip 2 mikrometrai, bet ne didesnis kaip 5 mikrometrai; stiklo milteliai arba granulės, kurių sudėtyje esantis silicio dioksidas sudaro ne mažiau kaip 99 % masės</v>
      </c>
      <c r="J478" s="410" t="str">
        <f t="shared" si="15"/>
        <v>kilogramai</v>
      </c>
    </row>
    <row r="479" spans="1:10" ht="18" hidden="1" customHeight="1">
      <c r="A479" s="414"/>
      <c r="B479" s="414"/>
      <c r="C479" s="414"/>
      <c r="D479" s="414"/>
      <c r="E479" s="412">
        <v>2005</v>
      </c>
      <c r="F479" s="413"/>
      <c r="G479" s="413"/>
      <c r="H479" s="410">
        <f t="shared" si="14"/>
        <v>32074040</v>
      </c>
      <c r="I479" s="410" t="str">
        <f t="shared" si="15"/>
        <v>-- Stiklo dribsniai, kurių ilgis ne mažesnis kaip 0,1 mm, bet ne didesnis kaip 3,5 mm, ir storis ne mažesnis kaip 2 mikrometrai, bet ne didesnis kaip 5 mikrometrai; stiklo milteliai arba granulės, kurių sudėtyje esantis silicio dioksidas sudaro ne mažiau kaip 99 % masės</v>
      </c>
      <c r="J479" s="410" t="str">
        <f t="shared" si="15"/>
        <v>kilogramai</v>
      </c>
    </row>
    <row r="480" spans="1:10" ht="18" hidden="1" customHeight="1">
      <c r="A480" s="414"/>
      <c r="B480" s="411" t="s">
        <v>3118</v>
      </c>
      <c r="C480" s="411" t="s">
        <v>3107</v>
      </c>
      <c r="D480" s="411" t="s">
        <v>3054</v>
      </c>
      <c r="E480" s="412">
        <v>2018</v>
      </c>
      <c r="F480" s="413"/>
      <c r="G480" s="413"/>
      <c r="H480" s="410">
        <f t="shared" si="14"/>
        <v>32074080</v>
      </c>
      <c r="I480" s="410" t="str">
        <f t="shared" si="15"/>
        <v>-- Kiti</v>
      </c>
      <c r="J480" s="410" t="str">
        <f t="shared" si="15"/>
        <v>kilogramai</v>
      </c>
    </row>
    <row r="481" spans="1:10" ht="18" hidden="1" customHeight="1">
      <c r="A481" s="414"/>
      <c r="B481" s="414"/>
      <c r="C481" s="414"/>
      <c r="D481" s="414"/>
      <c r="E481" s="412">
        <v>2017</v>
      </c>
      <c r="F481" s="413"/>
      <c r="G481" s="413"/>
      <c r="H481" s="410">
        <f t="shared" si="14"/>
        <v>32074080</v>
      </c>
      <c r="I481" s="410" t="str">
        <f t="shared" si="15"/>
        <v>-- Kiti</v>
      </c>
      <c r="J481" s="410" t="str">
        <f t="shared" si="15"/>
        <v>kilogramai</v>
      </c>
    </row>
    <row r="482" spans="1:10" ht="18" hidden="1" customHeight="1">
      <c r="A482" s="414"/>
      <c r="B482" s="414"/>
      <c r="C482" s="414"/>
      <c r="D482" s="414"/>
      <c r="E482" s="412">
        <v>2016</v>
      </c>
      <c r="F482" s="413"/>
      <c r="G482" s="413"/>
      <c r="H482" s="410">
        <f t="shared" si="14"/>
        <v>32074080</v>
      </c>
      <c r="I482" s="410" t="str">
        <f t="shared" si="15"/>
        <v>-- Kiti</v>
      </c>
      <c r="J482" s="410" t="str">
        <f t="shared" si="15"/>
        <v>kilogramai</v>
      </c>
    </row>
    <row r="483" spans="1:10" ht="18" hidden="1" customHeight="1">
      <c r="A483" s="414"/>
      <c r="B483" s="414"/>
      <c r="C483" s="414"/>
      <c r="D483" s="414"/>
      <c r="E483" s="412">
        <v>2015</v>
      </c>
      <c r="F483" s="413"/>
      <c r="G483" s="413"/>
      <c r="H483" s="410">
        <f t="shared" si="14"/>
        <v>32074080</v>
      </c>
      <c r="I483" s="410" t="str">
        <f t="shared" si="15"/>
        <v>-- Kiti</v>
      </c>
      <c r="J483" s="410" t="str">
        <f t="shared" si="15"/>
        <v>kilogramai</v>
      </c>
    </row>
    <row r="484" spans="1:10" ht="18" hidden="1" customHeight="1">
      <c r="A484" s="414"/>
      <c r="B484" s="414"/>
      <c r="C484" s="414"/>
      <c r="D484" s="414"/>
      <c r="E484" s="412">
        <v>2014</v>
      </c>
      <c r="F484" s="413"/>
      <c r="G484" s="413"/>
      <c r="H484" s="410">
        <f t="shared" si="14"/>
        <v>32074080</v>
      </c>
      <c r="I484" s="410" t="str">
        <f t="shared" si="15"/>
        <v>-- Kiti</v>
      </c>
      <c r="J484" s="410" t="str">
        <f t="shared" si="15"/>
        <v>kilogramai</v>
      </c>
    </row>
    <row r="485" spans="1:10" ht="18" hidden="1" customHeight="1">
      <c r="A485" s="414"/>
      <c r="B485" s="414"/>
      <c r="C485" s="414"/>
      <c r="D485" s="414"/>
      <c r="E485" s="412">
        <v>2013</v>
      </c>
      <c r="F485" s="413"/>
      <c r="G485" s="413"/>
      <c r="H485" s="410">
        <f t="shared" si="14"/>
        <v>32074080</v>
      </c>
      <c r="I485" s="410" t="str">
        <f t="shared" si="15"/>
        <v>-- Kiti</v>
      </c>
      <c r="J485" s="410" t="str">
        <f t="shared" si="15"/>
        <v>kilogramai</v>
      </c>
    </row>
    <row r="486" spans="1:10" ht="18" hidden="1" customHeight="1">
      <c r="A486" s="414"/>
      <c r="B486" s="414"/>
      <c r="C486" s="414"/>
      <c r="D486" s="414"/>
      <c r="E486" s="412">
        <v>2012</v>
      </c>
      <c r="F486" s="413"/>
      <c r="G486" s="413"/>
      <c r="H486" s="410">
        <f t="shared" si="14"/>
        <v>32074080</v>
      </c>
      <c r="I486" s="410" t="str">
        <f t="shared" si="15"/>
        <v>-- Kiti</v>
      </c>
      <c r="J486" s="410" t="str">
        <f t="shared" si="15"/>
        <v>kilogramai</v>
      </c>
    </row>
    <row r="487" spans="1:10" ht="18" hidden="1" customHeight="1">
      <c r="A487" s="414"/>
      <c r="B487" s="414"/>
      <c r="C487" s="414"/>
      <c r="D487" s="414"/>
      <c r="E487" s="412">
        <v>2011</v>
      </c>
      <c r="F487" s="413"/>
      <c r="G487" s="413"/>
      <c r="H487" s="410">
        <f t="shared" si="14"/>
        <v>32074080</v>
      </c>
      <c r="I487" s="410" t="str">
        <f t="shared" si="15"/>
        <v>-- Kiti</v>
      </c>
      <c r="J487" s="410" t="str">
        <f t="shared" si="15"/>
        <v>kilogramai</v>
      </c>
    </row>
    <row r="488" spans="1:10" ht="18" hidden="1" customHeight="1">
      <c r="A488" s="414"/>
      <c r="B488" s="414"/>
      <c r="C488" s="414"/>
      <c r="D488" s="414"/>
      <c r="E488" s="412">
        <v>2010</v>
      </c>
      <c r="F488" s="413"/>
      <c r="G488" s="413"/>
      <c r="H488" s="410">
        <f t="shared" si="14"/>
        <v>32074080</v>
      </c>
      <c r="I488" s="410" t="str">
        <f t="shared" si="15"/>
        <v>-- Kiti</v>
      </c>
      <c r="J488" s="410" t="str">
        <f t="shared" si="15"/>
        <v>kilogramai</v>
      </c>
    </row>
    <row r="489" spans="1:10" ht="18" hidden="1" customHeight="1">
      <c r="A489" s="414"/>
      <c r="B489" s="414"/>
      <c r="C489" s="414"/>
      <c r="D489" s="414"/>
      <c r="E489" s="412">
        <v>2009</v>
      </c>
      <c r="F489" s="413">
        <v>223395.6</v>
      </c>
      <c r="G489" s="413">
        <v>2822</v>
      </c>
      <c r="H489" s="410">
        <f t="shared" si="14"/>
        <v>32074080</v>
      </c>
      <c r="I489" s="410" t="str">
        <f t="shared" si="15"/>
        <v>-- Kiti</v>
      </c>
      <c r="J489" s="410" t="str">
        <f t="shared" si="15"/>
        <v>kilogramai</v>
      </c>
    </row>
    <row r="490" spans="1:10" ht="18" hidden="1" customHeight="1">
      <c r="A490" s="414"/>
      <c r="B490" s="414"/>
      <c r="C490" s="414"/>
      <c r="D490" s="414"/>
      <c r="E490" s="412">
        <v>2008</v>
      </c>
      <c r="F490" s="413">
        <v>6275358</v>
      </c>
      <c r="G490" s="413">
        <v>1481.1</v>
      </c>
      <c r="H490" s="410">
        <f t="shared" si="14"/>
        <v>32074080</v>
      </c>
      <c r="I490" s="410" t="str">
        <f t="shared" si="15"/>
        <v>-- Kiti</v>
      </c>
      <c r="J490" s="410" t="str">
        <f t="shared" si="15"/>
        <v>kilogramai</v>
      </c>
    </row>
    <row r="491" spans="1:10" ht="18" hidden="1" customHeight="1">
      <c r="A491" s="414"/>
      <c r="B491" s="414"/>
      <c r="C491" s="414"/>
      <c r="D491" s="414"/>
      <c r="E491" s="412">
        <v>2007</v>
      </c>
      <c r="F491" s="413">
        <v>15422</v>
      </c>
      <c r="G491" s="413">
        <v>16052.2</v>
      </c>
      <c r="H491" s="410">
        <f t="shared" si="14"/>
        <v>32074080</v>
      </c>
      <c r="I491" s="410" t="str">
        <f t="shared" si="15"/>
        <v>-- Kiti</v>
      </c>
      <c r="J491" s="410" t="str">
        <f t="shared" si="15"/>
        <v>kilogramai</v>
      </c>
    </row>
    <row r="492" spans="1:10" ht="18" hidden="1" customHeight="1">
      <c r="A492" s="414"/>
      <c r="B492" s="414"/>
      <c r="C492" s="414"/>
      <c r="D492" s="414"/>
      <c r="E492" s="412">
        <v>2006</v>
      </c>
      <c r="F492" s="413">
        <v>6281</v>
      </c>
      <c r="G492" s="413">
        <v>469444.2</v>
      </c>
      <c r="H492" s="410">
        <f t="shared" si="14"/>
        <v>32074080</v>
      </c>
      <c r="I492" s="410" t="str">
        <f t="shared" si="15"/>
        <v>-- Kiti</v>
      </c>
      <c r="J492" s="410" t="str">
        <f t="shared" si="15"/>
        <v>kilogramai</v>
      </c>
    </row>
    <row r="493" spans="1:10" ht="18" hidden="1" customHeight="1">
      <c r="A493" s="414"/>
      <c r="B493" s="414"/>
      <c r="C493" s="414"/>
      <c r="D493" s="414"/>
      <c r="E493" s="412">
        <v>2005</v>
      </c>
      <c r="F493" s="413">
        <v>665.1</v>
      </c>
      <c r="G493" s="413">
        <v>710195.4</v>
      </c>
      <c r="H493" s="410">
        <f t="shared" si="14"/>
        <v>32074080</v>
      </c>
      <c r="I493" s="410" t="str">
        <f t="shared" si="15"/>
        <v>-- Kiti</v>
      </c>
      <c r="J493" s="410" t="str">
        <f t="shared" si="15"/>
        <v>kilogramai</v>
      </c>
    </row>
    <row r="494" spans="1:10" ht="18" hidden="1" customHeight="1">
      <c r="A494" s="414"/>
      <c r="B494" s="411" t="s">
        <v>3119</v>
      </c>
      <c r="C494" s="411" t="s">
        <v>3107</v>
      </c>
      <c r="D494" s="411" t="s">
        <v>3054</v>
      </c>
      <c r="E494" s="412">
        <v>2018</v>
      </c>
      <c r="F494" s="413">
        <v>3079694.9</v>
      </c>
      <c r="G494" s="413">
        <v>1176412.8999999999</v>
      </c>
      <c r="H494" s="410">
        <f t="shared" si="14"/>
        <v>32074085</v>
      </c>
      <c r="I494" s="410" t="str">
        <f t="shared" si="15"/>
        <v>-- Kiti</v>
      </c>
      <c r="J494" s="410" t="str">
        <f t="shared" si="15"/>
        <v>kilogramai</v>
      </c>
    </row>
    <row r="495" spans="1:10" ht="18" hidden="1" customHeight="1">
      <c r="A495" s="414"/>
      <c r="B495" s="414"/>
      <c r="C495" s="414"/>
      <c r="D495" s="414"/>
      <c r="E495" s="412">
        <v>2017</v>
      </c>
      <c r="F495" s="413">
        <v>1846282.9</v>
      </c>
      <c r="G495" s="413">
        <v>138428</v>
      </c>
      <c r="H495" s="410">
        <f t="shared" si="14"/>
        <v>32074085</v>
      </c>
      <c r="I495" s="410" t="str">
        <f t="shared" si="15"/>
        <v>-- Kiti</v>
      </c>
      <c r="J495" s="410" t="str">
        <f t="shared" si="15"/>
        <v>kilogramai</v>
      </c>
    </row>
    <row r="496" spans="1:10" ht="18" hidden="1" customHeight="1">
      <c r="A496" s="414"/>
      <c r="B496" s="414"/>
      <c r="C496" s="414"/>
      <c r="D496" s="414"/>
      <c r="E496" s="412">
        <v>2016</v>
      </c>
      <c r="F496" s="413">
        <v>1574656.2</v>
      </c>
      <c r="G496" s="413">
        <v>128175.2</v>
      </c>
      <c r="H496" s="410">
        <f t="shared" si="14"/>
        <v>32074085</v>
      </c>
      <c r="I496" s="410" t="str">
        <f t="shared" si="15"/>
        <v>-- Kiti</v>
      </c>
      <c r="J496" s="410" t="str">
        <f t="shared" si="15"/>
        <v>kilogramai</v>
      </c>
    </row>
    <row r="497" spans="1:10" ht="18" hidden="1" customHeight="1">
      <c r="A497" s="414"/>
      <c r="B497" s="414"/>
      <c r="C497" s="414"/>
      <c r="D497" s="414"/>
      <c r="E497" s="412">
        <v>2015</v>
      </c>
      <c r="F497" s="413">
        <v>1273300.8</v>
      </c>
      <c r="G497" s="413">
        <v>85295.9</v>
      </c>
      <c r="H497" s="410">
        <f t="shared" si="14"/>
        <v>32074085</v>
      </c>
      <c r="I497" s="410" t="str">
        <f t="shared" si="15"/>
        <v>-- Kiti</v>
      </c>
      <c r="J497" s="410" t="str">
        <f t="shared" si="15"/>
        <v>kilogramai</v>
      </c>
    </row>
    <row r="498" spans="1:10" ht="18" hidden="1" customHeight="1">
      <c r="A498" s="414"/>
      <c r="B498" s="414"/>
      <c r="C498" s="414"/>
      <c r="D498" s="414"/>
      <c r="E498" s="412">
        <v>2014</v>
      </c>
      <c r="F498" s="413">
        <v>430757</v>
      </c>
      <c r="G498" s="413">
        <v>64388.3</v>
      </c>
      <c r="H498" s="410">
        <f t="shared" si="14"/>
        <v>32074085</v>
      </c>
      <c r="I498" s="410" t="str">
        <f t="shared" si="15"/>
        <v>-- Kiti</v>
      </c>
      <c r="J498" s="410" t="str">
        <f t="shared" si="15"/>
        <v>kilogramai</v>
      </c>
    </row>
    <row r="499" spans="1:10" ht="18" hidden="1" customHeight="1">
      <c r="A499" s="414"/>
      <c r="B499" s="414"/>
      <c r="C499" s="414"/>
      <c r="D499" s="414"/>
      <c r="E499" s="412">
        <v>2013</v>
      </c>
      <c r="F499" s="413">
        <v>107458.2</v>
      </c>
      <c r="G499" s="413">
        <v>7404.8</v>
      </c>
      <c r="H499" s="410">
        <f t="shared" si="14"/>
        <v>32074085</v>
      </c>
      <c r="I499" s="410" t="str">
        <f t="shared" si="15"/>
        <v>-- Kiti</v>
      </c>
      <c r="J499" s="410" t="str">
        <f t="shared" si="15"/>
        <v>kilogramai</v>
      </c>
    </row>
    <row r="500" spans="1:10" ht="18" hidden="1" customHeight="1">
      <c r="A500" s="414"/>
      <c r="B500" s="414"/>
      <c r="C500" s="414"/>
      <c r="D500" s="414"/>
      <c r="E500" s="412">
        <v>2012</v>
      </c>
      <c r="F500" s="413">
        <v>105465.1</v>
      </c>
      <c r="G500" s="413">
        <v>25214.2</v>
      </c>
      <c r="H500" s="410">
        <f t="shared" si="14"/>
        <v>32074085</v>
      </c>
      <c r="I500" s="410" t="str">
        <f t="shared" si="15"/>
        <v>-- Kiti</v>
      </c>
      <c r="J500" s="410" t="str">
        <f t="shared" si="15"/>
        <v>kilogramai</v>
      </c>
    </row>
    <row r="501" spans="1:10" ht="18" hidden="1" customHeight="1">
      <c r="A501" s="414"/>
      <c r="B501" s="414"/>
      <c r="C501" s="414"/>
      <c r="D501" s="414"/>
      <c r="E501" s="412">
        <v>2011</v>
      </c>
      <c r="F501" s="413">
        <v>85790.9</v>
      </c>
      <c r="G501" s="413">
        <v>7907.8</v>
      </c>
      <c r="H501" s="410">
        <f t="shared" si="14"/>
        <v>32074085</v>
      </c>
      <c r="I501" s="410" t="str">
        <f t="shared" si="15"/>
        <v>-- Kiti</v>
      </c>
      <c r="J501" s="410" t="str">
        <f t="shared" si="15"/>
        <v>kilogramai</v>
      </c>
    </row>
    <row r="502" spans="1:10" ht="18" hidden="1" customHeight="1">
      <c r="A502" s="414"/>
      <c r="B502" s="414"/>
      <c r="C502" s="414"/>
      <c r="D502" s="414"/>
      <c r="E502" s="412">
        <v>2010</v>
      </c>
      <c r="F502" s="413">
        <v>69018.100000000006</v>
      </c>
      <c r="G502" s="413">
        <v>25950.1</v>
      </c>
      <c r="H502" s="410">
        <f t="shared" si="14"/>
        <v>32074085</v>
      </c>
      <c r="I502" s="410" t="str">
        <f t="shared" si="15"/>
        <v>-- Kiti</v>
      </c>
      <c r="J502" s="410" t="str">
        <f t="shared" si="15"/>
        <v>kilogramai</v>
      </c>
    </row>
    <row r="503" spans="1:10" ht="18" hidden="1" customHeight="1">
      <c r="A503" s="414"/>
      <c r="B503" s="414"/>
      <c r="C503" s="414"/>
      <c r="D503" s="414"/>
      <c r="E503" s="412">
        <v>2009</v>
      </c>
      <c r="F503" s="413"/>
      <c r="G503" s="413"/>
      <c r="H503" s="410">
        <f t="shared" si="14"/>
        <v>32074085</v>
      </c>
      <c r="I503" s="410" t="str">
        <f t="shared" si="15"/>
        <v>-- Kiti</v>
      </c>
      <c r="J503" s="410" t="str">
        <f t="shared" si="15"/>
        <v>kilogramai</v>
      </c>
    </row>
    <row r="504" spans="1:10" ht="18" hidden="1" customHeight="1">
      <c r="A504" s="414"/>
      <c r="B504" s="414"/>
      <c r="C504" s="414"/>
      <c r="D504" s="414"/>
      <c r="E504" s="412">
        <v>2008</v>
      </c>
      <c r="F504" s="413"/>
      <c r="G504" s="413"/>
      <c r="H504" s="410">
        <f t="shared" si="14"/>
        <v>32074085</v>
      </c>
      <c r="I504" s="410" t="str">
        <f t="shared" si="15"/>
        <v>-- Kiti</v>
      </c>
      <c r="J504" s="410" t="str">
        <f t="shared" si="15"/>
        <v>kilogramai</v>
      </c>
    </row>
    <row r="505" spans="1:10" ht="18" hidden="1" customHeight="1">
      <c r="A505" s="414"/>
      <c r="B505" s="414"/>
      <c r="C505" s="414"/>
      <c r="D505" s="414"/>
      <c r="E505" s="412">
        <v>2007</v>
      </c>
      <c r="F505" s="413"/>
      <c r="G505" s="413"/>
      <c r="H505" s="410">
        <f t="shared" si="14"/>
        <v>32074085</v>
      </c>
      <c r="I505" s="410" t="str">
        <f t="shared" si="15"/>
        <v>-- Kiti</v>
      </c>
      <c r="J505" s="410" t="str">
        <f t="shared" si="15"/>
        <v>kilogramai</v>
      </c>
    </row>
    <row r="506" spans="1:10" ht="18" hidden="1" customHeight="1">
      <c r="A506" s="414"/>
      <c r="B506" s="414"/>
      <c r="C506" s="414"/>
      <c r="D506" s="414"/>
      <c r="E506" s="412">
        <v>2006</v>
      </c>
      <c r="F506" s="413"/>
      <c r="G506" s="413"/>
      <c r="H506" s="410">
        <f t="shared" si="14"/>
        <v>32074085</v>
      </c>
      <c r="I506" s="410" t="str">
        <f t="shared" si="15"/>
        <v>-- Kiti</v>
      </c>
      <c r="J506" s="410" t="str">
        <f t="shared" si="15"/>
        <v>kilogramai</v>
      </c>
    </row>
    <row r="507" spans="1:10" ht="18" hidden="1" customHeight="1">
      <c r="A507" s="414"/>
      <c r="B507" s="414"/>
      <c r="C507" s="414"/>
      <c r="D507" s="414"/>
      <c r="E507" s="412">
        <v>2005</v>
      </c>
      <c r="F507" s="413"/>
      <c r="G507" s="413"/>
      <c r="H507" s="410">
        <f t="shared" si="14"/>
        <v>32074085</v>
      </c>
      <c r="I507" s="410" t="str">
        <f t="shared" si="15"/>
        <v>-- Kiti</v>
      </c>
      <c r="J507" s="410" t="str">
        <f t="shared" si="15"/>
        <v>kilogramai</v>
      </c>
    </row>
    <row r="508" spans="1:10" ht="18" customHeight="1">
      <c r="A508" s="414"/>
      <c r="B508" s="411" t="s">
        <v>3120</v>
      </c>
      <c r="C508" s="411" t="s">
        <v>3121</v>
      </c>
      <c r="D508" s="411" t="s">
        <v>3054</v>
      </c>
      <c r="E508" s="412">
        <v>2018</v>
      </c>
      <c r="F508" s="413">
        <v>232784</v>
      </c>
      <c r="G508" s="413">
        <v>449233.2</v>
      </c>
      <c r="H508" s="410">
        <f t="shared" si="14"/>
        <v>32081010</v>
      </c>
      <c r="I508" s="410" t="str">
        <f t="shared" si="15"/>
        <v>-- Tirpalai, apibrėžti šio skirsnio 4 pastaboje</v>
      </c>
      <c r="J508" s="410" t="str">
        <f t="shared" si="15"/>
        <v>kilogramai</v>
      </c>
    </row>
    <row r="509" spans="1:10" ht="18" customHeight="1">
      <c r="A509" s="414"/>
      <c r="B509" s="414"/>
      <c r="C509" s="414"/>
      <c r="D509" s="414"/>
      <c r="E509" s="412">
        <v>2017</v>
      </c>
      <c r="F509" s="413">
        <v>182678.39999999999</v>
      </c>
      <c r="G509" s="413">
        <v>372037.1</v>
      </c>
      <c r="H509" s="410">
        <f t="shared" si="14"/>
        <v>32081010</v>
      </c>
      <c r="I509" s="410" t="str">
        <f t="shared" si="15"/>
        <v>-- Tirpalai, apibrėžti šio skirsnio 4 pastaboje</v>
      </c>
      <c r="J509" s="410" t="str">
        <f t="shared" si="15"/>
        <v>kilogramai</v>
      </c>
    </row>
    <row r="510" spans="1:10" ht="18" customHeight="1">
      <c r="A510" s="414"/>
      <c r="B510" s="414"/>
      <c r="C510" s="414"/>
      <c r="D510" s="414"/>
      <c r="E510" s="412">
        <v>2016</v>
      </c>
      <c r="F510" s="413">
        <v>376134.9</v>
      </c>
      <c r="G510" s="413">
        <v>465954.4</v>
      </c>
      <c r="H510" s="410">
        <f t="shared" si="14"/>
        <v>32081010</v>
      </c>
      <c r="I510" s="410" t="str">
        <f t="shared" si="15"/>
        <v>-- Tirpalai, apibrėžti šio skirsnio 4 pastaboje</v>
      </c>
      <c r="J510" s="410" t="str">
        <f t="shared" si="15"/>
        <v>kilogramai</v>
      </c>
    </row>
    <row r="511" spans="1:10" ht="18" customHeight="1">
      <c r="A511" s="414"/>
      <c r="B511" s="414"/>
      <c r="C511" s="414"/>
      <c r="D511" s="414"/>
      <c r="E511" s="412">
        <v>2015</v>
      </c>
      <c r="F511" s="413">
        <v>181525.6</v>
      </c>
      <c r="G511" s="413">
        <v>204346.1</v>
      </c>
      <c r="H511" s="410">
        <f t="shared" si="14"/>
        <v>32081010</v>
      </c>
      <c r="I511" s="410" t="str">
        <f t="shared" si="15"/>
        <v>-- Tirpalai, apibrėžti šio skirsnio 4 pastaboje</v>
      </c>
      <c r="J511" s="410" t="str">
        <f t="shared" si="15"/>
        <v>kilogramai</v>
      </c>
    </row>
    <row r="512" spans="1:10" ht="18" customHeight="1">
      <c r="A512" s="414"/>
      <c r="B512" s="414"/>
      <c r="C512" s="414"/>
      <c r="D512" s="414"/>
      <c r="E512" s="412">
        <v>2014</v>
      </c>
      <c r="F512" s="413">
        <v>267076.3</v>
      </c>
      <c r="G512" s="413">
        <v>188597.7</v>
      </c>
      <c r="H512" s="410">
        <f t="shared" si="14"/>
        <v>32081010</v>
      </c>
      <c r="I512" s="410" t="str">
        <f t="shared" si="15"/>
        <v>-- Tirpalai, apibrėžti šio skirsnio 4 pastaboje</v>
      </c>
      <c r="J512" s="410" t="str">
        <f t="shared" si="15"/>
        <v>kilogramai</v>
      </c>
    </row>
    <row r="513" spans="1:10" ht="18" customHeight="1">
      <c r="A513" s="414"/>
      <c r="B513" s="414"/>
      <c r="C513" s="414"/>
      <c r="D513" s="414"/>
      <c r="E513" s="412">
        <v>2013</v>
      </c>
      <c r="F513" s="413">
        <v>206187.7</v>
      </c>
      <c r="G513" s="413">
        <v>108072.1</v>
      </c>
      <c r="H513" s="410">
        <f t="shared" si="14"/>
        <v>32081010</v>
      </c>
      <c r="I513" s="410" t="str">
        <f t="shared" si="15"/>
        <v>-- Tirpalai, apibrėžti šio skirsnio 4 pastaboje</v>
      </c>
      <c r="J513" s="410" t="str">
        <f t="shared" si="15"/>
        <v>kilogramai</v>
      </c>
    </row>
    <row r="514" spans="1:10" ht="18" customHeight="1">
      <c r="A514" s="414"/>
      <c r="B514" s="414"/>
      <c r="C514" s="414"/>
      <c r="D514" s="414"/>
      <c r="E514" s="412">
        <v>2012</v>
      </c>
      <c r="F514" s="413">
        <v>60253.599999999999</v>
      </c>
      <c r="G514" s="413">
        <v>163357.1</v>
      </c>
      <c r="H514" s="410">
        <f t="shared" si="14"/>
        <v>32081010</v>
      </c>
      <c r="I514" s="410" t="str">
        <f t="shared" si="15"/>
        <v>-- Tirpalai, apibrėžti šio skirsnio 4 pastaboje</v>
      </c>
      <c r="J514" s="410" t="str">
        <f t="shared" si="15"/>
        <v>kilogramai</v>
      </c>
    </row>
    <row r="515" spans="1:10" ht="18" customHeight="1">
      <c r="A515" s="414"/>
      <c r="B515" s="414"/>
      <c r="C515" s="414"/>
      <c r="D515" s="414"/>
      <c r="E515" s="412">
        <v>2011</v>
      </c>
      <c r="F515" s="413">
        <v>89108</v>
      </c>
      <c r="G515" s="413">
        <v>287868.09999999998</v>
      </c>
      <c r="H515" s="410">
        <f t="shared" si="14"/>
        <v>32081010</v>
      </c>
      <c r="I515" s="410" t="str">
        <f t="shared" si="15"/>
        <v>-- Tirpalai, apibrėžti šio skirsnio 4 pastaboje</v>
      </c>
      <c r="J515" s="410" t="str">
        <f t="shared" si="15"/>
        <v>kilogramai</v>
      </c>
    </row>
    <row r="516" spans="1:10" ht="18" customHeight="1">
      <c r="A516" s="414"/>
      <c r="B516" s="414"/>
      <c r="C516" s="414"/>
      <c r="D516" s="414"/>
      <c r="E516" s="412">
        <v>2010</v>
      </c>
      <c r="F516" s="413">
        <v>177520.5</v>
      </c>
      <c r="G516" s="413">
        <v>301360.5</v>
      </c>
      <c r="H516" s="410">
        <f t="shared" si="14"/>
        <v>32081010</v>
      </c>
      <c r="I516" s="410" t="str">
        <f t="shared" si="15"/>
        <v>-- Tirpalai, apibrėžti šio skirsnio 4 pastaboje</v>
      </c>
      <c r="J516" s="410" t="str">
        <f t="shared" si="15"/>
        <v>kilogramai</v>
      </c>
    </row>
    <row r="517" spans="1:10" ht="18" customHeight="1">
      <c r="A517" s="414"/>
      <c r="B517" s="414"/>
      <c r="C517" s="414"/>
      <c r="D517" s="414"/>
      <c r="E517" s="412">
        <v>2009</v>
      </c>
      <c r="F517" s="413">
        <v>121899.3</v>
      </c>
      <c r="G517" s="413">
        <v>171804.9</v>
      </c>
      <c r="H517" s="410">
        <f t="shared" ref="H517:H580" si="16">+IF(B517=0,H516,VALUE(B517))</f>
        <v>32081010</v>
      </c>
      <c r="I517" s="410" t="str">
        <f t="shared" ref="I517:J580" si="17">+IF(C517=0,I516,C517)</f>
        <v>-- Tirpalai, apibrėžti šio skirsnio 4 pastaboje</v>
      </c>
      <c r="J517" s="410" t="str">
        <f t="shared" si="17"/>
        <v>kilogramai</v>
      </c>
    </row>
    <row r="518" spans="1:10" ht="18" customHeight="1">
      <c r="A518" s="414"/>
      <c r="B518" s="414"/>
      <c r="C518" s="414"/>
      <c r="D518" s="414"/>
      <c r="E518" s="412">
        <v>2008</v>
      </c>
      <c r="F518" s="413">
        <v>141195.70000000001</v>
      </c>
      <c r="G518" s="413">
        <v>143230</v>
      </c>
      <c r="H518" s="410">
        <f t="shared" si="16"/>
        <v>32081010</v>
      </c>
      <c r="I518" s="410" t="str">
        <f t="shared" si="17"/>
        <v>-- Tirpalai, apibrėžti šio skirsnio 4 pastaboje</v>
      </c>
      <c r="J518" s="410" t="str">
        <f t="shared" si="17"/>
        <v>kilogramai</v>
      </c>
    </row>
    <row r="519" spans="1:10" ht="18" customHeight="1">
      <c r="A519" s="414"/>
      <c r="B519" s="414"/>
      <c r="C519" s="414"/>
      <c r="D519" s="414"/>
      <c r="E519" s="412">
        <v>2007</v>
      </c>
      <c r="F519" s="413">
        <v>7423.8</v>
      </c>
      <c r="G519" s="413">
        <v>129556.8</v>
      </c>
      <c r="H519" s="410">
        <f t="shared" si="16"/>
        <v>32081010</v>
      </c>
      <c r="I519" s="410" t="str">
        <f t="shared" si="17"/>
        <v>-- Tirpalai, apibrėžti šio skirsnio 4 pastaboje</v>
      </c>
      <c r="J519" s="410" t="str">
        <f t="shared" si="17"/>
        <v>kilogramai</v>
      </c>
    </row>
    <row r="520" spans="1:10" ht="18" customHeight="1">
      <c r="A520" s="414"/>
      <c r="B520" s="414"/>
      <c r="C520" s="414"/>
      <c r="D520" s="414"/>
      <c r="E520" s="412">
        <v>2006</v>
      </c>
      <c r="F520" s="413">
        <v>16503.400000000001</v>
      </c>
      <c r="G520" s="413">
        <v>113948</v>
      </c>
      <c r="H520" s="410">
        <f t="shared" si="16"/>
        <v>32081010</v>
      </c>
      <c r="I520" s="410" t="str">
        <f t="shared" si="17"/>
        <v>-- Tirpalai, apibrėžti šio skirsnio 4 pastaboje</v>
      </c>
      <c r="J520" s="410" t="str">
        <f t="shared" si="17"/>
        <v>kilogramai</v>
      </c>
    </row>
    <row r="521" spans="1:10" ht="18" customHeight="1">
      <c r="A521" s="414"/>
      <c r="B521" s="414"/>
      <c r="C521" s="414"/>
      <c r="D521" s="414"/>
      <c r="E521" s="412">
        <v>2005</v>
      </c>
      <c r="F521" s="413">
        <v>2344</v>
      </c>
      <c r="G521" s="413">
        <v>135491</v>
      </c>
      <c r="H521" s="410">
        <f t="shared" si="16"/>
        <v>32081010</v>
      </c>
      <c r="I521" s="410" t="str">
        <f t="shared" si="17"/>
        <v>-- Tirpalai, apibrėžti šio skirsnio 4 pastaboje</v>
      </c>
      <c r="J521" s="410" t="str">
        <f t="shared" si="17"/>
        <v>kilogramai</v>
      </c>
    </row>
    <row r="522" spans="1:10" ht="18" customHeight="1">
      <c r="A522" s="414"/>
      <c r="B522" s="411" t="s">
        <v>3122</v>
      </c>
      <c r="C522" s="411" t="s">
        <v>3107</v>
      </c>
      <c r="D522" s="411" t="s">
        <v>3054</v>
      </c>
      <c r="E522" s="412">
        <v>2018</v>
      </c>
      <c r="F522" s="413">
        <v>2362469</v>
      </c>
      <c r="G522" s="413">
        <v>4912248.4000000004</v>
      </c>
      <c r="H522" s="410">
        <f t="shared" si="16"/>
        <v>32081090</v>
      </c>
      <c r="I522" s="410" t="str">
        <f t="shared" si="17"/>
        <v>-- Kiti</v>
      </c>
      <c r="J522" s="410" t="str">
        <f t="shared" si="17"/>
        <v>kilogramai</v>
      </c>
    </row>
    <row r="523" spans="1:10" ht="18" customHeight="1">
      <c r="A523" s="414"/>
      <c r="B523" s="414"/>
      <c r="C523" s="414"/>
      <c r="D523" s="414"/>
      <c r="E523" s="412">
        <v>2017</v>
      </c>
      <c r="F523" s="413">
        <v>1943780.1</v>
      </c>
      <c r="G523" s="413">
        <v>4747438</v>
      </c>
      <c r="H523" s="410">
        <f t="shared" si="16"/>
        <v>32081090</v>
      </c>
      <c r="I523" s="410" t="str">
        <f t="shared" si="17"/>
        <v>-- Kiti</v>
      </c>
      <c r="J523" s="410" t="str">
        <f t="shared" si="17"/>
        <v>kilogramai</v>
      </c>
    </row>
    <row r="524" spans="1:10" ht="18" customHeight="1">
      <c r="A524" s="414"/>
      <c r="B524" s="414"/>
      <c r="C524" s="414"/>
      <c r="D524" s="414"/>
      <c r="E524" s="412">
        <v>2016</v>
      </c>
      <c r="F524" s="413">
        <v>1522196.4</v>
      </c>
      <c r="G524" s="413">
        <v>3855693.9</v>
      </c>
      <c r="H524" s="410">
        <f t="shared" si="16"/>
        <v>32081090</v>
      </c>
      <c r="I524" s="410" t="str">
        <f t="shared" si="17"/>
        <v>-- Kiti</v>
      </c>
      <c r="J524" s="410" t="str">
        <f t="shared" si="17"/>
        <v>kilogramai</v>
      </c>
    </row>
    <row r="525" spans="1:10" ht="18" customHeight="1">
      <c r="A525" s="414"/>
      <c r="B525" s="414"/>
      <c r="C525" s="414"/>
      <c r="D525" s="414"/>
      <c r="E525" s="412">
        <v>2015</v>
      </c>
      <c r="F525" s="413">
        <v>1660692.6</v>
      </c>
      <c r="G525" s="413">
        <v>3872161.7</v>
      </c>
      <c r="H525" s="410">
        <f t="shared" si="16"/>
        <v>32081090</v>
      </c>
      <c r="I525" s="410" t="str">
        <f t="shared" si="17"/>
        <v>-- Kiti</v>
      </c>
      <c r="J525" s="410" t="str">
        <f t="shared" si="17"/>
        <v>kilogramai</v>
      </c>
    </row>
    <row r="526" spans="1:10" ht="18" customHeight="1">
      <c r="A526" s="414"/>
      <c r="B526" s="414"/>
      <c r="C526" s="414"/>
      <c r="D526" s="414"/>
      <c r="E526" s="412">
        <v>2014</v>
      </c>
      <c r="F526" s="413">
        <v>2028629.1</v>
      </c>
      <c r="G526" s="413">
        <v>4068748.8</v>
      </c>
      <c r="H526" s="410">
        <f t="shared" si="16"/>
        <v>32081090</v>
      </c>
      <c r="I526" s="410" t="str">
        <f t="shared" si="17"/>
        <v>-- Kiti</v>
      </c>
      <c r="J526" s="410" t="str">
        <f t="shared" si="17"/>
        <v>kilogramai</v>
      </c>
    </row>
    <row r="527" spans="1:10" ht="18" customHeight="1">
      <c r="A527" s="414"/>
      <c r="B527" s="414"/>
      <c r="C527" s="414"/>
      <c r="D527" s="414"/>
      <c r="E527" s="412">
        <v>2013</v>
      </c>
      <c r="F527" s="413">
        <v>2484703</v>
      </c>
      <c r="G527" s="413">
        <v>3573757.5</v>
      </c>
      <c r="H527" s="410">
        <f t="shared" si="16"/>
        <v>32081090</v>
      </c>
      <c r="I527" s="410" t="str">
        <f t="shared" si="17"/>
        <v>-- Kiti</v>
      </c>
      <c r="J527" s="410" t="str">
        <f t="shared" si="17"/>
        <v>kilogramai</v>
      </c>
    </row>
    <row r="528" spans="1:10" ht="18" customHeight="1">
      <c r="A528" s="414"/>
      <c r="B528" s="414"/>
      <c r="C528" s="414"/>
      <c r="D528" s="414"/>
      <c r="E528" s="412">
        <v>2012</v>
      </c>
      <c r="F528" s="413">
        <v>2050325</v>
      </c>
      <c r="G528" s="413">
        <v>3360939.1</v>
      </c>
      <c r="H528" s="410">
        <f t="shared" si="16"/>
        <v>32081090</v>
      </c>
      <c r="I528" s="410" t="str">
        <f t="shared" si="17"/>
        <v>-- Kiti</v>
      </c>
      <c r="J528" s="410" t="str">
        <f t="shared" si="17"/>
        <v>kilogramai</v>
      </c>
    </row>
    <row r="529" spans="1:11" ht="18" customHeight="1">
      <c r="A529" s="414"/>
      <c r="B529" s="414"/>
      <c r="C529" s="414"/>
      <c r="D529" s="414"/>
      <c r="E529" s="412">
        <v>2011</v>
      </c>
      <c r="F529" s="413">
        <v>1875099.6</v>
      </c>
      <c r="G529" s="413">
        <v>3498211.1</v>
      </c>
      <c r="H529" s="410">
        <f t="shared" si="16"/>
        <v>32081090</v>
      </c>
      <c r="I529" s="410" t="str">
        <f t="shared" si="17"/>
        <v>-- Kiti</v>
      </c>
      <c r="J529" s="410" t="str">
        <f t="shared" si="17"/>
        <v>kilogramai</v>
      </c>
    </row>
    <row r="530" spans="1:11" ht="18" customHeight="1">
      <c r="A530" s="414"/>
      <c r="B530" s="414"/>
      <c r="C530" s="414"/>
      <c r="D530" s="414"/>
      <c r="E530" s="412">
        <v>2010</v>
      </c>
      <c r="F530" s="413">
        <v>1485278.2</v>
      </c>
      <c r="G530" s="413">
        <v>2912313.6</v>
      </c>
      <c r="H530" s="410">
        <f t="shared" si="16"/>
        <v>32081090</v>
      </c>
      <c r="I530" s="410" t="str">
        <f t="shared" si="17"/>
        <v>-- Kiti</v>
      </c>
      <c r="J530" s="410" t="str">
        <f t="shared" si="17"/>
        <v>kilogramai</v>
      </c>
    </row>
    <row r="531" spans="1:11" ht="18" customHeight="1">
      <c r="A531" s="414"/>
      <c r="B531" s="414"/>
      <c r="C531" s="414"/>
      <c r="D531" s="414"/>
      <c r="E531" s="412">
        <v>2009</v>
      </c>
      <c r="F531" s="413">
        <v>1375282.6</v>
      </c>
      <c r="G531" s="413">
        <v>3085145.1</v>
      </c>
      <c r="H531" s="410">
        <f t="shared" si="16"/>
        <v>32081090</v>
      </c>
      <c r="I531" s="410" t="str">
        <f t="shared" si="17"/>
        <v>-- Kiti</v>
      </c>
      <c r="J531" s="410" t="str">
        <f t="shared" si="17"/>
        <v>kilogramai</v>
      </c>
    </row>
    <row r="532" spans="1:11" ht="18" customHeight="1">
      <c r="A532" s="414"/>
      <c r="B532" s="414"/>
      <c r="C532" s="414"/>
      <c r="D532" s="414"/>
      <c r="E532" s="412">
        <v>2008</v>
      </c>
      <c r="F532" s="413">
        <v>1302391.6000000001</v>
      </c>
      <c r="G532" s="413">
        <v>3850921.1</v>
      </c>
      <c r="H532" s="410">
        <f t="shared" si="16"/>
        <v>32081090</v>
      </c>
      <c r="I532" s="410" t="str">
        <f t="shared" si="17"/>
        <v>-- Kiti</v>
      </c>
      <c r="J532" s="410" t="str">
        <f t="shared" si="17"/>
        <v>kilogramai</v>
      </c>
    </row>
    <row r="533" spans="1:11" ht="18" customHeight="1">
      <c r="A533" s="414"/>
      <c r="B533" s="414"/>
      <c r="C533" s="414"/>
      <c r="D533" s="414"/>
      <c r="E533" s="412">
        <v>2007</v>
      </c>
      <c r="F533" s="413">
        <v>802676.1</v>
      </c>
      <c r="G533" s="413">
        <v>3283182.8</v>
      </c>
      <c r="H533" s="410">
        <f t="shared" si="16"/>
        <v>32081090</v>
      </c>
      <c r="I533" s="410" t="str">
        <f t="shared" si="17"/>
        <v>-- Kiti</v>
      </c>
      <c r="J533" s="410" t="str">
        <f t="shared" si="17"/>
        <v>kilogramai</v>
      </c>
    </row>
    <row r="534" spans="1:11" ht="18" customHeight="1">
      <c r="A534" s="414"/>
      <c r="B534" s="414"/>
      <c r="C534" s="414"/>
      <c r="D534" s="414"/>
      <c r="E534" s="412">
        <v>2006</v>
      </c>
      <c r="F534" s="413">
        <v>587104.9</v>
      </c>
      <c r="G534" s="413">
        <v>3498229.8</v>
      </c>
      <c r="H534" s="410">
        <f t="shared" si="16"/>
        <v>32081090</v>
      </c>
      <c r="I534" s="410" t="str">
        <f t="shared" si="17"/>
        <v>-- Kiti</v>
      </c>
      <c r="J534" s="410" t="str">
        <f t="shared" si="17"/>
        <v>kilogramai</v>
      </c>
    </row>
    <row r="535" spans="1:11" ht="18" customHeight="1">
      <c r="A535" s="414"/>
      <c r="B535" s="414"/>
      <c r="C535" s="414"/>
      <c r="D535" s="414"/>
      <c r="E535" s="412">
        <v>2005</v>
      </c>
      <c r="F535" s="413">
        <v>401771.6</v>
      </c>
      <c r="G535" s="413">
        <v>3552533.5</v>
      </c>
      <c r="H535" s="410">
        <f t="shared" si="16"/>
        <v>32081090</v>
      </c>
      <c r="I535" s="410" t="str">
        <f t="shared" si="17"/>
        <v>-- Kiti</v>
      </c>
      <c r="J535" s="410" t="str">
        <f t="shared" si="17"/>
        <v>kilogramai</v>
      </c>
    </row>
    <row r="536" spans="1:11" ht="47.25" customHeight="1">
      <c r="A536" s="414"/>
      <c r="B536" s="411">
        <v>32082010</v>
      </c>
      <c r="C536" s="411" t="s">
        <v>3121</v>
      </c>
      <c r="D536" s="411" t="s">
        <v>3054</v>
      </c>
      <c r="E536" s="412">
        <v>2018</v>
      </c>
      <c r="F536" s="413">
        <v>350636.3</v>
      </c>
      <c r="G536" s="413">
        <v>330157.40000000002</v>
      </c>
      <c r="H536" s="410">
        <f t="shared" si="16"/>
        <v>32082010</v>
      </c>
      <c r="I536" s="410" t="str">
        <f t="shared" si="17"/>
        <v>-- Tirpalai, apibrėžti šio skirsnio 4 pastaboje</v>
      </c>
      <c r="J536" s="410" t="str">
        <f t="shared" si="17"/>
        <v>kilogramai</v>
      </c>
    </row>
    <row r="537" spans="1:11" ht="18" customHeight="1">
      <c r="A537" s="414"/>
      <c r="B537" s="414"/>
      <c r="C537" s="414"/>
      <c r="D537" s="414"/>
      <c r="E537" s="412">
        <v>2017</v>
      </c>
      <c r="F537" s="413">
        <v>360235.1</v>
      </c>
      <c r="G537" s="413">
        <v>353329.5</v>
      </c>
      <c r="H537" s="410">
        <f t="shared" si="16"/>
        <v>32082010</v>
      </c>
      <c r="I537" s="410" t="str">
        <f t="shared" si="17"/>
        <v>-- Tirpalai, apibrėžti šio skirsnio 4 pastaboje</v>
      </c>
      <c r="J537" s="410" t="str">
        <f t="shared" si="17"/>
        <v>kilogramai</v>
      </c>
      <c r="K537" s="405">
        <f>G537-F537</f>
        <v>-6905.5999999999767</v>
      </c>
    </row>
    <row r="538" spans="1:11" ht="18" customHeight="1">
      <c r="A538" s="414"/>
      <c r="B538" s="414"/>
      <c r="C538" s="414"/>
      <c r="D538" s="414"/>
      <c r="E538" s="412">
        <v>2016</v>
      </c>
      <c r="F538" s="413">
        <v>336723.3</v>
      </c>
      <c r="G538" s="413">
        <v>361620.6</v>
      </c>
      <c r="H538" s="410">
        <f t="shared" si="16"/>
        <v>32082010</v>
      </c>
      <c r="I538" s="410" t="str">
        <f t="shared" si="17"/>
        <v>-- Tirpalai, apibrėžti šio skirsnio 4 pastaboje</v>
      </c>
      <c r="J538" s="410" t="str">
        <f t="shared" si="17"/>
        <v>kilogramai</v>
      </c>
    </row>
    <row r="539" spans="1:11" ht="18" customHeight="1">
      <c r="A539" s="414"/>
      <c r="B539" s="414"/>
      <c r="C539" s="414"/>
      <c r="D539" s="414"/>
      <c r="E539" s="412">
        <v>2015</v>
      </c>
      <c r="F539" s="413">
        <v>329001.59999999998</v>
      </c>
      <c r="G539" s="413">
        <v>328749.5</v>
      </c>
      <c r="H539" s="410">
        <f t="shared" si="16"/>
        <v>32082010</v>
      </c>
      <c r="I539" s="410" t="str">
        <f t="shared" si="17"/>
        <v>-- Tirpalai, apibrėžti šio skirsnio 4 pastaboje</v>
      </c>
      <c r="J539" s="410" t="str">
        <f t="shared" si="17"/>
        <v>kilogramai</v>
      </c>
    </row>
    <row r="540" spans="1:11" ht="18" customHeight="1">
      <c r="A540" s="414"/>
      <c r="B540" s="414"/>
      <c r="C540" s="414"/>
      <c r="D540" s="414"/>
      <c r="E540" s="412">
        <v>2014</v>
      </c>
      <c r="F540" s="413">
        <v>413681.5</v>
      </c>
      <c r="G540" s="413">
        <v>356877.3</v>
      </c>
      <c r="H540" s="410">
        <f t="shared" si="16"/>
        <v>32082010</v>
      </c>
      <c r="I540" s="410" t="str">
        <f t="shared" si="17"/>
        <v>-- Tirpalai, apibrėžti šio skirsnio 4 pastaboje</v>
      </c>
      <c r="J540" s="410" t="str">
        <f t="shared" si="17"/>
        <v>kilogramai</v>
      </c>
    </row>
    <row r="541" spans="1:11" ht="18" customHeight="1">
      <c r="A541" s="414"/>
      <c r="B541" s="414"/>
      <c r="C541" s="414"/>
      <c r="D541" s="414"/>
      <c r="E541" s="412">
        <v>2013</v>
      </c>
      <c r="F541" s="413">
        <v>370430.2</v>
      </c>
      <c r="G541" s="413">
        <v>335048.3</v>
      </c>
      <c r="H541" s="410">
        <f t="shared" si="16"/>
        <v>32082010</v>
      </c>
      <c r="I541" s="410" t="str">
        <f t="shared" si="17"/>
        <v>-- Tirpalai, apibrėžti šio skirsnio 4 pastaboje</v>
      </c>
      <c r="J541" s="410" t="str">
        <f t="shared" si="17"/>
        <v>kilogramai</v>
      </c>
    </row>
    <row r="542" spans="1:11" ht="18" customHeight="1">
      <c r="A542" s="414"/>
      <c r="B542" s="414"/>
      <c r="C542" s="414"/>
      <c r="D542" s="414"/>
      <c r="E542" s="412">
        <v>2012</v>
      </c>
      <c r="F542" s="413">
        <v>311020.7</v>
      </c>
      <c r="G542" s="413">
        <v>311507</v>
      </c>
      <c r="H542" s="410">
        <f t="shared" si="16"/>
        <v>32082010</v>
      </c>
      <c r="I542" s="410" t="str">
        <f t="shared" si="17"/>
        <v>-- Tirpalai, apibrėžti šio skirsnio 4 pastaboje</v>
      </c>
      <c r="J542" s="410" t="str">
        <f t="shared" si="17"/>
        <v>kilogramai</v>
      </c>
    </row>
    <row r="543" spans="1:11" ht="18" customHeight="1">
      <c r="A543" s="414"/>
      <c r="B543" s="414"/>
      <c r="C543" s="414"/>
      <c r="D543" s="414"/>
      <c r="E543" s="412">
        <v>2011</v>
      </c>
      <c r="F543" s="413">
        <v>134325.4</v>
      </c>
      <c r="G543" s="413">
        <v>196522.1</v>
      </c>
      <c r="H543" s="410">
        <f t="shared" si="16"/>
        <v>32082010</v>
      </c>
      <c r="I543" s="410" t="str">
        <f t="shared" si="17"/>
        <v>-- Tirpalai, apibrėžti šio skirsnio 4 pastaboje</v>
      </c>
      <c r="J543" s="410" t="str">
        <f t="shared" si="17"/>
        <v>kilogramai</v>
      </c>
    </row>
    <row r="544" spans="1:11" ht="18" customHeight="1">
      <c r="A544" s="414"/>
      <c r="B544" s="414"/>
      <c r="C544" s="414"/>
      <c r="D544" s="414"/>
      <c r="E544" s="412">
        <v>2010</v>
      </c>
      <c r="F544" s="413">
        <v>104253.2</v>
      </c>
      <c r="G544" s="413">
        <v>239950.6</v>
      </c>
      <c r="H544" s="410">
        <f t="shared" si="16"/>
        <v>32082010</v>
      </c>
      <c r="I544" s="410" t="str">
        <f t="shared" si="17"/>
        <v>-- Tirpalai, apibrėžti šio skirsnio 4 pastaboje</v>
      </c>
      <c r="J544" s="410" t="str">
        <f t="shared" si="17"/>
        <v>kilogramai</v>
      </c>
    </row>
    <row r="545" spans="1:10" ht="18" customHeight="1">
      <c r="A545" s="414"/>
      <c r="B545" s="414"/>
      <c r="C545" s="414"/>
      <c r="D545" s="414"/>
      <c r="E545" s="412">
        <v>2009</v>
      </c>
      <c r="F545" s="413">
        <v>106420.2</v>
      </c>
      <c r="G545" s="413">
        <v>173281</v>
      </c>
      <c r="H545" s="410">
        <f t="shared" si="16"/>
        <v>32082010</v>
      </c>
      <c r="I545" s="410" t="str">
        <f t="shared" si="17"/>
        <v>-- Tirpalai, apibrėžti šio skirsnio 4 pastaboje</v>
      </c>
      <c r="J545" s="410" t="str">
        <f t="shared" si="17"/>
        <v>kilogramai</v>
      </c>
    </row>
    <row r="546" spans="1:10" ht="18" customHeight="1">
      <c r="A546" s="414"/>
      <c r="B546" s="414"/>
      <c r="C546" s="414"/>
      <c r="D546" s="414"/>
      <c r="E546" s="412">
        <v>2008</v>
      </c>
      <c r="F546" s="413">
        <v>95140.1</v>
      </c>
      <c r="G546" s="413">
        <v>232337.5</v>
      </c>
      <c r="H546" s="410">
        <f t="shared" si="16"/>
        <v>32082010</v>
      </c>
      <c r="I546" s="410" t="str">
        <f t="shared" si="17"/>
        <v>-- Tirpalai, apibrėžti šio skirsnio 4 pastaboje</v>
      </c>
      <c r="J546" s="410" t="str">
        <f t="shared" si="17"/>
        <v>kilogramai</v>
      </c>
    </row>
    <row r="547" spans="1:10" ht="18" customHeight="1">
      <c r="A547" s="414"/>
      <c r="B547" s="414"/>
      <c r="C547" s="414"/>
      <c r="D547" s="414"/>
      <c r="E547" s="412">
        <v>2007</v>
      </c>
      <c r="F547" s="413">
        <v>87781.1</v>
      </c>
      <c r="G547" s="413">
        <v>180706.7</v>
      </c>
      <c r="H547" s="410">
        <f t="shared" si="16"/>
        <v>32082010</v>
      </c>
      <c r="I547" s="410" t="str">
        <f t="shared" si="17"/>
        <v>-- Tirpalai, apibrėžti šio skirsnio 4 pastaboje</v>
      </c>
      <c r="J547" s="410" t="str">
        <f t="shared" si="17"/>
        <v>kilogramai</v>
      </c>
    </row>
    <row r="548" spans="1:10" ht="18" customHeight="1">
      <c r="A548" s="414"/>
      <c r="B548" s="414"/>
      <c r="C548" s="414"/>
      <c r="D548" s="414"/>
      <c r="E548" s="412">
        <v>2006</v>
      </c>
      <c r="F548" s="413">
        <v>55316.1</v>
      </c>
      <c r="G548" s="413">
        <v>156403.70000000001</v>
      </c>
      <c r="H548" s="410">
        <f t="shared" si="16"/>
        <v>32082010</v>
      </c>
      <c r="I548" s="410" t="str">
        <f t="shared" si="17"/>
        <v>-- Tirpalai, apibrėžti šio skirsnio 4 pastaboje</v>
      </c>
      <c r="J548" s="410" t="str">
        <f t="shared" si="17"/>
        <v>kilogramai</v>
      </c>
    </row>
    <row r="549" spans="1:10" ht="18" customHeight="1">
      <c r="A549" s="414"/>
      <c r="B549" s="414"/>
      <c r="C549" s="414"/>
      <c r="D549" s="414"/>
      <c r="E549" s="412">
        <v>2005</v>
      </c>
      <c r="F549" s="413">
        <v>52786.3</v>
      </c>
      <c r="G549" s="413">
        <v>159550.39999999999</v>
      </c>
      <c r="H549" s="410">
        <f t="shared" si="16"/>
        <v>32082010</v>
      </c>
      <c r="I549" s="410" t="str">
        <f t="shared" si="17"/>
        <v>-- Tirpalai, apibrėžti šio skirsnio 4 pastaboje</v>
      </c>
      <c r="J549" s="410" t="str">
        <f t="shared" si="17"/>
        <v>kilogramai</v>
      </c>
    </row>
    <row r="550" spans="1:10" ht="18" customHeight="1">
      <c r="A550" s="414"/>
      <c r="B550" s="411" t="s">
        <v>3123</v>
      </c>
      <c r="C550" s="411" t="s">
        <v>3107</v>
      </c>
      <c r="D550" s="411" t="s">
        <v>3054</v>
      </c>
      <c r="E550" s="412">
        <v>2018</v>
      </c>
      <c r="F550" s="413">
        <v>1923943.4</v>
      </c>
      <c r="G550" s="413">
        <v>4670123.5</v>
      </c>
      <c r="H550" s="410">
        <f t="shared" si="16"/>
        <v>32082090</v>
      </c>
      <c r="I550" s="410" t="str">
        <f t="shared" si="17"/>
        <v>-- Kiti</v>
      </c>
      <c r="J550" s="410" t="str">
        <f t="shared" si="17"/>
        <v>kilogramai</v>
      </c>
    </row>
    <row r="551" spans="1:10" ht="18" customHeight="1">
      <c r="A551" s="414"/>
      <c r="B551" s="414"/>
      <c r="C551" s="414"/>
      <c r="D551" s="414"/>
      <c r="E551" s="412">
        <v>2017</v>
      </c>
      <c r="F551" s="413">
        <v>2120728.2000000002</v>
      </c>
      <c r="G551" s="413">
        <v>5027169.0999999996</v>
      </c>
      <c r="H551" s="410">
        <f t="shared" si="16"/>
        <v>32082090</v>
      </c>
      <c r="I551" s="410" t="str">
        <f t="shared" si="17"/>
        <v>-- Kiti</v>
      </c>
      <c r="J551" s="410" t="str">
        <f t="shared" si="17"/>
        <v>kilogramai</v>
      </c>
    </row>
    <row r="552" spans="1:10" ht="18" customHeight="1">
      <c r="A552" s="414"/>
      <c r="B552" s="414"/>
      <c r="C552" s="414"/>
      <c r="D552" s="414"/>
      <c r="E552" s="412">
        <v>2016</v>
      </c>
      <c r="F552" s="413">
        <v>1487689.1</v>
      </c>
      <c r="G552" s="413">
        <v>4228070.9000000004</v>
      </c>
      <c r="H552" s="410">
        <f t="shared" si="16"/>
        <v>32082090</v>
      </c>
      <c r="I552" s="410" t="str">
        <f t="shared" si="17"/>
        <v>-- Kiti</v>
      </c>
      <c r="J552" s="410" t="str">
        <f t="shared" si="17"/>
        <v>kilogramai</v>
      </c>
    </row>
    <row r="553" spans="1:10" ht="18" customHeight="1">
      <c r="A553" s="414"/>
      <c r="B553" s="414"/>
      <c r="C553" s="414"/>
      <c r="D553" s="414"/>
      <c r="E553" s="412">
        <v>2015</v>
      </c>
      <c r="F553" s="413">
        <v>1734344.4</v>
      </c>
      <c r="G553" s="413">
        <v>4071311.5</v>
      </c>
      <c r="H553" s="410">
        <f t="shared" si="16"/>
        <v>32082090</v>
      </c>
      <c r="I553" s="410" t="str">
        <f t="shared" si="17"/>
        <v>-- Kiti</v>
      </c>
      <c r="J553" s="410" t="str">
        <f t="shared" si="17"/>
        <v>kilogramai</v>
      </c>
    </row>
    <row r="554" spans="1:10" ht="18" customHeight="1">
      <c r="A554" s="414"/>
      <c r="B554" s="414"/>
      <c r="C554" s="414"/>
      <c r="D554" s="414"/>
      <c r="E554" s="412">
        <v>2014</v>
      </c>
      <c r="F554" s="413">
        <v>2764541.5</v>
      </c>
      <c r="G554" s="413">
        <v>4486835.5</v>
      </c>
      <c r="H554" s="410">
        <f t="shared" si="16"/>
        <v>32082090</v>
      </c>
      <c r="I554" s="410" t="str">
        <f t="shared" si="17"/>
        <v>-- Kiti</v>
      </c>
      <c r="J554" s="410" t="str">
        <f t="shared" si="17"/>
        <v>kilogramai</v>
      </c>
    </row>
    <row r="555" spans="1:10" ht="18" customHeight="1">
      <c r="A555" s="414"/>
      <c r="B555" s="414"/>
      <c r="C555" s="414"/>
      <c r="D555" s="414"/>
      <c r="E555" s="412">
        <v>2013</v>
      </c>
      <c r="F555" s="413">
        <v>2653475.2000000002</v>
      </c>
      <c r="G555" s="413">
        <v>3766220.2</v>
      </c>
      <c r="H555" s="410">
        <f t="shared" si="16"/>
        <v>32082090</v>
      </c>
      <c r="I555" s="410" t="str">
        <f t="shared" si="17"/>
        <v>-- Kiti</v>
      </c>
      <c r="J555" s="410" t="str">
        <f t="shared" si="17"/>
        <v>kilogramai</v>
      </c>
    </row>
    <row r="556" spans="1:10" ht="18" customHeight="1">
      <c r="A556" s="414"/>
      <c r="B556" s="414"/>
      <c r="C556" s="414"/>
      <c r="D556" s="414"/>
      <c r="E556" s="412">
        <v>2012</v>
      </c>
      <c r="F556" s="413">
        <v>2443980.7000000002</v>
      </c>
      <c r="G556" s="413">
        <v>3444228.5</v>
      </c>
      <c r="H556" s="410">
        <f t="shared" si="16"/>
        <v>32082090</v>
      </c>
      <c r="I556" s="410" t="str">
        <f t="shared" si="17"/>
        <v>-- Kiti</v>
      </c>
      <c r="J556" s="410" t="str">
        <f t="shared" si="17"/>
        <v>kilogramai</v>
      </c>
    </row>
    <row r="557" spans="1:10" ht="18" customHeight="1">
      <c r="A557" s="414"/>
      <c r="B557" s="414"/>
      <c r="C557" s="414"/>
      <c r="D557" s="414"/>
      <c r="E557" s="412">
        <v>2011</v>
      </c>
      <c r="F557" s="413">
        <v>2051295.8</v>
      </c>
      <c r="G557" s="413">
        <v>3199266.7</v>
      </c>
      <c r="H557" s="410">
        <f t="shared" si="16"/>
        <v>32082090</v>
      </c>
      <c r="I557" s="410" t="str">
        <f t="shared" si="17"/>
        <v>-- Kiti</v>
      </c>
      <c r="J557" s="410" t="str">
        <f t="shared" si="17"/>
        <v>kilogramai</v>
      </c>
    </row>
    <row r="558" spans="1:10" ht="18" customHeight="1">
      <c r="A558" s="414"/>
      <c r="B558" s="414"/>
      <c r="C558" s="414"/>
      <c r="D558" s="414"/>
      <c r="E558" s="412">
        <v>2010</v>
      </c>
      <c r="F558" s="413">
        <v>1646184</v>
      </c>
      <c r="G558" s="413">
        <v>2613844.7999999998</v>
      </c>
      <c r="H558" s="410">
        <f t="shared" si="16"/>
        <v>32082090</v>
      </c>
      <c r="I558" s="410" t="str">
        <f t="shared" si="17"/>
        <v>-- Kiti</v>
      </c>
      <c r="J558" s="410" t="str">
        <f t="shared" si="17"/>
        <v>kilogramai</v>
      </c>
    </row>
    <row r="559" spans="1:10" ht="18" customHeight="1">
      <c r="A559" s="414"/>
      <c r="B559" s="414"/>
      <c r="C559" s="414"/>
      <c r="D559" s="414"/>
      <c r="E559" s="412">
        <v>2009</v>
      </c>
      <c r="F559" s="413">
        <v>1109855.8</v>
      </c>
      <c r="G559" s="413">
        <v>2209161</v>
      </c>
      <c r="H559" s="410">
        <f t="shared" si="16"/>
        <v>32082090</v>
      </c>
      <c r="I559" s="410" t="str">
        <f t="shared" si="17"/>
        <v>-- Kiti</v>
      </c>
      <c r="J559" s="410" t="str">
        <f t="shared" si="17"/>
        <v>kilogramai</v>
      </c>
    </row>
    <row r="560" spans="1:10" ht="18" customHeight="1">
      <c r="A560" s="414"/>
      <c r="B560" s="414"/>
      <c r="C560" s="414"/>
      <c r="D560" s="414"/>
      <c r="E560" s="412">
        <v>2008</v>
      </c>
      <c r="F560" s="413">
        <v>1166541.5</v>
      </c>
      <c r="G560" s="413">
        <v>2312028.9</v>
      </c>
      <c r="H560" s="410">
        <f t="shared" si="16"/>
        <v>32082090</v>
      </c>
      <c r="I560" s="410" t="str">
        <f t="shared" si="17"/>
        <v>-- Kiti</v>
      </c>
      <c r="J560" s="410" t="str">
        <f t="shared" si="17"/>
        <v>kilogramai</v>
      </c>
    </row>
    <row r="561" spans="1:10" ht="18" customHeight="1">
      <c r="A561" s="414"/>
      <c r="B561" s="414"/>
      <c r="C561" s="414"/>
      <c r="D561" s="414"/>
      <c r="E561" s="412">
        <v>2007</v>
      </c>
      <c r="F561" s="413">
        <v>815010.4</v>
      </c>
      <c r="G561" s="413">
        <v>2331448.9</v>
      </c>
      <c r="H561" s="410">
        <f t="shared" si="16"/>
        <v>32082090</v>
      </c>
      <c r="I561" s="410" t="str">
        <f t="shared" si="17"/>
        <v>-- Kiti</v>
      </c>
      <c r="J561" s="410" t="str">
        <f t="shared" si="17"/>
        <v>kilogramai</v>
      </c>
    </row>
    <row r="562" spans="1:10" ht="18" customHeight="1">
      <c r="A562" s="414"/>
      <c r="B562" s="414"/>
      <c r="C562" s="414"/>
      <c r="D562" s="414"/>
      <c r="E562" s="412">
        <v>2006</v>
      </c>
      <c r="F562" s="413">
        <v>564924.5</v>
      </c>
      <c r="G562" s="413">
        <v>2137591.6</v>
      </c>
      <c r="H562" s="410">
        <f t="shared" si="16"/>
        <v>32082090</v>
      </c>
      <c r="I562" s="410" t="str">
        <f t="shared" si="17"/>
        <v>-- Kiti</v>
      </c>
      <c r="J562" s="410" t="str">
        <f t="shared" si="17"/>
        <v>kilogramai</v>
      </c>
    </row>
    <row r="563" spans="1:10" ht="18" customHeight="1">
      <c r="A563" s="414"/>
      <c r="B563" s="414"/>
      <c r="C563" s="414"/>
      <c r="D563" s="414"/>
      <c r="E563" s="412">
        <v>2005</v>
      </c>
      <c r="F563" s="413">
        <v>713391.6</v>
      </c>
      <c r="G563" s="413">
        <v>1954171.7</v>
      </c>
      <c r="H563" s="410">
        <f t="shared" si="16"/>
        <v>32082090</v>
      </c>
      <c r="I563" s="410" t="str">
        <f t="shared" si="17"/>
        <v>-- Kiti</v>
      </c>
      <c r="J563" s="410" t="str">
        <f t="shared" si="17"/>
        <v>kilogramai</v>
      </c>
    </row>
    <row r="564" spans="1:10" ht="18" customHeight="1">
      <c r="A564" s="414"/>
      <c r="B564" s="411" t="s">
        <v>3124</v>
      </c>
      <c r="C564" s="411" t="s">
        <v>3125</v>
      </c>
      <c r="D564" s="411" t="s">
        <v>3054</v>
      </c>
      <c r="E564" s="412">
        <v>2018</v>
      </c>
      <c r="F564" s="413">
        <v>1164.9000000000001</v>
      </c>
      <c r="G564" s="413">
        <v>27362</v>
      </c>
      <c r="H564" s="410">
        <f t="shared" si="16"/>
        <v>32089011</v>
      </c>
      <c r="I564" s="410" t="str">
        <f t="shared" si="17"/>
        <v>--- Poliuretanas, sudarytas iš 2,2′-(tret-butilimino)-dietanolio ir 4,4′-metilendicikloheksildiizocianato, N,N-dimetilacetamido tirpale, kurio sudėtyje esantis polimeras sudaro ne mažiau kaip 48 % masės</v>
      </c>
      <c r="J564" s="410" t="str">
        <f t="shared" si="17"/>
        <v>kilogramai</v>
      </c>
    </row>
    <row r="565" spans="1:10" ht="18" customHeight="1">
      <c r="A565" s="414"/>
      <c r="B565" s="414"/>
      <c r="C565" s="414"/>
      <c r="D565" s="414"/>
      <c r="E565" s="412">
        <v>2017</v>
      </c>
      <c r="F565" s="413">
        <v>1656.9</v>
      </c>
      <c r="G565" s="413">
        <v>29841.4</v>
      </c>
      <c r="H565" s="410">
        <f t="shared" si="16"/>
        <v>32089011</v>
      </c>
      <c r="I565" s="410" t="str">
        <f t="shared" si="17"/>
        <v>--- Poliuretanas, sudarytas iš 2,2′-(tret-butilimino)-dietanolio ir 4,4′-metilendicikloheksildiizocianato, N,N-dimetilacetamido tirpale, kurio sudėtyje esantis polimeras sudaro ne mažiau kaip 48 % masės</v>
      </c>
      <c r="J565" s="410" t="str">
        <f t="shared" si="17"/>
        <v>kilogramai</v>
      </c>
    </row>
    <row r="566" spans="1:10" ht="18" customHeight="1">
      <c r="A566" s="414"/>
      <c r="B566" s="414"/>
      <c r="C566" s="414"/>
      <c r="D566" s="414"/>
      <c r="E566" s="412">
        <v>2016</v>
      </c>
      <c r="F566" s="413">
        <v>1572.8</v>
      </c>
      <c r="G566" s="413">
        <v>21792.9</v>
      </c>
      <c r="H566" s="410">
        <f t="shared" si="16"/>
        <v>32089011</v>
      </c>
      <c r="I566" s="410" t="str">
        <f t="shared" si="17"/>
        <v>--- Poliuretanas, sudarytas iš 2,2′-(tret-butilimino)-dietanolio ir 4,4′-metilendicikloheksildiizocianato, N,N-dimetilacetamido tirpale, kurio sudėtyje esantis polimeras sudaro ne mažiau kaip 48 % masės</v>
      </c>
      <c r="J566" s="410" t="str">
        <f t="shared" si="17"/>
        <v>kilogramai</v>
      </c>
    </row>
    <row r="567" spans="1:10" ht="18" customHeight="1">
      <c r="A567" s="414"/>
      <c r="B567" s="414"/>
      <c r="C567" s="414"/>
      <c r="D567" s="414"/>
      <c r="E567" s="412">
        <v>2015</v>
      </c>
      <c r="F567" s="413">
        <v>734.6</v>
      </c>
      <c r="G567" s="413">
        <v>15703</v>
      </c>
      <c r="H567" s="410">
        <f t="shared" si="16"/>
        <v>32089011</v>
      </c>
      <c r="I567" s="410" t="str">
        <f t="shared" si="17"/>
        <v>--- Poliuretanas, sudarytas iš 2,2′-(tret-butilimino)-dietanolio ir 4,4′-metilendicikloheksildiizocianato, N,N-dimetilacetamido tirpale, kurio sudėtyje esantis polimeras sudaro ne mažiau kaip 48 % masės</v>
      </c>
      <c r="J567" s="410" t="str">
        <f t="shared" si="17"/>
        <v>kilogramai</v>
      </c>
    </row>
    <row r="568" spans="1:10" ht="18" customHeight="1">
      <c r="A568" s="414"/>
      <c r="B568" s="414"/>
      <c r="C568" s="414"/>
      <c r="D568" s="414"/>
      <c r="E568" s="412">
        <v>2014</v>
      </c>
      <c r="F568" s="413">
        <v>2737</v>
      </c>
      <c r="G568" s="413">
        <v>17533.400000000001</v>
      </c>
      <c r="H568" s="410">
        <f t="shared" si="16"/>
        <v>32089011</v>
      </c>
      <c r="I568" s="410" t="str">
        <f t="shared" si="17"/>
        <v>--- Poliuretanas, sudarytas iš 2,2′-(tret-butilimino)-dietanolio ir 4,4′-metilendicikloheksildiizocianato, N,N-dimetilacetamido tirpale, kurio sudėtyje esantis polimeras sudaro ne mažiau kaip 48 % masės</v>
      </c>
      <c r="J568" s="410" t="str">
        <f t="shared" si="17"/>
        <v>kilogramai</v>
      </c>
    </row>
    <row r="569" spans="1:10" ht="18" customHeight="1">
      <c r="A569" s="414"/>
      <c r="B569" s="414"/>
      <c r="C569" s="414"/>
      <c r="D569" s="414"/>
      <c r="E569" s="412">
        <v>2013</v>
      </c>
      <c r="F569" s="413">
        <v>257.3</v>
      </c>
      <c r="G569" s="413">
        <v>7116</v>
      </c>
      <c r="H569" s="410">
        <f t="shared" si="16"/>
        <v>32089011</v>
      </c>
      <c r="I569" s="410" t="str">
        <f t="shared" si="17"/>
        <v>--- Poliuretanas, sudarytas iš 2,2′-(tret-butilimino)-dietanolio ir 4,4′-metilendicikloheksildiizocianato, N,N-dimetilacetamido tirpale, kurio sudėtyje esantis polimeras sudaro ne mažiau kaip 48 % masės</v>
      </c>
      <c r="J569" s="410" t="str">
        <f t="shared" si="17"/>
        <v>kilogramai</v>
      </c>
    </row>
    <row r="570" spans="1:10" ht="18" customHeight="1">
      <c r="A570" s="414"/>
      <c r="B570" s="414"/>
      <c r="C570" s="414"/>
      <c r="D570" s="414"/>
      <c r="E570" s="412">
        <v>2012</v>
      </c>
      <c r="F570" s="413">
        <v>17.399999999999999</v>
      </c>
      <c r="G570" s="413">
        <v>8935.1</v>
      </c>
      <c r="H570" s="410">
        <f t="shared" si="16"/>
        <v>32089011</v>
      </c>
      <c r="I570" s="410" t="str">
        <f t="shared" si="17"/>
        <v>--- Poliuretanas, sudarytas iš 2,2′-(tret-butilimino)-dietanolio ir 4,4′-metilendicikloheksildiizocianato, N,N-dimetilacetamido tirpale, kurio sudėtyje esantis polimeras sudaro ne mažiau kaip 48 % masės</v>
      </c>
      <c r="J570" s="410" t="str">
        <f t="shared" si="17"/>
        <v>kilogramai</v>
      </c>
    </row>
    <row r="571" spans="1:10" ht="18" customHeight="1">
      <c r="A571" s="414"/>
      <c r="B571" s="414"/>
      <c r="C571" s="414"/>
      <c r="D571" s="414"/>
      <c r="E571" s="412">
        <v>2011</v>
      </c>
      <c r="F571" s="413">
        <v>4501.7</v>
      </c>
      <c r="G571" s="413">
        <v>11688</v>
      </c>
      <c r="H571" s="410">
        <f t="shared" si="16"/>
        <v>32089011</v>
      </c>
      <c r="I571" s="410" t="str">
        <f t="shared" si="17"/>
        <v>--- Poliuretanas, sudarytas iš 2,2′-(tret-butilimino)-dietanolio ir 4,4′-metilendicikloheksildiizocianato, N,N-dimetilacetamido tirpale, kurio sudėtyje esantis polimeras sudaro ne mažiau kaip 48 % masės</v>
      </c>
      <c r="J571" s="410" t="str">
        <f t="shared" si="17"/>
        <v>kilogramai</v>
      </c>
    </row>
    <row r="572" spans="1:10" ht="18" customHeight="1">
      <c r="A572" s="414"/>
      <c r="B572" s="414"/>
      <c r="C572" s="414"/>
      <c r="D572" s="414"/>
      <c r="E572" s="412">
        <v>2010</v>
      </c>
      <c r="F572" s="413">
        <v>22784.9</v>
      </c>
      <c r="G572" s="413">
        <v>11038.5</v>
      </c>
      <c r="H572" s="410">
        <f t="shared" si="16"/>
        <v>32089011</v>
      </c>
      <c r="I572" s="410" t="str">
        <f t="shared" si="17"/>
        <v>--- Poliuretanas, sudarytas iš 2,2′-(tret-butilimino)-dietanolio ir 4,4′-metilendicikloheksildiizocianato, N,N-dimetilacetamido tirpale, kurio sudėtyje esantis polimeras sudaro ne mažiau kaip 48 % masės</v>
      </c>
      <c r="J572" s="410" t="str">
        <f t="shared" si="17"/>
        <v>kilogramai</v>
      </c>
    </row>
    <row r="573" spans="1:10" ht="18" customHeight="1">
      <c r="A573" s="414"/>
      <c r="B573" s="414"/>
      <c r="C573" s="414"/>
      <c r="D573" s="414"/>
      <c r="E573" s="412">
        <v>2009</v>
      </c>
      <c r="F573" s="413">
        <v>1450</v>
      </c>
      <c r="G573" s="413">
        <v>3517.5</v>
      </c>
      <c r="H573" s="410">
        <f t="shared" si="16"/>
        <v>32089011</v>
      </c>
      <c r="I573" s="410" t="str">
        <f t="shared" si="17"/>
        <v>--- Poliuretanas, sudarytas iš 2,2′-(tret-butilimino)-dietanolio ir 4,4′-metilendicikloheksildiizocianato, N,N-dimetilacetamido tirpale, kurio sudėtyje esantis polimeras sudaro ne mažiau kaip 48 % masės</v>
      </c>
      <c r="J573" s="410" t="str">
        <f t="shared" si="17"/>
        <v>kilogramai</v>
      </c>
    </row>
    <row r="574" spans="1:10" ht="18" customHeight="1">
      <c r="A574" s="414"/>
      <c r="B574" s="414"/>
      <c r="C574" s="414"/>
      <c r="D574" s="414"/>
      <c r="E574" s="412">
        <v>2008</v>
      </c>
      <c r="F574" s="413">
        <v>944</v>
      </c>
      <c r="G574" s="413">
        <v>7787</v>
      </c>
      <c r="H574" s="410">
        <f t="shared" si="16"/>
        <v>32089011</v>
      </c>
      <c r="I574" s="410" t="str">
        <f t="shared" si="17"/>
        <v>--- Poliuretanas, sudarytas iš 2,2′-(tret-butilimino)-dietanolio ir 4,4′-metilendicikloheksildiizocianato, N,N-dimetilacetamido tirpale, kurio sudėtyje esantis polimeras sudaro ne mažiau kaip 48 % masės</v>
      </c>
      <c r="J574" s="410" t="str">
        <f t="shared" si="17"/>
        <v>kilogramai</v>
      </c>
    </row>
    <row r="575" spans="1:10" ht="18" customHeight="1">
      <c r="A575" s="414"/>
      <c r="B575" s="414"/>
      <c r="C575" s="414"/>
      <c r="D575" s="414"/>
      <c r="E575" s="412">
        <v>2007</v>
      </c>
      <c r="F575" s="413">
        <v>80</v>
      </c>
      <c r="G575" s="413">
        <v>2557</v>
      </c>
      <c r="H575" s="410">
        <f t="shared" si="16"/>
        <v>32089011</v>
      </c>
      <c r="I575" s="410" t="str">
        <f t="shared" si="17"/>
        <v>--- Poliuretanas, sudarytas iš 2,2′-(tret-butilimino)-dietanolio ir 4,4′-metilendicikloheksildiizocianato, N,N-dimetilacetamido tirpale, kurio sudėtyje esantis polimeras sudaro ne mažiau kaip 48 % masės</v>
      </c>
      <c r="J575" s="410" t="str">
        <f t="shared" si="17"/>
        <v>kilogramai</v>
      </c>
    </row>
    <row r="576" spans="1:10" ht="18" customHeight="1">
      <c r="A576" s="414"/>
      <c r="B576" s="414"/>
      <c r="C576" s="414"/>
      <c r="D576" s="414"/>
      <c r="E576" s="412">
        <v>2006</v>
      </c>
      <c r="F576" s="413">
        <v>170</v>
      </c>
      <c r="G576" s="413">
        <v>9311</v>
      </c>
      <c r="H576" s="410">
        <f t="shared" si="16"/>
        <v>32089011</v>
      </c>
      <c r="I576" s="410" t="str">
        <f t="shared" si="17"/>
        <v>--- Poliuretanas, sudarytas iš 2,2′-(tret-butilimino)-dietanolio ir 4,4′-metilendicikloheksildiizocianato, N,N-dimetilacetamido tirpale, kurio sudėtyje esantis polimeras sudaro ne mažiau kaip 48 % masės</v>
      </c>
      <c r="J576" s="410" t="str">
        <f t="shared" si="17"/>
        <v>kilogramai</v>
      </c>
    </row>
    <row r="577" spans="1:10" ht="18" customHeight="1">
      <c r="A577" s="414"/>
      <c r="B577" s="414"/>
      <c r="C577" s="414"/>
      <c r="D577" s="414"/>
      <c r="E577" s="412">
        <v>2005</v>
      </c>
      <c r="F577" s="413">
        <v>54</v>
      </c>
      <c r="G577" s="413">
        <v>2855</v>
      </c>
      <c r="H577" s="410">
        <f t="shared" si="16"/>
        <v>32089011</v>
      </c>
      <c r="I577" s="410" t="str">
        <f t="shared" si="17"/>
        <v>--- Poliuretanas, sudarytas iš 2,2′-(tret-butilimino)-dietanolio ir 4,4′-metilendicikloheksildiizocianato, N,N-dimetilacetamido tirpale, kurio sudėtyje esantis polimeras sudaro ne mažiau kaip 48 % masės</v>
      </c>
      <c r="J577" s="410" t="str">
        <f t="shared" si="17"/>
        <v>kilogramai</v>
      </c>
    </row>
    <row r="578" spans="1:10" ht="18" customHeight="1">
      <c r="A578" s="414"/>
      <c r="B578" s="411" t="s">
        <v>3126</v>
      </c>
      <c r="C578" s="411" t="s">
        <v>3127</v>
      </c>
      <c r="D578" s="411" t="s">
        <v>3054</v>
      </c>
      <c r="E578" s="412">
        <v>2018</v>
      </c>
      <c r="F578" s="413"/>
      <c r="G578" s="413"/>
      <c r="H578" s="410">
        <f t="shared" si="16"/>
        <v>32089013</v>
      </c>
      <c r="I578" s="410" t="str">
        <f t="shared" si="17"/>
        <v>--- Kopolimeras, sudarytas iš p-krezolio ir divinilbenzeno N,N-dimetilacetamido tirpale, kurio sudėtyje esantis polimeras sudaro ne mažiau kaip 48 % masės</v>
      </c>
      <c r="J578" s="410" t="str">
        <f t="shared" si="17"/>
        <v>kilogramai</v>
      </c>
    </row>
    <row r="579" spans="1:10" ht="18" customHeight="1">
      <c r="A579" s="414"/>
      <c r="B579" s="414"/>
      <c r="C579" s="414"/>
      <c r="D579" s="414"/>
      <c r="E579" s="412">
        <v>2017</v>
      </c>
      <c r="F579" s="413"/>
      <c r="G579" s="413"/>
      <c r="H579" s="410">
        <f t="shared" si="16"/>
        <v>32089013</v>
      </c>
      <c r="I579" s="410" t="str">
        <f t="shared" si="17"/>
        <v>--- Kopolimeras, sudarytas iš p-krezolio ir divinilbenzeno N,N-dimetilacetamido tirpale, kurio sudėtyje esantis polimeras sudaro ne mažiau kaip 48 % masės</v>
      </c>
      <c r="J579" s="410" t="str">
        <f t="shared" si="17"/>
        <v>kilogramai</v>
      </c>
    </row>
    <row r="580" spans="1:10" ht="18" customHeight="1">
      <c r="A580" s="414"/>
      <c r="B580" s="414"/>
      <c r="C580" s="414"/>
      <c r="D580" s="414"/>
      <c r="E580" s="412">
        <v>2016</v>
      </c>
      <c r="F580" s="413"/>
      <c r="G580" s="413"/>
      <c r="H580" s="410">
        <f t="shared" si="16"/>
        <v>32089013</v>
      </c>
      <c r="I580" s="410" t="str">
        <f t="shared" si="17"/>
        <v>--- Kopolimeras, sudarytas iš p-krezolio ir divinilbenzeno N,N-dimetilacetamido tirpale, kurio sudėtyje esantis polimeras sudaro ne mažiau kaip 48 % masės</v>
      </c>
      <c r="J580" s="410" t="str">
        <f t="shared" si="17"/>
        <v>kilogramai</v>
      </c>
    </row>
    <row r="581" spans="1:10" ht="18" customHeight="1">
      <c r="A581" s="414"/>
      <c r="B581" s="414"/>
      <c r="C581" s="414"/>
      <c r="D581" s="414"/>
      <c r="E581" s="412">
        <v>2015</v>
      </c>
      <c r="F581" s="413"/>
      <c r="G581" s="413"/>
      <c r="H581" s="410">
        <f t="shared" ref="H581:H644" si="18">+IF(B581=0,H580,VALUE(B581))</f>
        <v>32089013</v>
      </c>
      <c r="I581" s="410" t="str">
        <f t="shared" ref="I581:J644" si="19">+IF(C581=0,I580,C581)</f>
        <v>--- Kopolimeras, sudarytas iš p-krezolio ir divinilbenzeno N,N-dimetilacetamido tirpale, kurio sudėtyje esantis polimeras sudaro ne mažiau kaip 48 % masės</v>
      </c>
      <c r="J581" s="410" t="str">
        <f t="shared" si="19"/>
        <v>kilogramai</v>
      </c>
    </row>
    <row r="582" spans="1:10" ht="18" customHeight="1">
      <c r="A582" s="414"/>
      <c r="B582" s="414"/>
      <c r="C582" s="414"/>
      <c r="D582" s="414"/>
      <c r="E582" s="412">
        <v>2014</v>
      </c>
      <c r="F582" s="413">
        <v>0</v>
      </c>
      <c r="G582" s="413">
        <v>7.6</v>
      </c>
      <c r="H582" s="410">
        <f t="shared" si="18"/>
        <v>32089013</v>
      </c>
      <c r="I582" s="410" t="str">
        <f t="shared" si="19"/>
        <v>--- Kopolimeras, sudarytas iš p-krezolio ir divinilbenzeno N,N-dimetilacetamido tirpale, kurio sudėtyje esantis polimeras sudaro ne mažiau kaip 48 % masės</v>
      </c>
      <c r="J582" s="410" t="str">
        <f t="shared" si="19"/>
        <v>kilogramai</v>
      </c>
    </row>
    <row r="583" spans="1:10" ht="18" customHeight="1">
      <c r="A583" s="414"/>
      <c r="B583" s="414"/>
      <c r="C583" s="414"/>
      <c r="D583" s="414"/>
      <c r="E583" s="412">
        <v>2013</v>
      </c>
      <c r="F583" s="413"/>
      <c r="G583" s="413"/>
      <c r="H583" s="410">
        <f t="shared" si="18"/>
        <v>32089013</v>
      </c>
      <c r="I583" s="410" t="str">
        <f t="shared" si="19"/>
        <v>--- Kopolimeras, sudarytas iš p-krezolio ir divinilbenzeno N,N-dimetilacetamido tirpale, kurio sudėtyje esantis polimeras sudaro ne mažiau kaip 48 % masės</v>
      </c>
      <c r="J583" s="410" t="str">
        <f t="shared" si="19"/>
        <v>kilogramai</v>
      </c>
    </row>
    <row r="584" spans="1:10" ht="18" customHeight="1">
      <c r="A584" s="414"/>
      <c r="B584" s="414"/>
      <c r="C584" s="414"/>
      <c r="D584" s="414"/>
      <c r="E584" s="412">
        <v>2012</v>
      </c>
      <c r="F584" s="413"/>
      <c r="G584" s="413"/>
      <c r="H584" s="410">
        <f t="shared" si="18"/>
        <v>32089013</v>
      </c>
      <c r="I584" s="410" t="str">
        <f t="shared" si="19"/>
        <v>--- Kopolimeras, sudarytas iš p-krezolio ir divinilbenzeno N,N-dimetilacetamido tirpale, kurio sudėtyje esantis polimeras sudaro ne mažiau kaip 48 % masės</v>
      </c>
      <c r="J584" s="410" t="str">
        <f t="shared" si="19"/>
        <v>kilogramai</v>
      </c>
    </row>
    <row r="585" spans="1:10" ht="18" customHeight="1">
      <c r="A585" s="414"/>
      <c r="B585" s="414"/>
      <c r="C585" s="414"/>
      <c r="D585" s="414"/>
      <c r="E585" s="412">
        <v>2011</v>
      </c>
      <c r="F585" s="413"/>
      <c r="G585" s="413"/>
      <c r="H585" s="410">
        <f t="shared" si="18"/>
        <v>32089013</v>
      </c>
      <c r="I585" s="410" t="str">
        <f t="shared" si="19"/>
        <v>--- Kopolimeras, sudarytas iš p-krezolio ir divinilbenzeno N,N-dimetilacetamido tirpale, kurio sudėtyje esantis polimeras sudaro ne mažiau kaip 48 % masės</v>
      </c>
      <c r="J585" s="410" t="str">
        <f t="shared" si="19"/>
        <v>kilogramai</v>
      </c>
    </row>
    <row r="586" spans="1:10" ht="18" customHeight="1">
      <c r="A586" s="414"/>
      <c r="B586" s="414"/>
      <c r="C586" s="414"/>
      <c r="D586" s="414"/>
      <c r="E586" s="412">
        <v>2010</v>
      </c>
      <c r="F586" s="413"/>
      <c r="G586" s="413"/>
      <c r="H586" s="410">
        <f t="shared" si="18"/>
        <v>32089013</v>
      </c>
      <c r="I586" s="410" t="str">
        <f t="shared" si="19"/>
        <v>--- Kopolimeras, sudarytas iš p-krezolio ir divinilbenzeno N,N-dimetilacetamido tirpale, kurio sudėtyje esantis polimeras sudaro ne mažiau kaip 48 % masės</v>
      </c>
      <c r="J586" s="410" t="str">
        <f t="shared" si="19"/>
        <v>kilogramai</v>
      </c>
    </row>
    <row r="587" spans="1:10" ht="18" customHeight="1">
      <c r="A587" s="414"/>
      <c r="B587" s="414"/>
      <c r="C587" s="414"/>
      <c r="D587" s="414"/>
      <c r="E587" s="412">
        <v>2009</v>
      </c>
      <c r="F587" s="413"/>
      <c r="G587" s="413"/>
      <c r="H587" s="410">
        <f t="shared" si="18"/>
        <v>32089013</v>
      </c>
      <c r="I587" s="410" t="str">
        <f t="shared" si="19"/>
        <v>--- Kopolimeras, sudarytas iš p-krezolio ir divinilbenzeno N,N-dimetilacetamido tirpale, kurio sudėtyje esantis polimeras sudaro ne mažiau kaip 48 % masės</v>
      </c>
      <c r="J587" s="410" t="str">
        <f t="shared" si="19"/>
        <v>kilogramai</v>
      </c>
    </row>
    <row r="588" spans="1:10" ht="18" customHeight="1">
      <c r="A588" s="414"/>
      <c r="B588" s="414"/>
      <c r="C588" s="414"/>
      <c r="D588" s="414"/>
      <c r="E588" s="412">
        <v>2008</v>
      </c>
      <c r="F588" s="413"/>
      <c r="G588" s="413"/>
      <c r="H588" s="410">
        <f t="shared" si="18"/>
        <v>32089013</v>
      </c>
      <c r="I588" s="410" t="str">
        <f t="shared" si="19"/>
        <v>--- Kopolimeras, sudarytas iš p-krezolio ir divinilbenzeno N,N-dimetilacetamido tirpale, kurio sudėtyje esantis polimeras sudaro ne mažiau kaip 48 % masės</v>
      </c>
      <c r="J588" s="410" t="str">
        <f t="shared" si="19"/>
        <v>kilogramai</v>
      </c>
    </row>
    <row r="589" spans="1:10" ht="18" customHeight="1">
      <c r="A589" s="414"/>
      <c r="B589" s="414"/>
      <c r="C589" s="414"/>
      <c r="D589" s="414"/>
      <c r="E589" s="412">
        <v>2007</v>
      </c>
      <c r="F589" s="413">
        <v>0</v>
      </c>
      <c r="G589" s="413">
        <v>1642</v>
      </c>
      <c r="H589" s="410">
        <f t="shared" si="18"/>
        <v>32089013</v>
      </c>
      <c r="I589" s="410" t="str">
        <f t="shared" si="19"/>
        <v>--- Kopolimeras, sudarytas iš p-krezolio ir divinilbenzeno N,N-dimetilacetamido tirpale, kurio sudėtyje esantis polimeras sudaro ne mažiau kaip 48 % masės</v>
      </c>
      <c r="J589" s="410" t="str">
        <f t="shared" si="19"/>
        <v>kilogramai</v>
      </c>
    </row>
    <row r="590" spans="1:10" ht="18" customHeight="1">
      <c r="A590" s="414"/>
      <c r="B590" s="414"/>
      <c r="C590" s="414"/>
      <c r="D590" s="414"/>
      <c r="E590" s="412">
        <v>2006</v>
      </c>
      <c r="F590" s="413"/>
      <c r="G590" s="413"/>
      <c r="H590" s="410">
        <f t="shared" si="18"/>
        <v>32089013</v>
      </c>
      <c r="I590" s="410" t="str">
        <f t="shared" si="19"/>
        <v>--- Kopolimeras, sudarytas iš p-krezolio ir divinilbenzeno N,N-dimetilacetamido tirpale, kurio sudėtyje esantis polimeras sudaro ne mažiau kaip 48 % masės</v>
      </c>
      <c r="J590" s="410" t="str">
        <f t="shared" si="19"/>
        <v>kilogramai</v>
      </c>
    </row>
    <row r="591" spans="1:10" ht="18" customHeight="1">
      <c r="A591" s="414"/>
      <c r="B591" s="414"/>
      <c r="C591" s="414"/>
      <c r="D591" s="414"/>
      <c r="E591" s="412">
        <v>2005</v>
      </c>
      <c r="F591" s="413"/>
      <c r="G591" s="413"/>
      <c r="H591" s="410">
        <f t="shared" si="18"/>
        <v>32089013</v>
      </c>
      <c r="I591" s="410" t="str">
        <f t="shared" si="19"/>
        <v>--- Kopolimeras, sudarytas iš p-krezolio ir divinilbenzeno N,N-dimetilacetamido tirpale, kurio sudėtyje esantis polimeras sudaro ne mažiau kaip 48 % masės</v>
      </c>
      <c r="J591" s="410" t="str">
        <f t="shared" si="19"/>
        <v>kilogramai</v>
      </c>
    </row>
    <row r="592" spans="1:10" ht="18" customHeight="1">
      <c r="A592" s="414"/>
      <c r="B592" s="411" t="s">
        <v>3128</v>
      </c>
      <c r="C592" s="411" t="s">
        <v>3082</v>
      </c>
      <c r="D592" s="411" t="s">
        <v>3054</v>
      </c>
      <c r="E592" s="412">
        <v>2018</v>
      </c>
      <c r="F592" s="413">
        <v>682630</v>
      </c>
      <c r="G592" s="413">
        <v>1389945.3</v>
      </c>
      <c r="H592" s="410">
        <f t="shared" si="18"/>
        <v>32089019</v>
      </c>
      <c r="I592" s="410" t="str">
        <f t="shared" si="19"/>
        <v>--- Kiti</v>
      </c>
      <c r="J592" s="410" t="str">
        <f t="shared" si="19"/>
        <v>kilogramai</v>
      </c>
    </row>
    <row r="593" spans="1:10" ht="18" customHeight="1">
      <c r="A593" s="414"/>
      <c r="B593" s="414"/>
      <c r="C593" s="414"/>
      <c r="D593" s="414"/>
      <c r="E593" s="412">
        <v>2017</v>
      </c>
      <c r="F593" s="413">
        <v>616894.80000000005</v>
      </c>
      <c r="G593" s="413">
        <v>1390169.7</v>
      </c>
      <c r="H593" s="410">
        <f t="shared" si="18"/>
        <v>32089019</v>
      </c>
      <c r="I593" s="410" t="str">
        <f t="shared" si="19"/>
        <v>--- Kiti</v>
      </c>
      <c r="J593" s="410" t="str">
        <f t="shared" si="19"/>
        <v>kilogramai</v>
      </c>
    </row>
    <row r="594" spans="1:10" ht="18" customHeight="1">
      <c r="A594" s="414"/>
      <c r="B594" s="414"/>
      <c r="C594" s="414"/>
      <c r="D594" s="414"/>
      <c r="E594" s="412">
        <v>2016</v>
      </c>
      <c r="F594" s="413">
        <v>455467.1</v>
      </c>
      <c r="G594" s="413">
        <v>1220418</v>
      </c>
      <c r="H594" s="410">
        <f t="shared" si="18"/>
        <v>32089019</v>
      </c>
      <c r="I594" s="410" t="str">
        <f t="shared" si="19"/>
        <v>--- Kiti</v>
      </c>
      <c r="J594" s="410" t="str">
        <f t="shared" si="19"/>
        <v>kilogramai</v>
      </c>
    </row>
    <row r="595" spans="1:10" ht="18" customHeight="1">
      <c r="A595" s="414"/>
      <c r="B595" s="414"/>
      <c r="C595" s="414"/>
      <c r="D595" s="414"/>
      <c r="E595" s="412">
        <v>2015</v>
      </c>
      <c r="F595" s="413">
        <v>821321.3</v>
      </c>
      <c r="G595" s="413">
        <v>1352023.6</v>
      </c>
      <c r="H595" s="410">
        <f t="shared" si="18"/>
        <v>32089019</v>
      </c>
      <c r="I595" s="410" t="str">
        <f t="shared" si="19"/>
        <v>--- Kiti</v>
      </c>
      <c r="J595" s="410" t="str">
        <f t="shared" si="19"/>
        <v>kilogramai</v>
      </c>
    </row>
    <row r="596" spans="1:10" ht="18" customHeight="1">
      <c r="A596" s="414"/>
      <c r="B596" s="414"/>
      <c r="C596" s="414"/>
      <c r="D596" s="414"/>
      <c r="E596" s="412">
        <v>2014</v>
      </c>
      <c r="F596" s="413">
        <v>2596116.5</v>
      </c>
      <c r="G596" s="413">
        <v>2157791.5</v>
      </c>
      <c r="H596" s="410">
        <f t="shared" si="18"/>
        <v>32089019</v>
      </c>
      <c r="I596" s="410" t="str">
        <f t="shared" si="19"/>
        <v>--- Kiti</v>
      </c>
      <c r="J596" s="410" t="str">
        <f t="shared" si="19"/>
        <v>kilogramai</v>
      </c>
    </row>
    <row r="597" spans="1:10" ht="18" customHeight="1">
      <c r="A597" s="414"/>
      <c r="B597" s="414"/>
      <c r="C597" s="414"/>
      <c r="D597" s="414"/>
      <c r="E597" s="412">
        <v>2013</v>
      </c>
      <c r="F597" s="413">
        <v>2819009.9</v>
      </c>
      <c r="G597" s="413">
        <v>1970039.3</v>
      </c>
      <c r="H597" s="410">
        <f t="shared" si="18"/>
        <v>32089019</v>
      </c>
      <c r="I597" s="410" t="str">
        <f t="shared" si="19"/>
        <v>--- Kiti</v>
      </c>
      <c r="J597" s="410" t="str">
        <f t="shared" si="19"/>
        <v>kilogramai</v>
      </c>
    </row>
    <row r="598" spans="1:10" ht="18" customHeight="1">
      <c r="A598" s="414"/>
      <c r="B598" s="414"/>
      <c r="C598" s="414"/>
      <c r="D598" s="414"/>
      <c r="E598" s="412">
        <v>2012</v>
      </c>
      <c r="F598" s="413">
        <v>1853032.2</v>
      </c>
      <c r="G598" s="413">
        <v>1958800</v>
      </c>
      <c r="H598" s="410">
        <f t="shared" si="18"/>
        <v>32089019</v>
      </c>
      <c r="I598" s="410" t="str">
        <f t="shared" si="19"/>
        <v>--- Kiti</v>
      </c>
      <c r="J598" s="410" t="str">
        <f t="shared" si="19"/>
        <v>kilogramai</v>
      </c>
    </row>
    <row r="599" spans="1:10" ht="18" customHeight="1">
      <c r="A599" s="414"/>
      <c r="B599" s="414"/>
      <c r="C599" s="414"/>
      <c r="D599" s="414"/>
      <c r="E599" s="412">
        <v>2011</v>
      </c>
      <c r="F599" s="413">
        <v>534870.5</v>
      </c>
      <c r="G599" s="413">
        <v>1532855.5</v>
      </c>
      <c r="H599" s="410">
        <f t="shared" si="18"/>
        <v>32089019</v>
      </c>
      <c r="I599" s="410" t="str">
        <f t="shared" si="19"/>
        <v>--- Kiti</v>
      </c>
      <c r="J599" s="410" t="str">
        <f t="shared" si="19"/>
        <v>kilogramai</v>
      </c>
    </row>
    <row r="600" spans="1:10" ht="18" customHeight="1">
      <c r="A600" s="414"/>
      <c r="B600" s="414"/>
      <c r="C600" s="414"/>
      <c r="D600" s="414"/>
      <c r="E600" s="412">
        <v>2010</v>
      </c>
      <c r="F600" s="413">
        <v>698696</v>
      </c>
      <c r="G600" s="413">
        <v>819990</v>
      </c>
      <c r="H600" s="410">
        <f t="shared" si="18"/>
        <v>32089019</v>
      </c>
      <c r="I600" s="410" t="str">
        <f t="shared" si="19"/>
        <v>--- Kiti</v>
      </c>
      <c r="J600" s="410" t="str">
        <f t="shared" si="19"/>
        <v>kilogramai</v>
      </c>
    </row>
    <row r="601" spans="1:10" ht="18" customHeight="1">
      <c r="A601" s="414"/>
      <c r="B601" s="414"/>
      <c r="C601" s="414"/>
      <c r="D601" s="414"/>
      <c r="E601" s="412">
        <v>2009</v>
      </c>
      <c r="F601" s="413">
        <v>327640.7</v>
      </c>
      <c r="G601" s="413">
        <v>648228.69999999995</v>
      </c>
      <c r="H601" s="410">
        <f t="shared" si="18"/>
        <v>32089019</v>
      </c>
      <c r="I601" s="410" t="str">
        <f t="shared" si="19"/>
        <v>--- Kiti</v>
      </c>
      <c r="J601" s="410" t="str">
        <f t="shared" si="19"/>
        <v>kilogramai</v>
      </c>
    </row>
    <row r="602" spans="1:10" ht="18" customHeight="1">
      <c r="A602" s="414"/>
      <c r="B602" s="414"/>
      <c r="C602" s="414"/>
      <c r="D602" s="414"/>
      <c r="E602" s="412">
        <v>2008</v>
      </c>
      <c r="F602" s="413">
        <v>83808.2</v>
      </c>
      <c r="G602" s="413">
        <v>838481.7</v>
      </c>
      <c r="H602" s="410">
        <f t="shared" si="18"/>
        <v>32089019</v>
      </c>
      <c r="I602" s="410" t="str">
        <f t="shared" si="19"/>
        <v>--- Kiti</v>
      </c>
      <c r="J602" s="410" t="str">
        <f t="shared" si="19"/>
        <v>kilogramai</v>
      </c>
    </row>
    <row r="603" spans="1:10" ht="18" customHeight="1">
      <c r="A603" s="414"/>
      <c r="B603" s="414"/>
      <c r="C603" s="414"/>
      <c r="D603" s="414"/>
      <c r="E603" s="412">
        <v>2007</v>
      </c>
      <c r="F603" s="413">
        <v>189694.8</v>
      </c>
      <c r="G603" s="413">
        <v>1008579.1</v>
      </c>
      <c r="H603" s="410">
        <f t="shared" si="18"/>
        <v>32089019</v>
      </c>
      <c r="I603" s="410" t="str">
        <f t="shared" si="19"/>
        <v>--- Kiti</v>
      </c>
      <c r="J603" s="410" t="str">
        <f t="shared" si="19"/>
        <v>kilogramai</v>
      </c>
    </row>
    <row r="604" spans="1:10" ht="18" customHeight="1">
      <c r="A604" s="414"/>
      <c r="B604" s="414"/>
      <c r="C604" s="414"/>
      <c r="D604" s="414"/>
      <c r="E604" s="412">
        <v>2006</v>
      </c>
      <c r="F604" s="413">
        <v>165443.9</v>
      </c>
      <c r="G604" s="413">
        <v>812785.3</v>
      </c>
      <c r="H604" s="410">
        <f t="shared" si="18"/>
        <v>32089019</v>
      </c>
      <c r="I604" s="410" t="str">
        <f t="shared" si="19"/>
        <v>--- Kiti</v>
      </c>
      <c r="J604" s="410" t="str">
        <f t="shared" si="19"/>
        <v>kilogramai</v>
      </c>
    </row>
    <row r="605" spans="1:10" ht="18" customHeight="1">
      <c r="A605" s="414"/>
      <c r="B605" s="414"/>
      <c r="C605" s="414"/>
      <c r="D605" s="414"/>
      <c r="E605" s="412">
        <v>2005</v>
      </c>
      <c r="F605" s="413">
        <v>91066.8</v>
      </c>
      <c r="G605" s="413">
        <v>1727418.3</v>
      </c>
      <c r="H605" s="410">
        <f t="shared" si="18"/>
        <v>32089019</v>
      </c>
      <c r="I605" s="410" t="str">
        <f t="shared" si="19"/>
        <v>--- Kiti</v>
      </c>
      <c r="J605" s="410" t="str">
        <f t="shared" si="19"/>
        <v>kilogramai</v>
      </c>
    </row>
    <row r="606" spans="1:10" ht="18" customHeight="1">
      <c r="A606" s="414"/>
      <c r="B606" s="411" t="s">
        <v>3129</v>
      </c>
      <c r="C606" s="411" t="s">
        <v>3130</v>
      </c>
      <c r="D606" s="411" t="s">
        <v>3054</v>
      </c>
      <c r="E606" s="412">
        <v>2018</v>
      </c>
      <c r="F606" s="413">
        <v>3061711.9</v>
      </c>
      <c r="G606" s="413">
        <v>6287171.0999999996</v>
      </c>
      <c r="H606" s="410">
        <f t="shared" si="18"/>
        <v>32089091</v>
      </c>
      <c r="I606" s="410" t="str">
        <f t="shared" si="19"/>
        <v>--- Kurių pagrindinės sudėtinės dalys yra sintetiniai polimerai</v>
      </c>
      <c r="J606" s="410" t="str">
        <f t="shared" si="19"/>
        <v>kilogramai</v>
      </c>
    </row>
    <row r="607" spans="1:10" ht="18" customHeight="1">
      <c r="A607" s="414"/>
      <c r="B607" s="414"/>
      <c r="C607" s="414"/>
      <c r="D607" s="414"/>
      <c r="E607" s="412">
        <v>2017</v>
      </c>
      <c r="F607" s="413">
        <v>4047504.4</v>
      </c>
      <c r="G607" s="413">
        <v>7345013.2000000002</v>
      </c>
      <c r="H607" s="410">
        <f t="shared" si="18"/>
        <v>32089091</v>
      </c>
      <c r="I607" s="410" t="str">
        <f t="shared" si="19"/>
        <v>--- Kurių pagrindinės sudėtinės dalys yra sintetiniai polimerai</v>
      </c>
      <c r="J607" s="410" t="str">
        <f t="shared" si="19"/>
        <v>kilogramai</v>
      </c>
    </row>
    <row r="608" spans="1:10" ht="18" customHeight="1">
      <c r="A608" s="414"/>
      <c r="B608" s="414"/>
      <c r="C608" s="414"/>
      <c r="D608" s="414"/>
      <c r="E608" s="412">
        <v>2016</v>
      </c>
      <c r="F608" s="413">
        <v>3637384.5</v>
      </c>
      <c r="G608" s="413">
        <v>7076348.4000000004</v>
      </c>
      <c r="H608" s="410">
        <f t="shared" si="18"/>
        <v>32089091</v>
      </c>
      <c r="I608" s="410" t="str">
        <f t="shared" si="19"/>
        <v>--- Kurių pagrindinės sudėtinės dalys yra sintetiniai polimerai</v>
      </c>
      <c r="J608" s="410" t="str">
        <f t="shared" si="19"/>
        <v>kilogramai</v>
      </c>
    </row>
    <row r="609" spans="1:10" ht="18" customHeight="1">
      <c r="A609" s="414"/>
      <c r="B609" s="414"/>
      <c r="C609" s="414"/>
      <c r="D609" s="414"/>
      <c r="E609" s="412">
        <v>2015</v>
      </c>
      <c r="F609" s="413">
        <v>4302867.5</v>
      </c>
      <c r="G609" s="413">
        <v>6677408.7000000002</v>
      </c>
      <c r="H609" s="410">
        <f t="shared" si="18"/>
        <v>32089091</v>
      </c>
      <c r="I609" s="410" t="str">
        <f t="shared" si="19"/>
        <v>--- Kurių pagrindinės sudėtinės dalys yra sintetiniai polimerai</v>
      </c>
      <c r="J609" s="410" t="str">
        <f t="shared" si="19"/>
        <v>kilogramai</v>
      </c>
    </row>
    <row r="610" spans="1:10" ht="18" customHeight="1">
      <c r="A610" s="414"/>
      <c r="B610" s="414"/>
      <c r="C610" s="414"/>
      <c r="D610" s="414"/>
      <c r="E610" s="412">
        <v>2014</v>
      </c>
      <c r="F610" s="413">
        <v>8098666.0999999996</v>
      </c>
      <c r="G610" s="413">
        <v>8023118</v>
      </c>
      <c r="H610" s="410">
        <f t="shared" si="18"/>
        <v>32089091</v>
      </c>
      <c r="I610" s="410" t="str">
        <f t="shared" si="19"/>
        <v>--- Kurių pagrindinės sudėtinės dalys yra sintetiniai polimerai</v>
      </c>
      <c r="J610" s="410" t="str">
        <f t="shared" si="19"/>
        <v>kilogramai</v>
      </c>
    </row>
    <row r="611" spans="1:10" ht="18" customHeight="1">
      <c r="A611" s="414"/>
      <c r="B611" s="414"/>
      <c r="C611" s="414"/>
      <c r="D611" s="414"/>
      <c r="E611" s="412">
        <v>2013</v>
      </c>
      <c r="F611" s="413">
        <v>8594264.5999999996</v>
      </c>
      <c r="G611" s="413">
        <v>6645514.5</v>
      </c>
      <c r="H611" s="410">
        <f t="shared" si="18"/>
        <v>32089091</v>
      </c>
      <c r="I611" s="410" t="str">
        <f t="shared" si="19"/>
        <v>--- Kurių pagrindinės sudėtinės dalys yra sintetiniai polimerai</v>
      </c>
      <c r="J611" s="410" t="str">
        <f t="shared" si="19"/>
        <v>kilogramai</v>
      </c>
    </row>
    <row r="612" spans="1:10" ht="18" customHeight="1">
      <c r="A612" s="414"/>
      <c r="B612" s="414"/>
      <c r="C612" s="414"/>
      <c r="D612" s="414"/>
      <c r="E612" s="412">
        <v>2012</v>
      </c>
      <c r="F612" s="413">
        <v>5990888.7000000002</v>
      </c>
      <c r="G612" s="413">
        <v>6350883.9000000004</v>
      </c>
      <c r="H612" s="410">
        <f t="shared" si="18"/>
        <v>32089091</v>
      </c>
      <c r="I612" s="410" t="str">
        <f t="shared" si="19"/>
        <v>--- Kurių pagrindinės sudėtinės dalys yra sintetiniai polimerai</v>
      </c>
      <c r="J612" s="410" t="str">
        <f t="shared" si="19"/>
        <v>kilogramai</v>
      </c>
    </row>
    <row r="613" spans="1:10" ht="18" customHeight="1">
      <c r="A613" s="414"/>
      <c r="B613" s="414"/>
      <c r="C613" s="414"/>
      <c r="D613" s="414"/>
      <c r="E613" s="412">
        <v>2011</v>
      </c>
      <c r="F613" s="413">
        <v>3641673.7</v>
      </c>
      <c r="G613" s="413">
        <v>5496098.7999999998</v>
      </c>
      <c r="H613" s="410">
        <f t="shared" si="18"/>
        <v>32089091</v>
      </c>
      <c r="I613" s="410" t="str">
        <f t="shared" si="19"/>
        <v>--- Kurių pagrindinės sudėtinės dalys yra sintetiniai polimerai</v>
      </c>
      <c r="J613" s="410" t="str">
        <f t="shared" si="19"/>
        <v>kilogramai</v>
      </c>
    </row>
    <row r="614" spans="1:10" ht="18" customHeight="1">
      <c r="A614" s="414"/>
      <c r="B614" s="414"/>
      <c r="C614" s="414"/>
      <c r="D614" s="414"/>
      <c r="E614" s="412">
        <v>2010</v>
      </c>
      <c r="F614" s="413">
        <v>3135218.5</v>
      </c>
      <c r="G614" s="413">
        <v>5959709.4000000004</v>
      </c>
      <c r="H614" s="410">
        <f t="shared" si="18"/>
        <v>32089091</v>
      </c>
      <c r="I614" s="410" t="str">
        <f t="shared" si="19"/>
        <v>--- Kurių pagrindinės sudėtinės dalys yra sintetiniai polimerai</v>
      </c>
      <c r="J614" s="410" t="str">
        <f t="shared" si="19"/>
        <v>kilogramai</v>
      </c>
    </row>
    <row r="615" spans="1:10" ht="18" customHeight="1">
      <c r="A615" s="414"/>
      <c r="B615" s="414"/>
      <c r="C615" s="414"/>
      <c r="D615" s="414"/>
      <c r="E615" s="412">
        <v>2009</v>
      </c>
      <c r="F615" s="413">
        <v>1331686.3999999999</v>
      </c>
      <c r="G615" s="413">
        <v>3378848.1</v>
      </c>
      <c r="H615" s="410">
        <f t="shared" si="18"/>
        <v>32089091</v>
      </c>
      <c r="I615" s="410" t="str">
        <f t="shared" si="19"/>
        <v>--- Kurių pagrindinės sudėtinės dalys yra sintetiniai polimerai</v>
      </c>
      <c r="J615" s="410" t="str">
        <f t="shared" si="19"/>
        <v>kilogramai</v>
      </c>
    </row>
    <row r="616" spans="1:10" ht="18" customHeight="1">
      <c r="A616" s="414"/>
      <c r="B616" s="414"/>
      <c r="C616" s="414"/>
      <c r="D616" s="414"/>
      <c r="E616" s="412">
        <v>2008</v>
      </c>
      <c r="F616" s="413">
        <v>1227694.5</v>
      </c>
      <c r="G616" s="413">
        <v>4772708.0999999996</v>
      </c>
      <c r="H616" s="410">
        <f t="shared" si="18"/>
        <v>32089091</v>
      </c>
      <c r="I616" s="410" t="str">
        <f t="shared" si="19"/>
        <v>--- Kurių pagrindinės sudėtinės dalys yra sintetiniai polimerai</v>
      </c>
      <c r="J616" s="410" t="str">
        <f t="shared" si="19"/>
        <v>kilogramai</v>
      </c>
    </row>
    <row r="617" spans="1:10" ht="18" customHeight="1">
      <c r="A617" s="414"/>
      <c r="B617" s="414"/>
      <c r="C617" s="414"/>
      <c r="D617" s="414"/>
      <c r="E617" s="412">
        <v>2007</v>
      </c>
      <c r="F617" s="413">
        <v>652223.9</v>
      </c>
      <c r="G617" s="413">
        <v>5210260.7</v>
      </c>
      <c r="H617" s="410">
        <f t="shared" si="18"/>
        <v>32089091</v>
      </c>
      <c r="I617" s="410" t="str">
        <f t="shared" si="19"/>
        <v>--- Kurių pagrindinės sudėtinės dalys yra sintetiniai polimerai</v>
      </c>
      <c r="J617" s="410" t="str">
        <f t="shared" si="19"/>
        <v>kilogramai</v>
      </c>
    </row>
    <row r="618" spans="1:10" ht="18" customHeight="1">
      <c r="A618" s="414"/>
      <c r="B618" s="414"/>
      <c r="C618" s="414"/>
      <c r="D618" s="414"/>
      <c r="E618" s="412">
        <v>2006</v>
      </c>
      <c r="F618" s="413">
        <v>443387.4</v>
      </c>
      <c r="G618" s="413">
        <v>5459929.2000000002</v>
      </c>
      <c r="H618" s="410">
        <f t="shared" si="18"/>
        <v>32089091</v>
      </c>
      <c r="I618" s="410" t="str">
        <f t="shared" si="19"/>
        <v>--- Kurių pagrindinės sudėtinės dalys yra sintetiniai polimerai</v>
      </c>
      <c r="J618" s="410" t="str">
        <f t="shared" si="19"/>
        <v>kilogramai</v>
      </c>
    </row>
    <row r="619" spans="1:10" ht="18" customHeight="1">
      <c r="A619" s="414"/>
      <c r="B619" s="414"/>
      <c r="C619" s="414"/>
      <c r="D619" s="414"/>
      <c r="E619" s="412">
        <v>2005</v>
      </c>
      <c r="F619" s="413">
        <v>554489.59999999998</v>
      </c>
      <c r="G619" s="413">
        <v>5348218.5</v>
      </c>
      <c r="H619" s="410">
        <f t="shared" si="18"/>
        <v>32089091</v>
      </c>
      <c r="I619" s="410" t="str">
        <f t="shared" si="19"/>
        <v>--- Kurių pagrindinės sudėtinės dalys yra sintetiniai polimerai</v>
      </c>
      <c r="J619" s="410" t="str">
        <f t="shared" si="19"/>
        <v>kilogramai</v>
      </c>
    </row>
    <row r="620" spans="1:10" ht="18" customHeight="1">
      <c r="A620" s="414"/>
      <c r="B620" s="411" t="s">
        <v>3131</v>
      </c>
      <c r="C620" s="411" t="s">
        <v>3132</v>
      </c>
      <c r="D620" s="411" t="s">
        <v>3054</v>
      </c>
      <c r="E620" s="412">
        <v>2018</v>
      </c>
      <c r="F620" s="413">
        <v>1030178.8</v>
      </c>
      <c r="G620" s="413">
        <v>1743625.7</v>
      </c>
      <c r="H620" s="410">
        <f t="shared" si="18"/>
        <v>32089099</v>
      </c>
      <c r="I620" s="410" t="str">
        <f t="shared" si="19"/>
        <v>--- Kurių pagrindinės sudėtinės dalys yra chemiškai modifikuoti gamtiniai polimerai</v>
      </c>
      <c r="J620" s="410" t="str">
        <f t="shared" si="19"/>
        <v>kilogramai</v>
      </c>
    </row>
    <row r="621" spans="1:10" ht="18" customHeight="1">
      <c r="A621" s="414"/>
      <c r="B621" s="414"/>
      <c r="C621" s="414"/>
      <c r="D621" s="414"/>
      <c r="E621" s="412">
        <v>2017</v>
      </c>
      <c r="F621" s="413">
        <v>657381.19999999995</v>
      </c>
      <c r="G621" s="413">
        <v>1211162.3999999999</v>
      </c>
      <c r="H621" s="410">
        <f t="shared" si="18"/>
        <v>32089099</v>
      </c>
      <c r="I621" s="410" t="str">
        <f t="shared" si="19"/>
        <v>--- Kurių pagrindinės sudėtinės dalys yra chemiškai modifikuoti gamtiniai polimerai</v>
      </c>
      <c r="J621" s="410" t="str">
        <f t="shared" si="19"/>
        <v>kilogramai</v>
      </c>
    </row>
    <row r="622" spans="1:10" ht="18" customHeight="1">
      <c r="A622" s="414"/>
      <c r="B622" s="414"/>
      <c r="C622" s="414"/>
      <c r="D622" s="414"/>
      <c r="E622" s="412">
        <v>2016</v>
      </c>
      <c r="F622" s="413">
        <v>477613</v>
      </c>
      <c r="G622" s="413">
        <v>942683.1</v>
      </c>
      <c r="H622" s="410">
        <f t="shared" si="18"/>
        <v>32089099</v>
      </c>
      <c r="I622" s="410" t="str">
        <f t="shared" si="19"/>
        <v>--- Kurių pagrindinės sudėtinės dalys yra chemiškai modifikuoti gamtiniai polimerai</v>
      </c>
      <c r="J622" s="410" t="str">
        <f t="shared" si="19"/>
        <v>kilogramai</v>
      </c>
    </row>
    <row r="623" spans="1:10" ht="18" customHeight="1">
      <c r="A623" s="414"/>
      <c r="B623" s="414"/>
      <c r="C623" s="414"/>
      <c r="D623" s="414"/>
      <c r="E623" s="412">
        <v>2015</v>
      </c>
      <c r="F623" s="413">
        <v>635724.80000000005</v>
      </c>
      <c r="G623" s="413">
        <v>1151976.8999999999</v>
      </c>
      <c r="H623" s="410">
        <f t="shared" si="18"/>
        <v>32089099</v>
      </c>
      <c r="I623" s="410" t="str">
        <f t="shared" si="19"/>
        <v>--- Kurių pagrindinės sudėtinės dalys yra chemiškai modifikuoti gamtiniai polimerai</v>
      </c>
      <c r="J623" s="410" t="str">
        <f t="shared" si="19"/>
        <v>kilogramai</v>
      </c>
    </row>
    <row r="624" spans="1:10" ht="18" customHeight="1">
      <c r="A624" s="414"/>
      <c r="B624" s="414"/>
      <c r="C624" s="414"/>
      <c r="D624" s="414"/>
      <c r="E624" s="412">
        <v>2014</v>
      </c>
      <c r="F624" s="413">
        <v>502025.1</v>
      </c>
      <c r="G624" s="413">
        <v>1063438.8999999999</v>
      </c>
      <c r="H624" s="410">
        <f t="shared" si="18"/>
        <v>32089099</v>
      </c>
      <c r="I624" s="410" t="str">
        <f t="shared" si="19"/>
        <v>--- Kurių pagrindinės sudėtinės dalys yra chemiškai modifikuoti gamtiniai polimerai</v>
      </c>
      <c r="J624" s="410" t="str">
        <f t="shared" si="19"/>
        <v>kilogramai</v>
      </c>
    </row>
    <row r="625" spans="1:10" ht="18" customHeight="1">
      <c r="A625" s="414"/>
      <c r="B625" s="414"/>
      <c r="C625" s="414"/>
      <c r="D625" s="414"/>
      <c r="E625" s="412">
        <v>2013</v>
      </c>
      <c r="F625" s="413">
        <v>507046</v>
      </c>
      <c r="G625" s="413">
        <v>914895.2</v>
      </c>
      <c r="H625" s="410">
        <f t="shared" si="18"/>
        <v>32089099</v>
      </c>
      <c r="I625" s="410" t="str">
        <f t="shared" si="19"/>
        <v>--- Kurių pagrindinės sudėtinės dalys yra chemiškai modifikuoti gamtiniai polimerai</v>
      </c>
      <c r="J625" s="410" t="str">
        <f t="shared" si="19"/>
        <v>kilogramai</v>
      </c>
    </row>
    <row r="626" spans="1:10" ht="18" customHeight="1">
      <c r="A626" s="414"/>
      <c r="B626" s="414"/>
      <c r="C626" s="414"/>
      <c r="D626" s="414"/>
      <c r="E626" s="412">
        <v>2012</v>
      </c>
      <c r="F626" s="413">
        <v>441316.6</v>
      </c>
      <c r="G626" s="413">
        <v>1054669.2</v>
      </c>
      <c r="H626" s="410">
        <f t="shared" si="18"/>
        <v>32089099</v>
      </c>
      <c r="I626" s="410" t="str">
        <f t="shared" si="19"/>
        <v>--- Kurių pagrindinės sudėtinės dalys yra chemiškai modifikuoti gamtiniai polimerai</v>
      </c>
      <c r="J626" s="410" t="str">
        <f t="shared" si="19"/>
        <v>kilogramai</v>
      </c>
    </row>
    <row r="627" spans="1:10" ht="18" customHeight="1">
      <c r="A627" s="414"/>
      <c r="B627" s="414"/>
      <c r="C627" s="414"/>
      <c r="D627" s="414"/>
      <c r="E627" s="412">
        <v>2011</v>
      </c>
      <c r="F627" s="413">
        <v>365525.7</v>
      </c>
      <c r="G627" s="413">
        <v>949249.7</v>
      </c>
      <c r="H627" s="410">
        <f t="shared" si="18"/>
        <v>32089099</v>
      </c>
      <c r="I627" s="410" t="str">
        <f t="shared" si="19"/>
        <v>--- Kurių pagrindinės sudėtinės dalys yra chemiškai modifikuoti gamtiniai polimerai</v>
      </c>
      <c r="J627" s="410" t="str">
        <f t="shared" si="19"/>
        <v>kilogramai</v>
      </c>
    </row>
    <row r="628" spans="1:10" ht="18" customHeight="1">
      <c r="A628" s="414"/>
      <c r="B628" s="414"/>
      <c r="C628" s="414"/>
      <c r="D628" s="414"/>
      <c r="E628" s="412">
        <v>2010</v>
      </c>
      <c r="F628" s="413">
        <v>385079.8</v>
      </c>
      <c r="G628" s="413">
        <v>995652.6</v>
      </c>
      <c r="H628" s="410">
        <f t="shared" si="18"/>
        <v>32089099</v>
      </c>
      <c r="I628" s="410" t="str">
        <f t="shared" si="19"/>
        <v>--- Kurių pagrindinės sudėtinės dalys yra chemiškai modifikuoti gamtiniai polimerai</v>
      </c>
      <c r="J628" s="410" t="str">
        <f t="shared" si="19"/>
        <v>kilogramai</v>
      </c>
    </row>
    <row r="629" spans="1:10" ht="18" customHeight="1">
      <c r="A629" s="414"/>
      <c r="B629" s="414"/>
      <c r="C629" s="414"/>
      <c r="D629" s="414"/>
      <c r="E629" s="412">
        <v>2009</v>
      </c>
      <c r="F629" s="413">
        <v>292334.40000000002</v>
      </c>
      <c r="G629" s="413">
        <v>1004672.6</v>
      </c>
      <c r="H629" s="410">
        <f t="shared" si="18"/>
        <v>32089099</v>
      </c>
      <c r="I629" s="410" t="str">
        <f t="shared" si="19"/>
        <v>--- Kurių pagrindinės sudėtinės dalys yra chemiškai modifikuoti gamtiniai polimerai</v>
      </c>
      <c r="J629" s="410" t="str">
        <f t="shared" si="19"/>
        <v>kilogramai</v>
      </c>
    </row>
    <row r="630" spans="1:10" ht="18" customHeight="1">
      <c r="A630" s="414"/>
      <c r="B630" s="414"/>
      <c r="C630" s="414"/>
      <c r="D630" s="414"/>
      <c r="E630" s="412">
        <v>2008</v>
      </c>
      <c r="F630" s="413">
        <v>131155.6</v>
      </c>
      <c r="G630" s="413">
        <v>1266125.3999999999</v>
      </c>
      <c r="H630" s="410">
        <f t="shared" si="18"/>
        <v>32089099</v>
      </c>
      <c r="I630" s="410" t="str">
        <f t="shared" si="19"/>
        <v>--- Kurių pagrindinės sudėtinės dalys yra chemiškai modifikuoti gamtiniai polimerai</v>
      </c>
      <c r="J630" s="410" t="str">
        <f t="shared" si="19"/>
        <v>kilogramai</v>
      </c>
    </row>
    <row r="631" spans="1:10" ht="18" customHeight="1">
      <c r="A631" s="414"/>
      <c r="B631" s="414"/>
      <c r="C631" s="414"/>
      <c r="D631" s="414"/>
      <c r="E631" s="412">
        <v>2007</v>
      </c>
      <c r="F631" s="413">
        <v>70107.199999999997</v>
      </c>
      <c r="G631" s="413">
        <v>1593312.3</v>
      </c>
      <c r="H631" s="410">
        <f t="shared" si="18"/>
        <v>32089099</v>
      </c>
      <c r="I631" s="410" t="str">
        <f t="shared" si="19"/>
        <v>--- Kurių pagrindinės sudėtinės dalys yra chemiškai modifikuoti gamtiniai polimerai</v>
      </c>
      <c r="J631" s="410" t="str">
        <f t="shared" si="19"/>
        <v>kilogramai</v>
      </c>
    </row>
    <row r="632" spans="1:10" ht="18" customHeight="1">
      <c r="A632" s="414"/>
      <c r="B632" s="414"/>
      <c r="C632" s="414"/>
      <c r="D632" s="414"/>
      <c r="E632" s="412">
        <v>2006</v>
      </c>
      <c r="F632" s="413">
        <v>96596.3</v>
      </c>
      <c r="G632" s="413">
        <v>1730872.8</v>
      </c>
      <c r="H632" s="410">
        <f t="shared" si="18"/>
        <v>32089099</v>
      </c>
      <c r="I632" s="410" t="str">
        <f t="shared" si="19"/>
        <v>--- Kurių pagrindinės sudėtinės dalys yra chemiškai modifikuoti gamtiniai polimerai</v>
      </c>
      <c r="J632" s="410" t="str">
        <f t="shared" si="19"/>
        <v>kilogramai</v>
      </c>
    </row>
    <row r="633" spans="1:10" ht="18" customHeight="1">
      <c r="A633" s="414"/>
      <c r="B633" s="414"/>
      <c r="C633" s="414"/>
      <c r="D633" s="414"/>
      <c r="E633" s="412">
        <v>2005</v>
      </c>
      <c r="F633" s="413">
        <v>124732.8</v>
      </c>
      <c r="G633" s="413">
        <v>1175598.2</v>
      </c>
      <c r="H633" s="410">
        <f t="shared" si="18"/>
        <v>32089099</v>
      </c>
      <c r="I633" s="410" t="str">
        <f t="shared" si="19"/>
        <v>--- Kurių pagrindinės sudėtinės dalys yra chemiškai modifikuoti gamtiniai polimerai</v>
      </c>
      <c r="J633" s="410" t="str">
        <f t="shared" si="19"/>
        <v>kilogramai</v>
      </c>
    </row>
    <row r="634" spans="1:10" ht="18" hidden="1" customHeight="1">
      <c r="A634" s="414"/>
      <c r="B634" s="411" t="s">
        <v>3133</v>
      </c>
      <c r="C634" s="411" t="s">
        <v>3134</v>
      </c>
      <c r="D634" s="411" t="s">
        <v>3054</v>
      </c>
      <c r="E634" s="412">
        <v>2018</v>
      </c>
      <c r="F634" s="413">
        <v>2910647.6</v>
      </c>
      <c r="G634" s="413">
        <v>16010233.4</v>
      </c>
      <c r="H634" s="410">
        <f t="shared" si="18"/>
        <v>32091000</v>
      </c>
      <c r="I634" s="410" t="str">
        <f t="shared" si="19"/>
        <v>-- Kurių pagrindinės sudėtinės dalys yra akrilo arba vinilo polimerai</v>
      </c>
      <c r="J634" s="410" t="str">
        <f t="shared" si="19"/>
        <v>kilogramai</v>
      </c>
    </row>
    <row r="635" spans="1:10" ht="18" hidden="1" customHeight="1">
      <c r="A635" s="414"/>
      <c r="B635" s="414"/>
      <c r="C635" s="414"/>
      <c r="D635" s="414"/>
      <c r="E635" s="412">
        <v>2017</v>
      </c>
      <c r="F635" s="413">
        <v>2687098.1</v>
      </c>
      <c r="G635" s="413">
        <v>14312618.4</v>
      </c>
      <c r="H635" s="410">
        <f t="shared" si="18"/>
        <v>32091000</v>
      </c>
      <c r="I635" s="410" t="str">
        <f t="shared" si="19"/>
        <v>-- Kurių pagrindinės sudėtinės dalys yra akrilo arba vinilo polimerai</v>
      </c>
      <c r="J635" s="410" t="str">
        <f t="shared" si="19"/>
        <v>kilogramai</v>
      </c>
    </row>
    <row r="636" spans="1:10" ht="18" hidden="1" customHeight="1">
      <c r="A636" s="414"/>
      <c r="B636" s="414"/>
      <c r="C636" s="414"/>
      <c r="D636" s="414"/>
      <c r="E636" s="412">
        <v>2016</v>
      </c>
      <c r="F636" s="413">
        <v>2345870.5</v>
      </c>
      <c r="G636" s="413">
        <v>12924096.1</v>
      </c>
      <c r="H636" s="410">
        <f t="shared" si="18"/>
        <v>32091000</v>
      </c>
      <c r="I636" s="410" t="str">
        <f t="shared" si="19"/>
        <v>-- Kurių pagrindinės sudėtinės dalys yra akrilo arba vinilo polimerai</v>
      </c>
      <c r="J636" s="410" t="str">
        <f t="shared" si="19"/>
        <v>kilogramai</v>
      </c>
    </row>
    <row r="637" spans="1:10" ht="18" hidden="1" customHeight="1">
      <c r="A637" s="414"/>
      <c r="B637" s="414"/>
      <c r="C637" s="414"/>
      <c r="D637" s="414"/>
      <c r="E637" s="412">
        <v>2015</v>
      </c>
      <c r="F637" s="413">
        <v>2402578.7000000002</v>
      </c>
      <c r="G637" s="413">
        <v>11567776.6</v>
      </c>
      <c r="H637" s="410">
        <f t="shared" si="18"/>
        <v>32091000</v>
      </c>
      <c r="I637" s="410" t="str">
        <f t="shared" si="19"/>
        <v>-- Kurių pagrindinės sudėtinės dalys yra akrilo arba vinilo polimerai</v>
      </c>
      <c r="J637" s="410" t="str">
        <f t="shared" si="19"/>
        <v>kilogramai</v>
      </c>
    </row>
    <row r="638" spans="1:10" ht="18" hidden="1" customHeight="1">
      <c r="A638" s="414"/>
      <c r="B638" s="414"/>
      <c r="C638" s="414"/>
      <c r="D638" s="414"/>
      <c r="E638" s="412">
        <v>2014</v>
      </c>
      <c r="F638" s="413">
        <v>2938214.6</v>
      </c>
      <c r="G638" s="413">
        <v>10788115.6</v>
      </c>
      <c r="H638" s="410">
        <f t="shared" si="18"/>
        <v>32091000</v>
      </c>
      <c r="I638" s="410" t="str">
        <f t="shared" si="19"/>
        <v>-- Kurių pagrindinės sudėtinės dalys yra akrilo arba vinilo polimerai</v>
      </c>
      <c r="J638" s="410" t="str">
        <f t="shared" si="19"/>
        <v>kilogramai</v>
      </c>
    </row>
    <row r="639" spans="1:10" ht="18" hidden="1" customHeight="1">
      <c r="A639" s="414"/>
      <c r="B639" s="414"/>
      <c r="C639" s="414"/>
      <c r="D639" s="414"/>
      <c r="E639" s="412">
        <v>2013</v>
      </c>
      <c r="F639" s="413">
        <v>3605652.7</v>
      </c>
      <c r="G639" s="413">
        <v>9530291.5999999996</v>
      </c>
      <c r="H639" s="410">
        <f t="shared" si="18"/>
        <v>32091000</v>
      </c>
      <c r="I639" s="410" t="str">
        <f t="shared" si="19"/>
        <v>-- Kurių pagrindinės sudėtinės dalys yra akrilo arba vinilo polimerai</v>
      </c>
      <c r="J639" s="410" t="str">
        <f t="shared" si="19"/>
        <v>kilogramai</v>
      </c>
    </row>
    <row r="640" spans="1:10" ht="18" hidden="1" customHeight="1">
      <c r="A640" s="414"/>
      <c r="B640" s="414"/>
      <c r="C640" s="414"/>
      <c r="D640" s="414"/>
      <c r="E640" s="412">
        <v>2012</v>
      </c>
      <c r="F640" s="413">
        <v>3276830.9</v>
      </c>
      <c r="G640" s="413">
        <v>8009755.5999999996</v>
      </c>
      <c r="H640" s="410">
        <f t="shared" si="18"/>
        <v>32091000</v>
      </c>
      <c r="I640" s="410" t="str">
        <f t="shared" si="19"/>
        <v>-- Kurių pagrindinės sudėtinės dalys yra akrilo arba vinilo polimerai</v>
      </c>
      <c r="J640" s="410" t="str">
        <f t="shared" si="19"/>
        <v>kilogramai</v>
      </c>
    </row>
    <row r="641" spans="1:10" ht="18" hidden="1" customHeight="1">
      <c r="A641" s="414"/>
      <c r="B641" s="414"/>
      <c r="C641" s="414"/>
      <c r="D641" s="414"/>
      <c r="E641" s="412">
        <v>2011</v>
      </c>
      <c r="F641" s="413">
        <v>2086330.6</v>
      </c>
      <c r="G641" s="413">
        <v>8064350.2000000002</v>
      </c>
      <c r="H641" s="410">
        <f t="shared" si="18"/>
        <v>32091000</v>
      </c>
      <c r="I641" s="410" t="str">
        <f t="shared" si="19"/>
        <v>-- Kurių pagrindinės sudėtinės dalys yra akrilo arba vinilo polimerai</v>
      </c>
      <c r="J641" s="410" t="str">
        <f t="shared" si="19"/>
        <v>kilogramai</v>
      </c>
    </row>
    <row r="642" spans="1:10" ht="18" hidden="1" customHeight="1">
      <c r="A642" s="414"/>
      <c r="B642" s="414"/>
      <c r="C642" s="414"/>
      <c r="D642" s="414"/>
      <c r="E642" s="412">
        <v>2010</v>
      </c>
      <c r="F642" s="413">
        <v>2024532.6</v>
      </c>
      <c r="G642" s="413">
        <v>6930622.4000000004</v>
      </c>
      <c r="H642" s="410">
        <f t="shared" si="18"/>
        <v>32091000</v>
      </c>
      <c r="I642" s="410" t="str">
        <f t="shared" si="19"/>
        <v>-- Kurių pagrindinės sudėtinės dalys yra akrilo arba vinilo polimerai</v>
      </c>
      <c r="J642" s="410" t="str">
        <f t="shared" si="19"/>
        <v>kilogramai</v>
      </c>
    </row>
    <row r="643" spans="1:10" ht="18" hidden="1" customHeight="1">
      <c r="A643" s="414"/>
      <c r="B643" s="414"/>
      <c r="C643" s="414"/>
      <c r="D643" s="414"/>
      <c r="E643" s="412">
        <v>2009</v>
      </c>
      <c r="F643" s="413">
        <v>1762143</v>
      </c>
      <c r="G643" s="413">
        <v>6283684.0999999996</v>
      </c>
      <c r="H643" s="410">
        <f t="shared" si="18"/>
        <v>32091000</v>
      </c>
      <c r="I643" s="410" t="str">
        <f t="shared" si="19"/>
        <v>-- Kurių pagrindinės sudėtinės dalys yra akrilo arba vinilo polimerai</v>
      </c>
      <c r="J643" s="410" t="str">
        <f t="shared" si="19"/>
        <v>kilogramai</v>
      </c>
    </row>
    <row r="644" spans="1:10" ht="18" hidden="1" customHeight="1">
      <c r="A644" s="414"/>
      <c r="B644" s="414"/>
      <c r="C644" s="414"/>
      <c r="D644" s="414"/>
      <c r="E644" s="412">
        <v>2008</v>
      </c>
      <c r="F644" s="413">
        <v>1556150.1</v>
      </c>
      <c r="G644" s="413">
        <v>8309675.9000000004</v>
      </c>
      <c r="H644" s="410">
        <f t="shared" si="18"/>
        <v>32091000</v>
      </c>
      <c r="I644" s="410" t="str">
        <f t="shared" si="19"/>
        <v>-- Kurių pagrindinės sudėtinės dalys yra akrilo arba vinilo polimerai</v>
      </c>
      <c r="J644" s="410" t="str">
        <f t="shared" si="19"/>
        <v>kilogramai</v>
      </c>
    </row>
    <row r="645" spans="1:10" ht="18" hidden="1" customHeight="1">
      <c r="A645" s="414"/>
      <c r="B645" s="414"/>
      <c r="C645" s="414"/>
      <c r="D645" s="414"/>
      <c r="E645" s="412">
        <v>2007</v>
      </c>
      <c r="F645" s="413">
        <v>983046.7</v>
      </c>
      <c r="G645" s="413">
        <v>8920461.6999999993</v>
      </c>
      <c r="H645" s="410">
        <f t="shared" ref="H645:H708" si="20">+IF(B645=0,H644,VALUE(B645))</f>
        <v>32091000</v>
      </c>
      <c r="I645" s="410" t="str">
        <f t="shared" ref="I645:J708" si="21">+IF(C645=0,I644,C645)</f>
        <v>-- Kurių pagrindinės sudėtinės dalys yra akrilo arba vinilo polimerai</v>
      </c>
      <c r="J645" s="410" t="str">
        <f t="shared" si="21"/>
        <v>kilogramai</v>
      </c>
    </row>
    <row r="646" spans="1:10" ht="18" hidden="1" customHeight="1">
      <c r="A646" s="414"/>
      <c r="B646" s="414"/>
      <c r="C646" s="414"/>
      <c r="D646" s="414"/>
      <c r="E646" s="412">
        <v>2006</v>
      </c>
      <c r="F646" s="413">
        <v>1214225.6000000001</v>
      </c>
      <c r="G646" s="413">
        <v>7799998.9000000004</v>
      </c>
      <c r="H646" s="410">
        <f t="shared" si="20"/>
        <v>32091000</v>
      </c>
      <c r="I646" s="410" t="str">
        <f t="shared" si="21"/>
        <v>-- Kurių pagrindinės sudėtinės dalys yra akrilo arba vinilo polimerai</v>
      </c>
      <c r="J646" s="410" t="str">
        <f t="shared" si="21"/>
        <v>kilogramai</v>
      </c>
    </row>
    <row r="647" spans="1:10" ht="18" hidden="1" customHeight="1">
      <c r="A647" s="414"/>
      <c r="B647" s="414"/>
      <c r="C647" s="414"/>
      <c r="D647" s="414"/>
      <c r="E647" s="412">
        <v>2005</v>
      </c>
      <c r="F647" s="413">
        <v>964147.1</v>
      </c>
      <c r="G647" s="413">
        <v>6589498.7999999998</v>
      </c>
      <c r="H647" s="410">
        <f t="shared" si="20"/>
        <v>32091000</v>
      </c>
      <c r="I647" s="410" t="str">
        <f t="shared" si="21"/>
        <v>-- Kurių pagrindinės sudėtinės dalys yra akrilo arba vinilo polimerai</v>
      </c>
      <c r="J647" s="410" t="str">
        <f t="shared" si="21"/>
        <v>kilogramai</v>
      </c>
    </row>
    <row r="648" spans="1:10" ht="18" hidden="1" customHeight="1">
      <c r="A648" s="414"/>
      <c r="B648" s="411" t="s">
        <v>3135</v>
      </c>
      <c r="C648" s="411" t="s">
        <v>3107</v>
      </c>
      <c r="D648" s="411" t="s">
        <v>3054</v>
      </c>
      <c r="E648" s="412">
        <v>2018</v>
      </c>
      <c r="F648" s="413">
        <v>894601.3</v>
      </c>
      <c r="G648" s="413">
        <v>1922700.5</v>
      </c>
      <c r="H648" s="410">
        <f t="shared" si="20"/>
        <v>32099000</v>
      </c>
      <c r="I648" s="410" t="str">
        <f t="shared" si="21"/>
        <v>-- Kiti</v>
      </c>
      <c r="J648" s="410" t="str">
        <f t="shared" si="21"/>
        <v>kilogramai</v>
      </c>
    </row>
    <row r="649" spans="1:10" ht="18" hidden="1" customHeight="1">
      <c r="A649" s="414"/>
      <c r="B649" s="414"/>
      <c r="C649" s="414"/>
      <c r="D649" s="414"/>
      <c r="E649" s="412">
        <v>2017</v>
      </c>
      <c r="F649" s="413">
        <v>677058.7</v>
      </c>
      <c r="G649" s="413">
        <v>2239001</v>
      </c>
      <c r="H649" s="410">
        <f t="shared" si="20"/>
        <v>32099000</v>
      </c>
      <c r="I649" s="410" t="str">
        <f t="shared" si="21"/>
        <v>-- Kiti</v>
      </c>
      <c r="J649" s="410" t="str">
        <f t="shared" si="21"/>
        <v>kilogramai</v>
      </c>
    </row>
    <row r="650" spans="1:10" ht="18" hidden="1" customHeight="1">
      <c r="A650" s="414"/>
      <c r="B650" s="414"/>
      <c r="C650" s="414"/>
      <c r="D650" s="414"/>
      <c r="E650" s="412">
        <v>2016</v>
      </c>
      <c r="F650" s="413">
        <v>800496.1</v>
      </c>
      <c r="G650" s="413">
        <v>1722528.1</v>
      </c>
      <c r="H650" s="410">
        <f t="shared" si="20"/>
        <v>32099000</v>
      </c>
      <c r="I650" s="410" t="str">
        <f t="shared" si="21"/>
        <v>-- Kiti</v>
      </c>
      <c r="J650" s="410" t="str">
        <f t="shared" si="21"/>
        <v>kilogramai</v>
      </c>
    </row>
    <row r="651" spans="1:10" ht="18" hidden="1" customHeight="1">
      <c r="A651" s="414"/>
      <c r="B651" s="414"/>
      <c r="C651" s="414"/>
      <c r="D651" s="414"/>
      <c r="E651" s="412">
        <v>2015</v>
      </c>
      <c r="F651" s="413">
        <v>1160468.3</v>
      </c>
      <c r="G651" s="413">
        <v>1764487</v>
      </c>
      <c r="H651" s="410">
        <f t="shared" si="20"/>
        <v>32099000</v>
      </c>
      <c r="I651" s="410" t="str">
        <f t="shared" si="21"/>
        <v>-- Kiti</v>
      </c>
      <c r="J651" s="410" t="str">
        <f t="shared" si="21"/>
        <v>kilogramai</v>
      </c>
    </row>
    <row r="652" spans="1:10" ht="18" hidden="1" customHeight="1">
      <c r="A652" s="414"/>
      <c r="B652" s="414"/>
      <c r="C652" s="414"/>
      <c r="D652" s="414"/>
      <c r="E652" s="412">
        <v>2014</v>
      </c>
      <c r="F652" s="413">
        <v>1690975.2</v>
      </c>
      <c r="G652" s="413">
        <v>2570340.1</v>
      </c>
      <c r="H652" s="410">
        <f t="shared" si="20"/>
        <v>32099000</v>
      </c>
      <c r="I652" s="410" t="str">
        <f t="shared" si="21"/>
        <v>-- Kiti</v>
      </c>
      <c r="J652" s="410" t="str">
        <f t="shared" si="21"/>
        <v>kilogramai</v>
      </c>
    </row>
    <row r="653" spans="1:10" ht="18" hidden="1" customHeight="1">
      <c r="A653" s="414"/>
      <c r="B653" s="414"/>
      <c r="C653" s="414"/>
      <c r="D653" s="414"/>
      <c r="E653" s="412">
        <v>2013</v>
      </c>
      <c r="F653" s="413">
        <v>1557686.3</v>
      </c>
      <c r="G653" s="413">
        <v>1240390.2</v>
      </c>
      <c r="H653" s="410">
        <f t="shared" si="20"/>
        <v>32099000</v>
      </c>
      <c r="I653" s="410" t="str">
        <f t="shared" si="21"/>
        <v>-- Kiti</v>
      </c>
      <c r="J653" s="410" t="str">
        <f t="shared" si="21"/>
        <v>kilogramai</v>
      </c>
    </row>
    <row r="654" spans="1:10" ht="18" hidden="1" customHeight="1">
      <c r="A654" s="414"/>
      <c r="B654" s="414"/>
      <c r="C654" s="414"/>
      <c r="D654" s="414"/>
      <c r="E654" s="412">
        <v>2012</v>
      </c>
      <c r="F654" s="413">
        <v>1510351.2</v>
      </c>
      <c r="G654" s="413">
        <v>1237167.1000000001</v>
      </c>
      <c r="H654" s="410">
        <f t="shared" si="20"/>
        <v>32099000</v>
      </c>
      <c r="I654" s="410" t="str">
        <f t="shared" si="21"/>
        <v>-- Kiti</v>
      </c>
      <c r="J654" s="410" t="str">
        <f t="shared" si="21"/>
        <v>kilogramai</v>
      </c>
    </row>
    <row r="655" spans="1:10" ht="18" hidden="1" customHeight="1">
      <c r="A655" s="414"/>
      <c r="B655" s="414"/>
      <c r="C655" s="414"/>
      <c r="D655" s="414"/>
      <c r="E655" s="412">
        <v>2011</v>
      </c>
      <c r="F655" s="413">
        <v>1310255.2</v>
      </c>
      <c r="G655" s="413">
        <v>1118592.2</v>
      </c>
      <c r="H655" s="410">
        <f t="shared" si="20"/>
        <v>32099000</v>
      </c>
      <c r="I655" s="410" t="str">
        <f t="shared" si="21"/>
        <v>-- Kiti</v>
      </c>
      <c r="J655" s="410" t="str">
        <f t="shared" si="21"/>
        <v>kilogramai</v>
      </c>
    </row>
    <row r="656" spans="1:10" ht="18" hidden="1" customHeight="1">
      <c r="A656" s="414"/>
      <c r="B656" s="414"/>
      <c r="C656" s="414"/>
      <c r="D656" s="414"/>
      <c r="E656" s="412">
        <v>2010</v>
      </c>
      <c r="F656" s="413">
        <v>590305.1</v>
      </c>
      <c r="G656" s="413">
        <v>1184930.5</v>
      </c>
      <c r="H656" s="410">
        <f t="shared" si="20"/>
        <v>32099000</v>
      </c>
      <c r="I656" s="410" t="str">
        <f t="shared" si="21"/>
        <v>-- Kiti</v>
      </c>
      <c r="J656" s="410" t="str">
        <f t="shared" si="21"/>
        <v>kilogramai</v>
      </c>
    </row>
    <row r="657" spans="1:10" ht="18" hidden="1" customHeight="1">
      <c r="A657" s="414"/>
      <c r="B657" s="414"/>
      <c r="C657" s="414"/>
      <c r="D657" s="414"/>
      <c r="E657" s="412">
        <v>2009</v>
      </c>
      <c r="F657" s="413">
        <v>660152.5</v>
      </c>
      <c r="G657" s="413">
        <v>1240902.5</v>
      </c>
      <c r="H657" s="410">
        <f t="shared" si="20"/>
        <v>32099000</v>
      </c>
      <c r="I657" s="410" t="str">
        <f t="shared" si="21"/>
        <v>-- Kiti</v>
      </c>
      <c r="J657" s="410" t="str">
        <f t="shared" si="21"/>
        <v>kilogramai</v>
      </c>
    </row>
    <row r="658" spans="1:10" ht="18" hidden="1" customHeight="1">
      <c r="A658" s="414"/>
      <c r="B658" s="414"/>
      <c r="C658" s="414"/>
      <c r="D658" s="414"/>
      <c r="E658" s="412">
        <v>2008</v>
      </c>
      <c r="F658" s="413">
        <v>675921.7</v>
      </c>
      <c r="G658" s="413">
        <v>1624811.2</v>
      </c>
      <c r="H658" s="410">
        <f t="shared" si="20"/>
        <v>32099000</v>
      </c>
      <c r="I658" s="410" t="str">
        <f t="shared" si="21"/>
        <v>-- Kiti</v>
      </c>
      <c r="J658" s="410" t="str">
        <f t="shared" si="21"/>
        <v>kilogramai</v>
      </c>
    </row>
    <row r="659" spans="1:10" ht="18" hidden="1" customHeight="1">
      <c r="A659" s="414"/>
      <c r="B659" s="414"/>
      <c r="C659" s="414"/>
      <c r="D659" s="414"/>
      <c r="E659" s="412">
        <v>2007</v>
      </c>
      <c r="F659" s="413">
        <v>1069031.8999999999</v>
      </c>
      <c r="G659" s="413">
        <v>1621809.2</v>
      </c>
      <c r="H659" s="410">
        <f t="shared" si="20"/>
        <v>32099000</v>
      </c>
      <c r="I659" s="410" t="str">
        <f t="shared" si="21"/>
        <v>-- Kiti</v>
      </c>
      <c r="J659" s="410" t="str">
        <f t="shared" si="21"/>
        <v>kilogramai</v>
      </c>
    </row>
    <row r="660" spans="1:10" ht="18" hidden="1" customHeight="1">
      <c r="A660" s="414"/>
      <c r="B660" s="414"/>
      <c r="C660" s="414"/>
      <c r="D660" s="414"/>
      <c r="E660" s="412">
        <v>2006</v>
      </c>
      <c r="F660" s="413">
        <v>804897.7</v>
      </c>
      <c r="G660" s="413">
        <v>1458999.2</v>
      </c>
      <c r="H660" s="410">
        <f t="shared" si="20"/>
        <v>32099000</v>
      </c>
      <c r="I660" s="410" t="str">
        <f t="shared" si="21"/>
        <v>-- Kiti</v>
      </c>
      <c r="J660" s="410" t="str">
        <f t="shared" si="21"/>
        <v>kilogramai</v>
      </c>
    </row>
    <row r="661" spans="1:10" ht="18" hidden="1" customHeight="1">
      <c r="A661" s="414"/>
      <c r="B661" s="414"/>
      <c r="C661" s="414"/>
      <c r="D661" s="414"/>
      <c r="E661" s="412">
        <v>2005</v>
      </c>
      <c r="F661" s="413">
        <v>1294829.8999999999</v>
      </c>
      <c r="G661" s="413">
        <v>1281081</v>
      </c>
      <c r="H661" s="410">
        <f t="shared" si="20"/>
        <v>32099000</v>
      </c>
      <c r="I661" s="410" t="str">
        <f t="shared" si="21"/>
        <v>-- Kiti</v>
      </c>
      <c r="J661" s="410" t="str">
        <f t="shared" si="21"/>
        <v>kilogramai</v>
      </c>
    </row>
    <row r="662" spans="1:10" ht="18" hidden="1" customHeight="1">
      <c r="A662" s="414"/>
      <c r="B662" s="411" t="s">
        <v>3136</v>
      </c>
      <c r="C662" s="411" t="s">
        <v>3137</v>
      </c>
      <c r="D662" s="411" t="s">
        <v>3054</v>
      </c>
      <c r="E662" s="412">
        <v>2018</v>
      </c>
      <c r="F662" s="413">
        <v>131179.9</v>
      </c>
      <c r="G662" s="413">
        <v>488490.2</v>
      </c>
      <c r="H662" s="410">
        <f t="shared" si="20"/>
        <v>32100010</v>
      </c>
      <c r="I662" s="410" t="str">
        <f t="shared" si="21"/>
        <v>-- Aliejiniai dažai ir lakai (įskaitant emalius ir politūras)</v>
      </c>
      <c r="J662" s="410" t="str">
        <f t="shared" si="21"/>
        <v>kilogramai</v>
      </c>
    </row>
    <row r="663" spans="1:10" ht="18" hidden="1" customHeight="1">
      <c r="A663" s="414"/>
      <c r="B663" s="414"/>
      <c r="C663" s="414"/>
      <c r="D663" s="414"/>
      <c r="E663" s="412">
        <v>2017</v>
      </c>
      <c r="F663" s="413">
        <v>113587.3</v>
      </c>
      <c r="G663" s="413">
        <v>574716.6</v>
      </c>
      <c r="H663" s="410">
        <f t="shared" si="20"/>
        <v>32100010</v>
      </c>
      <c r="I663" s="410" t="str">
        <f t="shared" si="21"/>
        <v>-- Aliejiniai dažai ir lakai (įskaitant emalius ir politūras)</v>
      </c>
      <c r="J663" s="410" t="str">
        <f t="shared" si="21"/>
        <v>kilogramai</v>
      </c>
    </row>
    <row r="664" spans="1:10" ht="18" hidden="1" customHeight="1">
      <c r="A664" s="414"/>
      <c r="B664" s="414"/>
      <c r="C664" s="414"/>
      <c r="D664" s="414"/>
      <c r="E664" s="412">
        <v>2016</v>
      </c>
      <c r="F664" s="413">
        <v>122498</v>
      </c>
      <c r="G664" s="413">
        <v>299570.59999999998</v>
      </c>
      <c r="H664" s="410">
        <f t="shared" si="20"/>
        <v>32100010</v>
      </c>
      <c r="I664" s="410" t="str">
        <f t="shared" si="21"/>
        <v>-- Aliejiniai dažai ir lakai (įskaitant emalius ir politūras)</v>
      </c>
      <c r="J664" s="410" t="str">
        <f t="shared" si="21"/>
        <v>kilogramai</v>
      </c>
    </row>
    <row r="665" spans="1:10" ht="18" hidden="1" customHeight="1">
      <c r="A665" s="414"/>
      <c r="B665" s="414"/>
      <c r="C665" s="414"/>
      <c r="D665" s="414"/>
      <c r="E665" s="412">
        <v>2015</v>
      </c>
      <c r="F665" s="413">
        <v>156016.29999999999</v>
      </c>
      <c r="G665" s="413">
        <v>311111.59999999998</v>
      </c>
      <c r="H665" s="410">
        <f t="shared" si="20"/>
        <v>32100010</v>
      </c>
      <c r="I665" s="410" t="str">
        <f t="shared" si="21"/>
        <v>-- Aliejiniai dažai ir lakai (įskaitant emalius ir politūras)</v>
      </c>
      <c r="J665" s="410" t="str">
        <f t="shared" si="21"/>
        <v>kilogramai</v>
      </c>
    </row>
    <row r="666" spans="1:10" ht="18" hidden="1" customHeight="1">
      <c r="A666" s="414"/>
      <c r="B666" s="414"/>
      <c r="C666" s="414"/>
      <c r="D666" s="414"/>
      <c r="E666" s="412">
        <v>2014</v>
      </c>
      <c r="F666" s="413">
        <v>192186.7</v>
      </c>
      <c r="G666" s="413">
        <v>329844.8</v>
      </c>
      <c r="H666" s="410">
        <f t="shared" si="20"/>
        <v>32100010</v>
      </c>
      <c r="I666" s="410" t="str">
        <f t="shared" si="21"/>
        <v>-- Aliejiniai dažai ir lakai (įskaitant emalius ir politūras)</v>
      </c>
      <c r="J666" s="410" t="str">
        <f t="shared" si="21"/>
        <v>kilogramai</v>
      </c>
    </row>
    <row r="667" spans="1:10" ht="18" hidden="1" customHeight="1">
      <c r="A667" s="414"/>
      <c r="B667" s="414"/>
      <c r="C667" s="414"/>
      <c r="D667" s="414"/>
      <c r="E667" s="412">
        <v>2013</v>
      </c>
      <c r="F667" s="413">
        <v>192144.2</v>
      </c>
      <c r="G667" s="413">
        <v>229637.6</v>
      </c>
      <c r="H667" s="410">
        <f t="shared" si="20"/>
        <v>32100010</v>
      </c>
      <c r="I667" s="410" t="str">
        <f t="shared" si="21"/>
        <v>-- Aliejiniai dažai ir lakai (įskaitant emalius ir politūras)</v>
      </c>
      <c r="J667" s="410" t="str">
        <f t="shared" si="21"/>
        <v>kilogramai</v>
      </c>
    </row>
    <row r="668" spans="1:10" ht="18" hidden="1" customHeight="1">
      <c r="A668" s="414"/>
      <c r="B668" s="414"/>
      <c r="C668" s="414"/>
      <c r="D668" s="414"/>
      <c r="E668" s="412">
        <v>2012</v>
      </c>
      <c r="F668" s="413">
        <v>43125.4</v>
      </c>
      <c r="G668" s="413">
        <v>246304.9</v>
      </c>
      <c r="H668" s="410">
        <f t="shared" si="20"/>
        <v>32100010</v>
      </c>
      <c r="I668" s="410" t="str">
        <f t="shared" si="21"/>
        <v>-- Aliejiniai dažai ir lakai (įskaitant emalius ir politūras)</v>
      </c>
      <c r="J668" s="410" t="str">
        <f t="shared" si="21"/>
        <v>kilogramai</v>
      </c>
    </row>
    <row r="669" spans="1:10" ht="18" hidden="1" customHeight="1">
      <c r="A669" s="414"/>
      <c r="B669" s="414"/>
      <c r="C669" s="414"/>
      <c r="D669" s="414"/>
      <c r="E669" s="412">
        <v>2011</v>
      </c>
      <c r="F669" s="413">
        <v>64164.800000000003</v>
      </c>
      <c r="G669" s="413">
        <v>292679.2</v>
      </c>
      <c r="H669" s="410">
        <f t="shared" si="20"/>
        <v>32100010</v>
      </c>
      <c r="I669" s="410" t="str">
        <f t="shared" si="21"/>
        <v>-- Aliejiniai dažai ir lakai (įskaitant emalius ir politūras)</v>
      </c>
      <c r="J669" s="410" t="str">
        <f t="shared" si="21"/>
        <v>kilogramai</v>
      </c>
    </row>
    <row r="670" spans="1:10" ht="18" hidden="1" customHeight="1">
      <c r="A670" s="414"/>
      <c r="B670" s="414"/>
      <c r="C670" s="414"/>
      <c r="D670" s="414"/>
      <c r="E670" s="412">
        <v>2010</v>
      </c>
      <c r="F670" s="413">
        <v>59629.599999999999</v>
      </c>
      <c r="G670" s="413">
        <v>269094.8</v>
      </c>
      <c r="H670" s="410">
        <f t="shared" si="20"/>
        <v>32100010</v>
      </c>
      <c r="I670" s="410" t="str">
        <f t="shared" si="21"/>
        <v>-- Aliejiniai dažai ir lakai (įskaitant emalius ir politūras)</v>
      </c>
      <c r="J670" s="410" t="str">
        <f t="shared" si="21"/>
        <v>kilogramai</v>
      </c>
    </row>
    <row r="671" spans="1:10" ht="18" hidden="1" customHeight="1">
      <c r="A671" s="414"/>
      <c r="B671" s="414"/>
      <c r="C671" s="414"/>
      <c r="D671" s="414"/>
      <c r="E671" s="412">
        <v>2009</v>
      </c>
      <c r="F671" s="413">
        <v>26800.2</v>
      </c>
      <c r="G671" s="413">
        <v>679743.3</v>
      </c>
      <c r="H671" s="410">
        <f t="shared" si="20"/>
        <v>32100010</v>
      </c>
      <c r="I671" s="410" t="str">
        <f t="shared" si="21"/>
        <v>-- Aliejiniai dažai ir lakai (įskaitant emalius ir politūras)</v>
      </c>
      <c r="J671" s="410" t="str">
        <f t="shared" si="21"/>
        <v>kilogramai</v>
      </c>
    </row>
    <row r="672" spans="1:10" ht="18" hidden="1" customHeight="1">
      <c r="A672" s="414"/>
      <c r="B672" s="414"/>
      <c r="C672" s="414"/>
      <c r="D672" s="414"/>
      <c r="E672" s="412">
        <v>2008</v>
      </c>
      <c r="F672" s="413">
        <v>53136.9</v>
      </c>
      <c r="G672" s="413">
        <v>318664.59999999998</v>
      </c>
      <c r="H672" s="410">
        <f t="shared" si="20"/>
        <v>32100010</v>
      </c>
      <c r="I672" s="410" t="str">
        <f t="shared" si="21"/>
        <v>-- Aliejiniai dažai ir lakai (įskaitant emalius ir politūras)</v>
      </c>
      <c r="J672" s="410" t="str">
        <f t="shared" si="21"/>
        <v>kilogramai</v>
      </c>
    </row>
    <row r="673" spans="1:10" ht="18" hidden="1" customHeight="1">
      <c r="A673" s="414"/>
      <c r="B673" s="414"/>
      <c r="C673" s="414"/>
      <c r="D673" s="414"/>
      <c r="E673" s="412">
        <v>2007</v>
      </c>
      <c r="F673" s="413">
        <v>44697.9</v>
      </c>
      <c r="G673" s="413">
        <v>442960.6</v>
      </c>
      <c r="H673" s="410">
        <f t="shared" si="20"/>
        <v>32100010</v>
      </c>
      <c r="I673" s="410" t="str">
        <f t="shared" si="21"/>
        <v>-- Aliejiniai dažai ir lakai (įskaitant emalius ir politūras)</v>
      </c>
      <c r="J673" s="410" t="str">
        <f t="shared" si="21"/>
        <v>kilogramai</v>
      </c>
    </row>
    <row r="674" spans="1:10" ht="18" hidden="1" customHeight="1">
      <c r="A674" s="414"/>
      <c r="B674" s="414"/>
      <c r="C674" s="414"/>
      <c r="D674" s="414"/>
      <c r="E674" s="412">
        <v>2006</v>
      </c>
      <c r="F674" s="413">
        <v>22704</v>
      </c>
      <c r="G674" s="413">
        <v>562039.80000000005</v>
      </c>
      <c r="H674" s="410">
        <f t="shared" si="20"/>
        <v>32100010</v>
      </c>
      <c r="I674" s="410" t="str">
        <f t="shared" si="21"/>
        <v>-- Aliejiniai dažai ir lakai (įskaitant emalius ir politūras)</v>
      </c>
      <c r="J674" s="410" t="str">
        <f t="shared" si="21"/>
        <v>kilogramai</v>
      </c>
    </row>
    <row r="675" spans="1:10" ht="18" hidden="1" customHeight="1">
      <c r="A675" s="414"/>
      <c r="B675" s="414"/>
      <c r="C675" s="414"/>
      <c r="D675" s="414"/>
      <c r="E675" s="412">
        <v>2005</v>
      </c>
      <c r="F675" s="413">
        <v>10011.700000000001</v>
      </c>
      <c r="G675" s="413">
        <v>459138.1</v>
      </c>
      <c r="H675" s="410">
        <f t="shared" si="20"/>
        <v>32100010</v>
      </c>
      <c r="I675" s="410" t="str">
        <f t="shared" si="21"/>
        <v>-- Aliejiniai dažai ir lakai (įskaitant emalius ir politūras)</v>
      </c>
      <c r="J675" s="410" t="str">
        <f t="shared" si="21"/>
        <v>kilogramai</v>
      </c>
    </row>
    <row r="676" spans="1:10" ht="18" hidden="1" customHeight="1">
      <c r="A676" s="414"/>
      <c r="B676" s="411" t="s">
        <v>3138</v>
      </c>
      <c r="C676" s="411" t="s">
        <v>3107</v>
      </c>
      <c r="D676" s="411" t="s">
        <v>3054</v>
      </c>
      <c r="E676" s="412">
        <v>2018</v>
      </c>
      <c r="F676" s="413">
        <v>298927.7</v>
      </c>
      <c r="G676" s="413">
        <v>724689.8</v>
      </c>
      <c r="H676" s="410">
        <f t="shared" si="20"/>
        <v>32100090</v>
      </c>
      <c r="I676" s="410" t="str">
        <f t="shared" si="21"/>
        <v>-- Kiti</v>
      </c>
      <c r="J676" s="410" t="str">
        <f t="shared" si="21"/>
        <v>kilogramai</v>
      </c>
    </row>
    <row r="677" spans="1:10" ht="18" hidden="1" customHeight="1">
      <c r="A677" s="414"/>
      <c r="B677" s="414"/>
      <c r="C677" s="414"/>
      <c r="D677" s="414"/>
      <c r="E677" s="412">
        <v>2017</v>
      </c>
      <c r="F677" s="413">
        <v>193944.1</v>
      </c>
      <c r="G677" s="413">
        <v>872601</v>
      </c>
      <c r="H677" s="410">
        <f t="shared" si="20"/>
        <v>32100090</v>
      </c>
      <c r="I677" s="410" t="str">
        <f t="shared" si="21"/>
        <v>-- Kiti</v>
      </c>
      <c r="J677" s="410" t="str">
        <f t="shared" si="21"/>
        <v>kilogramai</v>
      </c>
    </row>
    <row r="678" spans="1:10" ht="18" hidden="1" customHeight="1">
      <c r="A678" s="414"/>
      <c r="B678" s="414"/>
      <c r="C678" s="414"/>
      <c r="D678" s="414"/>
      <c r="E678" s="412">
        <v>2016</v>
      </c>
      <c r="F678" s="413">
        <v>110435.5</v>
      </c>
      <c r="G678" s="413">
        <v>722017.1</v>
      </c>
      <c r="H678" s="410">
        <f t="shared" si="20"/>
        <v>32100090</v>
      </c>
      <c r="I678" s="410" t="str">
        <f t="shared" si="21"/>
        <v>-- Kiti</v>
      </c>
      <c r="J678" s="410" t="str">
        <f t="shared" si="21"/>
        <v>kilogramai</v>
      </c>
    </row>
    <row r="679" spans="1:10" ht="18" hidden="1" customHeight="1">
      <c r="A679" s="414"/>
      <c r="B679" s="414"/>
      <c r="C679" s="414"/>
      <c r="D679" s="414"/>
      <c r="E679" s="412">
        <v>2015</v>
      </c>
      <c r="F679" s="413">
        <v>144836.29999999999</v>
      </c>
      <c r="G679" s="413">
        <v>750943.5</v>
      </c>
      <c r="H679" s="410">
        <f t="shared" si="20"/>
        <v>32100090</v>
      </c>
      <c r="I679" s="410" t="str">
        <f t="shared" si="21"/>
        <v>-- Kiti</v>
      </c>
      <c r="J679" s="410" t="str">
        <f t="shared" si="21"/>
        <v>kilogramai</v>
      </c>
    </row>
    <row r="680" spans="1:10" ht="18" hidden="1" customHeight="1">
      <c r="A680" s="414"/>
      <c r="B680" s="414"/>
      <c r="C680" s="414"/>
      <c r="D680" s="414"/>
      <c r="E680" s="412">
        <v>2014</v>
      </c>
      <c r="F680" s="413">
        <v>130557.9</v>
      </c>
      <c r="G680" s="413">
        <v>750137.3</v>
      </c>
      <c r="H680" s="410">
        <f t="shared" si="20"/>
        <v>32100090</v>
      </c>
      <c r="I680" s="410" t="str">
        <f t="shared" si="21"/>
        <v>-- Kiti</v>
      </c>
      <c r="J680" s="410" t="str">
        <f t="shared" si="21"/>
        <v>kilogramai</v>
      </c>
    </row>
    <row r="681" spans="1:10" ht="18" hidden="1" customHeight="1">
      <c r="A681" s="414"/>
      <c r="B681" s="414"/>
      <c r="C681" s="414"/>
      <c r="D681" s="414"/>
      <c r="E681" s="412">
        <v>2013</v>
      </c>
      <c r="F681" s="413">
        <v>152166.39999999999</v>
      </c>
      <c r="G681" s="413">
        <v>783960</v>
      </c>
      <c r="H681" s="410">
        <f t="shared" si="20"/>
        <v>32100090</v>
      </c>
      <c r="I681" s="410" t="str">
        <f t="shared" si="21"/>
        <v>-- Kiti</v>
      </c>
      <c r="J681" s="410" t="str">
        <f t="shared" si="21"/>
        <v>kilogramai</v>
      </c>
    </row>
    <row r="682" spans="1:10" ht="18" hidden="1" customHeight="1">
      <c r="A682" s="414"/>
      <c r="B682" s="414"/>
      <c r="C682" s="414"/>
      <c r="D682" s="414"/>
      <c r="E682" s="412">
        <v>2012</v>
      </c>
      <c r="F682" s="413">
        <v>214839.3</v>
      </c>
      <c r="G682" s="413">
        <v>827217.2</v>
      </c>
      <c r="H682" s="410">
        <f t="shared" si="20"/>
        <v>32100090</v>
      </c>
      <c r="I682" s="410" t="str">
        <f t="shared" si="21"/>
        <v>-- Kiti</v>
      </c>
      <c r="J682" s="410" t="str">
        <f t="shared" si="21"/>
        <v>kilogramai</v>
      </c>
    </row>
    <row r="683" spans="1:10" ht="18" hidden="1" customHeight="1">
      <c r="A683" s="414"/>
      <c r="B683" s="414"/>
      <c r="C683" s="414"/>
      <c r="D683" s="414"/>
      <c r="E683" s="412">
        <v>2011</v>
      </c>
      <c r="F683" s="413">
        <v>209309.2</v>
      </c>
      <c r="G683" s="413">
        <v>816332</v>
      </c>
      <c r="H683" s="410">
        <f t="shared" si="20"/>
        <v>32100090</v>
      </c>
      <c r="I683" s="410" t="str">
        <f t="shared" si="21"/>
        <v>-- Kiti</v>
      </c>
      <c r="J683" s="410" t="str">
        <f t="shared" si="21"/>
        <v>kilogramai</v>
      </c>
    </row>
    <row r="684" spans="1:10" ht="18" hidden="1" customHeight="1">
      <c r="A684" s="414"/>
      <c r="B684" s="414"/>
      <c r="C684" s="414"/>
      <c r="D684" s="414"/>
      <c r="E684" s="412">
        <v>2010</v>
      </c>
      <c r="F684" s="413">
        <v>156093.5</v>
      </c>
      <c r="G684" s="413">
        <v>988096.4</v>
      </c>
      <c r="H684" s="410">
        <f t="shared" si="20"/>
        <v>32100090</v>
      </c>
      <c r="I684" s="410" t="str">
        <f t="shared" si="21"/>
        <v>-- Kiti</v>
      </c>
      <c r="J684" s="410" t="str">
        <f t="shared" si="21"/>
        <v>kilogramai</v>
      </c>
    </row>
    <row r="685" spans="1:10" ht="18" hidden="1" customHeight="1">
      <c r="A685" s="414"/>
      <c r="B685" s="414"/>
      <c r="C685" s="414"/>
      <c r="D685" s="414"/>
      <c r="E685" s="412">
        <v>2009</v>
      </c>
      <c r="F685" s="413">
        <v>102966.8</v>
      </c>
      <c r="G685" s="413">
        <v>1013194.4</v>
      </c>
      <c r="H685" s="410">
        <f t="shared" si="20"/>
        <v>32100090</v>
      </c>
      <c r="I685" s="410" t="str">
        <f t="shared" si="21"/>
        <v>-- Kiti</v>
      </c>
      <c r="J685" s="410" t="str">
        <f t="shared" si="21"/>
        <v>kilogramai</v>
      </c>
    </row>
    <row r="686" spans="1:10" ht="18" hidden="1" customHeight="1">
      <c r="A686" s="414"/>
      <c r="B686" s="414"/>
      <c r="C686" s="414"/>
      <c r="D686" s="414"/>
      <c r="E686" s="412">
        <v>2008</v>
      </c>
      <c r="F686" s="413">
        <v>358964.8</v>
      </c>
      <c r="G686" s="413">
        <v>1721572.9</v>
      </c>
      <c r="H686" s="410">
        <f t="shared" si="20"/>
        <v>32100090</v>
      </c>
      <c r="I686" s="410" t="str">
        <f t="shared" si="21"/>
        <v>-- Kiti</v>
      </c>
      <c r="J686" s="410" t="str">
        <f t="shared" si="21"/>
        <v>kilogramai</v>
      </c>
    </row>
    <row r="687" spans="1:10" ht="18" hidden="1" customHeight="1">
      <c r="A687" s="414"/>
      <c r="B687" s="414"/>
      <c r="C687" s="414"/>
      <c r="D687" s="414"/>
      <c r="E687" s="412">
        <v>2007</v>
      </c>
      <c r="F687" s="413">
        <v>350612.8</v>
      </c>
      <c r="G687" s="413">
        <v>1725229</v>
      </c>
      <c r="H687" s="410">
        <f t="shared" si="20"/>
        <v>32100090</v>
      </c>
      <c r="I687" s="410" t="str">
        <f t="shared" si="21"/>
        <v>-- Kiti</v>
      </c>
      <c r="J687" s="410" t="str">
        <f t="shared" si="21"/>
        <v>kilogramai</v>
      </c>
    </row>
    <row r="688" spans="1:10" ht="18" hidden="1" customHeight="1">
      <c r="A688" s="414"/>
      <c r="B688" s="414"/>
      <c r="C688" s="414"/>
      <c r="D688" s="414"/>
      <c r="E688" s="412">
        <v>2006</v>
      </c>
      <c r="F688" s="413">
        <v>263516.2</v>
      </c>
      <c r="G688" s="413">
        <v>1510686.6</v>
      </c>
      <c r="H688" s="410">
        <f t="shared" si="20"/>
        <v>32100090</v>
      </c>
      <c r="I688" s="410" t="str">
        <f t="shared" si="21"/>
        <v>-- Kiti</v>
      </c>
      <c r="J688" s="410" t="str">
        <f t="shared" si="21"/>
        <v>kilogramai</v>
      </c>
    </row>
    <row r="689" spans="1:10" ht="18" hidden="1" customHeight="1">
      <c r="A689" s="414"/>
      <c r="B689" s="414"/>
      <c r="C689" s="414"/>
      <c r="D689" s="414"/>
      <c r="E689" s="412">
        <v>2005</v>
      </c>
      <c r="F689" s="413">
        <v>226876.2</v>
      </c>
      <c r="G689" s="413">
        <v>1748724.2</v>
      </c>
      <c r="H689" s="410">
        <f t="shared" si="20"/>
        <v>32100090</v>
      </c>
      <c r="I689" s="410" t="str">
        <f t="shared" si="21"/>
        <v>-- Kiti</v>
      </c>
      <c r="J689" s="410" t="str">
        <f t="shared" si="21"/>
        <v>kilogramai</v>
      </c>
    </row>
    <row r="690" spans="1:10" ht="18" hidden="1" customHeight="1">
      <c r="A690" s="414"/>
      <c r="B690" s="411" t="s">
        <v>3139</v>
      </c>
      <c r="C690" s="411" t="s">
        <v>3140</v>
      </c>
      <c r="D690" s="411" t="s">
        <v>3054</v>
      </c>
      <c r="E690" s="412">
        <v>2018</v>
      </c>
      <c r="F690" s="413">
        <v>25295</v>
      </c>
      <c r="G690" s="413">
        <v>6752.3</v>
      </c>
      <c r="H690" s="410">
        <f t="shared" si="20"/>
        <v>32110000</v>
      </c>
      <c r="I690" s="410" t="str">
        <f t="shared" si="21"/>
        <v>-- Paruošti sikatyvai (džiovikliai)</v>
      </c>
      <c r="J690" s="410" t="str">
        <f t="shared" si="21"/>
        <v>kilogramai</v>
      </c>
    </row>
    <row r="691" spans="1:10" ht="18" hidden="1" customHeight="1">
      <c r="A691" s="414"/>
      <c r="B691" s="414"/>
      <c r="C691" s="414"/>
      <c r="D691" s="414"/>
      <c r="E691" s="412">
        <v>2017</v>
      </c>
      <c r="F691" s="413">
        <v>53125.4</v>
      </c>
      <c r="G691" s="413">
        <v>14238.1</v>
      </c>
      <c r="H691" s="410">
        <f t="shared" si="20"/>
        <v>32110000</v>
      </c>
      <c r="I691" s="410" t="str">
        <f t="shared" si="21"/>
        <v>-- Paruošti sikatyvai (džiovikliai)</v>
      </c>
      <c r="J691" s="410" t="str">
        <f t="shared" si="21"/>
        <v>kilogramai</v>
      </c>
    </row>
    <row r="692" spans="1:10" ht="18" hidden="1" customHeight="1">
      <c r="A692" s="414"/>
      <c r="B692" s="414"/>
      <c r="C692" s="414"/>
      <c r="D692" s="414"/>
      <c r="E692" s="412">
        <v>2016</v>
      </c>
      <c r="F692" s="413">
        <v>18969.099999999999</v>
      </c>
      <c r="G692" s="413">
        <v>8033.4</v>
      </c>
      <c r="H692" s="410">
        <f t="shared" si="20"/>
        <v>32110000</v>
      </c>
      <c r="I692" s="410" t="str">
        <f t="shared" si="21"/>
        <v>-- Paruošti sikatyvai (džiovikliai)</v>
      </c>
      <c r="J692" s="410" t="str">
        <f t="shared" si="21"/>
        <v>kilogramai</v>
      </c>
    </row>
    <row r="693" spans="1:10" ht="18" hidden="1" customHeight="1">
      <c r="A693" s="414"/>
      <c r="B693" s="414"/>
      <c r="C693" s="414"/>
      <c r="D693" s="414"/>
      <c r="E693" s="412">
        <v>2015</v>
      </c>
      <c r="F693" s="413">
        <v>13922.6</v>
      </c>
      <c r="G693" s="413">
        <v>6303.5</v>
      </c>
      <c r="H693" s="410">
        <f t="shared" si="20"/>
        <v>32110000</v>
      </c>
      <c r="I693" s="410" t="str">
        <f t="shared" si="21"/>
        <v>-- Paruošti sikatyvai (džiovikliai)</v>
      </c>
      <c r="J693" s="410" t="str">
        <f t="shared" si="21"/>
        <v>kilogramai</v>
      </c>
    </row>
    <row r="694" spans="1:10" ht="18" hidden="1" customHeight="1">
      <c r="A694" s="414"/>
      <c r="B694" s="414"/>
      <c r="C694" s="414"/>
      <c r="D694" s="414"/>
      <c r="E694" s="412">
        <v>2014</v>
      </c>
      <c r="F694" s="413">
        <v>162825.1</v>
      </c>
      <c r="G694" s="413">
        <v>13470.9</v>
      </c>
      <c r="H694" s="410">
        <f t="shared" si="20"/>
        <v>32110000</v>
      </c>
      <c r="I694" s="410" t="str">
        <f t="shared" si="21"/>
        <v>-- Paruošti sikatyvai (džiovikliai)</v>
      </c>
      <c r="J694" s="410" t="str">
        <f t="shared" si="21"/>
        <v>kilogramai</v>
      </c>
    </row>
    <row r="695" spans="1:10" ht="18" hidden="1" customHeight="1">
      <c r="A695" s="414"/>
      <c r="B695" s="414"/>
      <c r="C695" s="414"/>
      <c r="D695" s="414"/>
      <c r="E695" s="412">
        <v>2013</v>
      </c>
      <c r="F695" s="413">
        <v>167406.5</v>
      </c>
      <c r="G695" s="413">
        <v>10837.6</v>
      </c>
      <c r="H695" s="410">
        <f t="shared" si="20"/>
        <v>32110000</v>
      </c>
      <c r="I695" s="410" t="str">
        <f t="shared" si="21"/>
        <v>-- Paruošti sikatyvai (džiovikliai)</v>
      </c>
      <c r="J695" s="410" t="str">
        <f t="shared" si="21"/>
        <v>kilogramai</v>
      </c>
    </row>
    <row r="696" spans="1:10" ht="18" hidden="1" customHeight="1">
      <c r="A696" s="414"/>
      <c r="B696" s="414"/>
      <c r="C696" s="414"/>
      <c r="D696" s="414"/>
      <c r="E696" s="412">
        <v>2012</v>
      </c>
      <c r="F696" s="413">
        <v>159080</v>
      </c>
      <c r="G696" s="413">
        <v>7673.9</v>
      </c>
      <c r="H696" s="410">
        <f t="shared" si="20"/>
        <v>32110000</v>
      </c>
      <c r="I696" s="410" t="str">
        <f t="shared" si="21"/>
        <v>-- Paruošti sikatyvai (džiovikliai)</v>
      </c>
      <c r="J696" s="410" t="str">
        <f t="shared" si="21"/>
        <v>kilogramai</v>
      </c>
    </row>
    <row r="697" spans="1:10" ht="18" hidden="1" customHeight="1">
      <c r="A697" s="414"/>
      <c r="B697" s="414"/>
      <c r="C697" s="414"/>
      <c r="D697" s="414"/>
      <c r="E697" s="412">
        <v>2011</v>
      </c>
      <c r="F697" s="413">
        <v>132675.4</v>
      </c>
      <c r="G697" s="413">
        <v>5316.5</v>
      </c>
      <c r="H697" s="410">
        <f t="shared" si="20"/>
        <v>32110000</v>
      </c>
      <c r="I697" s="410" t="str">
        <f t="shared" si="21"/>
        <v>-- Paruošti sikatyvai (džiovikliai)</v>
      </c>
      <c r="J697" s="410" t="str">
        <f t="shared" si="21"/>
        <v>kilogramai</v>
      </c>
    </row>
    <row r="698" spans="1:10" ht="18" hidden="1" customHeight="1">
      <c r="A698" s="414"/>
      <c r="B698" s="414"/>
      <c r="C698" s="414"/>
      <c r="D698" s="414"/>
      <c r="E698" s="412">
        <v>2010</v>
      </c>
      <c r="F698" s="413">
        <v>105329.60000000001</v>
      </c>
      <c r="G698" s="413">
        <v>12102.1</v>
      </c>
      <c r="H698" s="410">
        <f t="shared" si="20"/>
        <v>32110000</v>
      </c>
      <c r="I698" s="410" t="str">
        <f t="shared" si="21"/>
        <v>-- Paruošti sikatyvai (džiovikliai)</v>
      </c>
      <c r="J698" s="410" t="str">
        <f t="shared" si="21"/>
        <v>kilogramai</v>
      </c>
    </row>
    <row r="699" spans="1:10" ht="18" hidden="1" customHeight="1">
      <c r="A699" s="414"/>
      <c r="B699" s="414"/>
      <c r="C699" s="414"/>
      <c r="D699" s="414"/>
      <c r="E699" s="412">
        <v>2009</v>
      </c>
      <c r="F699" s="413">
        <v>81503.5</v>
      </c>
      <c r="G699" s="413">
        <v>11900.2</v>
      </c>
      <c r="H699" s="410">
        <f t="shared" si="20"/>
        <v>32110000</v>
      </c>
      <c r="I699" s="410" t="str">
        <f t="shared" si="21"/>
        <v>-- Paruošti sikatyvai (džiovikliai)</v>
      </c>
      <c r="J699" s="410" t="str">
        <f t="shared" si="21"/>
        <v>kilogramai</v>
      </c>
    </row>
    <row r="700" spans="1:10" ht="18" hidden="1" customHeight="1">
      <c r="A700" s="414"/>
      <c r="B700" s="414"/>
      <c r="C700" s="414"/>
      <c r="D700" s="414"/>
      <c r="E700" s="412">
        <v>2008</v>
      </c>
      <c r="F700" s="413">
        <v>180865.6</v>
      </c>
      <c r="G700" s="413">
        <v>7080.1</v>
      </c>
      <c r="H700" s="410">
        <f t="shared" si="20"/>
        <v>32110000</v>
      </c>
      <c r="I700" s="410" t="str">
        <f t="shared" si="21"/>
        <v>-- Paruošti sikatyvai (džiovikliai)</v>
      </c>
      <c r="J700" s="410" t="str">
        <f t="shared" si="21"/>
        <v>kilogramai</v>
      </c>
    </row>
    <row r="701" spans="1:10" ht="18" hidden="1" customHeight="1">
      <c r="A701" s="414"/>
      <c r="B701" s="414"/>
      <c r="C701" s="414"/>
      <c r="D701" s="414"/>
      <c r="E701" s="412">
        <v>2007</v>
      </c>
      <c r="F701" s="413">
        <v>161353.5</v>
      </c>
      <c r="G701" s="413">
        <v>14952.8</v>
      </c>
      <c r="H701" s="410">
        <f t="shared" si="20"/>
        <v>32110000</v>
      </c>
      <c r="I701" s="410" t="str">
        <f t="shared" si="21"/>
        <v>-- Paruošti sikatyvai (džiovikliai)</v>
      </c>
      <c r="J701" s="410" t="str">
        <f t="shared" si="21"/>
        <v>kilogramai</v>
      </c>
    </row>
    <row r="702" spans="1:10" ht="18" hidden="1" customHeight="1">
      <c r="A702" s="414"/>
      <c r="B702" s="414"/>
      <c r="C702" s="414"/>
      <c r="D702" s="414"/>
      <c r="E702" s="412">
        <v>2006</v>
      </c>
      <c r="F702" s="413">
        <v>51952.800000000003</v>
      </c>
      <c r="G702" s="413">
        <v>1482</v>
      </c>
      <c r="H702" s="410">
        <f t="shared" si="20"/>
        <v>32110000</v>
      </c>
      <c r="I702" s="410" t="str">
        <f t="shared" si="21"/>
        <v>-- Paruošti sikatyvai (džiovikliai)</v>
      </c>
      <c r="J702" s="410" t="str">
        <f t="shared" si="21"/>
        <v>kilogramai</v>
      </c>
    </row>
    <row r="703" spans="1:10" ht="18" hidden="1" customHeight="1">
      <c r="A703" s="414"/>
      <c r="B703" s="414"/>
      <c r="C703" s="414"/>
      <c r="D703" s="414"/>
      <c r="E703" s="412">
        <v>2005</v>
      </c>
      <c r="F703" s="413">
        <v>28003</v>
      </c>
      <c r="G703" s="413">
        <v>1472.6</v>
      </c>
      <c r="H703" s="410">
        <f t="shared" si="20"/>
        <v>32110000</v>
      </c>
      <c r="I703" s="410" t="str">
        <f t="shared" si="21"/>
        <v>-- Paruošti sikatyvai (džiovikliai)</v>
      </c>
      <c r="J703" s="410" t="str">
        <f t="shared" si="21"/>
        <v>kilogramai</v>
      </c>
    </row>
    <row r="704" spans="1:10" ht="18" hidden="1" customHeight="1">
      <c r="A704" s="414"/>
      <c r="B704" s="411" t="s">
        <v>3141</v>
      </c>
      <c r="C704" s="411" t="s">
        <v>3142</v>
      </c>
      <c r="D704" s="411" t="s">
        <v>3054</v>
      </c>
      <c r="E704" s="412">
        <v>2018</v>
      </c>
      <c r="F704" s="413">
        <v>598888.1</v>
      </c>
      <c r="G704" s="413">
        <v>697810.5</v>
      </c>
      <c r="H704" s="410">
        <f t="shared" si="20"/>
        <v>32121000</v>
      </c>
      <c r="I704" s="410" t="str">
        <f t="shared" si="21"/>
        <v>-- Spaudos folija</v>
      </c>
      <c r="J704" s="410" t="str">
        <f t="shared" si="21"/>
        <v>kilogramai</v>
      </c>
    </row>
    <row r="705" spans="1:10" ht="18" hidden="1" customHeight="1">
      <c r="A705" s="414"/>
      <c r="B705" s="414"/>
      <c r="C705" s="414"/>
      <c r="D705" s="414"/>
      <c r="E705" s="412">
        <v>2017</v>
      </c>
      <c r="F705" s="413">
        <v>470273.1</v>
      </c>
      <c r="G705" s="413">
        <v>536651</v>
      </c>
      <c r="H705" s="410">
        <f t="shared" si="20"/>
        <v>32121000</v>
      </c>
      <c r="I705" s="410" t="str">
        <f t="shared" si="21"/>
        <v>-- Spaudos folija</v>
      </c>
      <c r="J705" s="410" t="str">
        <f t="shared" si="21"/>
        <v>kilogramai</v>
      </c>
    </row>
    <row r="706" spans="1:10" ht="18" hidden="1" customHeight="1">
      <c r="A706" s="414"/>
      <c r="B706" s="414"/>
      <c r="C706" s="414"/>
      <c r="D706" s="414"/>
      <c r="E706" s="412">
        <v>2016</v>
      </c>
      <c r="F706" s="413">
        <v>524780.4</v>
      </c>
      <c r="G706" s="413">
        <v>597673.19999999995</v>
      </c>
      <c r="H706" s="410">
        <f t="shared" si="20"/>
        <v>32121000</v>
      </c>
      <c r="I706" s="410" t="str">
        <f t="shared" si="21"/>
        <v>-- Spaudos folija</v>
      </c>
      <c r="J706" s="410" t="str">
        <f t="shared" si="21"/>
        <v>kilogramai</v>
      </c>
    </row>
    <row r="707" spans="1:10" ht="18" hidden="1" customHeight="1">
      <c r="A707" s="414"/>
      <c r="B707" s="414"/>
      <c r="C707" s="414"/>
      <c r="D707" s="414"/>
      <c r="E707" s="412">
        <v>2015</v>
      </c>
      <c r="F707" s="413">
        <v>424823.9</v>
      </c>
      <c r="G707" s="413">
        <v>505295.7</v>
      </c>
      <c r="H707" s="410">
        <f t="shared" si="20"/>
        <v>32121000</v>
      </c>
      <c r="I707" s="410" t="str">
        <f t="shared" si="21"/>
        <v>-- Spaudos folija</v>
      </c>
      <c r="J707" s="410" t="str">
        <f t="shared" si="21"/>
        <v>kilogramai</v>
      </c>
    </row>
    <row r="708" spans="1:10" ht="18" hidden="1" customHeight="1">
      <c r="A708" s="414"/>
      <c r="B708" s="414"/>
      <c r="C708" s="414"/>
      <c r="D708" s="414"/>
      <c r="E708" s="412">
        <v>2014</v>
      </c>
      <c r="F708" s="413">
        <v>357427.4</v>
      </c>
      <c r="G708" s="413">
        <v>429650.1</v>
      </c>
      <c r="H708" s="410">
        <f t="shared" si="20"/>
        <v>32121000</v>
      </c>
      <c r="I708" s="410" t="str">
        <f t="shared" si="21"/>
        <v>-- Spaudos folija</v>
      </c>
      <c r="J708" s="410" t="str">
        <f t="shared" si="21"/>
        <v>kilogramai</v>
      </c>
    </row>
    <row r="709" spans="1:10" ht="18" hidden="1" customHeight="1">
      <c r="A709" s="414"/>
      <c r="B709" s="414"/>
      <c r="C709" s="414"/>
      <c r="D709" s="414"/>
      <c r="E709" s="412">
        <v>2013</v>
      </c>
      <c r="F709" s="413">
        <v>293399.90000000002</v>
      </c>
      <c r="G709" s="413">
        <v>372749.9</v>
      </c>
      <c r="H709" s="410">
        <f t="shared" ref="H709:H772" si="22">+IF(B709=0,H708,VALUE(B709))</f>
        <v>32121000</v>
      </c>
      <c r="I709" s="410" t="str">
        <f t="shared" ref="I709:J772" si="23">+IF(C709=0,I708,C709)</f>
        <v>-- Spaudos folija</v>
      </c>
      <c r="J709" s="410" t="str">
        <f t="shared" si="23"/>
        <v>kilogramai</v>
      </c>
    </row>
    <row r="710" spans="1:10" ht="18" hidden="1" customHeight="1">
      <c r="A710" s="414"/>
      <c r="B710" s="414"/>
      <c r="C710" s="414"/>
      <c r="D710" s="414"/>
      <c r="E710" s="412">
        <v>2012</v>
      </c>
      <c r="F710" s="413">
        <v>164097.29999999999</v>
      </c>
      <c r="G710" s="413">
        <v>287280.2</v>
      </c>
      <c r="H710" s="410">
        <f t="shared" si="22"/>
        <v>32121000</v>
      </c>
      <c r="I710" s="410" t="str">
        <f t="shared" si="23"/>
        <v>-- Spaudos folija</v>
      </c>
      <c r="J710" s="410" t="str">
        <f t="shared" si="23"/>
        <v>kilogramai</v>
      </c>
    </row>
    <row r="711" spans="1:10" ht="18" hidden="1" customHeight="1">
      <c r="A711" s="414"/>
      <c r="B711" s="414"/>
      <c r="C711" s="414"/>
      <c r="D711" s="414"/>
      <c r="E711" s="412">
        <v>2011</v>
      </c>
      <c r="F711" s="413">
        <v>28383.9</v>
      </c>
      <c r="G711" s="413">
        <v>221936.2</v>
      </c>
      <c r="H711" s="410">
        <f t="shared" si="22"/>
        <v>32121000</v>
      </c>
      <c r="I711" s="410" t="str">
        <f t="shared" si="23"/>
        <v>-- Spaudos folija</v>
      </c>
      <c r="J711" s="410" t="str">
        <f t="shared" si="23"/>
        <v>kilogramai</v>
      </c>
    </row>
    <row r="712" spans="1:10" ht="18" hidden="1" customHeight="1">
      <c r="A712" s="414"/>
      <c r="B712" s="414"/>
      <c r="C712" s="414"/>
      <c r="D712" s="414"/>
      <c r="E712" s="412">
        <v>2010</v>
      </c>
      <c r="F712" s="413">
        <v>16096.3</v>
      </c>
      <c r="G712" s="413">
        <v>149958.6</v>
      </c>
      <c r="H712" s="410">
        <f t="shared" si="22"/>
        <v>32121000</v>
      </c>
      <c r="I712" s="410" t="str">
        <f t="shared" si="23"/>
        <v>-- Spaudos folija</v>
      </c>
      <c r="J712" s="410" t="str">
        <f t="shared" si="23"/>
        <v>kilogramai</v>
      </c>
    </row>
    <row r="713" spans="1:10" ht="18" hidden="1" customHeight="1">
      <c r="A713" s="414"/>
      <c r="B713" s="414"/>
      <c r="C713" s="414"/>
      <c r="D713" s="414"/>
      <c r="E713" s="412">
        <v>2009</v>
      </c>
      <c r="F713" s="413"/>
      <c r="G713" s="413"/>
      <c r="H713" s="410">
        <f t="shared" si="22"/>
        <v>32121000</v>
      </c>
      <c r="I713" s="410" t="str">
        <f t="shared" si="23"/>
        <v>-- Spaudos folija</v>
      </c>
      <c r="J713" s="410" t="str">
        <f t="shared" si="23"/>
        <v>kilogramai</v>
      </c>
    </row>
    <row r="714" spans="1:10" ht="18" hidden="1" customHeight="1">
      <c r="A714" s="414"/>
      <c r="B714" s="414"/>
      <c r="C714" s="414"/>
      <c r="D714" s="414"/>
      <c r="E714" s="412">
        <v>2008</v>
      </c>
      <c r="F714" s="413"/>
      <c r="G714" s="413"/>
      <c r="H714" s="410">
        <f t="shared" si="22"/>
        <v>32121000</v>
      </c>
      <c r="I714" s="410" t="str">
        <f t="shared" si="23"/>
        <v>-- Spaudos folija</v>
      </c>
      <c r="J714" s="410" t="str">
        <f t="shared" si="23"/>
        <v>kilogramai</v>
      </c>
    </row>
    <row r="715" spans="1:10" ht="18" hidden="1" customHeight="1">
      <c r="A715" s="414"/>
      <c r="B715" s="414"/>
      <c r="C715" s="414"/>
      <c r="D715" s="414"/>
      <c r="E715" s="412">
        <v>2007</v>
      </c>
      <c r="F715" s="413"/>
      <c r="G715" s="413"/>
      <c r="H715" s="410">
        <f t="shared" si="22"/>
        <v>32121000</v>
      </c>
      <c r="I715" s="410" t="str">
        <f t="shared" si="23"/>
        <v>-- Spaudos folija</v>
      </c>
      <c r="J715" s="410" t="str">
        <f t="shared" si="23"/>
        <v>kilogramai</v>
      </c>
    </row>
    <row r="716" spans="1:10" ht="18" hidden="1" customHeight="1">
      <c r="A716" s="414"/>
      <c r="B716" s="414"/>
      <c r="C716" s="414"/>
      <c r="D716" s="414"/>
      <c r="E716" s="412">
        <v>2006</v>
      </c>
      <c r="F716" s="413"/>
      <c r="G716" s="413"/>
      <c r="H716" s="410">
        <f t="shared" si="22"/>
        <v>32121000</v>
      </c>
      <c r="I716" s="410" t="str">
        <f t="shared" si="23"/>
        <v>-- Spaudos folija</v>
      </c>
      <c r="J716" s="410" t="str">
        <f t="shared" si="23"/>
        <v>kilogramai</v>
      </c>
    </row>
    <row r="717" spans="1:10" ht="18" hidden="1" customHeight="1">
      <c r="A717" s="414"/>
      <c r="B717" s="414"/>
      <c r="C717" s="414"/>
      <c r="D717" s="414"/>
      <c r="E717" s="412">
        <v>2005</v>
      </c>
      <c r="F717" s="413"/>
      <c r="G717" s="413"/>
      <c r="H717" s="410">
        <f t="shared" si="22"/>
        <v>32121000</v>
      </c>
      <c r="I717" s="410" t="str">
        <f t="shared" si="23"/>
        <v>-- Spaudos folija</v>
      </c>
      <c r="J717" s="410" t="str">
        <f t="shared" si="23"/>
        <v>kilogramai</v>
      </c>
    </row>
    <row r="718" spans="1:10" ht="18" hidden="1" customHeight="1">
      <c r="A718" s="414"/>
      <c r="B718" s="411" t="s">
        <v>3143</v>
      </c>
      <c r="C718" s="411" t="s">
        <v>3144</v>
      </c>
      <c r="D718" s="411" t="s">
        <v>3054</v>
      </c>
      <c r="E718" s="412">
        <v>2018</v>
      </c>
      <c r="F718" s="413"/>
      <c r="G718" s="413"/>
      <c r="H718" s="410">
        <f t="shared" si="22"/>
        <v>32121010</v>
      </c>
      <c r="I718" s="410" t="str">
        <f t="shared" si="23"/>
        <v>-- Su netauriojo metalo pagrindu</v>
      </c>
      <c r="J718" s="410" t="str">
        <f t="shared" si="23"/>
        <v>kilogramai</v>
      </c>
    </row>
    <row r="719" spans="1:10" ht="18" hidden="1" customHeight="1">
      <c r="A719" s="414"/>
      <c r="B719" s="414"/>
      <c r="C719" s="414"/>
      <c r="D719" s="414"/>
      <c r="E719" s="412">
        <v>2017</v>
      </c>
      <c r="F719" s="413"/>
      <c r="G719" s="413"/>
      <c r="H719" s="410">
        <f t="shared" si="22"/>
        <v>32121010</v>
      </c>
      <c r="I719" s="410" t="str">
        <f t="shared" si="23"/>
        <v>-- Su netauriojo metalo pagrindu</v>
      </c>
      <c r="J719" s="410" t="str">
        <f t="shared" si="23"/>
        <v>kilogramai</v>
      </c>
    </row>
    <row r="720" spans="1:10" ht="18" hidden="1" customHeight="1">
      <c r="A720" s="414"/>
      <c r="B720" s="414"/>
      <c r="C720" s="414"/>
      <c r="D720" s="414"/>
      <c r="E720" s="412">
        <v>2016</v>
      </c>
      <c r="F720" s="413"/>
      <c r="G720" s="413"/>
      <c r="H720" s="410">
        <f t="shared" si="22"/>
        <v>32121010</v>
      </c>
      <c r="I720" s="410" t="str">
        <f t="shared" si="23"/>
        <v>-- Su netauriojo metalo pagrindu</v>
      </c>
      <c r="J720" s="410" t="str">
        <f t="shared" si="23"/>
        <v>kilogramai</v>
      </c>
    </row>
    <row r="721" spans="1:10" ht="18" hidden="1" customHeight="1">
      <c r="A721" s="414"/>
      <c r="B721" s="414"/>
      <c r="C721" s="414"/>
      <c r="D721" s="414"/>
      <c r="E721" s="412">
        <v>2015</v>
      </c>
      <c r="F721" s="413"/>
      <c r="G721" s="413"/>
      <c r="H721" s="410">
        <f t="shared" si="22"/>
        <v>32121010</v>
      </c>
      <c r="I721" s="410" t="str">
        <f t="shared" si="23"/>
        <v>-- Su netauriojo metalo pagrindu</v>
      </c>
      <c r="J721" s="410" t="str">
        <f t="shared" si="23"/>
        <v>kilogramai</v>
      </c>
    </row>
    <row r="722" spans="1:10" ht="18" hidden="1" customHeight="1">
      <c r="A722" s="414"/>
      <c r="B722" s="414"/>
      <c r="C722" s="414"/>
      <c r="D722" s="414"/>
      <c r="E722" s="412">
        <v>2014</v>
      </c>
      <c r="F722" s="413"/>
      <c r="G722" s="413"/>
      <c r="H722" s="410">
        <f t="shared" si="22"/>
        <v>32121010</v>
      </c>
      <c r="I722" s="410" t="str">
        <f t="shared" si="23"/>
        <v>-- Su netauriojo metalo pagrindu</v>
      </c>
      <c r="J722" s="410" t="str">
        <f t="shared" si="23"/>
        <v>kilogramai</v>
      </c>
    </row>
    <row r="723" spans="1:10" ht="18" hidden="1" customHeight="1">
      <c r="A723" s="414"/>
      <c r="B723" s="414"/>
      <c r="C723" s="414"/>
      <c r="D723" s="414"/>
      <c r="E723" s="412">
        <v>2013</v>
      </c>
      <c r="F723" s="413"/>
      <c r="G723" s="413"/>
      <c r="H723" s="410">
        <f t="shared" si="22"/>
        <v>32121010</v>
      </c>
      <c r="I723" s="410" t="str">
        <f t="shared" si="23"/>
        <v>-- Su netauriojo metalo pagrindu</v>
      </c>
      <c r="J723" s="410" t="str">
        <f t="shared" si="23"/>
        <v>kilogramai</v>
      </c>
    </row>
    <row r="724" spans="1:10" ht="18" hidden="1" customHeight="1">
      <c r="A724" s="414"/>
      <c r="B724" s="414"/>
      <c r="C724" s="414"/>
      <c r="D724" s="414"/>
      <c r="E724" s="412">
        <v>2012</v>
      </c>
      <c r="F724" s="413"/>
      <c r="G724" s="413"/>
      <c r="H724" s="410">
        <f t="shared" si="22"/>
        <v>32121010</v>
      </c>
      <c r="I724" s="410" t="str">
        <f t="shared" si="23"/>
        <v>-- Su netauriojo metalo pagrindu</v>
      </c>
      <c r="J724" s="410" t="str">
        <f t="shared" si="23"/>
        <v>kilogramai</v>
      </c>
    </row>
    <row r="725" spans="1:10" ht="18" hidden="1" customHeight="1">
      <c r="A725" s="414"/>
      <c r="B725" s="414"/>
      <c r="C725" s="414"/>
      <c r="D725" s="414"/>
      <c r="E725" s="412">
        <v>2011</v>
      </c>
      <c r="F725" s="413"/>
      <c r="G725" s="413"/>
      <c r="H725" s="410">
        <f t="shared" si="22"/>
        <v>32121010</v>
      </c>
      <c r="I725" s="410" t="str">
        <f t="shared" si="23"/>
        <v>-- Su netauriojo metalo pagrindu</v>
      </c>
      <c r="J725" s="410" t="str">
        <f t="shared" si="23"/>
        <v>kilogramai</v>
      </c>
    </row>
    <row r="726" spans="1:10" ht="18" hidden="1" customHeight="1">
      <c r="A726" s="414"/>
      <c r="B726" s="414"/>
      <c r="C726" s="414"/>
      <c r="D726" s="414"/>
      <c r="E726" s="412">
        <v>2010</v>
      </c>
      <c r="F726" s="413"/>
      <c r="G726" s="413"/>
      <c r="H726" s="410">
        <f t="shared" si="22"/>
        <v>32121010</v>
      </c>
      <c r="I726" s="410" t="str">
        <f t="shared" si="23"/>
        <v>-- Su netauriojo metalo pagrindu</v>
      </c>
      <c r="J726" s="410" t="str">
        <f t="shared" si="23"/>
        <v>kilogramai</v>
      </c>
    </row>
    <row r="727" spans="1:10" ht="18" hidden="1" customHeight="1">
      <c r="A727" s="414"/>
      <c r="B727" s="414"/>
      <c r="C727" s="414"/>
      <c r="D727" s="414"/>
      <c r="E727" s="412">
        <v>2009</v>
      </c>
      <c r="F727" s="413">
        <v>17002.2</v>
      </c>
      <c r="G727" s="413">
        <v>48152.6</v>
      </c>
      <c r="H727" s="410">
        <f t="shared" si="22"/>
        <v>32121010</v>
      </c>
      <c r="I727" s="410" t="str">
        <f t="shared" si="23"/>
        <v>-- Su netauriojo metalo pagrindu</v>
      </c>
      <c r="J727" s="410" t="str">
        <f t="shared" si="23"/>
        <v>kilogramai</v>
      </c>
    </row>
    <row r="728" spans="1:10" ht="18" hidden="1" customHeight="1">
      <c r="A728" s="414"/>
      <c r="B728" s="414"/>
      <c r="C728" s="414"/>
      <c r="D728" s="414"/>
      <c r="E728" s="412">
        <v>2008</v>
      </c>
      <c r="F728" s="413">
        <v>25635</v>
      </c>
      <c r="G728" s="413">
        <v>85978</v>
      </c>
      <c r="H728" s="410">
        <f t="shared" si="22"/>
        <v>32121010</v>
      </c>
      <c r="I728" s="410" t="str">
        <f t="shared" si="23"/>
        <v>-- Su netauriojo metalo pagrindu</v>
      </c>
      <c r="J728" s="410" t="str">
        <f t="shared" si="23"/>
        <v>kilogramai</v>
      </c>
    </row>
    <row r="729" spans="1:10" ht="18" hidden="1" customHeight="1">
      <c r="A729" s="414"/>
      <c r="B729" s="414"/>
      <c r="C729" s="414"/>
      <c r="D729" s="414"/>
      <c r="E729" s="412">
        <v>2007</v>
      </c>
      <c r="F729" s="413">
        <v>21763.3</v>
      </c>
      <c r="G729" s="413">
        <v>57632.800000000003</v>
      </c>
      <c r="H729" s="410">
        <f t="shared" si="22"/>
        <v>32121010</v>
      </c>
      <c r="I729" s="410" t="str">
        <f t="shared" si="23"/>
        <v>-- Su netauriojo metalo pagrindu</v>
      </c>
      <c r="J729" s="410" t="str">
        <f t="shared" si="23"/>
        <v>kilogramai</v>
      </c>
    </row>
    <row r="730" spans="1:10" ht="18" hidden="1" customHeight="1">
      <c r="A730" s="414"/>
      <c r="B730" s="414"/>
      <c r="C730" s="414"/>
      <c r="D730" s="414"/>
      <c r="E730" s="412">
        <v>2006</v>
      </c>
      <c r="F730" s="413">
        <v>3143.2</v>
      </c>
      <c r="G730" s="413">
        <v>41255.300000000003</v>
      </c>
      <c r="H730" s="410">
        <f t="shared" si="22"/>
        <v>32121010</v>
      </c>
      <c r="I730" s="410" t="str">
        <f t="shared" si="23"/>
        <v>-- Su netauriojo metalo pagrindu</v>
      </c>
      <c r="J730" s="410" t="str">
        <f t="shared" si="23"/>
        <v>kilogramai</v>
      </c>
    </row>
    <row r="731" spans="1:10" ht="18" hidden="1" customHeight="1">
      <c r="A731" s="414"/>
      <c r="B731" s="414"/>
      <c r="C731" s="414"/>
      <c r="D731" s="414"/>
      <c r="E731" s="412">
        <v>2005</v>
      </c>
      <c r="F731" s="413">
        <v>3647</v>
      </c>
      <c r="G731" s="413">
        <v>38851.1</v>
      </c>
      <c r="H731" s="410">
        <f t="shared" si="22"/>
        <v>32121010</v>
      </c>
      <c r="I731" s="410" t="str">
        <f t="shared" si="23"/>
        <v>-- Su netauriojo metalo pagrindu</v>
      </c>
      <c r="J731" s="410" t="str">
        <f t="shared" si="23"/>
        <v>kilogramai</v>
      </c>
    </row>
    <row r="732" spans="1:10" ht="18" hidden="1" customHeight="1">
      <c r="A732" s="414"/>
      <c r="B732" s="411" t="s">
        <v>3145</v>
      </c>
      <c r="C732" s="411" t="s">
        <v>3146</v>
      </c>
      <c r="D732" s="411" t="s">
        <v>3054</v>
      </c>
      <c r="E732" s="412">
        <v>2018</v>
      </c>
      <c r="F732" s="413"/>
      <c r="G732" s="413"/>
      <c r="H732" s="410">
        <f t="shared" si="22"/>
        <v>32121090</v>
      </c>
      <c r="I732" s="410" t="str">
        <f t="shared" si="23"/>
        <v>-- Kita</v>
      </c>
      <c r="J732" s="410" t="str">
        <f t="shared" si="23"/>
        <v>kilogramai</v>
      </c>
    </row>
    <row r="733" spans="1:10" ht="18" hidden="1" customHeight="1">
      <c r="A733" s="414"/>
      <c r="B733" s="414"/>
      <c r="C733" s="414"/>
      <c r="D733" s="414"/>
      <c r="E733" s="412">
        <v>2017</v>
      </c>
      <c r="F733" s="413"/>
      <c r="G733" s="413"/>
      <c r="H733" s="410">
        <f t="shared" si="22"/>
        <v>32121090</v>
      </c>
      <c r="I733" s="410" t="str">
        <f t="shared" si="23"/>
        <v>-- Kita</v>
      </c>
      <c r="J733" s="410" t="str">
        <f t="shared" si="23"/>
        <v>kilogramai</v>
      </c>
    </row>
    <row r="734" spans="1:10" ht="18" hidden="1" customHeight="1">
      <c r="A734" s="414"/>
      <c r="B734" s="414"/>
      <c r="C734" s="414"/>
      <c r="D734" s="414"/>
      <c r="E734" s="412">
        <v>2016</v>
      </c>
      <c r="F734" s="413"/>
      <c r="G734" s="413"/>
      <c r="H734" s="410">
        <f t="shared" si="22"/>
        <v>32121090</v>
      </c>
      <c r="I734" s="410" t="str">
        <f t="shared" si="23"/>
        <v>-- Kita</v>
      </c>
      <c r="J734" s="410" t="str">
        <f t="shared" si="23"/>
        <v>kilogramai</v>
      </c>
    </row>
    <row r="735" spans="1:10" ht="18" hidden="1" customHeight="1">
      <c r="A735" s="414"/>
      <c r="B735" s="414"/>
      <c r="C735" s="414"/>
      <c r="D735" s="414"/>
      <c r="E735" s="412">
        <v>2015</v>
      </c>
      <c r="F735" s="413"/>
      <c r="G735" s="413"/>
      <c r="H735" s="410">
        <f t="shared" si="22"/>
        <v>32121090</v>
      </c>
      <c r="I735" s="410" t="str">
        <f t="shared" si="23"/>
        <v>-- Kita</v>
      </c>
      <c r="J735" s="410" t="str">
        <f t="shared" si="23"/>
        <v>kilogramai</v>
      </c>
    </row>
    <row r="736" spans="1:10" ht="18" hidden="1" customHeight="1">
      <c r="A736" s="414"/>
      <c r="B736" s="414"/>
      <c r="C736" s="414"/>
      <c r="D736" s="414"/>
      <c r="E736" s="412">
        <v>2014</v>
      </c>
      <c r="F736" s="413"/>
      <c r="G736" s="413"/>
      <c r="H736" s="410">
        <f t="shared" si="22"/>
        <v>32121090</v>
      </c>
      <c r="I736" s="410" t="str">
        <f t="shared" si="23"/>
        <v>-- Kita</v>
      </c>
      <c r="J736" s="410" t="str">
        <f t="shared" si="23"/>
        <v>kilogramai</v>
      </c>
    </row>
    <row r="737" spans="1:10" ht="18" hidden="1" customHeight="1">
      <c r="A737" s="414"/>
      <c r="B737" s="414"/>
      <c r="C737" s="414"/>
      <c r="D737" s="414"/>
      <c r="E737" s="412">
        <v>2013</v>
      </c>
      <c r="F737" s="413"/>
      <c r="G737" s="413"/>
      <c r="H737" s="410">
        <f t="shared" si="22"/>
        <v>32121090</v>
      </c>
      <c r="I737" s="410" t="str">
        <f t="shared" si="23"/>
        <v>-- Kita</v>
      </c>
      <c r="J737" s="410" t="str">
        <f t="shared" si="23"/>
        <v>kilogramai</v>
      </c>
    </row>
    <row r="738" spans="1:10" ht="18" hidden="1" customHeight="1">
      <c r="A738" s="414"/>
      <c r="B738" s="414"/>
      <c r="C738" s="414"/>
      <c r="D738" s="414"/>
      <c r="E738" s="412">
        <v>2012</v>
      </c>
      <c r="F738" s="413"/>
      <c r="G738" s="413"/>
      <c r="H738" s="410">
        <f t="shared" si="22"/>
        <v>32121090</v>
      </c>
      <c r="I738" s="410" t="str">
        <f t="shared" si="23"/>
        <v>-- Kita</v>
      </c>
      <c r="J738" s="410" t="str">
        <f t="shared" si="23"/>
        <v>kilogramai</v>
      </c>
    </row>
    <row r="739" spans="1:10" ht="18" hidden="1" customHeight="1">
      <c r="A739" s="414"/>
      <c r="B739" s="414"/>
      <c r="C739" s="414"/>
      <c r="D739" s="414"/>
      <c r="E739" s="412">
        <v>2011</v>
      </c>
      <c r="F739" s="413"/>
      <c r="G739" s="413"/>
      <c r="H739" s="410">
        <f t="shared" si="22"/>
        <v>32121090</v>
      </c>
      <c r="I739" s="410" t="str">
        <f t="shared" si="23"/>
        <v>-- Kita</v>
      </c>
      <c r="J739" s="410" t="str">
        <f t="shared" si="23"/>
        <v>kilogramai</v>
      </c>
    </row>
    <row r="740" spans="1:10" ht="18" hidden="1" customHeight="1">
      <c r="A740" s="414"/>
      <c r="B740" s="414"/>
      <c r="C740" s="414"/>
      <c r="D740" s="414"/>
      <c r="E740" s="412">
        <v>2010</v>
      </c>
      <c r="F740" s="413"/>
      <c r="G740" s="413"/>
      <c r="H740" s="410">
        <f t="shared" si="22"/>
        <v>32121090</v>
      </c>
      <c r="I740" s="410" t="str">
        <f t="shared" si="23"/>
        <v>-- Kita</v>
      </c>
      <c r="J740" s="410" t="str">
        <f t="shared" si="23"/>
        <v>kilogramai</v>
      </c>
    </row>
    <row r="741" spans="1:10" ht="18" hidden="1" customHeight="1">
      <c r="A741" s="414"/>
      <c r="B741" s="414"/>
      <c r="C741" s="414"/>
      <c r="D741" s="414"/>
      <c r="E741" s="412">
        <v>2009</v>
      </c>
      <c r="F741" s="413">
        <v>6709.5</v>
      </c>
      <c r="G741" s="413">
        <v>52044.7</v>
      </c>
      <c r="H741" s="410">
        <f t="shared" si="22"/>
        <v>32121090</v>
      </c>
      <c r="I741" s="410" t="str">
        <f t="shared" si="23"/>
        <v>-- Kita</v>
      </c>
      <c r="J741" s="410" t="str">
        <f t="shared" si="23"/>
        <v>kilogramai</v>
      </c>
    </row>
    <row r="742" spans="1:10" ht="18" hidden="1" customHeight="1">
      <c r="A742" s="414"/>
      <c r="B742" s="414"/>
      <c r="C742" s="414"/>
      <c r="D742" s="414"/>
      <c r="E742" s="412">
        <v>2008</v>
      </c>
      <c r="F742" s="413">
        <v>3811</v>
      </c>
      <c r="G742" s="413">
        <v>96356.6</v>
      </c>
      <c r="H742" s="410">
        <f t="shared" si="22"/>
        <v>32121090</v>
      </c>
      <c r="I742" s="410" t="str">
        <f t="shared" si="23"/>
        <v>-- Kita</v>
      </c>
      <c r="J742" s="410" t="str">
        <f t="shared" si="23"/>
        <v>kilogramai</v>
      </c>
    </row>
    <row r="743" spans="1:10" ht="18" hidden="1" customHeight="1">
      <c r="A743" s="414"/>
      <c r="B743" s="414"/>
      <c r="C743" s="414"/>
      <c r="D743" s="414"/>
      <c r="E743" s="412">
        <v>2007</v>
      </c>
      <c r="F743" s="413">
        <v>3072.4</v>
      </c>
      <c r="G743" s="413">
        <v>99394.6</v>
      </c>
      <c r="H743" s="410">
        <f t="shared" si="22"/>
        <v>32121090</v>
      </c>
      <c r="I743" s="410" t="str">
        <f t="shared" si="23"/>
        <v>-- Kita</v>
      </c>
      <c r="J743" s="410" t="str">
        <f t="shared" si="23"/>
        <v>kilogramai</v>
      </c>
    </row>
    <row r="744" spans="1:10" ht="18" hidden="1" customHeight="1">
      <c r="A744" s="414"/>
      <c r="B744" s="414"/>
      <c r="C744" s="414"/>
      <c r="D744" s="414"/>
      <c r="E744" s="412">
        <v>2006</v>
      </c>
      <c r="F744" s="413">
        <v>1331</v>
      </c>
      <c r="G744" s="413">
        <v>100418.8</v>
      </c>
      <c r="H744" s="410">
        <f t="shared" si="22"/>
        <v>32121090</v>
      </c>
      <c r="I744" s="410" t="str">
        <f t="shared" si="23"/>
        <v>-- Kita</v>
      </c>
      <c r="J744" s="410" t="str">
        <f t="shared" si="23"/>
        <v>kilogramai</v>
      </c>
    </row>
    <row r="745" spans="1:10" ht="18" hidden="1" customHeight="1">
      <c r="A745" s="414"/>
      <c r="B745" s="414"/>
      <c r="C745" s="414"/>
      <c r="D745" s="414"/>
      <c r="E745" s="412">
        <v>2005</v>
      </c>
      <c r="F745" s="413">
        <v>1148.3</v>
      </c>
      <c r="G745" s="413">
        <v>44482.9</v>
      </c>
      <c r="H745" s="410">
        <f t="shared" si="22"/>
        <v>32121090</v>
      </c>
      <c r="I745" s="410" t="str">
        <f t="shared" si="23"/>
        <v>-- Kita</v>
      </c>
      <c r="J745" s="410" t="str">
        <f t="shared" si="23"/>
        <v>kilogramai</v>
      </c>
    </row>
    <row r="746" spans="1:10" ht="18" hidden="1" customHeight="1">
      <c r="A746" s="414"/>
      <c r="B746" s="411" t="s">
        <v>3147</v>
      </c>
      <c r="C746" s="411" t="s">
        <v>3107</v>
      </c>
      <c r="D746" s="411" t="s">
        <v>3054</v>
      </c>
      <c r="E746" s="412">
        <v>2018</v>
      </c>
      <c r="F746" s="413">
        <v>228305.1</v>
      </c>
      <c r="G746" s="413">
        <v>397374.5</v>
      </c>
      <c r="H746" s="410">
        <f t="shared" si="22"/>
        <v>32129000</v>
      </c>
      <c r="I746" s="410" t="str">
        <f t="shared" si="23"/>
        <v>-- Kiti</v>
      </c>
      <c r="J746" s="410" t="str">
        <f t="shared" si="23"/>
        <v>kilogramai</v>
      </c>
    </row>
    <row r="747" spans="1:10" ht="18" hidden="1" customHeight="1">
      <c r="A747" s="414"/>
      <c r="B747" s="414"/>
      <c r="C747" s="414"/>
      <c r="D747" s="414"/>
      <c r="E747" s="412">
        <v>2017</v>
      </c>
      <c r="F747" s="413">
        <v>183900.4</v>
      </c>
      <c r="G747" s="413">
        <v>338919.9</v>
      </c>
      <c r="H747" s="410">
        <f t="shared" si="22"/>
        <v>32129000</v>
      </c>
      <c r="I747" s="410" t="str">
        <f t="shared" si="23"/>
        <v>-- Kiti</v>
      </c>
      <c r="J747" s="410" t="str">
        <f t="shared" si="23"/>
        <v>kilogramai</v>
      </c>
    </row>
    <row r="748" spans="1:10" ht="18" hidden="1" customHeight="1">
      <c r="A748" s="414"/>
      <c r="B748" s="414"/>
      <c r="C748" s="414"/>
      <c r="D748" s="414"/>
      <c r="E748" s="412">
        <v>2016</v>
      </c>
      <c r="F748" s="413">
        <v>161060.29999999999</v>
      </c>
      <c r="G748" s="413">
        <v>279463.8</v>
      </c>
      <c r="H748" s="410">
        <f t="shared" si="22"/>
        <v>32129000</v>
      </c>
      <c r="I748" s="410" t="str">
        <f t="shared" si="23"/>
        <v>-- Kiti</v>
      </c>
      <c r="J748" s="410" t="str">
        <f t="shared" si="23"/>
        <v>kilogramai</v>
      </c>
    </row>
    <row r="749" spans="1:10" ht="18" hidden="1" customHeight="1">
      <c r="A749" s="414"/>
      <c r="B749" s="414"/>
      <c r="C749" s="414"/>
      <c r="D749" s="414"/>
      <c r="E749" s="412">
        <v>2015</v>
      </c>
      <c r="F749" s="413">
        <v>194594.2</v>
      </c>
      <c r="G749" s="413">
        <v>260741.9</v>
      </c>
      <c r="H749" s="410">
        <f t="shared" si="22"/>
        <v>32129000</v>
      </c>
      <c r="I749" s="410" t="str">
        <f t="shared" si="23"/>
        <v>-- Kiti</v>
      </c>
      <c r="J749" s="410" t="str">
        <f t="shared" si="23"/>
        <v>kilogramai</v>
      </c>
    </row>
    <row r="750" spans="1:10" ht="18" hidden="1" customHeight="1">
      <c r="A750" s="414"/>
      <c r="B750" s="414"/>
      <c r="C750" s="414"/>
      <c r="D750" s="414"/>
      <c r="E750" s="412">
        <v>2014</v>
      </c>
      <c r="F750" s="413">
        <v>187560.9</v>
      </c>
      <c r="G750" s="413">
        <v>210891.8</v>
      </c>
      <c r="H750" s="410">
        <f t="shared" si="22"/>
        <v>32129000</v>
      </c>
      <c r="I750" s="410" t="str">
        <f t="shared" si="23"/>
        <v>-- Kiti</v>
      </c>
      <c r="J750" s="410" t="str">
        <f t="shared" si="23"/>
        <v>kilogramai</v>
      </c>
    </row>
    <row r="751" spans="1:10" ht="18" hidden="1" customHeight="1">
      <c r="A751" s="414"/>
      <c r="B751" s="414"/>
      <c r="C751" s="414"/>
      <c r="D751" s="414"/>
      <c r="E751" s="412">
        <v>2013</v>
      </c>
      <c r="F751" s="413">
        <v>216708.1</v>
      </c>
      <c r="G751" s="413">
        <v>208717.2</v>
      </c>
      <c r="H751" s="410">
        <f t="shared" si="22"/>
        <v>32129000</v>
      </c>
      <c r="I751" s="410" t="str">
        <f t="shared" si="23"/>
        <v>-- Kiti</v>
      </c>
      <c r="J751" s="410" t="str">
        <f t="shared" si="23"/>
        <v>kilogramai</v>
      </c>
    </row>
    <row r="752" spans="1:10" ht="18" hidden="1" customHeight="1">
      <c r="A752" s="414"/>
      <c r="B752" s="414"/>
      <c r="C752" s="414"/>
      <c r="D752" s="414"/>
      <c r="E752" s="412">
        <v>2012</v>
      </c>
      <c r="F752" s="413">
        <v>252042.9</v>
      </c>
      <c r="G752" s="413">
        <v>202844.4</v>
      </c>
      <c r="H752" s="410">
        <f t="shared" si="22"/>
        <v>32129000</v>
      </c>
      <c r="I752" s="410" t="str">
        <f t="shared" si="23"/>
        <v>-- Kiti</v>
      </c>
      <c r="J752" s="410" t="str">
        <f t="shared" si="23"/>
        <v>kilogramai</v>
      </c>
    </row>
    <row r="753" spans="1:10" ht="18" hidden="1" customHeight="1">
      <c r="A753" s="414"/>
      <c r="B753" s="414"/>
      <c r="C753" s="414"/>
      <c r="D753" s="414"/>
      <c r="E753" s="412">
        <v>2011</v>
      </c>
      <c r="F753" s="413">
        <v>227977.1</v>
      </c>
      <c r="G753" s="413">
        <v>279062.5</v>
      </c>
      <c r="H753" s="410">
        <f t="shared" si="22"/>
        <v>32129000</v>
      </c>
      <c r="I753" s="410" t="str">
        <f t="shared" si="23"/>
        <v>-- Kiti</v>
      </c>
      <c r="J753" s="410" t="str">
        <f t="shared" si="23"/>
        <v>kilogramai</v>
      </c>
    </row>
    <row r="754" spans="1:10" ht="18" hidden="1" customHeight="1">
      <c r="A754" s="414"/>
      <c r="B754" s="414"/>
      <c r="C754" s="414"/>
      <c r="D754" s="414"/>
      <c r="E754" s="412">
        <v>2010</v>
      </c>
      <c r="F754" s="413">
        <v>183843.4</v>
      </c>
      <c r="G754" s="413">
        <v>282862.8</v>
      </c>
      <c r="H754" s="410">
        <f t="shared" si="22"/>
        <v>32129000</v>
      </c>
      <c r="I754" s="410" t="str">
        <f t="shared" si="23"/>
        <v>-- Kiti</v>
      </c>
      <c r="J754" s="410" t="str">
        <f t="shared" si="23"/>
        <v>kilogramai</v>
      </c>
    </row>
    <row r="755" spans="1:10" ht="18" hidden="1" customHeight="1">
      <c r="A755" s="414"/>
      <c r="B755" s="414"/>
      <c r="C755" s="414"/>
      <c r="D755" s="414"/>
      <c r="E755" s="412">
        <v>2009</v>
      </c>
      <c r="F755" s="413"/>
      <c r="G755" s="413"/>
      <c r="H755" s="410">
        <f t="shared" si="22"/>
        <v>32129000</v>
      </c>
      <c r="I755" s="410" t="str">
        <f t="shared" si="23"/>
        <v>-- Kiti</v>
      </c>
      <c r="J755" s="410" t="str">
        <f t="shared" si="23"/>
        <v>kilogramai</v>
      </c>
    </row>
    <row r="756" spans="1:10" ht="18" hidden="1" customHeight="1">
      <c r="A756" s="414"/>
      <c r="B756" s="414"/>
      <c r="C756" s="414"/>
      <c r="D756" s="414"/>
      <c r="E756" s="412">
        <v>2008</v>
      </c>
      <c r="F756" s="413"/>
      <c r="G756" s="413"/>
      <c r="H756" s="410">
        <f t="shared" si="22"/>
        <v>32129000</v>
      </c>
      <c r="I756" s="410" t="str">
        <f t="shared" si="23"/>
        <v>-- Kiti</v>
      </c>
      <c r="J756" s="410" t="str">
        <f t="shared" si="23"/>
        <v>kilogramai</v>
      </c>
    </row>
    <row r="757" spans="1:10" ht="18" hidden="1" customHeight="1">
      <c r="A757" s="414"/>
      <c r="B757" s="414"/>
      <c r="C757" s="414"/>
      <c r="D757" s="414"/>
      <c r="E757" s="412">
        <v>2007</v>
      </c>
      <c r="F757" s="413"/>
      <c r="G757" s="413"/>
      <c r="H757" s="410">
        <f t="shared" si="22"/>
        <v>32129000</v>
      </c>
      <c r="I757" s="410" t="str">
        <f t="shared" si="23"/>
        <v>-- Kiti</v>
      </c>
      <c r="J757" s="410" t="str">
        <f t="shared" si="23"/>
        <v>kilogramai</v>
      </c>
    </row>
    <row r="758" spans="1:10" ht="18" hidden="1" customHeight="1">
      <c r="A758" s="414"/>
      <c r="B758" s="414"/>
      <c r="C758" s="414"/>
      <c r="D758" s="414"/>
      <c r="E758" s="412">
        <v>2006</v>
      </c>
      <c r="F758" s="413"/>
      <c r="G758" s="413"/>
      <c r="H758" s="410">
        <f t="shared" si="22"/>
        <v>32129000</v>
      </c>
      <c r="I758" s="410" t="str">
        <f t="shared" si="23"/>
        <v>-- Kiti</v>
      </c>
      <c r="J758" s="410" t="str">
        <f t="shared" si="23"/>
        <v>kilogramai</v>
      </c>
    </row>
    <row r="759" spans="1:10" ht="18" hidden="1" customHeight="1">
      <c r="A759" s="414"/>
      <c r="B759" s="414"/>
      <c r="C759" s="414"/>
      <c r="D759" s="414"/>
      <c r="E759" s="412">
        <v>2005</v>
      </c>
      <c r="F759" s="413"/>
      <c r="G759" s="413"/>
      <c r="H759" s="410">
        <f t="shared" si="22"/>
        <v>32129000</v>
      </c>
      <c r="I759" s="410" t="str">
        <f t="shared" si="23"/>
        <v>-- Kiti</v>
      </c>
      <c r="J759" s="410" t="str">
        <f t="shared" si="23"/>
        <v>kilogramai</v>
      </c>
    </row>
    <row r="760" spans="1:10" ht="18" hidden="1" customHeight="1">
      <c r="A760" s="414"/>
      <c r="B760" s="411" t="s">
        <v>3148</v>
      </c>
      <c r="C760" s="411" t="s">
        <v>3149</v>
      </c>
      <c r="D760" s="411" t="s">
        <v>3054</v>
      </c>
      <c r="E760" s="412">
        <v>2018</v>
      </c>
      <c r="F760" s="413"/>
      <c r="G760" s="413"/>
      <c r="H760" s="410">
        <f t="shared" si="22"/>
        <v>32129031</v>
      </c>
      <c r="I760" s="410" t="str">
        <f t="shared" si="23"/>
        <v>-- Kurių pagrindinės sudėtinės dalys yra aliuminio milteliai</v>
      </c>
      <c r="J760" s="410" t="str">
        <f t="shared" si="23"/>
        <v>kilogramai</v>
      </c>
    </row>
    <row r="761" spans="1:10" ht="18" hidden="1" customHeight="1">
      <c r="A761" s="414"/>
      <c r="B761" s="414"/>
      <c r="C761" s="414"/>
      <c r="D761" s="414"/>
      <c r="E761" s="412">
        <v>2017</v>
      </c>
      <c r="F761" s="413"/>
      <c r="G761" s="413"/>
      <c r="H761" s="410">
        <f t="shared" si="22"/>
        <v>32129031</v>
      </c>
      <c r="I761" s="410" t="str">
        <f t="shared" si="23"/>
        <v>-- Kurių pagrindinės sudėtinės dalys yra aliuminio milteliai</v>
      </c>
      <c r="J761" s="410" t="str">
        <f t="shared" si="23"/>
        <v>kilogramai</v>
      </c>
    </row>
    <row r="762" spans="1:10" ht="18" hidden="1" customHeight="1">
      <c r="A762" s="414"/>
      <c r="B762" s="414"/>
      <c r="C762" s="414"/>
      <c r="D762" s="414"/>
      <c r="E762" s="412">
        <v>2016</v>
      </c>
      <c r="F762" s="413"/>
      <c r="G762" s="413"/>
      <c r="H762" s="410">
        <f t="shared" si="22"/>
        <v>32129031</v>
      </c>
      <c r="I762" s="410" t="str">
        <f t="shared" si="23"/>
        <v>-- Kurių pagrindinės sudėtinės dalys yra aliuminio milteliai</v>
      </c>
      <c r="J762" s="410" t="str">
        <f t="shared" si="23"/>
        <v>kilogramai</v>
      </c>
    </row>
    <row r="763" spans="1:10" ht="18" hidden="1" customHeight="1">
      <c r="A763" s="414"/>
      <c r="B763" s="414"/>
      <c r="C763" s="414"/>
      <c r="D763" s="414"/>
      <c r="E763" s="412">
        <v>2015</v>
      </c>
      <c r="F763" s="413"/>
      <c r="G763" s="413"/>
      <c r="H763" s="410">
        <f t="shared" si="22"/>
        <v>32129031</v>
      </c>
      <c r="I763" s="410" t="str">
        <f t="shared" si="23"/>
        <v>-- Kurių pagrindinės sudėtinės dalys yra aliuminio milteliai</v>
      </c>
      <c r="J763" s="410" t="str">
        <f t="shared" si="23"/>
        <v>kilogramai</v>
      </c>
    </row>
    <row r="764" spans="1:10" ht="18" hidden="1" customHeight="1">
      <c r="A764" s="414"/>
      <c r="B764" s="414"/>
      <c r="C764" s="414"/>
      <c r="D764" s="414"/>
      <c r="E764" s="412">
        <v>2014</v>
      </c>
      <c r="F764" s="413"/>
      <c r="G764" s="413"/>
      <c r="H764" s="410">
        <f t="shared" si="22"/>
        <v>32129031</v>
      </c>
      <c r="I764" s="410" t="str">
        <f t="shared" si="23"/>
        <v>-- Kurių pagrindinės sudėtinės dalys yra aliuminio milteliai</v>
      </c>
      <c r="J764" s="410" t="str">
        <f t="shared" si="23"/>
        <v>kilogramai</v>
      </c>
    </row>
    <row r="765" spans="1:10" ht="18" hidden="1" customHeight="1">
      <c r="A765" s="414"/>
      <c r="B765" s="414"/>
      <c r="C765" s="414"/>
      <c r="D765" s="414"/>
      <c r="E765" s="412">
        <v>2013</v>
      </c>
      <c r="F765" s="413"/>
      <c r="G765" s="413"/>
      <c r="H765" s="410">
        <f t="shared" si="22"/>
        <v>32129031</v>
      </c>
      <c r="I765" s="410" t="str">
        <f t="shared" si="23"/>
        <v>-- Kurių pagrindinės sudėtinės dalys yra aliuminio milteliai</v>
      </c>
      <c r="J765" s="410" t="str">
        <f t="shared" si="23"/>
        <v>kilogramai</v>
      </c>
    </row>
    <row r="766" spans="1:10" ht="18" hidden="1" customHeight="1">
      <c r="A766" s="414"/>
      <c r="B766" s="414"/>
      <c r="C766" s="414"/>
      <c r="D766" s="414"/>
      <c r="E766" s="412">
        <v>2012</v>
      </c>
      <c r="F766" s="413"/>
      <c r="G766" s="413"/>
      <c r="H766" s="410">
        <f t="shared" si="22"/>
        <v>32129031</v>
      </c>
      <c r="I766" s="410" t="str">
        <f t="shared" si="23"/>
        <v>-- Kurių pagrindinės sudėtinės dalys yra aliuminio milteliai</v>
      </c>
      <c r="J766" s="410" t="str">
        <f t="shared" si="23"/>
        <v>kilogramai</v>
      </c>
    </row>
    <row r="767" spans="1:10" ht="18" hidden="1" customHeight="1">
      <c r="A767" s="414"/>
      <c r="B767" s="414"/>
      <c r="C767" s="414"/>
      <c r="D767" s="414"/>
      <c r="E767" s="412">
        <v>2011</v>
      </c>
      <c r="F767" s="413"/>
      <c r="G767" s="413"/>
      <c r="H767" s="410">
        <f t="shared" si="22"/>
        <v>32129031</v>
      </c>
      <c r="I767" s="410" t="str">
        <f t="shared" si="23"/>
        <v>-- Kurių pagrindinės sudėtinės dalys yra aliuminio milteliai</v>
      </c>
      <c r="J767" s="410" t="str">
        <f t="shared" si="23"/>
        <v>kilogramai</v>
      </c>
    </row>
    <row r="768" spans="1:10" ht="18" hidden="1" customHeight="1">
      <c r="A768" s="414"/>
      <c r="B768" s="414"/>
      <c r="C768" s="414"/>
      <c r="D768" s="414"/>
      <c r="E768" s="412">
        <v>2010</v>
      </c>
      <c r="F768" s="413"/>
      <c r="G768" s="413"/>
      <c r="H768" s="410">
        <f t="shared" si="22"/>
        <v>32129031</v>
      </c>
      <c r="I768" s="410" t="str">
        <f t="shared" si="23"/>
        <v>-- Kurių pagrindinės sudėtinės dalys yra aliuminio milteliai</v>
      </c>
      <c r="J768" s="410" t="str">
        <f t="shared" si="23"/>
        <v>kilogramai</v>
      </c>
    </row>
    <row r="769" spans="1:10" ht="18" hidden="1" customHeight="1">
      <c r="A769" s="414"/>
      <c r="B769" s="414"/>
      <c r="C769" s="414"/>
      <c r="D769" s="414"/>
      <c r="E769" s="412">
        <v>2009</v>
      </c>
      <c r="F769" s="413">
        <v>38605.599999999999</v>
      </c>
      <c r="G769" s="413">
        <v>33223.300000000003</v>
      </c>
      <c r="H769" s="410">
        <f t="shared" si="22"/>
        <v>32129031</v>
      </c>
      <c r="I769" s="410" t="str">
        <f t="shared" si="23"/>
        <v>-- Kurių pagrindinės sudėtinės dalys yra aliuminio milteliai</v>
      </c>
      <c r="J769" s="410" t="str">
        <f t="shared" si="23"/>
        <v>kilogramai</v>
      </c>
    </row>
    <row r="770" spans="1:10" ht="18" hidden="1" customHeight="1">
      <c r="A770" s="414"/>
      <c r="B770" s="414"/>
      <c r="C770" s="414"/>
      <c r="D770" s="414"/>
      <c r="E770" s="412">
        <v>2008</v>
      </c>
      <c r="F770" s="413">
        <v>98110.1</v>
      </c>
      <c r="G770" s="413">
        <v>108415</v>
      </c>
      <c r="H770" s="410">
        <f t="shared" si="22"/>
        <v>32129031</v>
      </c>
      <c r="I770" s="410" t="str">
        <f t="shared" si="23"/>
        <v>-- Kurių pagrindinės sudėtinės dalys yra aliuminio milteliai</v>
      </c>
      <c r="J770" s="410" t="str">
        <f t="shared" si="23"/>
        <v>kilogramai</v>
      </c>
    </row>
    <row r="771" spans="1:10" ht="18" hidden="1" customHeight="1">
      <c r="A771" s="414"/>
      <c r="B771" s="414"/>
      <c r="C771" s="414"/>
      <c r="D771" s="414"/>
      <c r="E771" s="412">
        <v>2007</v>
      </c>
      <c r="F771" s="413">
        <v>48438.5</v>
      </c>
      <c r="G771" s="413">
        <v>62729.9</v>
      </c>
      <c r="H771" s="410">
        <f t="shared" si="22"/>
        <v>32129031</v>
      </c>
      <c r="I771" s="410" t="str">
        <f t="shared" si="23"/>
        <v>-- Kurių pagrindinės sudėtinės dalys yra aliuminio milteliai</v>
      </c>
      <c r="J771" s="410" t="str">
        <f t="shared" si="23"/>
        <v>kilogramai</v>
      </c>
    </row>
    <row r="772" spans="1:10" ht="18" hidden="1" customHeight="1">
      <c r="A772" s="414"/>
      <c r="B772" s="414"/>
      <c r="C772" s="414"/>
      <c r="D772" s="414"/>
      <c r="E772" s="412">
        <v>2006</v>
      </c>
      <c r="F772" s="413">
        <v>60827.8</v>
      </c>
      <c r="G772" s="413">
        <v>72808</v>
      </c>
      <c r="H772" s="410">
        <f t="shared" si="22"/>
        <v>32129031</v>
      </c>
      <c r="I772" s="410" t="str">
        <f t="shared" si="23"/>
        <v>-- Kurių pagrindinės sudėtinės dalys yra aliuminio milteliai</v>
      </c>
      <c r="J772" s="410" t="str">
        <f t="shared" si="23"/>
        <v>kilogramai</v>
      </c>
    </row>
    <row r="773" spans="1:10" ht="18" hidden="1" customHeight="1">
      <c r="A773" s="414"/>
      <c r="B773" s="414"/>
      <c r="C773" s="414"/>
      <c r="D773" s="414"/>
      <c r="E773" s="412">
        <v>2005</v>
      </c>
      <c r="F773" s="413">
        <v>18202.900000000001</v>
      </c>
      <c r="G773" s="413">
        <v>31490.6</v>
      </c>
      <c r="H773" s="410">
        <f t="shared" ref="H773:H836" si="24">+IF(B773=0,H772,VALUE(B773))</f>
        <v>32129031</v>
      </c>
      <c r="I773" s="410" t="str">
        <f t="shared" ref="I773:J836" si="25">+IF(C773=0,I772,C773)</f>
        <v>-- Kurių pagrindinės sudėtinės dalys yra aliuminio milteliai</v>
      </c>
      <c r="J773" s="410" t="str">
        <f t="shared" si="25"/>
        <v>kilogramai</v>
      </c>
    </row>
    <row r="774" spans="1:10" ht="18" hidden="1" customHeight="1">
      <c r="A774" s="414"/>
      <c r="B774" s="411" t="s">
        <v>3150</v>
      </c>
      <c r="C774" s="411" t="s">
        <v>3107</v>
      </c>
      <c r="D774" s="411" t="s">
        <v>3054</v>
      </c>
      <c r="E774" s="412">
        <v>2018</v>
      </c>
      <c r="F774" s="413"/>
      <c r="G774" s="413"/>
      <c r="H774" s="410">
        <f t="shared" si="24"/>
        <v>32129038</v>
      </c>
      <c r="I774" s="410" t="str">
        <f t="shared" si="25"/>
        <v>-- Kiti</v>
      </c>
      <c r="J774" s="410" t="str">
        <f t="shared" si="25"/>
        <v>kilogramai</v>
      </c>
    </row>
    <row r="775" spans="1:10" ht="18" hidden="1" customHeight="1">
      <c r="A775" s="414"/>
      <c r="B775" s="414"/>
      <c r="C775" s="414"/>
      <c r="D775" s="414"/>
      <c r="E775" s="412">
        <v>2017</v>
      </c>
      <c r="F775" s="413"/>
      <c r="G775" s="413"/>
      <c r="H775" s="410">
        <f t="shared" si="24"/>
        <v>32129038</v>
      </c>
      <c r="I775" s="410" t="str">
        <f t="shared" si="25"/>
        <v>-- Kiti</v>
      </c>
      <c r="J775" s="410" t="str">
        <f t="shared" si="25"/>
        <v>kilogramai</v>
      </c>
    </row>
    <row r="776" spans="1:10" ht="18" hidden="1" customHeight="1">
      <c r="A776" s="414"/>
      <c r="B776" s="414"/>
      <c r="C776" s="414"/>
      <c r="D776" s="414"/>
      <c r="E776" s="412">
        <v>2016</v>
      </c>
      <c r="F776" s="413"/>
      <c r="G776" s="413"/>
      <c r="H776" s="410">
        <f t="shared" si="24"/>
        <v>32129038</v>
      </c>
      <c r="I776" s="410" t="str">
        <f t="shared" si="25"/>
        <v>-- Kiti</v>
      </c>
      <c r="J776" s="410" t="str">
        <f t="shared" si="25"/>
        <v>kilogramai</v>
      </c>
    </row>
    <row r="777" spans="1:10" ht="18" hidden="1" customHeight="1">
      <c r="A777" s="414"/>
      <c r="B777" s="414"/>
      <c r="C777" s="414"/>
      <c r="D777" s="414"/>
      <c r="E777" s="412">
        <v>2015</v>
      </c>
      <c r="F777" s="413"/>
      <c r="G777" s="413"/>
      <c r="H777" s="410">
        <f t="shared" si="24"/>
        <v>32129038</v>
      </c>
      <c r="I777" s="410" t="str">
        <f t="shared" si="25"/>
        <v>-- Kiti</v>
      </c>
      <c r="J777" s="410" t="str">
        <f t="shared" si="25"/>
        <v>kilogramai</v>
      </c>
    </row>
    <row r="778" spans="1:10" ht="18" hidden="1" customHeight="1">
      <c r="A778" s="414"/>
      <c r="B778" s="414"/>
      <c r="C778" s="414"/>
      <c r="D778" s="414"/>
      <c r="E778" s="412">
        <v>2014</v>
      </c>
      <c r="F778" s="413"/>
      <c r="G778" s="413"/>
      <c r="H778" s="410">
        <f t="shared" si="24"/>
        <v>32129038</v>
      </c>
      <c r="I778" s="410" t="str">
        <f t="shared" si="25"/>
        <v>-- Kiti</v>
      </c>
      <c r="J778" s="410" t="str">
        <f t="shared" si="25"/>
        <v>kilogramai</v>
      </c>
    </row>
    <row r="779" spans="1:10" ht="18" hidden="1" customHeight="1">
      <c r="A779" s="414"/>
      <c r="B779" s="414"/>
      <c r="C779" s="414"/>
      <c r="D779" s="414"/>
      <c r="E779" s="412">
        <v>2013</v>
      </c>
      <c r="F779" s="413"/>
      <c r="G779" s="413"/>
      <c r="H779" s="410">
        <f t="shared" si="24"/>
        <v>32129038</v>
      </c>
      <c r="I779" s="410" t="str">
        <f t="shared" si="25"/>
        <v>-- Kiti</v>
      </c>
      <c r="J779" s="410" t="str">
        <f t="shared" si="25"/>
        <v>kilogramai</v>
      </c>
    </row>
    <row r="780" spans="1:10" ht="18" hidden="1" customHeight="1">
      <c r="A780" s="414"/>
      <c r="B780" s="414"/>
      <c r="C780" s="414"/>
      <c r="D780" s="414"/>
      <c r="E780" s="412">
        <v>2012</v>
      </c>
      <c r="F780" s="413"/>
      <c r="G780" s="413"/>
      <c r="H780" s="410">
        <f t="shared" si="24"/>
        <v>32129038</v>
      </c>
      <c r="I780" s="410" t="str">
        <f t="shared" si="25"/>
        <v>-- Kiti</v>
      </c>
      <c r="J780" s="410" t="str">
        <f t="shared" si="25"/>
        <v>kilogramai</v>
      </c>
    </row>
    <row r="781" spans="1:10" ht="18" hidden="1" customHeight="1">
      <c r="A781" s="414"/>
      <c r="B781" s="414"/>
      <c r="C781" s="414"/>
      <c r="D781" s="414"/>
      <c r="E781" s="412">
        <v>2011</v>
      </c>
      <c r="F781" s="413"/>
      <c r="G781" s="413"/>
      <c r="H781" s="410">
        <f t="shared" si="24"/>
        <v>32129038</v>
      </c>
      <c r="I781" s="410" t="str">
        <f t="shared" si="25"/>
        <v>-- Kiti</v>
      </c>
      <c r="J781" s="410" t="str">
        <f t="shared" si="25"/>
        <v>kilogramai</v>
      </c>
    </row>
    <row r="782" spans="1:10" ht="18" hidden="1" customHeight="1">
      <c r="A782" s="414"/>
      <c r="B782" s="414"/>
      <c r="C782" s="414"/>
      <c r="D782" s="414"/>
      <c r="E782" s="412">
        <v>2010</v>
      </c>
      <c r="F782" s="413"/>
      <c r="G782" s="413"/>
      <c r="H782" s="410">
        <f t="shared" si="24"/>
        <v>32129038</v>
      </c>
      <c r="I782" s="410" t="str">
        <f t="shared" si="25"/>
        <v>-- Kiti</v>
      </c>
      <c r="J782" s="410" t="str">
        <f t="shared" si="25"/>
        <v>kilogramai</v>
      </c>
    </row>
    <row r="783" spans="1:10" ht="18" hidden="1" customHeight="1">
      <c r="A783" s="414"/>
      <c r="B783" s="414"/>
      <c r="C783" s="414"/>
      <c r="D783" s="414"/>
      <c r="E783" s="412">
        <v>2009</v>
      </c>
      <c r="F783" s="413">
        <v>44778.400000000001</v>
      </c>
      <c r="G783" s="413">
        <v>120987.6</v>
      </c>
      <c r="H783" s="410">
        <f t="shared" si="24"/>
        <v>32129038</v>
      </c>
      <c r="I783" s="410" t="str">
        <f t="shared" si="25"/>
        <v>-- Kiti</v>
      </c>
      <c r="J783" s="410" t="str">
        <f t="shared" si="25"/>
        <v>kilogramai</v>
      </c>
    </row>
    <row r="784" spans="1:10" ht="18" hidden="1" customHeight="1">
      <c r="A784" s="414"/>
      <c r="B784" s="414"/>
      <c r="C784" s="414"/>
      <c r="D784" s="414"/>
      <c r="E784" s="412">
        <v>2008</v>
      </c>
      <c r="F784" s="413">
        <v>163908.70000000001</v>
      </c>
      <c r="G784" s="413">
        <v>266238.90000000002</v>
      </c>
      <c r="H784" s="410">
        <f t="shared" si="24"/>
        <v>32129038</v>
      </c>
      <c r="I784" s="410" t="str">
        <f t="shared" si="25"/>
        <v>-- Kiti</v>
      </c>
      <c r="J784" s="410" t="str">
        <f t="shared" si="25"/>
        <v>kilogramai</v>
      </c>
    </row>
    <row r="785" spans="1:10" ht="18" hidden="1" customHeight="1">
      <c r="A785" s="414"/>
      <c r="B785" s="414"/>
      <c r="C785" s="414"/>
      <c r="D785" s="414"/>
      <c r="E785" s="412">
        <v>2007</v>
      </c>
      <c r="F785" s="413">
        <v>111207.9</v>
      </c>
      <c r="G785" s="413">
        <v>203684</v>
      </c>
      <c r="H785" s="410">
        <f t="shared" si="24"/>
        <v>32129038</v>
      </c>
      <c r="I785" s="410" t="str">
        <f t="shared" si="25"/>
        <v>-- Kiti</v>
      </c>
      <c r="J785" s="410" t="str">
        <f t="shared" si="25"/>
        <v>kilogramai</v>
      </c>
    </row>
    <row r="786" spans="1:10" ht="18" hidden="1" customHeight="1">
      <c r="A786" s="414"/>
      <c r="B786" s="414"/>
      <c r="C786" s="414"/>
      <c r="D786" s="414"/>
      <c r="E786" s="412">
        <v>2006</v>
      </c>
      <c r="F786" s="413">
        <v>56797.8</v>
      </c>
      <c r="G786" s="413">
        <v>257686.39999999999</v>
      </c>
      <c r="H786" s="410">
        <f t="shared" si="24"/>
        <v>32129038</v>
      </c>
      <c r="I786" s="410" t="str">
        <f t="shared" si="25"/>
        <v>-- Kiti</v>
      </c>
      <c r="J786" s="410" t="str">
        <f t="shared" si="25"/>
        <v>kilogramai</v>
      </c>
    </row>
    <row r="787" spans="1:10" ht="18" hidden="1" customHeight="1">
      <c r="A787" s="414"/>
      <c r="B787" s="414"/>
      <c r="C787" s="414"/>
      <c r="D787" s="414"/>
      <c r="E787" s="412">
        <v>2005</v>
      </c>
      <c r="F787" s="413">
        <v>25633.1</v>
      </c>
      <c r="G787" s="413">
        <v>175453.6</v>
      </c>
      <c r="H787" s="410">
        <f t="shared" si="24"/>
        <v>32129038</v>
      </c>
      <c r="I787" s="410" t="str">
        <f t="shared" si="25"/>
        <v>-- Kiti</v>
      </c>
      <c r="J787" s="410" t="str">
        <f t="shared" si="25"/>
        <v>kilogramai</v>
      </c>
    </row>
    <row r="788" spans="1:10" ht="18" hidden="1" customHeight="1">
      <c r="A788" s="414"/>
      <c r="B788" s="411" t="s">
        <v>3151</v>
      </c>
      <c r="C788" s="411" t="s">
        <v>3152</v>
      </c>
      <c r="D788" s="411" t="s">
        <v>3054</v>
      </c>
      <c r="E788" s="412">
        <v>2018</v>
      </c>
      <c r="F788" s="413"/>
      <c r="G788" s="413"/>
      <c r="H788" s="410">
        <f t="shared" si="24"/>
        <v>32129090</v>
      </c>
      <c r="I788" s="410" t="str">
        <f t="shared" si="25"/>
        <v>-- Dažikliai ir kitos dažiosios medžiagos, suformuotos į formas arba supakuotos į mažmeninei prekybai skirtas pakuotes</v>
      </c>
      <c r="J788" s="410" t="str">
        <f t="shared" si="25"/>
        <v>kilogramai</v>
      </c>
    </row>
    <row r="789" spans="1:10" ht="18" hidden="1" customHeight="1">
      <c r="A789" s="414"/>
      <c r="B789" s="414"/>
      <c r="C789" s="414"/>
      <c r="D789" s="414"/>
      <c r="E789" s="412">
        <v>2017</v>
      </c>
      <c r="F789" s="413"/>
      <c r="G789" s="413"/>
      <c r="H789" s="410">
        <f t="shared" si="24"/>
        <v>32129090</v>
      </c>
      <c r="I789" s="410" t="str">
        <f t="shared" si="25"/>
        <v>-- Dažikliai ir kitos dažiosios medžiagos, suformuotos į formas arba supakuotos į mažmeninei prekybai skirtas pakuotes</v>
      </c>
      <c r="J789" s="410" t="str">
        <f t="shared" si="25"/>
        <v>kilogramai</v>
      </c>
    </row>
    <row r="790" spans="1:10" ht="18" hidden="1" customHeight="1">
      <c r="A790" s="414"/>
      <c r="B790" s="414"/>
      <c r="C790" s="414"/>
      <c r="D790" s="414"/>
      <c r="E790" s="412">
        <v>2016</v>
      </c>
      <c r="F790" s="413"/>
      <c r="G790" s="413"/>
      <c r="H790" s="410">
        <f t="shared" si="24"/>
        <v>32129090</v>
      </c>
      <c r="I790" s="410" t="str">
        <f t="shared" si="25"/>
        <v>-- Dažikliai ir kitos dažiosios medžiagos, suformuotos į formas arba supakuotos į mažmeninei prekybai skirtas pakuotes</v>
      </c>
      <c r="J790" s="410" t="str">
        <f t="shared" si="25"/>
        <v>kilogramai</v>
      </c>
    </row>
    <row r="791" spans="1:10" ht="18" hidden="1" customHeight="1">
      <c r="A791" s="414"/>
      <c r="B791" s="414"/>
      <c r="C791" s="414"/>
      <c r="D791" s="414"/>
      <c r="E791" s="412">
        <v>2015</v>
      </c>
      <c r="F791" s="413"/>
      <c r="G791" s="413"/>
      <c r="H791" s="410">
        <f t="shared" si="24"/>
        <v>32129090</v>
      </c>
      <c r="I791" s="410" t="str">
        <f t="shared" si="25"/>
        <v>-- Dažikliai ir kitos dažiosios medžiagos, suformuotos į formas arba supakuotos į mažmeninei prekybai skirtas pakuotes</v>
      </c>
      <c r="J791" s="410" t="str">
        <f t="shared" si="25"/>
        <v>kilogramai</v>
      </c>
    </row>
    <row r="792" spans="1:10" ht="18" hidden="1" customHeight="1">
      <c r="A792" s="414"/>
      <c r="B792" s="414"/>
      <c r="C792" s="414"/>
      <c r="D792" s="414"/>
      <c r="E792" s="412">
        <v>2014</v>
      </c>
      <c r="F792" s="413"/>
      <c r="G792" s="413"/>
      <c r="H792" s="410">
        <f t="shared" si="24"/>
        <v>32129090</v>
      </c>
      <c r="I792" s="410" t="str">
        <f t="shared" si="25"/>
        <v>-- Dažikliai ir kitos dažiosios medžiagos, suformuotos į formas arba supakuotos į mažmeninei prekybai skirtas pakuotes</v>
      </c>
      <c r="J792" s="410" t="str">
        <f t="shared" si="25"/>
        <v>kilogramai</v>
      </c>
    </row>
    <row r="793" spans="1:10" ht="18" hidden="1" customHeight="1">
      <c r="A793" s="414"/>
      <c r="B793" s="414"/>
      <c r="C793" s="414"/>
      <c r="D793" s="414"/>
      <c r="E793" s="412">
        <v>2013</v>
      </c>
      <c r="F793" s="413"/>
      <c r="G793" s="413"/>
      <c r="H793" s="410">
        <f t="shared" si="24"/>
        <v>32129090</v>
      </c>
      <c r="I793" s="410" t="str">
        <f t="shared" si="25"/>
        <v>-- Dažikliai ir kitos dažiosios medžiagos, suformuotos į formas arba supakuotos į mažmeninei prekybai skirtas pakuotes</v>
      </c>
      <c r="J793" s="410" t="str">
        <f t="shared" si="25"/>
        <v>kilogramai</v>
      </c>
    </row>
    <row r="794" spans="1:10" ht="18" hidden="1" customHeight="1">
      <c r="A794" s="414"/>
      <c r="B794" s="414"/>
      <c r="C794" s="414"/>
      <c r="D794" s="414"/>
      <c r="E794" s="412">
        <v>2012</v>
      </c>
      <c r="F794" s="413"/>
      <c r="G794" s="413"/>
      <c r="H794" s="410">
        <f t="shared" si="24"/>
        <v>32129090</v>
      </c>
      <c r="I794" s="410" t="str">
        <f t="shared" si="25"/>
        <v>-- Dažikliai ir kitos dažiosios medžiagos, suformuotos į formas arba supakuotos į mažmeninei prekybai skirtas pakuotes</v>
      </c>
      <c r="J794" s="410" t="str">
        <f t="shared" si="25"/>
        <v>kilogramai</v>
      </c>
    </row>
    <row r="795" spans="1:10" ht="18" hidden="1" customHeight="1">
      <c r="A795" s="414"/>
      <c r="B795" s="414"/>
      <c r="C795" s="414"/>
      <c r="D795" s="414"/>
      <c r="E795" s="412">
        <v>2011</v>
      </c>
      <c r="F795" s="413"/>
      <c r="G795" s="413"/>
      <c r="H795" s="410">
        <f t="shared" si="24"/>
        <v>32129090</v>
      </c>
      <c r="I795" s="410" t="str">
        <f t="shared" si="25"/>
        <v>-- Dažikliai ir kitos dažiosios medžiagos, suformuotos į formas arba supakuotos į mažmeninei prekybai skirtas pakuotes</v>
      </c>
      <c r="J795" s="410" t="str">
        <f t="shared" si="25"/>
        <v>kilogramai</v>
      </c>
    </row>
    <row r="796" spans="1:10" ht="18" hidden="1" customHeight="1">
      <c r="A796" s="414"/>
      <c r="B796" s="414"/>
      <c r="C796" s="414"/>
      <c r="D796" s="414"/>
      <c r="E796" s="412">
        <v>2010</v>
      </c>
      <c r="F796" s="413"/>
      <c r="G796" s="413"/>
      <c r="H796" s="410">
        <f t="shared" si="24"/>
        <v>32129090</v>
      </c>
      <c r="I796" s="410" t="str">
        <f t="shared" si="25"/>
        <v>-- Dažikliai ir kitos dažiosios medžiagos, suformuotos į formas arba supakuotos į mažmeninei prekybai skirtas pakuotes</v>
      </c>
      <c r="J796" s="410" t="str">
        <f t="shared" si="25"/>
        <v>kilogramai</v>
      </c>
    </row>
    <row r="797" spans="1:10" ht="18" hidden="1" customHeight="1">
      <c r="A797" s="414"/>
      <c r="B797" s="414"/>
      <c r="C797" s="414"/>
      <c r="D797" s="414"/>
      <c r="E797" s="412">
        <v>2009</v>
      </c>
      <c r="F797" s="413">
        <v>16351.5</v>
      </c>
      <c r="G797" s="413">
        <v>27250</v>
      </c>
      <c r="H797" s="410">
        <f t="shared" si="24"/>
        <v>32129090</v>
      </c>
      <c r="I797" s="410" t="str">
        <f t="shared" si="25"/>
        <v>-- Dažikliai ir kitos dažiosios medžiagos, suformuotos į formas arba supakuotos į mažmeninei prekybai skirtas pakuotes</v>
      </c>
      <c r="J797" s="410" t="str">
        <f t="shared" si="25"/>
        <v>kilogramai</v>
      </c>
    </row>
    <row r="798" spans="1:10" ht="18" hidden="1" customHeight="1">
      <c r="A798" s="414"/>
      <c r="B798" s="414"/>
      <c r="C798" s="414"/>
      <c r="D798" s="414"/>
      <c r="E798" s="412">
        <v>2008</v>
      </c>
      <c r="F798" s="413">
        <v>13034.2</v>
      </c>
      <c r="G798" s="413">
        <v>60751.199999999997</v>
      </c>
      <c r="H798" s="410">
        <f t="shared" si="24"/>
        <v>32129090</v>
      </c>
      <c r="I798" s="410" t="str">
        <f t="shared" si="25"/>
        <v>-- Dažikliai ir kitos dažiosios medžiagos, suformuotos į formas arba supakuotos į mažmeninei prekybai skirtas pakuotes</v>
      </c>
      <c r="J798" s="410" t="str">
        <f t="shared" si="25"/>
        <v>kilogramai</v>
      </c>
    </row>
    <row r="799" spans="1:10" ht="18" hidden="1" customHeight="1">
      <c r="A799" s="414"/>
      <c r="B799" s="414"/>
      <c r="C799" s="414"/>
      <c r="D799" s="414"/>
      <c r="E799" s="412">
        <v>2007</v>
      </c>
      <c r="F799" s="413">
        <v>10266.4</v>
      </c>
      <c r="G799" s="413">
        <v>47642.2</v>
      </c>
      <c r="H799" s="410">
        <f t="shared" si="24"/>
        <v>32129090</v>
      </c>
      <c r="I799" s="410" t="str">
        <f t="shared" si="25"/>
        <v>-- Dažikliai ir kitos dažiosios medžiagos, suformuotos į formas arba supakuotos į mažmeninei prekybai skirtas pakuotes</v>
      </c>
      <c r="J799" s="410" t="str">
        <f t="shared" si="25"/>
        <v>kilogramai</v>
      </c>
    </row>
    <row r="800" spans="1:10" ht="18" hidden="1" customHeight="1">
      <c r="A800" s="414"/>
      <c r="B800" s="414"/>
      <c r="C800" s="414"/>
      <c r="D800" s="414"/>
      <c r="E800" s="412">
        <v>2006</v>
      </c>
      <c r="F800" s="413">
        <v>5788</v>
      </c>
      <c r="G800" s="413">
        <v>28768.2</v>
      </c>
      <c r="H800" s="410">
        <f t="shared" si="24"/>
        <v>32129090</v>
      </c>
      <c r="I800" s="410" t="str">
        <f t="shared" si="25"/>
        <v>-- Dažikliai ir kitos dažiosios medžiagos, suformuotos į formas arba supakuotos į mažmeninei prekybai skirtas pakuotes</v>
      </c>
      <c r="J800" s="410" t="str">
        <f t="shared" si="25"/>
        <v>kilogramai</v>
      </c>
    </row>
    <row r="801" spans="1:10" ht="18" hidden="1" customHeight="1">
      <c r="A801" s="414"/>
      <c r="B801" s="414"/>
      <c r="C801" s="414"/>
      <c r="D801" s="414"/>
      <c r="E801" s="412">
        <v>2005</v>
      </c>
      <c r="F801" s="413">
        <v>11317.8</v>
      </c>
      <c r="G801" s="413">
        <v>87837.3</v>
      </c>
      <c r="H801" s="410">
        <f t="shared" si="24"/>
        <v>32129090</v>
      </c>
      <c r="I801" s="410" t="str">
        <f t="shared" si="25"/>
        <v>-- Dažikliai ir kitos dažiosios medžiagos, suformuotos į formas arba supakuotos į mažmeninei prekybai skirtas pakuotes</v>
      </c>
      <c r="J801" s="410" t="str">
        <f t="shared" si="25"/>
        <v>kilogramai</v>
      </c>
    </row>
    <row r="802" spans="1:10" ht="18" hidden="1" customHeight="1">
      <c r="A802" s="414"/>
      <c r="B802" s="411" t="s">
        <v>3153</v>
      </c>
      <c r="C802" s="411" t="s">
        <v>3154</v>
      </c>
      <c r="D802" s="411" t="s">
        <v>3054</v>
      </c>
      <c r="E802" s="412">
        <v>2018</v>
      </c>
      <c r="F802" s="413">
        <v>55207.9</v>
      </c>
      <c r="G802" s="413">
        <v>229374.1</v>
      </c>
      <c r="H802" s="410">
        <f t="shared" si="24"/>
        <v>32131000</v>
      </c>
      <c r="I802" s="410" t="str">
        <f t="shared" si="25"/>
        <v>-- Dažų rinkiniai</v>
      </c>
      <c r="J802" s="410" t="str">
        <f t="shared" si="25"/>
        <v>kilogramai</v>
      </c>
    </row>
    <row r="803" spans="1:10" ht="18" hidden="1" customHeight="1">
      <c r="A803" s="414"/>
      <c r="B803" s="414"/>
      <c r="C803" s="414"/>
      <c r="D803" s="414"/>
      <c r="E803" s="412">
        <v>2017</v>
      </c>
      <c r="F803" s="413">
        <v>54898.5</v>
      </c>
      <c r="G803" s="413">
        <v>198182.6</v>
      </c>
      <c r="H803" s="410">
        <f t="shared" si="24"/>
        <v>32131000</v>
      </c>
      <c r="I803" s="410" t="str">
        <f t="shared" si="25"/>
        <v>-- Dažų rinkiniai</v>
      </c>
      <c r="J803" s="410" t="str">
        <f t="shared" si="25"/>
        <v>kilogramai</v>
      </c>
    </row>
    <row r="804" spans="1:10" ht="18" hidden="1" customHeight="1">
      <c r="A804" s="414"/>
      <c r="B804" s="414"/>
      <c r="C804" s="414"/>
      <c r="D804" s="414"/>
      <c r="E804" s="412">
        <v>2016</v>
      </c>
      <c r="F804" s="413">
        <v>60958.6</v>
      </c>
      <c r="G804" s="413">
        <v>217504.5</v>
      </c>
      <c r="H804" s="410">
        <f t="shared" si="24"/>
        <v>32131000</v>
      </c>
      <c r="I804" s="410" t="str">
        <f t="shared" si="25"/>
        <v>-- Dažų rinkiniai</v>
      </c>
      <c r="J804" s="410" t="str">
        <f t="shared" si="25"/>
        <v>kilogramai</v>
      </c>
    </row>
    <row r="805" spans="1:10" ht="18" hidden="1" customHeight="1">
      <c r="A805" s="414"/>
      <c r="B805" s="414"/>
      <c r="C805" s="414"/>
      <c r="D805" s="414"/>
      <c r="E805" s="412">
        <v>2015</v>
      </c>
      <c r="F805" s="413">
        <v>65754.399999999994</v>
      </c>
      <c r="G805" s="413">
        <v>203750.9</v>
      </c>
      <c r="H805" s="410">
        <f t="shared" si="24"/>
        <v>32131000</v>
      </c>
      <c r="I805" s="410" t="str">
        <f t="shared" si="25"/>
        <v>-- Dažų rinkiniai</v>
      </c>
      <c r="J805" s="410" t="str">
        <f t="shared" si="25"/>
        <v>kilogramai</v>
      </c>
    </row>
    <row r="806" spans="1:10" ht="18" hidden="1" customHeight="1">
      <c r="A806" s="414"/>
      <c r="B806" s="414"/>
      <c r="C806" s="414"/>
      <c r="D806" s="414"/>
      <c r="E806" s="412">
        <v>2014</v>
      </c>
      <c r="F806" s="413">
        <v>70191.8</v>
      </c>
      <c r="G806" s="413">
        <v>196180.8</v>
      </c>
      <c r="H806" s="410">
        <f t="shared" si="24"/>
        <v>32131000</v>
      </c>
      <c r="I806" s="410" t="str">
        <f t="shared" si="25"/>
        <v>-- Dažų rinkiniai</v>
      </c>
      <c r="J806" s="410" t="str">
        <f t="shared" si="25"/>
        <v>kilogramai</v>
      </c>
    </row>
    <row r="807" spans="1:10" ht="18" hidden="1" customHeight="1">
      <c r="A807" s="414"/>
      <c r="B807" s="414"/>
      <c r="C807" s="414"/>
      <c r="D807" s="414"/>
      <c r="E807" s="412">
        <v>2013</v>
      </c>
      <c r="F807" s="413">
        <v>83558.100000000006</v>
      </c>
      <c r="G807" s="413">
        <v>208837.9</v>
      </c>
      <c r="H807" s="410">
        <f t="shared" si="24"/>
        <v>32131000</v>
      </c>
      <c r="I807" s="410" t="str">
        <f t="shared" si="25"/>
        <v>-- Dažų rinkiniai</v>
      </c>
      <c r="J807" s="410" t="str">
        <f t="shared" si="25"/>
        <v>kilogramai</v>
      </c>
    </row>
    <row r="808" spans="1:10" ht="18" hidden="1" customHeight="1">
      <c r="A808" s="414"/>
      <c r="B808" s="414"/>
      <c r="C808" s="414"/>
      <c r="D808" s="414"/>
      <c r="E808" s="412">
        <v>2012</v>
      </c>
      <c r="F808" s="413">
        <v>61854.6</v>
      </c>
      <c r="G808" s="413">
        <v>191129.3</v>
      </c>
      <c r="H808" s="410">
        <f t="shared" si="24"/>
        <v>32131000</v>
      </c>
      <c r="I808" s="410" t="str">
        <f t="shared" si="25"/>
        <v>-- Dažų rinkiniai</v>
      </c>
      <c r="J808" s="410" t="str">
        <f t="shared" si="25"/>
        <v>kilogramai</v>
      </c>
    </row>
    <row r="809" spans="1:10" ht="18" hidden="1" customHeight="1">
      <c r="A809" s="414"/>
      <c r="B809" s="414"/>
      <c r="C809" s="414"/>
      <c r="D809" s="414"/>
      <c r="E809" s="412">
        <v>2011</v>
      </c>
      <c r="F809" s="413">
        <v>23774.9</v>
      </c>
      <c r="G809" s="413">
        <v>155340.9</v>
      </c>
      <c r="H809" s="410">
        <f t="shared" si="24"/>
        <v>32131000</v>
      </c>
      <c r="I809" s="410" t="str">
        <f t="shared" si="25"/>
        <v>-- Dažų rinkiniai</v>
      </c>
      <c r="J809" s="410" t="str">
        <f t="shared" si="25"/>
        <v>kilogramai</v>
      </c>
    </row>
    <row r="810" spans="1:10" ht="18" hidden="1" customHeight="1">
      <c r="A810" s="414"/>
      <c r="B810" s="414"/>
      <c r="C810" s="414"/>
      <c r="D810" s="414"/>
      <c r="E810" s="412">
        <v>2010</v>
      </c>
      <c r="F810" s="413">
        <v>18928.900000000001</v>
      </c>
      <c r="G810" s="413">
        <v>172362.6</v>
      </c>
      <c r="H810" s="410">
        <f t="shared" si="24"/>
        <v>32131000</v>
      </c>
      <c r="I810" s="410" t="str">
        <f t="shared" si="25"/>
        <v>-- Dažų rinkiniai</v>
      </c>
      <c r="J810" s="410" t="str">
        <f t="shared" si="25"/>
        <v>kilogramai</v>
      </c>
    </row>
    <row r="811" spans="1:10" ht="18" hidden="1" customHeight="1">
      <c r="A811" s="414"/>
      <c r="B811" s="414"/>
      <c r="C811" s="414"/>
      <c r="D811" s="414"/>
      <c r="E811" s="412">
        <v>2009</v>
      </c>
      <c r="F811" s="413">
        <v>52783.9</v>
      </c>
      <c r="G811" s="413">
        <v>142493.29999999999</v>
      </c>
      <c r="H811" s="410">
        <f t="shared" si="24"/>
        <v>32131000</v>
      </c>
      <c r="I811" s="410" t="str">
        <f t="shared" si="25"/>
        <v>-- Dažų rinkiniai</v>
      </c>
      <c r="J811" s="410" t="str">
        <f t="shared" si="25"/>
        <v>kilogramai</v>
      </c>
    </row>
    <row r="812" spans="1:10" ht="18" hidden="1" customHeight="1">
      <c r="A812" s="414"/>
      <c r="B812" s="414"/>
      <c r="C812" s="414"/>
      <c r="D812" s="414"/>
      <c r="E812" s="412">
        <v>2008</v>
      </c>
      <c r="F812" s="413">
        <v>85475.5</v>
      </c>
      <c r="G812" s="413">
        <v>207955.9</v>
      </c>
      <c r="H812" s="410">
        <f t="shared" si="24"/>
        <v>32131000</v>
      </c>
      <c r="I812" s="410" t="str">
        <f t="shared" si="25"/>
        <v>-- Dažų rinkiniai</v>
      </c>
      <c r="J812" s="410" t="str">
        <f t="shared" si="25"/>
        <v>kilogramai</v>
      </c>
    </row>
    <row r="813" spans="1:10" ht="18" hidden="1" customHeight="1">
      <c r="A813" s="414"/>
      <c r="B813" s="414"/>
      <c r="C813" s="414"/>
      <c r="D813" s="414"/>
      <c r="E813" s="412">
        <v>2007</v>
      </c>
      <c r="F813" s="413">
        <v>31161.1</v>
      </c>
      <c r="G813" s="413">
        <v>176619.5</v>
      </c>
      <c r="H813" s="410">
        <f t="shared" si="24"/>
        <v>32131000</v>
      </c>
      <c r="I813" s="410" t="str">
        <f t="shared" si="25"/>
        <v>-- Dažų rinkiniai</v>
      </c>
      <c r="J813" s="410" t="str">
        <f t="shared" si="25"/>
        <v>kilogramai</v>
      </c>
    </row>
    <row r="814" spans="1:10" ht="18" hidden="1" customHeight="1">
      <c r="A814" s="414"/>
      <c r="B814" s="414"/>
      <c r="C814" s="414"/>
      <c r="D814" s="414"/>
      <c r="E814" s="412">
        <v>2006</v>
      </c>
      <c r="F814" s="413">
        <v>10780.9</v>
      </c>
      <c r="G814" s="413">
        <v>167524.9</v>
      </c>
      <c r="H814" s="410">
        <f t="shared" si="24"/>
        <v>32131000</v>
      </c>
      <c r="I814" s="410" t="str">
        <f t="shared" si="25"/>
        <v>-- Dažų rinkiniai</v>
      </c>
      <c r="J814" s="410" t="str">
        <f t="shared" si="25"/>
        <v>kilogramai</v>
      </c>
    </row>
    <row r="815" spans="1:10" ht="18" hidden="1" customHeight="1">
      <c r="A815" s="414"/>
      <c r="B815" s="414"/>
      <c r="C815" s="414"/>
      <c r="D815" s="414"/>
      <c r="E815" s="412">
        <v>2005</v>
      </c>
      <c r="F815" s="413">
        <v>7806.3</v>
      </c>
      <c r="G815" s="413">
        <v>148443.6</v>
      </c>
      <c r="H815" s="410">
        <f t="shared" si="24"/>
        <v>32131000</v>
      </c>
      <c r="I815" s="410" t="str">
        <f t="shared" si="25"/>
        <v>-- Dažų rinkiniai</v>
      </c>
      <c r="J815" s="410" t="str">
        <f t="shared" si="25"/>
        <v>kilogramai</v>
      </c>
    </row>
    <row r="816" spans="1:10" ht="18" hidden="1" customHeight="1">
      <c r="A816" s="414"/>
      <c r="B816" s="411" t="s">
        <v>3155</v>
      </c>
      <c r="C816" s="411" t="s">
        <v>3107</v>
      </c>
      <c r="D816" s="411" t="s">
        <v>3054</v>
      </c>
      <c r="E816" s="412">
        <v>2018</v>
      </c>
      <c r="F816" s="413">
        <v>71665.399999999994</v>
      </c>
      <c r="G816" s="413">
        <v>99612.9</v>
      </c>
      <c r="H816" s="410">
        <f t="shared" si="24"/>
        <v>32139000</v>
      </c>
      <c r="I816" s="410" t="str">
        <f t="shared" si="25"/>
        <v>-- Kiti</v>
      </c>
      <c r="J816" s="410" t="str">
        <f t="shared" si="25"/>
        <v>kilogramai</v>
      </c>
    </row>
    <row r="817" spans="1:10" ht="18" hidden="1" customHeight="1">
      <c r="A817" s="414"/>
      <c r="B817" s="414"/>
      <c r="C817" s="414"/>
      <c r="D817" s="414"/>
      <c r="E817" s="412">
        <v>2017</v>
      </c>
      <c r="F817" s="413">
        <v>55138.400000000001</v>
      </c>
      <c r="G817" s="413">
        <v>77446.3</v>
      </c>
      <c r="H817" s="410">
        <f t="shared" si="24"/>
        <v>32139000</v>
      </c>
      <c r="I817" s="410" t="str">
        <f t="shared" si="25"/>
        <v>-- Kiti</v>
      </c>
      <c r="J817" s="410" t="str">
        <f t="shared" si="25"/>
        <v>kilogramai</v>
      </c>
    </row>
    <row r="818" spans="1:10" ht="18" hidden="1" customHeight="1">
      <c r="A818" s="414"/>
      <c r="B818" s="414"/>
      <c r="C818" s="414"/>
      <c r="D818" s="414"/>
      <c r="E818" s="412">
        <v>2016</v>
      </c>
      <c r="F818" s="413">
        <v>77201.5</v>
      </c>
      <c r="G818" s="413">
        <v>111377.5</v>
      </c>
      <c r="H818" s="410">
        <f t="shared" si="24"/>
        <v>32139000</v>
      </c>
      <c r="I818" s="410" t="str">
        <f t="shared" si="25"/>
        <v>-- Kiti</v>
      </c>
      <c r="J818" s="410" t="str">
        <f t="shared" si="25"/>
        <v>kilogramai</v>
      </c>
    </row>
    <row r="819" spans="1:10" ht="18" hidden="1" customHeight="1">
      <c r="A819" s="414"/>
      <c r="B819" s="414"/>
      <c r="C819" s="414"/>
      <c r="D819" s="414"/>
      <c r="E819" s="412">
        <v>2015</v>
      </c>
      <c r="F819" s="413">
        <v>41544</v>
      </c>
      <c r="G819" s="413">
        <v>73096.3</v>
      </c>
      <c r="H819" s="410">
        <f t="shared" si="24"/>
        <v>32139000</v>
      </c>
      <c r="I819" s="410" t="str">
        <f t="shared" si="25"/>
        <v>-- Kiti</v>
      </c>
      <c r="J819" s="410" t="str">
        <f t="shared" si="25"/>
        <v>kilogramai</v>
      </c>
    </row>
    <row r="820" spans="1:10" ht="18" hidden="1" customHeight="1">
      <c r="A820" s="414"/>
      <c r="B820" s="414"/>
      <c r="C820" s="414"/>
      <c r="D820" s="414"/>
      <c r="E820" s="412">
        <v>2014</v>
      </c>
      <c r="F820" s="413">
        <v>56944</v>
      </c>
      <c r="G820" s="413">
        <v>63446.400000000001</v>
      </c>
      <c r="H820" s="410">
        <f t="shared" si="24"/>
        <v>32139000</v>
      </c>
      <c r="I820" s="410" t="str">
        <f t="shared" si="25"/>
        <v>-- Kiti</v>
      </c>
      <c r="J820" s="410" t="str">
        <f t="shared" si="25"/>
        <v>kilogramai</v>
      </c>
    </row>
    <row r="821" spans="1:10" ht="18" hidden="1" customHeight="1">
      <c r="A821" s="414"/>
      <c r="B821" s="414"/>
      <c r="C821" s="414"/>
      <c r="D821" s="414"/>
      <c r="E821" s="412">
        <v>2013</v>
      </c>
      <c r="F821" s="413">
        <v>80050.100000000006</v>
      </c>
      <c r="G821" s="413">
        <v>51901.5</v>
      </c>
      <c r="H821" s="410">
        <f t="shared" si="24"/>
        <v>32139000</v>
      </c>
      <c r="I821" s="410" t="str">
        <f t="shared" si="25"/>
        <v>-- Kiti</v>
      </c>
      <c r="J821" s="410" t="str">
        <f t="shared" si="25"/>
        <v>kilogramai</v>
      </c>
    </row>
    <row r="822" spans="1:10" ht="18" hidden="1" customHeight="1">
      <c r="A822" s="414"/>
      <c r="B822" s="414"/>
      <c r="C822" s="414"/>
      <c r="D822" s="414"/>
      <c r="E822" s="412">
        <v>2012</v>
      </c>
      <c r="F822" s="413">
        <v>14343.4</v>
      </c>
      <c r="G822" s="413">
        <v>39431.199999999997</v>
      </c>
      <c r="H822" s="410">
        <f t="shared" si="24"/>
        <v>32139000</v>
      </c>
      <c r="I822" s="410" t="str">
        <f t="shared" si="25"/>
        <v>-- Kiti</v>
      </c>
      <c r="J822" s="410" t="str">
        <f t="shared" si="25"/>
        <v>kilogramai</v>
      </c>
    </row>
    <row r="823" spans="1:10" ht="18" hidden="1" customHeight="1">
      <c r="A823" s="414"/>
      <c r="B823" s="414"/>
      <c r="C823" s="414"/>
      <c r="D823" s="414"/>
      <c r="E823" s="412">
        <v>2011</v>
      </c>
      <c r="F823" s="413">
        <v>49613.8</v>
      </c>
      <c r="G823" s="413">
        <v>45490.9</v>
      </c>
      <c r="H823" s="410">
        <f t="shared" si="24"/>
        <v>32139000</v>
      </c>
      <c r="I823" s="410" t="str">
        <f t="shared" si="25"/>
        <v>-- Kiti</v>
      </c>
      <c r="J823" s="410" t="str">
        <f t="shared" si="25"/>
        <v>kilogramai</v>
      </c>
    </row>
    <row r="824" spans="1:10" ht="18" hidden="1" customHeight="1">
      <c r="A824" s="414"/>
      <c r="B824" s="414"/>
      <c r="C824" s="414"/>
      <c r="D824" s="414"/>
      <c r="E824" s="412">
        <v>2010</v>
      </c>
      <c r="F824" s="413">
        <v>163337.4</v>
      </c>
      <c r="G824" s="413">
        <v>47569.9</v>
      </c>
      <c r="H824" s="410">
        <f t="shared" si="24"/>
        <v>32139000</v>
      </c>
      <c r="I824" s="410" t="str">
        <f t="shared" si="25"/>
        <v>-- Kiti</v>
      </c>
      <c r="J824" s="410" t="str">
        <f t="shared" si="25"/>
        <v>kilogramai</v>
      </c>
    </row>
    <row r="825" spans="1:10" ht="18" hidden="1" customHeight="1">
      <c r="A825" s="414"/>
      <c r="B825" s="414"/>
      <c r="C825" s="414"/>
      <c r="D825" s="414"/>
      <c r="E825" s="412">
        <v>2009</v>
      </c>
      <c r="F825" s="413">
        <v>52021</v>
      </c>
      <c r="G825" s="413">
        <v>48220.800000000003</v>
      </c>
      <c r="H825" s="410">
        <f t="shared" si="24"/>
        <v>32139000</v>
      </c>
      <c r="I825" s="410" t="str">
        <f t="shared" si="25"/>
        <v>-- Kiti</v>
      </c>
      <c r="J825" s="410" t="str">
        <f t="shared" si="25"/>
        <v>kilogramai</v>
      </c>
    </row>
    <row r="826" spans="1:10" ht="18" hidden="1" customHeight="1">
      <c r="A826" s="414"/>
      <c r="B826" s="414"/>
      <c r="C826" s="414"/>
      <c r="D826" s="414"/>
      <c r="E826" s="412">
        <v>2008</v>
      </c>
      <c r="F826" s="413">
        <v>14333.8</v>
      </c>
      <c r="G826" s="413">
        <v>43472.3</v>
      </c>
      <c r="H826" s="410">
        <f t="shared" si="24"/>
        <v>32139000</v>
      </c>
      <c r="I826" s="410" t="str">
        <f t="shared" si="25"/>
        <v>-- Kiti</v>
      </c>
      <c r="J826" s="410" t="str">
        <f t="shared" si="25"/>
        <v>kilogramai</v>
      </c>
    </row>
    <row r="827" spans="1:10" ht="18" hidden="1" customHeight="1">
      <c r="A827" s="414"/>
      <c r="B827" s="414"/>
      <c r="C827" s="414"/>
      <c r="D827" s="414"/>
      <c r="E827" s="412">
        <v>2007</v>
      </c>
      <c r="F827" s="413">
        <v>2461.9</v>
      </c>
      <c r="G827" s="413">
        <v>32638.400000000001</v>
      </c>
      <c r="H827" s="410">
        <f t="shared" si="24"/>
        <v>32139000</v>
      </c>
      <c r="I827" s="410" t="str">
        <f t="shared" si="25"/>
        <v>-- Kiti</v>
      </c>
      <c r="J827" s="410" t="str">
        <f t="shared" si="25"/>
        <v>kilogramai</v>
      </c>
    </row>
    <row r="828" spans="1:10" ht="18" hidden="1" customHeight="1">
      <c r="A828" s="414"/>
      <c r="B828" s="414"/>
      <c r="C828" s="414"/>
      <c r="D828" s="414"/>
      <c r="E828" s="412">
        <v>2006</v>
      </c>
      <c r="F828" s="413">
        <v>570.29999999999995</v>
      </c>
      <c r="G828" s="413">
        <v>30966.7</v>
      </c>
      <c r="H828" s="410">
        <f t="shared" si="24"/>
        <v>32139000</v>
      </c>
      <c r="I828" s="410" t="str">
        <f t="shared" si="25"/>
        <v>-- Kiti</v>
      </c>
      <c r="J828" s="410" t="str">
        <f t="shared" si="25"/>
        <v>kilogramai</v>
      </c>
    </row>
    <row r="829" spans="1:10" ht="18" hidden="1" customHeight="1">
      <c r="A829" s="414"/>
      <c r="B829" s="414"/>
      <c r="C829" s="414"/>
      <c r="D829" s="414"/>
      <c r="E829" s="412">
        <v>2005</v>
      </c>
      <c r="F829" s="413">
        <v>217</v>
      </c>
      <c r="G829" s="413">
        <v>29131.3</v>
      </c>
      <c r="H829" s="410">
        <f t="shared" si="24"/>
        <v>32139000</v>
      </c>
      <c r="I829" s="410" t="str">
        <f t="shared" si="25"/>
        <v>-- Kiti</v>
      </c>
      <c r="J829" s="410" t="str">
        <f t="shared" si="25"/>
        <v>kilogramai</v>
      </c>
    </row>
    <row r="830" spans="1:10" ht="18" hidden="1" customHeight="1">
      <c r="A830" s="414"/>
      <c r="B830" s="411" t="s">
        <v>3156</v>
      </c>
      <c r="C830" s="411" t="s">
        <v>3157</v>
      </c>
      <c r="D830" s="411" t="s">
        <v>3054</v>
      </c>
      <c r="E830" s="412">
        <v>2018</v>
      </c>
      <c r="F830" s="413">
        <v>2578679.7999999998</v>
      </c>
      <c r="G830" s="413">
        <v>10802713.5</v>
      </c>
      <c r="H830" s="410">
        <f t="shared" si="24"/>
        <v>32141010</v>
      </c>
      <c r="I830" s="410" t="str">
        <f t="shared" si="25"/>
        <v>-- Langų glaistai, sodo tepalai, kanifolijos glaistai, sandarinimo mišiniai ir kitos mastikos</v>
      </c>
      <c r="J830" s="410" t="str">
        <f t="shared" si="25"/>
        <v>kilogramai</v>
      </c>
    </row>
    <row r="831" spans="1:10" ht="18" hidden="1" customHeight="1">
      <c r="A831" s="414"/>
      <c r="B831" s="414"/>
      <c r="C831" s="414"/>
      <c r="D831" s="414"/>
      <c r="E831" s="412">
        <v>2017</v>
      </c>
      <c r="F831" s="413">
        <v>2658513.7000000002</v>
      </c>
      <c r="G831" s="413">
        <v>12162872.800000001</v>
      </c>
      <c r="H831" s="410">
        <f t="shared" si="24"/>
        <v>32141010</v>
      </c>
      <c r="I831" s="410" t="str">
        <f t="shared" si="25"/>
        <v>-- Langų glaistai, sodo tepalai, kanifolijos glaistai, sandarinimo mišiniai ir kitos mastikos</v>
      </c>
      <c r="J831" s="410" t="str">
        <f t="shared" si="25"/>
        <v>kilogramai</v>
      </c>
    </row>
    <row r="832" spans="1:10" ht="18" hidden="1" customHeight="1">
      <c r="A832" s="414"/>
      <c r="B832" s="414"/>
      <c r="C832" s="414"/>
      <c r="D832" s="414"/>
      <c r="E832" s="412">
        <v>2016</v>
      </c>
      <c r="F832" s="413">
        <v>2398211.2000000002</v>
      </c>
      <c r="G832" s="413">
        <v>10047357.800000001</v>
      </c>
      <c r="H832" s="410">
        <f t="shared" si="24"/>
        <v>32141010</v>
      </c>
      <c r="I832" s="410" t="str">
        <f t="shared" si="25"/>
        <v>-- Langų glaistai, sodo tepalai, kanifolijos glaistai, sandarinimo mišiniai ir kitos mastikos</v>
      </c>
      <c r="J832" s="410" t="str">
        <f t="shared" si="25"/>
        <v>kilogramai</v>
      </c>
    </row>
    <row r="833" spans="1:10" ht="18" hidden="1" customHeight="1">
      <c r="A833" s="414"/>
      <c r="B833" s="414"/>
      <c r="C833" s="414"/>
      <c r="D833" s="414"/>
      <c r="E833" s="412">
        <v>2015</v>
      </c>
      <c r="F833" s="413">
        <v>2658736</v>
      </c>
      <c r="G833" s="413">
        <v>9737530.6999999993</v>
      </c>
      <c r="H833" s="410">
        <f t="shared" si="24"/>
        <v>32141010</v>
      </c>
      <c r="I833" s="410" t="str">
        <f t="shared" si="25"/>
        <v>-- Langų glaistai, sodo tepalai, kanifolijos glaistai, sandarinimo mišiniai ir kitos mastikos</v>
      </c>
      <c r="J833" s="410" t="str">
        <f t="shared" si="25"/>
        <v>kilogramai</v>
      </c>
    </row>
    <row r="834" spans="1:10" ht="18" hidden="1" customHeight="1">
      <c r="A834" s="414"/>
      <c r="B834" s="414"/>
      <c r="C834" s="414"/>
      <c r="D834" s="414"/>
      <c r="E834" s="412">
        <v>2014</v>
      </c>
      <c r="F834" s="413">
        <v>5801500.7999999998</v>
      </c>
      <c r="G834" s="413">
        <v>11477829.300000001</v>
      </c>
      <c r="H834" s="410">
        <f t="shared" si="24"/>
        <v>32141010</v>
      </c>
      <c r="I834" s="410" t="str">
        <f t="shared" si="25"/>
        <v>-- Langų glaistai, sodo tepalai, kanifolijos glaistai, sandarinimo mišiniai ir kitos mastikos</v>
      </c>
      <c r="J834" s="410" t="str">
        <f t="shared" si="25"/>
        <v>kilogramai</v>
      </c>
    </row>
    <row r="835" spans="1:10" ht="18" hidden="1" customHeight="1">
      <c r="A835" s="414"/>
      <c r="B835" s="414"/>
      <c r="C835" s="414"/>
      <c r="D835" s="414"/>
      <c r="E835" s="412">
        <v>2013</v>
      </c>
      <c r="F835" s="413">
        <v>6254145.7000000002</v>
      </c>
      <c r="G835" s="413">
        <v>10861382.199999999</v>
      </c>
      <c r="H835" s="410">
        <f t="shared" si="24"/>
        <v>32141010</v>
      </c>
      <c r="I835" s="410" t="str">
        <f t="shared" si="25"/>
        <v>-- Langų glaistai, sodo tepalai, kanifolijos glaistai, sandarinimo mišiniai ir kitos mastikos</v>
      </c>
      <c r="J835" s="410" t="str">
        <f t="shared" si="25"/>
        <v>kilogramai</v>
      </c>
    </row>
    <row r="836" spans="1:10" ht="18" hidden="1" customHeight="1">
      <c r="A836" s="414"/>
      <c r="B836" s="414"/>
      <c r="C836" s="414"/>
      <c r="D836" s="414"/>
      <c r="E836" s="412">
        <v>2012</v>
      </c>
      <c r="F836" s="413">
        <v>4642789.5</v>
      </c>
      <c r="G836" s="413">
        <v>11055590.4</v>
      </c>
      <c r="H836" s="410">
        <f t="shared" si="24"/>
        <v>32141010</v>
      </c>
      <c r="I836" s="410" t="str">
        <f t="shared" si="25"/>
        <v>-- Langų glaistai, sodo tepalai, kanifolijos glaistai, sandarinimo mišiniai ir kitos mastikos</v>
      </c>
      <c r="J836" s="410" t="str">
        <f t="shared" si="25"/>
        <v>kilogramai</v>
      </c>
    </row>
    <row r="837" spans="1:10" ht="18" hidden="1" customHeight="1">
      <c r="A837" s="414"/>
      <c r="B837" s="414"/>
      <c r="C837" s="414"/>
      <c r="D837" s="414"/>
      <c r="E837" s="412">
        <v>2011</v>
      </c>
      <c r="F837" s="413">
        <v>3471446</v>
      </c>
      <c r="G837" s="413">
        <v>8256768.2999999998</v>
      </c>
      <c r="H837" s="410">
        <f t="shared" ref="H837:H900" si="26">+IF(B837=0,H836,VALUE(B837))</f>
        <v>32141010</v>
      </c>
      <c r="I837" s="410" t="str">
        <f t="shared" ref="I837:J900" si="27">+IF(C837=0,I836,C837)</f>
        <v>-- Langų glaistai, sodo tepalai, kanifolijos glaistai, sandarinimo mišiniai ir kitos mastikos</v>
      </c>
      <c r="J837" s="410" t="str">
        <f t="shared" si="27"/>
        <v>kilogramai</v>
      </c>
    </row>
    <row r="838" spans="1:10" ht="18" hidden="1" customHeight="1">
      <c r="A838" s="414"/>
      <c r="B838" s="414"/>
      <c r="C838" s="414"/>
      <c r="D838" s="414"/>
      <c r="E838" s="412">
        <v>2010</v>
      </c>
      <c r="F838" s="413">
        <v>3556550.5</v>
      </c>
      <c r="G838" s="413">
        <v>5590182.5</v>
      </c>
      <c r="H838" s="410">
        <f t="shared" si="26"/>
        <v>32141010</v>
      </c>
      <c r="I838" s="410" t="str">
        <f t="shared" si="27"/>
        <v>-- Langų glaistai, sodo tepalai, kanifolijos glaistai, sandarinimo mišiniai ir kitos mastikos</v>
      </c>
      <c r="J838" s="410" t="str">
        <f t="shared" si="27"/>
        <v>kilogramai</v>
      </c>
    </row>
    <row r="839" spans="1:10" ht="18" hidden="1" customHeight="1">
      <c r="A839" s="414"/>
      <c r="B839" s="414"/>
      <c r="C839" s="414"/>
      <c r="D839" s="414"/>
      <c r="E839" s="412">
        <v>2009</v>
      </c>
      <c r="F839" s="413">
        <v>2750680.1</v>
      </c>
      <c r="G839" s="413">
        <v>4949724.4000000004</v>
      </c>
      <c r="H839" s="410">
        <f t="shared" si="26"/>
        <v>32141010</v>
      </c>
      <c r="I839" s="410" t="str">
        <f t="shared" si="27"/>
        <v>-- Langų glaistai, sodo tepalai, kanifolijos glaistai, sandarinimo mišiniai ir kitos mastikos</v>
      </c>
      <c r="J839" s="410" t="str">
        <f t="shared" si="27"/>
        <v>kilogramai</v>
      </c>
    </row>
    <row r="840" spans="1:10" ht="18" hidden="1" customHeight="1">
      <c r="A840" s="414"/>
      <c r="B840" s="414"/>
      <c r="C840" s="414"/>
      <c r="D840" s="414"/>
      <c r="E840" s="412">
        <v>2008</v>
      </c>
      <c r="F840" s="413">
        <v>4435991.5</v>
      </c>
      <c r="G840" s="413">
        <v>8391542.8000000007</v>
      </c>
      <c r="H840" s="410">
        <f t="shared" si="26"/>
        <v>32141010</v>
      </c>
      <c r="I840" s="410" t="str">
        <f t="shared" si="27"/>
        <v>-- Langų glaistai, sodo tepalai, kanifolijos glaistai, sandarinimo mišiniai ir kitos mastikos</v>
      </c>
      <c r="J840" s="410" t="str">
        <f t="shared" si="27"/>
        <v>kilogramai</v>
      </c>
    </row>
    <row r="841" spans="1:10" ht="18" hidden="1" customHeight="1">
      <c r="A841" s="414"/>
      <c r="B841" s="414"/>
      <c r="C841" s="414"/>
      <c r="D841" s="414"/>
      <c r="E841" s="412">
        <v>2007</v>
      </c>
      <c r="F841" s="413">
        <v>10915301.199999999</v>
      </c>
      <c r="G841" s="413">
        <v>14871380.5</v>
      </c>
      <c r="H841" s="410">
        <f t="shared" si="26"/>
        <v>32141010</v>
      </c>
      <c r="I841" s="410" t="str">
        <f t="shared" si="27"/>
        <v>-- Langų glaistai, sodo tepalai, kanifolijos glaistai, sandarinimo mišiniai ir kitos mastikos</v>
      </c>
      <c r="J841" s="410" t="str">
        <f t="shared" si="27"/>
        <v>kilogramai</v>
      </c>
    </row>
    <row r="842" spans="1:10" ht="18" hidden="1" customHeight="1">
      <c r="A842" s="414"/>
      <c r="B842" s="414"/>
      <c r="C842" s="414"/>
      <c r="D842" s="414"/>
      <c r="E842" s="412">
        <v>2006</v>
      </c>
      <c r="F842" s="413">
        <v>9355570.5</v>
      </c>
      <c r="G842" s="413">
        <v>13689212.300000001</v>
      </c>
      <c r="H842" s="410">
        <f t="shared" si="26"/>
        <v>32141010</v>
      </c>
      <c r="I842" s="410" t="str">
        <f t="shared" si="27"/>
        <v>-- Langų glaistai, sodo tepalai, kanifolijos glaistai, sandarinimo mišiniai ir kitos mastikos</v>
      </c>
      <c r="J842" s="410" t="str">
        <f t="shared" si="27"/>
        <v>kilogramai</v>
      </c>
    </row>
    <row r="843" spans="1:10" ht="18" hidden="1" customHeight="1">
      <c r="A843" s="414"/>
      <c r="B843" s="414"/>
      <c r="C843" s="414"/>
      <c r="D843" s="414"/>
      <c r="E843" s="412">
        <v>2005</v>
      </c>
      <c r="F843" s="413">
        <v>7582547.7999999998</v>
      </c>
      <c r="G843" s="413">
        <v>3816087.7</v>
      </c>
      <c r="H843" s="410">
        <f t="shared" si="26"/>
        <v>32141010</v>
      </c>
      <c r="I843" s="410" t="str">
        <f t="shared" si="27"/>
        <v>-- Langų glaistai, sodo tepalai, kanifolijos glaistai, sandarinimo mišiniai ir kitos mastikos</v>
      </c>
      <c r="J843" s="410" t="str">
        <f t="shared" si="27"/>
        <v>kilogramai</v>
      </c>
    </row>
    <row r="844" spans="1:10" ht="18" hidden="1" customHeight="1">
      <c r="A844" s="414"/>
      <c r="B844" s="411" t="s">
        <v>3158</v>
      </c>
      <c r="C844" s="411" t="s">
        <v>3159</v>
      </c>
      <c r="D844" s="411" t="s">
        <v>3054</v>
      </c>
      <c r="E844" s="412">
        <v>2018</v>
      </c>
      <c r="F844" s="413">
        <v>1369637.1</v>
      </c>
      <c r="G844" s="413">
        <v>4198637.7</v>
      </c>
      <c r="H844" s="410">
        <f t="shared" si="26"/>
        <v>32141090</v>
      </c>
      <c r="I844" s="410" t="str">
        <f t="shared" si="27"/>
        <v>-- Gruntai</v>
      </c>
      <c r="J844" s="410" t="str">
        <f t="shared" si="27"/>
        <v>kilogramai</v>
      </c>
    </row>
    <row r="845" spans="1:10" ht="18" hidden="1" customHeight="1">
      <c r="A845" s="414"/>
      <c r="B845" s="414"/>
      <c r="C845" s="414"/>
      <c r="D845" s="414"/>
      <c r="E845" s="412">
        <v>2017</v>
      </c>
      <c r="F845" s="413">
        <v>1138095.6000000001</v>
      </c>
      <c r="G845" s="413">
        <v>3564449.8</v>
      </c>
      <c r="H845" s="410">
        <f t="shared" si="26"/>
        <v>32141090</v>
      </c>
      <c r="I845" s="410" t="str">
        <f t="shared" si="27"/>
        <v>-- Gruntai</v>
      </c>
      <c r="J845" s="410" t="str">
        <f t="shared" si="27"/>
        <v>kilogramai</v>
      </c>
    </row>
    <row r="846" spans="1:10" ht="18" hidden="1" customHeight="1">
      <c r="A846" s="414"/>
      <c r="B846" s="414"/>
      <c r="C846" s="414"/>
      <c r="D846" s="414"/>
      <c r="E846" s="412">
        <v>2016</v>
      </c>
      <c r="F846" s="413">
        <v>1405614</v>
      </c>
      <c r="G846" s="413">
        <v>3110332.4</v>
      </c>
      <c r="H846" s="410">
        <f t="shared" si="26"/>
        <v>32141090</v>
      </c>
      <c r="I846" s="410" t="str">
        <f t="shared" si="27"/>
        <v>-- Gruntai</v>
      </c>
      <c r="J846" s="410" t="str">
        <f t="shared" si="27"/>
        <v>kilogramai</v>
      </c>
    </row>
    <row r="847" spans="1:10" ht="18" hidden="1" customHeight="1">
      <c r="A847" s="414"/>
      <c r="B847" s="414"/>
      <c r="C847" s="414"/>
      <c r="D847" s="414"/>
      <c r="E847" s="412">
        <v>2015</v>
      </c>
      <c r="F847" s="413">
        <v>1078964.8</v>
      </c>
      <c r="G847" s="413">
        <v>2964163.6</v>
      </c>
      <c r="H847" s="410">
        <f t="shared" si="26"/>
        <v>32141090</v>
      </c>
      <c r="I847" s="410" t="str">
        <f t="shared" si="27"/>
        <v>-- Gruntai</v>
      </c>
      <c r="J847" s="410" t="str">
        <f t="shared" si="27"/>
        <v>kilogramai</v>
      </c>
    </row>
    <row r="848" spans="1:10" ht="18" hidden="1" customHeight="1">
      <c r="A848" s="414"/>
      <c r="B848" s="414"/>
      <c r="C848" s="414"/>
      <c r="D848" s="414"/>
      <c r="E848" s="412">
        <v>2014</v>
      </c>
      <c r="F848" s="413">
        <v>1594253.6</v>
      </c>
      <c r="G848" s="413">
        <v>3006874.4</v>
      </c>
      <c r="H848" s="410">
        <f t="shared" si="26"/>
        <v>32141090</v>
      </c>
      <c r="I848" s="410" t="str">
        <f t="shared" si="27"/>
        <v>-- Gruntai</v>
      </c>
      <c r="J848" s="410" t="str">
        <f t="shared" si="27"/>
        <v>kilogramai</v>
      </c>
    </row>
    <row r="849" spans="1:10" ht="18" hidden="1" customHeight="1">
      <c r="A849" s="414"/>
      <c r="B849" s="414"/>
      <c r="C849" s="414"/>
      <c r="D849" s="414"/>
      <c r="E849" s="412">
        <v>2013</v>
      </c>
      <c r="F849" s="413">
        <v>1825548.9</v>
      </c>
      <c r="G849" s="413">
        <v>2291007.2000000002</v>
      </c>
      <c r="H849" s="410">
        <f t="shared" si="26"/>
        <v>32141090</v>
      </c>
      <c r="I849" s="410" t="str">
        <f t="shared" si="27"/>
        <v>-- Gruntai</v>
      </c>
      <c r="J849" s="410" t="str">
        <f t="shared" si="27"/>
        <v>kilogramai</v>
      </c>
    </row>
    <row r="850" spans="1:10" ht="18" hidden="1" customHeight="1">
      <c r="A850" s="414"/>
      <c r="B850" s="414"/>
      <c r="C850" s="414"/>
      <c r="D850" s="414"/>
      <c r="E850" s="412">
        <v>2012</v>
      </c>
      <c r="F850" s="413">
        <v>1468679.1</v>
      </c>
      <c r="G850" s="413">
        <v>1949212</v>
      </c>
      <c r="H850" s="410">
        <f t="shared" si="26"/>
        <v>32141090</v>
      </c>
      <c r="I850" s="410" t="str">
        <f t="shared" si="27"/>
        <v>-- Gruntai</v>
      </c>
      <c r="J850" s="410" t="str">
        <f t="shared" si="27"/>
        <v>kilogramai</v>
      </c>
    </row>
    <row r="851" spans="1:10" ht="18" hidden="1" customHeight="1">
      <c r="A851" s="414"/>
      <c r="B851" s="414"/>
      <c r="C851" s="414"/>
      <c r="D851" s="414"/>
      <c r="E851" s="412">
        <v>2011</v>
      </c>
      <c r="F851" s="413">
        <v>1122984.2</v>
      </c>
      <c r="G851" s="413">
        <v>1784721</v>
      </c>
      <c r="H851" s="410">
        <f t="shared" si="26"/>
        <v>32141090</v>
      </c>
      <c r="I851" s="410" t="str">
        <f t="shared" si="27"/>
        <v>-- Gruntai</v>
      </c>
      <c r="J851" s="410" t="str">
        <f t="shared" si="27"/>
        <v>kilogramai</v>
      </c>
    </row>
    <row r="852" spans="1:10" ht="18" hidden="1" customHeight="1">
      <c r="A852" s="414"/>
      <c r="B852" s="414"/>
      <c r="C852" s="414"/>
      <c r="D852" s="414"/>
      <c r="E852" s="412">
        <v>2010</v>
      </c>
      <c r="F852" s="413">
        <v>596539.1</v>
      </c>
      <c r="G852" s="413">
        <v>1473022.1</v>
      </c>
      <c r="H852" s="410">
        <f t="shared" si="26"/>
        <v>32141090</v>
      </c>
      <c r="I852" s="410" t="str">
        <f t="shared" si="27"/>
        <v>-- Gruntai</v>
      </c>
      <c r="J852" s="410" t="str">
        <f t="shared" si="27"/>
        <v>kilogramai</v>
      </c>
    </row>
    <row r="853" spans="1:10" ht="18" hidden="1" customHeight="1">
      <c r="A853" s="414"/>
      <c r="B853" s="414"/>
      <c r="C853" s="414"/>
      <c r="D853" s="414"/>
      <c r="E853" s="412">
        <v>2009</v>
      </c>
      <c r="F853" s="413">
        <v>678022.3</v>
      </c>
      <c r="G853" s="413">
        <v>1776085.3</v>
      </c>
      <c r="H853" s="410">
        <f t="shared" si="26"/>
        <v>32141090</v>
      </c>
      <c r="I853" s="410" t="str">
        <f t="shared" si="27"/>
        <v>-- Gruntai</v>
      </c>
      <c r="J853" s="410" t="str">
        <f t="shared" si="27"/>
        <v>kilogramai</v>
      </c>
    </row>
    <row r="854" spans="1:10" ht="18" hidden="1" customHeight="1">
      <c r="A854" s="414"/>
      <c r="B854" s="414"/>
      <c r="C854" s="414"/>
      <c r="D854" s="414"/>
      <c r="E854" s="412">
        <v>2008</v>
      </c>
      <c r="F854" s="413">
        <v>798662.4</v>
      </c>
      <c r="G854" s="413">
        <v>2550644.7000000002</v>
      </c>
      <c r="H854" s="410">
        <f t="shared" si="26"/>
        <v>32141090</v>
      </c>
      <c r="I854" s="410" t="str">
        <f t="shared" si="27"/>
        <v>-- Gruntai</v>
      </c>
      <c r="J854" s="410" t="str">
        <f t="shared" si="27"/>
        <v>kilogramai</v>
      </c>
    </row>
    <row r="855" spans="1:10" ht="18" hidden="1" customHeight="1">
      <c r="A855" s="414"/>
      <c r="B855" s="414"/>
      <c r="C855" s="414"/>
      <c r="D855" s="414"/>
      <c r="E855" s="412">
        <v>2007</v>
      </c>
      <c r="F855" s="413">
        <v>711291.2</v>
      </c>
      <c r="G855" s="413">
        <v>3046636.7</v>
      </c>
      <c r="H855" s="410">
        <f t="shared" si="26"/>
        <v>32141090</v>
      </c>
      <c r="I855" s="410" t="str">
        <f t="shared" si="27"/>
        <v>-- Gruntai</v>
      </c>
      <c r="J855" s="410" t="str">
        <f t="shared" si="27"/>
        <v>kilogramai</v>
      </c>
    </row>
    <row r="856" spans="1:10" ht="18" hidden="1" customHeight="1">
      <c r="A856" s="414"/>
      <c r="B856" s="414"/>
      <c r="C856" s="414"/>
      <c r="D856" s="414"/>
      <c r="E856" s="412">
        <v>2006</v>
      </c>
      <c r="F856" s="413">
        <v>914420.7</v>
      </c>
      <c r="G856" s="413">
        <v>2463875.2000000002</v>
      </c>
      <c r="H856" s="410">
        <f t="shared" si="26"/>
        <v>32141090</v>
      </c>
      <c r="I856" s="410" t="str">
        <f t="shared" si="27"/>
        <v>-- Gruntai</v>
      </c>
      <c r="J856" s="410" t="str">
        <f t="shared" si="27"/>
        <v>kilogramai</v>
      </c>
    </row>
    <row r="857" spans="1:10" ht="18" hidden="1" customHeight="1">
      <c r="A857" s="414"/>
      <c r="B857" s="414"/>
      <c r="C857" s="414"/>
      <c r="D857" s="414"/>
      <c r="E857" s="412">
        <v>2005</v>
      </c>
      <c r="F857" s="413">
        <v>394029.7</v>
      </c>
      <c r="G857" s="413">
        <v>1858777.6</v>
      </c>
      <c r="H857" s="410">
        <f t="shared" si="26"/>
        <v>32141090</v>
      </c>
      <c r="I857" s="410" t="str">
        <f t="shared" si="27"/>
        <v>-- Gruntai</v>
      </c>
      <c r="J857" s="410" t="str">
        <f t="shared" si="27"/>
        <v>kilogramai</v>
      </c>
    </row>
    <row r="858" spans="1:10" ht="18" hidden="1" customHeight="1">
      <c r="A858" s="414"/>
      <c r="B858" s="411" t="s">
        <v>3160</v>
      </c>
      <c r="C858" s="411" t="s">
        <v>3107</v>
      </c>
      <c r="D858" s="411" t="s">
        <v>3054</v>
      </c>
      <c r="E858" s="412">
        <v>2018</v>
      </c>
      <c r="F858" s="413">
        <v>10575648.4</v>
      </c>
      <c r="G858" s="413">
        <v>58986855.200000003</v>
      </c>
      <c r="H858" s="410">
        <f t="shared" si="26"/>
        <v>32149000</v>
      </c>
      <c r="I858" s="410" t="str">
        <f t="shared" si="27"/>
        <v>-- Kiti</v>
      </c>
      <c r="J858" s="410" t="str">
        <f t="shared" si="27"/>
        <v>kilogramai</v>
      </c>
    </row>
    <row r="859" spans="1:10" ht="18" hidden="1" customHeight="1">
      <c r="A859" s="414"/>
      <c r="B859" s="414"/>
      <c r="C859" s="414"/>
      <c r="D859" s="414"/>
      <c r="E859" s="412">
        <v>2017</v>
      </c>
      <c r="F859" s="413">
        <v>15564312.6</v>
      </c>
      <c r="G859" s="413">
        <v>53286150.899999999</v>
      </c>
      <c r="H859" s="410">
        <f t="shared" si="26"/>
        <v>32149000</v>
      </c>
      <c r="I859" s="410" t="str">
        <f t="shared" si="27"/>
        <v>-- Kiti</v>
      </c>
      <c r="J859" s="410" t="str">
        <f t="shared" si="27"/>
        <v>kilogramai</v>
      </c>
    </row>
    <row r="860" spans="1:10" ht="18" hidden="1" customHeight="1">
      <c r="A860" s="414"/>
      <c r="B860" s="414"/>
      <c r="C860" s="414"/>
      <c r="D860" s="414"/>
      <c r="E860" s="412">
        <v>2016</v>
      </c>
      <c r="F860" s="413">
        <v>13852243.1</v>
      </c>
      <c r="G860" s="413">
        <v>53152409.899999999</v>
      </c>
      <c r="H860" s="410">
        <f t="shared" si="26"/>
        <v>32149000</v>
      </c>
      <c r="I860" s="410" t="str">
        <f t="shared" si="27"/>
        <v>-- Kiti</v>
      </c>
      <c r="J860" s="410" t="str">
        <f t="shared" si="27"/>
        <v>kilogramai</v>
      </c>
    </row>
    <row r="861" spans="1:10" ht="18" hidden="1" customHeight="1">
      <c r="A861" s="414"/>
      <c r="B861" s="414"/>
      <c r="C861" s="414"/>
      <c r="D861" s="414"/>
      <c r="E861" s="412">
        <v>2015</v>
      </c>
      <c r="F861" s="413">
        <v>14195900.6</v>
      </c>
      <c r="G861" s="413">
        <v>53783577</v>
      </c>
      <c r="H861" s="410">
        <f t="shared" si="26"/>
        <v>32149000</v>
      </c>
      <c r="I861" s="410" t="str">
        <f t="shared" si="27"/>
        <v>-- Kiti</v>
      </c>
      <c r="J861" s="410" t="str">
        <f t="shared" si="27"/>
        <v>kilogramai</v>
      </c>
    </row>
    <row r="862" spans="1:10" ht="18" hidden="1" customHeight="1">
      <c r="A862" s="414"/>
      <c r="B862" s="414"/>
      <c r="C862" s="414"/>
      <c r="D862" s="414"/>
      <c r="E862" s="412">
        <v>2014</v>
      </c>
      <c r="F862" s="413">
        <v>17376503.100000001</v>
      </c>
      <c r="G862" s="413">
        <v>51940946.700000003</v>
      </c>
      <c r="H862" s="410">
        <f t="shared" si="26"/>
        <v>32149000</v>
      </c>
      <c r="I862" s="410" t="str">
        <f t="shared" si="27"/>
        <v>-- Kiti</v>
      </c>
      <c r="J862" s="410" t="str">
        <f t="shared" si="27"/>
        <v>kilogramai</v>
      </c>
    </row>
    <row r="863" spans="1:10" ht="18" hidden="1" customHeight="1">
      <c r="A863" s="414"/>
      <c r="B863" s="414"/>
      <c r="C863" s="414"/>
      <c r="D863" s="414"/>
      <c r="E863" s="412">
        <v>2013</v>
      </c>
      <c r="F863" s="413">
        <v>18863906.899999999</v>
      </c>
      <c r="G863" s="413">
        <v>43642398.5</v>
      </c>
      <c r="H863" s="410">
        <f t="shared" si="26"/>
        <v>32149000</v>
      </c>
      <c r="I863" s="410" t="str">
        <f t="shared" si="27"/>
        <v>-- Kiti</v>
      </c>
      <c r="J863" s="410" t="str">
        <f t="shared" si="27"/>
        <v>kilogramai</v>
      </c>
    </row>
    <row r="864" spans="1:10" ht="18" hidden="1" customHeight="1">
      <c r="A864" s="414"/>
      <c r="B864" s="414"/>
      <c r="C864" s="414"/>
      <c r="D864" s="414"/>
      <c r="E864" s="412">
        <v>2012</v>
      </c>
      <c r="F864" s="413">
        <v>15878844.800000001</v>
      </c>
      <c r="G864" s="413">
        <v>38293246.600000001</v>
      </c>
      <c r="H864" s="410">
        <f t="shared" si="26"/>
        <v>32149000</v>
      </c>
      <c r="I864" s="410" t="str">
        <f t="shared" si="27"/>
        <v>-- Kiti</v>
      </c>
      <c r="J864" s="410" t="str">
        <f t="shared" si="27"/>
        <v>kilogramai</v>
      </c>
    </row>
    <row r="865" spans="1:10" ht="18" hidden="1" customHeight="1">
      <c r="A865" s="414"/>
      <c r="B865" s="414"/>
      <c r="C865" s="414"/>
      <c r="D865" s="414"/>
      <c r="E865" s="412">
        <v>2011</v>
      </c>
      <c r="F865" s="413">
        <v>12816476.199999999</v>
      </c>
      <c r="G865" s="413">
        <v>40061388.299999997</v>
      </c>
      <c r="H865" s="410">
        <f t="shared" si="26"/>
        <v>32149000</v>
      </c>
      <c r="I865" s="410" t="str">
        <f t="shared" si="27"/>
        <v>-- Kiti</v>
      </c>
      <c r="J865" s="410" t="str">
        <f t="shared" si="27"/>
        <v>kilogramai</v>
      </c>
    </row>
    <row r="866" spans="1:10" ht="18" hidden="1" customHeight="1">
      <c r="A866" s="414"/>
      <c r="B866" s="414"/>
      <c r="C866" s="414"/>
      <c r="D866" s="414"/>
      <c r="E866" s="412">
        <v>2010</v>
      </c>
      <c r="F866" s="413">
        <v>8357111.7000000002</v>
      </c>
      <c r="G866" s="413">
        <v>38574436.399999999</v>
      </c>
      <c r="H866" s="410">
        <f t="shared" si="26"/>
        <v>32149000</v>
      </c>
      <c r="I866" s="410" t="str">
        <f t="shared" si="27"/>
        <v>-- Kiti</v>
      </c>
      <c r="J866" s="410" t="str">
        <f t="shared" si="27"/>
        <v>kilogramai</v>
      </c>
    </row>
    <row r="867" spans="1:10" ht="18" hidden="1" customHeight="1">
      <c r="A867" s="414"/>
      <c r="B867" s="414"/>
      <c r="C867" s="414"/>
      <c r="D867" s="414"/>
      <c r="E867" s="412">
        <v>2009</v>
      </c>
      <c r="F867" s="413">
        <v>5774748.7999999998</v>
      </c>
      <c r="G867" s="413">
        <v>37322098.399999999</v>
      </c>
      <c r="H867" s="410">
        <f t="shared" si="26"/>
        <v>32149000</v>
      </c>
      <c r="I867" s="410" t="str">
        <f t="shared" si="27"/>
        <v>-- Kiti</v>
      </c>
      <c r="J867" s="410" t="str">
        <f t="shared" si="27"/>
        <v>kilogramai</v>
      </c>
    </row>
    <row r="868" spans="1:10" ht="18" hidden="1" customHeight="1">
      <c r="A868" s="414"/>
      <c r="B868" s="414"/>
      <c r="C868" s="414"/>
      <c r="D868" s="414"/>
      <c r="E868" s="412">
        <v>2008</v>
      </c>
      <c r="F868" s="413">
        <v>19300098.899999999</v>
      </c>
      <c r="G868" s="413">
        <v>58712739.799999997</v>
      </c>
      <c r="H868" s="410">
        <f t="shared" si="26"/>
        <v>32149000</v>
      </c>
      <c r="I868" s="410" t="str">
        <f t="shared" si="27"/>
        <v>-- Kiti</v>
      </c>
      <c r="J868" s="410" t="str">
        <f t="shared" si="27"/>
        <v>kilogramai</v>
      </c>
    </row>
    <row r="869" spans="1:10" ht="18" hidden="1" customHeight="1">
      <c r="A869" s="414"/>
      <c r="B869" s="414"/>
      <c r="C869" s="414"/>
      <c r="D869" s="414"/>
      <c r="E869" s="412">
        <v>2007</v>
      </c>
      <c r="F869" s="413">
        <v>19953759.300000001</v>
      </c>
      <c r="G869" s="413">
        <v>72041933.599999994</v>
      </c>
      <c r="H869" s="410">
        <f t="shared" si="26"/>
        <v>32149000</v>
      </c>
      <c r="I869" s="410" t="str">
        <f t="shared" si="27"/>
        <v>-- Kiti</v>
      </c>
      <c r="J869" s="410" t="str">
        <f t="shared" si="27"/>
        <v>kilogramai</v>
      </c>
    </row>
    <row r="870" spans="1:10" ht="18" hidden="1" customHeight="1">
      <c r="A870" s="414"/>
      <c r="B870" s="414"/>
      <c r="C870" s="414"/>
      <c r="D870" s="414"/>
      <c r="E870" s="412">
        <v>2006</v>
      </c>
      <c r="F870" s="413">
        <v>17435780</v>
      </c>
      <c r="G870" s="413">
        <v>55032707.399999999</v>
      </c>
      <c r="H870" s="410">
        <f t="shared" si="26"/>
        <v>32149000</v>
      </c>
      <c r="I870" s="410" t="str">
        <f t="shared" si="27"/>
        <v>-- Kiti</v>
      </c>
      <c r="J870" s="410" t="str">
        <f t="shared" si="27"/>
        <v>kilogramai</v>
      </c>
    </row>
    <row r="871" spans="1:10" ht="18" hidden="1" customHeight="1">
      <c r="A871" s="414"/>
      <c r="B871" s="414"/>
      <c r="C871" s="414"/>
      <c r="D871" s="414"/>
      <c r="E871" s="412">
        <v>2005</v>
      </c>
      <c r="F871" s="413">
        <v>12716101.4</v>
      </c>
      <c r="G871" s="413">
        <v>54210745.399999999</v>
      </c>
      <c r="H871" s="410">
        <f t="shared" si="26"/>
        <v>32149000</v>
      </c>
      <c r="I871" s="410" t="str">
        <f t="shared" si="27"/>
        <v>-- Kiti</v>
      </c>
      <c r="J871" s="410" t="str">
        <f t="shared" si="27"/>
        <v>kilogramai</v>
      </c>
    </row>
    <row r="872" spans="1:10" ht="18" hidden="1" customHeight="1">
      <c r="A872" s="414"/>
      <c r="B872" s="411" t="s">
        <v>3161</v>
      </c>
      <c r="C872" s="411" t="s">
        <v>3162</v>
      </c>
      <c r="D872" s="411" t="s">
        <v>3054</v>
      </c>
      <c r="E872" s="412">
        <v>2018</v>
      </c>
      <c r="F872" s="413">
        <v>205275</v>
      </c>
      <c r="G872" s="413">
        <v>536238.1</v>
      </c>
      <c r="H872" s="410">
        <f t="shared" si="26"/>
        <v>32151100</v>
      </c>
      <c r="I872" s="410" t="str">
        <f t="shared" si="27"/>
        <v>--- Juodi</v>
      </c>
      <c r="J872" s="410" t="str">
        <f t="shared" si="27"/>
        <v>kilogramai</v>
      </c>
    </row>
    <row r="873" spans="1:10" ht="18" hidden="1" customHeight="1">
      <c r="A873" s="414"/>
      <c r="B873" s="414"/>
      <c r="C873" s="414"/>
      <c r="D873" s="414"/>
      <c r="E873" s="412">
        <v>2017</v>
      </c>
      <c r="F873" s="413"/>
      <c r="G873" s="413"/>
      <c r="H873" s="410">
        <f t="shared" si="26"/>
        <v>32151100</v>
      </c>
      <c r="I873" s="410" t="str">
        <f t="shared" si="27"/>
        <v>--- Juodi</v>
      </c>
      <c r="J873" s="410" t="str">
        <f t="shared" si="27"/>
        <v>kilogramai</v>
      </c>
    </row>
    <row r="874" spans="1:10" ht="18" hidden="1" customHeight="1">
      <c r="A874" s="414"/>
      <c r="B874" s="414"/>
      <c r="C874" s="414"/>
      <c r="D874" s="414"/>
      <c r="E874" s="412">
        <v>2016</v>
      </c>
      <c r="F874" s="413">
        <v>165752</v>
      </c>
      <c r="G874" s="413">
        <v>441510.8</v>
      </c>
      <c r="H874" s="410">
        <f t="shared" si="26"/>
        <v>32151100</v>
      </c>
      <c r="I874" s="410" t="str">
        <f t="shared" si="27"/>
        <v>--- Juodi</v>
      </c>
      <c r="J874" s="410" t="str">
        <f t="shared" si="27"/>
        <v>kilogramai</v>
      </c>
    </row>
    <row r="875" spans="1:10" ht="18" hidden="1" customHeight="1">
      <c r="A875" s="414"/>
      <c r="B875" s="414"/>
      <c r="C875" s="414"/>
      <c r="D875" s="414"/>
      <c r="E875" s="412">
        <v>2015</v>
      </c>
      <c r="F875" s="413">
        <v>112550.3</v>
      </c>
      <c r="G875" s="413">
        <v>393869</v>
      </c>
      <c r="H875" s="410">
        <f t="shared" si="26"/>
        <v>32151100</v>
      </c>
      <c r="I875" s="410" t="str">
        <f t="shared" si="27"/>
        <v>--- Juodi</v>
      </c>
      <c r="J875" s="410" t="str">
        <f t="shared" si="27"/>
        <v>kilogramai</v>
      </c>
    </row>
    <row r="876" spans="1:10" ht="18" hidden="1" customHeight="1">
      <c r="A876" s="414"/>
      <c r="B876" s="414"/>
      <c r="C876" s="414"/>
      <c r="D876" s="414"/>
      <c r="E876" s="412">
        <v>2014</v>
      </c>
      <c r="F876" s="413">
        <v>163499.70000000001</v>
      </c>
      <c r="G876" s="413">
        <v>415407.8</v>
      </c>
      <c r="H876" s="410">
        <f t="shared" si="26"/>
        <v>32151100</v>
      </c>
      <c r="I876" s="410" t="str">
        <f t="shared" si="27"/>
        <v>--- Juodi</v>
      </c>
      <c r="J876" s="410" t="str">
        <f t="shared" si="27"/>
        <v>kilogramai</v>
      </c>
    </row>
    <row r="877" spans="1:10" ht="18" hidden="1" customHeight="1">
      <c r="A877" s="414"/>
      <c r="B877" s="414"/>
      <c r="C877" s="414"/>
      <c r="D877" s="414"/>
      <c r="E877" s="412">
        <v>2013</v>
      </c>
      <c r="F877" s="413">
        <v>204147.20000000001</v>
      </c>
      <c r="G877" s="413">
        <v>420611</v>
      </c>
      <c r="H877" s="410">
        <f t="shared" si="26"/>
        <v>32151100</v>
      </c>
      <c r="I877" s="410" t="str">
        <f t="shared" si="27"/>
        <v>--- Juodi</v>
      </c>
      <c r="J877" s="410" t="str">
        <f t="shared" si="27"/>
        <v>kilogramai</v>
      </c>
    </row>
    <row r="878" spans="1:10" ht="18" hidden="1" customHeight="1">
      <c r="A878" s="414"/>
      <c r="B878" s="414"/>
      <c r="C878" s="414"/>
      <c r="D878" s="414"/>
      <c r="E878" s="412">
        <v>2012</v>
      </c>
      <c r="F878" s="413">
        <v>229552</v>
      </c>
      <c r="G878" s="413">
        <v>356127.8</v>
      </c>
      <c r="H878" s="410">
        <f t="shared" si="26"/>
        <v>32151100</v>
      </c>
      <c r="I878" s="410" t="str">
        <f t="shared" si="27"/>
        <v>--- Juodi</v>
      </c>
      <c r="J878" s="410" t="str">
        <f t="shared" si="27"/>
        <v>kilogramai</v>
      </c>
    </row>
    <row r="879" spans="1:10" ht="18" hidden="1" customHeight="1">
      <c r="A879" s="414"/>
      <c r="B879" s="414"/>
      <c r="C879" s="414"/>
      <c r="D879" s="414"/>
      <c r="E879" s="412">
        <v>2011</v>
      </c>
      <c r="F879" s="413">
        <v>110238.5</v>
      </c>
      <c r="G879" s="413">
        <v>350213.6</v>
      </c>
      <c r="H879" s="410">
        <f t="shared" si="26"/>
        <v>32151100</v>
      </c>
      <c r="I879" s="410" t="str">
        <f t="shared" si="27"/>
        <v>--- Juodi</v>
      </c>
      <c r="J879" s="410" t="str">
        <f t="shared" si="27"/>
        <v>kilogramai</v>
      </c>
    </row>
    <row r="880" spans="1:10" ht="18" hidden="1" customHeight="1">
      <c r="A880" s="414"/>
      <c r="B880" s="414"/>
      <c r="C880" s="414"/>
      <c r="D880" s="414"/>
      <c r="E880" s="412">
        <v>2010</v>
      </c>
      <c r="F880" s="413">
        <v>477064.8</v>
      </c>
      <c r="G880" s="413">
        <v>314563.3</v>
      </c>
      <c r="H880" s="410">
        <f t="shared" si="26"/>
        <v>32151100</v>
      </c>
      <c r="I880" s="410" t="str">
        <f t="shared" si="27"/>
        <v>--- Juodi</v>
      </c>
      <c r="J880" s="410" t="str">
        <f t="shared" si="27"/>
        <v>kilogramai</v>
      </c>
    </row>
    <row r="881" spans="1:10" ht="18" hidden="1" customHeight="1">
      <c r="A881" s="414"/>
      <c r="B881" s="414"/>
      <c r="C881" s="414"/>
      <c r="D881" s="414"/>
      <c r="E881" s="412">
        <v>2009</v>
      </c>
      <c r="F881" s="413">
        <v>210433.8</v>
      </c>
      <c r="G881" s="413">
        <v>222394.9</v>
      </c>
      <c r="H881" s="410">
        <f t="shared" si="26"/>
        <v>32151100</v>
      </c>
      <c r="I881" s="410" t="str">
        <f t="shared" si="27"/>
        <v>--- Juodi</v>
      </c>
      <c r="J881" s="410" t="str">
        <f t="shared" si="27"/>
        <v>kilogramai</v>
      </c>
    </row>
    <row r="882" spans="1:10" ht="18" hidden="1" customHeight="1">
      <c r="A882" s="414"/>
      <c r="B882" s="414"/>
      <c r="C882" s="414"/>
      <c r="D882" s="414"/>
      <c r="E882" s="412">
        <v>2008</v>
      </c>
      <c r="F882" s="413">
        <v>106538.6</v>
      </c>
      <c r="G882" s="413">
        <v>336581.3</v>
      </c>
      <c r="H882" s="410">
        <f t="shared" si="26"/>
        <v>32151100</v>
      </c>
      <c r="I882" s="410" t="str">
        <f t="shared" si="27"/>
        <v>--- Juodi</v>
      </c>
      <c r="J882" s="410" t="str">
        <f t="shared" si="27"/>
        <v>kilogramai</v>
      </c>
    </row>
    <row r="883" spans="1:10" ht="18" hidden="1" customHeight="1">
      <c r="A883" s="414"/>
      <c r="B883" s="414"/>
      <c r="C883" s="414"/>
      <c r="D883" s="414"/>
      <c r="E883" s="412">
        <v>2007</v>
      </c>
      <c r="F883" s="413">
        <v>58645.5</v>
      </c>
      <c r="G883" s="413">
        <v>352354.1</v>
      </c>
      <c r="H883" s="410">
        <f t="shared" si="26"/>
        <v>32151100</v>
      </c>
      <c r="I883" s="410" t="str">
        <f t="shared" si="27"/>
        <v>--- Juodi</v>
      </c>
      <c r="J883" s="410" t="str">
        <f t="shared" si="27"/>
        <v>kilogramai</v>
      </c>
    </row>
    <row r="884" spans="1:10" ht="18" hidden="1" customHeight="1">
      <c r="A884" s="414"/>
      <c r="B884" s="414"/>
      <c r="C884" s="414"/>
      <c r="D884" s="414"/>
      <c r="E884" s="412">
        <v>2006</v>
      </c>
      <c r="F884" s="413">
        <v>16728.5</v>
      </c>
      <c r="G884" s="413">
        <v>335689.8</v>
      </c>
      <c r="H884" s="410">
        <f t="shared" si="26"/>
        <v>32151100</v>
      </c>
      <c r="I884" s="410" t="str">
        <f t="shared" si="27"/>
        <v>--- Juodi</v>
      </c>
      <c r="J884" s="410" t="str">
        <f t="shared" si="27"/>
        <v>kilogramai</v>
      </c>
    </row>
    <row r="885" spans="1:10" ht="18" hidden="1" customHeight="1">
      <c r="A885" s="414"/>
      <c r="B885" s="414"/>
      <c r="C885" s="414"/>
      <c r="D885" s="414"/>
      <c r="E885" s="412">
        <v>2005</v>
      </c>
      <c r="F885" s="413">
        <v>7972.4</v>
      </c>
      <c r="G885" s="413">
        <v>351610.3</v>
      </c>
      <c r="H885" s="410">
        <f t="shared" si="26"/>
        <v>32151100</v>
      </c>
      <c r="I885" s="410" t="str">
        <f t="shared" si="27"/>
        <v>--- Juodi</v>
      </c>
      <c r="J885" s="410" t="str">
        <f t="shared" si="27"/>
        <v>kilogramai</v>
      </c>
    </row>
    <row r="886" spans="1:10" ht="18" hidden="1" customHeight="1">
      <c r="A886" s="414"/>
      <c r="B886" s="411" t="s">
        <v>3163</v>
      </c>
      <c r="C886" s="411" t="s">
        <v>3164</v>
      </c>
      <c r="D886" s="411" t="s">
        <v>3054</v>
      </c>
      <c r="E886" s="412">
        <v>2018</v>
      </c>
      <c r="F886" s="413"/>
      <c r="G886" s="413"/>
      <c r="H886" s="410">
        <f t="shared" si="26"/>
        <v>32151110</v>
      </c>
      <c r="I886" s="410" t="str">
        <f t="shared" si="27"/>
        <v>--- Dažų kasetės (be integruotos spausdinimo galvutės), skirtos dėti į 844331, 844332 arba 844339, subpozicijai priskiriamas mašinas, turinčios mechaninių arba elektrinių sudedamųjų dalių</v>
      </c>
      <c r="J886" s="410" t="str">
        <f t="shared" si="27"/>
        <v>kilogramai</v>
      </c>
    </row>
    <row r="887" spans="1:10" ht="18" hidden="1" customHeight="1">
      <c r="A887" s="414"/>
      <c r="B887" s="414"/>
      <c r="C887" s="414"/>
      <c r="D887" s="414"/>
      <c r="E887" s="412">
        <v>2017</v>
      </c>
      <c r="F887" s="413">
        <v>19081.3</v>
      </c>
      <c r="G887" s="413">
        <v>17159.400000000001</v>
      </c>
      <c r="H887" s="410">
        <f t="shared" si="26"/>
        <v>32151110</v>
      </c>
      <c r="I887" s="410" t="str">
        <f t="shared" si="27"/>
        <v>--- Dažų kasetės (be integruotos spausdinimo galvutės), skirtos dėti į 844331, 844332 arba 844339, subpozicijai priskiriamas mašinas, turinčios mechaninių arba elektrinių sudedamųjų dalių</v>
      </c>
      <c r="J887" s="410" t="str">
        <f t="shared" si="27"/>
        <v>kilogramai</v>
      </c>
    </row>
    <row r="888" spans="1:10" ht="18" hidden="1" customHeight="1">
      <c r="A888" s="414"/>
      <c r="B888" s="414"/>
      <c r="C888" s="414"/>
      <c r="D888" s="414"/>
      <c r="E888" s="412">
        <v>2016</v>
      </c>
      <c r="F888" s="413"/>
      <c r="G888" s="413"/>
      <c r="H888" s="410">
        <f t="shared" si="26"/>
        <v>32151110</v>
      </c>
      <c r="I888" s="410" t="str">
        <f t="shared" si="27"/>
        <v>--- Dažų kasetės (be integruotos spausdinimo galvutės), skirtos dėti į 844331, 844332 arba 844339, subpozicijai priskiriamas mašinas, turinčios mechaninių arba elektrinių sudedamųjų dalių</v>
      </c>
      <c r="J888" s="410" t="str">
        <f t="shared" si="27"/>
        <v>kilogramai</v>
      </c>
    </row>
    <row r="889" spans="1:10" ht="18" hidden="1" customHeight="1">
      <c r="A889" s="414"/>
      <c r="B889" s="414"/>
      <c r="C889" s="414"/>
      <c r="D889" s="414"/>
      <c r="E889" s="412">
        <v>2015</v>
      </c>
      <c r="F889" s="413"/>
      <c r="G889" s="413"/>
      <c r="H889" s="410">
        <f t="shared" si="26"/>
        <v>32151110</v>
      </c>
      <c r="I889" s="410" t="str">
        <f t="shared" si="27"/>
        <v>--- Dažų kasetės (be integruotos spausdinimo galvutės), skirtos dėti į 844331, 844332 arba 844339, subpozicijai priskiriamas mašinas, turinčios mechaninių arba elektrinių sudedamųjų dalių</v>
      </c>
      <c r="J889" s="410" t="str">
        <f t="shared" si="27"/>
        <v>kilogramai</v>
      </c>
    </row>
    <row r="890" spans="1:10" ht="18" hidden="1" customHeight="1">
      <c r="A890" s="414"/>
      <c r="B890" s="414"/>
      <c r="C890" s="414"/>
      <c r="D890" s="414"/>
      <c r="E890" s="412">
        <v>2014</v>
      </c>
      <c r="F890" s="413"/>
      <c r="G890" s="413"/>
      <c r="H890" s="410">
        <f t="shared" si="26"/>
        <v>32151110</v>
      </c>
      <c r="I890" s="410" t="str">
        <f t="shared" si="27"/>
        <v>--- Dažų kasetės (be integruotos spausdinimo galvutės), skirtos dėti į 844331, 844332 arba 844339, subpozicijai priskiriamas mašinas, turinčios mechaninių arba elektrinių sudedamųjų dalių</v>
      </c>
      <c r="J890" s="410" t="str">
        <f t="shared" si="27"/>
        <v>kilogramai</v>
      </c>
    </row>
    <row r="891" spans="1:10" ht="18" hidden="1" customHeight="1">
      <c r="A891" s="414"/>
      <c r="B891" s="414"/>
      <c r="C891" s="414"/>
      <c r="D891" s="414"/>
      <c r="E891" s="412">
        <v>2013</v>
      </c>
      <c r="F891" s="413"/>
      <c r="G891" s="413"/>
      <c r="H891" s="410">
        <f t="shared" si="26"/>
        <v>32151110</v>
      </c>
      <c r="I891" s="410" t="str">
        <f t="shared" si="27"/>
        <v>--- Dažų kasetės (be integruotos spausdinimo galvutės), skirtos dėti į 844331, 844332 arba 844339, subpozicijai priskiriamas mašinas, turinčios mechaninių arba elektrinių sudedamųjų dalių</v>
      </c>
      <c r="J891" s="410" t="str">
        <f t="shared" si="27"/>
        <v>kilogramai</v>
      </c>
    </row>
    <row r="892" spans="1:10" ht="18" hidden="1" customHeight="1">
      <c r="A892" s="414"/>
      <c r="B892" s="414"/>
      <c r="C892" s="414"/>
      <c r="D892" s="414"/>
      <c r="E892" s="412">
        <v>2012</v>
      </c>
      <c r="F892" s="413"/>
      <c r="G892" s="413"/>
      <c r="H892" s="410">
        <f t="shared" si="26"/>
        <v>32151110</v>
      </c>
      <c r="I892" s="410" t="str">
        <f t="shared" si="27"/>
        <v>--- Dažų kasetės (be integruotos spausdinimo galvutės), skirtos dėti į 844331, 844332 arba 844339, subpozicijai priskiriamas mašinas, turinčios mechaninių arba elektrinių sudedamųjų dalių</v>
      </c>
      <c r="J892" s="410" t="str">
        <f t="shared" si="27"/>
        <v>kilogramai</v>
      </c>
    </row>
    <row r="893" spans="1:10" ht="18" hidden="1" customHeight="1">
      <c r="A893" s="414"/>
      <c r="B893" s="414"/>
      <c r="C893" s="414"/>
      <c r="D893" s="414"/>
      <c r="E893" s="412">
        <v>2011</v>
      </c>
      <c r="F893" s="413"/>
      <c r="G893" s="413"/>
      <c r="H893" s="410">
        <f t="shared" si="26"/>
        <v>32151110</v>
      </c>
      <c r="I893" s="410" t="str">
        <f t="shared" si="27"/>
        <v>--- Dažų kasetės (be integruotos spausdinimo galvutės), skirtos dėti į 844331, 844332 arba 844339, subpozicijai priskiriamas mašinas, turinčios mechaninių arba elektrinių sudedamųjų dalių</v>
      </c>
      <c r="J893" s="410" t="str">
        <f t="shared" si="27"/>
        <v>kilogramai</v>
      </c>
    </row>
    <row r="894" spans="1:10" ht="18" hidden="1" customHeight="1">
      <c r="A894" s="414"/>
      <c r="B894" s="414"/>
      <c r="C894" s="414"/>
      <c r="D894" s="414"/>
      <c r="E894" s="412">
        <v>2010</v>
      </c>
      <c r="F894" s="413"/>
      <c r="G894" s="413"/>
      <c r="H894" s="410">
        <f t="shared" si="26"/>
        <v>32151110</v>
      </c>
      <c r="I894" s="410" t="str">
        <f t="shared" si="27"/>
        <v>--- Dažų kasetės (be integruotos spausdinimo galvutės), skirtos dėti į 844331, 844332 arba 844339, subpozicijai priskiriamas mašinas, turinčios mechaninių arba elektrinių sudedamųjų dalių</v>
      </c>
      <c r="J894" s="410" t="str">
        <f t="shared" si="27"/>
        <v>kilogramai</v>
      </c>
    </row>
    <row r="895" spans="1:10" ht="18" hidden="1" customHeight="1">
      <c r="A895" s="414"/>
      <c r="B895" s="414"/>
      <c r="C895" s="414"/>
      <c r="D895" s="414"/>
      <c r="E895" s="412">
        <v>2009</v>
      </c>
      <c r="F895" s="413"/>
      <c r="G895" s="413"/>
      <c r="H895" s="410">
        <f t="shared" si="26"/>
        <v>32151110</v>
      </c>
      <c r="I895" s="410" t="str">
        <f t="shared" si="27"/>
        <v>--- Dažų kasetės (be integruotos spausdinimo galvutės), skirtos dėti į 844331, 844332 arba 844339, subpozicijai priskiriamas mašinas, turinčios mechaninių arba elektrinių sudedamųjų dalių</v>
      </c>
      <c r="J895" s="410" t="str">
        <f t="shared" si="27"/>
        <v>kilogramai</v>
      </c>
    </row>
    <row r="896" spans="1:10" ht="18" hidden="1" customHeight="1">
      <c r="A896" s="414"/>
      <c r="B896" s="414"/>
      <c r="C896" s="414"/>
      <c r="D896" s="414"/>
      <c r="E896" s="412">
        <v>2008</v>
      </c>
      <c r="F896" s="413"/>
      <c r="G896" s="413"/>
      <c r="H896" s="410">
        <f t="shared" si="26"/>
        <v>32151110</v>
      </c>
      <c r="I896" s="410" t="str">
        <f t="shared" si="27"/>
        <v>--- Dažų kasetės (be integruotos spausdinimo galvutės), skirtos dėti į 844331, 844332 arba 844339, subpozicijai priskiriamas mašinas, turinčios mechaninių arba elektrinių sudedamųjų dalių</v>
      </c>
      <c r="J896" s="410" t="str">
        <f t="shared" si="27"/>
        <v>kilogramai</v>
      </c>
    </row>
    <row r="897" spans="1:10" ht="18" hidden="1" customHeight="1">
      <c r="A897" s="414"/>
      <c r="B897" s="414"/>
      <c r="C897" s="414"/>
      <c r="D897" s="414"/>
      <c r="E897" s="412">
        <v>2007</v>
      </c>
      <c r="F897" s="413"/>
      <c r="G897" s="413"/>
      <c r="H897" s="410">
        <f t="shared" si="26"/>
        <v>32151110</v>
      </c>
      <c r="I897" s="410" t="str">
        <f t="shared" si="27"/>
        <v>--- Dažų kasetės (be integruotos spausdinimo galvutės), skirtos dėti į 844331, 844332 arba 844339, subpozicijai priskiriamas mašinas, turinčios mechaninių arba elektrinių sudedamųjų dalių</v>
      </c>
      <c r="J897" s="410" t="str">
        <f t="shared" si="27"/>
        <v>kilogramai</v>
      </c>
    </row>
    <row r="898" spans="1:10" ht="18" hidden="1" customHeight="1">
      <c r="A898" s="414"/>
      <c r="B898" s="414"/>
      <c r="C898" s="414"/>
      <c r="D898" s="414"/>
      <c r="E898" s="412">
        <v>2006</v>
      </c>
      <c r="F898" s="413"/>
      <c r="G898" s="413"/>
      <c r="H898" s="410">
        <f t="shared" si="26"/>
        <v>32151110</v>
      </c>
      <c r="I898" s="410" t="str">
        <f t="shared" si="27"/>
        <v>--- Dažų kasetės (be integruotos spausdinimo galvutės), skirtos dėti į 844331, 844332 arba 844339, subpozicijai priskiriamas mašinas, turinčios mechaninių arba elektrinių sudedamųjų dalių</v>
      </c>
      <c r="J898" s="410" t="str">
        <f t="shared" si="27"/>
        <v>kilogramai</v>
      </c>
    </row>
    <row r="899" spans="1:10" ht="18" hidden="1" customHeight="1">
      <c r="A899" s="414"/>
      <c r="B899" s="414"/>
      <c r="C899" s="414"/>
      <c r="D899" s="414"/>
      <c r="E899" s="412">
        <v>2005</v>
      </c>
      <c r="F899" s="413"/>
      <c r="G899" s="413"/>
      <c r="H899" s="410">
        <f t="shared" si="26"/>
        <v>32151110</v>
      </c>
      <c r="I899" s="410" t="str">
        <f t="shared" si="27"/>
        <v>--- Dažų kasetės (be integruotos spausdinimo galvutės), skirtos dėti į 844331, 844332 arba 844339, subpozicijai priskiriamas mašinas, turinčios mechaninių arba elektrinių sudedamųjų dalių</v>
      </c>
      <c r="J899" s="410" t="str">
        <f t="shared" si="27"/>
        <v>kilogramai</v>
      </c>
    </row>
    <row r="900" spans="1:10" ht="18" hidden="1" customHeight="1">
      <c r="A900" s="414"/>
      <c r="B900" s="411" t="s">
        <v>3165</v>
      </c>
      <c r="C900" s="411" t="s">
        <v>3082</v>
      </c>
      <c r="D900" s="411" t="s">
        <v>3054</v>
      </c>
      <c r="E900" s="412">
        <v>2018</v>
      </c>
      <c r="F900" s="413"/>
      <c r="G900" s="413"/>
      <c r="H900" s="410">
        <f t="shared" si="26"/>
        <v>32151190</v>
      </c>
      <c r="I900" s="410" t="str">
        <f t="shared" si="27"/>
        <v>--- Kiti</v>
      </c>
      <c r="J900" s="410" t="str">
        <f t="shared" si="27"/>
        <v>kilogramai</v>
      </c>
    </row>
    <row r="901" spans="1:10" ht="18" hidden="1" customHeight="1">
      <c r="A901" s="414"/>
      <c r="B901" s="414"/>
      <c r="C901" s="414"/>
      <c r="D901" s="414"/>
      <c r="E901" s="412">
        <v>2017</v>
      </c>
      <c r="F901" s="413">
        <v>172919.6</v>
      </c>
      <c r="G901" s="413">
        <v>478393.7</v>
      </c>
      <c r="H901" s="410">
        <f t="shared" ref="H901:H964" si="28">+IF(B901=0,H900,VALUE(B901))</f>
        <v>32151190</v>
      </c>
      <c r="I901" s="410" t="str">
        <f t="shared" ref="I901:J964" si="29">+IF(C901=0,I900,C901)</f>
        <v>--- Kiti</v>
      </c>
      <c r="J901" s="410" t="str">
        <f t="shared" si="29"/>
        <v>kilogramai</v>
      </c>
    </row>
    <row r="902" spans="1:10" ht="18" hidden="1" customHeight="1">
      <c r="A902" s="414"/>
      <c r="B902" s="414"/>
      <c r="C902" s="414"/>
      <c r="D902" s="414"/>
      <c r="E902" s="412">
        <v>2016</v>
      </c>
      <c r="F902" s="413"/>
      <c r="G902" s="413"/>
      <c r="H902" s="410">
        <f t="shared" si="28"/>
        <v>32151190</v>
      </c>
      <c r="I902" s="410" t="str">
        <f t="shared" si="29"/>
        <v>--- Kiti</v>
      </c>
      <c r="J902" s="410" t="str">
        <f t="shared" si="29"/>
        <v>kilogramai</v>
      </c>
    </row>
    <row r="903" spans="1:10" ht="18" hidden="1" customHeight="1">
      <c r="A903" s="414"/>
      <c r="B903" s="414"/>
      <c r="C903" s="414"/>
      <c r="D903" s="414"/>
      <c r="E903" s="412">
        <v>2015</v>
      </c>
      <c r="F903" s="413"/>
      <c r="G903" s="413"/>
      <c r="H903" s="410">
        <f t="shared" si="28"/>
        <v>32151190</v>
      </c>
      <c r="I903" s="410" t="str">
        <f t="shared" si="29"/>
        <v>--- Kiti</v>
      </c>
      <c r="J903" s="410" t="str">
        <f t="shared" si="29"/>
        <v>kilogramai</v>
      </c>
    </row>
    <row r="904" spans="1:10" ht="18" hidden="1" customHeight="1">
      <c r="A904" s="414"/>
      <c r="B904" s="414"/>
      <c r="C904" s="414"/>
      <c r="D904" s="414"/>
      <c r="E904" s="412">
        <v>2014</v>
      </c>
      <c r="F904" s="413"/>
      <c r="G904" s="413"/>
      <c r="H904" s="410">
        <f t="shared" si="28"/>
        <v>32151190</v>
      </c>
      <c r="I904" s="410" t="str">
        <f t="shared" si="29"/>
        <v>--- Kiti</v>
      </c>
      <c r="J904" s="410" t="str">
        <f t="shared" si="29"/>
        <v>kilogramai</v>
      </c>
    </row>
    <row r="905" spans="1:10" ht="18" hidden="1" customHeight="1">
      <c r="A905" s="414"/>
      <c r="B905" s="414"/>
      <c r="C905" s="414"/>
      <c r="D905" s="414"/>
      <c r="E905" s="412">
        <v>2013</v>
      </c>
      <c r="F905" s="413"/>
      <c r="G905" s="413"/>
      <c r="H905" s="410">
        <f t="shared" si="28"/>
        <v>32151190</v>
      </c>
      <c r="I905" s="410" t="str">
        <f t="shared" si="29"/>
        <v>--- Kiti</v>
      </c>
      <c r="J905" s="410" t="str">
        <f t="shared" si="29"/>
        <v>kilogramai</v>
      </c>
    </row>
    <row r="906" spans="1:10" ht="18" hidden="1" customHeight="1">
      <c r="A906" s="414"/>
      <c r="B906" s="414"/>
      <c r="C906" s="414"/>
      <c r="D906" s="414"/>
      <c r="E906" s="412">
        <v>2012</v>
      </c>
      <c r="F906" s="413"/>
      <c r="G906" s="413"/>
      <c r="H906" s="410">
        <f t="shared" si="28"/>
        <v>32151190</v>
      </c>
      <c r="I906" s="410" t="str">
        <f t="shared" si="29"/>
        <v>--- Kiti</v>
      </c>
      <c r="J906" s="410" t="str">
        <f t="shared" si="29"/>
        <v>kilogramai</v>
      </c>
    </row>
    <row r="907" spans="1:10" ht="18" hidden="1" customHeight="1">
      <c r="A907" s="414"/>
      <c r="B907" s="414"/>
      <c r="C907" s="414"/>
      <c r="D907" s="414"/>
      <c r="E907" s="412">
        <v>2011</v>
      </c>
      <c r="F907" s="413"/>
      <c r="G907" s="413"/>
      <c r="H907" s="410">
        <f t="shared" si="28"/>
        <v>32151190</v>
      </c>
      <c r="I907" s="410" t="str">
        <f t="shared" si="29"/>
        <v>--- Kiti</v>
      </c>
      <c r="J907" s="410" t="str">
        <f t="shared" si="29"/>
        <v>kilogramai</v>
      </c>
    </row>
    <row r="908" spans="1:10" ht="18" hidden="1" customHeight="1">
      <c r="A908" s="414"/>
      <c r="B908" s="414"/>
      <c r="C908" s="414"/>
      <c r="D908" s="414"/>
      <c r="E908" s="412">
        <v>2010</v>
      </c>
      <c r="F908" s="413"/>
      <c r="G908" s="413"/>
      <c r="H908" s="410">
        <f t="shared" si="28"/>
        <v>32151190</v>
      </c>
      <c r="I908" s="410" t="str">
        <f t="shared" si="29"/>
        <v>--- Kiti</v>
      </c>
      <c r="J908" s="410" t="str">
        <f t="shared" si="29"/>
        <v>kilogramai</v>
      </c>
    </row>
    <row r="909" spans="1:10" ht="18" hidden="1" customHeight="1">
      <c r="A909" s="414"/>
      <c r="B909" s="414"/>
      <c r="C909" s="414"/>
      <c r="D909" s="414"/>
      <c r="E909" s="412">
        <v>2009</v>
      </c>
      <c r="F909" s="413"/>
      <c r="G909" s="413"/>
      <c r="H909" s="410">
        <f t="shared" si="28"/>
        <v>32151190</v>
      </c>
      <c r="I909" s="410" t="str">
        <f t="shared" si="29"/>
        <v>--- Kiti</v>
      </c>
      <c r="J909" s="410" t="str">
        <f t="shared" si="29"/>
        <v>kilogramai</v>
      </c>
    </row>
    <row r="910" spans="1:10" ht="18" hidden="1" customHeight="1">
      <c r="A910" s="414"/>
      <c r="B910" s="414"/>
      <c r="C910" s="414"/>
      <c r="D910" s="414"/>
      <c r="E910" s="412">
        <v>2008</v>
      </c>
      <c r="F910" s="413"/>
      <c r="G910" s="413"/>
      <c r="H910" s="410">
        <f t="shared" si="28"/>
        <v>32151190</v>
      </c>
      <c r="I910" s="410" t="str">
        <f t="shared" si="29"/>
        <v>--- Kiti</v>
      </c>
      <c r="J910" s="410" t="str">
        <f t="shared" si="29"/>
        <v>kilogramai</v>
      </c>
    </row>
    <row r="911" spans="1:10" ht="18" hidden="1" customHeight="1">
      <c r="A911" s="414"/>
      <c r="B911" s="414"/>
      <c r="C911" s="414"/>
      <c r="D911" s="414"/>
      <c r="E911" s="412">
        <v>2007</v>
      </c>
      <c r="F911" s="413"/>
      <c r="G911" s="413"/>
      <c r="H911" s="410">
        <f t="shared" si="28"/>
        <v>32151190</v>
      </c>
      <c r="I911" s="410" t="str">
        <f t="shared" si="29"/>
        <v>--- Kiti</v>
      </c>
      <c r="J911" s="410" t="str">
        <f t="shared" si="29"/>
        <v>kilogramai</v>
      </c>
    </row>
    <row r="912" spans="1:10" ht="18" hidden="1" customHeight="1">
      <c r="A912" s="414"/>
      <c r="B912" s="414"/>
      <c r="C912" s="414"/>
      <c r="D912" s="414"/>
      <c r="E912" s="412">
        <v>2006</v>
      </c>
      <c r="F912" s="413"/>
      <c r="G912" s="413"/>
      <c r="H912" s="410">
        <f t="shared" si="28"/>
        <v>32151190</v>
      </c>
      <c r="I912" s="410" t="str">
        <f t="shared" si="29"/>
        <v>--- Kiti</v>
      </c>
      <c r="J912" s="410" t="str">
        <f t="shared" si="29"/>
        <v>kilogramai</v>
      </c>
    </row>
    <row r="913" spans="1:10" ht="18" hidden="1" customHeight="1">
      <c r="A913" s="414"/>
      <c r="B913" s="414"/>
      <c r="C913" s="414"/>
      <c r="D913" s="414"/>
      <c r="E913" s="412">
        <v>2005</v>
      </c>
      <c r="F913" s="413"/>
      <c r="G913" s="413"/>
      <c r="H913" s="410">
        <f t="shared" si="28"/>
        <v>32151190</v>
      </c>
      <c r="I913" s="410" t="str">
        <f t="shared" si="29"/>
        <v>--- Kiti</v>
      </c>
      <c r="J913" s="410" t="str">
        <f t="shared" si="29"/>
        <v>kilogramai</v>
      </c>
    </row>
    <row r="914" spans="1:10" ht="18" hidden="1" customHeight="1">
      <c r="A914" s="414"/>
      <c r="B914" s="411" t="s">
        <v>3166</v>
      </c>
      <c r="C914" s="411" t="s">
        <v>3082</v>
      </c>
      <c r="D914" s="411" t="s">
        <v>3054</v>
      </c>
      <c r="E914" s="412">
        <v>2018</v>
      </c>
      <c r="F914" s="413">
        <v>6015544.4000000004</v>
      </c>
      <c r="G914" s="413">
        <v>4505665.3</v>
      </c>
      <c r="H914" s="410">
        <f t="shared" si="28"/>
        <v>32151900</v>
      </c>
      <c r="I914" s="410" t="str">
        <f t="shared" si="29"/>
        <v>--- Kiti</v>
      </c>
      <c r="J914" s="410" t="str">
        <f t="shared" si="29"/>
        <v>kilogramai</v>
      </c>
    </row>
    <row r="915" spans="1:10" ht="18" hidden="1" customHeight="1">
      <c r="A915" s="414"/>
      <c r="B915" s="414"/>
      <c r="C915" s="414"/>
      <c r="D915" s="414"/>
      <c r="E915" s="412">
        <v>2017</v>
      </c>
      <c r="F915" s="413"/>
      <c r="G915" s="413"/>
      <c r="H915" s="410">
        <f t="shared" si="28"/>
        <v>32151900</v>
      </c>
      <c r="I915" s="410" t="str">
        <f t="shared" si="29"/>
        <v>--- Kiti</v>
      </c>
      <c r="J915" s="410" t="str">
        <f t="shared" si="29"/>
        <v>kilogramai</v>
      </c>
    </row>
    <row r="916" spans="1:10" ht="18" hidden="1" customHeight="1">
      <c r="A916" s="414"/>
      <c r="B916" s="414"/>
      <c r="C916" s="414"/>
      <c r="D916" s="414"/>
      <c r="E916" s="412">
        <v>2016</v>
      </c>
      <c r="F916" s="413">
        <v>4278237.4000000004</v>
      </c>
      <c r="G916" s="413">
        <v>3375180.9</v>
      </c>
      <c r="H916" s="410">
        <f t="shared" si="28"/>
        <v>32151900</v>
      </c>
      <c r="I916" s="410" t="str">
        <f t="shared" si="29"/>
        <v>--- Kiti</v>
      </c>
      <c r="J916" s="410" t="str">
        <f t="shared" si="29"/>
        <v>kilogramai</v>
      </c>
    </row>
    <row r="917" spans="1:10" ht="18" hidden="1" customHeight="1">
      <c r="A917" s="414"/>
      <c r="B917" s="414"/>
      <c r="C917" s="414"/>
      <c r="D917" s="414"/>
      <c r="E917" s="412">
        <v>2015</v>
      </c>
      <c r="F917" s="413">
        <v>3908831.5</v>
      </c>
      <c r="G917" s="413">
        <v>2883815.4</v>
      </c>
      <c r="H917" s="410">
        <f t="shared" si="28"/>
        <v>32151900</v>
      </c>
      <c r="I917" s="410" t="str">
        <f t="shared" si="29"/>
        <v>--- Kiti</v>
      </c>
      <c r="J917" s="410" t="str">
        <f t="shared" si="29"/>
        <v>kilogramai</v>
      </c>
    </row>
    <row r="918" spans="1:10" ht="18" hidden="1" customHeight="1">
      <c r="A918" s="414"/>
      <c r="B918" s="414"/>
      <c r="C918" s="414"/>
      <c r="D918" s="414"/>
      <c r="E918" s="412">
        <v>2014</v>
      </c>
      <c r="F918" s="413">
        <v>4104205.9</v>
      </c>
      <c r="G918" s="413">
        <v>2930738.7</v>
      </c>
      <c r="H918" s="410">
        <f t="shared" si="28"/>
        <v>32151900</v>
      </c>
      <c r="I918" s="410" t="str">
        <f t="shared" si="29"/>
        <v>--- Kiti</v>
      </c>
      <c r="J918" s="410" t="str">
        <f t="shared" si="29"/>
        <v>kilogramai</v>
      </c>
    </row>
    <row r="919" spans="1:10" ht="18" hidden="1" customHeight="1">
      <c r="A919" s="414"/>
      <c r="B919" s="414"/>
      <c r="C919" s="414"/>
      <c r="D919" s="414"/>
      <c r="E919" s="412">
        <v>2013</v>
      </c>
      <c r="F919" s="413">
        <v>3990898.7</v>
      </c>
      <c r="G919" s="413">
        <v>2846251.1</v>
      </c>
      <c r="H919" s="410">
        <f t="shared" si="28"/>
        <v>32151900</v>
      </c>
      <c r="I919" s="410" t="str">
        <f t="shared" si="29"/>
        <v>--- Kiti</v>
      </c>
      <c r="J919" s="410" t="str">
        <f t="shared" si="29"/>
        <v>kilogramai</v>
      </c>
    </row>
    <row r="920" spans="1:10" ht="18" hidden="1" customHeight="1">
      <c r="A920" s="414"/>
      <c r="B920" s="414"/>
      <c r="C920" s="414"/>
      <c r="D920" s="414"/>
      <c r="E920" s="412">
        <v>2012</v>
      </c>
      <c r="F920" s="413">
        <v>6346296</v>
      </c>
      <c r="G920" s="413">
        <v>2784402.4</v>
      </c>
      <c r="H920" s="410">
        <f t="shared" si="28"/>
        <v>32151900</v>
      </c>
      <c r="I920" s="410" t="str">
        <f t="shared" si="29"/>
        <v>--- Kiti</v>
      </c>
      <c r="J920" s="410" t="str">
        <f t="shared" si="29"/>
        <v>kilogramai</v>
      </c>
    </row>
    <row r="921" spans="1:10" ht="18" hidden="1" customHeight="1">
      <c r="A921" s="414"/>
      <c r="B921" s="414"/>
      <c r="C921" s="414"/>
      <c r="D921" s="414"/>
      <c r="E921" s="412">
        <v>2011</v>
      </c>
      <c r="F921" s="413">
        <v>4661811.9000000004</v>
      </c>
      <c r="G921" s="413">
        <v>2187153.6</v>
      </c>
      <c r="H921" s="410">
        <f t="shared" si="28"/>
        <v>32151900</v>
      </c>
      <c r="I921" s="410" t="str">
        <f t="shared" si="29"/>
        <v>--- Kiti</v>
      </c>
      <c r="J921" s="410" t="str">
        <f t="shared" si="29"/>
        <v>kilogramai</v>
      </c>
    </row>
    <row r="922" spans="1:10" ht="18" hidden="1" customHeight="1">
      <c r="A922" s="414"/>
      <c r="B922" s="414"/>
      <c r="C922" s="414"/>
      <c r="D922" s="414"/>
      <c r="E922" s="412">
        <v>2010</v>
      </c>
      <c r="F922" s="413">
        <v>6876001.7000000002</v>
      </c>
      <c r="G922" s="413">
        <v>2062128.7</v>
      </c>
      <c r="H922" s="410">
        <f t="shared" si="28"/>
        <v>32151900</v>
      </c>
      <c r="I922" s="410" t="str">
        <f t="shared" si="29"/>
        <v>--- Kiti</v>
      </c>
      <c r="J922" s="410" t="str">
        <f t="shared" si="29"/>
        <v>kilogramai</v>
      </c>
    </row>
    <row r="923" spans="1:10" ht="18" hidden="1" customHeight="1">
      <c r="A923" s="414"/>
      <c r="B923" s="414"/>
      <c r="C923" s="414"/>
      <c r="D923" s="414"/>
      <c r="E923" s="412">
        <v>2009</v>
      </c>
      <c r="F923" s="413">
        <v>4708154</v>
      </c>
      <c r="G923" s="413">
        <v>1584454.7</v>
      </c>
      <c r="H923" s="410">
        <f t="shared" si="28"/>
        <v>32151900</v>
      </c>
      <c r="I923" s="410" t="str">
        <f t="shared" si="29"/>
        <v>--- Kiti</v>
      </c>
      <c r="J923" s="410" t="str">
        <f t="shared" si="29"/>
        <v>kilogramai</v>
      </c>
    </row>
    <row r="924" spans="1:10" ht="18" hidden="1" customHeight="1">
      <c r="A924" s="414"/>
      <c r="B924" s="414"/>
      <c r="C924" s="414"/>
      <c r="D924" s="414"/>
      <c r="E924" s="412">
        <v>2008</v>
      </c>
      <c r="F924" s="413">
        <v>3928343.1</v>
      </c>
      <c r="G924" s="413">
        <v>1891503.5</v>
      </c>
      <c r="H924" s="410">
        <f t="shared" si="28"/>
        <v>32151900</v>
      </c>
      <c r="I924" s="410" t="str">
        <f t="shared" si="29"/>
        <v>--- Kiti</v>
      </c>
      <c r="J924" s="410" t="str">
        <f t="shared" si="29"/>
        <v>kilogramai</v>
      </c>
    </row>
    <row r="925" spans="1:10" ht="18" hidden="1" customHeight="1">
      <c r="A925" s="414"/>
      <c r="B925" s="414"/>
      <c r="C925" s="414"/>
      <c r="D925" s="414"/>
      <c r="E925" s="412">
        <v>2007</v>
      </c>
      <c r="F925" s="413">
        <v>3909738.8</v>
      </c>
      <c r="G925" s="413">
        <v>1949641.2</v>
      </c>
      <c r="H925" s="410">
        <f t="shared" si="28"/>
        <v>32151900</v>
      </c>
      <c r="I925" s="410" t="str">
        <f t="shared" si="29"/>
        <v>--- Kiti</v>
      </c>
      <c r="J925" s="410" t="str">
        <f t="shared" si="29"/>
        <v>kilogramai</v>
      </c>
    </row>
    <row r="926" spans="1:10" ht="18" hidden="1" customHeight="1">
      <c r="A926" s="414"/>
      <c r="B926" s="414"/>
      <c r="C926" s="414"/>
      <c r="D926" s="414"/>
      <c r="E926" s="412">
        <v>2006</v>
      </c>
      <c r="F926" s="413">
        <v>3848000.7</v>
      </c>
      <c r="G926" s="413">
        <v>1747840.2</v>
      </c>
      <c r="H926" s="410">
        <f t="shared" si="28"/>
        <v>32151900</v>
      </c>
      <c r="I926" s="410" t="str">
        <f t="shared" si="29"/>
        <v>--- Kiti</v>
      </c>
      <c r="J926" s="410" t="str">
        <f t="shared" si="29"/>
        <v>kilogramai</v>
      </c>
    </row>
    <row r="927" spans="1:10" ht="18" hidden="1" customHeight="1">
      <c r="A927" s="414"/>
      <c r="B927" s="414"/>
      <c r="C927" s="414"/>
      <c r="D927" s="414"/>
      <c r="E927" s="412">
        <v>2005</v>
      </c>
      <c r="F927" s="413">
        <v>3093191.9</v>
      </c>
      <c r="G927" s="413">
        <v>1557211.4</v>
      </c>
      <c r="H927" s="410">
        <f t="shared" si="28"/>
        <v>32151900</v>
      </c>
      <c r="I927" s="410" t="str">
        <f t="shared" si="29"/>
        <v>--- Kiti</v>
      </c>
      <c r="J927" s="410" t="str">
        <f t="shared" si="29"/>
        <v>kilogramai</v>
      </c>
    </row>
    <row r="928" spans="1:10" ht="18" hidden="1" customHeight="1">
      <c r="A928" s="414"/>
      <c r="B928" s="411" t="s">
        <v>3167</v>
      </c>
      <c r="C928" s="411" t="s">
        <v>3164</v>
      </c>
      <c r="D928" s="411" t="s">
        <v>3054</v>
      </c>
      <c r="E928" s="412">
        <v>2018</v>
      </c>
      <c r="F928" s="413"/>
      <c r="G928" s="413"/>
      <c r="H928" s="410">
        <f t="shared" si="28"/>
        <v>32151910</v>
      </c>
      <c r="I928" s="410" t="str">
        <f t="shared" si="29"/>
        <v>--- Dažų kasetės (be integruotos spausdinimo galvutės), skirtos dėti į 844331, 844332 arba 844339, subpozicijai priskiriamas mašinas, turinčios mechaninių arba elektrinių sudedamųjų dalių</v>
      </c>
      <c r="J928" s="410" t="str">
        <f t="shared" si="29"/>
        <v>kilogramai</v>
      </c>
    </row>
    <row r="929" spans="1:10" ht="18" hidden="1" customHeight="1">
      <c r="A929" s="414"/>
      <c r="B929" s="414"/>
      <c r="C929" s="414"/>
      <c r="D929" s="414"/>
      <c r="E929" s="412">
        <v>2017</v>
      </c>
      <c r="F929" s="413">
        <v>22270.5</v>
      </c>
      <c r="G929" s="413">
        <v>47117.599999999999</v>
      </c>
      <c r="H929" s="410">
        <f t="shared" si="28"/>
        <v>32151910</v>
      </c>
      <c r="I929" s="410" t="str">
        <f t="shared" si="29"/>
        <v>--- Dažų kasetės (be integruotos spausdinimo galvutės), skirtos dėti į 844331, 844332 arba 844339, subpozicijai priskiriamas mašinas, turinčios mechaninių arba elektrinių sudedamųjų dalių</v>
      </c>
      <c r="J929" s="410" t="str">
        <f t="shared" si="29"/>
        <v>kilogramai</v>
      </c>
    </row>
    <row r="930" spans="1:10" ht="18" hidden="1" customHeight="1">
      <c r="A930" s="414"/>
      <c r="B930" s="414"/>
      <c r="C930" s="414"/>
      <c r="D930" s="414"/>
      <c r="E930" s="412">
        <v>2016</v>
      </c>
      <c r="F930" s="413"/>
      <c r="G930" s="413"/>
      <c r="H930" s="410">
        <f t="shared" si="28"/>
        <v>32151910</v>
      </c>
      <c r="I930" s="410" t="str">
        <f t="shared" si="29"/>
        <v>--- Dažų kasetės (be integruotos spausdinimo galvutės), skirtos dėti į 844331, 844332 arba 844339, subpozicijai priskiriamas mašinas, turinčios mechaninių arba elektrinių sudedamųjų dalių</v>
      </c>
      <c r="J930" s="410" t="str">
        <f t="shared" si="29"/>
        <v>kilogramai</v>
      </c>
    </row>
    <row r="931" spans="1:10" ht="18" hidden="1" customHeight="1">
      <c r="A931" s="414"/>
      <c r="B931" s="414"/>
      <c r="C931" s="414"/>
      <c r="D931" s="414"/>
      <c r="E931" s="412">
        <v>2015</v>
      </c>
      <c r="F931" s="413"/>
      <c r="G931" s="413"/>
      <c r="H931" s="410">
        <f t="shared" si="28"/>
        <v>32151910</v>
      </c>
      <c r="I931" s="410" t="str">
        <f t="shared" si="29"/>
        <v>--- Dažų kasetės (be integruotos spausdinimo galvutės), skirtos dėti į 844331, 844332 arba 844339, subpozicijai priskiriamas mašinas, turinčios mechaninių arba elektrinių sudedamųjų dalių</v>
      </c>
      <c r="J931" s="410" t="str">
        <f t="shared" si="29"/>
        <v>kilogramai</v>
      </c>
    </row>
    <row r="932" spans="1:10" ht="18" hidden="1" customHeight="1">
      <c r="A932" s="414"/>
      <c r="B932" s="414"/>
      <c r="C932" s="414"/>
      <c r="D932" s="414"/>
      <c r="E932" s="412">
        <v>2014</v>
      </c>
      <c r="F932" s="413"/>
      <c r="G932" s="413"/>
      <c r="H932" s="410">
        <f t="shared" si="28"/>
        <v>32151910</v>
      </c>
      <c r="I932" s="410" t="str">
        <f t="shared" si="29"/>
        <v>--- Dažų kasetės (be integruotos spausdinimo galvutės), skirtos dėti į 844331, 844332 arba 844339, subpozicijai priskiriamas mašinas, turinčios mechaninių arba elektrinių sudedamųjų dalių</v>
      </c>
      <c r="J932" s="410" t="str">
        <f t="shared" si="29"/>
        <v>kilogramai</v>
      </c>
    </row>
    <row r="933" spans="1:10" ht="18" hidden="1" customHeight="1">
      <c r="A933" s="414"/>
      <c r="B933" s="414"/>
      <c r="C933" s="414"/>
      <c r="D933" s="414"/>
      <c r="E933" s="412">
        <v>2013</v>
      </c>
      <c r="F933" s="413"/>
      <c r="G933" s="413"/>
      <c r="H933" s="410">
        <f t="shared" si="28"/>
        <v>32151910</v>
      </c>
      <c r="I933" s="410" t="str">
        <f t="shared" si="29"/>
        <v>--- Dažų kasetės (be integruotos spausdinimo galvutės), skirtos dėti į 844331, 844332 arba 844339, subpozicijai priskiriamas mašinas, turinčios mechaninių arba elektrinių sudedamųjų dalių</v>
      </c>
      <c r="J933" s="410" t="str">
        <f t="shared" si="29"/>
        <v>kilogramai</v>
      </c>
    </row>
    <row r="934" spans="1:10" ht="18" hidden="1" customHeight="1">
      <c r="A934" s="414"/>
      <c r="B934" s="414"/>
      <c r="C934" s="414"/>
      <c r="D934" s="414"/>
      <c r="E934" s="412">
        <v>2012</v>
      </c>
      <c r="F934" s="413"/>
      <c r="G934" s="413"/>
      <c r="H934" s="410">
        <f t="shared" si="28"/>
        <v>32151910</v>
      </c>
      <c r="I934" s="410" t="str">
        <f t="shared" si="29"/>
        <v>--- Dažų kasetės (be integruotos spausdinimo galvutės), skirtos dėti į 844331, 844332 arba 844339, subpozicijai priskiriamas mašinas, turinčios mechaninių arba elektrinių sudedamųjų dalių</v>
      </c>
      <c r="J934" s="410" t="str">
        <f t="shared" si="29"/>
        <v>kilogramai</v>
      </c>
    </row>
    <row r="935" spans="1:10" ht="18" hidden="1" customHeight="1">
      <c r="A935" s="414"/>
      <c r="B935" s="414"/>
      <c r="C935" s="414"/>
      <c r="D935" s="414"/>
      <c r="E935" s="412">
        <v>2011</v>
      </c>
      <c r="F935" s="413"/>
      <c r="G935" s="413"/>
      <c r="H935" s="410">
        <f t="shared" si="28"/>
        <v>32151910</v>
      </c>
      <c r="I935" s="410" t="str">
        <f t="shared" si="29"/>
        <v>--- Dažų kasetės (be integruotos spausdinimo galvutės), skirtos dėti į 844331, 844332 arba 844339, subpozicijai priskiriamas mašinas, turinčios mechaninių arba elektrinių sudedamųjų dalių</v>
      </c>
      <c r="J935" s="410" t="str">
        <f t="shared" si="29"/>
        <v>kilogramai</v>
      </c>
    </row>
    <row r="936" spans="1:10" ht="18" hidden="1" customHeight="1">
      <c r="A936" s="414"/>
      <c r="B936" s="414"/>
      <c r="C936" s="414"/>
      <c r="D936" s="414"/>
      <c r="E936" s="412">
        <v>2010</v>
      </c>
      <c r="F936" s="413"/>
      <c r="G936" s="413"/>
      <c r="H936" s="410">
        <f t="shared" si="28"/>
        <v>32151910</v>
      </c>
      <c r="I936" s="410" t="str">
        <f t="shared" si="29"/>
        <v>--- Dažų kasetės (be integruotos spausdinimo galvutės), skirtos dėti į 844331, 844332 arba 844339, subpozicijai priskiriamas mašinas, turinčios mechaninių arba elektrinių sudedamųjų dalių</v>
      </c>
      <c r="J936" s="410" t="str">
        <f t="shared" si="29"/>
        <v>kilogramai</v>
      </c>
    </row>
    <row r="937" spans="1:10" ht="18" hidden="1" customHeight="1">
      <c r="A937" s="414"/>
      <c r="B937" s="414"/>
      <c r="C937" s="414"/>
      <c r="D937" s="414"/>
      <c r="E937" s="412">
        <v>2009</v>
      </c>
      <c r="F937" s="413"/>
      <c r="G937" s="413"/>
      <c r="H937" s="410">
        <f t="shared" si="28"/>
        <v>32151910</v>
      </c>
      <c r="I937" s="410" t="str">
        <f t="shared" si="29"/>
        <v>--- Dažų kasetės (be integruotos spausdinimo galvutės), skirtos dėti į 844331, 844332 arba 844339, subpozicijai priskiriamas mašinas, turinčios mechaninių arba elektrinių sudedamųjų dalių</v>
      </c>
      <c r="J937" s="410" t="str">
        <f t="shared" si="29"/>
        <v>kilogramai</v>
      </c>
    </row>
    <row r="938" spans="1:10" ht="18" hidden="1" customHeight="1">
      <c r="A938" s="414"/>
      <c r="B938" s="414"/>
      <c r="C938" s="414"/>
      <c r="D938" s="414"/>
      <c r="E938" s="412">
        <v>2008</v>
      </c>
      <c r="F938" s="413"/>
      <c r="G938" s="413"/>
      <c r="H938" s="410">
        <f t="shared" si="28"/>
        <v>32151910</v>
      </c>
      <c r="I938" s="410" t="str">
        <f t="shared" si="29"/>
        <v>--- Dažų kasetės (be integruotos spausdinimo galvutės), skirtos dėti į 844331, 844332 arba 844339, subpozicijai priskiriamas mašinas, turinčios mechaninių arba elektrinių sudedamųjų dalių</v>
      </c>
      <c r="J938" s="410" t="str">
        <f t="shared" si="29"/>
        <v>kilogramai</v>
      </c>
    </row>
    <row r="939" spans="1:10" ht="18" hidden="1" customHeight="1">
      <c r="A939" s="414"/>
      <c r="B939" s="414"/>
      <c r="C939" s="414"/>
      <c r="D939" s="414"/>
      <c r="E939" s="412">
        <v>2007</v>
      </c>
      <c r="F939" s="413"/>
      <c r="G939" s="413"/>
      <c r="H939" s="410">
        <f t="shared" si="28"/>
        <v>32151910</v>
      </c>
      <c r="I939" s="410" t="str">
        <f t="shared" si="29"/>
        <v>--- Dažų kasetės (be integruotos spausdinimo galvutės), skirtos dėti į 844331, 844332 arba 844339, subpozicijai priskiriamas mašinas, turinčios mechaninių arba elektrinių sudedamųjų dalių</v>
      </c>
      <c r="J939" s="410" t="str">
        <f t="shared" si="29"/>
        <v>kilogramai</v>
      </c>
    </row>
    <row r="940" spans="1:10" ht="18" hidden="1" customHeight="1">
      <c r="A940" s="414"/>
      <c r="B940" s="414"/>
      <c r="C940" s="414"/>
      <c r="D940" s="414"/>
      <c r="E940" s="412">
        <v>2006</v>
      </c>
      <c r="F940" s="413"/>
      <c r="G940" s="413"/>
      <c r="H940" s="410">
        <f t="shared" si="28"/>
        <v>32151910</v>
      </c>
      <c r="I940" s="410" t="str">
        <f t="shared" si="29"/>
        <v>--- Dažų kasetės (be integruotos spausdinimo galvutės), skirtos dėti į 844331, 844332 arba 844339, subpozicijai priskiriamas mašinas, turinčios mechaninių arba elektrinių sudedamųjų dalių</v>
      </c>
      <c r="J940" s="410" t="str">
        <f t="shared" si="29"/>
        <v>kilogramai</v>
      </c>
    </row>
    <row r="941" spans="1:10" ht="18" hidden="1" customHeight="1">
      <c r="A941" s="414"/>
      <c r="B941" s="414"/>
      <c r="C941" s="414"/>
      <c r="D941" s="414"/>
      <c r="E941" s="412">
        <v>2005</v>
      </c>
      <c r="F941" s="413"/>
      <c r="G941" s="413"/>
      <c r="H941" s="410">
        <f t="shared" si="28"/>
        <v>32151910</v>
      </c>
      <c r="I941" s="410" t="str">
        <f t="shared" si="29"/>
        <v>--- Dažų kasetės (be integruotos spausdinimo galvutės), skirtos dėti į 844331, 844332 arba 844339, subpozicijai priskiriamas mašinas, turinčios mechaninių arba elektrinių sudedamųjų dalių</v>
      </c>
      <c r="J941" s="410" t="str">
        <f t="shared" si="29"/>
        <v>kilogramai</v>
      </c>
    </row>
    <row r="942" spans="1:10" ht="18" hidden="1" customHeight="1">
      <c r="A942" s="414"/>
      <c r="B942" s="411" t="s">
        <v>3168</v>
      </c>
      <c r="C942" s="411" t="s">
        <v>3082</v>
      </c>
      <c r="D942" s="411" t="s">
        <v>3054</v>
      </c>
      <c r="E942" s="412">
        <v>2018</v>
      </c>
      <c r="F942" s="413"/>
      <c r="G942" s="413"/>
      <c r="H942" s="410">
        <f t="shared" si="28"/>
        <v>32151990</v>
      </c>
      <c r="I942" s="410" t="str">
        <f t="shared" si="29"/>
        <v>--- Kiti</v>
      </c>
      <c r="J942" s="410" t="str">
        <f t="shared" si="29"/>
        <v>kilogramai</v>
      </c>
    </row>
    <row r="943" spans="1:10" ht="18" hidden="1" customHeight="1">
      <c r="A943" s="414"/>
      <c r="B943" s="414"/>
      <c r="C943" s="414"/>
      <c r="D943" s="414"/>
      <c r="E943" s="412">
        <v>2017</v>
      </c>
      <c r="F943" s="413">
        <v>7834094.2000000002</v>
      </c>
      <c r="G943" s="413">
        <v>20264310.300000001</v>
      </c>
      <c r="H943" s="410">
        <f t="shared" si="28"/>
        <v>32151990</v>
      </c>
      <c r="I943" s="410" t="str">
        <f t="shared" si="29"/>
        <v>--- Kiti</v>
      </c>
      <c r="J943" s="410" t="str">
        <f t="shared" si="29"/>
        <v>kilogramai</v>
      </c>
    </row>
    <row r="944" spans="1:10" ht="18" hidden="1" customHeight="1">
      <c r="A944" s="414"/>
      <c r="B944" s="414"/>
      <c r="C944" s="414"/>
      <c r="D944" s="414"/>
      <c r="E944" s="412">
        <v>2016</v>
      </c>
      <c r="F944" s="413"/>
      <c r="G944" s="413"/>
      <c r="H944" s="410">
        <f t="shared" si="28"/>
        <v>32151990</v>
      </c>
      <c r="I944" s="410" t="str">
        <f t="shared" si="29"/>
        <v>--- Kiti</v>
      </c>
      <c r="J944" s="410" t="str">
        <f t="shared" si="29"/>
        <v>kilogramai</v>
      </c>
    </row>
    <row r="945" spans="1:10" ht="18" hidden="1" customHeight="1">
      <c r="A945" s="414"/>
      <c r="B945" s="414"/>
      <c r="C945" s="414"/>
      <c r="D945" s="414"/>
      <c r="E945" s="412">
        <v>2015</v>
      </c>
      <c r="F945" s="413"/>
      <c r="G945" s="413"/>
      <c r="H945" s="410">
        <f t="shared" si="28"/>
        <v>32151990</v>
      </c>
      <c r="I945" s="410" t="str">
        <f t="shared" si="29"/>
        <v>--- Kiti</v>
      </c>
      <c r="J945" s="410" t="str">
        <f t="shared" si="29"/>
        <v>kilogramai</v>
      </c>
    </row>
    <row r="946" spans="1:10" ht="18" hidden="1" customHeight="1">
      <c r="A946" s="414"/>
      <c r="B946" s="414"/>
      <c r="C946" s="414"/>
      <c r="D946" s="414"/>
      <c r="E946" s="412">
        <v>2014</v>
      </c>
      <c r="F946" s="413"/>
      <c r="G946" s="413"/>
      <c r="H946" s="410">
        <f t="shared" si="28"/>
        <v>32151990</v>
      </c>
      <c r="I946" s="410" t="str">
        <f t="shared" si="29"/>
        <v>--- Kiti</v>
      </c>
      <c r="J946" s="410" t="str">
        <f t="shared" si="29"/>
        <v>kilogramai</v>
      </c>
    </row>
    <row r="947" spans="1:10" ht="18" hidden="1" customHeight="1">
      <c r="A947" s="414"/>
      <c r="B947" s="414"/>
      <c r="C947" s="414"/>
      <c r="D947" s="414"/>
      <c r="E947" s="412">
        <v>2013</v>
      </c>
      <c r="F947" s="413"/>
      <c r="G947" s="413"/>
      <c r="H947" s="410">
        <f t="shared" si="28"/>
        <v>32151990</v>
      </c>
      <c r="I947" s="410" t="str">
        <f t="shared" si="29"/>
        <v>--- Kiti</v>
      </c>
      <c r="J947" s="410" t="str">
        <f t="shared" si="29"/>
        <v>kilogramai</v>
      </c>
    </row>
    <row r="948" spans="1:10" ht="18" hidden="1" customHeight="1">
      <c r="A948" s="414"/>
      <c r="B948" s="414"/>
      <c r="C948" s="414"/>
      <c r="D948" s="414"/>
      <c r="E948" s="412">
        <v>2012</v>
      </c>
      <c r="F948" s="413"/>
      <c r="G948" s="413"/>
      <c r="H948" s="410">
        <f t="shared" si="28"/>
        <v>32151990</v>
      </c>
      <c r="I948" s="410" t="str">
        <f t="shared" si="29"/>
        <v>--- Kiti</v>
      </c>
      <c r="J948" s="410" t="str">
        <f t="shared" si="29"/>
        <v>kilogramai</v>
      </c>
    </row>
    <row r="949" spans="1:10" ht="18" hidden="1" customHeight="1">
      <c r="A949" s="414"/>
      <c r="B949" s="414"/>
      <c r="C949" s="414"/>
      <c r="D949" s="414"/>
      <c r="E949" s="412">
        <v>2011</v>
      </c>
      <c r="F949" s="413"/>
      <c r="G949" s="413"/>
      <c r="H949" s="410">
        <f t="shared" si="28"/>
        <v>32151990</v>
      </c>
      <c r="I949" s="410" t="str">
        <f t="shared" si="29"/>
        <v>--- Kiti</v>
      </c>
      <c r="J949" s="410" t="str">
        <f t="shared" si="29"/>
        <v>kilogramai</v>
      </c>
    </row>
    <row r="950" spans="1:10" ht="18" hidden="1" customHeight="1">
      <c r="A950" s="414"/>
      <c r="B950" s="414"/>
      <c r="C950" s="414"/>
      <c r="D950" s="414"/>
      <c r="E950" s="412">
        <v>2010</v>
      </c>
      <c r="F950" s="413"/>
      <c r="G950" s="413"/>
      <c r="H950" s="410">
        <f t="shared" si="28"/>
        <v>32151990</v>
      </c>
      <c r="I950" s="410" t="str">
        <f t="shared" si="29"/>
        <v>--- Kiti</v>
      </c>
      <c r="J950" s="410" t="str">
        <f t="shared" si="29"/>
        <v>kilogramai</v>
      </c>
    </row>
    <row r="951" spans="1:10" ht="18" hidden="1" customHeight="1">
      <c r="A951" s="414"/>
      <c r="B951" s="414"/>
      <c r="C951" s="414"/>
      <c r="D951" s="414"/>
      <c r="E951" s="412">
        <v>2009</v>
      </c>
      <c r="F951" s="413"/>
      <c r="G951" s="413"/>
      <c r="H951" s="410">
        <f t="shared" si="28"/>
        <v>32151990</v>
      </c>
      <c r="I951" s="410" t="str">
        <f t="shared" si="29"/>
        <v>--- Kiti</v>
      </c>
      <c r="J951" s="410" t="str">
        <f t="shared" si="29"/>
        <v>kilogramai</v>
      </c>
    </row>
    <row r="952" spans="1:10" ht="18" hidden="1" customHeight="1">
      <c r="A952" s="414"/>
      <c r="B952" s="414"/>
      <c r="C952" s="414"/>
      <c r="D952" s="414"/>
      <c r="E952" s="412">
        <v>2008</v>
      </c>
      <c r="F952" s="413"/>
      <c r="G952" s="413"/>
      <c r="H952" s="410">
        <f t="shared" si="28"/>
        <v>32151990</v>
      </c>
      <c r="I952" s="410" t="str">
        <f t="shared" si="29"/>
        <v>--- Kiti</v>
      </c>
      <c r="J952" s="410" t="str">
        <f t="shared" si="29"/>
        <v>kilogramai</v>
      </c>
    </row>
    <row r="953" spans="1:10" ht="18" hidden="1" customHeight="1">
      <c r="A953" s="414"/>
      <c r="B953" s="414"/>
      <c r="C953" s="414"/>
      <c r="D953" s="414"/>
      <c r="E953" s="412">
        <v>2007</v>
      </c>
      <c r="F953" s="413"/>
      <c r="G953" s="413"/>
      <c r="H953" s="410">
        <f t="shared" si="28"/>
        <v>32151990</v>
      </c>
      <c r="I953" s="410" t="str">
        <f t="shared" si="29"/>
        <v>--- Kiti</v>
      </c>
      <c r="J953" s="410" t="str">
        <f t="shared" si="29"/>
        <v>kilogramai</v>
      </c>
    </row>
    <row r="954" spans="1:10" ht="18" hidden="1" customHeight="1">
      <c r="A954" s="414"/>
      <c r="B954" s="414"/>
      <c r="C954" s="414"/>
      <c r="D954" s="414"/>
      <c r="E954" s="412">
        <v>2006</v>
      </c>
      <c r="F954" s="413"/>
      <c r="G954" s="413"/>
      <c r="H954" s="410">
        <f t="shared" si="28"/>
        <v>32151990</v>
      </c>
      <c r="I954" s="410" t="str">
        <f t="shared" si="29"/>
        <v>--- Kiti</v>
      </c>
      <c r="J954" s="410" t="str">
        <f t="shared" si="29"/>
        <v>kilogramai</v>
      </c>
    </row>
    <row r="955" spans="1:10" ht="18" hidden="1" customHeight="1">
      <c r="A955" s="414"/>
      <c r="B955" s="414"/>
      <c r="C955" s="414"/>
      <c r="D955" s="414"/>
      <c r="E955" s="412">
        <v>2005</v>
      </c>
      <c r="F955" s="413"/>
      <c r="G955" s="413"/>
      <c r="H955" s="410">
        <f t="shared" si="28"/>
        <v>32151990</v>
      </c>
      <c r="I955" s="410" t="str">
        <f t="shared" si="29"/>
        <v>--- Kiti</v>
      </c>
      <c r="J955" s="410" t="str">
        <f t="shared" si="29"/>
        <v>kilogramai</v>
      </c>
    </row>
    <row r="956" spans="1:10" ht="18" hidden="1" customHeight="1">
      <c r="A956" s="414"/>
      <c r="B956" s="411" t="s">
        <v>3169</v>
      </c>
      <c r="C956" s="411" t="s">
        <v>3107</v>
      </c>
      <c r="D956" s="411" t="s">
        <v>3054</v>
      </c>
      <c r="E956" s="412">
        <v>2018</v>
      </c>
      <c r="F956" s="413"/>
      <c r="G956" s="413"/>
      <c r="H956" s="410">
        <f t="shared" si="28"/>
        <v>32159000</v>
      </c>
      <c r="I956" s="410" t="str">
        <f t="shared" si="29"/>
        <v>-- Kiti</v>
      </c>
      <c r="J956" s="410" t="str">
        <f t="shared" si="29"/>
        <v>kilogramai</v>
      </c>
    </row>
    <row r="957" spans="1:10" ht="18" hidden="1" customHeight="1">
      <c r="A957" s="414"/>
      <c r="B957" s="414"/>
      <c r="C957" s="414"/>
      <c r="D957" s="414"/>
      <c r="E957" s="412">
        <v>2017</v>
      </c>
      <c r="F957" s="413"/>
      <c r="G957" s="413"/>
      <c r="H957" s="410">
        <f t="shared" si="28"/>
        <v>32159000</v>
      </c>
      <c r="I957" s="410" t="str">
        <f t="shared" si="29"/>
        <v>-- Kiti</v>
      </c>
      <c r="J957" s="410" t="str">
        <f t="shared" si="29"/>
        <v>kilogramai</v>
      </c>
    </row>
    <row r="958" spans="1:10" ht="18" hidden="1" customHeight="1">
      <c r="A958" s="414"/>
      <c r="B958" s="414"/>
      <c r="C958" s="414"/>
      <c r="D958" s="414"/>
      <c r="E958" s="412">
        <v>2016</v>
      </c>
      <c r="F958" s="413">
        <v>111668.2</v>
      </c>
      <c r="G958" s="413">
        <v>115260.3</v>
      </c>
      <c r="H958" s="410">
        <f t="shared" si="28"/>
        <v>32159000</v>
      </c>
      <c r="I958" s="410" t="str">
        <f t="shared" si="29"/>
        <v>-- Kiti</v>
      </c>
      <c r="J958" s="410" t="str">
        <f t="shared" si="29"/>
        <v>kilogramai</v>
      </c>
    </row>
    <row r="959" spans="1:10" ht="18" hidden="1" customHeight="1">
      <c r="A959" s="414"/>
      <c r="B959" s="414"/>
      <c r="C959" s="414"/>
      <c r="D959" s="414"/>
      <c r="E959" s="412">
        <v>2015</v>
      </c>
      <c r="F959" s="413">
        <v>103101.7</v>
      </c>
      <c r="G959" s="413">
        <v>110240.7</v>
      </c>
      <c r="H959" s="410">
        <f t="shared" si="28"/>
        <v>32159000</v>
      </c>
      <c r="I959" s="410" t="str">
        <f t="shared" si="29"/>
        <v>-- Kiti</v>
      </c>
      <c r="J959" s="410" t="str">
        <f t="shared" si="29"/>
        <v>kilogramai</v>
      </c>
    </row>
    <row r="960" spans="1:10" ht="18" hidden="1" customHeight="1">
      <c r="A960" s="414"/>
      <c r="B960" s="414"/>
      <c r="C960" s="414"/>
      <c r="D960" s="414"/>
      <c r="E960" s="412">
        <v>2014</v>
      </c>
      <c r="F960" s="413">
        <v>78346.3</v>
      </c>
      <c r="G960" s="413">
        <v>87557.1</v>
      </c>
      <c r="H960" s="410">
        <f t="shared" si="28"/>
        <v>32159000</v>
      </c>
      <c r="I960" s="410" t="str">
        <f t="shared" si="29"/>
        <v>-- Kiti</v>
      </c>
      <c r="J960" s="410" t="str">
        <f t="shared" si="29"/>
        <v>kilogramai</v>
      </c>
    </row>
    <row r="961" spans="1:10" ht="18" hidden="1" customHeight="1">
      <c r="A961" s="414"/>
      <c r="B961" s="414"/>
      <c r="C961" s="414"/>
      <c r="D961" s="414"/>
      <c r="E961" s="412">
        <v>2013</v>
      </c>
      <c r="F961" s="413">
        <v>42611.9</v>
      </c>
      <c r="G961" s="413">
        <v>50982.6</v>
      </c>
      <c r="H961" s="410">
        <f t="shared" si="28"/>
        <v>32159000</v>
      </c>
      <c r="I961" s="410" t="str">
        <f t="shared" si="29"/>
        <v>-- Kiti</v>
      </c>
      <c r="J961" s="410" t="str">
        <f t="shared" si="29"/>
        <v>kilogramai</v>
      </c>
    </row>
    <row r="962" spans="1:10" ht="18" hidden="1" customHeight="1">
      <c r="A962" s="414"/>
      <c r="B962" s="414"/>
      <c r="C962" s="414"/>
      <c r="D962" s="414"/>
      <c r="E962" s="412">
        <v>2012</v>
      </c>
      <c r="F962" s="413">
        <v>37509.4</v>
      </c>
      <c r="G962" s="413">
        <v>47790.5</v>
      </c>
      <c r="H962" s="410">
        <f t="shared" si="28"/>
        <v>32159000</v>
      </c>
      <c r="I962" s="410" t="str">
        <f t="shared" si="29"/>
        <v>-- Kiti</v>
      </c>
      <c r="J962" s="410" t="str">
        <f t="shared" si="29"/>
        <v>kilogramai</v>
      </c>
    </row>
    <row r="963" spans="1:10" ht="18" hidden="1" customHeight="1">
      <c r="A963" s="414"/>
      <c r="B963" s="414"/>
      <c r="C963" s="414"/>
      <c r="D963" s="414"/>
      <c r="E963" s="412">
        <v>2011</v>
      </c>
      <c r="F963" s="413">
        <v>37072.300000000003</v>
      </c>
      <c r="G963" s="413">
        <v>70386.399999999994</v>
      </c>
      <c r="H963" s="410">
        <f t="shared" si="28"/>
        <v>32159000</v>
      </c>
      <c r="I963" s="410" t="str">
        <f t="shared" si="29"/>
        <v>-- Kiti</v>
      </c>
      <c r="J963" s="410" t="str">
        <f t="shared" si="29"/>
        <v>kilogramai</v>
      </c>
    </row>
    <row r="964" spans="1:10" ht="18" hidden="1" customHeight="1">
      <c r="A964" s="414"/>
      <c r="B964" s="414"/>
      <c r="C964" s="414"/>
      <c r="D964" s="414"/>
      <c r="E964" s="412">
        <v>2010</v>
      </c>
      <c r="F964" s="413">
        <v>53670.8</v>
      </c>
      <c r="G964" s="413">
        <v>52323.9</v>
      </c>
      <c r="H964" s="410">
        <f t="shared" si="28"/>
        <v>32159000</v>
      </c>
      <c r="I964" s="410" t="str">
        <f t="shared" si="29"/>
        <v>-- Kiti</v>
      </c>
      <c r="J964" s="410" t="str">
        <f t="shared" si="29"/>
        <v>kilogramai</v>
      </c>
    </row>
    <row r="965" spans="1:10" ht="18" hidden="1" customHeight="1">
      <c r="A965" s="414"/>
      <c r="B965" s="414"/>
      <c r="C965" s="414"/>
      <c r="D965" s="414"/>
      <c r="E965" s="412">
        <v>2009</v>
      </c>
      <c r="F965" s="413"/>
      <c r="G965" s="413"/>
      <c r="H965" s="410">
        <f t="shared" ref="H965:H1028" si="30">+IF(B965=0,H964,VALUE(B965))</f>
        <v>32159000</v>
      </c>
      <c r="I965" s="410" t="str">
        <f t="shared" ref="I965:J1028" si="31">+IF(C965=0,I964,C965)</f>
        <v>-- Kiti</v>
      </c>
      <c r="J965" s="410" t="str">
        <f t="shared" si="31"/>
        <v>kilogramai</v>
      </c>
    </row>
    <row r="966" spans="1:10" ht="18" hidden="1" customHeight="1">
      <c r="A966" s="414"/>
      <c r="B966" s="414"/>
      <c r="C966" s="414"/>
      <c r="D966" s="414"/>
      <c r="E966" s="412">
        <v>2008</v>
      </c>
      <c r="F966" s="413"/>
      <c r="G966" s="413"/>
      <c r="H966" s="410">
        <f t="shared" si="30"/>
        <v>32159000</v>
      </c>
      <c r="I966" s="410" t="str">
        <f t="shared" si="31"/>
        <v>-- Kiti</v>
      </c>
      <c r="J966" s="410" t="str">
        <f t="shared" si="31"/>
        <v>kilogramai</v>
      </c>
    </row>
    <row r="967" spans="1:10" ht="18" hidden="1" customHeight="1">
      <c r="A967" s="414"/>
      <c r="B967" s="414"/>
      <c r="C967" s="414"/>
      <c r="D967" s="414"/>
      <c r="E967" s="412">
        <v>2007</v>
      </c>
      <c r="F967" s="413"/>
      <c r="G967" s="413"/>
      <c r="H967" s="410">
        <f t="shared" si="30"/>
        <v>32159000</v>
      </c>
      <c r="I967" s="410" t="str">
        <f t="shared" si="31"/>
        <v>-- Kiti</v>
      </c>
      <c r="J967" s="410" t="str">
        <f t="shared" si="31"/>
        <v>kilogramai</v>
      </c>
    </row>
    <row r="968" spans="1:10" ht="18" hidden="1" customHeight="1">
      <c r="A968" s="414"/>
      <c r="B968" s="414"/>
      <c r="C968" s="414"/>
      <c r="D968" s="414"/>
      <c r="E968" s="412">
        <v>2006</v>
      </c>
      <c r="F968" s="413"/>
      <c r="G968" s="413"/>
      <c r="H968" s="410">
        <f t="shared" si="30"/>
        <v>32159000</v>
      </c>
      <c r="I968" s="410" t="str">
        <f t="shared" si="31"/>
        <v>-- Kiti</v>
      </c>
      <c r="J968" s="410" t="str">
        <f t="shared" si="31"/>
        <v>kilogramai</v>
      </c>
    </row>
    <row r="969" spans="1:10" ht="18" hidden="1" customHeight="1">
      <c r="A969" s="414"/>
      <c r="B969" s="414"/>
      <c r="C969" s="414"/>
      <c r="D969" s="414"/>
      <c r="E969" s="412">
        <v>2005</v>
      </c>
      <c r="F969" s="413"/>
      <c r="G969" s="413"/>
      <c r="H969" s="410">
        <f t="shared" si="30"/>
        <v>32159000</v>
      </c>
      <c r="I969" s="410" t="str">
        <f t="shared" si="31"/>
        <v>-- Kiti</v>
      </c>
      <c r="J969" s="410" t="str">
        <f t="shared" si="31"/>
        <v>kilogramai</v>
      </c>
    </row>
    <row r="970" spans="1:10" ht="18" hidden="1" customHeight="1">
      <c r="A970" s="414"/>
      <c r="B970" s="411" t="s">
        <v>3170</v>
      </c>
      <c r="C970" s="411" t="s">
        <v>3171</v>
      </c>
      <c r="D970" s="411" t="s">
        <v>3054</v>
      </c>
      <c r="E970" s="412">
        <v>2018</v>
      </c>
      <c r="F970" s="413"/>
      <c r="G970" s="413"/>
      <c r="H970" s="410">
        <f t="shared" si="30"/>
        <v>32159010</v>
      </c>
      <c r="I970" s="410" t="str">
        <f t="shared" si="31"/>
        <v>-- Rašalai ir tušai</v>
      </c>
      <c r="J970" s="410" t="str">
        <f t="shared" si="31"/>
        <v>kilogramai</v>
      </c>
    </row>
    <row r="971" spans="1:10" ht="18" hidden="1" customHeight="1">
      <c r="A971" s="414"/>
      <c r="B971" s="414"/>
      <c r="C971" s="414"/>
      <c r="D971" s="414"/>
      <c r="E971" s="412">
        <v>2017</v>
      </c>
      <c r="F971" s="413"/>
      <c r="G971" s="413"/>
      <c r="H971" s="410">
        <f t="shared" si="30"/>
        <v>32159010</v>
      </c>
      <c r="I971" s="410" t="str">
        <f t="shared" si="31"/>
        <v>-- Rašalai ir tušai</v>
      </c>
      <c r="J971" s="410" t="str">
        <f t="shared" si="31"/>
        <v>kilogramai</v>
      </c>
    </row>
    <row r="972" spans="1:10" ht="18" hidden="1" customHeight="1">
      <c r="A972" s="414"/>
      <c r="B972" s="414"/>
      <c r="C972" s="414"/>
      <c r="D972" s="414"/>
      <c r="E972" s="412">
        <v>2016</v>
      </c>
      <c r="F972" s="413"/>
      <c r="G972" s="413"/>
      <c r="H972" s="410">
        <f t="shared" si="30"/>
        <v>32159010</v>
      </c>
      <c r="I972" s="410" t="str">
        <f t="shared" si="31"/>
        <v>-- Rašalai ir tušai</v>
      </c>
      <c r="J972" s="410" t="str">
        <f t="shared" si="31"/>
        <v>kilogramai</v>
      </c>
    </row>
    <row r="973" spans="1:10" ht="18" hidden="1" customHeight="1">
      <c r="A973" s="414"/>
      <c r="B973" s="414"/>
      <c r="C973" s="414"/>
      <c r="D973" s="414"/>
      <c r="E973" s="412">
        <v>2015</v>
      </c>
      <c r="F973" s="413"/>
      <c r="G973" s="413"/>
      <c r="H973" s="410">
        <f t="shared" si="30"/>
        <v>32159010</v>
      </c>
      <c r="I973" s="410" t="str">
        <f t="shared" si="31"/>
        <v>-- Rašalai ir tušai</v>
      </c>
      <c r="J973" s="410" t="str">
        <f t="shared" si="31"/>
        <v>kilogramai</v>
      </c>
    </row>
    <row r="974" spans="1:10" ht="18" hidden="1" customHeight="1">
      <c r="A974" s="414"/>
      <c r="B974" s="414"/>
      <c r="C974" s="414"/>
      <c r="D974" s="414"/>
      <c r="E974" s="412">
        <v>2014</v>
      </c>
      <c r="F974" s="413"/>
      <c r="G974" s="413"/>
      <c r="H974" s="410">
        <f t="shared" si="30"/>
        <v>32159010</v>
      </c>
      <c r="I974" s="410" t="str">
        <f t="shared" si="31"/>
        <v>-- Rašalai ir tušai</v>
      </c>
      <c r="J974" s="410" t="str">
        <f t="shared" si="31"/>
        <v>kilogramai</v>
      </c>
    </row>
    <row r="975" spans="1:10" ht="18" hidden="1" customHeight="1">
      <c r="A975" s="414"/>
      <c r="B975" s="414"/>
      <c r="C975" s="414"/>
      <c r="D975" s="414"/>
      <c r="E975" s="412">
        <v>2013</v>
      </c>
      <c r="F975" s="413"/>
      <c r="G975" s="413"/>
      <c r="H975" s="410">
        <f t="shared" si="30"/>
        <v>32159010</v>
      </c>
      <c r="I975" s="410" t="str">
        <f t="shared" si="31"/>
        <v>-- Rašalai ir tušai</v>
      </c>
      <c r="J975" s="410" t="str">
        <f t="shared" si="31"/>
        <v>kilogramai</v>
      </c>
    </row>
    <row r="976" spans="1:10" ht="18" hidden="1" customHeight="1">
      <c r="A976" s="414"/>
      <c r="B976" s="414"/>
      <c r="C976" s="414"/>
      <c r="D976" s="414"/>
      <c r="E976" s="412">
        <v>2012</v>
      </c>
      <c r="F976" s="413"/>
      <c r="G976" s="413"/>
      <c r="H976" s="410">
        <f t="shared" si="30"/>
        <v>32159010</v>
      </c>
      <c r="I976" s="410" t="str">
        <f t="shared" si="31"/>
        <v>-- Rašalai ir tušai</v>
      </c>
      <c r="J976" s="410" t="str">
        <f t="shared" si="31"/>
        <v>kilogramai</v>
      </c>
    </row>
    <row r="977" spans="1:10" ht="18" hidden="1" customHeight="1">
      <c r="A977" s="414"/>
      <c r="B977" s="414"/>
      <c r="C977" s="414"/>
      <c r="D977" s="414"/>
      <c r="E977" s="412">
        <v>2011</v>
      </c>
      <c r="F977" s="413"/>
      <c r="G977" s="413"/>
      <c r="H977" s="410">
        <f t="shared" si="30"/>
        <v>32159010</v>
      </c>
      <c r="I977" s="410" t="str">
        <f t="shared" si="31"/>
        <v>-- Rašalai ir tušai</v>
      </c>
      <c r="J977" s="410" t="str">
        <f t="shared" si="31"/>
        <v>kilogramai</v>
      </c>
    </row>
    <row r="978" spans="1:10" ht="18" hidden="1" customHeight="1">
      <c r="A978" s="414"/>
      <c r="B978" s="414"/>
      <c r="C978" s="414"/>
      <c r="D978" s="414"/>
      <c r="E978" s="412">
        <v>2010</v>
      </c>
      <c r="F978" s="413"/>
      <c r="G978" s="413"/>
      <c r="H978" s="410">
        <f t="shared" si="30"/>
        <v>32159010</v>
      </c>
      <c r="I978" s="410" t="str">
        <f t="shared" si="31"/>
        <v>-- Rašalai ir tušai</v>
      </c>
      <c r="J978" s="410" t="str">
        <f t="shared" si="31"/>
        <v>kilogramai</v>
      </c>
    </row>
    <row r="979" spans="1:10" ht="18" hidden="1" customHeight="1">
      <c r="A979" s="414"/>
      <c r="B979" s="414"/>
      <c r="C979" s="414"/>
      <c r="D979" s="414"/>
      <c r="E979" s="412">
        <v>2009</v>
      </c>
      <c r="F979" s="413">
        <v>4828.5</v>
      </c>
      <c r="G979" s="413">
        <v>17064.8</v>
      </c>
      <c r="H979" s="410">
        <f t="shared" si="30"/>
        <v>32159010</v>
      </c>
      <c r="I979" s="410" t="str">
        <f t="shared" si="31"/>
        <v>-- Rašalai ir tušai</v>
      </c>
      <c r="J979" s="410" t="str">
        <f t="shared" si="31"/>
        <v>kilogramai</v>
      </c>
    </row>
    <row r="980" spans="1:10" ht="18" hidden="1" customHeight="1">
      <c r="A980" s="414"/>
      <c r="B980" s="414"/>
      <c r="C980" s="414"/>
      <c r="D980" s="414"/>
      <c r="E980" s="412">
        <v>2008</v>
      </c>
      <c r="F980" s="413">
        <v>10566.7</v>
      </c>
      <c r="G980" s="413">
        <v>20293.8</v>
      </c>
      <c r="H980" s="410">
        <f t="shared" si="30"/>
        <v>32159010</v>
      </c>
      <c r="I980" s="410" t="str">
        <f t="shared" si="31"/>
        <v>-- Rašalai ir tušai</v>
      </c>
      <c r="J980" s="410" t="str">
        <f t="shared" si="31"/>
        <v>kilogramai</v>
      </c>
    </row>
    <row r="981" spans="1:10" ht="18" hidden="1" customHeight="1">
      <c r="A981" s="414"/>
      <c r="B981" s="414"/>
      <c r="C981" s="414"/>
      <c r="D981" s="414"/>
      <c r="E981" s="412">
        <v>2007</v>
      </c>
      <c r="F981" s="413">
        <v>2365.1999999999998</v>
      </c>
      <c r="G981" s="413">
        <v>30986.799999999999</v>
      </c>
      <c r="H981" s="410">
        <f t="shared" si="30"/>
        <v>32159010</v>
      </c>
      <c r="I981" s="410" t="str">
        <f t="shared" si="31"/>
        <v>-- Rašalai ir tušai</v>
      </c>
      <c r="J981" s="410" t="str">
        <f t="shared" si="31"/>
        <v>kilogramai</v>
      </c>
    </row>
    <row r="982" spans="1:10" ht="18" hidden="1" customHeight="1">
      <c r="A982" s="414"/>
      <c r="B982" s="414"/>
      <c r="C982" s="414"/>
      <c r="D982" s="414"/>
      <c r="E982" s="412">
        <v>2006</v>
      </c>
      <c r="F982" s="413">
        <v>5931.5</v>
      </c>
      <c r="G982" s="413">
        <v>42900.6</v>
      </c>
      <c r="H982" s="410">
        <f t="shared" si="30"/>
        <v>32159010</v>
      </c>
      <c r="I982" s="410" t="str">
        <f t="shared" si="31"/>
        <v>-- Rašalai ir tušai</v>
      </c>
      <c r="J982" s="410" t="str">
        <f t="shared" si="31"/>
        <v>kilogramai</v>
      </c>
    </row>
    <row r="983" spans="1:10" ht="18" hidden="1" customHeight="1">
      <c r="A983" s="414"/>
      <c r="B983" s="414"/>
      <c r="C983" s="414"/>
      <c r="D983" s="414"/>
      <c r="E983" s="412">
        <v>2005</v>
      </c>
      <c r="F983" s="413">
        <v>16256.5</v>
      </c>
      <c r="G983" s="413">
        <v>51836</v>
      </c>
      <c r="H983" s="410">
        <f t="shared" si="30"/>
        <v>32159010</v>
      </c>
      <c r="I983" s="410" t="str">
        <f t="shared" si="31"/>
        <v>-- Rašalai ir tušai</v>
      </c>
      <c r="J983" s="410" t="str">
        <f t="shared" si="31"/>
        <v>kilogramai</v>
      </c>
    </row>
    <row r="984" spans="1:10" ht="18" hidden="1" customHeight="1">
      <c r="A984" s="414"/>
      <c r="B984" s="411" t="s">
        <v>3172</v>
      </c>
      <c r="C984" s="411" t="s">
        <v>3173</v>
      </c>
      <c r="D984" s="411" t="s">
        <v>3054</v>
      </c>
      <c r="E984" s="412">
        <v>2018</v>
      </c>
      <c r="F984" s="413">
        <v>3125</v>
      </c>
      <c r="G984" s="413">
        <v>31413.5</v>
      </c>
      <c r="H984" s="410">
        <f t="shared" si="30"/>
        <v>32159020</v>
      </c>
      <c r="I984" s="410" t="str">
        <f t="shared" si="31"/>
        <v>-- Rašalo kasetės (be integruotos spausdinimo galvutės), skirtos dėti į 844331, 844332 arba 844339, subpozicijai priskiriamas mašinas, turinčios mechaninių arba elektrinių sudedamųjų dalių; kietieji pritaikytos formos rašalai, skirti dėti į 844331, 844332 arba 844339 subpozicijai priskiriamas mašinas</v>
      </c>
      <c r="J984" s="410" t="str">
        <f t="shared" si="31"/>
        <v>kilogramai</v>
      </c>
    </row>
    <row r="985" spans="1:10" ht="18" hidden="1" customHeight="1">
      <c r="A985" s="414"/>
      <c r="B985" s="414"/>
      <c r="C985" s="414"/>
      <c r="D985" s="414"/>
      <c r="E985" s="412">
        <v>2017</v>
      </c>
      <c r="F985" s="413">
        <v>9342.2999999999993</v>
      </c>
      <c r="G985" s="413">
        <v>23527.599999999999</v>
      </c>
      <c r="H985" s="410">
        <f t="shared" si="30"/>
        <v>32159020</v>
      </c>
      <c r="I985" s="410" t="str">
        <f t="shared" si="31"/>
        <v>-- Rašalo kasetės (be integruotos spausdinimo galvutės), skirtos dėti į 844331, 844332 arba 844339, subpozicijai priskiriamas mašinas, turinčios mechaninių arba elektrinių sudedamųjų dalių; kietieji pritaikytos formos rašalai, skirti dėti į 844331, 844332 arba 844339 subpozicijai priskiriamas mašinas</v>
      </c>
      <c r="J985" s="410" t="str">
        <f t="shared" si="31"/>
        <v>kilogramai</v>
      </c>
    </row>
    <row r="986" spans="1:10" ht="18" hidden="1" customHeight="1">
      <c r="A986" s="414"/>
      <c r="B986" s="414"/>
      <c r="C986" s="414"/>
      <c r="D986" s="414"/>
      <c r="E986" s="412">
        <v>2016</v>
      </c>
      <c r="F986" s="413"/>
      <c r="G986" s="413"/>
      <c r="H986" s="410">
        <f t="shared" si="30"/>
        <v>32159020</v>
      </c>
      <c r="I986" s="410" t="str">
        <f t="shared" si="31"/>
        <v>-- Rašalo kasetės (be integruotos spausdinimo galvutės), skirtos dėti į 844331, 844332 arba 844339, subpozicijai priskiriamas mašinas, turinčios mechaninių arba elektrinių sudedamųjų dalių; kietieji pritaikytos formos rašalai, skirti dėti į 844331, 844332 arba 844339 subpozicijai priskiriamas mašinas</v>
      </c>
      <c r="J986" s="410" t="str">
        <f t="shared" si="31"/>
        <v>kilogramai</v>
      </c>
    </row>
    <row r="987" spans="1:10" ht="18" hidden="1" customHeight="1">
      <c r="A987" s="414"/>
      <c r="B987" s="414"/>
      <c r="C987" s="414"/>
      <c r="D987" s="414"/>
      <c r="E987" s="412">
        <v>2015</v>
      </c>
      <c r="F987" s="413"/>
      <c r="G987" s="413"/>
      <c r="H987" s="410">
        <f t="shared" si="30"/>
        <v>32159020</v>
      </c>
      <c r="I987" s="410" t="str">
        <f t="shared" si="31"/>
        <v>-- Rašalo kasetės (be integruotos spausdinimo galvutės), skirtos dėti į 844331, 844332 arba 844339, subpozicijai priskiriamas mašinas, turinčios mechaninių arba elektrinių sudedamųjų dalių; kietieji pritaikytos formos rašalai, skirti dėti į 844331, 844332 arba 844339 subpozicijai priskiriamas mašinas</v>
      </c>
      <c r="J987" s="410" t="str">
        <f t="shared" si="31"/>
        <v>kilogramai</v>
      </c>
    </row>
    <row r="988" spans="1:10" ht="18" hidden="1" customHeight="1">
      <c r="A988" s="414"/>
      <c r="B988" s="414"/>
      <c r="C988" s="414"/>
      <c r="D988" s="414"/>
      <c r="E988" s="412">
        <v>2014</v>
      </c>
      <c r="F988" s="413"/>
      <c r="G988" s="413"/>
      <c r="H988" s="410">
        <f t="shared" si="30"/>
        <v>32159020</v>
      </c>
      <c r="I988" s="410" t="str">
        <f t="shared" si="31"/>
        <v>-- Rašalo kasetės (be integruotos spausdinimo galvutės), skirtos dėti į 844331, 844332 arba 844339, subpozicijai priskiriamas mašinas, turinčios mechaninių arba elektrinių sudedamųjų dalių; kietieji pritaikytos formos rašalai, skirti dėti į 844331, 844332 arba 844339 subpozicijai priskiriamas mašinas</v>
      </c>
      <c r="J988" s="410" t="str">
        <f t="shared" si="31"/>
        <v>kilogramai</v>
      </c>
    </row>
    <row r="989" spans="1:10" ht="18" hidden="1" customHeight="1">
      <c r="A989" s="414"/>
      <c r="B989" s="414"/>
      <c r="C989" s="414"/>
      <c r="D989" s="414"/>
      <c r="E989" s="412">
        <v>2013</v>
      </c>
      <c r="F989" s="413"/>
      <c r="G989" s="413"/>
      <c r="H989" s="410">
        <f t="shared" si="30"/>
        <v>32159020</v>
      </c>
      <c r="I989" s="410" t="str">
        <f t="shared" si="31"/>
        <v>-- Rašalo kasetės (be integruotos spausdinimo galvutės), skirtos dėti į 844331, 844332 arba 844339, subpozicijai priskiriamas mašinas, turinčios mechaninių arba elektrinių sudedamųjų dalių; kietieji pritaikytos formos rašalai, skirti dėti į 844331, 844332 arba 844339 subpozicijai priskiriamas mašinas</v>
      </c>
      <c r="J989" s="410" t="str">
        <f t="shared" si="31"/>
        <v>kilogramai</v>
      </c>
    </row>
    <row r="990" spans="1:10" ht="18" hidden="1" customHeight="1">
      <c r="A990" s="414"/>
      <c r="B990" s="414"/>
      <c r="C990" s="414"/>
      <c r="D990" s="414"/>
      <c r="E990" s="412">
        <v>2012</v>
      </c>
      <c r="F990" s="413"/>
      <c r="G990" s="413"/>
      <c r="H990" s="410">
        <f t="shared" si="30"/>
        <v>32159020</v>
      </c>
      <c r="I990" s="410" t="str">
        <f t="shared" si="31"/>
        <v>-- Rašalo kasetės (be integruotos spausdinimo galvutės), skirtos dėti į 844331, 844332 arba 844339, subpozicijai priskiriamas mašinas, turinčios mechaninių arba elektrinių sudedamųjų dalių; kietieji pritaikytos formos rašalai, skirti dėti į 844331, 844332 arba 844339 subpozicijai priskiriamas mašinas</v>
      </c>
      <c r="J990" s="410" t="str">
        <f t="shared" si="31"/>
        <v>kilogramai</v>
      </c>
    </row>
    <row r="991" spans="1:10" ht="18" hidden="1" customHeight="1">
      <c r="A991" s="414"/>
      <c r="B991" s="414"/>
      <c r="C991" s="414"/>
      <c r="D991" s="414"/>
      <c r="E991" s="412">
        <v>2011</v>
      </c>
      <c r="F991" s="413"/>
      <c r="G991" s="413"/>
      <c r="H991" s="410">
        <f t="shared" si="30"/>
        <v>32159020</v>
      </c>
      <c r="I991" s="410" t="str">
        <f t="shared" si="31"/>
        <v>-- Rašalo kasetės (be integruotos spausdinimo galvutės), skirtos dėti į 844331, 844332 arba 844339, subpozicijai priskiriamas mašinas, turinčios mechaninių arba elektrinių sudedamųjų dalių; kietieji pritaikytos formos rašalai, skirti dėti į 844331, 844332 arba 844339 subpozicijai priskiriamas mašinas</v>
      </c>
      <c r="J991" s="410" t="str">
        <f t="shared" si="31"/>
        <v>kilogramai</v>
      </c>
    </row>
    <row r="992" spans="1:10" ht="18" hidden="1" customHeight="1">
      <c r="A992" s="414"/>
      <c r="B992" s="414"/>
      <c r="C992" s="414"/>
      <c r="D992" s="414"/>
      <c r="E992" s="412">
        <v>2010</v>
      </c>
      <c r="F992" s="413"/>
      <c r="G992" s="413"/>
      <c r="H992" s="410">
        <f t="shared" si="30"/>
        <v>32159020</v>
      </c>
      <c r="I992" s="410" t="str">
        <f t="shared" si="31"/>
        <v>-- Rašalo kasetės (be integruotos spausdinimo galvutės), skirtos dėti į 844331, 844332 arba 844339, subpozicijai priskiriamas mašinas, turinčios mechaninių arba elektrinių sudedamųjų dalių; kietieji pritaikytos formos rašalai, skirti dėti į 844331, 844332 arba 844339 subpozicijai priskiriamas mašinas</v>
      </c>
      <c r="J992" s="410" t="str">
        <f t="shared" si="31"/>
        <v>kilogramai</v>
      </c>
    </row>
    <row r="993" spans="1:10" ht="18" hidden="1" customHeight="1">
      <c r="A993" s="414"/>
      <c r="B993" s="414"/>
      <c r="C993" s="414"/>
      <c r="D993" s="414"/>
      <c r="E993" s="412">
        <v>2009</v>
      </c>
      <c r="F993" s="413"/>
      <c r="G993" s="413"/>
      <c r="H993" s="410">
        <f t="shared" si="30"/>
        <v>32159020</v>
      </c>
      <c r="I993" s="410" t="str">
        <f t="shared" si="31"/>
        <v>-- Rašalo kasetės (be integruotos spausdinimo galvutės), skirtos dėti į 844331, 844332 arba 844339, subpozicijai priskiriamas mašinas, turinčios mechaninių arba elektrinių sudedamųjų dalių; kietieji pritaikytos formos rašalai, skirti dėti į 844331, 844332 arba 844339 subpozicijai priskiriamas mašinas</v>
      </c>
      <c r="J993" s="410" t="str">
        <f t="shared" si="31"/>
        <v>kilogramai</v>
      </c>
    </row>
    <row r="994" spans="1:10" ht="18" hidden="1" customHeight="1">
      <c r="A994" s="414"/>
      <c r="B994" s="414"/>
      <c r="C994" s="414"/>
      <c r="D994" s="414"/>
      <c r="E994" s="412">
        <v>2008</v>
      </c>
      <c r="F994" s="413"/>
      <c r="G994" s="413"/>
      <c r="H994" s="410">
        <f t="shared" si="30"/>
        <v>32159020</v>
      </c>
      <c r="I994" s="410" t="str">
        <f t="shared" si="31"/>
        <v>-- Rašalo kasetės (be integruotos spausdinimo galvutės), skirtos dėti į 844331, 844332 arba 844339, subpozicijai priskiriamas mašinas, turinčios mechaninių arba elektrinių sudedamųjų dalių; kietieji pritaikytos formos rašalai, skirti dėti į 844331, 844332 arba 844339 subpozicijai priskiriamas mašinas</v>
      </c>
      <c r="J994" s="410" t="str">
        <f t="shared" si="31"/>
        <v>kilogramai</v>
      </c>
    </row>
    <row r="995" spans="1:10" ht="18" hidden="1" customHeight="1">
      <c r="A995" s="414"/>
      <c r="B995" s="414"/>
      <c r="C995" s="414"/>
      <c r="D995" s="414"/>
      <c r="E995" s="412">
        <v>2007</v>
      </c>
      <c r="F995" s="413"/>
      <c r="G995" s="413"/>
      <c r="H995" s="410">
        <f t="shared" si="30"/>
        <v>32159020</v>
      </c>
      <c r="I995" s="410" t="str">
        <f t="shared" si="31"/>
        <v>-- Rašalo kasetės (be integruotos spausdinimo galvutės), skirtos dėti į 844331, 844332 arba 844339, subpozicijai priskiriamas mašinas, turinčios mechaninių arba elektrinių sudedamųjų dalių; kietieji pritaikytos formos rašalai, skirti dėti į 844331, 844332 arba 844339 subpozicijai priskiriamas mašinas</v>
      </c>
      <c r="J995" s="410" t="str">
        <f t="shared" si="31"/>
        <v>kilogramai</v>
      </c>
    </row>
    <row r="996" spans="1:10" ht="18" hidden="1" customHeight="1">
      <c r="A996" s="414"/>
      <c r="B996" s="414"/>
      <c r="C996" s="414"/>
      <c r="D996" s="414"/>
      <c r="E996" s="412">
        <v>2006</v>
      </c>
      <c r="F996" s="413"/>
      <c r="G996" s="413"/>
      <c r="H996" s="410">
        <f t="shared" si="30"/>
        <v>32159020</v>
      </c>
      <c r="I996" s="410" t="str">
        <f t="shared" si="31"/>
        <v>-- Rašalo kasetės (be integruotos spausdinimo galvutės), skirtos dėti į 844331, 844332 arba 844339, subpozicijai priskiriamas mašinas, turinčios mechaninių arba elektrinių sudedamųjų dalių; kietieji pritaikytos formos rašalai, skirti dėti į 844331, 844332 arba 844339 subpozicijai priskiriamas mašinas</v>
      </c>
      <c r="J996" s="410" t="str">
        <f t="shared" si="31"/>
        <v>kilogramai</v>
      </c>
    </row>
    <row r="997" spans="1:10" ht="18" hidden="1" customHeight="1">
      <c r="A997" s="414"/>
      <c r="B997" s="414"/>
      <c r="C997" s="414"/>
      <c r="D997" s="414"/>
      <c r="E997" s="412">
        <v>2005</v>
      </c>
      <c r="F997" s="413"/>
      <c r="G997" s="413"/>
      <c r="H997" s="410">
        <f t="shared" si="30"/>
        <v>32159020</v>
      </c>
      <c r="I997" s="410" t="str">
        <f t="shared" si="31"/>
        <v>-- Rašalo kasetės (be integruotos spausdinimo galvutės), skirtos dėti į 844331, 844332 arba 844339, subpozicijai priskiriamas mašinas, turinčios mechaninių arba elektrinių sudedamųjų dalių; kietieji pritaikytos formos rašalai, skirti dėti į 844331, 844332 arba 844339 subpozicijai priskiriamas mašinas</v>
      </c>
      <c r="J997" s="410" t="str">
        <f t="shared" si="31"/>
        <v>kilogramai</v>
      </c>
    </row>
    <row r="998" spans="1:10" ht="18" hidden="1" customHeight="1">
      <c r="A998" s="414"/>
      <c r="B998" s="411" t="s">
        <v>3174</v>
      </c>
      <c r="C998" s="411" t="s">
        <v>3107</v>
      </c>
      <c r="D998" s="411" t="s">
        <v>3054</v>
      </c>
      <c r="E998" s="412">
        <v>2018</v>
      </c>
      <c r="F998" s="413">
        <v>197530.3</v>
      </c>
      <c r="G998" s="413">
        <v>132365.70000000001</v>
      </c>
      <c r="H998" s="410">
        <f t="shared" si="30"/>
        <v>32159070</v>
      </c>
      <c r="I998" s="410" t="str">
        <f t="shared" si="31"/>
        <v>-- Kiti</v>
      </c>
      <c r="J998" s="410" t="str">
        <f t="shared" si="31"/>
        <v>kilogramai</v>
      </c>
    </row>
    <row r="999" spans="1:10" ht="18" hidden="1" customHeight="1">
      <c r="A999" s="414"/>
      <c r="B999" s="414"/>
      <c r="C999" s="414"/>
      <c r="D999" s="414"/>
      <c r="E999" s="412">
        <v>2017</v>
      </c>
      <c r="F999" s="413">
        <v>121887.7</v>
      </c>
      <c r="G999" s="413">
        <v>94437.3</v>
      </c>
      <c r="H999" s="410">
        <f t="shared" si="30"/>
        <v>32159070</v>
      </c>
      <c r="I999" s="410" t="str">
        <f t="shared" si="31"/>
        <v>-- Kiti</v>
      </c>
      <c r="J999" s="410" t="str">
        <f t="shared" si="31"/>
        <v>kilogramai</v>
      </c>
    </row>
    <row r="1000" spans="1:10" ht="18" hidden="1" customHeight="1">
      <c r="A1000" s="414"/>
      <c r="B1000" s="414"/>
      <c r="C1000" s="414"/>
      <c r="D1000" s="414"/>
      <c r="E1000" s="412">
        <v>2016</v>
      </c>
      <c r="F1000" s="413"/>
      <c r="G1000" s="413"/>
      <c r="H1000" s="410">
        <f t="shared" si="30"/>
        <v>32159070</v>
      </c>
      <c r="I1000" s="410" t="str">
        <f t="shared" si="31"/>
        <v>-- Kiti</v>
      </c>
      <c r="J1000" s="410" t="str">
        <f t="shared" si="31"/>
        <v>kilogramai</v>
      </c>
    </row>
    <row r="1001" spans="1:10" ht="18" hidden="1" customHeight="1">
      <c r="A1001" s="414"/>
      <c r="B1001" s="414"/>
      <c r="C1001" s="414"/>
      <c r="D1001" s="414"/>
      <c r="E1001" s="412">
        <v>2015</v>
      </c>
      <c r="F1001" s="413"/>
      <c r="G1001" s="413"/>
      <c r="H1001" s="410">
        <f t="shared" si="30"/>
        <v>32159070</v>
      </c>
      <c r="I1001" s="410" t="str">
        <f t="shared" si="31"/>
        <v>-- Kiti</v>
      </c>
      <c r="J1001" s="410" t="str">
        <f t="shared" si="31"/>
        <v>kilogramai</v>
      </c>
    </row>
    <row r="1002" spans="1:10" ht="18" hidden="1" customHeight="1">
      <c r="A1002" s="414"/>
      <c r="B1002" s="414"/>
      <c r="C1002" s="414"/>
      <c r="D1002" s="414"/>
      <c r="E1002" s="412">
        <v>2014</v>
      </c>
      <c r="F1002" s="413"/>
      <c r="G1002" s="413"/>
      <c r="H1002" s="410">
        <f t="shared" si="30"/>
        <v>32159070</v>
      </c>
      <c r="I1002" s="410" t="str">
        <f t="shared" si="31"/>
        <v>-- Kiti</v>
      </c>
      <c r="J1002" s="410" t="str">
        <f t="shared" si="31"/>
        <v>kilogramai</v>
      </c>
    </row>
    <row r="1003" spans="1:10" ht="18" hidden="1" customHeight="1">
      <c r="A1003" s="414"/>
      <c r="B1003" s="414"/>
      <c r="C1003" s="414"/>
      <c r="D1003" s="414"/>
      <c r="E1003" s="412">
        <v>2013</v>
      </c>
      <c r="F1003" s="413"/>
      <c r="G1003" s="413"/>
      <c r="H1003" s="410">
        <f t="shared" si="30"/>
        <v>32159070</v>
      </c>
      <c r="I1003" s="410" t="str">
        <f t="shared" si="31"/>
        <v>-- Kiti</v>
      </c>
      <c r="J1003" s="410" t="str">
        <f t="shared" si="31"/>
        <v>kilogramai</v>
      </c>
    </row>
    <row r="1004" spans="1:10" ht="18" hidden="1" customHeight="1">
      <c r="A1004" s="414"/>
      <c r="B1004" s="414"/>
      <c r="C1004" s="414"/>
      <c r="D1004" s="414"/>
      <c r="E1004" s="412">
        <v>2012</v>
      </c>
      <c r="F1004" s="413"/>
      <c r="G1004" s="413"/>
      <c r="H1004" s="410">
        <f t="shared" si="30"/>
        <v>32159070</v>
      </c>
      <c r="I1004" s="410" t="str">
        <f t="shared" si="31"/>
        <v>-- Kiti</v>
      </c>
      <c r="J1004" s="410" t="str">
        <f t="shared" si="31"/>
        <v>kilogramai</v>
      </c>
    </row>
    <row r="1005" spans="1:10" ht="18" hidden="1" customHeight="1">
      <c r="A1005" s="414"/>
      <c r="B1005" s="414"/>
      <c r="C1005" s="414"/>
      <c r="D1005" s="414"/>
      <c r="E1005" s="412">
        <v>2011</v>
      </c>
      <c r="F1005" s="413"/>
      <c r="G1005" s="413"/>
      <c r="H1005" s="410">
        <f t="shared" si="30"/>
        <v>32159070</v>
      </c>
      <c r="I1005" s="410" t="str">
        <f t="shared" si="31"/>
        <v>-- Kiti</v>
      </c>
      <c r="J1005" s="410" t="str">
        <f t="shared" si="31"/>
        <v>kilogramai</v>
      </c>
    </row>
    <row r="1006" spans="1:10" ht="18" hidden="1" customHeight="1">
      <c r="A1006" s="414"/>
      <c r="B1006" s="414"/>
      <c r="C1006" s="414"/>
      <c r="D1006" s="414"/>
      <c r="E1006" s="412">
        <v>2010</v>
      </c>
      <c r="F1006" s="413"/>
      <c r="G1006" s="413"/>
      <c r="H1006" s="410">
        <f t="shared" si="30"/>
        <v>32159070</v>
      </c>
      <c r="I1006" s="410" t="str">
        <f t="shared" si="31"/>
        <v>-- Kiti</v>
      </c>
      <c r="J1006" s="410" t="str">
        <f t="shared" si="31"/>
        <v>kilogramai</v>
      </c>
    </row>
    <row r="1007" spans="1:10" ht="18" hidden="1" customHeight="1">
      <c r="A1007" s="414"/>
      <c r="B1007" s="414"/>
      <c r="C1007" s="414"/>
      <c r="D1007" s="414"/>
      <c r="E1007" s="412">
        <v>2009</v>
      </c>
      <c r="F1007" s="413"/>
      <c r="G1007" s="413"/>
      <c r="H1007" s="410">
        <f t="shared" si="30"/>
        <v>32159070</v>
      </c>
      <c r="I1007" s="410" t="str">
        <f t="shared" si="31"/>
        <v>-- Kiti</v>
      </c>
      <c r="J1007" s="410" t="str">
        <f t="shared" si="31"/>
        <v>kilogramai</v>
      </c>
    </row>
    <row r="1008" spans="1:10" ht="18" hidden="1" customHeight="1">
      <c r="A1008" s="414"/>
      <c r="B1008" s="414"/>
      <c r="C1008" s="414"/>
      <c r="D1008" s="414"/>
      <c r="E1008" s="412">
        <v>2008</v>
      </c>
      <c r="F1008" s="413"/>
      <c r="G1008" s="413"/>
      <c r="H1008" s="410">
        <f t="shared" si="30"/>
        <v>32159070</v>
      </c>
      <c r="I1008" s="410" t="str">
        <f t="shared" si="31"/>
        <v>-- Kiti</v>
      </c>
      <c r="J1008" s="410" t="str">
        <f t="shared" si="31"/>
        <v>kilogramai</v>
      </c>
    </row>
    <row r="1009" spans="1:10" ht="18" hidden="1" customHeight="1">
      <c r="A1009" s="414"/>
      <c r="B1009" s="414"/>
      <c r="C1009" s="414"/>
      <c r="D1009" s="414"/>
      <c r="E1009" s="412">
        <v>2007</v>
      </c>
      <c r="F1009" s="413"/>
      <c r="G1009" s="413"/>
      <c r="H1009" s="410">
        <f t="shared" si="30"/>
        <v>32159070</v>
      </c>
      <c r="I1009" s="410" t="str">
        <f t="shared" si="31"/>
        <v>-- Kiti</v>
      </c>
      <c r="J1009" s="410" t="str">
        <f t="shared" si="31"/>
        <v>kilogramai</v>
      </c>
    </row>
    <row r="1010" spans="1:10" ht="18" hidden="1" customHeight="1">
      <c r="A1010" s="414"/>
      <c r="B1010" s="414"/>
      <c r="C1010" s="414"/>
      <c r="D1010" s="414"/>
      <c r="E1010" s="412">
        <v>2006</v>
      </c>
      <c r="F1010" s="413"/>
      <c r="G1010" s="413"/>
      <c r="H1010" s="410">
        <f t="shared" si="30"/>
        <v>32159070</v>
      </c>
      <c r="I1010" s="410" t="str">
        <f t="shared" si="31"/>
        <v>-- Kiti</v>
      </c>
      <c r="J1010" s="410" t="str">
        <f t="shared" si="31"/>
        <v>kilogramai</v>
      </c>
    </row>
    <row r="1011" spans="1:10" ht="18" hidden="1" customHeight="1">
      <c r="A1011" s="414"/>
      <c r="B1011" s="414"/>
      <c r="C1011" s="414"/>
      <c r="D1011" s="414"/>
      <c r="E1011" s="412">
        <v>2005</v>
      </c>
      <c r="F1011" s="413"/>
      <c r="G1011" s="413"/>
      <c r="H1011" s="410">
        <f t="shared" si="30"/>
        <v>32159070</v>
      </c>
      <c r="I1011" s="410" t="str">
        <f t="shared" si="31"/>
        <v>-- Kiti</v>
      </c>
      <c r="J1011" s="410" t="str">
        <f t="shared" si="31"/>
        <v>kilogramai</v>
      </c>
    </row>
    <row r="1012" spans="1:10" ht="18" hidden="1" customHeight="1">
      <c r="A1012" s="414"/>
      <c r="B1012" s="411" t="s">
        <v>3175</v>
      </c>
      <c r="C1012" s="411" t="s">
        <v>3107</v>
      </c>
      <c r="D1012" s="411" t="s">
        <v>3054</v>
      </c>
      <c r="E1012" s="412">
        <v>2018</v>
      </c>
      <c r="F1012" s="413"/>
      <c r="G1012" s="413"/>
      <c r="H1012" s="410">
        <f t="shared" si="30"/>
        <v>32159080</v>
      </c>
      <c r="I1012" s="410" t="str">
        <f t="shared" si="31"/>
        <v>-- Kiti</v>
      </c>
      <c r="J1012" s="410" t="str">
        <f t="shared" si="31"/>
        <v>kilogramai</v>
      </c>
    </row>
    <row r="1013" spans="1:10" ht="18" hidden="1" customHeight="1">
      <c r="A1013" s="414"/>
      <c r="B1013" s="414"/>
      <c r="C1013" s="414"/>
      <c r="D1013" s="414"/>
      <c r="E1013" s="412">
        <v>2017</v>
      </c>
      <c r="F1013" s="413"/>
      <c r="G1013" s="413"/>
      <c r="H1013" s="410">
        <f t="shared" si="30"/>
        <v>32159080</v>
      </c>
      <c r="I1013" s="410" t="str">
        <f t="shared" si="31"/>
        <v>-- Kiti</v>
      </c>
      <c r="J1013" s="410" t="str">
        <f t="shared" si="31"/>
        <v>kilogramai</v>
      </c>
    </row>
    <row r="1014" spans="1:10" ht="18" hidden="1" customHeight="1">
      <c r="A1014" s="414"/>
      <c r="B1014" s="414"/>
      <c r="C1014" s="414"/>
      <c r="D1014" s="414"/>
      <c r="E1014" s="412">
        <v>2016</v>
      </c>
      <c r="F1014" s="413"/>
      <c r="G1014" s="413"/>
      <c r="H1014" s="410">
        <f t="shared" si="30"/>
        <v>32159080</v>
      </c>
      <c r="I1014" s="410" t="str">
        <f t="shared" si="31"/>
        <v>-- Kiti</v>
      </c>
      <c r="J1014" s="410" t="str">
        <f t="shared" si="31"/>
        <v>kilogramai</v>
      </c>
    </row>
    <row r="1015" spans="1:10" ht="18" hidden="1" customHeight="1">
      <c r="A1015" s="414"/>
      <c r="B1015" s="414"/>
      <c r="C1015" s="414"/>
      <c r="D1015" s="414"/>
      <c r="E1015" s="412">
        <v>2015</v>
      </c>
      <c r="F1015" s="413"/>
      <c r="G1015" s="413"/>
      <c r="H1015" s="410">
        <f t="shared" si="30"/>
        <v>32159080</v>
      </c>
      <c r="I1015" s="410" t="str">
        <f t="shared" si="31"/>
        <v>-- Kiti</v>
      </c>
      <c r="J1015" s="410" t="str">
        <f t="shared" si="31"/>
        <v>kilogramai</v>
      </c>
    </row>
    <row r="1016" spans="1:10" ht="18" hidden="1" customHeight="1">
      <c r="A1016" s="414"/>
      <c r="B1016" s="414"/>
      <c r="C1016" s="414"/>
      <c r="D1016" s="414"/>
      <c r="E1016" s="412">
        <v>2014</v>
      </c>
      <c r="F1016" s="413"/>
      <c r="G1016" s="413"/>
      <c r="H1016" s="410">
        <f t="shared" si="30"/>
        <v>32159080</v>
      </c>
      <c r="I1016" s="410" t="str">
        <f t="shared" si="31"/>
        <v>-- Kiti</v>
      </c>
      <c r="J1016" s="410" t="str">
        <f t="shared" si="31"/>
        <v>kilogramai</v>
      </c>
    </row>
    <row r="1017" spans="1:10" ht="18" hidden="1" customHeight="1">
      <c r="A1017" s="414"/>
      <c r="B1017" s="414"/>
      <c r="C1017" s="414"/>
      <c r="D1017" s="414"/>
      <c r="E1017" s="412">
        <v>2013</v>
      </c>
      <c r="F1017" s="413"/>
      <c r="G1017" s="413"/>
      <c r="H1017" s="410">
        <f t="shared" si="30"/>
        <v>32159080</v>
      </c>
      <c r="I1017" s="410" t="str">
        <f t="shared" si="31"/>
        <v>-- Kiti</v>
      </c>
      <c r="J1017" s="410" t="str">
        <f t="shared" si="31"/>
        <v>kilogramai</v>
      </c>
    </row>
    <row r="1018" spans="1:10" ht="18" hidden="1" customHeight="1">
      <c r="A1018" s="414"/>
      <c r="B1018" s="414"/>
      <c r="C1018" s="414"/>
      <c r="D1018" s="414"/>
      <c r="E1018" s="412">
        <v>2012</v>
      </c>
      <c r="F1018" s="413"/>
      <c r="G1018" s="413"/>
      <c r="H1018" s="410">
        <f t="shared" si="30"/>
        <v>32159080</v>
      </c>
      <c r="I1018" s="410" t="str">
        <f t="shared" si="31"/>
        <v>-- Kiti</v>
      </c>
      <c r="J1018" s="410" t="str">
        <f t="shared" si="31"/>
        <v>kilogramai</v>
      </c>
    </row>
    <row r="1019" spans="1:10" ht="18" hidden="1" customHeight="1">
      <c r="A1019" s="414"/>
      <c r="B1019" s="414"/>
      <c r="C1019" s="414"/>
      <c r="D1019" s="414"/>
      <c r="E1019" s="412">
        <v>2011</v>
      </c>
      <c r="F1019" s="413"/>
      <c r="G1019" s="413"/>
      <c r="H1019" s="410">
        <f t="shared" si="30"/>
        <v>32159080</v>
      </c>
      <c r="I1019" s="410" t="str">
        <f t="shared" si="31"/>
        <v>-- Kiti</v>
      </c>
      <c r="J1019" s="410" t="str">
        <f t="shared" si="31"/>
        <v>kilogramai</v>
      </c>
    </row>
    <row r="1020" spans="1:10" ht="18" hidden="1" customHeight="1">
      <c r="A1020" s="414"/>
      <c r="B1020" s="414"/>
      <c r="C1020" s="414"/>
      <c r="D1020" s="414"/>
      <c r="E1020" s="412">
        <v>2010</v>
      </c>
      <c r="F1020" s="413"/>
      <c r="G1020" s="413"/>
      <c r="H1020" s="410">
        <f t="shared" si="30"/>
        <v>32159080</v>
      </c>
      <c r="I1020" s="410" t="str">
        <f t="shared" si="31"/>
        <v>-- Kiti</v>
      </c>
      <c r="J1020" s="410" t="str">
        <f t="shared" si="31"/>
        <v>kilogramai</v>
      </c>
    </row>
    <row r="1021" spans="1:10" ht="18" hidden="1" customHeight="1">
      <c r="A1021" s="414"/>
      <c r="B1021" s="414"/>
      <c r="C1021" s="414"/>
      <c r="D1021" s="414"/>
      <c r="E1021" s="412">
        <v>2009</v>
      </c>
      <c r="F1021" s="413">
        <v>39646.800000000003</v>
      </c>
      <c r="G1021" s="413">
        <v>47284.1</v>
      </c>
      <c r="H1021" s="410">
        <f t="shared" si="30"/>
        <v>32159080</v>
      </c>
      <c r="I1021" s="410" t="str">
        <f t="shared" si="31"/>
        <v>-- Kiti</v>
      </c>
      <c r="J1021" s="410" t="str">
        <f t="shared" si="31"/>
        <v>kilogramai</v>
      </c>
    </row>
    <row r="1022" spans="1:10" ht="18" hidden="1" customHeight="1">
      <c r="A1022" s="414"/>
      <c r="B1022" s="414"/>
      <c r="C1022" s="414"/>
      <c r="D1022" s="414"/>
      <c r="E1022" s="412">
        <v>2008</v>
      </c>
      <c r="F1022" s="413">
        <v>77024.399999999994</v>
      </c>
      <c r="G1022" s="413">
        <v>89549.6</v>
      </c>
      <c r="H1022" s="410">
        <f t="shared" si="30"/>
        <v>32159080</v>
      </c>
      <c r="I1022" s="410" t="str">
        <f t="shared" si="31"/>
        <v>-- Kiti</v>
      </c>
      <c r="J1022" s="410" t="str">
        <f t="shared" si="31"/>
        <v>kilogramai</v>
      </c>
    </row>
    <row r="1023" spans="1:10" ht="18" hidden="1" customHeight="1">
      <c r="A1023" s="414"/>
      <c r="B1023" s="414"/>
      <c r="C1023" s="414"/>
      <c r="D1023" s="414"/>
      <c r="E1023" s="412">
        <v>2007</v>
      </c>
      <c r="F1023" s="413">
        <v>127755.5</v>
      </c>
      <c r="G1023" s="413">
        <v>87731.4</v>
      </c>
      <c r="H1023" s="410">
        <f t="shared" si="30"/>
        <v>32159080</v>
      </c>
      <c r="I1023" s="410" t="str">
        <f t="shared" si="31"/>
        <v>-- Kiti</v>
      </c>
      <c r="J1023" s="410" t="str">
        <f t="shared" si="31"/>
        <v>kilogramai</v>
      </c>
    </row>
    <row r="1024" spans="1:10" ht="18" hidden="1" customHeight="1">
      <c r="A1024" s="414"/>
      <c r="B1024" s="414"/>
      <c r="C1024" s="414"/>
      <c r="D1024" s="414"/>
      <c r="E1024" s="412">
        <v>2006</v>
      </c>
      <c r="F1024" s="413">
        <v>115758.39999999999</v>
      </c>
      <c r="G1024" s="413">
        <v>96862.7</v>
      </c>
      <c r="H1024" s="410">
        <f t="shared" si="30"/>
        <v>32159080</v>
      </c>
      <c r="I1024" s="410" t="str">
        <f t="shared" si="31"/>
        <v>-- Kiti</v>
      </c>
      <c r="J1024" s="410" t="str">
        <f t="shared" si="31"/>
        <v>kilogramai</v>
      </c>
    </row>
    <row r="1025" spans="1:10" ht="18" hidden="1" customHeight="1">
      <c r="A1025" s="414"/>
      <c r="B1025" s="414"/>
      <c r="C1025" s="414"/>
      <c r="D1025" s="414"/>
      <c r="E1025" s="412">
        <v>2005</v>
      </c>
      <c r="F1025" s="413">
        <v>82138.5</v>
      </c>
      <c r="G1025" s="413">
        <v>63648.9</v>
      </c>
      <c r="H1025" s="410">
        <f t="shared" si="30"/>
        <v>32159080</v>
      </c>
      <c r="I1025" s="410" t="str">
        <f t="shared" si="31"/>
        <v>-- Kiti</v>
      </c>
      <c r="J1025" s="410" t="str">
        <f t="shared" si="31"/>
        <v>kilogramai</v>
      </c>
    </row>
    <row r="1026" spans="1:10" ht="18" hidden="1" customHeight="1">
      <c r="A1026" s="414"/>
      <c r="B1026" s="411" t="s">
        <v>3176</v>
      </c>
      <c r="C1026" s="411" t="s">
        <v>3177</v>
      </c>
      <c r="D1026" s="411" t="s">
        <v>3054</v>
      </c>
      <c r="E1026" s="412">
        <v>2018</v>
      </c>
      <c r="F1026" s="413">
        <v>16956.099999999999</v>
      </c>
      <c r="G1026" s="413">
        <v>608231.5</v>
      </c>
      <c r="H1026" s="410">
        <f t="shared" si="30"/>
        <v>36041000</v>
      </c>
      <c r="I1026" s="410" t="str">
        <f t="shared" si="31"/>
        <v>-- Fejerverkai</v>
      </c>
      <c r="J1026" s="410" t="str">
        <f t="shared" si="31"/>
        <v>kilogramai</v>
      </c>
    </row>
    <row r="1027" spans="1:10" ht="18" hidden="1" customHeight="1">
      <c r="A1027" s="414"/>
      <c r="B1027" s="414"/>
      <c r="C1027" s="414"/>
      <c r="D1027" s="414"/>
      <c r="E1027" s="412">
        <v>2017</v>
      </c>
      <c r="F1027" s="413">
        <v>0.8</v>
      </c>
      <c r="G1027" s="413">
        <v>529956.19999999995</v>
      </c>
      <c r="H1027" s="410">
        <f t="shared" si="30"/>
        <v>36041000</v>
      </c>
      <c r="I1027" s="410" t="str">
        <f t="shared" si="31"/>
        <v>-- Fejerverkai</v>
      </c>
      <c r="J1027" s="410" t="str">
        <f t="shared" si="31"/>
        <v>kilogramai</v>
      </c>
    </row>
    <row r="1028" spans="1:10" ht="18" hidden="1" customHeight="1">
      <c r="A1028" s="414"/>
      <c r="B1028" s="414"/>
      <c r="C1028" s="414"/>
      <c r="D1028" s="414"/>
      <c r="E1028" s="412">
        <v>2016</v>
      </c>
      <c r="F1028" s="413">
        <v>0</v>
      </c>
      <c r="G1028" s="413">
        <v>474760.2</v>
      </c>
      <c r="H1028" s="410">
        <f t="shared" si="30"/>
        <v>36041000</v>
      </c>
      <c r="I1028" s="410" t="str">
        <f t="shared" si="31"/>
        <v>-- Fejerverkai</v>
      </c>
      <c r="J1028" s="410" t="str">
        <f t="shared" si="31"/>
        <v>kilogramai</v>
      </c>
    </row>
    <row r="1029" spans="1:10" ht="18" hidden="1" customHeight="1">
      <c r="A1029" s="414"/>
      <c r="B1029" s="414"/>
      <c r="C1029" s="414"/>
      <c r="D1029" s="414"/>
      <c r="E1029" s="412">
        <v>2015</v>
      </c>
      <c r="F1029" s="413">
        <v>1179.8</v>
      </c>
      <c r="G1029" s="413">
        <v>595569.9</v>
      </c>
      <c r="H1029" s="410">
        <f t="shared" ref="H1029:H1092" si="32">+IF(B1029=0,H1028,VALUE(B1029))</f>
        <v>36041000</v>
      </c>
      <c r="I1029" s="410" t="str">
        <f t="shared" ref="I1029:J1092" si="33">+IF(C1029=0,I1028,C1029)</f>
        <v>-- Fejerverkai</v>
      </c>
      <c r="J1029" s="410" t="str">
        <f t="shared" si="33"/>
        <v>kilogramai</v>
      </c>
    </row>
    <row r="1030" spans="1:10" ht="18" hidden="1" customHeight="1">
      <c r="A1030" s="414"/>
      <c r="B1030" s="414"/>
      <c r="C1030" s="414"/>
      <c r="D1030" s="414"/>
      <c r="E1030" s="412">
        <v>2014</v>
      </c>
      <c r="F1030" s="413">
        <v>17</v>
      </c>
      <c r="G1030" s="413">
        <v>667706</v>
      </c>
      <c r="H1030" s="410">
        <f t="shared" si="32"/>
        <v>36041000</v>
      </c>
      <c r="I1030" s="410" t="str">
        <f t="shared" si="33"/>
        <v>-- Fejerverkai</v>
      </c>
      <c r="J1030" s="410" t="str">
        <f t="shared" si="33"/>
        <v>kilogramai</v>
      </c>
    </row>
    <row r="1031" spans="1:10" ht="18" hidden="1" customHeight="1">
      <c r="A1031" s="414"/>
      <c r="B1031" s="414"/>
      <c r="C1031" s="414"/>
      <c r="D1031" s="414"/>
      <c r="E1031" s="412">
        <v>2013</v>
      </c>
      <c r="F1031" s="413">
        <v>130</v>
      </c>
      <c r="G1031" s="413">
        <v>727797.3</v>
      </c>
      <c r="H1031" s="410">
        <f t="shared" si="32"/>
        <v>36041000</v>
      </c>
      <c r="I1031" s="410" t="str">
        <f t="shared" si="33"/>
        <v>-- Fejerverkai</v>
      </c>
      <c r="J1031" s="410" t="str">
        <f t="shared" si="33"/>
        <v>kilogramai</v>
      </c>
    </row>
    <row r="1032" spans="1:10" ht="18" hidden="1" customHeight="1">
      <c r="A1032" s="414"/>
      <c r="B1032" s="414"/>
      <c r="C1032" s="414"/>
      <c r="D1032" s="414"/>
      <c r="E1032" s="412">
        <v>2012</v>
      </c>
      <c r="F1032" s="413">
        <v>9</v>
      </c>
      <c r="G1032" s="413">
        <v>584293</v>
      </c>
      <c r="H1032" s="410">
        <f t="shared" si="32"/>
        <v>36041000</v>
      </c>
      <c r="I1032" s="410" t="str">
        <f t="shared" si="33"/>
        <v>-- Fejerverkai</v>
      </c>
      <c r="J1032" s="410" t="str">
        <f t="shared" si="33"/>
        <v>kilogramai</v>
      </c>
    </row>
    <row r="1033" spans="1:10" ht="18" hidden="1" customHeight="1">
      <c r="A1033" s="414"/>
      <c r="B1033" s="414"/>
      <c r="C1033" s="414"/>
      <c r="D1033" s="414"/>
      <c r="E1033" s="412">
        <v>2011</v>
      </c>
      <c r="F1033" s="413">
        <v>43</v>
      </c>
      <c r="G1033" s="413">
        <v>410305.4</v>
      </c>
      <c r="H1033" s="410">
        <f t="shared" si="32"/>
        <v>36041000</v>
      </c>
      <c r="I1033" s="410" t="str">
        <f t="shared" si="33"/>
        <v>-- Fejerverkai</v>
      </c>
      <c r="J1033" s="410" t="str">
        <f t="shared" si="33"/>
        <v>kilogramai</v>
      </c>
    </row>
    <row r="1034" spans="1:10" ht="18" hidden="1" customHeight="1">
      <c r="A1034" s="414"/>
      <c r="B1034" s="414"/>
      <c r="C1034" s="414"/>
      <c r="D1034" s="414"/>
      <c r="E1034" s="412">
        <v>2010</v>
      </c>
      <c r="F1034" s="413">
        <v>533</v>
      </c>
      <c r="G1034" s="413">
        <v>426461</v>
      </c>
      <c r="H1034" s="410">
        <f t="shared" si="32"/>
        <v>36041000</v>
      </c>
      <c r="I1034" s="410" t="str">
        <f t="shared" si="33"/>
        <v>-- Fejerverkai</v>
      </c>
      <c r="J1034" s="410" t="str">
        <f t="shared" si="33"/>
        <v>kilogramai</v>
      </c>
    </row>
    <row r="1035" spans="1:10" ht="18" hidden="1" customHeight="1">
      <c r="A1035" s="414"/>
      <c r="B1035" s="414"/>
      <c r="C1035" s="414"/>
      <c r="D1035" s="414"/>
      <c r="E1035" s="412">
        <v>2009</v>
      </c>
      <c r="F1035" s="413">
        <v>7063.5</v>
      </c>
      <c r="G1035" s="413">
        <v>344357</v>
      </c>
      <c r="H1035" s="410">
        <f t="shared" si="32"/>
        <v>36041000</v>
      </c>
      <c r="I1035" s="410" t="str">
        <f t="shared" si="33"/>
        <v>-- Fejerverkai</v>
      </c>
      <c r="J1035" s="410" t="str">
        <f t="shared" si="33"/>
        <v>kilogramai</v>
      </c>
    </row>
    <row r="1036" spans="1:10" ht="18" hidden="1" customHeight="1">
      <c r="A1036" s="414"/>
      <c r="B1036" s="414"/>
      <c r="C1036" s="414"/>
      <c r="D1036" s="414"/>
      <c r="E1036" s="412">
        <v>2008</v>
      </c>
      <c r="F1036" s="413">
        <v>15924</v>
      </c>
      <c r="G1036" s="413">
        <v>881944</v>
      </c>
      <c r="H1036" s="410">
        <f t="shared" si="32"/>
        <v>36041000</v>
      </c>
      <c r="I1036" s="410" t="str">
        <f t="shared" si="33"/>
        <v>-- Fejerverkai</v>
      </c>
      <c r="J1036" s="410" t="str">
        <f t="shared" si="33"/>
        <v>kilogramai</v>
      </c>
    </row>
    <row r="1037" spans="1:10" ht="18" hidden="1" customHeight="1">
      <c r="A1037" s="414"/>
      <c r="B1037" s="414"/>
      <c r="C1037" s="414"/>
      <c r="D1037" s="414"/>
      <c r="E1037" s="412">
        <v>2007</v>
      </c>
      <c r="F1037" s="413">
        <v>42645</v>
      </c>
      <c r="G1037" s="413">
        <v>838617</v>
      </c>
      <c r="H1037" s="410">
        <f t="shared" si="32"/>
        <v>36041000</v>
      </c>
      <c r="I1037" s="410" t="str">
        <f t="shared" si="33"/>
        <v>-- Fejerverkai</v>
      </c>
      <c r="J1037" s="410" t="str">
        <f t="shared" si="33"/>
        <v>kilogramai</v>
      </c>
    </row>
    <row r="1038" spans="1:10" ht="18" hidden="1" customHeight="1">
      <c r="A1038" s="414"/>
      <c r="B1038" s="414"/>
      <c r="C1038" s="414"/>
      <c r="D1038" s="414"/>
      <c r="E1038" s="412">
        <v>2006</v>
      </c>
      <c r="F1038" s="413">
        <v>15222</v>
      </c>
      <c r="G1038" s="413">
        <v>547589</v>
      </c>
      <c r="H1038" s="410">
        <f t="shared" si="32"/>
        <v>36041000</v>
      </c>
      <c r="I1038" s="410" t="str">
        <f t="shared" si="33"/>
        <v>-- Fejerverkai</v>
      </c>
      <c r="J1038" s="410" t="str">
        <f t="shared" si="33"/>
        <v>kilogramai</v>
      </c>
    </row>
    <row r="1039" spans="1:10" ht="18" hidden="1" customHeight="1">
      <c r="A1039" s="414"/>
      <c r="B1039" s="414"/>
      <c r="C1039" s="414"/>
      <c r="D1039" s="414"/>
      <c r="E1039" s="412">
        <v>2005</v>
      </c>
      <c r="F1039" s="413">
        <v>34017</v>
      </c>
      <c r="G1039" s="413">
        <v>471015</v>
      </c>
      <c r="H1039" s="410">
        <f t="shared" si="32"/>
        <v>36041000</v>
      </c>
      <c r="I1039" s="410" t="str">
        <f t="shared" si="33"/>
        <v>-- Fejerverkai</v>
      </c>
      <c r="J1039" s="410" t="str">
        <f t="shared" si="33"/>
        <v>kilogramai</v>
      </c>
    </row>
    <row r="1040" spans="1:10" ht="18" hidden="1" customHeight="1">
      <c r="A1040" s="414"/>
      <c r="B1040" s="411" t="s">
        <v>3178</v>
      </c>
      <c r="C1040" s="411" t="s">
        <v>3107</v>
      </c>
      <c r="D1040" s="411" t="s">
        <v>3054</v>
      </c>
      <c r="E1040" s="412">
        <v>2018</v>
      </c>
      <c r="F1040" s="413">
        <v>4020</v>
      </c>
      <c r="G1040" s="413">
        <v>21368.799999999999</v>
      </c>
      <c r="H1040" s="410">
        <f t="shared" si="32"/>
        <v>36049000</v>
      </c>
      <c r="I1040" s="410" t="str">
        <f t="shared" si="33"/>
        <v>-- Kiti</v>
      </c>
      <c r="J1040" s="410" t="str">
        <f t="shared" si="33"/>
        <v>kilogramai</v>
      </c>
    </row>
    <row r="1041" spans="1:10" ht="18" hidden="1" customHeight="1">
      <c r="A1041" s="414"/>
      <c r="B1041" s="414"/>
      <c r="C1041" s="414"/>
      <c r="D1041" s="414"/>
      <c r="E1041" s="412">
        <v>2017</v>
      </c>
      <c r="F1041" s="413">
        <v>2840.8</v>
      </c>
      <c r="G1041" s="413">
        <v>30153.4</v>
      </c>
      <c r="H1041" s="410">
        <f t="shared" si="32"/>
        <v>36049000</v>
      </c>
      <c r="I1041" s="410" t="str">
        <f t="shared" si="33"/>
        <v>-- Kiti</v>
      </c>
      <c r="J1041" s="410" t="str">
        <f t="shared" si="33"/>
        <v>kilogramai</v>
      </c>
    </row>
    <row r="1042" spans="1:10" ht="18" hidden="1" customHeight="1">
      <c r="A1042" s="414"/>
      <c r="B1042" s="414"/>
      <c r="C1042" s="414"/>
      <c r="D1042" s="414"/>
      <c r="E1042" s="412">
        <v>2016</v>
      </c>
      <c r="F1042" s="413">
        <v>2668.7</v>
      </c>
      <c r="G1042" s="413">
        <v>28420.1</v>
      </c>
      <c r="H1042" s="410">
        <f t="shared" si="32"/>
        <v>36049000</v>
      </c>
      <c r="I1042" s="410" t="str">
        <f t="shared" si="33"/>
        <v>-- Kiti</v>
      </c>
      <c r="J1042" s="410" t="str">
        <f t="shared" si="33"/>
        <v>kilogramai</v>
      </c>
    </row>
    <row r="1043" spans="1:10" ht="18" hidden="1" customHeight="1">
      <c r="A1043" s="414"/>
      <c r="B1043" s="414"/>
      <c r="C1043" s="414"/>
      <c r="D1043" s="414"/>
      <c r="E1043" s="412">
        <v>2015</v>
      </c>
      <c r="F1043" s="413">
        <v>1357.1</v>
      </c>
      <c r="G1043" s="413">
        <v>14181.6</v>
      </c>
      <c r="H1043" s="410">
        <f t="shared" si="32"/>
        <v>36049000</v>
      </c>
      <c r="I1043" s="410" t="str">
        <f t="shared" si="33"/>
        <v>-- Kiti</v>
      </c>
      <c r="J1043" s="410" t="str">
        <f t="shared" si="33"/>
        <v>kilogramai</v>
      </c>
    </row>
    <row r="1044" spans="1:10" ht="18" hidden="1" customHeight="1">
      <c r="A1044" s="414"/>
      <c r="B1044" s="414"/>
      <c r="C1044" s="414"/>
      <c r="D1044" s="414"/>
      <c r="E1044" s="412">
        <v>2014</v>
      </c>
      <c r="F1044" s="413">
        <v>1288.7</v>
      </c>
      <c r="G1044" s="413">
        <v>18965.5</v>
      </c>
      <c r="H1044" s="410">
        <f t="shared" si="32"/>
        <v>36049000</v>
      </c>
      <c r="I1044" s="410" t="str">
        <f t="shared" si="33"/>
        <v>-- Kiti</v>
      </c>
      <c r="J1044" s="410" t="str">
        <f t="shared" si="33"/>
        <v>kilogramai</v>
      </c>
    </row>
    <row r="1045" spans="1:10" ht="18" hidden="1" customHeight="1">
      <c r="A1045" s="414"/>
      <c r="B1045" s="414"/>
      <c r="C1045" s="414"/>
      <c r="D1045" s="414"/>
      <c r="E1045" s="412">
        <v>2013</v>
      </c>
      <c r="F1045" s="413">
        <v>1848.5</v>
      </c>
      <c r="G1045" s="413">
        <v>24660</v>
      </c>
      <c r="H1045" s="410">
        <f t="shared" si="32"/>
        <v>36049000</v>
      </c>
      <c r="I1045" s="410" t="str">
        <f t="shared" si="33"/>
        <v>-- Kiti</v>
      </c>
      <c r="J1045" s="410" t="str">
        <f t="shared" si="33"/>
        <v>kilogramai</v>
      </c>
    </row>
    <row r="1046" spans="1:10" ht="18" hidden="1" customHeight="1">
      <c r="A1046" s="414"/>
      <c r="B1046" s="414"/>
      <c r="C1046" s="414"/>
      <c r="D1046" s="414"/>
      <c r="E1046" s="412">
        <v>2012</v>
      </c>
      <c r="F1046" s="413">
        <v>1798.2</v>
      </c>
      <c r="G1046" s="413">
        <v>17485.599999999999</v>
      </c>
      <c r="H1046" s="410">
        <f t="shared" si="32"/>
        <v>36049000</v>
      </c>
      <c r="I1046" s="410" t="str">
        <f t="shared" si="33"/>
        <v>-- Kiti</v>
      </c>
      <c r="J1046" s="410" t="str">
        <f t="shared" si="33"/>
        <v>kilogramai</v>
      </c>
    </row>
    <row r="1047" spans="1:10" ht="18" hidden="1" customHeight="1">
      <c r="A1047" s="414"/>
      <c r="B1047" s="414"/>
      <c r="C1047" s="414"/>
      <c r="D1047" s="414"/>
      <c r="E1047" s="412">
        <v>2011</v>
      </c>
      <c r="F1047" s="413">
        <v>1698.4</v>
      </c>
      <c r="G1047" s="413">
        <v>38621</v>
      </c>
      <c r="H1047" s="410">
        <f t="shared" si="32"/>
        <v>36049000</v>
      </c>
      <c r="I1047" s="410" t="str">
        <f t="shared" si="33"/>
        <v>-- Kiti</v>
      </c>
      <c r="J1047" s="410" t="str">
        <f t="shared" si="33"/>
        <v>kilogramai</v>
      </c>
    </row>
    <row r="1048" spans="1:10" ht="18" hidden="1" customHeight="1">
      <c r="A1048" s="414"/>
      <c r="B1048" s="414"/>
      <c r="C1048" s="414"/>
      <c r="D1048" s="414"/>
      <c r="E1048" s="412">
        <v>2010</v>
      </c>
      <c r="F1048" s="413">
        <v>341.6</v>
      </c>
      <c r="G1048" s="413">
        <v>4396.7</v>
      </c>
      <c r="H1048" s="410">
        <f t="shared" si="32"/>
        <v>36049000</v>
      </c>
      <c r="I1048" s="410" t="str">
        <f t="shared" si="33"/>
        <v>-- Kiti</v>
      </c>
      <c r="J1048" s="410" t="str">
        <f t="shared" si="33"/>
        <v>kilogramai</v>
      </c>
    </row>
    <row r="1049" spans="1:10" ht="18" hidden="1" customHeight="1">
      <c r="A1049" s="414"/>
      <c r="B1049" s="414"/>
      <c r="C1049" s="414"/>
      <c r="D1049" s="414"/>
      <c r="E1049" s="412">
        <v>2009</v>
      </c>
      <c r="F1049" s="413">
        <v>1029.3</v>
      </c>
      <c r="G1049" s="413">
        <v>23375.599999999999</v>
      </c>
      <c r="H1049" s="410">
        <f t="shared" si="32"/>
        <v>36049000</v>
      </c>
      <c r="I1049" s="410" t="str">
        <f t="shared" si="33"/>
        <v>-- Kiti</v>
      </c>
      <c r="J1049" s="410" t="str">
        <f t="shared" si="33"/>
        <v>kilogramai</v>
      </c>
    </row>
    <row r="1050" spans="1:10" ht="18" hidden="1" customHeight="1">
      <c r="A1050" s="414"/>
      <c r="B1050" s="414"/>
      <c r="C1050" s="414"/>
      <c r="D1050" s="414"/>
      <c r="E1050" s="412">
        <v>2008</v>
      </c>
      <c r="F1050" s="413">
        <v>6834.4</v>
      </c>
      <c r="G1050" s="413">
        <v>47458.1</v>
      </c>
      <c r="H1050" s="410">
        <f t="shared" si="32"/>
        <v>36049000</v>
      </c>
      <c r="I1050" s="410" t="str">
        <f t="shared" si="33"/>
        <v>-- Kiti</v>
      </c>
      <c r="J1050" s="410" t="str">
        <f t="shared" si="33"/>
        <v>kilogramai</v>
      </c>
    </row>
    <row r="1051" spans="1:10" ht="18" hidden="1" customHeight="1">
      <c r="A1051" s="414"/>
      <c r="B1051" s="414"/>
      <c r="C1051" s="414"/>
      <c r="D1051" s="414"/>
      <c r="E1051" s="412">
        <v>2007</v>
      </c>
      <c r="F1051" s="413">
        <v>8445.7999999999993</v>
      </c>
      <c r="G1051" s="413">
        <v>58906.5</v>
      </c>
      <c r="H1051" s="410">
        <f t="shared" si="32"/>
        <v>36049000</v>
      </c>
      <c r="I1051" s="410" t="str">
        <f t="shared" si="33"/>
        <v>-- Kiti</v>
      </c>
      <c r="J1051" s="410" t="str">
        <f t="shared" si="33"/>
        <v>kilogramai</v>
      </c>
    </row>
    <row r="1052" spans="1:10" ht="18" hidden="1" customHeight="1">
      <c r="A1052" s="414"/>
      <c r="B1052" s="414"/>
      <c r="C1052" s="414"/>
      <c r="D1052" s="414"/>
      <c r="E1052" s="412">
        <v>2006</v>
      </c>
      <c r="F1052" s="413">
        <v>5210.6000000000004</v>
      </c>
      <c r="G1052" s="413">
        <v>22218.7</v>
      </c>
      <c r="H1052" s="410">
        <f t="shared" si="32"/>
        <v>36049000</v>
      </c>
      <c r="I1052" s="410" t="str">
        <f t="shared" si="33"/>
        <v>-- Kiti</v>
      </c>
      <c r="J1052" s="410" t="str">
        <f t="shared" si="33"/>
        <v>kilogramai</v>
      </c>
    </row>
    <row r="1053" spans="1:10" ht="18" hidden="1" customHeight="1">
      <c r="A1053" s="414"/>
      <c r="B1053" s="414"/>
      <c r="C1053" s="414"/>
      <c r="D1053" s="414"/>
      <c r="E1053" s="412">
        <v>2005</v>
      </c>
      <c r="F1053" s="413">
        <v>5647</v>
      </c>
      <c r="G1053" s="413">
        <v>19898.900000000001</v>
      </c>
      <c r="H1053" s="410">
        <f t="shared" si="32"/>
        <v>36049000</v>
      </c>
      <c r="I1053" s="410" t="str">
        <f t="shared" si="33"/>
        <v>-- Kiti</v>
      </c>
      <c r="J1053" s="410" t="str">
        <f t="shared" si="33"/>
        <v>kilogramai</v>
      </c>
    </row>
    <row r="1054" spans="1:10" ht="18" hidden="1" customHeight="1">
      <c r="A1054" s="414"/>
      <c r="B1054" s="411" t="s">
        <v>3179</v>
      </c>
      <c r="C1054" s="411" t="s">
        <v>3180</v>
      </c>
      <c r="D1054" s="411" t="s">
        <v>3054</v>
      </c>
      <c r="E1054" s="412">
        <v>2018</v>
      </c>
      <c r="F1054" s="413">
        <v>6996452.2999999998</v>
      </c>
      <c r="G1054" s="413">
        <v>19065298</v>
      </c>
      <c r="H1054" s="410">
        <f t="shared" si="32"/>
        <v>39011010</v>
      </c>
      <c r="I1054" s="410" t="str">
        <f t="shared" si="33"/>
        <v>-- Linijinis polietilenas</v>
      </c>
      <c r="J1054" s="410" t="str">
        <f t="shared" si="33"/>
        <v>kilogramai</v>
      </c>
    </row>
    <row r="1055" spans="1:10" ht="18" hidden="1" customHeight="1">
      <c r="A1055" s="414"/>
      <c r="B1055" s="414"/>
      <c r="C1055" s="414"/>
      <c r="D1055" s="414"/>
      <c r="E1055" s="412">
        <v>2017</v>
      </c>
      <c r="F1055" s="413">
        <v>9030172.0999999996</v>
      </c>
      <c r="G1055" s="413">
        <v>22265319</v>
      </c>
      <c r="H1055" s="410">
        <f t="shared" si="32"/>
        <v>39011010</v>
      </c>
      <c r="I1055" s="410" t="str">
        <f t="shared" si="33"/>
        <v>-- Linijinis polietilenas</v>
      </c>
      <c r="J1055" s="410" t="str">
        <f t="shared" si="33"/>
        <v>kilogramai</v>
      </c>
    </row>
    <row r="1056" spans="1:10" ht="18" hidden="1" customHeight="1">
      <c r="A1056" s="414"/>
      <c r="B1056" s="414"/>
      <c r="C1056" s="414"/>
      <c r="D1056" s="414"/>
      <c r="E1056" s="412">
        <v>2016</v>
      </c>
      <c r="F1056" s="413">
        <v>4465733</v>
      </c>
      <c r="G1056" s="413">
        <v>17654197.600000001</v>
      </c>
      <c r="H1056" s="410">
        <f t="shared" si="32"/>
        <v>39011010</v>
      </c>
      <c r="I1056" s="410" t="str">
        <f t="shared" si="33"/>
        <v>-- Linijinis polietilenas</v>
      </c>
      <c r="J1056" s="410" t="str">
        <f t="shared" si="33"/>
        <v>kilogramai</v>
      </c>
    </row>
    <row r="1057" spans="1:10" ht="18" hidden="1" customHeight="1">
      <c r="A1057" s="414"/>
      <c r="B1057" s="414"/>
      <c r="C1057" s="414"/>
      <c r="D1057" s="414"/>
      <c r="E1057" s="412">
        <v>2015</v>
      </c>
      <c r="F1057" s="413">
        <v>6422006</v>
      </c>
      <c r="G1057" s="413">
        <v>15587800</v>
      </c>
      <c r="H1057" s="410">
        <f t="shared" si="32"/>
        <v>39011010</v>
      </c>
      <c r="I1057" s="410" t="str">
        <f t="shared" si="33"/>
        <v>-- Linijinis polietilenas</v>
      </c>
      <c r="J1057" s="410" t="str">
        <f t="shared" si="33"/>
        <v>kilogramai</v>
      </c>
    </row>
    <row r="1058" spans="1:10" ht="18" hidden="1" customHeight="1">
      <c r="A1058" s="414"/>
      <c r="B1058" s="414"/>
      <c r="C1058" s="414"/>
      <c r="D1058" s="414"/>
      <c r="E1058" s="412">
        <v>2014</v>
      </c>
      <c r="F1058" s="413">
        <v>5939998</v>
      </c>
      <c r="G1058" s="413">
        <v>12599121.1</v>
      </c>
      <c r="H1058" s="410">
        <f t="shared" si="32"/>
        <v>39011010</v>
      </c>
      <c r="I1058" s="410" t="str">
        <f t="shared" si="33"/>
        <v>-- Linijinis polietilenas</v>
      </c>
      <c r="J1058" s="410" t="str">
        <f t="shared" si="33"/>
        <v>kilogramai</v>
      </c>
    </row>
    <row r="1059" spans="1:10" ht="18" hidden="1" customHeight="1">
      <c r="A1059" s="414"/>
      <c r="B1059" s="414"/>
      <c r="C1059" s="414"/>
      <c r="D1059" s="414"/>
      <c r="E1059" s="412">
        <v>2013</v>
      </c>
      <c r="F1059" s="413">
        <v>2513798</v>
      </c>
      <c r="G1059" s="413">
        <v>11540609.6</v>
      </c>
      <c r="H1059" s="410">
        <f t="shared" si="32"/>
        <v>39011010</v>
      </c>
      <c r="I1059" s="410" t="str">
        <f t="shared" si="33"/>
        <v>-- Linijinis polietilenas</v>
      </c>
      <c r="J1059" s="410" t="str">
        <f t="shared" si="33"/>
        <v>kilogramai</v>
      </c>
    </row>
    <row r="1060" spans="1:10" ht="18" hidden="1" customHeight="1">
      <c r="A1060" s="414"/>
      <c r="B1060" s="414"/>
      <c r="C1060" s="414"/>
      <c r="D1060" s="414"/>
      <c r="E1060" s="412">
        <v>2012</v>
      </c>
      <c r="F1060" s="413">
        <v>2830574.4</v>
      </c>
      <c r="G1060" s="413">
        <v>12837995</v>
      </c>
      <c r="H1060" s="410">
        <f t="shared" si="32"/>
        <v>39011010</v>
      </c>
      <c r="I1060" s="410" t="str">
        <f t="shared" si="33"/>
        <v>-- Linijinis polietilenas</v>
      </c>
      <c r="J1060" s="410" t="str">
        <f t="shared" si="33"/>
        <v>kilogramai</v>
      </c>
    </row>
    <row r="1061" spans="1:10" ht="18" hidden="1" customHeight="1">
      <c r="A1061" s="414"/>
      <c r="B1061" s="414"/>
      <c r="C1061" s="414"/>
      <c r="D1061" s="414"/>
      <c r="E1061" s="412">
        <v>2011</v>
      </c>
      <c r="F1061" s="413">
        <v>1679090</v>
      </c>
      <c r="G1061" s="413">
        <v>11070658</v>
      </c>
      <c r="H1061" s="410">
        <f t="shared" si="32"/>
        <v>39011010</v>
      </c>
      <c r="I1061" s="410" t="str">
        <f t="shared" si="33"/>
        <v>-- Linijinis polietilenas</v>
      </c>
      <c r="J1061" s="410" t="str">
        <f t="shared" si="33"/>
        <v>kilogramai</v>
      </c>
    </row>
    <row r="1062" spans="1:10" ht="18" hidden="1" customHeight="1">
      <c r="A1062" s="414"/>
      <c r="B1062" s="414"/>
      <c r="C1062" s="414"/>
      <c r="D1062" s="414"/>
      <c r="E1062" s="412">
        <v>2010</v>
      </c>
      <c r="F1062" s="413">
        <v>2810055</v>
      </c>
      <c r="G1062" s="413">
        <v>14591945</v>
      </c>
      <c r="H1062" s="410">
        <f t="shared" si="32"/>
        <v>39011010</v>
      </c>
      <c r="I1062" s="410" t="str">
        <f t="shared" si="33"/>
        <v>-- Linijinis polietilenas</v>
      </c>
      <c r="J1062" s="410" t="str">
        <f t="shared" si="33"/>
        <v>kilogramai</v>
      </c>
    </row>
    <row r="1063" spans="1:10" ht="18" hidden="1" customHeight="1">
      <c r="A1063" s="414"/>
      <c r="B1063" s="414"/>
      <c r="C1063" s="414"/>
      <c r="D1063" s="414"/>
      <c r="E1063" s="412">
        <v>2009</v>
      </c>
      <c r="F1063" s="413">
        <v>2874057</v>
      </c>
      <c r="G1063" s="413">
        <v>10339479</v>
      </c>
      <c r="H1063" s="410">
        <f t="shared" si="32"/>
        <v>39011010</v>
      </c>
      <c r="I1063" s="410" t="str">
        <f t="shared" si="33"/>
        <v>-- Linijinis polietilenas</v>
      </c>
      <c r="J1063" s="410" t="str">
        <f t="shared" si="33"/>
        <v>kilogramai</v>
      </c>
    </row>
    <row r="1064" spans="1:10" ht="18" hidden="1" customHeight="1">
      <c r="A1064" s="414"/>
      <c r="B1064" s="414"/>
      <c r="C1064" s="414"/>
      <c r="D1064" s="414"/>
      <c r="E1064" s="412">
        <v>2008</v>
      </c>
      <c r="F1064" s="413">
        <v>3978265</v>
      </c>
      <c r="G1064" s="413">
        <v>10159825</v>
      </c>
      <c r="H1064" s="410">
        <f t="shared" si="32"/>
        <v>39011010</v>
      </c>
      <c r="I1064" s="410" t="str">
        <f t="shared" si="33"/>
        <v>-- Linijinis polietilenas</v>
      </c>
      <c r="J1064" s="410" t="str">
        <f t="shared" si="33"/>
        <v>kilogramai</v>
      </c>
    </row>
    <row r="1065" spans="1:10" ht="18" hidden="1" customHeight="1">
      <c r="A1065" s="414"/>
      <c r="B1065" s="414"/>
      <c r="C1065" s="414"/>
      <c r="D1065" s="414"/>
      <c r="E1065" s="412">
        <v>2007</v>
      </c>
      <c r="F1065" s="413">
        <v>3669447</v>
      </c>
      <c r="G1065" s="413">
        <v>9480981</v>
      </c>
      <c r="H1065" s="410">
        <f t="shared" si="32"/>
        <v>39011010</v>
      </c>
      <c r="I1065" s="410" t="str">
        <f t="shared" si="33"/>
        <v>-- Linijinis polietilenas</v>
      </c>
      <c r="J1065" s="410" t="str">
        <f t="shared" si="33"/>
        <v>kilogramai</v>
      </c>
    </row>
    <row r="1066" spans="1:10" ht="18" hidden="1" customHeight="1">
      <c r="A1066" s="414"/>
      <c r="B1066" s="414"/>
      <c r="C1066" s="414"/>
      <c r="D1066" s="414"/>
      <c r="E1066" s="412">
        <v>2006</v>
      </c>
      <c r="F1066" s="413">
        <v>2486718</v>
      </c>
      <c r="G1066" s="413">
        <v>7244148.5</v>
      </c>
      <c r="H1066" s="410">
        <f t="shared" si="32"/>
        <v>39011010</v>
      </c>
      <c r="I1066" s="410" t="str">
        <f t="shared" si="33"/>
        <v>-- Linijinis polietilenas</v>
      </c>
      <c r="J1066" s="410" t="str">
        <f t="shared" si="33"/>
        <v>kilogramai</v>
      </c>
    </row>
    <row r="1067" spans="1:10" ht="18" hidden="1" customHeight="1">
      <c r="A1067" s="414"/>
      <c r="B1067" s="414"/>
      <c r="C1067" s="414"/>
      <c r="D1067" s="414"/>
      <c r="E1067" s="412">
        <v>2005</v>
      </c>
      <c r="F1067" s="413">
        <v>561352</v>
      </c>
      <c r="G1067" s="413">
        <v>4702975</v>
      </c>
      <c r="H1067" s="410">
        <f t="shared" si="32"/>
        <v>39011010</v>
      </c>
      <c r="I1067" s="410" t="str">
        <f t="shared" si="33"/>
        <v>-- Linijinis polietilenas</v>
      </c>
      <c r="J1067" s="410" t="str">
        <f t="shared" si="33"/>
        <v>kilogramai</v>
      </c>
    </row>
    <row r="1068" spans="1:10" ht="18" hidden="1" customHeight="1">
      <c r="A1068" s="414"/>
      <c r="B1068" s="411" t="s">
        <v>3181</v>
      </c>
      <c r="C1068" s="411" t="s">
        <v>3182</v>
      </c>
      <c r="D1068" s="411" t="s">
        <v>3054</v>
      </c>
      <c r="E1068" s="412">
        <v>2018</v>
      </c>
      <c r="F1068" s="413">
        <v>17347485.399999999</v>
      </c>
      <c r="G1068" s="413">
        <v>56744250.700000003</v>
      </c>
      <c r="H1068" s="410">
        <f t="shared" si="32"/>
        <v>39011090</v>
      </c>
      <c r="I1068" s="410" t="str">
        <f t="shared" si="33"/>
        <v>-- Kitas</v>
      </c>
      <c r="J1068" s="410" t="str">
        <f t="shared" si="33"/>
        <v>kilogramai</v>
      </c>
    </row>
    <row r="1069" spans="1:10" ht="18" hidden="1" customHeight="1">
      <c r="A1069" s="414"/>
      <c r="B1069" s="414"/>
      <c r="C1069" s="414"/>
      <c r="D1069" s="414"/>
      <c r="E1069" s="412">
        <v>2017</v>
      </c>
      <c r="F1069" s="413">
        <v>19049824.300000001</v>
      </c>
      <c r="G1069" s="413">
        <v>54776030.200000003</v>
      </c>
      <c r="H1069" s="410">
        <f t="shared" si="32"/>
        <v>39011090</v>
      </c>
      <c r="I1069" s="410" t="str">
        <f t="shared" si="33"/>
        <v>-- Kitas</v>
      </c>
      <c r="J1069" s="410" t="str">
        <f t="shared" si="33"/>
        <v>kilogramai</v>
      </c>
    </row>
    <row r="1070" spans="1:10" ht="18" hidden="1" customHeight="1">
      <c r="A1070" s="414"/>
      <c r="B1070" s="414"/>
      <c r="C1070" s="414"/>
      <c r="D1070" s="414"/>
      <c r="E1070" s="412">
        <v>2016</v>
      </c>
      <c r="F1070" s="413">
        <v>22757447.5</v>
      </c>
      <c r="G1070" s="413">
        <v>55308748</v>
      </c>
      <c r="H1070" s="410">
        <f t="shared" si="32"/>
        <v>39011090</v>
      </c>
      <c r="I1070" s="410" t="str">
        <f t="shared" si="33"/>
        <v>-- Kitas</v>
      </c>
      <c r="J1070" s="410" t="str">
        <f t="shared" si="33"/>
        <v>kilogramai</v>
      </c>
    </row>
    <row r="1071" spans="1:10" ht="18" hidden="1" customHeight="1">
      <c r="A1071" s="414"/>
      <c r="B1071" s="414"/>
      <c r="C1071" s="414"/>
      <c r="D1071" s="414"/>
      <c r="E1071" s="412">
        <v>2015</v>
      </c>
      <c r="F1071" s="413">
        <v>19194621.300000001</v>
      </c>
      <c r="G1071" s="413">
        <v>53119643.700000003</v>
      </c>
      <c r="H1071" s="410">
        <f t="shared" si="32"/>
        <v>39011090</v>
      </c>
      <c r="I1071" s="410" t="str">
        <f t="shared" si="33"/>
        <v>-- Kitas</v>
      </c>
      <c r="J1071" s="410" t="str">
        <f t="shared" si="33"/>
        <v>kilogramai</v>
      </c>
    </row>
    <row r="1072" spans="1:10" ht="18" hidden="1" customHeight="1">
      <c r="A1072" s="414"/>
      <c r="B1072" s="414"/>
      <c r="C1072" s="414"/>
      <c r="D1072" s="414"/>
      <c r="E1072" s="412">
        <v>2014</v>
      </c>
      <c r="F1072" s="413">
        <v>15207347.800000001</v>
      </c>
      <c r="G1072" s="413">
        <v>44255024.700000003</v>
      </c>
      <c r="H1072" s="410">
        <f t="shared" si="32"/>
        <v>39011090</v>
      </c>
      <c r="I1072" s="410" t="str">
        <f t="shared" si="33"/>
        <v>-- Kitas</v>
      </c>
      <c r="J1072" s="410" t="str">
        <f t="shared" si="33"/>
        <v>kilogramai</v>
      </c>
    </row>
    <row r="1073" spans="1:10" ht="18" hidden="1" customHeight="1">
      <c r="A1073" s="414"/>
      <c r="B1073" s="414"/>
      <c r="C1073" s="414"/>
      <c r="D1073" s="414"/>
      <c r="E1073" s="412">
        <v>2013</v>
      </c>
      <c r="F1073" s="413">
        <v>13726398.9</v>
      </c>
      <c r="G1073" s="413">
        <v>44207138.100000001</v>
      </c>
      <c r="H1073" s="410">
        <f t="shared" si="32"/>
        <v>39011090</v>
      </c>
      <c r="I1073" s="410" t="str">
        <f t="shared" si="33"/>
        <v>-- Kitas</v>
      </c>
      <c r="J1073" s="410" t="str">
        <f t="shared" si="33"/>
        <v>kilogramai</v>
      </c>
    </row>
    <row r="1074" spans="1:10" ht="18" hidden="1" customHeight="1">
      <c r="A1074" s="414"/>
      <c r="B1074" s="414"/>
      <c r="C1074" s="414"/>
      <c r="D1074" s="414"/>
      <c r="E1074" s="412">
        <v>2012</v>
      </c>
      <c r="F1074" s="413">
        <v>8574196.5999999996</v>
      </c>
      <c r="G1074" s="413">
        <v>35848509.299999997</v>
      </c>
      <c r="H1074" s="410">
        <f t="shared" si="32"/>
        <v>39011090</v>
      </c>
      <c r="I1074" s="410" t="str">
        <f t="shared" si="33"/>
        <v>-- Kitas</v>
      </c>
      <c r="J1074" s="410" t="str">
        <f t="shared" si="33"/>
        <v>kilogramai</v>
      </c>
    </row>
    <row r="1075" spans="1:10" ht="18" hidden="1" customHeight="1">
      <c r="A1075" s="414"/>
      <c r="B1075" s="414"/>
      <c r="C1075" s="414"/>
      <c r="D1075" s="414"/>
      <c r="E1075" s="412">
        <v>2011</v>
      </c>
      <c r="F1075" s="413">
        <v>7344474.5</v>
      </c>
      <c r="G1075" s="413">
        <v>27965643</v>
      </c>
      <c r="H1075" s="410">
        <f t="shared" si="32"/>
        <v>39011090</v>
      </c>
      <c r="I1075" s="410" t="str">
        <f t="shared" si="33"/>
        <v>-- Kitas</v>
      </c>
      <c r="J1075" s="410" t="str">
        <f t="shared" si="33"/>
        <v>kilogramai</v>
      </c>
    </row>
    <row r="1076" spans="1:10" ht="18" hidden="1" customHeight="1">
      <c r="A1076" s="414"/>
      <c r="B1076" s="414"/>
      <c r="C1076" s="414"/>
      <c r="D1076" s="414"/>
      <c r="E1076" s="412">
        <v>2010</v>
      </c>
      <c r="F1076" s="413">
        <v>6881720</v>
      </c>
      <c r="G1076" s="413">
        <v>26977262.5</v>
      </c>
      <c r="H1076" s="410">
        <f t="shared" si="32"/>
        <v>39011090</v>
      </c>
      <c r="I1076" s="410" t="str">
        <f t="shared" si="33"/>
        <v>-- Kitas</v>
      </c>
      <c r="J1076" s="410" t="str">
        <f t="shared" si="33"/>
        <v>kilogramai</v>
      </c>
    </row>
    <row r="1077" spans="1:10" ht="18" hidden="1" customHeight="1">
      <c r="A1077" s="414"/>
      <c r="B1077" s="414"/>
      <c r="C1077" s="414"/>
      <c r="D1077" s="414"/>
      <c r="E1077" s="412">
        <v>2009</v>
      </c>
      <c r="F1077" s="413">
        <v>5330387.5999999996</v>
      </c>
      <c r="G1077" s="413">
        <v>23912908.100000001</v>
      </c>
      <c r="H1077" s="410">
        <f t="shared" si="32"/>
        <v>39011090</v>
      </c>
      <c r="I1077" s="410" t="str">
        <f t="shared" si="33"/>
        <v>-- Kitas</v>
      </c>
      <c r="J1077" s="410" t="str">
        <f t="shared" si="33"/>
        <v>kilogramai</v>
      </c>
    </row>
    <row r="1078" spans="1:10" ht="18" hidden="1" customHeight="1">
      <c r="A1078" s="414"/>
      <c r="B1078" s="414"/>
      <c r="C1078" s="414"/>
      <c r="D1078" s="414"/>
      <c r="E1078" s="412">
        <v>2008</v>
      </c>
      <c r="F1078" s="413">
        <v>7865530</v>
      </c>
      <c r="G1078" s="413">
        <v>33003321.100000001</v>
      </c>
      <c r="H1078" s="410">
        <f t="shared" si="32"/>
        <v>39011090</v>
      </c>
      <c r="I1078" s="410" t="str">
        <f t="shared" si="33"/>
        <v>-- Kitas</v>
      </c>
      <c r="J1078" s="410" t="str">
        <f t="shared" si="33"/>
        <v>kilogramai</v>
      </c>
    </row>
    <row r="1079" spans="1:10" ht="18" hidden="1" customHeight="1">
      <c r="A1079" s="414"/>
      <c r="B1079" s="414"/>
      <c r="C1079" s="414"/>
      <c r="D1079" s="414"/>
      <c r="E1079" s="412">
        <v>2007</v>
      </c>
      <c r="F1079" s="413">
        <v>7508401</v>
      </c>
      <c r="G1079" s="413">
        <v>34445982.100000001</v>
      </c>
      <c r="H1079" s="410">
        <f t="shared" si="32"/>
        <v>39011090</v>
      </c>
      <c r="I1079" s="410" t="str">
        <f t="shared" si="33"/>
        <v>-- Kitas</v>
      </c>
      <c r="J1079" s="410" t="str">
        <f t="shared" si="33"/>
        <v>kilogramai</v>
      </c>
    </row>
    <row r="1080" spans="1:10" ht="18" hidden="1" customHeight="1">
      <c r="A1080" s="414"/>
      <c r="B1080" s="414"/>
      <c r="C1080" s="414"/>
      <c r="D1080" s="414"/>
      <c r="E1080" s="412">
        <v>2006</v>
      </c>
      <c r="F1080" s="413">
        <v>9516751</v>
      </c>
      <c r="G1080" s="413">
        <v>37375731</v>
      </c>
      <c r="H1080" s="410">
        <f t="shared" si="32"/>
        <v>39011090</v>
      </c>
      <c r="I1080" s="410" t="str">
        <f t="shared" si="33"/>
        <v>-- Kitas</v>
      </c>
      <c r="J1080" s="410" t="str">
        <f t="shared" si="33"/>
        <v>kilogramai</v>
      </c>
    </row>
    <row r="1081" spans="1:10" ht="18" hidden="1" customHeight="1">
      <c r="A1081" s="414"/>
      <c r="B1081" s="414"/>
      <c r="C1081" s="414"/>
      <c r="D1081" s="414"/>
      <c r="E1081" s="412">
        <v>2005</v>
      </c>
      <c r="F1081" s="413">
        <v>3502292.5</v>
      </c>
      <c r="G1081" s="413">
        <v>32340459.899999999</v>
      </c>
      <c r="H1081" s="410">
        <f t="shared" si="32"/>
        <v>39011090</v>
      </c>
      <c r="I1081" s="410" t="str">
        <f t="shared" si="33"/>
        <v>-- Kitas</v>
      </c>
      <c r="J1081" s="410" t="str">
        <f t="shared" si="33"/>
        <v>kilogramai</v>
      </c>
    </row>
    <row r="1082" spans="1:10" ht="18" hidden="1" customHeight="1">
      <c r="A1082" s="414"/>
      <c r="B1082" s="411" t="s">
        <v>3183</v>
      </c>
      <c r="C1082" s="411" t="s">
        <v>3184</v>
      </c>
      <c r="D1082" s="411" t="s">
        <v>3054</v>
      </c>
      <c r="E1082" s="412">
        <v>2018</v>
      </c>
      <c r="F1082" s="413">
        <v>5072682</v>
      </c>
      <c r="G1082" s="413">
        <v>499089.4</v>
      </c>
      <c r="H1082" s="410">
        <f t="shared" si="32"/>
        <v>39012010</v>
      </c>
      <c r="I1082" s="410" t="str">
        <f t="shared" si="33"/>
        <v>-- Polietilenas, vienu iš pavidalų, apibrėžtų šio skirsnio 6 pastabos b punkte, kurio savitasis sunkis 23 °C temperatūroje ne mažesnis kaip 0,958, kurio sudėtyje: - aliuminis sudaro ne daugiau kaip 50 mg/kg, - kalcis sudaro ne daugiau kaip 2 mg/kg, - chromas sudaro ne daugiau kaip 2 mg/kg, - geležis sudaro ne daugiau kaip 2 mg/kg, - nikelis sudaro ne daugiau kaip 2 mg/kg, - titanas sudaro ne daugiau kaip 2 mg/kg ir - vanadis sudaro ne daugiau kaip 8 mg/kg,skirtas chlorsulfonintam polietilenui gaminti</v>
      </c>
      <c r="J1082" s="410" t="str">
        <f t="shared" si="33"/>
        <v>kilogramai</v>
      </c>
    </row>
    <row r="1083" spans="1:10" ht="18" hidden="1" customHeight="1">
      <c r="A1083" s="414"/>
      <c r="B1083" s="414"/>
      <c r="C1083" s="414"/>
      <c r="D1083" s="414"/>
      <c r="E1083" s="412">
        <v>2017</v>
      </c>
      <c r="F1083" s="413">
        <v>4075927</v>
      </c>
      <c r="G1083" s="413">
        <v>880812</v>
      </c>
      <c r="H1083" s="410">
        <f t="shared" si="32"/>
        <v>39012010</v>
      </c>
      <c r="I1083" s="410" t="str">
        <f t="shared" si="33"/>
        <v>-- Polietilenas, vienu iš pavidalų, apibrėžtų šio skirsnio 6 pastabos b punkte, kurio savitasis sunkis 23 °C temperatūroje ne mažesnis kaip 0,958, kurio sudėtyje: - aliuminis sudaro ne daugiau kaip 50 mg/kg, - kalcis sudaro ne daugiau kaip 2 mg/kg, - chromas sudaro ne daugiau kaip 2 mg/kg, - geležis sudaro ne daugiau kaip 2 mg/kg, - nikelis sudaro ne daugiau kaip 2 mg/kg, - titanas sudaro ne daugiau kaip 2 mg/kg ir - vanadis sudaro ne daugiau kaip 8 mg/kg,skirtas chlorsulfonintam polietilenui gaminti</v>
      </c>
      <c r="J1083" s="410" t="str">
        <f t="shared" si="33"/>
        <v>kilogramai</v>
      </c>
    </row>
    <row r="1084" spans="1:10" ht="18" hidden="1" customHeight="1">
      <c r="A1084" s="414"/>
      <c r="B1084" s="414"/>
      <c r="C1084" s="414"/>
      <c r="D1084" s="414"/>
      <c r="E1084" s="412">
        <v>2016</v>
      </c>
      <c r="F1084" s="413">
        <v>2163019</v>
      </c>
      <c r="G1084" s="413">
        <v>286551</v>
      </c>
      <c r="H1084" s="410">
        <f t="shared" si="32"/>
        <v>39012010</v>
      </c>
      <c r="I1084" s="410" t="str">
        <f t="shared" si="33"/>
        <v>-- Polietilenas, vienu iš pavidalų, apibrėžtų šio skirsnio 6 pastabos b punkte, kurio savitasis sunkis 23 °C temperatūroje ne mažesnis kaip 0,958, kurio sudėtyje: - aliuminis sudaro ne daugiau kaip 50 mg/kg, - kalcis sudaro ne daugiau kaip 2 mg/kg, - chromas sudaro ne daugiau kaip 2 mg/kg, - geležis sudaro ne daugiau kaip 2 mg/kg, - nikelis sudaro ne daugiau kaip 2 mg/kg, - titanas sudaro ne daugiau kaip 2 mg/kg ir - vanadis sudaro ne daugiau kaip 8 mg/kg,skirtas chlorsulfonintam polietilenui gaminti</v>
      </c>
      <c r="J1084" s="410" t="str">
        <f t="shared" si="33"/>
        <v>kilogramai</v>
      </c>
    </row>
    <row r="1085" spans="1:10" ht="18" hidden="1" customHeight="1">
      <c r="A1085" s="414"/>
      <c r="B1085" s="414"/>
      <c r="C1085" s="414"/>
      <c r="D1085" s="414"/>
      <c r="E1085" s="412">
        <v>2015</v>
      </c>
      <c r="F1085" s="413">
        <v>16819.400000000001</v>
      </c>
      <c r="G1085" s="413">
        <v>154768</v>
      </c>
      <c r="H1085" s="410">
        <f t="shared" si="32"/>
        <v>39012010</v>
      </c>
      <c r="I1085" s="410" t="str">
        <f t="shared" si="33"/>
        <v>-- Polietilenas, vienu iš pavidalų, apibrėžtų šio skirsnio 6 pastabos b punkte, kurio savitasis sunkis 23 °C temperatūroje ne mažesnis kaip 0,958, kurio sudėtyje: - aliuminis sudaro ne daugiau kaip 50 mg/kg, - kalcis sudaro ne daugiau kaip 2 mg/kg, - chromas sudaro ne daugiau kaip 2 mg/kg, - geležis sudaro ne daugiau kaip 2 mg/kg, - nikelis sudaro ne daugiau kaip 2 mg/kg, - titanas sudaro ne daugiau kaip 2 mg/kg ir - vanadis sudaro ne daugiau kaip 8 mg/kg,skirtas chlorsulfonintam polietilenui gaminti</v>
      </c>
      <c r="J1085" s="410" t="str">
        <f t="shared" si="33"/>
        <v>kilogramai</v>
      </c>
    </row>
    <row r="1086" spans="1:10" ht="18" hidden="1" customHeight="1">
      <c r="A1086" s="414"/>
      <c r="B1086" s="414"/>
      <c r="C1086" s="414"/>
      <c r="D1086" s="414"/>
      <c r="E1086" s="412">
        <v>2014</v>
      </c>
      <c r="F1086" s="413">
        <v>0</v>
      </c>
      <c r="G1086" s="413">
        <v>116650.1</v>
      </c>
      <c r="H1086" s="410">
        <f t="shared" si="32"/>
        <v>39012010</v>
      </c>
      <c r="I1086" s="410" t="str">
        <f t="shared" si="33"/>
        <v>-- Polietilenas, vienu iš pavidalų, apibrėžtų šio skirsnio 6 pastabos b punkte, kurio savitasis sunkis 23 °C temperatūroje ne mažesnis kaip 0,958, kurio sudėtyje: - aliuminis sudaro ne daugiau kaip 50 mg/kg, - kalcis sudaro ne daugiau kaip 2 mg/kg, - chromas sudaro ne daugiau kaip 2 mg/kg, - geležis sudaro ne daugiau kaip 2 mg/kg, - nikelis sudaro ne daugiau kaip 2 mg/kg, - titanas sudaro ne daugiau kaip 2 mg/kg ir - vanadis sudaro ne daugiau kaip 8 mg/kg,skirtas chlorsulfonintam polietilenui gaminti</v>
      </c>
      <c r="J1086" s="410" t="str">
        <f t="shared" si="33"/>
        <v>kilogramai</v>
      </c>
    </row>
    <row r="1087" spans="1:10" ht="18" hidden="1" customHeight="1">
      <c r="A1087" s="414"/>
      <c r="B1087" s="414"/>
      <c r="C1087" s="414"/>
      <c r="D1087" s="414"/>
      <c r="E1087" s="412">
        <v>2013</v>
      </c>
      <c r="F1087" s="413">
        <v>5000</v>
      </c>
      <c r="G1087" s="413">
        <v>721269</v>
      </c>
      <c r="H1087" s="410">
        <f t="shared" si="32"/>
        <v>39012010</v>
      </c>
      <c r="I1087" s="410" t="str">
        <f t="shared" si="33"/>
        <v>-- Polietilenas, vienu iš pavidalų, apibrėžtų šio skirsnio 6 pastabos b punkte, kurio savitasis sunkis 23 °C temperatūroje ne mažesnis kaip 0,958, kurio sudėtyje: - aliuminis sudaro ne daugiau kaip 50 mg/kg, - kalcis sudaro ne daugiau kaip 2 mg/kg, - chromas sudaro ne daugiau kaip 2 mg/kg, - geležis sudaro ne daugiau kaip 2 mg/kg, - nikelis sudaro ne daugiau kaip 2 mg/kg, - titanas sudaro ne daugiau kaip 2 mg/kg ir - vanadis sudaro ne daugiau kaip 8 mg/kg,skirtas chlorsulfonintam polietilenui gaminti</v>
      </c>
      <c r="J1087" s="410" t="str">
        <f t="shared" si="33"/>
        <v>kilogramai</v>
      </c>
    </row>
    <row r="1088" spans="1:10" ht="18" hidden="1" customHeight="1">
      <c r="A1088" s="414"/>
      <c r="B1088" s="414"/>
      <c r="C1088" s="414"/>
      <c r="D1088" s="414"/>
      <c r="E1088" s="412">
        <v>2012</v>
      </c>
      <c r="F1088" s="413">
        <v>0</v>
      </c>
      <c r="G1088" s="413">
        <v>119865</v>
      </c>
      <c r="H1088" s="410">
        <f t="shared" si="32"/>
        <v>39012010</v>
      </c>
      <c r="I1088" s="410" t="str">
        <f t="shared" si="33"/>
        <v>-- Polietilenas, vienu iš pavidalų, apibrėžtų šio skirsnio 6 pastabos b punkte, kurio savitasis sunkis 23 °C temperatūroje ne mažesnis kaip 0,958, kurio sudėtyje: - aliuminis sudaro ne daugiau kaip 50 mg/kg, - kalcis sudaro ne daugiau kaip 2 mg/kg, - chromas sudaro ne daugiau kaip 2 mg/kg, - geležis sudaro ne daugiau kaip 2 mg/kg, - nikelis sudaro ne daugiau kaip 2 mg/kg, - titanas sudaro ne daugiau kaip 2 mg/kg ir - vanadis sudaro ne daugiau kaip 8 mg/kg,skirtas chlorsulfonintam polietilenui gaminti</v>
      </c>
      <c r="J1088" s="410" t="str">
        <f t="shared" si="33"/>
        <v>kilogramai</v>
      </c>
    </row>
    <row r="1089" spans="1:10" ht="18" hidden="1" customHeight="1">
      <c r="A1089" s="414"/>
      <c r="B1089" s="414"/>
      <c r="C1089" s="414"/>
      <c r="D1089" s="414"/>
      <c r="E1089" s="412">
        <v>2011</v>
      </c>
      <c r="F1089" s="413">
        <v>2960</v>
      </c>
      <c r="G1089" s="413">
        <v>247977</v>
      </c>
      <c r="H1089" s="410">
        <f t="shared" si="32"/>
        <v>39012010</v>
      </c>
      <c r="I1089" s="410" t="str">
        <f t="shared" si="33"/>
        <v>-- Polietilenas, vienu iš pavidalų, apibrėžtų šio skirsnio 6 pastabos b punkte, kurio savitasis sunkis 23 °C temperatūroje ne mažesnis kaip 0,958, kurio sudėtyje: - aliuminis sudaro ne daugiau kaip 50 mg/kg, - kalcis sudaro ne daugiau kaip 2 mg/kg, - chromas sudaro ne daugiau kaip 2 mg/kg, - geležis sudaro ne daugiau kaip 2 mg/kg, - nikelis sudaro ne daugiau kaip 2 mg/kg, - titanas sudaro ne daugiau kaip 2 mg/kg ir - vanadis sudaro ne daugiau kaip 8 mg/kg,skirtas chlorsulfonintam polietilenui gaminti</v>
      </c>
      <c r="J1089" s="410" t="str">
        <f t="shared" si="33"/>
        <v>kilogramai</v>
      </c>
    </row>
    <row r="1090" spans="1:10" ht="18" hidden="1" customHeight="1">
      <c r="A1090" s="414"/>
      <c r="B1090" s="414"/>
      <c r="C1090" s="414"/>
      <c r="D1090" s="414"/>
      <c r="E1090" s="412">
        <v>2010</v>
      </c>
      <c r="F1090" s="413">
        <v>19387</v>
      </c>
      <c r="G1090" s="413">
        <v>107125</v>
      </c>
      <c r="H1090" s="410">
        <f t="shared" si="32"/>
        <v>39012010</v>
      </c>
      <c r="I1090" s="410" t="str">
        <f t="shared" si="33"/>
        <v>-- Polietilenas, vienu iš pavidalų, apibrėžtų šio skirsnio 6 pastabos b punkte, kurio savitasis sunkis 23 °C temperatūroje ne mažesnis kaip 0,958, kurio sudėtyje: - aliuminis sudaro ne daugiau kaip 50 mg/kg, - kalcis sudaro ne daugiau kaip 2 mg/kg, - chromas sudaro ne daugiau kaip 2 mg/kg, - geležis sudaro ne daugiau kaip 2 mg/kg, - nikelis sudaro ne daugiau kaip 2 mg/kg, - titanas sudaro ne daugiau kaip 2 mg/kg ir - vanadis sudaro ne daugiau kaip 8 mg/kg,skirtas chlorsulfonintam polietilenui gaminti</v>
      </c>
      <c r="J1090" s="410" t="str">
        <f t="shared" si="33"/>
        <v>kilogramai</v>
      </c>
    </row>
    <row r="1091" spans="1:10" ht="18" hidden="1" customHeight="1">
      <c r="A1091" s="414"/>
      <c r="B1091" s="414"/>
      <c r="C1091" s="414"/>
      <c r="D1091" s="414"/>
      <c r="E1091" s="412">
        <v>2009</v>
      </c>
      <c r="F1091" s="413">
        <v>1375</v>
      </c>
      <c r="G1091" s="413">
        <v>2395</v>
      </c>
      <c r="H1091" s="410">
        <f t="shared" si="32"/>
        <v>39012010</v>
      </c>
      <c r="I1091" s="410" t="str">
        <f t="shared" si="33"/>
        <v>-- Polietilenas, vienu iš pavidalų, apibrėžtų šio skirsnio 6 pastabos b punkte, kurio savitasis sunkis 23 °C temperatūroje ne mažesnis kaip 0,958, kurio sudėtyje: - aliuminis sudaro ne daugiau kaip 50 mg/kg, - kalcis sudaro ne daugiau kaip 2 mg/kg, - chromas sudaro ne daugiau kaip 2 mg/kg, - geležis sudaro ne daugiau kaip 2 mg/kg, - nikelis sudaro ne daugiau kaip 2 mg/kg, - titanas sudaro ne daugiau kaip 2 mg/kg ir - vanadis sudaro ne daugiau kaip 8 mg/kg,skirtas chlorsulfonintam polietilenui gaminti</v>
      </c>
      <c r="J1091" s="410" t="str">
        <f t="shared" si="33"/>
        <v>kilogramai</v>
      </c>
    </row>
    <row r="1092" spans="1:10" ht="18" hidden="1" customHeight="1">
      <c r="A1092" s="414"/>
      <c r="B1092" s="414"/>
      <c r="C1092" s="414"/>
      <c r="D1092" s="414"/>
      <c r="E1092" s="412">
        <v>2008</v>
      </c>
      <c r="F1092" s="413">
        <v>46700</v>
      </c>
      <c r="G1092" s="413">
        <v>48129</v>
      </c>
      <c r="H1092" s="410">
        <f t="shared" si="32"/>
        <v>39012010</v>
      </c>
      <c r="I1092" s="410" t="str">
        <f t="shared" si="33"/>
        <v>-- Polietilenas, vienu iš pavidalų, apibrėžtų šio skirsnio 6 pastabos b punkte, kurio savitasis sunkis 23 °C temperatūroje ne mažesnis kaip 0,958, kurio sudėtyje: - aliuminis sudaro ne daugiau kaip 50 mg/kg, - kalcis sudaro ne daugiau kaip 2 mg/kg, - chromas sudaro ne daugiau kaip 2 mg/kg, - geležis sudaro ne daugiau kaip 2 mg/kg, - nikelis sudaro ne daugiau kaip 2 mg/kg, - titanas sudaro ne daugiau kaip 2 mg/kg ir - vanadis sudaro ne daugiau kaip 8 mg/kg,skirtas chlorsulfonintam polietilenui gaminti</v>
      </c>
      <c r="J1092" s="410" t="str">
        <f t="shared" si="33"/>
        <v>kilogramai</v>
      </c>
    </row>
    <row r="1093" spans="1:10" ht="18" hidden="1" customHeight="1">
      <c r="A1093" s="414"/>
      <c r="B1093" s="414"/>
      <c r="C1093" s="414"/>
      <c r="D1093" s="414"/>
      <c r="E1093" s="412">
        <v>2007</v>
      </c>
      <c r="F1093" s="413">
        <v>0</v>
      </c>
      <c r="G1093" s="413">
        <v>3293</v>
      </c>
      <c r="H1093" s="410">
        <f t="shared" ref="H1093:H1156" si="34">+IF(B1093=0,H1092,VALUE(B1093))</f>
        <v>39012010</v>
      </c>
      <c r="I1093" s="410" t="str">
        <f t="shared" ref="I1093:J1156" si="35">+IF(C1093=0,I1092,C1093)</f>
        <v>-- Polietilenas, vienu iš pavidalų, apibrėžtų šio skirsnio 6 pastabos b punkte, kurio savitasis sunkis 23 °C temperatūroje ne mažesnis kaip 0,958, kurio sudėtyje: - aliuminis sudaro ne daugiau kaip 50 mg/kg, - kalcis sudaro ne daugiau kaip 2 mg/kg, - chromas sudaro ne daugiau kaip 2 mg/kg, - geležis sudaro ne daugiau kaip 2 mg/kg, - nikelis sudaro ne daugiau kaip 2 mg/kg, - titanas sudaro ne daugiau kaip 2 mg/kg ir - vanadis sudaro ne daugiau kaip 8 mg/kg,skirtas chlorsulfonintam polietilenui gaminti</v>
      </c>
      <c r="J1093" s="410" t="str">
        <f t="shared" si="35"/>
        <v>kilogramai</v>
      </c>
    </row>
    <row r="1094" spans="1:10" ht="18" hidden="1" customHeight="1">
      <c r="A1094" s="414"/>
      <c r="B1094" s="414"/>
      <c r="C1094" s="414"/>
      <c r="D1094" s="414"/>
      <c r="E1094" s="412">
        <v>2006</v>
      </c>
      <c r="F1094" s="413">
        <v>135825</v>
      </c>
      <c r="G1094" s="413">
        <v>23325</v>
      </c>
      <c r="H1094" s="410">
        <f t="shared" si="34"/>
        <v>39012010</v>
      </c>
      <c r="I1094" s="410" t="str">
        <f t="shared" si="35"/>
        <v>-- Polietilenas, vienu iš pavidalų, apibrėžtų šio skirsnio 6 pastabos b punkte, kurio savitasis sunkis 23 °C temperatūroje ne mažesnis kaip 0,958, kurio sudėtyje: - aliuminis sudaro ne daugiau kaip 50 mg/kg, - kalcis sudaro ne daugiau kaip 2 mg/kg, - chromas sudaro ne daugiau kaip 2 mg/kg, - geležis sudaro ne daugiau kaip 2 mg/kg, - nikelis sudaro ne daugiau kaip 2 mg/kg, - titanas sudaro ne daugiau kaip 2 mg/kg ir - vanadis sudaro ne daugiau kaip 8 mg/kg,skirtas chlorsulfonintam polietilenui gaminti</v>
      </c>
      <c r="J1094" s="410" t="str">
        <f t="shared" si="35"/>
        <v>kilogramai</v>
      </c>
    </row>
    <row r="1095" spans="1:10" ht="142.19999999999999" hidden="1" customHeight="1">
      <c r="A1095" s="414"/>
      <c r="B1095" s="414"/>
      <c r="C1095" s="414"/>
      <c r="D1095" s="414"/>
      <c r="E1095" s="412">
        <v>2005</v>
      </c>
      <c r="F1095" s="413">
        <v>0</v>
      </c>
      <c r="G1095" s="413">
        <v>90750</v>
      </c>
      <c r="H1095" s="410">
        <f t="shared" si="34"/>
        <v>39012010</v>
      </c>
      <c r="I1095" s="410" t="str">
        <f t="shared" si="35"/>
        <v>-- Polietilenas, vienu iš pavidalų, apibrėžtų šio skirsnio 6 pastabos b punkte, kurio savitasis sunkis 23 °C temperatūroje ne mažesnis kaip 0,958, kurio sudėtyje: - aliuminis sudaro ne daugiau kaip 50 mg/kg, - kalcis sudaro ne daugiau kaip 2 mg/kg, - chromas sudaro ne daugiau kaip 2 mg/kg, - geležis sudaro ne daugiau kaip 2 mg/kg, - nikelis sudaro ne daugiau kaip 2 mg/kg, - titanas sudaro ne daugiau kaip 2 mg/kg ir - vanadis sudaro ne daugiau kaip 8 mg/kg,skirtas chlorsulfonintam polietilenui gaminti</v>
      </c>
      <c r="J1095" s="410" t="str">
        <f t="shared" si="35"/>
        <v>kilogramai</v>
      </c>
    </row>
    <row r="1096" spans="1:10" ht="18" hidden="1" customHeight="1">
      <c r="A1096" s="414"/>
      <c r="B1096" s="411" t="s">
        <v>3185</v>
      </c>
      <c r="C1096" s="411" t="s">
        <v>3182</v>
      </c>
      <c r="D1096" s="411" t="s">
        <v>3054</v>
      </c>
      <c r="E1096" s="412">
        <v>2018</v>
      </c>
      <c r="F1096" s="413">
        <v>15128995.199999999</v>
      </c>
      <c r="G1096" s="413">
        <v>36570256.600000001</v>
      </c>
      <c r="H1096" s="410">
        <f t="shared" si="34"/>
        <v>39012090</v>
      </c>
      <c r="I1096" s="410" t="str">
        <f t="shared" si="35"/>
        <v>-- Kitas</v>
      </c>
      <c r="J1096" s="410" t="str">
        <f t="shared" si="35"/>
        <v>kilogramai</v>
      </c>
    </row>
    <row r="1097" spans="1:10" ht="18" hidden="1" customHeight="1">
      <c r="A1097" s="414"/>
      <c r="B1097" s="414"/>
      <c r="C1097" s="414"/>
      <c r="D1097" s="414"/>
      <c r="E1097" s="412">
        <v>2017</v>
      </c>
      <c r="F1097" s="413">
        <v>18151944.899999999</v>
      </c>
      <c r="G1097" s="413">
        <v>37039243.700000003</v>
      </c>
      <c r="H1097" s="410">
        <f t="shared" si="34"/>
        <v>39012090</v>
      </c>
      <c r="I1097" s="410" t="str">
        <f t="shared" si="35"/>
        <v>-- Kitas</v>
      </c>
      <c r="J1097" s="410" t="str">
        <f t="shared" si="35"/>
        <v>kilogramai</v>
      </c>
    </row>
    <row r="1098" spans="1:10" ht="18" hidden="1" customHeight="1">
      <c r="A1098" s="414"/>
      <c r="B1098" s="414"/>
      <c r="C1098" s="414"/>
      <c r="D1098" s="414"/>
      <c r="E1098" s="412">
        <v>2016</v>
      </c>
      <c r="F1098" s="413">
        <v>15870317.199999999</v>
      </c>
      <c r="G1098" s="413">
        <v>31294449</v>
      </c>
      <c r="H1098" s="410">
        <f t="shared" si="34"/>
        <v>39012090</v>
      </c>
      <c r="I1098" s="410" t="str">
        <f t="shared" si="35"/>
        <v>-- Kitas</v>
      </c>
      <c r="J1098" s="410" t="str">
        <f t="shared" si="35"/>
        <v>kilogramai</v>
      </c>
    </row>
    <row r="1099" spans="1:10" ht="18" hidden="1" customHeight="1">
      <c r="A1099" s="414"/>
      <c r="B1099" s="414"/>
      <c r="C1099" s="414"/>
      <c r="D1099" s="414"/>
      <c r="E1099" s="412">
        <v>2015</v>
      </c>
      <c r="F1099" s="413">
        <v>15722278</v>
      </c>
      <c r="G1099" s="413">
        <v>32501136.5</v>
      </c>
      <c r="H1099" s="410">
        <f t="shared" si="34"/>
        <v>39012090</v>
      </c>
      <c r="I1099" s="410" t="str">
        <f t="shared" si="35"/>
        <v>-- Kitas</v>
      </c>
      <c r="J1099" s="410" t="str">
        <f t="shared" si="35"/>
        <v>kilogramai</v>
      </c>
    </row>
    <row r="1100" spans="1:10" ht="18" hidden="1" customHeight="1">
      <c r="A1100" s="414"/>
      <c r="B1100" s="414"/>
      <c r="C1100" s="414"/>
      <c r="D1100" s="414"/>
      <c r="E1100" s="412">
        <v>2014</v>
      </c>
      <c r="F1100" s="413">
        <v>16804978.5</v>
      </c>
      <c r="G1100" s="413">
        <v>34390277.700000003</v>
      </c>
      <c r="H1100" s="410">
        <f t="shared" si="34"/>
        <v>39012090</v>
      </c>
      <c r="I1100" s="410" t="str">
        <f t="shared" si="35"/>
        <v>-- Kitas</v>
      </c>
      <c r="J1100" s="410" t="str">
        <f t="shared" si="35"/>
        <v>kilogramai</v>
      </c>
    </row>
    <row r="1101" spans="1:10" ht="18" hidden="1" customHeight="1">
      <c r="A1101" s="414"/>
      <c r="B1101" s="414"/>
      <c r="C1101" s="414"/>
      <c r="D1101" s="414"/>
      <c r="E1101" s="412">
        <v>2013</v>
      </c>
      <c r="F1101" s="413">
        <v>14859707.9</v>
      </c>
      <c r="G1101" s="413">
        <v>29461827.5</v>
      </c>
      <c r="H1101" s="410">
        <f t="shared" si="34"/>
        <v>39012090</v>
      </c>
      <c r="I1101" s="410" t="str">
        <f t="shared" si="35"/>
        <v>-- Kitas</v>
      </c>
      <c r="J1101" s="410" t="str">
        <f t="shared" si="35"/>
        <v>kilogramai</v>
      </c>
    </row>
    <row r="1102" spans="1:10" ht="18" hidden="1" customHeight="1">
      <c r="A1102" s="414"/>
      <c r="B1102" s="414"/>
      <c r="C1102" s="414"/>
      <c r="D1102" s="414"/>
      <c r="E1102" s="412">
        <v>2012</v>
      </c>
      <c r="F1102" s="413">
        <v>15766219</v>
      </c>
      <c r="G1102" s="413">
        <v>31105876.600000001</v>
      </c>
      <c r="H1102" s="410">
        <f t="shared" si="34"/>
        <v>39012090</v>
      </c>
      <c r="I1102" s="410" t="str">
        <f t="shared" si="35"/>
        <v>-- Kitas</v>
      </c>
      <c r="J1102" s="410" t="str">
        <f t="shared" si="35"/>
        <v>kilogramai</v>
      </c>
    </row>
    <row r="1103" spans="1:10" ht="18" hidden="1" customHeight="1">
      <c r="A1103" s="414"/>
      <c r="B1103" s="414"/>
      <c r="C1103" s="414"/>
      <c r="D1103" s="414"/>
      <c r="E1103" s="412">
        <v>2011</v>
      </c>
      <c r="F1103" s="413">
        <v>9093622.1999999993</v>
      </c>
      <c r="G1103" s="413">
        <v>22206167.800000001</v>
      </c>
      <c r="H1103" s="410">
        <f t="shared" si="34"/>
        <v>39012090</v>
      </c>
      <c r="I1103" s="410" t="str">
        <f t="shared" si="35"/>
        <v>-- Kitas</v>
      </c>
      <c r="J1103" s="410" t="str">
        <f t="shared" si="35"/>
        <v>kilogramai</v>
      </c>
    </row>
    <row r="1104" spans="1:10" ht="18" hidden="1" customHeight="1">
      <c r="A1104" s="414"/>
      <c r="B1104" s="414"/>
      <c r="C1104" s="414"/>
      <c r="D1104" s="414"/>
      <c r="E1104" s="412">
        <v>2010</v>
      </c>
      <c r="F1104" s="413">
        <v>9903872</v>
      </c>
      <c r="G1104" s="413">
        <v>20967664.399999999</v>
      </c>
      <c r="H1104" s="410">
        <f t="shared" si="34"/>
        <v>39012090</v>
      </c>
      <c r="I1104" s="410" t="str">
        <f t="shared" si="35"/>
        <v>-- Kitas</v>
      </c>
      <c r="J1104" s="410" t="str">
        <f t="shared" si="35"/>
        <v>kilogramai</v>
      </c>
    </row>
    <row r="1105" spans="1:10" ht="18" hidden="1" customHeight="1">
      <c r="A1105" s="414"/>
      <c r="B1105" s="414"/>
      <c r="C1105" s="414"/>
      <c r="D1105" s="414"/>
      <c r="E1105" s="412">
        <v>2009</v>
      </c>
      <c r="F1105" s="413">
        <v>10711917</v>
      </c>
      <c r="G1105" s="413">
        <v>20258659</v>
      </c>
      <c r="H1105" s="410">
        <f t="shared" si="34"/>
        <v>39012090</v>
      </c>
      <c r="I1105" s="410" t="str">
        <f t="shared" si="35"/>
        <v>-- Kitas</v>
      </c>
      <c r="J1105" s="410" t="str">
        <f t="shared" si="35"/>
        <v>kilogramai</v>
      </c>
    </row>
    <row r="1106" spans="1:10" ht="18" hidden="1" customHeight="1">
      <c r="A1106" s="414"/>
      <c r="B1106" s="414"/>
      <c r="C1106" s="414"/>
      <c r="D1106" s="414"/>
      <c r="E1106" s="412">
        <v>2008</v>
      </c>
      <c r="F1106" s="413">
        <v>12766886</v>
      </c>
      <c r="G1106" s="413">
        <v>24997749.100000001</v>
      </c>
      <c r="H1106" s="410">
        <f t="shared" si="34"/>
        <v>39012090</v>
      </c>
      <c r="I1106" s="410" t="str">
        <f t="shared" si="35"/>
        <v>-- Kitas</v>
      </c>
      <c r="J1106" s="410" t="str">
        <f t="shared" si="35"/>
        <v>kilogramai</v>
      </c>
    </row>
    <row r="1107" spans="1:10" ht="18" hidden="1" customHeight="1">
      <c r="A1107" s="414"/>
      <c r="B1107" s="414"/>
      <c r="C1107" s="414"/>
      <c r="D1107" s="414"/>
      <c r="E1107" s="412">
        <v>2007</v>
      </c>
      <c r="F1107" s="413">
        <v>8146864.5</v>
      </c>
      <c r="G1107" s="413">
        <v>20716426.399999999</v>
      </c>
      <c r="H1107" s="410">
        <f t="shared" si="34"/>
        <v>39012090</v>
      </c>
      <c r="I1107" s="410" t="str">
        <f t="shared" si="35"/>
        <v>-- Kitas</v>
      </c>
      <c r="J1107" s="410" t="str">
        <f t="shared" si="35"/>
        <v>kilogramai</v>
      </c>
    </row>
    <row r="1108" spans="1:10" ht="18" hidden="1" customHeight="1">
      <c r="A1108" s="414"/>
      <c r="B1108" s="414"/>
      <c r="C1108" s="414"/>
      <c r="D1108" s="414"/>
      <c r="E1108" s="412">
        <v>2006</v>
      </c>
      <c r="F1108" s="413">
        <v>11497914.300000001</v>
      </c>
      <c r="G1108" s="413">
        <v>19420036.300000001</v>
      </c>
      <c r="H1108" s="410">
        <f t="shared" si="34"/>
        <v>39012090</v>
      </c>
      <c r="I1108" s="410" t="str">
        <f t="shared" si="35"/>
        <v>-- Kitas</v>
      </c>
      <c r="J1108" s="410" t="str">
        <f t="shared" si="35"/>
        <v>kilogramai</v>
      </c>
    </row>
    <row r="1109" spans="1:10" ht="18" hidden="1" customHeight="1">
      <c r="A1109" s="414"/>
      <c r="B1109" s="414"/>
      <c r="C1109" s="414"/>
      <c r="D1109" s="414"/>
      <c r="E1109" s="412">
        <v>2005</v>
      </c>
      <c r="F1109" s="413">
        <v>12772582</v>
      </c>
      <c r="G1109" s="413">
        <v>19062477.100000001</v>
      </c>
      <c r="H1109" s="410">
        <f t="shared" si="34"/>
        <v>39012090</v>
      </c>
      <c r="I1109" s="410" t="str">
        <f t="shared" si="35"/>
        <v>-- Kitas</v>
      </c>
      <c r="J1109" s="410" t="str">
        <f t="shared" si="35"/>
        <v>kilogramai</v>
      </c>
    </row>
    <row r="1110" spans="1:10" ht="18" hidden="1" customHeight="1">
      <c r="A1110" s="414"/>
      <c r="B1110" s="411" t="s">
        <v>3186</v>
      </c>
      <c r="C1110" s="411" t="s">
        <v>3187</v>
      </c>
      <c r="D1110" s="411" t="s">
        <v>3054</v>
      </c>
      <c r="E1110" s="412">
        <v>2018</v>
      </c>
      <c r="F1110" s="413">
        <v>860148.1</v>
      </c>
      <c r="G1110" s="413">
        <v>1318566.7</v>
      </c>
      <c r="H1110" s="410">
        <f t="shared" si="34"/>
        <v>39013000</v>
      </c>
      <c r="I1110" s="410" t="str">
        <f t="shared" si="35"/>
        <v>-- Etileno-vinilacetato kopolimerai</v>
      </c>
      <c r="J1110" s="410" t="str">
        <f t="shared" si="35"/>
        <v>kilogramai</v>
      </c>
    </row>
    <row r="1111" spans="1:10" ht="18" hidden="1" customHeight="1">
      <c r="A1111" s="414"/>
      <c r="B1111" s="414"/>
      <c r="C1111" s="414"/>
      <c r="D1111" s="414"/>
      <c r="E1111" s="412">
        <v>2017</v>
      </c>
      <c r="F1111" s="413">
        <v>1092959.1000000001</v>
      </c>
      <c r="G1111" s="413">
        <v>1925551</v>
      </c>
      <c r="H1111" s="410">
        <f t="shared" si="34"/>
        <v>39013000</v>
      </c>
      <c r="I1111" s="410" t="str">
        <f t="shared" si="35"/>
        <v>-- Etileno-vinilacetato kopolimerai</v>
      </c>
      <c r="J1111" s="410" t="str">
        <f t="shared" si="35"/>
        <v>kilogramai</v>
      </c>
    </row>
    <row r="1112" spans="1:10" ht="18" hidden="1" customHeight="1">
      <c r="A1112" s="414"/>
      <c r="B1112" s="414"/>
      <c r="C1112" s="414"/>
      <c r="D1112" s="414"/>
      <c r="E1112" s="412">
        <v>2016</v>
      </c>
      <c r="F1112" s="413">
        <v>757010.9</v>
      </c>
      <c r="G1112" s="413">
        <v>1119373</v>
      </c>
      <c r="H1112" s="410">
        <f t="shared" si="34"/>
        <v>39013000</v>
      </c>
      <c r="I1112" s="410" t="str">
        <f t="shared" si="35"/>
        <v>-- Etileno-vinilacetato kopolimerai</v>
      </c>
      <c r="J1112" s="410" t="str">
        <f t="shared" si="35"/>
        <v>kilogramai</v>
      </c>
    </row>
    <row r="1113" spans="1:10" ht="18" hidden="1" customHeight="1">
      <c r="A1113" s="414"/>
      <c r="B1113" s="414"/>
      <c r="C1113" s="414"/>
      <c r="D1113" s="414"/>
      <c r="E1113" s="412">
        <v>2015</v>
      </c>
      <c r="F1113" s="413">
        <v>620470</v>
      </c>
      <c r="G1113" s="413">
        <v>954906</v>
      </c>
      <c r="H1113" s="410">
        <f t="shared" si="34"/>
        <v>39013000</v>
      </c>
      <c r="I1113" s="410" t="str">
        <f t="shared" si="35"/>
        <v>-- Etileno-vinilacetato kopolimerai</v>
      </c>
      <c r="J1113" s="410" t="str">
        <f t="shared" si="35"/>
        <v>kilogramai</v>
      </c>
    </row>
    <row r="1114" spans="1:10" ht="18" hidden="1" customHeight="1">
      <c r="A1114" s="414"/>
      <c r="B1114" s="414"/>
      <c r="C1114" s="414"/>
      <c r="D1114" s="414"/>
      <c r="E1114" s="412">
        <v>2014</v>
      </c>
      <c r="F1114" s="413">
        <v>899705</v>
      </c>
      <c r="G1114" s="413">
        <v>618436</v>
      </c>
      <c r="H1114" s="410">
        <f t="shared" si="34"/>
        <v>39013000</v>
      </c>
      <c r="I1114" s="410" t="str">
        <f t="shared" si="35"/>
        <v>-- Etileno-vinilacetato kopolimerai</v>
      </c>
      <c r="J1114" s="410" t="str">
        <f t="shared" si="35"/>
        <v>kilogramai</v>
      </c>
    </row>
    <row r="1115" spans="1:10" ht="18" hidden="1" customHeight="1">
      <c r="A1115" s="414"/>
      <c r="B1115" s="414"/>
      <c r="C1115" s="414"/>
      <c r="D1115" s="414"/>
      <c r="E1115" s="412">
        <v>2013</v>
      </c>
      <c r="F1115" s="413">
        <v>967857</v>
      </c>
      <c r="G1115" s="413">
        <v>299928.3</v>
      </c>
      <c r="H1115" s="410">
        <f t="shared" si="34"/>
        <v>39013000</v>
      </c>
      <c r="I1115" s="410" t="str">
        <f t="shared" si="35"/>
        <v>-- Etileno-vinilacetato kopolimerai</v>
      </c>
      <c r="J1115" s="410" t="str">
        <f t="shared" si="35"/>
        <v>kilogramai</v>
      </c>
    </row>
    <row r="1116" spans="1:10" ht="18" hidden="1" customHeight="1">
      <c r="A1116" s="414"/>
      <c r="B1116" s="414"/>
      <c r="C1116" s="414"/>
      <c r="D1116" s="414"/>
      <c r="E1116" s="412">
        <v>2012</v>
      </c>
      <c r="F1116" s="413">
        <v>587344.80000000005</v>
      </c>
      <c r="G1116" s="413">
        <v>278581.2</v>
      </c>
      <c r="H1116" s="410">
        <f t="shared" si="34"/>
        <v>39013000</v>
      </c>
      <c r="I1116" s="410" t="str">
        <f t="shared" si="35"/>
        <v>-- Etileno-vinilacetato kopolimerai</v>
      </c>
      <c r="J1116" s="410" t="str">
        <f t="shared" si="35"/>
        <v>kilogramai</v>
      </c>
    </row>
    <row r="1117" spans="1:10" ht="18" hidden="1" customHeight="1">
      <c r="A1117" s="414"/>
      <c r="B1117" s="414"/>
      <c r="C1117" s="414"/>
      <c r="D1117" s="414"/>
      <c r="E1117" s="412">
        <v>2011</v>
      </c>
      <c r="F1117" s="413">
        <v>124515</v>
      </c>
      <c r="G1117" s="413">
        <v>287527.5</v>
      </c>
      <c r="H1117" s="410">
        <f t="shared" si="34"/>
        <v>39013000</v>
      </c>
      <c r="I1117" s="410" t="str">
        <f t="shared" si="35"/>
        <v>-- Etileno-vinilacetato kopolimerai</v>
      </c>
      <c r="J1117" s="410" t="str">
        <f t="shared" si="35"/>
        <v>kilogramai</v>
      </c>
    </row>
    <row r="1118" spans="1:10" ht="18" hidden="1" customHeight="1">
      <c r="A1118" s="414"/>
      <c r="B1118" s="414"/>
      <c r="C1118" s="414"/>
      <c r="D1118" s="414"/>
      <c r="E1118" s="412">
        <v>2010</v>
      </c>
      <c r="F1118" s="413">
        <v>161563.9</v>
      </c>
      <c r="G1118" s="413">
        <v>208870</v>
      </c>
      <c r="H1118" s="410">
        <f t="shared" si="34"/>
        <v>39013000</v>
      </c>
      <c r="I1118" s="410" t="str">
        <f t="shared" si="35"/>
        <v>-- Etileno-vinilacetato kopolimerai</v>
      </c>
      <c r="J1118" s="410" t="str">
        <f t="shared" si="35"/>
        <v>kilogramai</v>
      </c>
    </row>
    <row r="1119" spans="1:10" ht="18" hidden="1" customHeight="1">
      <c r="A1119" s="414"/>
      <c r="B1119" s="414"/>
      <c r="C1119" s="414"/>
      <c r="D1119" s="414"/>
      <c r="E1119" s="412">
        <v>2009</v>
      </c>
      <c r="F1119" s="413">
        <v>134857.9</v>
      </c>
      <c r="G1119" s="413">
        <v>181800</v>
      </c>
      <c r="H1119" s="410">
        <f t="shared" si="34"/>
        <v>39013000</v>
      </c>
      <c r="I1119" s="410" t="str">
        <f t="shared" si="35"/>
        <v>-- Etileno-vinilacetato kopolimerai</v>
      </c>
      <c r="J1119" s="410" t="str">
        <f t="shared" si="35"/>
        <v>kilogramai</v>
      </c>
    </row>
    <row r="1120" spans="1:10" ht="18" hidden="1" customHeight="1">
      <c r="A1120" s="414"/>
      <c r="B1120" s="414"/>
      <c r="C1120" s="414"/>
      <c r="D1120" s="414"/>
      <c r="E1120" s="412">
        <v>2008</v>
      </c>
      <c r="F1120" s="413">
        <v>176653</v>
      </c>
      <c r="G1120" s="413">
        <v>217710</v>
      </c>
      <c r="H1120" s="410">
        <f t="shared" si="34"/>
        <v>39013000</v>
      </c>
      <c r="I1120" s="410" t="str">
        <f t="shared" si="35"/>
        <v>-- Etileno-vinilacetato kopolimerai</v>
      </c>
      <c r="J1120" s="410" t="str">
        <f t="shared" si="35"/>
        <v>kilogramai</v>
      </c>
    </row>
    <row r="1121" spans="1:10" ht="18" hidden="1" customHeight="1">
      <c r="A1121" s="414"/>
      <c r="B1121" s="414"/>
      <c r="C1121" s="414"/>
      <c r="D1121" s="414"/>
      <c r="E1121" s="412">
        <v>2007</v>
      </c>
      <c r="F1121" s="413">
        <v>93998</v>
      </c>
      <c r="G1121" s="413">
        <v>161995</v>
      </c>
      <c r="H1121" s="410">
        <f t="shared" si="34"/>
        <v>39013000</v>
      </c>
      <c r="I1121" s="410" t="str">
        <f t="shared" si="35"/>
        <v>-- Etileno-vinilacetato kopolimerai</v>
      </c>
      <c r="J1121" s="410" t="str">
        <f t="shared" si="35"/>
        <v>kilogramai</v>
      </c>
    </row>
    <row r="1122" spans="1:10" ht="18" hidden="1" customHeight="1">
      <c r="A1122" s="414"/>
      <c r="B1122" s="414"/>
      <c r="C1122" s="414"/>
      <c r="D1122" s="414"/>
      <c r="E1122" s="412">
        <v>2006</v>
      </c>
      <c r="F1122" s="413">
        <v>207708</v>
      </c>
      <c r="G1122" s="413">
        <v>132055</v>
      </c>
      <c r="H1122" s="410">
        <f t="shared" si="34"/>
        <v>39013000</v>
      </c>
      <c r="I1122" s="410" t="str">
        <f t="shared" si="35"/>
        <v>-- Etileno-vinilacetato kopolimerai</v>
      </c>
      <c r="J1122" s="410" t="str">
        <f t="shared" si="35"/>
        <v>kilogramai</v>
      </c>
    </row>
    <row r="1123" spans="1:10" ht="18" hidden="1" customHeight="1">
      <c r="A1123" s="414"/>
      <c r="B1123" s="414"/>
      <c r="C1123" s="414"/>
      <c r="D1123" s="414"/>
      <c r="E1123" s="412">
        <v>2005</v>
      </c>
      <c r="F1123" s="413">
        <v>300</v>
      </c>
      <c r="G1123" s="413">
        <v>16010</v>
      </c>
      <c r="H1123" s="410">
        <f t="shared" si="34"/>
        <v>39013000</v>
      </c>
      <c r="I1123" s="410" t="str">
        <f t="shared" si="35"/>
        <v>-- Etileno-vinilacetato kopolimerai</v>
      </c>
      <c r="J1123" s="410" t="str">
        <f t="shared" si="35"/>
        <v>kilogramai</v>
      </c>
    </row>
    <row r="1124" spans="1:10" ht="18" hidden="1" customHeight="1">
      <c r="A1124" s="414"/>
      <c r="B1124" s="411" t="s">
        <v>3188</v>
      </c>
      <c r="C1124" s="411" t="s">
        <v>3189</v>
      </c>
      <c r="D1124" s="411" t="s">
        <v>3054</v>
      </c>
      <c r="E1124" s="412">
        <v>2018</v>
      </c>
      <c r="F1124" s="413">
        <v>37725</v>
      </c>
      <c r="G1124" s="413">
        <v>9355419.1999999993</v>
      </c>
      <c r="H1124" s="410">
        <f t="shared" si="34"/>
        <v>39014000</v>
      </c>
      <c r="I1124" s="410" t="str">
        <f t="shared" si="35"/>
        <v>-- Etileno-alfa-olefino kopolimerai, kurių savitasis sunkis mažesnis kaip 0,94</v>
      </c>
      <c r="J1124" s="410" t="str">
        <f t="shared" si="35"/>
        <v>kilogramai</v>
      </c>
    </row>
    <row r="1125" spans="1:10" ht="18" hidden="1" customHeight="1">
      <c r="A1125" s="414"/>
      <c r="B1125" s="414"/>
      <c r="C1125" s="414"/>
      <c r="D1125" s="414"/>
      <c r="E1125" s="412">
        <v>2017</v>
      </c>
      <c r="F1125" s="413">
        <v>113276</v>
      </c>
      <c r="G1125" s="413">
        <v>8126881</v>
      </c>
      <c r="H1125" s="410">
        <f t="shared" si="34"/>
        <v>39014000</v>
      </c>
      <c r="I1125" s="410" t="str">
        <f t="shared" si="35"/>
        <v>-- Etileno-alfa-olefino kopolimerai, kurių savitasis sunkis mažesnis kaip 0,94</v>
      </c>
      <c r="J1125" s="410" t="str">
        <f t="shared" si="35"/>
        <v>kilogramai</v>
      </c>
    </row>
    <row r="1126" spans="1:10" ht="18" hidden="1" customHeight="1">
      <c r="A1126" s="414"/>
      <c r="B1126" s="414"/>
      <c r="C1126" s="414"/>
      <c r="D1126" s="414"/>
      <c r="E1126" s="412">
        <v>2016</v>
      </c>
      <c r="F1126" s="413"/>
      <c r="G1126" s="413"/>
      <c r="H1126" s="410">
        <f t="shared" si="34"/>
        <v>39014000</v>
      </c>
      <c r="I1126" s="410" t="str">
        <f t="shared" si="35"/>
        <v>-- Etileno-alfa-olefino kopolimerai, kurių savitasis sunkis mažesnis kaip 0,94</v>
      </c>
      <c r="J1126" s="410" t="str">
        <f t="shared" si="35"/>
        <v>kilogramai</v>
      </c>
    </row>
    <row r="1127" spans="1:10" ht="18" hidden="1" customHeight="1">
      <c r="A1127" s="414"/>
      <c r="B1127" s="414"/>
      <c r="C1127" s="414"/>
      <c r="D1127" s="414"/>
      <c r="E1127" s="412">
        <v>2015</v>
      </c>
      <c r="F1127" s="413"/>
      <c r="G1127" s="413"/>
      <c r="H1127" s="410">
        <f t="shared" si="34"/>
        <v>39014000</v>
      </c>
      <c r="I1127" s="410" t="str">
        <f t="shared" si="35"/>
        <v>-- Etileno-alfa-olefino kopolimerai, kurių savitasis sunkis mažesnis kaip 0,94</v>
      </c>
      <c r="J1127" s="410" t="str">
        <f t="shared" si="35"/>
        <v>kilogramai</v>
      </c>
    </row>
    <row r="1128" spans="1:10" ht="18" hidden="1" customHeight="1">
      <c r="A1128" s="414"/>
      <c r="B1128" s="414"/>
      <c r="C1128" s="414"/>
      <c r="D1128" s="414"/>
      <c r="E1128" s="412">
        <v>2014</v>
      </c>
      <c r="F1128" s="413"/>
      <c r="G1128" s="413"/>
      <c r="H1128" s="410">
        <f t="shared" si="34"/>
        <v>39014000</v>
      </c>
      <c r="I1128" s="410" t="str">
        <f t="shared" si="35"/>
        <v>-- Etileno-alfa-olefino kopolimerai, kurių savitasis sunkis mažesnis kaip 0,94</v>
      </c>
      <c r="J1128" s="410" t="str">
        <f t="shared" si="35"/>
        <v>kilogramai</v>
      </c>
    </row>
    <row r="1129" spans="1:10" ht="18" hidden="1" customHeight="1">
      <c r="A1129" s="414"/>
      <c r="B1129" s="414"/>
      <c r="C1129" s="414"/>
      <c r="D1129" s="414"/>
      <c r="E1129" s="412">
        <v>2013</v>
      </c>
      <c r="F1129" s="413"/>
      <c r="G1129" s="413"/>
      <c r="H1129" s="410">
        <f t="shared" si="34"/>
        <v>39014000</v>
      </c>
      <c r="I1129" s="410" t="str">
        <f t="shared" si="35"/>
        <v>-- Etileno-alfa-olefino kopolimerai, kurių savitasis sunkis mažesnis kaip 0,94</v>
      </c>
      <c r="J1129" s="410" t="str">
        <f t="shared" si="35"/>
        <v>kilogramai</v>
      </c>
    </row>
    <row r="1130" spans="1:10" ht="18" hidden="1" customHeight="1">
      <c r="A1130" s="414"/>
      <c r="B1130" s="414"/>
      <c r="C1130" s="414"/>
      <c r="D1130" s="414"/>
      <c r="E1130" s="412">
        <v>2012</v>
      </c>
      <c r="F1130" s="413"/>
      <c r="G1130" s="413"/>
      <c r="H1130" s="410">
        <f t="shared" si="34"/>
        <v>39014000</v>
      </c>
      <c r="I1130" s="410" t="str">
        <f t="shared" si="35"/>
        <v>-- Etileno-alfa-olefino kopolimerai, kurių savitasis sunkis mažesnis kaip 0,94</v>
      </c>
      <c r="J1130" s="410" t="str">
        <f t="shared" si="35"/>
        <v>kilogramai</v>
      </c>
    </row>
    <row r="1131" spans="1:10" ht="18" hidden="1" customHeight="1">
      <c r="A1131" s="414"/>
      <c r="B1131" s="414"/>
      <c r="C1131" s="414"/>
      <c r="D1131" s="414"/>
      <c r="E1131" s="412">
        <v>2011</v>
      </c>
      <c r="F1131" s="413"/>
      <c r="G1131" s="413"/>
      <c r="H1131" s="410">
        <f t="shared" si="34"/>
        <v>39014000</v>
      </c>
      <c r="I1131" s="410" t="str">
        <f t="shared" si="35"/>
        <v>-- Etileno-alfa-olefino kopolimerai, kurių savitasis sunkis mažesnis kaip 0,94</v>
      </c>
      <c r="J1131" s="410" t="str">
        <f t="shared" si="35"/>
        <v>kilogramai</v>
      </c>
    </row>
    <row r="1132" spans="1:10" ht="18" hidden="1" customHeight="1">
      <c r="A1132" s="414"/>
      <c r="B1132" s="414"/>
      <c r="C1132" s="414"/>
      <c r="D1132" s="414"/>
      <c r="E1132" s="412">
        <v>2010</v>
      </c>
      <c r="F1132" s="413"/>
      <c r="G1132" s="413"/>
      <c r="H1132" s="410">
        <f t="shared" si="34"/>
        <v>39014000</v>
      </c>
      <c r="I1132" s="410" t="str">
        <f t="shared" si="35"/>
        <v>-- Etileno-alfa-olefino kopolimerai, kurių savitasis sunkis mažesnis kaip 0,94</v>
      </c>
      <c r="J1132" s="410" t="str">
        <f t="shared" si="35"/>
        <v>kilogramai</v>
      </c>
    </row>
    <row r="1133" spans="1:10" ht="18" hidden="1" customHeight="1">
      <c r="A1133" s="414"/>
      <c r="B1133" s="414"/>
      <c r="C1133" s="414"/>
      <c r="D1133" s="414"/>
      <c r="E1133" s="412">
        <v>2009</v>
      </c>
      <c r="F1133" s="413"/>
      <c r="G1133" s="413"/>
      <c r="H1133" s="410">
        <f t="shared" si="34"/>
        <v>39014000</v>
      </c>
      <c r="I1133" s="410" t="str">
        <f t="shared" si="35"/>
        <v>-- Etileno-alfa-olefino kopolimerai, kurių savitasis sunkis mažesnis kaip 0,94</v>
      </c>
      <c r="J1133" s="410" t="str">
        <f t="shared" si="35"/>
        <v>kilogramai</v>
      </c>
    </row>
    <row r="1134" spans="1:10" ht="18" hidden="1" customHeight="1">
      <c r="A1134" s="414"/>
      <c r="B1134" s="414"/>
      <c r="C1134" s="414"/>
      <c r="D1134" s="414"/>
      <c r="E1134" s="412">
        <v>2008</v>
      </c>
      <c r="F1134" s="413"/>
      <c r="G1134" s="413"/>
      <c r="H1134" s="410">
        <f t="shared" si="34"/>
        <v>39014000</v>
      </c>
      <c r="I1134" s="410" t="str">
        <f t="shared" si="35"/>
        <v>-- Etileno-alfa-olefino kopolimerai, kurių savitasis sunkis mažesnis kaip 0,94</v>
      </c>
      <c r="J1134" s="410" t="str">
        <f t="shared" si="35"/>
        <v>kilogramai</v>
      </c>
    </row>
    <row r="1135" spans="1:10" ht="18" hidden="1" customHeight="1">
      <c r="A1135" s="414"/>
      <c r="B1135" s="414"/>
      <c r="C1135" s="414"/>
      <c r="D1135" s="414"/>
      <c r="E1135" s="412">
        <v>2007</v>
      </c>
      <c r="F1135" s="413"/>
      <c r="G1135" s="413"/>
      <c r="H1135" s="410">
        <f t="shared" si="34"/>
        <v>39014000</v>
      </c>
      <c r="I1135" s="410" t="str">
        <f t="shared" si="35"/>
        <v>-- Etileno-alfa-olefino kopolimerai, kurių savitasis sunkis mažesnis kaip 0,94</v>
      </c>
      <c r="J1135" s="410" t="str">
        <f t="shared" si="35"/>
        <v>kilogramai</v>
      </c>
    </row>
    <row r="1136" spans="1:10" ht="18" hidden="1" customHeight="1">
      <c r="A1136" s="414"/>
      <c r="B1136" s="414"/>
      <c r="C1136" s="414"/>
      <c r="D1136" s="414"/>
      <c r="E1136" s="412">
        <v>2006</v>
      </c>
      <c r="F1136" s="413"/>
      <c r="G1136" s="413"/>
      <c r="H1136" s="410">
        <f t="shared" si="34"/>
        <v>39014000</v>
      </c>
      <c r="I1136" s="410" t="str">
        <f t="shared" si="35"/>
        <v>-- Etileno-alfa-olefino kopolimerai, kurių savitasis sunkis mažesnis kaip 0,94</v>
      </c>
      <c r="J1136" s="410" t="str">
        <f t="shared" si="35"/>
        <v>kilogramai</v>
      </c>
    </row>
    <row r="1137" spans="1:10" ht="18" hidden="1" customHeight="1">
      <c r="A1137" s="414"/>
      <c r="B1137" s="414"/>
      <c r="C1137" s="414"/>
      <c r="D1137" s="414"/>
      <c r="E1137" s="412">
        <v>2005</v>
      </c>
      <c r="F1137" s="413"/>
      <c r="G1137" s="413"/>
      <c r="H1137" s="410">
        <f t="shared" si="34"/>
        <v>39014000</v>
      </c>
      <c r="I1137" s="410" t="str">
        <f t="shared" si="35"/>
        <v>-- Etileno-alfa-olefino kopolimerai, kurių savitasis sunkis mažesnis kaip 0,94</v>
      </c>
      <c r="J1137" s="410" t="str">
        <f t="shared" si="35"/>
        <v>kilogramai</v>
      </c>
    </row>
    <row r="1138" spans="1:10" ht="18" hidden="1" customHeight="1">
      <c r="A1138" s="414"/>
      <c r="B1138" s="411" t="s">
        <v>3190</v>
      </c>
      <c r="C1138" s="411" t="s">
        <v>3191</v>
      </c>
      <c r="D1138" s="411" t="s">
        <v>3054</v>
      </c>
      <c r="E1138" s="412">
        <v>2018</v>
      </c>
      <c r="F1138" s="413"/>
      <c r="G1138" s="413"/>
      <c r="H1138" s="410">
        <f t="shared" si="34"/>
        <v>39019010</v>
      </c>
      <c r="I1138" s="410" t="str">
        <f t="shared" si="35"/>
        <v>-- Jonomero derva, kurią sudaro etileno, izobutilakrilato ir metakrilo rūgšties terpolimero druska</v>
      </c>
      <c r="J1138" s="410" t="str">
        <f t="shared" si="35"/>
        <v>kilogramai</v>
      </c>
    </row>
    <row r="1139" spans="1:10" ht="18" hidden="1" customHeight="1">
      <c r="A1139" s="414"/>
      <c r="B1139" s="414"/>
      <c r="C1139" s="414"/>
      <c r="D1139" s="414"/>
      <c r="E1139" s="412">
        <v>2017</v>
      </c>
      <c r="F1139" s="413"/>
      <c r="G1139" s="413"/>
      <c r="H1139" s="410">
        <f t="shared" si="34"/>
        <v>39019010</v>
      </c>
      <c r="I1139" s="410" t="str">
        <f t="shared" si="35"/>
        <v>-- Jonomero derva, kurią sudaro etileno, izobutilakrilato ir metakrilo rūgšties terpolimero druska</v>
      </c>
      <c r="J1139" s="410" t="str">
        <f t="shared" si="35"/>
        <v>kilogramai</v>
      </c>
    </row>
    <row r="1140" spans="1:10" ht="18" hidden="1" customHeight="1">
      <c r="A1140" s="414"/>
      <c r="B1140" s="414"/>
      <c r="C1140" s="414"/>
      <c r="D1140" s="414"/>
      <c r="E1140" s="412">
        <v>2016</v>
      </c>
      <c r="F1140" s="413"/>
      <c r="G1140" s="413"/>
      <c r="H1140" s="410">
        <f t="shared" si="34"/>
        <v>39019010</v>
      </c>
      <c r="I1140" s="410" t="str">
        <f t="shared" si="35"/>
        <v>-- Jonomero derva, kurią sudaro etileno, izobutilakrilato ir metakrilo rūgšties terpolimero druska</v>
      </c>
      <c r="J1140" s="410" t="str">
        <f t="shared" si="35"/>
        <v>kilogramai</v>
      </c>
    </row>
    <row r="1141" spans="1:10" ht="18" hidden="1" customHeight="1">
      <c r="A1141" s="414"/>
      <c r="B1141" s="414"/>
      <c r="C1141" s="414"/>
      <c r="D1141" s="414"/>
      <c r="E1141" s="412">
        <v>2015</v>
      </c>
      <c r="F1141" s="413"/>
      <c r="G1141" s="413"/>
      <c r="H1141" s="410">
        <f t="shared" si="34"/>
        <v>39019010</v>
      </c>
      <c r="I1141" s="410" t="str">
        <f t="shared" si="35"/>
        <v>-- Jonomero derva, kurią sudaro etileno, izobutilakrilato ir metakrilo rūgšties terpolimero druska</v>
      </c>
      <c r="J1141" s="410" t="str">
        <f t="shared" si="35"/>
        <v>kilogramai</v>
      </c>
    </row>
    <row r="1142" spans="1:10" ht="18" hidden="1" customHeight="1">
      <c r="A1142" s="414"/>
      <c r="B1142" s="414"/>
      <c r="C1142" s="414"/>
      <c r="D1142" s="414"/>
      <c r="E1142" s="412">
        <v>2014</v>
      </c>
      <c r="F1142" s="413"/>
      <c r="G1142" s="413"/>
      <c r="H1142" s="410">
        <f t="shared" si="34"/>
        <v>39019010</v>
      </c>
      <c r="I1142" s="410" t="str">
        <f t="shared" si="35"/>
        <v>-- Jonomero derva, kurią sudaro etileno, izobutilakrilato ir metakrilo rūgšties terpolimero druska</v>
      </c>
      <c r="J1142" s="410" t="str">
        <f t="shared" si="35"/>
        <v>kilogramai</v>
      </c>
    </row>
    <row r="1143" spans="1:10" ht="18" hidden="1" customHeight="1">
      <c r="A1143" s="414"/>
      <c r="B1143" s="414"/>
      <c r="C1143" s="414"/>
      <c r="D1143" s="414"/>
      <c r="E1143" s="412">
        <v>2013</v>
      </c>
      <c r="F1143" s="413"/>
      <c r="G1143" s="413"/>
      <c r="H1143" s="410">
        <f t="shared" si="34"/>
        <v>39019010</v>
      </c>
      <c r="I1143" s="410" t="str">
        <f t="shared" si="35"/>
        <v>-- Jonomero derva, kurią sudaro etileno, izobutilakrilato ir metakrilo rūgšties terpolimero druska</v>
      </c>
      <c r="J1143" s="410" t="str">
        <f t="shared" si="35"/>
        <v>kilogramai</v>
      </c>
    </row>
    <row r="1144" spans="1:10" ht="18" hidden="1" customHeight="1">
      <c r="A1144" s="414"/>
      <c r="B1144" s="414"/>
      <c r="C1144" s="414"/>
      <c r="D1144" s="414"/>
      <c r="E1144" s="412">
        <v>2012</v>
      </c>
      <c r="F1144" s="413"/>
      <c r="G1144" s="413"/>
      <c r="H1144" s="410">
        <f t="shared" si="34"/>
        <v>39019010</v>
      </c>
      <c r="I1144" s="410" t="str">
        <f t="shared" si="35"/>
        <v>-- Jonomero derva, kurią sudaro etileno, izobutilakrilato ir metakrilo rūgšties terpolimero druska</v>
      </c>
      <c r="J1144" s="410" t="str">
        <f t="shared" si="35"/>
        <v>kilogramai</v>
      </c>
    </row>
    <row r="1145" spans="1:10" ht="18" hidden="1" customHeight="1">
      <c r="A1145" s="414"/>
      <c r="B1145" s="414"/>
      <c r="C1145" s="414"/>
      <c r="D1145" s="414"/>
      <c r="E1145" s="412">
        <v>2011</v>
      </c>
      <c r="F1145" s="413"/>
      <c r="G1145" s="413"/>
      <c r="H1145" s="410">
        <f t="shared" si="34"/>
        <v>39019010</v>
      </c>
      <c r="I1145" s="410" t="str">
        <f t="shared" si="35"/>
        <v>-- Jonomero derva, kurią sudaro etileno, izobutilakrilato ir metakrilo rūgšties terpolimero druska</v>
      </c>
      <c r="J1145" s="410" t="str">
        <f t="shared" si="35"/>
        <v>kilogramai</v>
      </c>
    </row>
    <row r="1146" spans="1:10" ht="18" hidden="1" customHeight="1">
      <c r="A1146" s="414"/>
      <c r="B1146" s="414"/>
      <c r="C1146" s="414"/>
      <c r="D1146" s="414"/>
      <c r="E1146" s="412">
        <v>2010</v>
      </c>
      <c r="F1146" s="413"/>
      <c r="G1146" s="413"/>
      <c r="H1146" s="410">
        <f t="shared" si="34"/>
        <v>39019010</v>
      </c>
      <c r="I1146" s="410" t="str">
        <f t="shared" si="35"/>
        <v>-- Jonomero derva, kurią sudaro etileno, izobutilakrilato ir metakrilo rūgšties terpolimero druska</v>
      </c>
      <c r="J1146" s="410" t="str">
        <f t="shared" si="35"/>
        <v>kilogramai</v>
      </c>
    </row>
    <row r="1147" spans="1:10" ht="18" hidden="1" customHeight="1">
      <c r="A1147" s="414"/>
      <c r="B1147" s="414"/>
      <c r="C1147" s="414"/>
      <c r="D1147" s="414"/>
      <c r="E1147" s="412">
        <v>2009</v>
      </c>
      <c r="F1147" s="413">
        <v>0</v>
      </c>
      <c r="G1147" s="413">
        <v>18387</v>
      </c>
      <c r="H1147" s="410">
        <f t="shared" si="34"/>
        <v>39019010</v>
      </c>
      <c r="I1147" s="410" t="str">
        <f t="shared" si="35"/>
        <v>-- Jonomero derva, kurią sudaro etileno, izobutilakrilato ir metakrilo rūgšties terpolimero druska</v>
      </c>
      <c r="J1147" s="410" t="str">
        <f t="shared" si="35"/>
        <v>kilogramai</v>
      </c>
    </row>
    <row r="1148" spans="1:10" ht="18" hidden="1" customHeight="1">
      <c r="A1148" s="414"/>
      <c r="B1148" s="414"/>
      <c r="C1148" s="414"/>
      <c r="D1148" s="414"/>
      <c r="E1148" s="412">
        <v>2008</v>
      </c>
      <c r="F1148" s="413">
        <v>0</v>
      </c>
      <c r="G1148" s="413">
        <v>395400</v>
      </c>
      <c r="H1148" s="410">
        <f t="shared" si="34"/>
        <v>39019010</v>
      </c>
      <c r="I1148" s="410" t="str">
        <f t="shared" si="35"/>
        <v>-- Jonomero derva, kurią sudaro etileno, izobutilakrilato ir metakrilo rūgšties terpolimero druska</v>
      </c>
      <c r="J1148" s="410" t="str">
        <f t="shared" si="35"/>
        <v>kilogramai</v>
      </c>
    </row>
    <row r="1149" spans="1:10" ht="18" hidden="1" customHeight="1">
      <c r="A1149" s="414"/>
      <c r="B1149" s="414"/>
      <c r="C1149" s="414"/>
      <c r="D1149" s="414"/>
      <c r="E1149" s="412">
        <v>2007</v>
      </c>
      <c r="F1149" s="413">
        <v>0</v>
      </c>
      <c r="G1149" s="413">
        <v>800</v>
      </c>
      <c r="H1149" s="410">
        <f t="shared" si="34"/>
        <v>39019010</v>
      </c>
      <c r="I1149" s="410" t="str">
        <f t="shared" si="35"/>
        <v>-- Jonomero derva, kurią sudaro etileno, izobutilakrilato ir metakrilo rūgšties terpolimero druska</v>
      </c>
      <c r="J1149" s="410" t="str">
        <f t="shared" si="35"/>
        <v>kilogramai</v>
      </c>
    </row>
    <row r="1150" spans="1:10" ht="18" hidden="1" customHeight="1">
      <c r="A1150" s="414"/>
      <c r="B1150" s="414"/>
      <c r="C1150" s="414"/>
      <c r="D1150" s="414"/>
      <c r="E1150" s="412">
        <v>2006</v>
      </c>
      <c r="F1150" s="413">
        <v>0</v>
      </c>
      <c r="G1150" s="413">
        <v>238</v>
      </c>
      <c r="H1150" s="410">
        <f t="shared" si="34"/>
        <v>39019010</v>
      </c>
      <c r="I1150" s="410" t="str">
        <f t="shared" si="35"/>
        <v>-- Jonomero derva, kurią sudaro etileno, izobutilakrilato ir metakrilo rūgšties terpolimero druska</v>
      </c>
      <c r="J1150" s="410" t="str">
        <f t="shared" si="35"/>
        <v>kilogramai</v>
      </c>
    </row>
    <row r="1151" spans="1:10" ht="18" hidden="1" customHeight="1">
      <c r="A1151" s="414"/>
      <c r="B1151" s="414"/>
      <c r="C1151" s="414"/>
      <c r="D1151" s="414"/>
      <c r="E1151" s="412">
        <v>2005</v>
      </c>
      <c r="F1151" s="413"/>
      <c r="G1151" s="413"/>
      <c r="H1151" s="410">
        <f t="shared" si="34"/>
        <v>39019010</v>
      </c>
      <c r="I1151" s="410" t="str">
        <f t="shared" si="35"/>
        <v>-- Jonomero derva, kurią sudaro etileno, izobutilakrilato ir metakrilo rūgšties terpolimero druska</v>
      </c>
      <c r="J1151" s="410" t="str">
        <f t="shared" si="35"/>
        <v>kilogramai</v>
      </c>
    </row>
    <row r="1152" spans="1:10" ht="18" hidden="1" customHeight="1">
      <c r="A1152" s="414"/>
      <c r="B1152" s="411" t="s">
        <v>3192</v>
      </c>
      <c r="C1152" s="411" t="s">
        <v>3193</v>
      </c>
      <c r="D1152" s="411" t="s">
        <v>3054</v>
      </c>
      <c r="E1152" s="412">
        <v>2018</v>
      </c>
      <c r="F1152" s="413"/>
      <c r="G1152" s="413"/>
      <c r="H1152" s="410">
        <f t="shared" si="34"/>
        <v>39019020</v>
      </c>
      <c r="I1152" s="410" t="str">
        <f t="shared" si="35"/>
        <v>-- Polistireno, etileno-butileno kopolimero ir polistireno A–B–A blokinis kopolimeras, kurio sudėtyje stirenas sudaro ne daugiau kaip 35 % masės, vienu iš pavidalų, apibrėžtų šio skirsnio 6 pastabos b punkte</v>
      </c>
      <c r="J1152" s="410" t="str">
        <f t="shared" si="35"/>
        <v>kilogramai</v>
      </c>
    </row>
    <row r="1153" spans="1:10" ht="18" hidden="1" customHeight="1">
      <c r="A1153" s="414"/>
      <c r="B1153" s="414"/>
      <c r="C1153" s="414"/>
      <c r="D1153" s="414"/>
      <c r="E1153" s="412">
        <v>2017</v>
      </c>
      <c r="F1153" s="413"/>
      <c r="G1153" s="413"/>
      <c r="H1153" s="410">
        <f t="shared" si="34"/>
        <v>39019020</v>
      </c>
      <c r="I1153" s="410" t="str">
        <f t="shared" si="35"/>
        <v>-- Polistireno, etileno-butileno kopolimero ir polistireno A–B–A blokinis kopolimeras, kurio sudėtyje stirenas sudaro ne daugiau kaip 35 % masės, vienu iš pavidalų, apibrėžtų šio skirsnio 6 pastabos b punkte</v>
      </c>
      <c r="J1153" s="410" t="str">
        <f t="shared" si="35"/>
        <v>kilogramai</v>
      </c>
    </row>
    <row r="1154" spans="1:10" ht="18" hidden="1" customHeight="1">
      <c r="A1154" s="414"/>
      <c r="B1154" s="414"/>
      <c r="C1154" s="414"/>
      <c r="D1154" s="414"/>
      <c r="E1154" s="412">
        <v>2016</v>
      </c>
      <c r="F1154" s="413"/>
      <c r="G1154" s="413"/>
      <c r="H1154" s="410">
        <f t="shared" si="34"/>
        <v>39019020</v>
      </c>
      <c r="I1154" s="410" t="str">
        <f t="shared" si="35"/>
        <v>-- Polistireno, etileno-butileno kopolimero ir polistireno A–B–A blokinis kopolimeras, kurio sudėtyje stirenas sudaro ne daugiau kaip 35 % masės, vienu iš pavidalų, apibrėžtų šio skirsnio 6 pastabos b punkte</v>
      </c>
      <c r="J1154" s="410" t="str">
        <f t="shared" si="35"/>
        <v>kilogramai</v>
      </c>
    </row>
    <row r="1155" spans="1:10" ht="18" hidden="1" customHeight="1">
      <c r="A1155" s="414"/>
      <c r="B1155" s="414"/>
      <c r="C1155" s="414"/>
      <c r="D1155" s="414"/>
      <c r="E1155" s="412">
        <v>2015</v>
      </c>
      <c r="F1155" s="413"/>
      <c r="G1155" s="413"/>
      <c r="H1155" s="410">
        <f t="shared" si="34"/>
        <v>39019020</v>
      </c>
      <c r="I1155" s="410" t="str">
        <f t="shared" si="35"/>
        <v>-- Polistireno, etileno-butileno kopolimero ir polistireno A–B–A blokinis kopolimeras, kurio sudėtyje stirenas sudaro ne daugiau kaip 35 % masės, vienu iš pavidalų, apibrėžtų šio skirsnio 6 pastabos b punkte</v>
      </c>
      <c r="J1155" s="410" t="str">
        <f t="shared" si="35"/>
        <v>kilogramai</v>
      </c>
    </row>
    <row r="1156" spans="1:10" ht="18" hidden="1" customHeight="1">
      <c r="A1156" s="414"/>
      <c r="B1156" s="414"/>
      <c r="C1156" s="414"/>
      <c r="D1156" s="414"/>
      <c r="E1156" s="412">
        <v>2014</v>
      </c>
      <c r="F1156" s="413"/>
      <c r="G1156" s="413"/>
      <c r="H1156" s="410">
        <f t="shared" si="34"/>
        <v>39019020</v>
      </c>
      <c r="I1156" s="410" t="str">
        <f t="shared" si="35"/>
        <v>-- Polistireno, etileno-butileno kopolimero ir polistireno A–B–A blokinis kopolimeras, kurio sudėtyje stirenas sudaro ne daugiau kaip 35 % masės, vienu iš pavidalų, apibrėžtų šio skirsnio 6 pastabos b punkte</v>
      </c>
      <c r="J1156" s="410" t="str">
        <f t="shared" si="35"/>
        <v>kilogramai</v>
      </c>
    </row>
    <row r="1157" spans="1:10" ht="18" hidden="1" customHeight="1">
      <c r="A1157" s="414"/>
      <c r="B1157" s="414"/>
      <c r="C1157" s="414"/>
      <c r="D1157" s="414"/>
      <c r="E1157" s="412">
        <v>2013</v>
      </c>
      <c r="F1157" s="413"/>
      <c r="G1157" s="413"/>
      <c r="H1157" s="410">
        <f t="shared" ref="H1157:H1220" si="36">+IF(B1157=0,H1156,VALUE(B1157))</f>
        <v>39019020</v>
      </c>
      <c r="I1157" s="410" t="str">
        <f t="shared" ref="I1157:J1220" si="37">+IF(C1157=0,I1156,C1157)</f>
        <v>-- Polistireno, etileno-butileno kopolimero ir polistireno A–B–A blokinis kopolimeras, kurio sudėtyje stirenas sudaro ne daugiau kaip 35 % masės, vienu iš pavidalų, apibrėžtų šio skirsnio 6 pastabos b punkte</v>
      </c>
      <c r="J1157" s="410" t="str">
        <f t="shared" si="37"/>
        <v>kilogramai</v>
      </c>
    </row>
    <row r="1158" spans="1:10" ht="18" hidden="1" customHeight="1">
      <c r="A1158" s="414"/>
      <c r="B1158" s="414"/>
      <c r="C1158" s="414"/>
      <c r="D1158" s="414"/>
      <c r="E1158" s="412">
        <v>2012</v>
      </c>
      <c r="F1158" s="413"/>
      <c r="G1158" s="413"/>
      <c r="H1158" s="410">
        <f t="shared" si="36"/>
        <v>39019020</v>
      </c>
      <c r="I1158" s="410" t="str">
        <f t="shared" si="37"/>
        <v>-- Polistireno, etileno-butileno kopolimero ir polistireno A–B–A blokinis kopolimeras, kurio sudėtyje stirenas sudaro ne daugiau kaip 35 % masės, vienu iš pavidalų, apibrėžtų šio skirsnio 6 pastabos b punkte</v>
      </c>
      <c r="J1158" s="410" t="str">
        <f t="shared" si="37"/>
        <v>kilogramai</v>
      </c>
    </row>
    <row r="1159" spans="1:10" ht="18" hidden="1" customHeight="1">
      <c r="A1159" s="414"/>
      <c r="B1159" s="414"/>
      <c r="C1159" s="414"/>
      <c r="D1159" s="414"/>
      <c r="E1159" s="412">
        <v>2011</v>
      </c>
      <c r="F1159" s="413"/>
      <c r="G1159" s="413"/>
      <c r="H1159" s="410">
        <f t="shared" si="36"/>
        <v>39019020</v>
      </c>
      <c r="I1159" s="410" t="str">
        <f t="shared" si="37"/>
        <v>-- Polistireno, etileno-butileno kopolimero ir polistireno A–B–A blokinis kopolimeras, kurio sudėtyje stirenas sudaro ne daugiau kaip 35 % masės, vienu iš pavidalų, apibrėžtų šio skirsnio 6 pastabos b punkte</v>
      </c>
      <c r="J1159" s="410" t="str">
        <f t="shared" si="37"/>
        <v>kilogramai</v>
      </c>
    </row>
    <row r="1160" spans="1:10" ht="18" hidden="1" customHeight="1">
      <c r="A1160" s="414"/>
      <c r="B1160" s="414"/>
      <c r="C1160" s="414"/>
      <c r="D1160" s="414"/>
      <c r="E1160" s="412">
        <v>2010</v>
      </c>
      <c r="F1160" s="413"/>
      <c r="G1160" s="413"/>
      <c r="H1160" s="410">
        <f t="shared" si="36"/>
        <v>39019020</v>
      </c>
      <c r="I1160" s="410" t="str">
        <f t="shared" si="37"/>
        <v>-- Polistireno, etileno-butileno kopolimero ir polistireno A–B–A blokinis kopolimeras, kurio sudėtyje stirenas sudaro ne daugiau kaip 35 % masės, vienu iš pavidalų, apibrėžtų šio skirsnio 6 pastabos b punkte</v>
      </c>
      <c r="J1160" s="410" t="str">
        <f t="shared" si="37"/>
        <v>kilogramai</v>
      </c>
    </row>
    <row r="1161" spans="1:10" ht="18" hidden="1" customHeight="1">
      <c r="A1161" s="414"/>
      <c r="B1161" s="414"/>
      <c r="C1161" s="414"/>
      <c r="D1161" s="414"/>
      <c r="E1161" s="412">
        <v>2009</v>
      </c>
      <c r="F1161" s="413">
        <v>0</v>
      </c>
      <c r="G1161" s="413">
        <v>17253</v>
      </c>
      <c r="H1161" s="410">
        <f t="shared" si="36"/>
        <v>39019020</v>
      </c>
      <c r="I1161" s="410" t="str">
        <f t="shared" si="37"/>
        <v>-- Polistireno, etileno-butileno kopolimero ir polistireno A–B–A blokinis kopolimeras, kurio sudėtyje stirenas sudaro ne daugiau kaip 35 % masės, vienu iš pavidalų, apibrėžtų šio skirsnio 6 pastabos b punkte</v>
      </c>
      <c r="J1161" s="410" t="str">
        <f t="shared" si="37"/>
        <v>kilogramai</v>
      </c>
    </row>
    <row r="1162" spans="1:10" ht="18" hidden="1" customHeight="1">
      <c r="A1162" s="414"/>
      <c r="B1162" s="414"/>
      <c r="C1162" s="414"/>
      <c r="D1162" s="414"/>
      <c r="E1162" s="412">
        <v>2008</v>
      </c>
      <c r="F1162" s="413">
        <v>380</v>
      </c>
      <c r="G1162" s="413">
        <v>11500</v>
      </c>
      <c r="H1162" s="410">
        <f t="shared" si="36"/>
        <v>39019020</v>
      </c>
      <c r="I1162" s="410" t="str">
        <f t="shared" si="37"/>
        <v>-- Polistireno, etileno-butileno kopolimero ir polistireno A–B–A blokinis kopolimeras, kurio sudėtyje stirenas sudaro ne daugiau kaip 35 % masės, vienu iš pavidalų, apibrėžtų šio skirsnio 6 pastabos b punkte</v>
      </c>
      <c r="J1162" s="410" t="str">
        <f t="shared" si="37"/>
        <v>kilogramai</v>
      </c>
    </row>
    <row r="1163" spans="1:10" ht="18" hidden="1" customHeight="1">
      <c r="A1163" s="414"/>
      <c r="B1163" s="414"/>
      <c r="C1163" s="414"/>
      <c r="D1163" s="414"/>
      <c r="E1163" s="412">
        <v>2007</v>
      </c>
      <c r="F1163" s="413">
        <v>95</v>
      </c>
      <c r="G1163" s="413">
        <v>13097</v>
      </c>
      <c r="H1163" s="410">
        <f t="shared" si="36"/>
        <v>39019020</v>
      </c>
      <c r="I1163" s="410" t="str">
        <f t="shared" si="37"/>
        <v>-- Polistireno, etileno-butileno kopolimero ir polistireno A–B–A blokinis kopolimeras, kurio sudėtyje stirenas sudaro ne daugiau kaip 35 % masės, vienu iš pavidalų, apibrėžtų šio skirsnio 6 pastabos b punkte</v>
      </c>
      <c r="J1163" s="410" t="str">
        <f t="shared" si="37"/>
        <v>kilogramai</v>
      </c>
    </row>
    <row r="1164" spans="1:10" ht="18" hidden="1" customHeight="1">
      <c r="A1164" s="414"/>
      <c r="B1164" s="414"/>
      <c r="C1164" s="414"/>
      <c r="D1164" s="414"/>
      <c r="E1164" s="412">
        <v>2006</v>
      </c>
      <c r="F1164" s="413">
        <v>5.4</v>
      </c>
      <c r="G1164" s="413">
        <v>23351</v>
      </c>
      <c r="H1164" s="410">
        <f t="shared" si="36"/>
        <v>39019020</v>
      </c>
      <c r="I1164" s="410" t="str">
        <f t="shared" si="37"/>
        <v>-- Polistireno, etileno-butileno kopolimero ir polistireno A–B–A blokinis kopolimeras, kurio sudėtyje stirenas sudaro ne daugiau kaip 35 % masės, vienu iš pavidalų, apibrėžtų šio skirsnio 6 pastabos b punkte</v>
      </c>
      <c r="J1164" s="410" t="str">
        <f t="shared" si="37"/>
        <v>kilogramai</v>
      </c>
    </row>
    <row r="1165" spans="1:10" ht="18" hidden="1" customHeight="1">
      <c r="A1165" s="414"/>
      <c r="B1165" s="414"/>
      <c r="C1165" s="414"/>
      <c r="D1165" s="414"/>
      <c r="E1165" s="412">
        <v>2005</v>
      </c>
      <c r="F1165" s="413">
        <v>0</v>
      </c>
      <c r="G1165" s="413">
        <v>36367</v>
      </c>
      <c r="H1165" s="410">
        <f t="shared" si="36"/>
        <v>39019020</v>
      </c>
      <c r="I1165" s="410" t="str">
        <f t="shared" si="37"/>
        <v>-- Polistireno, etileno-butileno kopolimero ir polistireno A–B–A blokinis kopolimeras, kurio sudėtyje stirenas sudaro ne daugiau kaip 35 % masės, vienu iš pavidalų, apibrėžtų šio skirsnio 6 pastabos b punkte</v>
      </c>
      <c r="J1165" s="410" t="str">
        <f t="shared" si="37"/>
        <v>kilogramai</v>
      </c>
    </row>
    <row r="1166" spans="1:10" ht="18" hidden="1" customHeight="1">
      <c r="A1166" s="414"/>
      <c r="B1166" s="411" t="s">
        <v>3194</v>
      </c>
      <c r="C1166" s="411" t="s">
        <v>3195</v>
      </c>
      <c r="D1166" s="411" t="s">
        <v>3054</v>
      </c>
      <c r="E1166" s="412">
        <v>2018</v>
      </c>
      <c r="F1166" s="413">
        <v>0</v>
      </c>
      <c r="G1166" s="413">
        <v>190</v>
      </c>
      <c r="H1166" s="410">
        <f t="shared" si="36"/>
        <v>39019030</v>
      </c>
      <c r="I1166" s="410" t="str">
        <f t="shared" si="37"/>
        <v>-- Jonomero derva, kurią sudaro etileno, izobutilakrilato ir metakrilo rūgšties terpolimero druska; polistireno, etileno-butileno kopolimero ir polistireno A–B–A blokinis kopolimeras, kurio sudėtyje stirenas sudaro ne daugiau kaip 35 % masės, vienu iš pavidalų, apibrėžtų šio skirsnio 6 pastabos b punkte</v>
      </c>
      <c r="J1166" s="410" t="str">
        <f t="shared" si="37"/>
        <v>kilogramai</v>
      </c>
    </row>
    <row r="1167" spans="1:10" ht="18" hidden="1" customHeight="1">
      <c r="A1167" s="414"/>
      <c r="B1167" s="414"/>
      <c r="C1167" s="414"/>
      <c r="D1167" s="414"/>
      <c r="E1167" s="412">
        <v>2017</v>
      </c>
      <c r="F1167" s="413">
        <v>1800</v>
      </c>
      <c r="G1167" s="413">
        <v>2001</v>
      </c>
      <c r="H1167" s="410">
        <f t="shared" si="36"/>
        <v>39019030</v>
      </c>
      <c r="I1167" s="410" t="str">
        <f t="shared" si="37"/>
        <v>-- Jonomero derva, kurią sudaro etileno, izobutilakrilato ir metakrilo rūgšties terpolimero druska; polistireno, etileno-butileno kopolimero ir polistireno A–B–A blokinis kopolimeras, kurio sudėtyje stirenas sudaro ne daugiau kaip 35 % masės, vienu iš pavidalų, apibrėžtų šio skirsnio 6 pastabos b punkte</v>
      </c>
      <c r="J1167" s="410" t="str">
        <f t="shared" si="37"/>
        <v>kilogramai</v>
      </c>
    </row>
    <row r="1168" spans="1:10" ht="18" hidden="1" customHeight="1">
      <c r="A1168" s="414"/>
      <c r="B1168" s="414"/>
      <c r="C1168" s="414"/>
      <c r="D1168" s="414"/>
      <c r="E1168" s="412">
        <v>2016</v>
      </c>
      <c r="F1168" s="413">
        <v>0</v>
      </c>
      <c r="G1168" s="413">
        <v>234041</v>
      </c>
      <c r="H1168" s="410">
        <f t="shared" si="36"/>
        <v>39019030</v>
      </c>
      <c r="I1168" s="410" t="str">
        <f t="shared" si="37"/>
        <v>-- Jonomero derva, kurią sudaro etileno, izobutilakrilato ir metakrilo rūgšties terpolimero druska; polistireno, etileno-butileno kopolimero ir polistireno A–B–A blokinis kopolimeras, kurio sudėtyje stirenas sudaro ne daugiau kaip 35 % masės, vienu iš pavidalų, apibrėžtų šio skirsnio 6 pastabos b punkte</v>
      </c>
      <c r="J1168" s="410" t="str">
        <f t="shared" si="37"/>
        <v>kilogramai</v>
      </c>
    </row>
    <row r="1169" spans="1:10" ht="18" hidden="1" customHeight="1">
      <c r="A1169" s="414"/>
      <c r="B1169" s="414"/>
      <c r="C1169" s="414"/>
      <c r="D1169" s="414"/>
      <c r="E1169" s="412">
        <v>2015</v>
      </c>
      <c r="F1169" s="413">
        <v>8000</v>
      </c>
      <c r="G1169" s="413">
        <v>298750</v>
      </c>
      <c r="H1169" s="410">
        <f t="shared" si="36"/>
        <v>39019030</v>
      </c>
      <c r="I1169" s="410" t="str">
        <f t="shared" si="37"/>
        <v>-- Jonomero derva, kurią sudaro etileno, izobutilakrilato ir metakrilo rūgšties terpolimero druska; polistireno, etileno-butileno kopolimero ir polistireno A–B–A blokinis kopolimeras, kurio sudėtyje stirenas sudaro ne daugiau kaip 35 % masės, vienu iš pavidalų, apibrėžtų šio skirsnio 6 pastabos b punkte</v>
      </c>
      <c r="J1169" s="410" t="str">
        <f t="shared" si="37"/>
        <v>kilogramai</v>
      </c>
    </row>
    <row r="1170" spans="1:10" ht="18" hidden="1" customHeight="1">
      <c r="A1170" s="414"/>
      <c r="B1170" s="414"/>
      <c r="C1170" s="414"/>
      <c r="D1170" s="414"/>
      <c r="E1170" s="412">
        <v>2014</v>
      </c>
      <c r="F1170" s="413">
        <v>12003</v>
      </c>
      <c r="G1170" s="413">
        <v>386478</v>
      </c>
      <c r="H1170" s="410">
        <f t="shared" si="36"/>
        <v>39019030</v>
      </c>
      <c r="I1170" s="410" t="str">
        <f t="shared" si="37"/>
        <v>-- Jonomero derva, kurią sudaro etileno, izobutilakrilato ir metakrilo rūgšties terpolimero druska; polistireno, etileno-butileno kopolimero ir polistireno A–B–A blokinis kopolimeras, kurio sudėtyje stirenas sudaro ne daugiau kaip 35 % masės, vienu iš pavidalų, apibrėžtų šio skirsnio 6 pastabos b punkte</v>
      </c>
      <c r="J1170" s="410" t="str">
        <f t="shared" si="37"/>
        <v>kilogramai</v>
      </c>
    </row>
    <row r="1171" spans="1:10" ht="18" hidden="1" customHeight="1">
      <c r="A1171" s="414"/>
      <c r="B1171" s="414"/>
      <c r="C1171" s="414"/>
      <c r="D1171" s="414"/>
      <c r="E1171" s="412">
        <v>2013</v>
      </c>
      <c r="F1171" s="413">
        <v>29480</v>
      </c>
      <c r="G1171" s="413">
        <v>377456</v>
      </c>
      <c r="H1171" s="410">
        <f t="shared" si="36"/>
        <v>39019030</v>
      </c>
      <c r="I1171" s="410" t="str">
        <f t="shared" si="37"/>
        <v>-- Jonomero derva, kurią sudaro etileno, izobutilakrilato ir metakrilo rūgšties terpolimero druska; polistireno, etileno-butileno kopolimero ir polistireno A–B–A blokinis kopolimeras, kurio sudėtyje stirenas sudaro ne daugiau kaip 35 % masės, vienu iš pavidalų, apibrėžtų šio skirsnio 6 pastabos b punkte</v>
      </c>
      <c r="J1171" s="410" t="str">
        <f t="shared" si="37"/>
        <v>kilogramai</v>
      </c>
    </row>
    <row r="1172" spans="1:10" ht="18" hidden="1" customHeight="1">
      <c r="A1172" s="414"/>
      <c r="B1172" s="414"/>
      <c r="C1172" s="414"/>
      <c r="D1172" s="414"/>
      <c r="E1172" s="412">
        <v>2012</v>
      </c>
      <c r="F1172" s="413">
        <v>77232</v>
      </c>
      <c r="G1172" s="413">
        <v>249621</v>
      </c>
      <c r="H1172" s="410">
        <f t="shared" si="36"/>
        <v>39019030</v>
      </c>
      <c r="I1172" s="410" t="str">
        <f t="shared" si="37"/>
        <v>-- Jonomero derva, kurią sudaro etileno, izobutilakrilato ir metakrilo rūgšties terpolimero druska; polistireno, etileno-butileno kopolimero ir polistireno A–B–A blokinis kopolimeras, kurio sudėtyje stirenas sudaro ne daugiau kaip 35 % masės, vienu iš pavidalų, apibrėžtų šio skirsnio 6 pastabos b punkte</v>
      </c>
      <c r="J1172" s="410" t="str">
        <f t="shared" si="37"/>
        <v>kilogramai</v>
      </c>
    </row>
    <row r="1173" spans="1:10" ht="18" hidden="1" customHeight="1">
      <c r="A1173" s="414"/>
      <c r="B1173" s="414"/>
      <c r="C1173" s="414"/>
      <c r="D1173" s="414"/>
      <c r="E1173" s="412">
        <v>2011</v>
      </c>
      <c r="F1173" s="413">
        <v>55401</v>
      </c>
      <c r="G1173" s="413">
        <v>5</v>
      </c>
      <c r="H1173" s="410">
        <f t="shared" si="36"/>
        <v>39019030</v>
      </c>
      <c r="I1173" s="410" t="str">
        <f t="shared" si="37"/>
        <v>-- Jonomero derva, kurią sudaro etileno, izobutilakrilato ir metakrilo rūgšties terpolimero druska; polistireno, etileno-butileno kopolimero ir polistireno A–B–A blokinis kopolimeras, kurio sudėtyje stirenas sudaro ne daugiau kaip 35 % masės, vienu iš pavidalų, apibrėžtų šio skirsnio 6 pastabos b punkte</v>
      </c>
      <c r="J1173" s="410" t="str">
        <f t="shared" si="37"/>
        <v>kilogramai</v>
      </c>
    </row>
    <row r="1174" spans="1:10" ht="18" hidden="1" customHeight="1">
      <c r="A1174" s="414"/>
      <c r="B1174" s="414"/>
      <c r="C1174" s="414"/>
      <c r="D1174" s="414"/>
      <c r="E1174" s="412">
        <v>2010</v>
      </c>
      <c r="F1174" s="413">
        <v>0</v>
      </c>
      <c r="G1174" s="413">
        <v>25</v>
      </c>
      <c r="H1174" s="410">
        <f t="shared" si="36"/>
        <v>39019030</v>
      </c>
      <c r="I1174" s="410" t="str">
        <f t="shared" si="37"/>
        <v>-- Jonomero derva, kurią sudaro etileno, izobutilakrilato ir metakrilo rūgšties terpolimero druska; polistireno, etileno-butileno kopolimero ir polistireno A–B–A blokinis kopolimeras, kurio sudėtyje stirenas sudaro ne daugiau kaip 35 % masės, vienu iš pavidalų, apibrėžtų šio skirsnio 6 pastabos b punkte</v>
      </c>
      <c r="J1174" s="410" t="str">
        <f t="shared" si="37"/>
        <v>kilogramai</v>
      </c>
    </row>
    <row r="1175" spans="1:10" ht="18" hidden="1" customHeight="1">
      <c r="A1175" s="414"/>
      <c r="B1175" s="414"/>
      <c r="C1175" s="414"/>
      <c r="D1175" s="414"/>
      <c r="E1175" s="412">
        <v>2009</v>
      </c>
      <c r="F1175" s="413"/>
      <c r="G1175" s="413"/>
      <c r="H1175" s="410">
        <f t="shared" si="36"/>
        <v>39019030</v>
      </c>
      <c r="I1175" s="410" t="str">
        <f t="shared" si="37"/>
        <v>-- Jonomero derva, kurią sudaro etileno, izobutilakrilato ir metakrilo rūgšties terpolimero druska; polistireno, etileno-butileno kopolimero ir polistireno A–B–A blokinis kopolimeras, kurio sudėtyje stirenas sudaro ne daugiau kaip 35 % masės, vienu iš pavidalų, apibrėžtų šio skirsnio 6 pastabos b punkte</v>
      </c>
      <c r="J1175" s="410" t="str">
        <f t="shared" si="37"/>
        <v>kilogramai</v>
      </c>
    </row>
    <row r="1176" spans="1:10" ht="18" hidden="1" customHeight="1">
      <c r="A1176" s="414"/>
      <c r="B1176" s="414"/>
      <c r="C1176" s="414"/>
      <c r="D1176" s="414"/>
      <c r="E1176" s="412">
        <v>2008</v>
      </c>
      <c r="F1176" s="413"/>
      <c r="G1176" s="413"/>
      <c r="H1176" s="410">
        <f t="shared" si="36"/>
        <v>39019030</v>
      </c>
      <c r="I1176" s="410" t="str">
        <f t="shared" si="37"/>
        <v>-- Jonomero derva, kurią sudaro etileno, izobutilakrilato ir metakrilo rūgšties terpolimero druska; polistireno, etileno-butileno kopolimero ir polistireno A–B–A blokinis kopolimeras, kurio sudėtyje stirenas sudaro ne daugiau kaip 35 % masės, vienu iš pavidalų, apibrėžtų šio skirsnio 6 pastabos b punkte</v>
      </c>
      <c r="J1176" s="410" t="str">
        <f t="shared" si="37"/>
        <v>kilogramai</v>
      </c>
    </row>
    <row r="1177" spans="1:10" ht="18" hidden="1" customHeight="1">
      <c r="A1177" s="414"/>
      <c r="B1177" s="414"/>
      <c r="C1177" s="414"/>
      <c r="D1177" s="414"/>
      <c r="E1177" s="412">
        <v>2007</v>
      </c>
      <c r="F1177" s="413"/>
      <c r="G1177" s="413"/>
      <c r="H1177" s="410">
        <f t="shared" si="36"/>
        <v>39019030</v>
      </c>
      <c r="I1177" s="410" t="str">
        <f t="shared" si="37"/>
        <v>-- Jonomero derva, kurią sudaro etileno, izobutilakrilato ir metakrilo rūgšties terpolimero druska; polistireno, etileno-butileno kopolimero ir polistireno A–B–A blokinis kopolimeras, kurio sudėtyje stirenas sudaro ne daugiau kaip 35 % masės, vienu iš pavidalų, apibrėžtų šio skirsnio 6 pastabos b punkte</v>
      </c>
      <c r="J1177" s="410" t="str">
        <f t="shared" si="37"/>
        <v>kilogramai</v>
      </c>
    </row>
    <row r="1178" spans="1:10" ht="18" hidden="1" customHeight="1">
      <c r="A1178" s="414"/>
      <c r="B1178" s="414"/>
      <c r="C1178" s="414"/>
      <c r="D1178" s="414"/>
      <c r="E1178" s="412">
        <v>2006</v>
      </c>
      <c r="F1178" s="413"/>
      <c r="G1178" s="413"/>
      <c r="H1178" s="410">
        <f t="shared" si="36"/>
        <v>39019030</v>
      </c>
      <c r="I1178" s="410" t="str">
        <f t="shared" si="37"/>
        <v>-- Jonomero derva, kurią sudaro etileno, izobutilakrilato ir metakrilo rūgšties terpolimero druska; polistireno, etileno-butileno kopolimero ir polistireno A–B–A blokinis kopolimeras, kurio sudėtyje stirenas sudaro ne daugiau kaip 35 % masės, vienu iš pavidalų, apibrėžtų šio skirsnio 6 pastabos b punkte</v>
      </c>
      <c r="J1178" s="410" t="str">
        <f t="shared" si="37"/>
        <v>kilogramai</v>
      </c>
    </row>
    <row r="1179" spans="1:10" ht="18" hidden="1" customHeight="1">
      <c r="A1179" s="414"/>
      <c r="B1179" s="414"/>
      <c r="C1179" s="414"/>
      <c r="D1179" s="414"/>
      <c r="E1179" s="412">
        <v>2005</v>
      </c>
      <c r="F1179" s="413"/>
      <c r="G1179" s="413"/>
      <c r="H1179" s="410">
        <f t="shared" si="36"/>
        <v>39019030</v>
      </c>
      <c r="I1179" s="410" t="str">
        <f t="shared" si="37"/>
        <v>-- Jonomero derva, kurią sudaro etileno, izobutilakrilato ir metakrilo rūgšties terpolimero druska; polistireno, etileno-butileno kopolimero ir polistireno A–B–A blokinis kopolimeras, kurio sudėtyje stirenas sudaro ne daugiau kaip 35 % masės, vienu iš pavidalų, apibrėžtų šio skirsnio 6 pastabos b punkte</v>
      </c>
      <c r="J1179" s="410" t="str">
        <f t="shared" si="37"/>
        <v>kilogramai</v>
      </c>
    </row>
    <row r="1180" spans="1:10" ht="18" hidden="1" customHeight="1">
      <c r="A1180" s="414"/>
      <c r="B1180" s="411" t="s">
        <v>3196</v>
      </c>
      <c r="C1180" s="411" t="s">
        <v>3107</v>
      </c>
      <c r="D1180" s="411" t="s">
        <v>3054</v>
      </c>
      <c r="E1180" s="412">
        <v>2018</v>
      </c>
      <c r="F1180" s="413">
        <v>1232050.6000000001</v>
      </c>
      <c r="G1180" s="413">
        <v>5438556.5999999996</v>
      </c>
      <c r="H1180" s="410">
        <f t="shared" si="36"/>
        <v>39019080</v>
      </c>
      <c r="I1180" s="410" t="str">
        <f t="shared" si="37"/>
        <v>-- Kiti</v>
      </c>
      <c r="J1180" s="410" t="str">
        <f t="shared" si="37"/>
        <v>kilogramai</v>
      </c>
    </row>
    <row r="1181" spans="1:10" ht="18" hidden="1" customHeight="1">
      <c r="A1181" s="414"/>
      <c r="B1181" s="414"/>
      <c r="C1181" s="414"/>
      <c r="D1181" s="414"/>
      <c r="E1181" s="412">
        <v>2017</v>
      </c>
      <c r="F1181" s="413">
        <v>692004.7</v>
      </c>
      <c r="G1181" s="413">
        <v>4676694.8</v>
      </c>
      <c r="H1181" s="410">
        <f t="shared" si="36"/>
        <v>39019080</v>
      </c>
      <c r="I1181" s="410" t="str">
        <f t="shared" si="37"/>
        <v>-- Kiti</v>
      </c>
      <c r="J1181" s="410" t="str">
        <f t="shared" si="37"/>
        <v>kilogramai</v>
      </c>
    </row>
    <row r="1182" spans="1:10" ht="18" hidden="1" customHeight="1">
      <c r="A1182" s="414"/>
      <c r="B1182" s="414"/>
      <c r="C1182" s="414"/>
      <c r="D1182" s="414"/>
      <c r="E1182" s="412">
        <v>2016</v>
      </c>
      <c r="F1182" s="413"/>
      <c r="G1182" s="413"/>
      <c r="H1182" s="410">
        <f t="shared" si="36"/>
        <v>39019080</v>
      </c>
      <c r="I1182" s="410" t="str">
        <f t="shared" si="37"/>
        <v>-- Kiti</v>
      </c>
      <c r="J1182" s="410" t="str">
        <f t="shared" si="37"/>
        <v>kilogramai</v>
      </c>
    </row>
    <row r="1183" spans="1:10" ht="18" hidden="1" customHeight="1">
      <c r="A1183" s="414"/>
      <c r="B1183" s="414"/>
      <c r="C1183" s="414"/>
      <c r="D1183" s="414"/>
      <c r="E1183" s="412">
        <v>2015</v>
      </c>
      <c r="F1183" s="413"/>
      <c r="G1183" s="413"/>
      <c r="H1183" s="410">
        <f t="shared" si="36"/>
        <v>39019080</v>
      </c>
      <c r="I1183" s="410" t="str">
        <f t="shared" si="37"/>
        <v>-- Kiti</v>
      </c>
      <c r="J1183" s="410" t="str">
        <f t="shared" si="37"/>
        <v>kilogramai</v>
      </c>
    </row>
    <row r="1184" spans="1:10" ht="18" hidden="1" customHeight="1">
      <c r="A1184" s="414"/>
      <c r="B1184" s="414"/>
      <c r="C1184" s="414"/>
      <c r="D1184" s="414"/>
      <c r="E1184" s="412">
        <v>2014</v>
      </c>
      <c r="F1184" s="413"/>
      <c r="G1184" s="413"/>
      <c r="H1184" s="410">
        <f t="shared" si="36"/>
        <v>39019080</v>
      </c>
      <c r="I1184" s="410" t="str">
        <f t="shared" si="37"/>
        <v>-- Kiti</v>
      </c>
      <c r="J1184" s="410" t="str">
        <f t="shared" si="37"/>
        <v>kilogramai</v>
      </c>
    </row>
    <row r="1185" spans="1:10" ht="18" hidden="1" customHeight="1">
      <c r="A1185" s="414"/>
      <c r="B1185" s="414"/>
      <c r="C1185" s="414"/>
      <c r="D1185" s="414"/>
      <c r="E1185" s="412">
        <v>2013</v>
      </c>
      <c r="F1185" s="413"/>
      <c r="G1185" s="413"/>
      <c r="H1185" s="410">
        <f t="shared" si="36"/>
        <v>39019080</v>
      </c>
      <c r="I1185" s="410" t="str">
        <f t="shared" si="37"/>
        <v>-- Kiti</v>
      </c>
      <c r="J1185" s="410" t="str">
        <f t="shared" si="37"/>
        <v>kilogramai</v>
      </c>
    </row>
    <row r="1186" spans="1:10" ht="18" hidden="1" customHeight="1">
      <c r="A1186" s="414"/>
      <c r="B1186" s="414"/>
      <c r="C1186" s="414"/>
      <c r="D1186" s="414"/>
      <c r="E1186" s="412">
        <v>2012</v>
      </c>
      <c r="F1186" s="413"/>
      <c r="G1186" s="413"/>
      <c r="H1186" s="410">
        <f t="shared" si="36"/>
        <v>39019080</v>
      </c>
      <c r="I1186" s="410" t="str">
        <f t="shared" si="37"/>
        <v>-- Kiti</v>
      </c>
      <c r="J1186" s="410" t="str">
        <f t="shared" si="37"/>
        <v>kilogramai</v>
      </c>
    </row>
    <row r="1187" spans="1:10" ht="18" hidden="1" customHeight="1">
      <c r="A1187" s="414"/>
      <c r="B1187" s="414"/>
      <c r="C1187" s="414"/>
      <c r="D1187" s="414"/>
      <c r="E1187" s="412">
        <v>2011</v>
      </c>
      <c r="F1187" s="413"/>
      <c r="G1187" s="413"/>
      <c r="H1187" s="410">
        <f t="shared" si="36"/>
        <v>39019080</v>
      </c>
      <c r="I1187" s="410" t="str">
        <f t="shared" si="37"/>
        <v>-- Kiti</v>
      </c>
      <c r="J1187" s="410" t="str">
        <f t="shared" si="37"/>
        <v>kilogramai</v>
      </c>
    </row>
    <row r="1188" spans="1:10" ht="18" hidden="1" customHeight="1">
      <c r="A1188" s="414"/>
      <c r="B1188" s="414"/>
      <c r="C1188" s="414"/>
      <c r="D1188" s="414"/>
      <c r="E1188" s="412">
        <v>2010</v>
      </c>
      <c r="F1188" s="413"/>
      <c r="G1188" s="413"/>
      <c r="H1188" s="410">
        <f t="shared" si="36"/>
        <v>39019080</v>
      </c>
      <c r="I1188" s="410" t="str">
        <f t="shared" si="37"/>
        <v>-- Kiti</v>
      </c>
      <c r="J1188" s="410" t="str">
        <f t="shared" si="37"/>
        <v>kilogramai</v>
      </c>
    </row>
    <row r="1189" spans="1:10" ht="18" hidden="1" customHeight="1">
      <c r="A1189" s="414"/>
      <c r="B1189" s="414"/>
      <c r="C1189" s="414"/>
      <c r="D1189" s="414"/>
      <c r="E1189" s="412">
        <v>2009</v>
      </c>
      <c r="F1189" s="413"/>
      <c r="G1189" s="413"/>
      <c r="H1189" s="410">
        <f t="shared" si="36"/>
        <v>39019080</v>
      </c>
      <c r="I1189" s="410" t="str">
        <f t="shared" si="37"/>
        <v>-- Kiti</v>
      </c>
      <c r="J1189" s="410" t="str">
        <f t="shared" si="37"/>
        <v>kilogramai</v>
      </c>
    </row>
    <row r="1190" spans="1:10" ht="18" hidden="1" customHeight="1">
      <c r="A1190" s="414"/>
      <c r="B1190" s="414"/>
      <c r="C1190" s="414"/>
      <c r="D1190" s="414"/>
      <c r="E1190" s="412">
        <v>2008</v>
      </c>
      <c r="F1190" s="413"/>
      <c r="G1190" s="413"/>
      <c r="H1190" s="410">
        <f t="shared" si="36"/>
        <v>39019080</v>
      </c>
      <c r="I1190" s="410" t="str">
        <f t="shared" si="37"/>
        <v>-- Kiti</v>
      </c>
      <c r="J1190" s="410" t="str">
        <f t="shared" si="37"/>
        <v>kilogramai</v>
      </c>
    </row>
    <row r="1191" spans="1:10" ht="18" hidden="1" customHeight="1">
      <c r="A1191" s="414"/>
      <c r="B1191" s="414"/>
      <c r="C1191" s="414"/>
      <c r="D1191" s="414"/>
      <c r="E1191" s="412">
        <v>2007</v>
      </c>
      <c r="F1191" s="413"/>
      <c r="G1191" s="413"/>
      <c r="H1191" s="410">
        <f t="shared" si="36"/>
        <v>39019080</v>
      </c>
      <c r="I1191" s="410" t="str">
        <f t="shared" si="37"/>
        <v>-- Kiti</v>
      </c>
      <c r="J1191" s="410" t="str">
        <f t="shared" si="37"/>
        <v>kilogramai</v>
      </c>
    </row>
    <row r="1192" spans="1:10" ht="18" hidden="1" customHeight="1">
      <c r="A1192" s="414"/>
      <c r="B1192" s="414"/>
      <c r="C1192" s="414"/>
      <c r="D1192" s="414"/>
      <c r="E1192" s="412">
        <v>2006</v>
      </c>
      <c r="F1192" s="413"/>
      <c r="G1192" s="413"/>
      <c r="H1192" s="410">
        <f t="shared" si="36"/>
        <v>39019080</v>
      </c>
      <c r="I1192" s="410" t="str">
        <f t="shared" si="37"/>
        <v>-- Kiti</v>
      </c>
      <c r="J1192" s="410" t="str">
        <f t="shared" si="37"/>
        <v>kilogramai</v>
      </c>
    </row>
    <row r="1193" spans="1:10" ht="18" hidden="1" customHeight="1">
      <c r="A1193" s="414"/>
      <c r="B1193" s="414"/>
      <c r="C1193" s="414"/>
      <c r="D1193" s="414"/>
      <c r="E1193" s="412">
        <v>2005</v>
      </c>
      <c r="F1193" s="413"/>
      <c r="G1193" s="413"/>
      <c r="H1193" s="410">
        <f t="shared" si="36"/>
        <v>39019080</v>
      </c>
      <c r="I1193" s="410" t="str">
        <f t="shared" si="37"/>
        <v>-- Kiti</v>
      </c>
      <c r="J1193" s="410" t="str">
        <f t="shared" si="37"/>
        <v>kilogramai</v>
      </c>
    </row>
    <row r="1194" spans="1:10" ht="18" hidden="1" customHeight="1">
      <c r="A1194" s="414"/>
      <c r="B1194" s="411" t="s">
        <v>3197</v>
      </c>
      <c r="C1194" s="411" t="s">
        <v>3107</v>
      </c>
      <c r="D1194" s="411" t="s">
        <v>3054</v>
      </c>
      <c r="E1194" s="412">
        <v>2018</v>
      </c>
      <c r="F1194" s="413"/>
      <c r="G1194" s="413"/>
      <c r="H1194" s="410">
        <f t="shared" si="36"/>
        <v>39019090</v>
      </c>
      <c r="I1194" s="410" t="str">
        <f t="shared" si="37"/>
        <v>-- Kiti</v>
      </c>
      <c r="J1194" s="410" t="str">
        <f t="shared" si="37"/>
        <v>kilogramai</v>
      </c>
    </row>
    <row r="1195" spans="1:10" ht="18" hidden="1" customHeight="1">
      <c r="A1195" s="414"/>
      <c r="B1195" s="414"/>
      <c r="C1195" s="414"/>
      <c r="D1195" s="414"/>
      <c r="E1195" s="412">
        <v>2017</v>
      </c>
      <c r="F1195" s="413"/>
      <c r="G1195" s="413"/>
      <c r="H1195" s="410">
        <f t="shared" si="36"/>
        <v>39019090</v>
      </c>
      <c r="I1195" s="410" t="str">
        <f t="shared" si="37"/>
        <v>-- Kiti</v>
      </c>
      <c r="J1195" s="410" t="str">
        <f t="shared" si="37"/>
        <v>kilogramai</v>
      </c>
    </row>
    <row r="1196" spans="1:10" ht="18" hidden="1" customHeight="1">
      <c r="A1196" s="414"/>
      <c r="B1196" s="414"/>
      <c r="C1196" s="414"/>
      <c r="D1196" s="414"/>
      <c r="E1196" s="412">
        <v>2016</v>
      </c>
      <c r="F1196" s="413">
        <v>831405.2</v>
      </c>
      <c r="G1196" s="413">
        <v>11121078.699999999</v>
      </c>
      <c r="H1196" s="410">
        <f t="shared" si="36"/>
        <v>39019090</v>
      </c>
      <c r="I1196" s="410" t="str">
        <f t="shared" si="37"/>
        <v>-- Kiti</v>
      </c>
      <c r="J1196" s="410" t="str">
        <f t="shared" si="37"/>
        <v>kilogramai</v>
      </c>
    </row>
    <row r="1197" spans="1:10" ht="18" hidden="1" customHeight="1">
      <c r="A1197" s="414"/>
      <c r="B1197" s="414"/>
      <c r="C1197" s="414"/>
      <c r="D1197" s="414"/>
      <c r="E1197" s="412">
        <v>2015</v>
      </c>
      <c r="F1197" s="413">
        <v>529596.1</v>
      </c>
      <c r="G1197" s="413">
        <v>9617317.0999999996</v>
      </c>
      <c r="H1197" s="410">
        <f t="shared" si="36"/>
        <v>39019090</v>
      </c>
      <c r="I1197" s="410" t="str">
        <f t="shared" si="37"/>
        <v>-- Kiti</v>
      </c>
      <c r="J1197" s="410" t="str">
        <f t="shared" si="37"/>
        <v>kilogramai</v>
      </c>
    </row>
    <row r="1198" spans="1:10" ht="18" hidden="1" customHeight="1">
      <c r="A1198" s="414"/>
      <c r="B1198" s="414"/>
      <c r="C1198" s="414"/>
      <c r="D1198" s="414"/>
      <c r="E1198" s="412">
        <v>2014</v>
      </c>
      <c r="F1198" s="413">
        <v>858193.1</v>
      </c>
      <c r="G1198" s="413">
        <v>10752442.699999999</v>
      </c>
      <c r="H1198" s="410">
        <f t="shared" si="36"/>
        <v>39019090</v>
      </c>
      <c r="I1198" s="410" t="str">
        <f t="shared" si="37"/>
        <v>-- Kiti</v>
      </c>
      <c r="J1198" s="410" t="str">
        <f t="shared" si="37"/>
        <v>kilogramai</v>
      </c>
    </row>
    <row r="1199" spans="1:10" ht="18" hidden="1" customHeight="1">
      <c r="A1199" s="414"/>
      <c r="B1199" s="414"/>
      <c r="C1199" s="414"/>
      <c r="D1199" s="414"/>
      <c r="E1199" s="412">
        <v>2013</v>
      </c>
      <c r="F1199" s="413">
        <v>1254046.1000000001</v>
      </c>
      <c r="G1199" s="413">
        <v>8030691.7000000002</v>
      </c>
      <c r="H1199" s="410">
        <f t="shared" si="36"/>
        <v>39019090</v>
      </c>
      <c r="I1199" s="410" t="str">
        <f t="shared" si="37"/>
        <v>-- Kiti</v>
      </c>
      <c r="J1199" s="410" t="str">
        <f t="shared" si="37"/>
        <v>kilogramai</v>
      </c>
    </row>
    <row r="1200" spans="1:10" ht="18" hidden="1" customHeight="1">
      <c r="A1200" s="414"/>
      <c r="B1200" s="414"/>
      <c r="C1200" s="414"/>
      <c r="D1200" s="414"/>
      <c r="E1200" s="412">
        <v>2012</v>
      </c>
      <c r="F1200" s="413">
        <v>1836480</v>
      </c>
      <c r="G1200" s="413">
        <v>4966231.0999999996</v>
      </c>
      <c r="H1200" s="410">
        <f t="shared" si="36"/>
        <v>39019090</v>
      </c>
      <c r="I1200" s="410" t="str">
        <f t="shared" si="37"/>
        <v>-- Kiti</v>
      </c>
      <c r="J1200" s="410" t="str">
        <f t="shared" si="37"/>
        <v>kilogramai</v>
      </c>
    </row>
    <row r="1201" spans="1:10" ht="18" hidden="1" customHeight="1">
      <c r="A1201" s="414"/>
      <c r="B1201" s="414"/>
      <c r="C1201" s="414"/>
      <c r="D1201" s="414"/>
      <c r="E1201" s="412">
        <v>2011</v>
      </c>
      <c r="F1201" s="413">
        <v>1090671.2</v>
      </c>
      <c r="G1201" s="413">
        <v>3361542.8</v>
      </c>
      <c r="H1201" s="410">
        <f t="shared" si="36"/>
        <v>39019090</v>
      </c>
      <c r="I1201" s="410" t="str">
        <f t="shared" si="37"/>
        <v>-- Kiti</v>
      </c>
      <c r="J1201" s="410" t="str">
        <f t="shared" si="37"/>
        <v>kilogramai</v>
      </c>
    </row>
    <row r="1202" spans="1:10" ht="18" hidden="1" customHeight="1">
      <c r="A1202" s="414"/>
      <c r="B1202" s="414"/>
      <c r="C1202" s="414"/>
      <c r="D1202" s="414"/>
      <c r="E1202" s="412">
        <v>2010</v>
      </c>
      <c r="F1202" s="413">
        <v>401089</v>
      </c>
      <c r="G1202" s="413">
        <v>1183131.8</v>
      </c>
      <c r="H1202" s="410">
        <f t="shared" si="36"/>
        <v>39019090</v>
      </c>
      <c r="I1202" s="410" t="str">
        <f t="shared" si="37"/>
        <v>-- Kiti</v>
      </c>
      <c r="J1202" s="410" t="str">
        <f t="shared" si="37"/>
        <v>kilogramai</v>
      </c>
    </row>
    <row r="1203" spans="1:10" ht="18" hidden="1" customHeight="1">
      <c r="A1203" s="414"/>
      <c r="B1203" s="414"/>
      <c r="C1203" s="414"/>
      <c r="D1203" s="414"/>
      <c r="E1203" s="412">
        <v>2009</v>
      </c>
      <c r="F1203" s="413">
        <v>564833</v>
      </c>
      <c r="G1203" s="413">
        <v>1429412.1</v>
      </c>
      <c r="H1203" s="410">
        <f t="shared" si="36"/>
        <v>39019090</v>
      </c>
      <c r="I1203" s="410" t="str">
        <f t="shared" si="37"/>
        <v>-- Kiti</v>
      </c>
      <c r="J1203" s="410" t="str">
        <f t="shared" si="37"/>
        <v>kilogramai</v>
      </c>
    </row>
    <row r="1204" spans="1:10" ht="18" hidden="1" customHeight="1">
      <c r="A1204" s="414"/>
      <c r="B1204" s="414"/>
      <c r="C1204" s="414"/>
      <c r="D1204" s="414"/>
      <c r="E1204" s="412">
        <v>2008</v>
      </c>
      <c r="F1204" s="413">
        <v>189432.9</v>
      </c>
      <c r="G1204" s="413">
        <v>511108</v>
      </c>
      <c r="H1204" s="410">
        <f t="shared" si="36"/>
        <v>39019090</v>
      </c>
      <c r="I1204" s="410" t="str">
        <f t="shared" si="37"/>
        <v>-- Kiti</v>
      </c>
      <c r="J1204" s="410" t="str">
        <f t="shared" si="37"/>
        <v>kilogramai</v>
      </c>
    </row>
    <row r="1205" spans="1:10" ht="18" hidden="1" customHeight="1">
      <c r="A1205" s="414"/>
      <c r="B1205" s="414"/>
      <c r="C1205" s="414"/>
      <c r="D1205" s="414"/>
      <c r="E1205" s="412">
        <v>2007</v>
      </c>
      <c r="F1205" s="413">
        <v>5642.8</v>
      </c>
      <c r="G1205" s="413">
        <v>558485</v>
      </c>
      <c r="H1205" s="410">
        <f t="shared" si="36"/>
        <v>39019090</v>
      </c>
      <c r="I1205" s="410" t="str">
        <f t="shared" si="37"/>
        <v>-- Kiti</v>
      </c>
      <c r="J1205" s="410" t="str">
        <f t="shared" si="37"/>
        <v>kilogramai</v>
      </c>
    </row>
    <row r="1206" spans="1:10" ht="18" hidden="1" customHeight="1">
      <c r="A1206" s="414"/>
      <c r="B1206" s="414"/>
      <c r="C1206" s="414"/>
      <c r="D1206" s="414"/>
      <c r="E1206" s="412">
        <v>2006</v>
      </c>
      <c r="F1206" s="413">
        <v>566</v>
      </c>
      <c r="G1206" s="413">
        <v>361555</v>
      </c>
      <c r="H1206" s="410">
        <f t="shared" si="36"/>
        <v>39019090</v>
      </c>
      <c r="I1206" s="410" t="str">
        <f t="shared" si="37"/>
        <v>-- Kiti</v>
      </c>
      <c r="J1206" s="410" t="str">
        <f t="shared" si="37"/>
        <v>kilogramai</v>
      </c>
    </row>
    <row r="1207" spans="1:10" ht="18" hidden="1" customHeight="1">
      <c r="A1207" s="414"/>
      <c r="B1207" s="414"/>
      <c r="C1207" s="414"/>
      <c r="D1207" s="414"/>
      <c r="E1207" s="412">
        <v>2005</v>
      </c>
      <c r="F1207" s="413">
        <v>258621</v>
      </c>
      <c r="G1207" s="413">
        <v>666965.1</v>
      </c>
      <c r="H1207" s="410">
        <f t="shared" si="36"/>
        <v>39019090</v>
      </c>
      <c r="I1207" s="410" t="str">
        <f t="shared" si="37"/>
        <v>-- Kiti</v>
      </c>
      <c r="J1207" s="410" t="str">
        <f t="shared" si="37"/>
        <v>kilogramai</v>
      </c>
    </row>
    <row r="1208" spans="1:10" ht="18" hidden="1" customHeight="1">
      <c r="A1208" s="414"/>
      <c r="B1208" s="411" t="s">
        <v>3198</v>
      </c>
      <c r="C1208" s="411" t="s">
        <v>3199</v>
      </c>
      <c r="D1208" s="411" t="s">
        <v>3054</v>
      </c>
      <c r="E1208" s="412">
        <v>2018</v>
      </c>
      <c r="F1208" s="413">
        <v>11860335.800000001</v>
      </c>
      <c r="G1208" s="413">
        <v>26464772.199999999</v>
      </c>
      <c r="H1208" s="410">
        <f t="shared" si="36"/>
        <v>39021000</v>
      </c>
      <c r="I1208" s="410" t="str">
        <f t="shared" si="37"/>
        <v>-- Polipropilenas</v>
      </c>
      <c r="J1208" s="410" t="str">
        <f t="shared" si="37"/>
        <v>kilogramai</v>
      </c>
    </row>
    <row r="1209" spans="1:10" ht="18" hidden="1" customHeight="1">
      <c r="A1209" s="414"/>
      <c r="B1209" s="414"/>
      <c r="C1209" s="414"/>
      <c r="D1209" s="414"/>
      <c r="E1209" s="412">
        <v>2017</v>
      </c>
      <c r="F1209" s="413">
        <v>19553848.800000001</v>
      </c>
      <c r="G1209" s="413">
        <v>31624434</v>
      </c>
      <c r="H1209" s="410">
        <f t="shared" si="36"/>
        <v>39021000</v>
      </c>
      <c r="I1209" s="410" t="str">
        <f t="shared" si="37"/>
        <v>-- Polipropilenas</v>
      </c>
      <c r="J1209" s="410" t="str">
        <f t="shared" si="37"/>
        <v>kilogramai</v>
      </c>
    </row>
    <row r="1210" spans="1:10" ht="18" hidden="1" customHeight="1">
      <c r="A1210" s="414"/>
      <c r="B1210" s="414"/>
      <c r="C1210" s="414"/>
      <c r="D1210" s="414"/>
      <c r="E1210" s="412">
        <v>2016</v>
      </c>
      <c r="F1210" s="413">
        <v>19256889</v>
      </c>
      <c r="G1210" s="413">
        <v>32349445.699999999</v>
      </c>
      <c r="H1210" s="410">
        <f t="shared" si="36"/>
        <v>39021000</v>
      </c>
      <c r="I1210" s="410" t="str">
        <f t="shared" si="37"/>
        <v>-- Polipropilenas</v>
      </c>
      <c r="J1210" s="410" t="str">
        <f t="shared" si="37"/>
        <v>kilogramai</v>
      </c>
    </row>
    <row r="1211" spans="1:10" ht="18" hidden="1" customHeight="1">
      <c r="A1211" s="414"/>
      <c r="B1211" s="414"/>
      <c r="C1211" s="414"/>
      <c r="D1211" s="414"/>
      <c r="E1211" s="412">
        <v>2015</v>
      </c>
      <c r="F1211" s="413">
        <v>24342475.300000001</v>
      </c>
      <c r="G1211" s="413">
        <v>35298086.799999997</v>
      </c>
      <c r="H1211" s="410">
        <f t="shared" si="36"/>
        <v>39021000</v>
      </c>
      <c r="I1211" s="410" t="str">
        <f t="shared" si="37"/>
        <v>-- Polipropilenas</v>
      </c>
      <c r="J1211" s="410" t="str">
        <f t="shared" si="37"/>
        <v>kilogramai</v>
      </c>
    </row>
    <row r="1212" spans="1:10" ht="18" hidden="1" customHeight="1">
      <c r="A1212" s="414"/>
      <c r="B1212" s="414"/>
      <c r="C1212" s="414"/>
      <c r="D1212" s="414"/>
      <c r="E1212" s="412">
        <v>2014</v>
      </c>
      <c r="F1212" s="413">
        <v>21552629.600000001</v>
      </c>
      <c r="G1212" s="413">
        <v>34314752.5</v>
      </c>
      <c r="H1212" s="410">
        <f t="shared" si="36"/>
        <v>39021000</v>
      </c>
      <c r="I1212" s="410" t="str">
        <f t="shared" si="37"/>
        <v>-- Polipropilenas</v>
      </c>
      <c r="J1212" s="410" t="str">
        <f t="shared" si="37"/>
        <v>kilogramai</v>
      </c>
    </row>
    <row r="1213" spans="1:10" ht="18" hidden="1" customHeight="1">
      <c r="A1213" s="414"/>
      <c r="B1213" s="414"/>
      <c r="C1213" s="414"/>
      <c r="D1213" s="414"/>
      <c r="E1213" s="412">
        <v>2013</v>
      </c>
      <c r="F1213" s="413">
        <v>22102971.899999999</v>
      </c>
      <c r="G1213" s="413">
        <v>31677268.899999999</v>
      </c>
      <c r="H1213" s="410">
        <f t="shared" si="36"/>
        <v>39021000</v>
      </c>
      <c r="I1213" s="410" t="str">
        <f t="shared" si="37"/>
        <v>-- Polipropilenas</v>
      </c>
      <c r="J1213" s="410" t="str">
        <f t="shared" si="37"/>
        <v>kilogramai</v>
      </c>
    </row>
    <row r="1214" spans="1:10" ht="18" hidden="1" customHeight="1">
      <c r="A1214" s="414"/>
      <c r="B1214" s="414"/>
      <c r="C1214" s="414"/>
      <c r="D1214" s="414"/>
      <c r="E1214" s="412">
        <v>2012</v>
      </c>
      <c r="F1214" s="413">
        <v>21813124.699999999</v>
      </c>
      <c r="G1214" s="413">
        <v>31408743</v>
      </c>
      <c r="H1214" s="410">
        <f t="shared" si="36"/>
        <v>39021000</v>
      </c>
      <c r="I1214" s="410" t="str">
        <f t="shared" si="37"/>
        <v>-- Polipropilenas</v>
      </c>
      <c r="J1214" s="410" t="str">
        <f t="shared" si="37"/>
        <v>kilogramai</v>
      </c>
    </row>
    <row r="1215" spans="1:10" ht="18" hidden="1" customHeight="1">
      <c r="A1215" s="414"/>
      <c r="B1215" s="414"/>
      <c r="C1215" s="414"/>
      <c r="D1215" s="414"/>
      <c r="E1215" s="412">
        <v>2011</v>
      </c>
      <c r="F1215" s="413">
        <v>11743680.199999999</v>
      </c>
      <c r="G1215" s="413">
        <v>19415756.199999999</v>
      </c>
      <c r="H1215" s="410">
        <f t="shared" si="36"/>
        <v>39021000</v>
      </c>
      <c r="I1215" s="410" t="str">
        <f t="shared" si="37"/>
        <v>-- Polipropilenas</v>
      </c>
      <c r="J1215" s="410" t="str">
        <f t="shared" si="37"/>
        <v>kilogramai</v>
      </c>
    </row>
    <row r="1216" spans="1:10" ht="18" hidden="1" customHeight="1">
      <c r="A1216" s="414"/>
      <c r="B1216" s="414"/>
      <c r="C1216" s="414"/>
      <c r="D1216" s="414"/>
      <c r="E1216" s="412">
        <v>2010</v>
      </c>
      <c r="F1216" s="413">
        <v>12071015.699999999</v>
      </c>
      <c r="G1216" s="413">
        <v>20694495.199999999</v>
      </c>
      <c r="H1216" s="410">
        <f t="shared" si="36"/>
        <v>39021000</v>
      </c>
      <c r="I1216" s="410" t="str">
        <f t="shared" si="37"/>
        <v>-- Polipropilenas</v>
      </c>
      <c r="J1216" s="410" t="str">
        <f t="shared" si="37"/>
        <v>kilogramai</v>
      </c>
    </row>
    <row r="1217" spans="1:10" ht="18" hidden="1" customHeight="1">
      <c r="A1217" s="414"/>
      <c r="B1217" s="414"/>
      <c r="C1217" s="414"/>
      <c r="D1217" s="414"/>
      <c r="E1217" s="412">
        <v>2009</v>
      </c>
      <c r="F1217" s="413">
        <v>12537464.5</v>
      </c>
      <c r="G1217" s="413">
        <v>17953261</v>
      </c>
      <c r="H1217" s="410">
        <f t="shared" si="36"/>
        <v>39021000</v>
      </c>
      <c r="I1217" s="410" t="str">
        <f t="shared" si="37"/>
        <v>-- Polipropilenas</v>
      </c>
      <c r="J1217" s="410" t="str">
        <f t="shared" si="37"/>
        <v>kilogramai</v>
      </c>
    </row>
    <row r="1218" spans="1:10" ht="18" hidden="1" customHeight="1">
      <c r="A1218" s="414"/>
      <c r="B1218" s="414"/>
      <c r="C1218" s="414"/>
      <c r="D1218" s="414"/>
      <c r="E1218" s="412">
        <v>2008</v>
      </c>
      <c r="F1218" s="413">
        <v>14079146.4</v>
      </c>
      <c r="G1218" s="413">
        <v>23708300.100000001</v>
      </c>
      <c r="H1218" s="410">
        <f t="shared" si="36"/>
        <v>39021000</v>
      </c>
      <c r="I1218" s="410" t="str">
        <f t="shared" si="37"/>
        <v>-- Polipropilenas</v>
      </c>
      <c r="J1218" s="410" t="str">
        <f t="shared" si="37"/>
        <v>kilogramai</v>
      </c>
    </row>
    <row r="1219" spans="1:10" ht="18" hidden="1" customHeight="1">
      <c r="A1219" s="414"/>
      <c r="B1219" s="414"/>
      <c r="C1219" s="414"/>
      <c r="D1219" s="414"/>
      <c r="E1219" s="412">
        <v>2007</v>
      </c>
      <c r="F1219" s="413">
        <v>9595578</v>
      </c>
      <c r="G1219" s="413">
        <v>14231176.199999999</v>
      </c>
      <c r="H1219" s="410">
        <f t="shared" si="36"/>
        <v>39021000</v>
      </c>
      <c r="I1219" s="410" t="str">
        <f t="shared" si="37"/>
        <v>-- Polipropilenas</v>
      </c>
      <c r="J1219" s="410" t="str">
        <f t="shared" si="37"/>
        <v>kilogramai</v>
      </c>
    </row>
    <row r="1220" spans="1:10" ht="18" hidden="1" customHeight="1">
      <c r="A1220" s="414"/>
      <c r="B1220" s="414"/>
      <c r="C1220" s="414"/>
      <c r="D1220" s="414"/>
      <c r="E1220" s="412">
        <v>2006</v>
      </c>
      <c r="F1220" s="413">
        <v>9540866</v>
      </c>
      <c r="G1220" s="413">
        <v>11871370.5</v>
      </c>
      <c r="H1220" s="410">
        <f t="shared" si="36"/>
        <v>39021000</v>
      </c>
      <c r="I1220" s="410" t="str">
        <f t="shared" si="37"/>
        <v>-- Polipropilenas</v>
      </c>
      <c r="J1220" s="410" t="str">
        <f t="shared" si="37"/>
        <v>kilogramai</v>
      </c>
    </row>
    <row r="1221" spans="1:10" ht="18" hidden="1" customHeight="1">
      <c r="A1221" s="414"/>
      <c r="B1221" s="414"/>
      <c r="C1221" s="414"/>
      <c r="D1221" s="414"/>
      <c r="E1221" s="412">
        <v>2005</v>
      </c>
      <c r="F1221" s="413">
        <v>8501500.3000000007</v>
      </c>
      <c r="G1221" s="413">
        <v>9041877.3000000007</v>
      </c>
      <c r="H1221" s="410">
        <f t="shared" ref="H1221:H1284" si="38">+IF(B1221=0,H1220,VALUE(B1221))</f>
        <v>39021000</v>
      </c>
      <c r="I1221" s="410" t="str">
        <f t="shared" ref="I1221:J1284" si="39">+IF(C1221=0,I1220,C1221)</f>
        <v>-- Polipropilenas</v>
      </c>
      <c r="J1221" s="410" t="str">
        <f t="shared" si="39"/>
        <v>kilogramai</v>
      </c>
    </row>
    <row r="1222" spans="1:10" ht="18" hidden="1" customHeight="1">
      <c r="A1222" s="414"/>
      <c r="B1222" s="411" t="s">
        <v>3200</v>
      </c>
      <c r="C1222" s="411" t="s">
        <v>3201</v>
      </c>
      <c r="D1222" s="411" t="s">
        <v>3054</v>
      </c>
      <c r="E1222" s="412">
        <v>2018</v>
      </c>
      <c r="F1222" s="413">
        <v>25695.1</v>
      </c>
      <c r="G1222" s="413">
        <v>71135.600000000006</v>
      </c>
      <c r="H1222" s="410">
        <f t="shared" si="38"/>
        <v>39022000</v>
      </c>
      <c r="I1222" s="410" t="str">
        <f t="shared" si="39"/>
        <v>-- Poliizobutilenas</v>
      </c>
      <c r="J1222" s="410" t="str">
        <f t="shared" si="39"/>
        <v>kilogramai</v>
      </c>
    </row>
    <row r="1223" spans="1:10" ht="18" hidden="1" customHeight="1">
      <c r="A1223" s="414"/>
      <c r="B1223" s="414"/>
      <c r="C1223" s="414"/>
      <c r="D1223" s="414"/>
      <c r="E1223" s="412">
        <v>2017</v>
      </c>
      <c r="F1223" s="413">
        <v>24303</v>
      </c>
      <c r="G1223" s="413">
        <v>93038.1</v>
      </c>
      <c r="H1223" s="410">
        <f t="shared" si="38"/>
        <v>39022000</v>
      </c>
      <c r="I1223" s="410" t="str">
        <f t="shared" si="39"/>
        <v>-- Poliizobutilenas</v>
      </c>
      <c r="J1223" s="410" t="str">
        <f t="shared" si="39"/>
        <v>kilogramai</v>
      </c>
    </row>
    <row r="1224" spans="1:10" ht="18" hidden="1" customHeight="1">
      <c r="A1224" s="414"/>
      <c r="B1224" s="414"/>
      <c r="C1224" s="414"/>
      <c r="D1224" s="414"/>
      <c r="E1224" s="412">
        <v>2016</v>
      </c>
      <c r="F1224" s="413">
        <v>14000</v>
      </c>
      <c r="G1224" s="413">
        <v>75664.600000000006</v>
      </c>
      <c r="H1224" s="410">
        <f t="shared" si="38"/>
        <v>39022000</v>
      </c>
      <c r="I1224" s="410" t="str">
        <f t="shared" si="39"/>
        <v>-- Poliizobutilenas</v>
      </c>
      <c r="J1224" s="410" t="str">
        <f t="shared" si="39"/>
        <v>kilogramai</v>
      </c>
    </row>
    <row r="1225" spans="1:10" ht="18" hidden="1" customHeight="1">
      <c r="A1225" s="414"/>
      <c r="B1225" s="414"/>
      <c r="C1225" s="414"/>
      <c r="D1225" s="414"/>
      <c r="E1225" s="412">
        <v>2015</v>
      </c>
      <c r="F1225" s="413">
        <v>692965</v>
      </c>
      <c r="G1225" s="413">
        <v>179740.6</v>
      </c>
      <c r="H1225" s="410">
        <f t="shared" si="38"/>
        <v>39022000</v>
      </c>
      <c r="I1225" s="410" t="str">
        <f t="shared" si="39"/>
        <v>-- Poliizobutilenas</v>
      </c>
      <c r="J1225" s="410" t="str">
        <f t="shared" si="39"/>
        <v>kilogramai</v>
      </c>
    </row>
    <row r="1226" spans="1:10" ht="18" hidden="1" customHeight="1">
      <c r="A1226" s="414"/>
      <c r="B1226" s="414"/>
      <c r="C1226" s="414"/>
      <c r="D1226" s="414"/>
      <c r="E1226" s="412">
        <v>2014</v>
      </c>
      <c r="F1226" s="413">
        <v>574288</v>
      </c>
      <c r="G1226" s="413">
        <v>69691.7</v>
      </c>
      <c r="H1226" s="410">
        <f t="shared" si="38"/>
        <v>39022000</v>
      </c>
      <c r="I1226" s="410" t="str">
        <f t="shared" si="39"/>
        <v>-- Poliizobutilenas</v>
      </c>
      <c r="J1226" s="410" t="str">
        <f t="shared" si="39"/>
        <v>kilogramai</v>
      </c>
    </row>
    <row r="1227" spans="1:10" ht="18" hidden="1" customHeight="1">
      <c r="A1227" s="414"/>
      <c r="B1227" s="414"/>
      <c r="C1227" s="414"/>
      <c r="D1227" s="414"/>
      <c r="E1227" s="412">
        <v>2013</v>
      </c>
      <c r="F1227" s="413">
        <v>339190</v>
      </c>
      <c r="G1227" s="413">
        <v>27987</v>
      </c>
      <c r="H1227" s="410">
        <f t="shared" si="38"/>
        <v>39022000</v>
      </c>
      <c r="I1227" s="410" t="str">
        <f t="shared" si="39"/>
        <v>-- Poliizobutilenas</v>
      </c>
      <c r="J1227" s="410" t="str">
        <f t="shared" si="39"/>
        <v>kilogramai</v>
      </c>
    </row>
    <row r="1228" spans="1:10" ht="18" hidden="1" customHeight="1">
      <c r="A1228" s="414"/>
      <c r="B1228" s="414"/>
      <c r="C1228" s="414"/>
      <c r="D1228" s="414"/>
      <c r="E1228" s="412">
        <v>2012</v>
      </c>
      <c r="F1228" s="413">
        <v>10410</v>
      </c>
      <c r="G1228" s="413">
        <v>24190</v>
      </c>
      <c r="H1228" s="410">
        <f t="shared" si="38"/>
        <v>39022000</v>
      </c>
      <c r="I1228" s="410" t="str">
        <f t="shared" si="39"/>
        <v>-- Poliizobutilenas</v>
      </c>
      <c r="J1228" s="410" t="str">
        <f t="shared" si="39"/>
        <v>kilogramai</v>
      </c>
    </row>
    <row r="1229" spans="1:10" ht="18" hidden="1" customHeight="1">
      <c r="A1229" s="414"/>
      <c r="B1229" s="414"/>
      <c r="C1229" s="414"/>
      <c r="D1229" s="414"/>
      <c r="E1229" s="412">
        <v>2011</v>
      </c>
      <c r="F1229" s="413">
        <v>301</v>
      </c>
      <c r="G1229" s="413">
        <v>4287.3999999999996</v>
      </c>
      <c r="H1229" s="410">
        <f t="shared" si="38"/>
        <v>39022000</v>
      </c>
      <c r="I1229" s="410" t="str">
        <f t="shared" si="39"/>
        <v>-- Poliizobutilenas</v>
      </c>
      <c r="J1229" s="410" t="str">
        <f t="shared" si="39"/>
        <v>kilogramai</v>
      </c>
    </row>
    <row r="1230" spans="1:10" ht="18" hidden="1" customHeight="1">
      <c r="A1230" s="414"/>
      <c r="B1230" s="414"/>
      <c r="C1230" s="414"/>
      <c r="D1230" s="414"/>
      <c r="E1230" s="412">
        <v>2010</v>
      </c>
      <c r="F1230" s="413">
        <v>207.3</v>
      </c>
      <c r="G1230" s="413">
        <v>34245.5</v>
      </c>
      <c r="H1230" s="410">
        <f t="shared" si="38"/>
        <v>39022000</v>
      </c>
      <c r="I1230" s="410" t="str">
        <f t="shared" si="39"/>
        <v>-- Poliizobutilenas</v>
      </c>
      <c r="J1230" s="410" t="str">
        <f t="shared" si="39"/>
        <v>kilogramai</v>
      </c>
    </row>
    <row r="1231" spans="1:10" ht="18" hidden="1" customHeight="1">
      <c r="A1231" s="414"/>
      <c r="B1231" s="414"/>
      <c r="C1231" s="414"/>
      <c r="D1231" s="414"/>
      <c r="E1231" s="412">
        <v>2009</v>
      </c>
      <c r="F1231" s="413">
        <v>5760</v>
      </c>
      <c r="G1231" s="413">
        <v>5530</v>
      </c>
      <c r="H1231" s="410">
        <f t="shared" si="38"/>
        <v>39022000</v>
      </c>
      <c r="I1231" s="410" t="str">
        <f t="shared" si="39"/>
        <v>-- Poliizobutilenas</v>
      </c>
      <c r="J1231" s="410" t="str">
        <f t="shared" si="39"/>
        <v>kilogramai</v>
      </c>
    </row>
    <row r="1232" spans="1:10" ht="18" hidden="1" customHeight="1">
      <c r="A1232" s="414"/>
      <c r="B1232" s="414"/>
      <c r="C1232" s="414"/>
      <c r="D1232" s="414"/>
      <c r="E1232" s="412">
        <v>2008</v>
      </c>
      <c r="F1232" s="413">
        <v>0</v>
      </c>
      <c r="G1232" s="413">
        <v>20443.3</v>
      </c>
      <c r="H1232" s="410">
        <f t="shared" si="38"/>
        <v>39022000</v>
      </c>
      <c r="I1232" s="410" t="str">
        <f t="shared" si="39"/>
        <v>-- Poliizobutilenas</v>
      </c>
      <c r="J1232" s="410" t="str">
        <f t="shared" si="39"/>
        <v>kilogramai</v>
      </c>
    </row>
    <row r="1233" spans="1:10" ht="18" hidden="1" customHeight="1">
      <c r="A1233" s="414"/>
      <c r="B1233" s="414"/>
      <c r="C1233" s="414"/>
      <c r="D1233" s="414"/>
      <c r="E1233" s="412">
        <v>2007</v>
      </c>
      <c r="F1233" s="413">
        <v>0</v>
      </c>
      <c r="G1233" s="413">
        <v>40029</v>
      </c>
      <c r="H1233" s="410">
        <f t="shared" si="38"/>
        <v>39022000</v>
      </c>
      <c r="I1233" s="410" t="str">
        <f t="shared" si="39"/>
        <v>-- Poliizobutilenas</v>
      </c>
      <c r="J1233" s="410" t="str">
        <f t="shared" si="39"/>
        <v>kilogramai</v>
      </c>
    </row>
    <row r="1234" spans="1:10" ht="18" hidden="1" customHeight="1">
      <c r="A1234" s="414"/>
      <c r="B1234" s="414"/>
      <c r="C1234" s="414"/>
      <c r="D1234" s="414"/>
      <c r="E1234" s="412">
        <v>2006</v>
      </c>
      <c r="F1234" s="413">
        <v>38400</v>
      </c>
      <c r="G1234" s="413">
        <v>6004</v>
      </c>
      <c r="H1234" s="410">
        <f t="shared" si="38"/>
        <v>39022000</v>
      </c>
      <c r="I1234" s="410" t="str">
        <f t="shared" si="39"/>
        <v>-- Poliizobutilenas</v>
      </c>
      <c r="J1234" s="410" t="str">
        <f t="shared" si="39"/>
        <v>kilogramai</v>
      </c>
    </row>
    <row r="1235" spans="1:10" ht="18" hidden="1" customHeight="1">
      <c r="A1235" s="414"/>
      <c r="B1235" s="414"/>
      <c r="C1235" s="414"/>
      <c r="D1235" s="414"/>
      <c r="E1235" s="412">
        <v>2005</v>
      </c>
      <c r="F1235" s="413">
        <v>3400</v>
      </c>
      <c r="G1235" s="413">
        <v>13300</v>
      </c>
      <c r="H1235" s="410">
        <f t="shared" si="38"/>
        <v>39022000</v>
      </c>
      <c r="I1235" s="410" t="str">
        <f t="shared" si="39"/>
        <v>-- Poliizobutilenas</v>
      </c>
      <c r="J1235" s="410" t="str">
        <f t="shared" si="39"/>
        <v>kilogramai</v>
      </c>
    </row>
    <row r="1236" spans="1:10" ht="18" hidden="1" customHeight="1">
      <c r="A1236" s="414"/>
      <c r="B1236" s="411" t="s">
        <v>3202</v>
      </c>
      <c r="C1236" s="411" t="s">
        <v>3203</v>
      </c>
      <c r="D1236" s="411" t="s">
        <v>3054</v>
      </c>
      <c r="E1236" s="412">
        <v>2018</v>
      </c>
      <c r="F1236" s="413">
        <v>3502250</v>
      </c>
      <c r="G1236" s="413">
        <v>12537890.1</v>
      </c>
      <c r="H1236" s="410">
        <f t="shared" si="38"/>
        <v>39023000</v>
      </c>
      <c r="I1236" s="410" t="str">
        <f t="shared" si="39"/>
        <v>-- Propileno kopolimerai</v>
      </c>
      <c r="J1236" s="410" t="str">
        <f t="shared" si="39"/>
        <v>kilogramai</v>
      </c>
    </row>
    <row r="1237" spans="1:10" ht="18" hidden="1" customHeight="1">
      <c r="A1237" s="414"/>
      <c r="B1237" s="414"/>
      <c r="C1237" s="414"/>
      <c r="D1237" s="414"/>
      <c r="E1237" s="412">
        <v>2017</v>
      </c>
      <c r="F1237" s="413">
        <v>4617477.8</v>
      </c>
      <c r="G1237" s="413">
        <v>14663188.300000001</v>
      </c>
      <c r="H1237" s="410">
        <f t="shared" si="38"/>
        <v>39023000</v>
      </c>
      <c r="I1237" s="410" t="str">
        <f t="shared" si="39"/>
        <v>-- Propileno kopolimerai</v>
      </c>
      <c r="J1237" s="410" t="str">
        <f t="shared" si="39"/>
        <v>kilogramai</v>
      </c>
    </row>
    <row r="1238" spans="1:10" ht="18" hidden="1" customHeight="1">
      <c r="A1238" s="414"/>
      <c r="B1238" s="414"/>
      <c r="C1238" s="414"/>
      <c r="D1238" s="414"/>
      <c r="E1238" s="412">
        <v>2016</v>
      </c>
      <c r="F1238" s="413">
        <v>2618889</v>
      </c>
      <c r="G1238" s="413">
        <v>11413953.4</v>
      </c>
      <c r="H1238" s="410">
        <f t="shared" si="38"/>
        <v>39023000</v>
      </c>
      <c r="I1238" s="410" t="str">
        <f t="shared" si="39"/>
        <v>-- Propileno kopolimerai</v>
      </c>
      <c r="J1238" s="410" t="str">
        <f t="shared" si="39"/>
        <v>kilogramai</v>
      </c>
    </row>
    <row r="1239" spans="1:10" ht="18" hidden="1" customHeight="1">
      <c r="A1239" s="414"/>
      <c r="B1239" s="414"/>
      <c r="C1239" s="414"/>
      <c r="D1239" s="414"/>
      <c r="E1239" s="412">
        <v>2015</v>
      </c>
      <c r="F1239" s="413">
        <v>1851450.4</v>
      </c>
      <c r="G1239" s="413">
        <v>10154209.199999999</v>
      </c>
      <c r="H1239" s="410">
        <f t="shared" si="38"/>
        <v>39023000</v>
      </c>
      <c r="I1239" s="410" t="str">
        <f t="shared" si="39"/>
        <v>-- Propileno kopolimerai</v>
      </c>
      <c r="J1239" s="410" t="str">
        <f t="shared" si="39"/>
        <v>kilogramai</v>
      </c>
    </row>
    <row r="1240" spans="1:10" ht="18" hidden="1" customHeight="1">
      <c r="A1240" s="414"/>
      <c r="B1240" s="414"/>
      <c r="C1240" s="414"/>
      <c r="D1240" s="414"/>
      <c r="E1240" s="412">
        <v>2014</v>
      </c>
      <c r="F1240" s="413">
        <v>4236824.8</v>
      </c>
      <c r="G1240" s="413">
        <v>10662510</v>
      </c>
      <c r="H1240" s="410">
        <f t="shared" si="38"/>
        <v>39023000</v>
      </c>
      <c r="I1240" s="410" t="str">
        <f t="shared" si="39"/>
        <v>-- Propileno kopolimerai</v>
      </c>
      <c r="J1240" s="410" t="str">
        <f t="shared" si="39"/>
        <v>kilogramai</v>
      </c>
    </row>
    <row r="1241" spans="1:10" ht="18" hidden="1" customHeight="1">
      <c r="A1241" s="414"/>
      <c r="B1241" s="414"/>
      <c r="C1241" s="414"/>
      <c r="D1241" s="414"/>
      <c r="E1241" s="412">
        <v>2013</v>
      </c>
      <c r="F1241" s="413">
        <v>4633656.0999999996</v>
      </c>
      <c r="G1241" s="413">
        <v>12882344</v>
      </c>
      <c r="H1241" s="410">
        <f t="shared" si="38"/>
        <v>39023000</v>
      </c>
      <c r="I1241" s="410" t="str">
        <f t="shared" si="39"/>
        <v>-- Propileno kopolimerai</v>
      </c>
      <c r="J1241" s="410" t="str">
        <f t="shared" si="39"/>
        <v>kilogramai</v>
      </c>
    </row>
    <row r="1242" spans="1:10" ht="18" hidden="1" customHeight="1">
      <c r="A1242" s="414"/>
      <c r="B1242" s="414"/>
      <c r="C1242" s="414"/>
      <c r="D1242" s="414"/>
      <c r="E1242" s="412">
        <v>2012</v>
      </c>
      <c r="F1242" s="413">
        <v>4210051</v>
      </c>
      <c r="G1242" s="413">
        <v>11668959</v>
      </c>
      <c r="H1242" s="410">
        <f t="shared" si="38"/>
        <v>39023000</v>
      </c>
      <c r="I1242" s="410" t="str">
        <f t="shared" si="39"/>
        <v>-- Propileno kopolimerai</v>
      </c>
      <c r="J1242" s="410" t="str">
        <f t="shared" si="39"/>
        <v>kilogramai</v>
      </c>
    </row>
    <row r="1243" spans="1:10" ht="18" hidden="1" customHeight="1">
      <c r="A1243" s="414"/>
      <c r="B1243" s="414"/>
      <c r="C1243" s="414"/>
      <c r="D1243" s="414"/>
      <c r="E1243" s="412">
        <v>2011</v>
      </c>
      <c r="F1243" s="413">
        <v>4283221</v>
      </c>
      <c r="G1243" s="413">
        <v>12508567</v>
      </c>
      <c r="H1243" s="410">
        <f t="shared" si="38"/>
        <v>39023000</v>
      </c>
      <c r="I1243" s="410" t="str">
        <f t="shared" si="39"/>
        <v>-- Propileno kopolimerai</v>
      </c>
      <c r="J1243" s="410" t="str">
        <f t="shared" si="39"/>
        <v>kilogramai</v>
      </c>
    </row>
    <row r="1244" spans="1:10" ht="18" hidden="1" customHeight="1">
      <c r="A1244" s="414"/>
      <c r="B1244" s="414"/>
      <c r="C1244" s="414"/>
      <c r="D1244" s="414"/>
      <c r="E1244" s="412">
        <v>2010</v>
      </c>
      <c r="F1244" s="413">
        <v>3262208</v>
      </c>
      <c r="G1244" s="413">
        <v>22793393.600000001</v>
      </c>
      <c r="H1244" s="410">
        <f t="shared" si="38"/>
        <v>39023000</v>
      </c>
      <c r="I1244" s="410" t="str">
        <f t="shared" si="39"/>
        <v>-- Propileno kopolimerai</v>
      </c>
      <c r="J1244" s="410" t="str">
        <f t="shared" si="39"/>
        <v>kilogramai</v>
      </c>
    </row>
    <row r="1245" spans="1:10" ht="18" hidden="1" customHeight="1">
      <c r="A1245" s="414"/>
      <c r="B1245" s="414"/>
      <c r="C1245" s="414"/>
      <c r="D1245" s="414"/>
      <c r="E1245" s="412">
        <v>2009</v>
      </c>
      <c r="F1245" s="413">
        <v>1816954</v>
      </c>
      <c r="G1245" s="413">
        <v>8339489</v>
      </c>
      <c r="H1245" s="410">
        <f t="shared" si="38"/>
        <v>39023000</v>
      </c>
      <c r="I1245" s="410" t="str">
        <f t="shared" si="39"/>
        <v>-- Propileno kopolimerai</v>
      </c>
      <c r="J1245" s="410" t="str">
        <f t="shared" si="39"/>
        <v>kilogramai</v>
      </c>
    </row>
    <row r="1246" spans="1:10" ht="18" hidden="1" customHeight="1">
      <c r="A1246" s="414"/>
      <c r="B1246" s="414"/>
      <c r="C1246" s="414"/>
      <c r="D1246" s="414"/>
      <c r="E1246" s="412">
        <v>2008</v>
      </c>
      <c r="F1246" s="413">
        <v>1695925</v>
      </c>
      <c r="G1246" s="413">
        <v>6287602</v>
      </c>
      <c r="H1246" s="410">
        <f t="shared" si="38"/>
        <v>39023000</v>
      </c>
      <c r="I1246" s="410" t="str">
        <f t="shared" si="39"/>
        <v>-- Propileno kopolimerai</v>
      </c>
      <c r="J1246" s="410" t="str">
        <f t="shared" si="39"/>
        <v>kilogramai</v>
      </c>
    </row>
    <row r="1247" spans="1:10" ht="18" hidden="1" customHeight="1">
      <c r="A1247" s="414"/>
      <c r="B1247" s="414"/>
      <c r="C1247" s="414"/>
      <c r="D1247" s="414"/>
      <c r="E1247" s="412">
        <v>2007</v>
      </c>
      <c r="F1247" s="413">
        <v>1167850</v>
      </c>
      <c r="G1247" s="413">
        <v>7013728</v>
      </c>
      <c r="H1247" s="410">
        <f t="shared" si="38"/>
        <v>39023000</v>
      </c>
      <c r="I1247" s="410" t="str">
        <f t="shared" si="39"/>
        <v>-- Propileno kopolimerai</v>
      </c>
      <c r="J1247" s="410" t="str">
        <f t="shared" si="39"/>
        <v>kilogramai</v>
      </c>
    </row>
    <row r="1248" spans="1:10" ht="18" hidden="1" customHeight="1">
      <c r="A1248" s="414"/>
      <c r="B1248" s="414"/>
      <c r="C1248" s="414"/>
      <c r="D1248" s="414"/>
      <c r="E1248" s="412">
        <v>2006</v>
      </c>
      <c r="F1248" s="413">
        <v>424263</v>
      </c>
      <c r="G1248" s="413">
        <v>4405212</v>
      </c>
      <c r="H1248" s="410">
        <f t="shared" si="38"/>
        <v>39023000</v>
      </c>
      <c r="I1248" s="410" t="str">
        <f t="shared" si="39"/>
        <v>-- Propileno kopolimerai</v>
      </c>
      <c r="J1248" s="410" t="str">
        <f t="shared" si="39"/>
        <v>kilogramai</v>
      </c>
    </row>
    <row r="1249" spans="1:10" ht="18" hidden="1" customHeight="1">
      <c r="A1249" s="414"/>
      <c r="B1249" s="414"/>
      <c r="C1249" s="414"/>
      <c r="D1249" s="414"/>
      <c r="E1249" s="412">
        <v>2005</v>
      </c>
      <c r="F1249" s="413">
        <v>155425</v>
      </c>
      <c r="G1249" s="413">
        <v>3717129</v>
      </c>
      <c r="H1249" s="410">
        <f t="shared" si="38"/>
        <v>39023000</v>
      </c>
      <c r="I1249" s="410" t="str">
        <f t="shared" si="39"/>
        <v>-- Propileno kopolimerai</v>
      </c>
      <c r="J1249" s="410" t="str">
        <f t="shared" si="39"/>
        <v>kilogramai</v>
      </c>
    </row>
    <row r="1250" spans="1:10" ht="18" hidden="1" customHeight="1">
      <c r="A1250" s="414"/>
      <c r="B1250" s="411" t="s">
        <v>3204</v>
      </c>
      <c r="C1250" s="411" t="s">
        <v>3205</v>
      </c>
      <c r="D1250" s="411" t="s">
        <v>3054</v>
      </c>
      <c r="E1250" s="412">
        <v>2018</v>
      </c>
      <c r="F1250" s="413">
        <v>8295</v>
      </c>
      <c r="G1250" s="413">
        <v>83320</v>
      </c>
      <c r="H1250" s="410">
        <f t="shared" si="38"/>
        <v>39029010</v>
      </c>
      <c r="I1250" s="410" t="str">
        <f t="shared" si="39"/>
        <v>-- Polistireno, etileno-butileno kopolimero ir polistireno A–B–A blokinis kopolimeras, kurio sudėtyje stirenas sudaro ne daugiau kaip 35 % masės, vienu iš pavidalų, apibrėžtų šio skirsnio 6 pastabos b punkte</v>
      </c>
      <c r="J1250" s="410" t="str">
        <f t="shared" si="39"/>
        <v>kilogramai</v>
      </c>
    </row>
    <row r="1251" spans="1:10" ht="18" hidden="1" customHeight="1">
      <c r="A1251" s="414"/>
      <c r="B1251" s="414"/>
      <c r="C1251" s="414"/>
      <c r="D1251" s="414"/>
      <c r="E1251" s="412">
        <v>2017</v>
      </c>
      <c r="F1251" s="413">
        <v>0</v>
      </c>
      <c r="G1251" s="413">
        <v>32926</v>
      </c>
      <c r="H1251" s="410">
        <f t="shared" si="38"/>
        <v>39029010</v>
      </c>
      <c r="I1251" s="410" t="str">
        <f t="shared" si="39"/>
        <v>-- Polistireno, etileno-butileno kopolimero ir polistireno A–B–A blokinis kopolimeras, kurio sudėtyje stirenas sudaro ne daugiau kaip 35 % masės, vienu iš pavidalų, apibrėžtų šio skirsnio 6 pastabos b punkte</v>
      </c>
      <c r="J1251" s="410" t="str">
        <f t="shared" si="39"/>
        <v>kilogramai</v>
      </c>
    </row>
    <row r="1252" spans="1:10" ht="18" hidden="1" customHeight="1">
      <c r="A1252" s="414"/>
      <c r="B1252" s="414"/>
      <c r="C1252" s="414"/>
      <c r="D1252" s="414"/>
      <c r="E1252" s="412">
        <v>2016</v>
      </c>
      <c r="F1252" s="413">
        <v>42000</v>
      </c>
      <c r="G1252" s="413">
        <v>66275</v>
      </c>
      <c r="H1252" s="410">
        <f t="shared" si="38"/>
        <v>39029010</v>
      </c>
      <c r="I1252" s="410" t="str">
        <f t="shared" si="39"/>
        <v>-- Polistireno, etileno-butileno kopolimero ir polistireno A–B–A blokinis kopolimeras, kurio sudėtyje stirenas sudaro ne daugiau kaip 35 % masės, vienu iš pavidalų, apibrėžtų šio skirsnio 6 pastabos b punkte</v>
      </c>
      <c r="J1252" s="410" t="str">
        <f t="shared" si="39"/>
        <v>kilogramai</v>
      </c>
    </row>
    <row r="1253" spans="1:10" ht="18" hidden="1" customHeight="1">
      <c r="A1253" s="414"/>
      <c r="B1253" s="414"/>
      <c r="C1253" s="414"/>
      <c r="D1253" s="414"/>
      <c r="E1253" s="412">
        <v>2015</v>
      </c>
      <c r="F1253" s="413">
        <v>2410</v>
      </c>
      <c r="G1253" s="413">
        <v>40678</v>
      </c>
      <c r="H1253" s="410">
        <f t="shared" si="38"/>
        <v>39029010</v>
      </c>
      <c r="I1253" s="410" t="str">
        <f t="shared" si="39"/>
        <v>-- Polistireno, etileno-butileno kopolimero ir polistireno A–B–A blokinis kopolimeras, kurio sudėtyje stirenas sudaro ne daugiau kaip 35 % masės, vienu iš pavidalų, apibrėžtų šio skirsnio 6 pastabos b punkte</v>
      </c>
      <c r="J1253" s="410" t="str">
        <f t="shared" si="39"/>
        <v>kilogramai</v>
      </c>
    </row>
    <row r="1254" spans="1:10" ht="18" hidden="1" customHeight="1">
      <c r="A1254" s="414"/>
      <c r="B1254" s="414"/>
      <c r="C1254" s="414"/>
      <c r="D1254" s="414"/>
      <c r="E1254" s="412">
        <v>2014</v>
      </c>
      <c r="F1254" s="413">
        <v>25</v>
      </c>
      <c r="G1254" s="413">
        <v>32892</v>
      </c>
      <c r="H1254" s="410">
        <f t="shared" si="38"/>
        <v>39029010</v>
      </c>
      <c r="I1254" s="410" t="str">
        <f t="shared" si="39"/>
        <v>-- Polistireno, etileno-butileno kopolimero ir polistireno A–B–A blokinis kopolimeras, kurio sudėtyje stirenas sudaro ne daugiau kaip 35 % masės, vienu iš pavidalų, apibrėžtų šio skirsnio 6 pastabos b punkte</v>
      </c>
      <c r="J1254" s="410" t="str">
        <f t="shared" si="39"/>
        <v>kilogramai</v>
      </c>
    </row>
    <row r="1255" spans="1:10" ht="18" hidden="1" customHeight="1">
      <c r="A1255" s="414"/>
      <c r="B1255" s="414"/>
      <c r="C1255" s="414"/>
      <c r="D1255" s="414"/>
      <c r="E1255" s="412">
        <v>2013</v>
      </c>
      <c r="F1255" s="413">
        <v>0</v>
      </c>
      <c r="G1255" s="413">
        <v>48756</v>
      </c>
      <c r="H1255" s="410">
        <f t="shared" si="38"/>
        <v>39029010</v>
      </c>
      <c r="I1255" s="410" t="str">
        <f t="shared" si="39"/>
        <v>-- Polistireno, etileno-butileno kopolimero ir polistireno A–B–A blokinis kopolimeras, kurio sudėtyje stirenas sudaro ne daugiau kaip 35 % masės, vienu iš pavidalų, apibrėžtų šio skirsnio 6 pastabos b punkte</v>
      </c>
      <c r="J1255" s="410" t="str">
        <f t="shared" si="39"/>
        <v>kilogramai</v>
      </c>
    </row>
    <row r="1256" spans="1:10" ht="18" hidden="1" customHeight="1">
      <c r="A1256" s="414"/>
      <c r="B1256" s="414"/>
      <c r="C1256" s="414"/>
      <c r="D1256" s="414"/>
      <c r="E1256" s="412">
        <v>2012</v>
      </c>
      <c r="F1256" s="413">
        <v>1500</v>
      </c>
      <c r="G1256" s="413">
        <v>53056</v>
      </c>
      <c r="H1256" s="410">
        <f t="shared" si="38"/>
        <v>39029010</v>
      </c>
      <c r="I1256" s="410" t="str">
        <f t="shared" si="39"/>
        <v>-- Polistireno, etileno-butileno kopolimero ir polistireno A–B–A blokinis kopolimeras, kurio sudėtyje stirenas sudaro ne daugiau kaip 35 % masės, vienu iš pavidalų, apibrėžtų šio skirsnio 6 pastabos b punkte</v>
      </c>
      <c r="J1256" s="410" t="str">
        <f t="shared" si="39"/>
        <v>kilogramai</v>
      </c>
    </row>
    <row r="1257" spans="1:10" ht="18" hidden="1" customHeight="1">
      <c r="A1257" s="414"/>
      <c r="B1257" s="414"/>
      <c r="C1257" s="414"/>
      <c r="D1257" s="414"/>
      <c r="E1257" s="412">
        <v>2011</v>
      </c>
      <c r="F1257" s="413">
        <v>50</v>
      </c>
      <c r="G1257" s="413">
        <v>36794</v>
      </c>
      <c r="H1257" s="410">
        <f t="shared" si="38"/>
        <v>39029010</v>
      </c>
      <c r="I1257" s="410" t="str">
        <f t="shared" si="39"/>
        <v>-- Polistireno, etileno-butileno kopolimero ir polistireno A–B–A blokinis kopolimeras, kurio sudėtyje stirenas sudaro ne daugiau kaip 35 % masės, vienu iš pavidalų, apibrėžtų šio skirsnio 6 pastabos b punkte</v>
      </c>
      <c r="J1257" s="410" t="str">
        <f t="shared" si="39"/>
        <v>kilogramai</v>
      </c>
    </row>
    <row r="1258" spans="1:10" ht="18" hidden="1" customHeight="1">
      <c r="A1258" s="414"/>
      <c r="B1258" s="414"/>
      <c r="C1258" s="414"/>
      <c r="D1258" s="414"/>
      <c r="E1258" s="412">
        <v>2010</v>
      </c>
      <c r="F1258" s="413">
        <v>0</v>
      </c>
      <c r="G1258" s="413">
        <v>2310</v>
      </c>
      <c r="H1258" s="410">
        <f t="shared" si="38"/>
        <v>39029010</v>
      </c>
      <c r="I1258" s="410" t="str">
        <f t="shared" si="39"/>
        <v>-- Polistireno, etileno-butileno kopolimero ir polistireno A–B–A blokinis kopolimeras, kurio sudėtyje stirenas sudaro ne daugiau kaip 35 % masės, vienu iš pavidalų, apibrėžtų šio skirsnio 6 pastabos b punkte</v>
      </c>
      <c r="J1258" s="410" t="str">
        <f t="shared" si="39"/>
        <v>kilogramai</v>
      </c>
    </row>
    <row r="1259" spans="1:10" ht="18" hidden="1" customHeight="1">
      <c r="A1259" s="414"/>
      <c r="B1259" s="414"/>
      <c r="C1259" s="414"/>
      <c r="D1259" s="414"/>
      <c r="E1259" s="412">
        <v>2009</v>
      </c>
      <c r="F1259" s="413">
        <v>0</v>
      </c>
      <c r="G1259" s="413">
        <v>1525</v>
      </c>
      <c r="H1259" s="410">
        <f t="shared" si="38"/>
        <v>39029010</v>
      </c>
      <c r="I1259" s="410" t="str">
        <f t="shared" si="39"/>
        <v>-- Polistireno, etileno-butileno kopolimero ir polistireno A–B–A blokinis kopolimeras, kurio sudėtyje stirenas sudaro ne daugiau kaip 35 % masės, vienu iš pavidalų, apibrėžtų šio skirsnio 6 pastabos b punkte</v>
      </c>
      <c r="J1259" s="410" t="str">
        <f t="shared" si="39"/>
        <v>kilogramai</v>
      </c>
    </row>
    <row r="1260" spans="1:10" ht="18" hidden="1" customHeight="1">
      <c r="A1260" s="414"/>
      <c r="B1260" s="414"/>
      <c r="C1260" s="414"/>
      <c r="D1260" s="414"/>
      <c r="E1260" s="412">
        <v>2008</v>
      </c>
      <c r="F1260" s="413">
        <v>525</v>
      </c>
      <c r="G1260" s="413">
        <v>2</v>
      </c>
      <c r="H1260" s="410">
        <f t="shared" si="38"/>
        <v>39029010</v>
      </c>
      <c r="I1260" s="410" t="str">
        <f t="shared" si="39"/>
        <v>-- Polistireno, etileno-butileno kopolimero ir polistireno A–B–A blokinis kopolimeras, kurio sudėtyje stirenas sudaro ne daugiau kaip 35 % masės, vienu iš pavidalų, apibrėžtų šio skirsnio 6 pastabos b punkte</v>
      </c>
      <c r="J1260" s="410" t="str">
        <f t="shared" si="39"/>
        <v>kilogramai</v>
      </c>
    </row>
    <row r="1261" spans="1:10" ht="18" hidden="1" customHeight="1">
      <c r="A1261" s="414"/>
      <c r="B1261" s="414"/>
      <c r="C1261" s="414"/>
      <c r="D1261" s="414"/>
      <c r="E1261" s="412">
        <v>2007</v>
      </c>
      <c r="F1261" s="413">
        <v>0</v>
      </c>
      <c r="G1261" s="413">
        <v>3001</v>
      </c>
      <c r="H1261" s="410">
        <f t="shared" si="38"/>
        <v>39029010</v>
      </c>
      <c r="I1261" s="410" t="str">
        <f t="shared" si="39"/>
        <v>-- Polistireno, etileno-butileno kopolimero ir polistireno A–B–A blokinis kopolimeras, kurio sudėtyje stirenas sudaro ne daugiau kaip 35 % masės, vienu iš pavidalų, apibrėžtų šio skirsnio 6 pastabos b punkte</v>
      </c>
      <c r="J1261" s="410" t="str">
        <f t="shared" si="39"/>
        <v>kilogramai</v>
      </c>
    </row>
    <row r="1262" spans="1:10" ht="18" hidden="1" customHeight="1">
      <c r="A1262" s="414"/>
      <c r="B1262" s="414"/>
      <c r="C1262" s="414"/>
      <c r="D1262" s="414"/>
      <c r="E1262" s="412">
        <v>2006</v>
      </c>
      <c r="F1262" s="413"/>
      <c r="G1262" s="413"/>
      <c r="H1262" s="410">
        <f t="shared" si="38"/>
        <v>39029010</v>
      </c>
      <c r="I1262" s="410" t="str">
        <f t="shared" si="39"/>
        <v>-- Polistireno, etileno-butileno kopolimero ir polistireno A–B–A blokinis kopolimeras, kurio sudėtyje stirenas sudaro ne daugiau kaip 35 % masės, vienu iš pavidalų, apibrėžtų šio skirsnio 6 pastabos b punkte</v>
      </c>
      <c r="J1262" s="410" t="str">
        <f t="shared" si="39"/>
        <v>kilogramai</v>
      </c>
    </row>
    <row r="1263" spans="1:10" ht="18" hidden="1" customHeight="1">
      <c r="A1263" s="414"/>
      <c r="B1263" s="414"/>
      <c r="C1263" s="414"/>
      <c r="D1263" s="414"/>
      <c r="E1263" s="412">
        <v>2005</v>
      </c>
      <c r="F1263" s="413"/>
      <c r="G1263" s="413"/>
      <c r="H1263" s="410">
        <f t="shared" si="38"/>
        <v>39029010</v>
      </c>
      <c r="I1263" s="410" t="str">
        <f t="shared" si="39"/>
        <v>-- Polistireno, etileno-butileno kopolimero ir polistireno A–B–A blokinis kopolimeras, kurio sudėtyje stirenas sudaro ne daugiau kaip 35 % masės, vienu iš pavidalų, apibrėžtų šio skirsnio 6 pastabos b punkte</v>
      </c>
      <c r="J1263" s="410" t="str">
        <f t="shared" si="39"/>
        <v>kilogramai</v>
      </c>
    </row>
    <row r="1264" spans="1:10" ht="18" hidden="1" customHeight="1">
      <c r="A1264" s="414"/>
      <c r="B1264" s="411" t="s">
        <v>3206</v>
      </c>
      <c r="C1264" s="411" t="s">
        <v>3207</v>
      </c>
      <c r="D1264" s="411" t="s">
        <v>3054</v>
      </c>
      <c r="E1264" s="412">
        <v>2018</v>
      </c>
      <c r="F1264" s="413">
        <v>34375</v>
      </c>
      <c r="G1264" s="413">
        <v>158579</v>
      </c>
      <c r="H1264" s="410">
        <f t="shared" si="38"/>
        <v>39029020</v>
      </c>
      <c r="I1264" s="410" t="str">
        <f t="shared" si="39"/>
        <v>-- Polibuteno-1, buteno-1 ir etileno kopolimeras, kurio sudėtyje etilenas sudaro ne daugiau kaip 10 % masės, arba polibuteno-1, polietileno ir (arba) polipropileno mišinys, kurio sudėtyje polietilenas sudaro ne daugiau kaip 10 % masės ir (arba) polipropilenas sudaro ne daugiau kaip 25 % masės, vienu iš pavidalų, apibrėžtų šio skirsnio 6 pastabos b punkte</v>
      </c>
      <c r="J1264" s="410" t="str">
        <f t="shared" si="39"/>
        <v>kilogramai</v>
      </c>
    </row>
    <row r="1265" spans="1:10" ht="18" hidden="1" customHeight="1">
      <c r="A1265" s="414"/>
      <c r="B1265" s="414"/>
      <c r="C1265" s="414"/>
      <c r="D1265" s="414"/>
      <c r="E1265" s="412">
        <v>2017</v>
      </c>
      <c r="F1265" s="413">
        <v>65567</v>
      </c>
      <c r="G1265" s="413">
        <v>187448</v>
      </c>
      <c r="H1265" s="410">
        <f t="shared" si="38"/>
        <v>39029020</v>
      </c>
      <c r="I1265" s="410" t="str">
        <f t="shared" si="39"/>
        <v>-- Polibuteno-1, buteno-1 ir etileno kopolimeras, kurio sudėtyje etilenas sudaro ne daugiau kaip 10 % masės, arba polibuteno-1, polietileno ir (arba) polipropileno mišinys, kurio sudėtyje polietilenas sudaro ne daugiau kaip 10 % masės ir (arba) polipropilenas sudaro ne daugiau kaip 25 % masės, vienu iš pavidalų, apibrėžtų šio skirsnio 6 pastabos b punkte</v>
      </c>
      <c r="J1265" s="410" t="str">
        <f t="shared" si="39"/>
        <v>kilogramai</v>
      </c>
    </row>
    <row r="1266" spans="1:10" ht="18" hidden="1" customHeight="1">
      <c r="A1266" s="414"/>
      <c r="B1266" s="414"/>
      <c r="C1266" s="414"/>
      <c r="D1266" s="414"/>
      <c r="E1266" s="412">
        <v>2016</v>
      </c>
      <c r="F1266" s="413">
        <v>1515</v>
      </c>
      <c r="G1266" s="413">
        <v>124800</v>
      </c>
      <c r="H1266" s="410">
        <f t="shared" si="38"/>
        <v>39029020</v>
      </c>
      <c r="I1266" s="410" t="str">
        <f t="shared" si="39"/>
        <v>-- Polibuteno-1, buteno-1 ir etileno kopolimeras, kurio sudėtyje etilenas sudaro ne daugiau kaip 10 % masės, arba polibuteno-1, polietileno ir (arba) polipropileno mišinys, kurio sudėtyje polietilenas sudaro ne daugiau kaip 10 % masės ir (arba) polipropilenas sudaro ne daugiau kaip 25 % masės, vienu iš pavidalų, apibrėžtų šio skirsnio 6 pastabos b punkte</v>
      </c>
      <c r="J1266" s="410" t="str">
        <f t="shared" si="39"/>
        <v>kilogramai</v>
      </c>
    </row>
    <row r="1267" spans="1:10" ht="18" hidden="1" customHeight="1">
      <c r="A1267" s="414"/>
      <c r="B1267" s="414"/>
      <c r="C1267" s="414"/>
      <c r="D1267" s="414"/>
      <c r="E1267" s="412">
        <v>2015</v>
      </c>
      <c r="F1267" s="413">
        <v>8375</v>
      </c>
      <c r="G1267" s="413">
        <v>104496</v>
      </c>
      <c r="H1267" s="410">
        <f t="shared" si="38"/>
        <v>39029020</v>
      </c>
      <c r="I1267" s="410" t="str">
        <f t="shared" si="39"/>
        <v>-- Polibuteno-1, buteno-1 ir etileno kopolimeras, kurio sudėtyje etilenas sudaro ne daugiau kaip 10 % masės, arba polibuteno-1, polietileno ir (arba) polipropileno mišinys, kurio sudėtyje polietilenas sudaro ne daugiau kaip 10 % masės ir (arba) polipropilenas sudaro ne daugiau kaip 25 % masės, vienu iš pavidalų, apibrėžtų šio skirsnio 6 pastabos b punkte</v>
      </c>
      <c r="J1267" s="410" t="str">
        <f t="shared" si="39"/>
        <v>kilogramai</v>
      </c>
    </row>
    <row r="1268" spans="1:10" ht="18" hidden="1" customHeight="1">
      <c r="A1268" s="414"/>
      <c r="B1268" s="414"/>
      <c r="C1268" s="414"/>
      <c r="D1268" s="414"/>
      <c r="E1268" s="412">
        <v>2014</v>
      </c>
      <c r="F1268" s="413">
        <v>1200</v>
      </c>
      <c r="G1268" s="413">
        <v>103286</v>
      </c>
      <c r="H1268" s="410">
        <f t="shared" si="38"/>
        <v>39029020</v>
      </c>
      <c r="I1268" s="410" t="str">
        <f t="shared" si="39"/>
        <v>-- Polibuteno-1, buteno-1 ir etileno kopolimeras, kurio sudėtyje etilenas sudaro ne daugiau kaip 10 % masės, arba polibuteno-1, polietileno ir (arba) polipropileno mišinys, kurio sudėtyje polietilenas sudaro ne daugiau kaip 10 % masės ir (arba) polipropilenas sudaro ne daugiau kaip 25 % masės, vienu iš pavidalų, apibrėžtų šio skirsnio 6 pastabos b punkte</v>
      </c>
      <c r="J1268" s="410" t="str">
        <f t="shared" si="39"/>
        <v>kilogramai</v>
      </c>
    </row>
    <row r="1269" spans="1:10" ht="18" hidden="1" customHeight="1">
      <c r="A1269" s="414"/>
      <c r="B1269" s="414"/>
      <c r="C1269" s="414"/>
      <c r="D1269" s="414"/>
      <c r="E1269" s="412">
        <v>2013</v>
      </c>
      <c r="F1269" s="413">
        <v>0</v>
      </c>
      <c r="G1269" s="413">
        <v>75779</v>
      </c>
      <c r="H1269" s="410">
        <f t="shared" si="38"/>
        <v>39029020</v>
      </c>
      <c r="I1269" s="410" t="str">
        <f t="shared" si="39"/>
        <v>-- Polibuteno-1, buteno-1 ir etileno kopolimeras, kurio sudėtyje etilenas sudaro ne daugiau kaip 10 % masės, arba polibuteno-1, polietileno ir (arba) polipropileno mišinys, kurio sudėtyje polietilenas sudaro ne daugiau kaip 10 % masės ir (arba) polipropilenas sudaro ne daugiau kaip 25 % masės, vienu iš pavidalų, apibrėžtų šio skirsnio 6 pastabos b punkte</v>
      </c>
      <c r="J1269" s="410" t="str">
        <f t="shared" si="39"/>
        <v>kilogramai</v>
      </c>
    </row>
    <row r="1270" spans="1:10" ht="18" hidden="1" customHeight="1">
      <c r="A1270" s="414"/>
      <c r="B1270" s="414"/>
      <c r="C1270" s="414"/>
      <c r="D1270" s="414"/>
      <c r="E1270" s="412">
        <v>2012</v>
      </c>
      <c r="F1270" s="413">
        <v>0</v>
      </c>
      <c r="G1270" s="413">
        <v>84546</v>
      </c>
      <c r="H1270" s="410">
        <f t="shared" si="38"/>
        <v>39029020</v>
      </c>
      <c r="I1270" s="410" t="str">
        <f t="shared" si="39"/>
        <v>-- Polibuteno-1, buteno-1 ir etileno kopolimeras, kurio sudėtyje etilenas sudaro ne daugiau kaip 10 % masės, arba polibuteno-1, polietileno ir (arba) polipropileno mišinys, kurio sudėtyje polietilenas sudaro ne daugiau kaip 10 % masės ir (arba) polipropilenas sudaro ne daugiau kaip 25 % masės, vienu iš pavidalų, apibrėžtų šio skirsnio 6 pastabos b punkte</v>
      </c>
      <c r="J1270" s="410" t="str">
        <f t="shared" si="39"/>
        <v>kilogramai</v>
      </c>
    </row>
    <row r="1271" spans="1:10" ht="18" hidden="1" customHeight="1">
      <c r="A1271" s="414"/>
      <c r="B1271" s="414"/>
      <c r="C1271" s="414"/>
      <c r="D1271" s="414"/>
      <c r="E1271" s="412">
        <v>2011</v>
      </c>
      <c r="F1271" s="413">
        <v>0</v>
      </c>
      <c r="G1271" s="413">
        <v>74941</v>
      </c>
      <c r="H1271" s="410">
        <f t="shared" si="38"/>
        <v>39029020</v>
      </c>
      <c r="I1271" s="410" t="str">
        <f t="shared" si="39"/>
        <v>-- Polibuteno-1, buteno-1 ir etileno kopolimeras, kurio sudėtyje etilenas sudaro ne daugiau kaip 10 % masės, arba polibuteno-1, polietileno ir (arba) polipropileno mišinys, kurio sudėtyje polietilenas sudaro ne daugiau kaip 10 % masės ir (arba) polipropilenas sudaro ne daugiau kaip 25 % masės, vienu iš pavidalų, apibrėžtų šio skirsnio 6 pastabos b punkte</v>
      </c>
      <c r="J1271" s="410" t="str">
        <f t="shared" si="39"/>
        <v>kilogramai</v>
      </c>
    </row>
    <row r="1272" spans="1:10" ht="18" hidden="1" customHeight="1">
      <c r="A1272" s="414"/>
      <c r="B1272" s="414"/>
      <c r="C1272" s="414"/>
      <c r="D1272" s="414"/>
      <c r="E1272" s="412">
        <v>2010</v>
      </c>
      <c r="F1272" s="413">
        <v>0</v>
      </c>
      <c r="G1272" s="413">
        <v>67773</v>
      </c>
      <c r="H1272" s="410">
        <f t="shared" si="38"/>
        <v>39029020</v>
      </c>
      <c r="I1272" s="410" t="str">
        <f t="shared" si="39"/>
        <v>-- Polibuteno-1, buteno-1 ir etileno kopolimeras, kurio sudėtyje etilenas sudaro ne daugiau kaip 10 % masės, arba polibuteno-1, polietileno ir (arba) polipropileno mišinys, kurio sudėtyje polietilenas sudaro ne daugiau kaip 10 % masės ir (arba) polipropilenas sudaro ne daugiau kaip 25 % masės, vienu iš pavidalų, apibrėžtų šio skirsnio 6 pastabos b punkte</v>
      </c>
      <c r="J1272" s="410" t="str">
        <f t="shared" si="39"/>
        <v>kilogramai</v>
      </c>
    </row>
    <row r="1273" spans="1:10" ht="18" hidden="1" customHeight="1">
      <c r="A1273" s="414"/>
      <c r="B1273" s="414"/>
      <c r="C1273" s="414"/>
      <c r="D1273" s="414"/>
      <c r="E1273" s="412">
        <v>2009</v>
      </c>
      <c r="F1273" s="413">
        <v>0</v>
      </c>
      <c r="G1273" s="413">
        <v>7400</v>
      </c>
      <c r="H1273" s="410">
        <f t="shared" si="38"/>
        <v>39029020</v>
      </c>
      <c r="I1273" s="410" t="str">
        <f t="shared" si="39"/>
        <v>-- Polibuteno-1, buteno-1 ir etileno kopolimeras, kurio sudėtyje etilenas sudaro ne daugiau kaip 10 % masės, arba polibuteno-1, polietileno ir (arba) polipropileno mišinys, kurio sudėtyje polietilenas sudaro ne daugiau kaip 10 % masės ir (arba) polipropilenas sudaro ne daugiau kaip 25 % masės, vienu iš pavidalų, apibrėžtų šio skirsnio 6 pastabos b punkte</v>
      </c>
      <c r="J1273" s="410" t="str">
        <f t="shared" si="39"/>
        <v>kilogramai</v>
      </c>
    </row>
    <row r="1274" spans="1:10" ht="18" hidden="1" customHeight="1">
      <c r="A1274" s="414"/>
      <c r="B1274" s="414"/>
      <c r="C1274" s="414"/>
      <c r="D1274" s="414"/>
      <c r="E1274" s="412">
        <v>2008</v>
      </c>
      <c r="F1274" s="413">
        <v>25</v>
      </c>
      <c r="G1274" s="413">
        <v>1450</v>
      </c>
      <c r="H1274" s="410">
        <f t="shared" si="38"/>
        <v>39029020</v>
      </c>
      <c r="I1274" s="410" t="str">
        <f t="shared" si="39"/>
        <v>-- Polibuteno-1, buteno-1 ir etileno kopolimeras, kurio sudėtyje etilenas sudaro ne daugiau kaip 10 % masės, arba polibuteno-1, polietileno ir (arba) polipropileno mišinys, kurio sudėtyje polietilenas sudaro ne daugiau kaip 10 % masės ir (arba) polipropilenas sudaro ne daugiau kaip 25 % masės, vienu iš pavidalų, apibrėžtų šio skirsnio 6 pastabos b punkte</v>
      </c>
      <c r="J1274" s="410" t="str">
        <f t="shared" si="39"/>
        <v>kilogramai</v>
      </c>
    </row>
    <row r="1275" spans="1:10" ht="18" hidden="1" customHeight="1">
      <c r="A1275" s="414"/>
      <c r="B1275" s="414"/>
      <c r="C1275" s="414"/>
      <c r="D1275" s="414"/>
      <c r="E1275" s="412">
        <v>2007</v>
      </c>
      <c r="F1275" s="413">
        <v>0</v>
      </c>
      <c r="G1275" s="413">
        <v>1375</v>
      </c>
      <c r="H1275" s="410">
        <f t="shared" si="38"/>
        <v>39029020</v>
      </c>
      <c r="I1275" s="410" t="str">
        <f t="shared" si="39"/>
        <v>-- Polibuteno-1, buteno-1 ir etileno kopolimeras, kurio sudėtyje etilenas sudaro ne daugiau kaip 10 % masės, arba polibuteno-1, polietileno ir (arba) polipropileno mišinys, kurio sudėtyje polietilenas sudaro ne daugiau kaip 10 % masės ir (arba) polipropilenas sudaro ne daugiau kaip 25 % masės, vienu iš pavidalų, apibrėžtų šio skirsnio 6 pastabos b punkte</v>
      </c>
      <c r="J1275" s="410" t="str">
        <f t="shared" si="39"/>
        <v>kilogramai</v>
      </c>
    </row>
    <row r="1276" spans="1:10" ht="18" hidden="1" customHeight="1">
      <c r="A1276" s="414"/>
      <c r="B1276" s="414"/>
      <c r="C1276" s="414"/>
      <c r="D1276" s="414"/>
      <c r="E1276" s="412">
        <v>2006</v>
      </c>
      <c r="F1276" s="413"/>
      <c r="G1276" s="413"/>
      <c r="H1276" s="410">
        <f t="shared" si="38"/>
        <v>39029020</v>
      </c>
      <c r="I1276" s="410" t="str">
        <f t="shared" si="39"/>
        <v>-- Polibuteno-1, buteno-1 ir etileno kopolimeras, kurio sudėtyje etilenas sudaro ne daugiau kaip 10 % masės, arba polibuteno-1, polietileno ir (arba) polipropileno mišinys, kurio sudėtyje polietilenas sudaro ne daugiau kaip 10 % masės ir (arba) polipropilenas sudaro ne daugiau kaip 25 % masės, vienu iš pavidalų, apibrėžtų šio skirsnio 6 pastabos b punkte</v>
      </c>
      <c r="J1276" s="410" t="str">
        <f t="shared" si="39"/>
        <v>kilogramai</v>
      </c>
    </row>
    <row r="1277" spans="1:10" ht="22.2" hidden="1" customHeight="1">
      <c r="A1277" s="414"/>
      <c r="B1277" s="414"/>
      <c r="C1277" s="414"/>
      <c r="D1277" s="414"/>
      <c r="E1277" s="412">
        <v>2005</v>
      </c>
      <c r="F1277" s="413">
        <v>0</v>
      </c>
      <c r="G1277" s="413">
        <v>1</v>
      </c>
      <c r="H1277" s="410">
        <f t="shared" si="38"/>
        <v>39029020</v>
      </c>
      <c r="I1277" s="410" t="str">
        <f t="shared" si="39"/>
        <v>-- Polibuteno-1, buteno-1 ir etileno kopolimeras, kurio sudėtyje etilenas sudaro ne daugiau kaip 10 % masės, arba polibuteno-1, polietileno ir (arba) polipropileno mišinys, kurio sudėtyje polietilenas sudaro ne daugiau kaip 10 % masės ir (arba) polipropilenas sudaro ne daugiau kaip 25 % masės, vienu iš pavidalų, apibrėžtų šio skirsnio 6 pastabos b punkte</v>
      </c>
      <c r="J1277" s="410" t="str">
        <f t="shared" si="39"/>
        <v>kilogramai</v>
      </c>
    </row>
    <row r="1278" spans="1:10" ht="18" hidden="1" customHeight="1">
      <c r="A1278" s="414"/>
      <c r="B1278" s="411" t="s">
        <v>3208</v>
      </c>
      <c r="C1278" s="411" t="s">
        <v>3107</v>
      </c>
      <c r="D1278" s="411" t="s">
        <v>3054</v>
      </c>
      <c r="E1278" s="412">
        <v>2018</v>
      </c>
      <c r="F1278" s="413">
        <v>110425.8</v>
      </c>
      <c r="G1278" s="413">
        <v>984584.4</v>
      </c>
      <c r="H1278" s="410">
        <f t="shared" si="38"/>
        <v>39029090</v>
      </c>
      <c r="I1278" s="410" t="str">
        <f t="shared" si="39"/>
        <v>-- Kiti</v>
      </c>
      <c r="J1278" s="410" t="str">
        <f t="shared" si="39"/>
        <v>kilogramai</v>
      </c>
    </row>
    <row r="1279" spans="1:10" ht="18" hidden="1" customHeight="1">
      <c r="A1279" s="414"/>
      <c r="B1279" s="414"/>
      <c r="C1279" s="414"/>
      <c r="D1279" s="414"/>
      <c r="E1279" s="412">
        <v>2017</v>
      </c>
      <c r="F1279" s="413">
        <v>121231.8</v>
      </c>
      <c r="G1279" s="413">
        <v>970044.6</v>
      </c>
      <c r="H1279" s="410">
        <f t="shared" si="38"/>
        <v>39029090</v>
      </c>
      <c r="I1279" s="410" t="str">
        <f t="shared" si="39"/>
        <v>-- Kiti</v>
      </c>
      <c r="J1279" s="410" t="str">
        <f t="shared" si="39"/>
        <v>kilogramai</v>
      </c>
    </row>
    <row r="1280" spans="1:10" ht="18" hidden="1" customHeight="1">
      <c r="A1280" s="414"/>
      <c r="B1280" s="414"/>
      <c r="C1280" s="414"/>
      <c r="D1280" s="414"/>
      <c r="E1280" s="412">
        <v>2016</v>
      </c>
      <c r="F1280" s="413">
        <v>171051.2</v>
      </c>
      <c r="G1280" s="413">
        <v>1410887.4</v>
      </c>
      <c r="H1280" s="410">
        <f t="shared" si="38"/>
        <v>39029090</v>
      </c>
      <c r="I1280" s="410" t="str">
        <f t="shared" si="39"/>
        <v>-- Kiti</v>
      </c>
      <c r="J1280" s="410" t="str">
        <f t="shared" si="39"/>
        <v>kilogramai</v>
      </c>
    </row>
    <row r="1281" spans="1:10" ht="18" hidden="1" customHeight="1">
      <c r="A1281" s="414"/>
      <c r="B1281" s="414"/>
      <c r="C1281" s="414"/>
      <c r="D1281" s="414"/>
      <c r="E1281" s="412">
        <v>2015</v>
      </c>
      <c r="F1281" s="413">
        <v>158575.9</v>
      </c>
      <c r="G1281" s="413">
        <v>1463079.9</v>
      </c>
      <c r="H1281" s="410">
        <f t="shared" si="38"/>
        <v>39029090</v>
      </c>
      <c r="I1281" s="410" t="str">
        <f t="shared" si="39"/>
        <v>-- Kiti</v>
      </c>
      <c r="J1281" s="410" t="str">
        <f t="shared" si="39"/>
        <v>kilogramai</v>
      </c>
    </row>
    <row r="1282" spans="1:10" ht="18" hidden="1" customHeight="1">
      <c r="A1282" s="414"/>
      <c r="B1282" s="414"/>
      <c r="C1282" s="414"/>
      <c r="D1282" s="414"/>
      <c r="E1282" s="412">
        <v>2014</v>
      </c>
      <c r="F1282" s="413">
        <v>182549.4</v>
      </c>
      <c r="G1282" s="413">
        <v>1530603.6</v>
      </c>
      <c r="H1282" s="410">
        <f t="shared" si="38"/>
        <v>39029090</v>
      </c>
      <c r="I1282" s="410" t="str">
        <f t="shared" si="39"/>
        <v>-- Kiti</v>
      </c>
      <c r="J1282" s="410" t="str">
        <f t="shared" si="39"/>
        <v>kilogramai</v>
      </c>
    </row>
    <row r="1283" spans="1:10" ht="18" hidden="1" customHeight="1">
      <c r="A1283" s="414"/>
      <c r="B1283" s="414"/>
      <c r="C1283" s="414"/>
      <c r="D1283" s="414"/>
      <c r="E1283" s="412">
        <v>2013</v>
      </c>
      <c r="F1283" s="413">
        <v>36013.199999999997</v>
      </c>
      <c r="G1283" s="413">
        <v>1173511.6000000001</v>
      </c>
      <c r="H1283" s="410">
        <f t="shared" si="38"/>
        <v>39029090</v>
      </c>
      <c r="I1283" s="410" t="str">
        <f t="shared" si="39"/>
        <v>-- Kiti</v>
      </c>
      <c r="J1283" s="410" t="str">
        <f t="shared" si="39"/>
        <v>kilogramai</v>
      </c>
    </row>
    <row r="1284" spans="1:10" ht="18" hidden="1" customHeight="1">
      <c r="A1284" s="414"/>
      <c r="B1284" s="414"/>
      <c r="C1284" s="414"/>
      <c r="D1284" s="414"/>
      <c r="E1284" s="412">
        <v>2012</v>
      </c>
      <c r="F1284" s="413">
        <v>1342951.8</v>
      </c>
      <c r="G1284" s="413">
        <v>1173750.8999999999</v>
      </c>
      <c r="H1284" s="410">
        <f t="shared" si="38"/>
        <v>39029090</v>
      </c>
      <c r="I1284" s="410" t="str">
        <f t="shared" si="39"/>
        <v>-- Kiti</v>
      </c>
      <c r="J1284" s="410" t="str">
        <f t="shared" si="39"/>
        <v>kilogramai</v>
      </c>
    </row>
    <row r="1285" spans="1:10" ht="18" hidden="1" customHeight="1">
      <c r="A1285" s="414"/>
      <c r="B1285" s="414"/>
      <c r="C1285" s="414"/>
      <c r="D1285" s="414"/>
      <c r="E1285" s="412">
        <v>2011</v>
      </c>
      <c r="F1285" s="413">
        <v>1032346.6</v>
      </c>
      <c r="G1285" s="413">
        <v>1108883.3999999999</v>
      </c>
      <c r="H1285" s="410">
        <f t="shared" ref="H1285:H1348" si="40">+IF(B1285=0,H1284,VALUE(B1285))</f>
        <v>39029090</v>
      </c>
      <c r="I1285" s="410" t="str">
        <f t="shared" ref="I1285:J1348" si="41">+IF(C1285=0,I1284,C1285)</f>
        <v>-- Kiti</v>
      </c>
      <c r="J1285" s="410" t="str">
        <f t="shared" si="41"/>
        <v>kilogramai</v>
      </c>
    </row>
    <row r="1286" spans="1:10" ht="18" hidden="1" customHeight="1">
      <c r="A1286" s="414"/>
      <c r="B1286" s="414"/>
      <c r="C1286" s="414"/>
      <c r="D1286" s="414"/>
      <c r="E1286" s="412">
        <v>2010</v>
      </c>
      <c r="F1286" s="413">
        <v>1549907.3</v>
      </c>
      <c r="G1286" s="413">
        <v>1153920.7</v>
      </c>
      <c r="H1286" s="410">
        <f t="shared" si="40"/>
        <v>39029090</v>
      </c>
      <c r="I1286" s="410" t="str">
        <f t="shared" si="41"/>
        <v>-- Kiti</v>
      </c>
      <c r="J1286" s="410" t="str">
        <f t="shared" si="41"/>
        <v>kilogramai</v>
      </c>
    </row>
    <row r="1287" spans="1:10" ht="18" hidden="1" customHeight="1">
      <c r="A1287" s="414"/>
      <c r="B1287" s="414"/>
      <c r="C1287" s="414"/>
      <c r="D1287" s="414"/>
      <c r="E1287" s="412">
        <v>2009</v>
      </c>
      <c r="F1287" s="413">
        <v>196853.2</v>
      </c>
      <c r="G1287" s="413">
        <v>1377115.8</v>
      </c>
      <c r="H1287" s="410">
        <f t="shared" si="40"/>
        <v>39029090</v>
      </c>
      <c r="I1287" s="410" t="str">
        <f t="shared" si="41"/>
        <v>-- Kiti</v>
      </c>
      <c r="J1287" s="410" t="str">
        <f t="shared" si="41"/>
        <v>kilogramai</v>
      </c>
    </row>
    <row r="1288" spans="1:10" ht="18" hidden="1" customHeight="1">
      <c r="A1288" s="414"/>
      <c r="B1288" s="414"/>
      <c r="C1288" s="414"/>
      <c r="D1288" s="414"/>
      <c r="E1288" s="412">
        <v>2008</v>
      </c>
      <c r="F1288" s="413">
        <v>268779.5</v>
      </c>
      <c r="G1288" s="413">
        <v>562104</v>
      </c>
      <c r="H1288" s="410">
        <f t="shared" si="40"/>
        <v>39029090</v>
      </c>
      <c r="I1288" s="410" t="str">
        <f t="shared" si="41"/>
        <v>-- Kiti</v>
      </c>
      <c r="J1288" s="410" t="str">
        <f t="shared" si="41"/>
        <v>kilogramai</v>
      </c>
    </row>
    <row r="1289" spans="1:10" ht="18" hidden="1" customHeight="1">
      <c r="A1289" s="414"/>
      <c r="B1289" s="414"/>
      <c r="C1289" s="414"/>
      <c r="D1289" s="414"/>
      <c r="E1289" s="412">
        <v>2007</v>
      </c>
      <c r="F1289" s="413">
        <v>104967.8</v>
      </c>
      <c r="G1289" s="413">
        <v>574815</v>
      </c>
      <c r="H1289" s="410">
        <f t="shared" si="40"/>
        <v>39029090</v>
      </c>
      <c r="I1289" s="410" t="str">
        <f t="shared" si="41"/>
        <v>-- Kiti</v>
      </c>
      <c r="J1289" s="410" t="str">
        <f t="shared" si="41"/>
        <v>kilogramai</v>
      </c>
    </row>
    <row r="1290" spans="1:10" ht="18" hidden="1" customHeight="1">
      <c r="A1290" s="414"/>
      <c r="B1290" s="414"/>
      <c r="C1290" s="414"/>
      <c r="D1290" s="414"/>
      <c r="E1290" s="412">
        <v>2006</v>
      </c>
      <c r="F1290" s="413">
        <v>37562.1</v>
      </c>
      <c r="G1290" s="413">
        <v>578404</v>
      </c>
      <c r="H1290" s="410">
        <f t="shared" si="40"/>
        <v>39029090</v>
      </c>
      <c r="I1290" s="410" t="str">
        <f t="shared" si="41"/>
        <v>-- Kiti</v>
      </c>
      <c r="J1290" s="410" t="str">
        <f t="shared" si="41"/>
        <v>kilogramai</v>
      </c>
    </row>
    <row r="1291" spans="1:10" ht="18" hidden="1" customHeight="1">
      <c r="A1291" s="414"/>
      <c r="B1291" s="414"/>
      <c r="C1291" s="414"/>
      <c r="D1291" s="414"/>
      <c r="E1291" s="412">
        <v>2005</v>
      </c>
      <c r="F1291" s="413">
        <v>174730</v>
      </c>
      <c r="G1291" s="413">
        <v>322656</v>
      </c>
      <c r="H1291" s="410">
        <f t="shared" si="40"/>
        <v>39029090</v>
      </c>
      <c r="I1291" s="410" t="str">
        <f t="shared" si="41"/>
        <v>-- Kiti</v>
      </c>
      <c r="J1291" s="410" t="str">
        <f t="shared" si="41"/>
        <v>kilogramai</v>
      </c>
    </row>
    <row r="1292" spans="1:10" ht="18" hidden="1" customHeight="1">
      <c r="A1292" s="414"/>
      <c r="B1292" s="411" t="s">
        <v>3209</v>
      </c>
      <c r="C1292" s="411" t="s">
        <v>3210</v>
      </c>
      <c r="D1292" s="411" t="s">
        <v>3054</v>
      </c>
      <c r="E1292" s="412">
        <v>2018</v>
      </c>
      <c r="F1292" s="413">
        <v>2037883.4</v>
      </c>
      <c r="G1292" s="413">
        <v>25426743.600000001</v>
      </c>
      <c r="H1292" s="410">
        <f t="shared" si="40"/>
        <v>39031100</v>
      </c>
      <c r="I1292" s="410" t="str">
        <f t="shared" si="41"/>
        <v>--- Plėtrusis</v>
      </c>
      <c r="J1292" s="410" t="str">
        <f t="shared" si="41"/>
        <v>kilogramai</v>
      </c>
    </row>
    <row r="1293" spans="1:10" ht="18" hidden="1" customHeight="1">
      <c r="A1293" s="414"/>
      <c r="B1293" s="414"/>
      <c r="C1293" s="414"/>
      <c r="D1293" s="414"/>
      <c r="E1293" s="412">
        <v>2017</v>
      </c>
      <c r="F1293" s="413">
        <v>1035759.1</v>
      </c>
      <c r="G1293" s="413">
        <v>21765124.600000001</v>
      </c>
      <c r="H1293" s="410">
        <f t="shared" si="40"/>
        <v>39031100</v>
      </c>
      <c r="I1293" s="410" t="str">
        <f t="shared" si="41"/>
        <v>--- Plėtrusis</v>
      </c>
      <c r="J1293" s="410" t="str">
        <f t="shared" si="41"/>
        <v>kilogramai</v>
      </c>
    </row>
    <row r="1294" spans="1:10" ht="18" hidden="1" customHeight="1">
      <c r="A1294" s="414"/>
      <c r="B1294" s="414"/>
      <c r="C1294" s="414"/>
      <c r="D1294" s="414"/>
      <c r="E1294" s="412">
        <v>2016</v>
      </c>
      <c r="F1294" s="413">
        <v>1012304</v>
      </c>
      <c r="G1294" s="413">
        <v>18142768.5</v>
      </c>
      <c r="H1294" s="410">
        <f t="shared" si="40"/>
        <v>39031100</v>
      </c>
      <c r="I1294" s="410" t="str">
        <f t="shared" si="41"/>
        <v>--- Plėtrusis</v>
      </c>
      <c r="J1294" s="410" t="str">
        <f t="shared" si="41"/>
        <v>kilogramai</v>
      </c>
    </row>
    <row r="1295" spans="1:10" ht="18" hidden="1" customHeight="1">
      <c r="A1295" s="414"/>
      <c r="B1295" s="414"/>
      <c r="C1295" s="414"/>
      <c r="D1295" s="414"/>
      <c r="E1295" s="412">
        <v>2015</v>
      </c>
      <c r="F1295" s="413">
        <v>754491</v>
      </c>
      <c r="G1295" s="413">
        <v>18243155.399999999</v>
      </c>
      <c r="H1295" s="410">
        <f t="shared" si="40"/>
        <v>39031100</v>
      </c>
      <c r="I1295" s="410" t="str">
        <f t="shared" si="41"/>
        <v>--- Plėtrusis</v>
      </c>
      <c r="J1295" s="410" t="str">
        <f t="shared" si="41"/>
        <v>kilogramai</v>
      </c>
    </row>
    <row r="1296" spans="1:10" ht="18" hidden="1" customHeight="1">
      <c r="A1296" s="414"/>
      <c r="B1296" s="414"/>
      <c r="C1296" s="414"/>
      <c r="D1296" s="414"/>
      <c r="E1296" s="412">
        <v>2014</v>
      </c>
      <c r="F1296" s="413">
        <v>931373.9</v>
      </c>
      <c r="G1296" s="413">
        <v>16736356.5</v>
      </c>
      <c r="H1296" s="410">
        <f t="shared" si="40"/>
        <v>39031100</v>
      </c>
      <c r="I1296" s="410" t="str">
        <f t="shared" si="41"/>
        <v>--- Plėtrusis</v>
      </c>
      <c r="J1296" s="410" t="str">
        <f t="shared" si="41"/>
        <v>kilogramai</v>
      </c>
    </row>
    <row r="1297" spans="1:10" ht="18" hidden="1" customHeight="1">
      <c r="A1297" s="414"/>
      <c r="B1297" s="414"/>
      <c r="C1297" s="414"/>
      <c r="D1297" s="414"/>
      <c r="E1297" s="412">
        <v>2013</v>
      </c>
      <c r="F1297" s="413">
        <v>760947</v>
      </c>
      <c r="G1297" s="413">
        <v>12401621.1</v>
      </c>
      <c r="H1297" s="410">
        <f t="shared" si="40"/>
        <v>39031100</v>
      </c>
      <c r="I1297" s="410" t="str">
        <f t="shared" si="41"/>
        <v>--- Plėtrusis</v>
      </c>
      <c r="J1297" s="410" t="str">
        <f t="shared" si="41"/>
        <v>kilogramai</v>
      </c>
    </row>
    <row r="1298" spans="1:10" ht="18" hidden="1" customHeight="1">
      <c r="A1298" s="414"/>
      <c r="B1298" s="414"/>
      <c r="C1298" s="414"/>
      <c r="D1298" s="414"/>
      <c r="E1298" s="412">
        <v>2012</v>
      </c>
      <c r="F1298" s="413">
        <v>1508990</v>
      </c>
      <c r="G1298" s="413">
        <v>10747985.300000001</v>
      </c>
      <c r="H1298" s="410">
        <f t="shared" si="40"/>
        <v>39031100</v>
      </c>
      <c r="I1298" s="410" t="str">
        <f t="shared" si="41"/>
        <v>--- Plėtrusis</v>
      </c>
      <c r="J1298" s="410" t="str">
        <f t="shared" si="41"/>
        <v>kilogramai</v>
      </c>
    </row>
    <row r="1299" spans="1:10" ht="18" hidden="1" customHeight="1">
      <c r="A1299" s="414"/>
      <c r="B1299" s="414"/>
      <c r="C1299" s="414"/>
      <c r="D1299" s="414"/>
      <c r="E1299" s="412">
        <v>2011</v>
      </c>
      <c r="F1299" s="413">
        <v>655511</v>
      </c>
      <c r="G1299" s="413">
        <v>9292055.4000000004</v>
      </c>
      <c r="H1299" s="410">
        <f t="shared" si="40"/>
        <v>39031100</v>
      </c>
      <c r="I1299" s="410" t="str">
        <f t="shared" si="41"/>
        <v>--- Plėtrusis</v>
      </c>
      <c r="J1299" s="410" t="str">
        <f t="shared" si="41"/>
        <v>kilogramai</v>
      </c>
    </row>
    <row r="1300" spans="1:10" ht="18" hidden="1" customHeight="1">
      <c r="A1300" s="414"/>
      <c r="B1300" s="414"/>
      <c r="C1300" s="414"/>
      <c r="D1300" s="414"/>
      <c r="E1300" s="412">
        <v>2010</v>
      </c>
      <c r="F1300" s="413">
        <v>240668</v>
      </c>
      <c r="G1300" s="413">
        <v>7737323.7000000002</v>
      </c>
      <c r="H1300" s="410">
        <f t="shared" si="40"/>
        <v>39031100</v>
      </c>
      <c r="I1300" s="410" t="str">
        <f t="shared" si="41"/>
        <v>--- Plėtrusis</v>
      </c>
      <c r="J1300" s="410" t="str">
        <f t="shared" si="41"/>
        <v>kilogramai</v>
      </c>
    </row>
    <row r="1301" spans="1:10" ht="18" hidden="1" customHeight="1">
      <c r="A1301" s="414"/>
      <c r="B1301" s="414"/>
      <c r="C1301" s="414"/>
      <c r="D1301" s="414"/>
      <c r="E1301" s="412">
        <v>2009</v>
      </c>
      <c r="F1301" s="413">
        <v>480863</v>
      </c>
      <c r="G1301" s="413">
        <v>6594723.2000000002</v>
      </c>
      <c r="H1301" s="410">
        <f t="shared" si="40"/>
        <v>39031100</v>
      </c>
      <c r="I1301" s="410" t="str">
        <f t="shared" si="41"/>
        <v>--- Plėtrusis</v>
      </c>
      <c r="J1301" s="410" t="str">
        <f t="shared" si="41"/>
        <v>kilogramai</v>
      </c>
    </row>
    <row r="1302" spans="1:10" ht="18" hidden="1" customHeight="1">
      <c r="A1302" s="414"/>
      <c r="B1302" s="414"/>
      <c r="C1302" s="414"/>
      <c r="D1302" s="414"/>
      <c r="E1302" s="412">
        <v>2008</v>
      </c>
      <c r="F1302" s="413">
        <v>808042</v>
      </c>
      <c r="G1302" s="413">
        <v>10418280.5</v>
      </c>
      <c r="H1302" s="410">
        <f t="shared" si="40"/>
        <v>39031100</v>
      </c>
      <c r="I1302" s="410" t="str">
        <f t="shared" si="41"/>
        <v>--- Plėtrusis</v>
      </c>
      <c r="J1302" s="410" t="str">
        <f t="shared" si="41"/>
        <v>kilogramai</v>
      </c>
    </row>
    <row r="1303" spans="1:10" ht="18" hidden="1" customHeight="1">
      <c r="A1303" s="414"/>
      <c r="B1303" s="414"/>
      <c r="C1303" s="414"/>
      <c r="D1303" s="414"/>
      <c r="E1303" s="412">
        <v>2007</v>
      </c>
      <c r="F1303" s="413">
        <v>330344.40000000002</v>
      </c>
      <c r="G1303" s="413">
        <v>12580792</v>
      </c>
      <c r="H1303" s="410">
        <f t="shared" si="40"/>
        <v>39031100</v>
      </c>
      <c r="I1303" s="410" t="str">
        <f t="shared" si="41"/>
        <v>--- Plėtrusis</v>
      </c>
      <c r="J1303" s="410" t="str">
        <f t="shared" si="41"/>
        <v>kilogramai</v>
      </c>
    </row>
    <row r="1304" spans="1:10" ht="18" hidden="1" customHeight="1">
      <c r="A1304" s="414"/>
      <c r="B1304" s="414"/>
      <c r="C1304" s="414"/>
      <c r="D1304" s="414"/>
      <c r="E1304" s="412">
        <v>2006</v>
      </c>
      <c r="F1304" s="413">
        <v>282243.5</v>
      </c>
      <c r="G1304" s="413">
        <v>11612406</v>
      </c>
      <c r="H1304" s="410">
        <f t="shared" si="40"/>
        <v>39031100</v>
      </c>
      <c r="I1304" s="410" t="str">
        <f t="shared" si="41"/>
        <v>--- Plėtrusis</v>
      </c>
      <c r="J1304" s="410" t="str">
        <f t="shared" si="41"/>
        <v>kilogramai</v>
      </c>
    </row>
    <row r="1305" spans="1:10" ht="18" hidden="1" customHeight="1">
      <c r="A1305" s="414"/>
      <c r="B1305" s="414"/>
      <c r="C1305" s="414"/>
      <c r="D1305" s="414"/>
      <c r="E1305" s="412">
        <v>2005</v>
      </c>
      <c r="F1305" s="413">
        <v>183389</v>
      </c>
      <c r="G1305" s="413">
        <v>9362325</v>
      </c>
      <c r="H1305" s="410">
        <f t="shared" si="40"/>
        <v>39031100</v>
      </c>
      <c r="I1305" s="410" t="str">
        <f t="shared" si="41"/>
        <v>--- Plėtrusis</v>
      </c>
      <c r="J1305" s="410" t="str">
        <f t="shared" si="41"/>
        <v>kilogramai</v>
      </c>
    </row>
    <row r="1306" spans="1:10" ht="18" hidden="1" customHeight="1">
      <c r="A1306" s="414"/>
      <c r="B1306" s="411" t="s">
        <v>3211</v>
      </c>
      <c r="C1306" s="411" t="s">
        <v>3212</v>
      </c>
      <c r="D1306" s="411" t="s">
        <v>3054</v>
      </c>
      <c r="E1306" s="412">
        <v>2018</v>
      </c>
      <c r="F1306" s="413">
        <v>5245579.4000000004</v>
      </c>
      <c r="G1306" s="413">
        <v>15905796.800000001</v>
      </c>
      <c r="H1306" s="410">
        <f t="shared" si="40"/>
        <v>39031900</v>
      </c>
      <c r="I1306" s="410" t="str">
        <f t="shared" si="41"/>
        <v>--- Kitas</v>
      </c>
      <c r="J1306" s="410" t="str">
        <f t="shared" si="41"/>
        <v>kilogramai</v>
      </c>
    </row>
    <row r="1307" spans="1:10" ht="18" hidden="1" customHeight="1">
      <c r="A1307" s="414"/>
      <c r="B1307" s="414"/>
      <c r="C1307" s="414"/>
      <c r="D1307" s="414"/>
      <c r="E1307" s="412">
        <v>2017</v>
      </c>
      <c r="F1307" s="413">
        <v>9849175</v>
      </c>
      <c r="G1307" s="413">
        <v>17028628.199999999</v>
      </c>
      <c r="H1307" s="410">
        <f t="shared" si="40"/>
        <v>39031900</v>
      </c>
      <c r="I1307" s="410" t="str">
        <f t="shared" si="41"/>
        <v>--- Kitas</v>
      </c>
      <c r="J1307" s="410" t="str">
        <f t="shared" si="41"/>
        <v>kilogramai</v>
      </c>
    </row>
    <row r="1308" spans="1:10" ht="18" hidden="1" customHeight="1">
      <c r="A1308" s="414"/>
      <c r="B1308" s="414"/>
      <c r="C1308" s="414"/>
      <c r="D1308" s="414"/>
      <c r="E1308" s="412">
        <v>2016</v>
      </c>
      <c r="F1308" s="413">
        <v>17301738</v>
      </c>
      <c r="G1308" s="413">
        <v>25383766.399999999</v>
      </c>
      <c r="H1308" s="410">
        <f t="shared" si="40"/>
        <v>39031900</v>
      </c>
      <c r="I1308" s="410" t="str">
        <f t="shared" si="41"/>
        <v>--- Kitas</v>
      </c>
      <c r="J1308" s="410" t="str">
        <f t="shared" si="41"/>
        <v>kilogramai</v>
      </c>
    </row>
    <row r="1309" spans="1:10" ht="18" hidden="1" customHeight="1">
      <c r="A1309" s="414"/>
      <c r="B1309" s="414"/>
      <c r="C1309" s="414"/>
      <c r="D1309" s="414"/>
      <c r="E1309" s="412">
        <v>2015</v>
      </c>
      <c r="F1309" s="413">
        <v>3969900.8</v>
      </c>
      <c r="G1309" s="413">
        <v>11212483.300000001</v>
      </c>
      <c r="H1309" s="410">
        <f t="shared" si="40"/>
        <v>39031900</v>
      </c>
      <c r="I1309" s="410" t="str">
        <f t="shared" si="41"/>
        <v>--- Kitas</v>
      </c>
      <c r="J1309" s="410" t="str">
        <f t="shared" si="41"/>
        <v>kilogramai</v>
      </c>
    </row>
    <row r="1310" spans="1:10" ht="18" hidden="1" customHeight="1">
      <c r="A1310" s="414"/>
      <c r="B1310" s="414"/>
      <c r="C1310" s="414"/>
      <c r="D1310" s="414"/>
      <c r="E1310" s="412">
        <v>2014</v>
      </c>
      <c r="F1310" s="413">
        <v>4503326.2</v>
      </c>
      <c r="G1310" s="413">
        <v>11354570.1</v>
      </c>
      <c r="H1310" s="410">
        <f t="shared" si="40"/>
        <v>39031900</v>
      </c>
      <c r="I1310" s="410" t="str">
        <f t="shared" si="41"/>
        <v>--- Kitas</v>
      </c>
      <c r="J1310" s="410" t="str">
        <f t="shared" si="41"/>
        <v>kilogramai</v>
      </c>
    </row>
    <row r="1311" spans="1:10" ht="18" hidden="1" customHeight="1">
      <c r="A1311" s="414"/>
      <c r="B1311" s="414"/>
      <c r="C1311" s="414"/>
      <c r="D1311" s="414"/>
      <c r="E1311" s="412">
        <v>2013</v>
      </c>
      <c r="F1311" s="413">
        <v>2530538.2999999998</v>
      </c>
      <c r="G1311" s="413">
        <v>10360313.9</v>
      </c>
      <c r="H1311" s="410">
        <f t="shared" si="40"/>
        <v>39031900</v>
      </c>
      <c r="I1311" s="410" t="str">
        <f t="shared" si="41"/>
        <v>--- Kitas</v>
      </c>
      <c r="J1311" s="410" t="str">
        <f t="shared" si="41"/>
        <v>kilogramai</v>
      </c>
    </row>
    <row r="1312" spans="1:10" ht="18" hidden="1" customHeight="1">
      <c r="A1312" s="414"/>
      <c r="B1312" s="414"/>
      <c r="C1312" s="414"/>
      <c r="D1312" s="414"/>
      <c r="E1312" s="412">
        <v>2012</v>
      </c>
      <c r="F1312" s="413">
        <v>1954722.9</v>
      </c>
      <c r="G1312" s="413">
        <v>10111312.9</v>
      </c>
      <c r="H1312" s="410">
        <f t="shared" si="40"/>
        <v>39031900</v>
      </c>
      <c r="I1312" s="410" t="str">
        <f t="shared" si="41"/>
        <v>--- Kitas</v>
      </c>
      <c r="J1312" s="410" t="str">
        <f t="shared" si="41"/>
        <v>kilogramai</v>
      </c>
    </row>
    <row r="1313" spans="1:10" ht="18" hidden="1" customHeight="1">
      <c r="A1313" s="414"/>
      <c r="B1313" s="414"/>
      <c r="C1313" s="414"/>
      <c r="D1313" s="414"/>
      <c r="E1313" s="412">
        <v>2011</v>
      </c>
      <c r="F1313" s="413">
        <v>3417759.6</v>
      </c>
      <c r="G1313" s="413">
        <v>10324242.6</v>
      </c>
      <c r="H1313" s="410">
        <f t="shared" si="40"/>
        <v>39031900</v>
      </c>
      <c r="I1313" s="410" t="str">
        <f t="shared" si="41"/>
        <v>--- Kitas</v>
      </c>
      <c r="J1313" s="410" t="str">
        <f t="shared" si="41"/>
        <v>kilogramai</v>
      </c>
    </row>
    <row r="1314" spans="1:10" ht="18" hidden="1" customHeight="1">
      <c r="A1314" s="414"/>
      <c r="B1314" s="414"/>
      <c r="C1314" s="414"/>
      <c r="D1314" s="414"/>
      <c r="E1314" s="412">
        <v>2010</v>
      </c>
      <c r="F1314" s="413">
        <v>5087611</v>
      </c>
      <c r="G1314" s="413">
        <v>10740139.199999999</v>
      </c>
      <c r="H1314" s="410">
        <f t="shared" si="40"/>
        <v>39031900</v>
      </c>
      <c r="I1314" s="410" t="str">
        <f t="shared" si="41"/>
        <v>--- Kitas</v>
      </c>
      <c r="J1314" s="410" t="str">
        <f t="shared" si="41"/>
        <v>kilogramai</v>
      </c>
    </row>
    <row r="1315" spans="1:10" ht="18" hidden="1" customHeight="1">
      <c r="A1315" s="414"/>
      <c r="B1315" s="414"/>
      <c r="C1315" s="414"/>
      <c r="D1315" s="414"/>
      <c r="E1315" s="412">
        <v>2009</v>
      </c>
      <c r="F1315" s="413">
        <v>7605797</v>
      </c>
      <c r="G1315" s="413">
        <v>11631801.1</v>
      </c>
      <c r="H1315" s="410">
        <f t="shared" si="40"/>
        <v>39031900</v>
      </c>
      <c r="I1315" s="410" t="str">
        <f t="shared" si="41"/>
        <v>--- Kitas</v>
      </c>
      <c r="J1315" s="410" t="str">
        <f t="shared" si="41"/>
        <v>kilogramai</v>
      </c>
    </row>
    <row r="1316" spans="1:10" ht="18" hidden="1" customHeight="1">
      <c r="A1316" s="414"/>
      <c r="B1316" s="414"/>
      <c r="C1316" s="414"/>
      <c r="D1316" s="414"/>
      <c r="E1316" s="412">
        <v>2008</v>
      </c>
      <c r="F1316" s="413">
        <v>9033124</v>
      </c>
      <c r="G1316" s="413">
        <v>14816749.1</v>
      </c>
      <c r="H1316" s="410">
        <f t="shared" si="40"/>
        <v>39031900</v>
      </c>
      <c r="I1316" s="410" t="str">
        <f t="shared" si="41"/>
        <v>--- Kitas</v>
      </c>
      <c r="J1316" s="410" t="str">
        <f t="shared" si="41"/>
        <v>kilogramai</v>
      </c>
    </row>
    <row r="1317" spans="1:10" ht="18" hidden="1" customHeight="1">
      <c r="A1317" s="414"/>
      <c r="B1317" s="414"/>
      <c r="C1317" s="414"/>
      <c r="D1317" s="414"/>
      <c r="E1317" s="412">
        <v>2007</v>
      </c>
      <c r="F1317" s="413">
        <v>7645894</v>
      </c>
      <c r="G1317" s="413">
        <v>15341138.1</v>
      </c>
      <c r="H1317" s="410">
        <f t="shared" si="40"/>
        <v>39031900</v>
      </c>
      <c r="I1317" s="410" t="str">
        <f t="shared" si="41"/>
        <v>--- Kitas</v>
      </c>
      <c r="J1317" s="410" t="str">
        <f t="shared" si="41"/>
        <v>kilogramai</v>
      </c>
    </row>
    <row r="1318" spans="1:10" ht="18" hidden="1" customHeight="1">
      <c r="A1318" s="414"/>
      <c r="B1318" s="414"/>
      <c r="C1318" s="414"/>
      <c r="D1318" s="414"/>
      <c r="E1318" s="412">
        <v>2006</v>
      </c>
      <c r="F1318" s="413">
        <v>1020019</v>
      </c>
      <c r="G1318" s="413">
        <v>7655812.2000000002</v>
      </c>
      <c r="H1318" s="410">
        <f t="shared" si="40"/>
        <v>39031900</v>
      </c>
      <c r="I1318" s="410" t="str">
        <f t="shared" si="41"/>
        <v>--- Kitas</v>
      </c>
      <c r="J1318" s="410" t="str">
        <f t="shared" si="41"/>
        <v>kilogramai</v>
      </c>
    </row>
    <row r="1319" spans="1:10" ht="18" hidden="1" customHeight="1">
      <c r="A1319" s="414"/>
      <c r="B1319" s="414"/>
      <c r="C1319" s="414"/>
      <c r="D1319" s="414"/>
      <c r="E1319" s="412">
        <v>2005</v>
      </c>
      <c r="F1319" s="413">
        <v>1390673</v>
      </c>
      <c r="G1319" s="413">
        <v>8828269</v>
      </c>
      <c r="H1319" s="410">
        <f t="shared" si="40"/>
        <v>39031900</v>
      </c>
      <c r="I1319" s="410" t="str">
        <f t="shared" si="41"/>
        <v>--- Kitas</v>
      </c>
      <c r="J1319" s="410" t="str">
        <f t="shared" si="41"/>
        <v>kilogramai</v>
      </c>
    </row>
    <row r="1320" spans="1:10" ht="18" hidden="1" customHeight="1">
      <c r="A1320" s="414"/>
      <c r="B1320" s="411" t="s">
        <v>3213</v>
      </c>
      <c r="C1320" s="411" t="s">
        <v>3214</v>
      </c>
      <c r="D1320" s="411" t="s">
        <v>3054</v>
      </c>
      <c r="E1320" s="412">
        <v>2018</v>
      </c>
      <c r="F1320" s="413">
        <v>110583.3</v>
      </c>
      <c r="G1320" s="413">
        <v>116813.4</v>
      </c>
      <c r="H1320" s="410">
        <f t="shared" si="40"/>
        <v>39032000</v>
      </c>
      <c r="I1320" s="410" t="str">
        <f t="shared" si="41"/>
        <v>-- Stireno-akrilnitrilo (SAN) kopolimerai</v>
      </c>
      <c r="J1320" s="410" t="str">
        <f t="shared" si="41"/>
        <v>kilogramai</v>
      </c>
    </row>
    <row r="1321" spans="1:10" ht="18" hidden="1" customHeight="1">
      <c r="A1321" s="414"/>
      <c r="B1321" s="414"/>
      <c r="C1321" s="414"/>
      <c r="D1321" s="414"/>
      <c r="E1321" s="412">
        <v>2017</v>
      </c>
      <c r="F1321" s="413">
        <v>72435</v>
      </c>
      <c r="G1321" s="413">
        <v>53959</v>
      </c>
      <c r="H1321" s="410">
        <f t="shared" si="40"/>
        <v>39032000</v>
      </c>
      <c r="I1321" s="410" t="str">
        <f t="shared" si="41"/>
        <v>-- Stireno-akrilnitrilo (SAN) kopolimerai</v>
      </c>
      <c r="J1321" s="410" t="str">
        <f t="shared" si="41"/>
        <v>kilogramai</v>
      </c>
    </row>
    <row r="1322" spans="1:10" ht="18" hidden="1" customHeight="1">
      <c r="A1322" s="414"/>
      <c r="B1322" s="414"/>
      <c r="C1322" s="414"/>
      <c r="D1322" s="414"/>
      <c r="E1322" s="412">
        <v>2016</v>
      </c>
      <c r="F1322" s="413">
        <v>85250</v>
      </c>
      <c r="G1322" s="413">
        <v>119750</v>
      </c>
      <c r="H1322" s="410">
        <f t="shared" si="40"/>
        <v>39032000</v>
      </c>
      <c r="I1322" s="410" t="str">
        <f t="shared" si="41"/>
        <v>-- Stireno-akrilnitrilo (SAN) kopolimerai</v>
      </c>
      <c r="J1322" s="410" t="str">
        <f t="shared" si="41"/>
        <v>kilogramai</v>
      </c>
    </row>
    <row r="1323" spans="1:10" ht="18" hidden="1" customHeight="1">
      <c r="A1323" s="414"/>
      <c r="B1323" s="414"/>
      <c r="C1323" s="414"/>
      <c r="D1323" s="414"/>
      <c r="E1323" s="412">
        <v>2015</v>
      </c>
      <c r="F1323" s="413">
        <v>56750</v>
      </c>
      <c r="G1323" s="413">
        <v>61302</v>
      </c>
      <c r="H1323" s="410">
        <f t="shared" si="40"/>
        <v>39032000</v>
      </c>
      <c r="I1323" s="410" t="str">
        <f t="shared" si="41"/>
        <v>-- Stireno-akrilnitrilo (SAN) kopolimerai</v>
      </c>
      <c r="J1323" s="410" t="str">
        <f t="shared" si="41"/>
        <v>kilogramai</v>
      </c>
    </row>
    <row r="1324" spans="1:10" ht="18" hidden="1" customHeight="1">
      <c r="A1324" s="414"/>
      <c r="B1324" s="414"/>
      <c r="C1324" s="414"/>
      <c r="D1324" s="414"/>
      <c r="E1324" s="412">
        <v>2014</v>
      </c>
      <c r="F1324" s="413">
        <v>19536</v>
      </c>
      <c r="G1324" s="413">
        <v>22022</v>
      </c>
      <c r="H1324" s="410">
        <f t="shared" si="40"/>
        <v>39032000</v>
      </c>
      <c r="I1324" s="410" t="str">
        <f t="shared" si="41"/>
        <v>-- Stireno-akrilnitrilo (SAN) kopolimerai</v>
      </c>
      <c r="J1324" s="410" t="str">
        <f t="shared" si="41"/>
        <v>kilogramai</v>
      </c>
    </row>
    <row r="1325" spans="1:10" ht="18" hidden="1" customHeight="1">
      <c r="A1325" s="414"/>
      <c r="B1325" s="414"/>
      <c r="C1325" s="414"/>
      <c r="D1325" s="414"/>
      <c r="E1325" s="412">
        <v>2013</v>
      </c>
      <c r="F1325" s="413">
        <v>3025</v>
      </c>
      <c r="G1325" s="413">
        <v>21277.5</v>
      </c>
      <c r="H1325" s="410">
        <f t="shared" si="40"/>
        <v>39032000</v>
      </c>
      <c r="I1325" s="410" t="str">
        <f t="shared" si="41"/>
        <v>-- Stireno-akrilnitrilo (SAN) kopolimerai</v>
      </c>
      <c r="J1325" s="410" t="str">
        <f t="shared" si="41"/>
        <v>kilogramai</v>
      </c>
    </row>
    <row r="1326" spans="1:10" ht="18" hidden="1" customHeight="1">
      <c r="A1326" s="414"/>
      <c r="B1326" s="414"/>
      <c r="C1326" s="414"/>
      <c r="D1326" s="414"/>
      <c r="E1326" s="412">
        <v>2012</v>
      </c>
      <c r="F1326" s="413">
        <v>465950</v>
      </c>
      <c r="G1326" s="413">
        <v>21463</v>
      </c>
      <c r="H1326" s="410">
        <f t="shared" si="40"/>
        <v>39032000</v>
      </c>
      <c r="I1326" s="410" t="str">
        <f t="shared" si="41"/>
        <v>-- Stireno-akrilnitrilo (SAN) kopolimerai</v>
      </c>
      <c r="J1326" s="410" t="str">
        <f t="shared" si="41"/>
        <v>kilogramai</v>
      </c>
    </row>
    <row r="1327" spans="1:10" ht="18" hidden="1" customHeight="1">
      <c r="A1327" s="414"/>
      <c r="B1327" s="414"/>
      <c r="C1327" s="414"/>
      <c r="D1327" s="414"/>
      <c r="E1327" s="412">
        <v>2011</v>
      </c>
      <c r="F1327" s="413">
        <v>60833</v>
      </c>
      <c r="G1327" s="413">
        <v>16698.5</v>
      </c>
      <c r="H1327" s="410">
        <f t="shared" si="40"/>
        <v>39032000</v>
      </c>
      <c r="I1327" s="410" t="str">
        <f t="shared" si="41"/>
        <v>-- Stireno-akrilnitrilo (SAN) kopolimerai</v>
      </c>
      <c r="J1327" s="410" t="str">
        <f t="shared" si="41"/>
        <v>kilogramai</v>
      </c>
    </row>
    <row r="1328" spans="1:10" ht="18" hidden="1" customHeight="1">
      <c r="A1328" s="414"/>
      <c r="B1328" s="414"/>
      <c r="C1328" s="414"/>
      <c r="D1328" s="414"/>
      <c r="E1328" s="412">
        <v>2010</v>
      </c>
      <c r="F1328" s="413">
        <v>120306</v>
      </c>
      <c r="G1328" s="413">
        <v>24865</v>
      </c>
      <c r="H1328" s="410">
        <f t="shared" si="40"/>
        <v>39032000</v>
      </c>
      <c r="I1328" s="410" t="str">
        <f t="shared" si="41"/>
        <v>-- Stireno-akrilnitrilo (SAN) kopolimerai</v>
      </c>
      <c r="J1328" s="410" t="str">
        <f t="shared" si="41"/>
        <v>kilogramai</v>
      </c>
    </row>
    <row r="1329" spans="1:10" ht="18" hidden="1" customHeight="1">
      <c r="A1329" s="414"/>
      <c r="B1329" s="414"/>
      <c r="C1329" s="414"/>
      <c r="D1329" s="414"/>
      <c r="E1329" s="412">
        <v>2009</v>
      </c>
      <c r="F1329" s="413">
        <v>60725</v>
      </c>
      <c r="G1329" s="413">
        <v>139909</v>
      </c>
      <c r="H1329" s="410">
        <f t="shared" si="40"/>
        <v>39032000</v>
      </c>
      <c r="I1329" s="410" t="str">
        <f t="shared" si="41"/>
        <v>-- Stireno-akrilnitrilo (SAN) kopolimerai</v>
      </c>
      <c r="J1329" s="410" t="str">
        <f t="shared" si="41"/>
        <v>kilogramai</v>
      </c>
    </row>
    <row r="1330" spans="1:10" ht="18" hidden="1" customHeight="1">
      <c r="A1330" s="414"/>
      <c r="B1330" s="414"/>
      <c r="C1330" s="414"/>
      <c r="D1330" s="414"/>
      <c r="E1330" s="412">
        <v>2008</v>
      </c>
      <c r="F1330" s="413">
        <v>0</v>
      </c>
      <c r="G1330" s="413">
        <v>152327</v>
      </c>
      <c r="H1330" s="410">
        <f t="shared" si="40"/>
        <v>39032000</v>
      </c>
      <c r="I1330" s="410" t="str">
        <f t="shared" si="41"/>
        <v>-- Stireno-akrilnitrilo (SAN) kopolimerai</v>
      </c>
      <c r="J1330" s="410" t="str">
        <f t="shared" si="41"/>
        <v>kilogramai</v>
      </c>
    </row>
    <row r="1331" spans="1:10" ht="18" hidden="1" customHeight="1">
      <c r="A1331" s="414"/>
      <c r="B1331" s="414"/>
      <c r="C1331" s="414"/>
      <c r="D1331" s="414"/>
      <c r="E1331" s="412">
        <v>2007</v>
      </c>
      <c r="F1331" s="413">
        <v>25</v>
      </c>
      <c r="G1331" s="413">
        <v>193458</v>
      </c>
      <c r="H1331" s="410">
        <f t="shared" si="40"/>
        <v>39032000</v>
      </c>
      <c r="I1331" s="410" t="str">
        <f t="shared" si="41"/>
        <v>-- Stireno-akrilnitrilo (SAN) kopolimerai</v>
      </c>
      <c r="J1331" s="410" t="str">
        <f t="shared" si="41"/>
        <v>kilogramai</v>
      </c>
    </row>
    <row r="1332" spans="1:10" ht="18" hidden="1" customHeight="1">
      <c r="A1332" s="414"/>
      <c r="B1332" s="414"/>
      <c r="C1332" s="414"/>
      <c r="D1332" s="414"/>
      <c r="E1332" s="412">
        <v>2006</v>
      </c>
      <c r="F1332" s="413">
        <v>0</v>
      </c>
      <c r="G1332" s="413">
        <v>147987</v>
      </c>
      <c r="H1332" s="410">
        <f t="shared" si="40"/>
        <v>39032000</v>
      </c>
      <c r="I1332" s="410" t="str">
        <f t="shared" si="41"/>
        <v>-- Stireno-akrilnitrilo (SAN) kopolimerai</v>
      </c>
      <c r="J1332" s="410" t="str">
        <f t="shared" si="41"/>
        <v>kilogramai</v>
      </c>
    </row>
    <row r="1333" spans="1:10" ht="18" hidden="1" customHeight="1">
      <c r="A1333" s="414"/>
      <c r="B1333" s="414"/>
      <c r="C1333" s="414"/>
      <c r="D1333" s="414"/>
      <c r="E1333" s="412">
        <v>2005</v>
      </c>
      <c r="F1333" s="413">
        <v>3625</v>
      </c>
      <c r="G1333" s="413">
        <v>168180</v>
      </c>
      <c r="H1333" s="410">
        <f t="shared" si="40"/>
        <v>39032000</v>
      </c>
      <c r="I1333" s="410" t="str">
        <f t="shared" si="41"/>
        <v>-- Stireno-akrilnitrilo (SAN) kopolimerai</v>
      </c>
      <c r="J1333" s="410" t="str">
        <f t="shared" si="41"/>
        <v>kilogramai</v>
      </c>
    </row>
    <row r="1334" spans="1:10" ht="18" hidden="1" customHeight="1">
      <c r="A1334" s="414"/>
      <c r="B1334" s="411" t="s">
        <v>3215</v>
      </c>
      <c r="C1334" s="411" t="s">
        <v>3216</v>
      </c>
      <c r="D1334" s="411" t="s">
        <v>3054</v>
      </c>
      <c r="E1334" s="412">
        <v>2018</v>
      </c>
      <c r="F1334" s="413">
        <v>436472.7</v>
      </c>
      <c r="G1334" s="413">
        <v>2143884.4</v>
      </c>
      <c r="H1334" s="410">
        <f t="shared" si="40"/>
        <v>39033000</v>
      </c>
      <c r="I1334" s="410" t="str">
        <f t="shared" si="41"/>
        <v>-- Akrilnitrilo-butadieno-stireno (ABS) kopolimerai</v>
      </c>
      <c r="J1334" s="410" t="str">
        <f t="shared" si="41"/>
        <v>kilogramai</v>
      </c>
    </row>
    <row r="1335" spans="1:10" ht="18" hidden="1" customHeight="1">
      <c r="A1335" s="414"/>
      <c r="B1335" s="414"/>
      <c r="C1335" s="414"/>
      <c r="D1335" s="414"/>
      <c r="E1335" s="412">
        <v>2017</v>
      </c>
      <c r="F1335" s="413">
        <v>500365.2</v>
      </c>
      <c r="G1335" s="413">
        <v>1990928.4</v>
      </c>
      <c r="H1335" s="410">
        <f t="shared" si="40"/>
        <v>39033000</v>
      </c>
      <c r="I1335" s="410" t="str">
        <f t="shared" si="41"/>
        <v>-- Akrilnitrilo-butadieno-stireno (ABS) kopolimerai</v>
      </c>
      <c r="J1335" s="410" t="str">
        <f t="shared" si="41"/>
        <v>kilogramai</v>
      </c>
    </row>
    <row r="1336" spans="1:10" ht="18" hidden="1" customHeight="1">
      <c r="A1336" s="414"/>
      <c r="B1336" s="414"/>
      <c r="C1336" s="414"/>
      <c r="D1336" s="414"/>
      <c r="E1336" s="412">
        <v>2016</v>
      </c>
      <c r="F1336" s="413">
        <v>174168.5</v>
      </c>
      <c r="G1336" s="413">
        <v>1545101.2</v>
      </c>
      <c r="H1336" s="410">
        <f t="shared" si="40"/>
        <v>39033000</v>
      </c>
      <c r="I1336" s="410" t="str">
        <f t="shared" si="41"/>
        <v>-- Akrilnitrilo-butadieno-stireno (ABS) kopolimerai</v>
      </c>
      <c r="J1336" s="410" t="str">
        <f t="shared" si="41"/>
        <v>kilogramai</v>
      </c>
    </row>
    <row r="1337" spans="1:10" ht="18" hidden="1" customHeight="1">
      <c r="A1337" s="414"/>
      <c r="B1337" s="414"/>
      <c r="C1337" s="414"/>
      <c r="D1337" s="414"/>
      <c r="E1337" s="412">
        <v>2015</v>
      </c>
      <c r="F1337" s="413">
        <v>389477.3</v>
      </c>
      <c r="G1337" s="413">
        <v>1521390.5</v>
      </c>
      <c r="H1337" s="410">
        <f t="shared" si="40"/>
        <v>39033000</v>
      </c>
      <c r="I1337" s="410" t="str">
        <f t="shared" si="41"/>
        <v>-- Akrilnitrilo-butadieno-stireno (ABS) kopolimerai</v>
      </c>
      <c r="J1337" s="410" t="str">
        <f t="shared" si="41"/>
        <v>kilogramai</v>
      </c>
    </row>
    <row r="1338" spans="1:10" ht="18" hidden="1" customHeight="1">
      <c r="A1338" s="414"/>
      <c r="B1338" s="414"/>
      <c r="C1338" s="414"/>
      <c r="D1338" s="414"/>
      <c r="E1338" s="412">
        <v>2014</v>
      </c>
      <c r="F1338" s="413">
        <v>425336.4</v>
      </c>
      <c r="G1338" s="413">
        <v>1926604.2</v>
      </c>
      <c r="H1338" s="410">
        <f t="shared" si="40"/>
        <v>39033000</v>
      </c>
      <c r="I1338" s="410" t="str">
        <f t="shared" si="41"/>
        <v>-- Akrilnitrilo-butadieno-stireno (ABS) kopolimerai</v>
      </c>
      <c r="J1338" s="410" t="str">
        <f t="shared" si="41"/>
        <v>kilogramai</v>
      </c>
    </row>
    <row r="1339" spans="1:10" ht="18" hidden="1" customHeight="1">
      <c r="A1339" s="414"/>
      <c r="B1339" s="414"/>
      <c r="C1339" s="414"/>
      <c r="D1339" s="414"/>
      <c r="E1339" s="412">
        <v>2013</v>
      </c>
      <c r="F1339" s="413">
        <v>298252.5</v>
      </c>
      <c r="G1339" s="413">
        <v>1647133.3</v>
      </c>
      <c r="H1339" s="410">
        <f t="shared" si="40"/>
        <v>39033000</v>
      </c>
      <c r="I1339" s="410" t="str">
        <f t="shared" si="41"/>
        <v>-- Akrilnitrilo-butadieno-stireno (ABS) kopolimerai</v>
      </c>
      <c r="J1339" s="410" t="str">
        <f t="shared" si="41"/>
        <v>kilogramai</v>
      </c>
    </row>
    <row r="1340" spans="1:10" ht="18" hidden="1" customHeight="1">
      <c r="A1340" s="414"/>
      <c r="B1340" s="414"/>
      <c r="C1340" s="414"/>
      <c r="D1340" s="414"/>
      <c r="E1340" s="412">
        <v>2012</v>
      </c>
      <c r="F1340" s="413">
        <v>270323</v>
      </c>
      <c r="G1340" s="413">
        <v>1817025</v>
      </c>
      <c r="H1340" s="410">
        <f t="shared" si="40"/>
        <v>39033000</v>
      </c>
      <c r="I1340" s="410" t="str">
        <f t="shared" si="41"/>
        <v>-- Akrilnitrilo-butadieno-stireno (ABS) kopolimerai</v>
      </c>
      <c r="J1340" s="410" t="str">
        <f t="shared" si="41"/>
        <v>kilogramai</v>
      </c>
    </row>
    <row r="1341" spans="1:10" ht="18" hidden="1" customHeight="1">
      <c r="A1341" s="414"/>
      <c r="B1341" s="414"/>
      <c r="C1341" s="414"/>
      <c r="D1341" s="414"/>
      <c r="E1341" s="412">
        <v>2011</v>
      </c>
      <c r="F1341" s="413">
        <v>95855</v>
      </c>
      <c r="G1341" s="413">
        <v>976628</v>
      </c>
      <c r="H1341" s="410">
        <f t="shared" si="40"/>
        <v>39033000</v>
      </c>
      <c r="I1341" s="410" t="str">
        <f t="shared" si="41"/>
        <v>-- Akrilnitrilo-butadieno-stireno (ABS) kopolimerai</v>
      </c>
      <c r="J1341" s="410" t="str">
        <f t="shared" si="41"/>
        <v>kilogramai</v>
      </c>
    </row>
    <row r="1342" spans="1:10" ht="18" hidden="1" customHeight="1">
      <c r="A1342" s="414"/>
      <c r="B1342" s="414"/>
      <c r="C1342" s="414"/>
      <c r="D1342" s="414"/>
      <c r="E1342" s="412">
        <v>2010</v>
      </c>
      <c r="F1342" s="413">
        <v>163169</v>
      </c>
      <c r="G1342" s="413">
        <v>469350</v>
      </c>
      <c r="H1342" s="410">
        <f t="shared" si="40"/>
        <v>39033000</v>
      </c>
      <c r="I1342" s="410" t="str">
        <f t="shared" si="41"/>
        <v>-- Akrilnitrilo-butadieno-stireno (ABS) kopolimerai</v>
      </c>
      <c r="J1342" s="410" t="str">
        <f t="shared" si="41"/>
        <v>kilogramai</v>
      </c>
    </row>
    <row r="1343" spans="1:10" ht="18" hidden="1" customHeight="1">
      <c r="A1343" s="414"/>
      <c r="B1343" s="414"/>
      <c r="C1343" s="414"/>
      <c r="D1343" s="414"/>
      <c r="E1343" s="412">
        <v>2009</v>
      </c>
      <c r="F1343" s="413">
        <v>108300</v>
      </c>
      <c r="G1343" s="413">
        <v>611780</v>
      </c>
      <c r="H1343" s="410">
        <f t="shared" si="40"/>
        <v>39033000</v>
      </c>
      <c r="I1343" s="410" t="str">
        <f t="shared" si="41"/>
        <v>-- Akrilnitrilo-butadieno-stireno (ABS) kopolimerai</v>
      </c>
      <c r="J1343" s="410" t="str">
        <f t="shared" si="41"/>
        <v>kilogramai</v>
      </c>
    </row>
    <row r="1344" spans="1:10" ht="18" hidden="1" customHeight="1">
      <c r="A1344" s="414"/>
      <c r="B1344" s="414"/>
      <c r="C1344" s="414"/>
      <c r="D1344" s="414"/>
      <c r="E1344" s="412">
        <v>2008</v>
      </c>
      <c r="F1344" s="413">
        <v>20100</v>
      </c>
      <c r="G1344" s="413">
        <v>542835</v>
      </c>
      <c r="H1344" s="410">
        <f t="shared" si="40"/>
        <v>39033000</v>
      </c>
      <c r="I1344" s="410" t="str">
        <f t="shared" si="41"/>
        <v>-- Akrilnitrilo-butadieno-stireno (ABS) kopolimerai</v>
      </c>
      <c r="J1344" s="410" t="str">
        <f t="shared" si="41"/>
        <v>kilogramai</v>
      </c>
    </row>
    <row r="1345" spans="1:10" ht="18" hidden="1" customHeight="1">
      <c r="A1345" s="414"/>
      <c r="B1345" s="414"/>
      <c r="C1345" s="414"/>
      <c r="D1345" s="414"/>
      <c r="E1345" s="412">
        <v>2007</v>
      </c>
      <c r="F1345" s="413">
        <v>41724</v>
      </c>
      <c r="G1345" s="413">
        <v>534369.6</v>
      </c>
      <c r="H1345" s="410">
        <f t="shared" si="40"/>
        <v>39033000</v>
      </c>
      <c r="I1345" s="410" t="str">
        <f t="shared" si="41"/>
        <v>-- Akrilnitrilo-butadieno-stireno (ABS) kopolimerai</v>
      </c>
      <c r="J1345" s="410" t="str">
        <f t="shared" si="41"/>
        <v>kilogramai</v>
      </c>
    </row>
    <row r="1346" spans="1:10" ht="18" hidden="1" customHeight="1">
      <c r="A1346" s="414"/>
      <c r="B1346" s="414"/>
      <c r="C1346" s="414"/>
      <c r="D1346" s="414"/>
      <c r="E1346" s="412">
        <v>2006</v>
      </c>
      <c r="F1346" s="413">
        <v>58169</v>
      </c>
      <c r="G1346" s="413">
        <v>629647</v>
      </c>
      <c r="H1346" s="410">
        <f t="shared" si="40"/>
        <v>39033000</v>
      </c>
      <c r="I1346" s="410" t="str">
        <f t="shared" si="41"/>
        <v>-- Akrilnitrilo-butadieno-stireno (ABS) kopolimerai</v>
      </c>
      <c r="J1346" s="410" t="str">
        <f t="shared" si="41"/>
        <v>kilogramai</v>
      </c>
    </row>
    <row r="1347" spans="1:10" ht="18" hidden="1" customHeight="1">
      <c r="A1347" s="414"/>
      <c r="B1347" s="414"/>
      <c r="C1347" s="414"/>
      <c r="D1347" s="414"/>
      <c r="E1347" s="412">
        <v>2005</v>
      </c>
      <c r="F1347" s="413">
        <v>61675</v>
      </c>
      <c r="G1347" s="413">
        <v>583044.4</v>
      </c>
      <c r="H1347" s="410">
        <f t="shared" si="40"/>
        <v>39033000</v>
      </c>
      <c r="I1347" s="410" t="str">
        <f t="shared" si="41"/>
        <v>-- Akrilnitrilo-butadieno-stireno (ABS) kopolimerai</v>
      </c>
      <c r="J1347" s="410" t="str">
        <f t="shared" si="41"/>
        <v>kilogramai</v>
      </c>
    </row>
    <row r="1348" spans="1:10" ht="18" hidden="1" customHeight="1">
      <c r="A1348" s="414"/>
      <c r="B1348" s="411" t="s">
        <v>3217</v>
      </c>
      <c r="C1348" s="411" t="s">
        <v>3218</v>
      </c>
      <c r="D1348" s="411" t="s">
        <v>3054</v>
      </c>
      <c r="E1348" s="412">
        <v>2018</v>
      </c>
      <c r="F1348" s="413">
        <v>0</v>
      </c>
      <c r="G1348" s="413">
        <v>976</v>
      </c>
      <c r="H1348" s="410">
        <f t="shared" si="40"/>
        <v>39039010</v>
      </c>
      <c r="I1348" s="410" t="str">
        <f t="shared" si="41"/>
        <v>-- Tik stireno ir alilo alkoholio, kurio sudėtyje acetilo skaičius ne mažesnis kaip 175, kopolimeras</v>
      </c>
      <c r="J1348" s="410" t="str">
        <f t="shared" si="41"/>
        <v>kilogramai</v>
      </c>
    </row>
    <row r="1349" spans="1:10" ht="18" hidden="1" customHeight="1">
      <c r="A1349" s="414"/>
      <c r="B1349" s="414"/>
      <c r="C1349" s="414"/>
      <c r="D1349" s="414"/>
      <c r="E1349" s="412">
        <v>2017</v>
      </c>
      <c r="F1349" s="413"/>
      <c r="G1349" s="413"/>
      <c r="H1349" s="410">
        <f t="shared" ref="H1349:H1412" si="42">+IF(B1349=0,H1348,VALUE(B1349))</f>
        <v>39039010</v>
      </c>
      <c r="I1349" s="410" t="str">
        <f t="shared" ref="I1349:J1412" si="43">+IF(C1349=0,I1348,C1349)</f>
        <v>-- Tik stireno ir alilo alkoholio, kurio sudėtyje acetilo skaičius ne mažesnis kaip 175, kopolimeras</v>
      </c>
      <c r="J1349" s="410" t="str">
        <f t="shared" si="43"/>
        <v>kilogramai</v>
      </c>
    </row>
    <row r="1350" spans="1:10" ht="18" hidden="1" customHeight="1">
      <c r="A1350" s="414"/>
      <c r="B1350" s="414"/>
      <c r="C1350" s="414"/>
      <c r="D1350" s="414"/>
      <c r="E1350" s="412">
        <v>2016</v>
      </c>
      <c r="F1350" s="413">
        <v>0</v>
      </c>
      <c r="G1350" s="413">
        <v>325</v>
      </c>
      <c r="H1350" s="410">
        <f t="shared" si="42"/>
        <v>39039010</v>
      </c>
      <c r="I1350" s="410" t="str">
        <f t="shared" si="43"/>
        <v>-- Tik stireno ir alilo alkoholio, kurio sudėtyje acetilo skaičius ne mažesnis kaip 175, kopolimeras</v>
      </c>
      <c r="J1350" s="410" t="str">
        <f t="shared" si="43"/>
        <v>kilogramai</v>
      </c>
    </row>
    <row r="1351" spans="1:10" ht="18" hidden="1" customHeight="1">
      <c r="A1351" s="414"/>
      <c r="B1351" s="414"/>
      <c r="C1351" s="414"/>
      <c r="D1351" s="414"/>
      <c r="E1351" s="412">
        <v>2015</v>
      </c>
      <c r="F1351" s="413">
        <v>0</v>
      </c>
      <c r="G1351" s="413">
        <v>1350</v>
      </c>
      <c r="H1351" s="410">
        <f t="shared" si="42"/>
        <v>39039010</v>
      </c>
      <c r="I1351" s="410" t="str">
        <f t="shared" si="43"/>
        <v>-- Tik stireno ir alilo alkoholio, kurio sudėtyje acetilo skaičius ne mažesnis kaip 175, kopolimeras</v>
      </c>
      <c r="J1351" s="410" t="str">
        <f t="shared" si="43"/>
        <v>kilogramai</v>
      </c>
    </row>
    <row r="1352" spans="1:10" ht="18" hidden="1" customHeight="1">
      <c r="A1352" s="414"/>
      <c r="B1352" s="414"/>
      <c r="C1352" s="414"/>
      <c r="D1352" s="414"/>
      <c r="E1352" s="412">
        <v>2014</v>
      </c>
      <c r="F1352" s="413">
        <v>0</v>
      </c>
      <c r="G1352" s="413">
        <v>3160</v>
      </c>
      <c r="H1352" s="410">
        <f t="shared" si="42"/>
        <v>39039010</v>
      </c>
      <c r="I1352" s="410" t="str">
        <f t="shared" si="43"/>
        <v>-- Tik stireno ir alilo alkoholio, kurio sudėtyje acetilo skaičius ne mažesnis kaip 175, kopolimeras</v>
      </c>
      <c r="J1352" s="410" t="str">
        <f t="shared" si="43"/>
        <v>kilogramai</v>
      </c>
    </row>
    <row r="1353" spans="1:10" ht="18" hidden="1" customHeight="1">
      <c r="A1353" s="414"/>
      <c r="B1353" s="414"/>
      <c r="C1353" s="414"/>
      <c r="D1353" s="414"/>
      <c r="E1353" s="412">
        <v>2013</v>
      </c>
      <c r="F1353" s="413">
        <v>0</v>
      </c>
      <c r="G1353" s="413">
        <v>3000</v>
      </c>
      <c r="H1353" s="410">
        <f t="shared" si="42"/>
        <v>39039010</v>
      </c>
      <c r="I1353" s="410" t="str">
        <f t="shared" si="43"/>
        <v>-- Tik stireno ir alilo alkoholio, kurio sudėtyje acetilo skaičius ne mažesnis kaip 175, kopolimeras</v>
      </c>
      <c r="J1353" s="410" t="str">
        <f t="shared" si="43"/>
        <v>kilogramai</v>
      </c>
    </row>
    <row r="1354" spans="1:10" ht="18" hidden="1" customHeight="1">
      <c r="A1354" s="414"/>
      <c r="B1354" s="414"/>
      <c r="C1354" s="414"/>
      <c r="D1354" s="414"/>
      <c r="E1354" s="412">
        <v>2012</v>
      </c>
      <c r="F1354" s="413"/>
      <c r="G1354" s="413"/>
      <c r="H1354" s="410">
        <f t="shared" si="42"/>
        <v>39039010</v>
      </c>
      <c r="I1354" s="410" t="str">
        <f t="shared" si="43"/>
        <v>-- Tik stireno ir alilo alkoholio, kurio sudėtyje acetilo skaičius ne mažesnis kaip 175, kopolimeras</v>
      </c>
      <c r="J1354" s="410" t="str">
        <f t="shared" si="43"/>
        <v>kilogramai</v>
      </c>
    </row>
    <row r="1355" spans="1:10" ht="18" hidden="1" customHeight="1">
      <c r="A1355" s="414"/>
      <c r="B1355" s="414"/>
      <c r="C1355" s="414"/>
      <c r="D1355" s="414"/>
      <c r="E1355" s="412">
        <v>2011</v>
      </c>
      <c r="F1355" s="413"/>
      <c r="G1355" s="413"/>
      <c r="H1355" s="410">
        <f t="shared" si="42"/>
        <v>39039010</v>
      </c>
      <c r="I1355" s="410" t="str">
        <f t="shared" si="43"/>
        <v>-- Tik stireno ir alilo alkoholio, kurio sudėtyje acetilo skaičius ne mažesnis kaip 175, kopolimeras</v>
      </c>
      <c r="J1355" s="410" t="str">
        <f t="shared" si="43"/>
        <v>kilogramai</v>
      </c>
    </row>
    <row r="1356" spans="1:10" ht="18" hidden="1" customHeight="1">
      <c r="A1356" s="414"/>
      <c r="B1356" s="414"/>
      <c r="C1356" s="414"/>
      <c r="D1356" s="414"/>
      <c r="E1356" s="412">
        <v>2010</v>
      </c>
      <c r="F1356" s="413"/>
      <c r="G1356" s="413"/>
      <c r="H1356" s="410">
        <f t="shared" si="42"/>
        <v>39039010</v>
      </c>
      <c r="I1356" s="410" t="str">
        <f t="shared" si="43"/>
        <v>-- Tik stireno ir alilo alkoholio, kurio sudėtyje acetilo skaičius ne mažesnis kaip 175, kopolimeras</v>
      </c>
      <c r="J1356" s="410" t="str">
        <f t="shared" si="43"/>
        <v>kilogramai</v>
      </c>
    </row>
    <row r="1357" spans="1:10" ht="18" hidden="1" customHeight="1">
      <c r="A1357" s="414"/>
      <c r="B1357" s="414"/>
      <c r="C1357" s="414"/>
      <c r="D1357" s="414"/>
      <c r="E1357" s="412">
        <v>2009</v>
      </c>
      <c r="F1357" s="413"/>
      <c r="G1357" s="413"/>
      <c r="H1357" s="410">
        <f t="shared" si="42"/>
        <v>39039010</v>
      </c>
      <c r="I1357" s="410" t="str">
        <f t="shared" si="43"/>
        <v>-- Tik stireno ir alilo alkoholio, kurio sudėtyje acetilo skaičius ne mažesnis kaip 175, kopolimeras</v>
      </c>
      <c r="J1357" s="410" t="str">
        <f t="shared" si="43"/>
        <v>kilogramai</v>
      </c>
    </row>
    <row r="1358" spans="1:10" ht="18" hidden="1" customHeight="1">
      <c r="A1358" s="414"/>
      <c r="B1358" s="414"/>
      <c r="C1358" s="414"/>
      <c r="D1358" s="414"/>
      <c r="E1358" s="412">
        <v>2008</v>
      </c>
      <c r="F1358" s="413"/>
      <c r="G1358" s="413"/>
      <c r="H1358" s="410">
        <f t="shared" si="42"/>
        <v>39039010</v>
      </c>
      <c r="I1358" s="410" t="str">
        <f t="shared" si="43"/>
        <v>-- Tik stireno ir alilo alkoholio, kurio sudėtyje acetilo skaičius ne mažesnis kaip 175, kopolimeras</v>
      </c>
      <c r="J1358" s="410" t="str">
        <f t="shared" si="43"/>
        <v>kilogramai</v>
      </c>
    </row>
    <row r="1359" spans="1:10" ht="18" hidden="1" customHeight="1">
      <c r="A1359" s="414"/>
      <c r="B1359" s="414"/>
      <c r="C1359" s="414"/>
      <c r="D1359" s="414"/>
      <c r="E1359" s="412">
        <v>2007</v>
      </c>
      <c r="F1359" s="413"/>
      <c r="G1359" s="413"/>
      <c r="H1359" s="410">
        <f t="shared" si="42"/>
        <v>39039010</v>
      </c>
      <c r="I1359" s="410" t="str">
        <f t="shared" si="43"/>
        <v>-- Tik stireno ir alilo alkoholio, kurio sudėtyje acetilo skaičius ne mažesnis kaip 175, kopolimeras</v>
      </c>
      <c r="J1359" s="410" t="str">
        <f t="shared" si="43"/>
        <v>kilogramai</v>
      </c>
    </row>
    <row r="1360" spans="1:10" ht="18" hidden="1" customHeight="1">
      <c r="A1360" s="414"/>
      <c r="B1360" s="414"/>
      <c r="C1360" s="414"/>
      <c r="D1360" s="414"/>
      <c r="E1360" s="412">
        <v>2006</v>
      </c>
      <c r="F1360" s="413"/>
      <c r="G1360" s="413"/>
      <c r="H1360" s="410">
        <f t="shared" si="42"/>
        <v>39039010</v>
      </c>
      <c r="I1360" s="410" t="str">
        <f t="shared" si="43"/>
        <v>-- Tik stireno ir alilo alkoholio, kurio sudėtyje acetilo skaičius ne mažesnis kaip 175, kopolimeras</v>
      </c>
      <c r="J1360" s="410" t="str">
        <f t="shared" si="43"/>
        <v>kilogramai</v>
      </c>
    </row>
    <row r="1361" spans="1:10" ht="18" hidden="1" customHeight="1">
      <c r="A1361" s="414"/>
      <c r="B1361" s="414"/>
      <c r="C1361" s="414"/>
      <c r="D1361" s="414"/>
      <c r="E1361" s="412">
        <v>2005</v>
      </c>
      <c r="F1361" s="413"/>
      <c r="G1361" s="413"/>
      <c r="H1361" s="410">
        <f t="shared" si="42"/>
        <v>39039010</v>
      </c>
      <c r="I1361" s="410" t="str">
        <f t="shared" si="43"/>
        <v>-- Tik stireno ir alilo alkoholio, kurio sudėtyje acetilo skaičius ne mažesnis kaip 175, kopolimeras</v>
      </c>
      <c r="J1361" s="410" t="str">
        <f t="shared" si="43"/>
        <v>kilogramai</v>
      </c>
    </row>
    <row r="1362" spans="1:10" ht="18" hidden="1" customHeight="1">
      <c r="A1362" s="414"/>
      <c r="B1362" s="411" t="s">
        <v>3219</v>
      </c>
      <c r="C1362" s="411" t="s">
        <v>3220</v>
      </c>
      <c r="D1362" s="411" t="s">
        <v>3054</v>
      </c>
      <c r="E1362" s="412">
        <v>2018</v>
      </c>
      <c r="F1362" s="413"/>
      <c r="G1362" s="413"/>
      <c r="H1362" s="410">
        <f t="shared" si="42"/>
        <v>39039020</v>
      </c>
      <c r="I1362" s="410" t="str">
        <f t="shared" si="43"/>
        <v>-- Bromintas polistirenas, kurio sudėtyje bromas sudaro ne mažiau kaip 58 % masės, bet ne daugiau kaip 71 %, vienu iš pavidalų, apibrėžtų šio skirsnio 6 pastabos b punkte</v>
      </c>
      <c r="J1362" s="410" t="str">
        <f t="shared" si="43"/>
        <v>kilogramai</v>
      </c>
    </row>
    <row r="1363" spans="1:10" ht="18" hidden="1" customHeight="1">
      <c r="A1363" s="414"/>
      <c r="B1363" s="414"/>
      <c r="C1363" s="414"/>
      <c r="D1363" s="414"/>
      <c r="E1363" s="412">
        <v>2017</v>
      </c>
      <c r="F1363" s="413"/>
      <c r="G1363" s="413"/>
      <c r="H1363" s="410">
        <f t="shared" si="42"/>
        <v>39039020</v>
      </c>
      <c r="I1363" s="410" t="str">
        <f t="shared" si="43"/>
        <v>-- Bromintas polistirenas, kurio sudėtyje bromas sudaro ne mažiau kaip 58 % masės, bet ne daugiau kaip 71 %, vienu iš pavidalų, apibrėžtų šio skirsnio 6 pastabos b punkte</v>
      </c>
      <c r="J1363" s="410" t="str">
        <f t="shared" si="43"/>
        <v>kilogramai</v>
      </c>
    </row>
    <row r="1364" spans="1:10" ht="18" hidden="1" customHeight="1">
      <c r="A1364" s="414"/>
      <c r="B1364" s="414"/>
      <c r="C1364" s="414"/>
      <c r="D1364" s="414"/>
      <c r="E1364" s="412">
        <v>2016</v>
      </c>
      <c r="F1364" s="413">
        <v>2500</v>
      </c>
      <c r="G1364" s="413">
        <v>0</v>
      </c>
      <c r="H1364" s="410">
        <f t="shared" si="42"/>
        <v>39039020</v>
      </c>
      <c r="I1364" s="410" t="str">
        <f t="shared" si="43"/>
        <v>-- Bromintas polistirenas, kurio sudėtyje bromas sudaro ne mažiau kaip 58 % masės, bet ne daugiau kaip 71 %, vienu iš pavidalų, apibrėžtų šio skirsnio 6 pastabos b punkte</v>
      </c>
      <c r="J1364" s="410" t="str">
        <f t="shared" si="43"/>
        <v>kilogramai</v>
      </c>
    </row>
    <row r="1365" spans="1:10" ht="18" hidden="1" customHeight="1">
      <c r="A1365" s="414"/>
      <c r="B1365" s="414"/>
      <c r="C1365" s="414"/>
      <c r="D1365" s="414"/>
      <c r="E1365" s="412">
        <v>2015</v>
      </c>
      <c r="F1365" s="413"/>
      <c r="G1365" s="413"/>
      <c r="H1365" s="410">
        <f t="shared" si="42"/>
        <v>39039020</v>
      </c>
      <c r="I1365" s="410" t="str">
        <f t="shared" si="43"/>
        <v>-- Bromintas polistirenas, kurio sudėtyje bromas sudaro ne mažiau kaip 58 % masės, bet ne daugiau kaip 71 %, vienu iš pavidalų, apibrėžtų šio skirsnio 6 pastabos b punkte</v>
      </c>
      <c r="J1365" s="410" t="str">
        <f t="shared" si="43"/>
        <v>kilogramai</v>
      </c>
    </row>
    <row r="1366" spans="1:10" ht="18" hidden="1" customHeight="1">
      <c r="A1366" s="414"/>
      <c r="B1366" s="414"/>
      <c r="C1366" s="414"/>
      <c r="D1366" s="414"/>
      <c r="E1366" s="412">
        <v>2014</v>
      </c>
      <c r="F1366" s="413"/>
      <c r="G1366" s="413"/>
      <c r="H1366" s="410">
        <f t="shared" si="42"/>
        <v>39039020</v>
      </c>
      <c r="I1366" s="410" t="str">
        <f t="shared" si="43"/>
        <v>-- Bromintas polistirenas, kurio sudėtyje bromas sudaro ne mažiau kaip 58 % masės, bet ne daugiau kaip 71 %, vienu iš pavidalų, apibrėžtų šio skirsnio 6 pastabos b punkte</v>
      </c>
      <c r="J1366" s="410" t="str">
        <f t="shared" si="43"/>
        <v>kilogramai</v>
      </c>
    </row>
    <row r="1367" spans="1:10" ht="18" hidden="1" customHeight="1">
      <c r="A1367" s="414"/>
      <c r="B1367" s="414"/>
      <c r="C1367" s="414"/>
      <c r="D1367" s="414"/>
      <c r="E1367" s="412">
        <v>2013</v>
      </c>
      <c r="F1367" s="413"/>
      <c r="G1367" s="413"/>
      <c r="H1367" s="410">
        <f t="shared" si="42"/>
        <v>39039020</v>
      </c>
      <c r="I1367" s="410" t="str">
        <f t="shared" si="43"/>
        <v>-- Bromintas polistirenas, kurio sudėtyje bromas sudaro ne mažiau kaip 58 % masės, bet ne daugiau kaip 71 %, vienu iš pavidalų, apibrėžtų šio skirsnio 6 pastabos b punkte</v>
      </c>
      <c r="J1367" s="410" t="str">
        <f t="shared" si="43"/>
        <v>kilogramai</v>
      </c>
    </row>
    <row r="1368" spans="1:10" ht="18" hidden="1" customHeight="1">
      <c r="A1368" s="414"/>
      <c r="B1368" s="414"/>
      <c r="C1368" s="414"/>
      <c r="D1368" s="414"/>
      <c r="E1368" s="412">
        <v>2012</v>
      </c>
      <c r="F1368" s="413"/>
      <c r="G1368" s="413"/>
      <c r="H1368" s="410">
        <f t="shared" si="42"/>
        <v>39039020</v>
      </c>
      <c r="I1368" s="410" t="str">
        <f t="shared" si="43"/>
        <v>-- Bromintas polistirenas, kurio sudėtyje bromas sudaro ne mažiau kaip 58 % masės, bet ne daugiau kaip 71 %, vienu iš pavidalų, apibrėžtų šio skirsnio 6 pastabos b punkte</v>
      </c>
      <c r="J1368" s="410" t="str">
        <f t="shared" si="43"/>
        <v>kilogramai</v>
      </c>
    </row>
    <row r="1369" spans="1:10" ht="18" hidden="1" customHeight="1">
      <c r="A1369" s="414"/>
      <c r="B1369" s="414"/>
      <c r="C1369" s="414"/>
      <c r="D1369" s="414"/>
      <c r="E1369" s="412">
        <v>2011</v>
      </c>
      <c r="F1369" s="413"/>
      <c r="G1369" s="413"/>
      <c r="H1369" s="410">
        <f t="shared" si="42"/>
        <v>39039020</v>
      </c>
      <c r="I1369" s="410" t="str">
        <f t="shared" si="43"/>
        <v>-- Bromintas polistirenas, kurio sudėtyje bromas sudaro ne mažiau kaip 58 % masės, bet ne daugiau kaip 71 %, vienu iš pavidalų, apibrėžtų šio skirsnio 6 pastabos b punkte</v>
      </c>
      <c r="J1369" s="410" t="str">
        <f t="shared" si="43"/>
        <v>kilogramai</v>
      </c>
    </row>
    <row r="1370" spans="1:10" ht="18" hidden="1" customHeight="1">
      <c r="A1370" s="414"/>
      <c r="B1370" s="414"/>
      <c r="C1370" s="414"/>
      <c r="D1370" s="414"/>
      <c r="E1370" s="412">
        <v>2010</v>
      </c>
      <c r="F1370" s="413"/>
      <c r="G1370" s="413"/>
      <c r="H1370" s="410">
        <f t="shared" si="42"/>
        <v>39039020</v>
      </c>
      <c r="I1370" s="410" t="str">
        <f t="shared" si="43"/>
        <v>-- Bromintas polistirenas, kurio sudėtyje bromas sudaro ne mažiau kaip 58 % masės, bet ne daugiau kaip 71 %, vienu iš pavidalų, apibrėžtų šio skirsnio 6 pastabos b punkte</v>
      </c>
      <c r="J1370" s="410" t="str">
        <f t="shared" si="43"/>
        <v>kilogramai</v>
      </c>
    </row>
    <row r="1371" spans="1:10" ht="18" hidden="1" customHeight="1">
      <c r="A1371" s="414"/>
      <c r="B1371" s="414"/>
      <c r="C1371" s="414"/>
      <c r="D1371" s="414"/>
      <c r="E1371" s="412">
        <v>2009</v>
      </c>
      <c r="F1371" s="413"/>
      <c r="G1371" s="413"/>
      <c r="H1371" s="410">
        <f t="shared" si="42"/>
        <v>39039020</v>
      </c>
      <c r="I1371" s="410" t="str">
        <f t="shared" si="43"/>
        <v>-- Bromintas polistirenas, kurio sudėtyje bromas sudaro ne mažiau kaip 58 % masės, bet ne daugiau kaip 71 %, vienu iš pavidalų, apibrėžtų šio skirsnio 6 pastabos b punkte</v>
      </c>
      <c r="J1371" s="410" t="str">
        <f t="shared" si="43"/>
        <v>kilogramai</v>
      </c>
    </row>
    <row r="1372" spans="1:10" ht="18" hidden="1" customHeight="1">
      <c r="A1372" s="414"/>
      <c r="B1372" s="414"/>
      <c r="C1372" s="414"/>
      <c r="D1372" s="414"/>
      <c r="E1372" s="412">
        <v>2008</v>
      </c>
      <c r="F1372" s="413"/>
      <c r="G1372" s="413"/>
      <c r="H1372" s="410">
        <f t="shared" si="42"/>
        <v>39039020</v>
      </c>
      <c r="I1372" s="410" t="str">
        <f t="shared" si="43"/>
        <v>-- Bromintas polistirenas, kurio sudėtyje bromas sudaro ne mažiau kaip 58 % masės, bet ne daugiau kaip 71 %, vienu iš pavidalų, apibrėžtų šio skirsnio 6 pastabos b punkte</v>
      </c>
      <c r="J1372" s="410" t="str">
        <f t="shared" si="43"/>
        <v>kilogramai</v>
      </c>
    </row>
    <row r="1373" spans="1:10" ht="18" hidden="1" customHeight="1">
      <c r="A1373" s="414"/>
      <c r="B1373" s="414"/>
      <c r="C1373" s="414"/>
      <c r="D1373" s="414"/>
      <c r="E1373" s="412">
        <v>2007</v>
      </c>
      <c r="F1373" s="413"/>
      <c r="G1373" s="413"/>
      <c r="H1373" s="410">
        <f t="shared" si="42"/>
        <v>39039020</v>
      </c>
      <c r="I1373" s="410" t="str">
        <f t="shared" si="43"/>
        <v>-- Bromintas polistirenas, kurio sudėtyje bromas sudaro ne mažiau kaip 58 % masės, bet ne daugiau kaip 71 %, vienu iš pavidalų, apibrėžtų šio skirsnio 6 pastabos b punkte</v>
      </c>
      <c r="J1373" s="410" t="str">
        <f t="shared" si="43"/>
        <v>kilogramai</v>
      </c>
    </row>
    <row r="1374" spans="1:10" ht="18" hidden="1" customHeight="1">
      <c r="A1374" s="414"/>
      <c r="B1374" s="414"/>
      <c r="C1374" s="414"/>
      <c r="D1374" s="414"/>
      <c r="E1374" s="412">
        <v>2006</v>
      </c>
      <c r="F1374" s="413"/>
      <c r="G1374" s="413"/>
      <c r="H1374" s="410">
        <f t="shared" si="42"/>
        <v>39039020</v>
      </c>
      <c r="I1374" s="410" t="str">
        <f t="shared" si="43"/>
        <v>-- Bromintas polistirenas, kurio sudėtyje bromas sudaro ne mažiau kaip 58 % masės, bet ne daugiau kaip 71 %, vienu iš pavidalų, apibrėžtų šio skirsnio 6 pastabos b punkte</v>
      </c>
      <c r="J1374" s="410" t="str">
        <f t="shared" si="43"/>
        <v>kilogramai</v>
      </c>
    </row>
    <row r="1375" spans="1:10" ht="18" hidden="1" customHeight="1">
      <c r="A1375" s="414"/>
      <c r="B1375" s="414"/>
      <c r="C1375" s="414"/>
      <c r="D1375" s="414"/>
      <c r="E1375" s="412">
        <v>2005</v>
      </c>
      <c r="F1375" s="413"/>
      <c r="G1375" s="413"/>
      <c r="H1375" s="410">
        <f t="shared" si="42"/>
        <v>39039020</v>
      </c>
      <c r="I1375" s="410" t="str">
        <f t="shared" si="43"/>
        <v>-- Bromintas polistirenas, kurio sudėtyje bromas sudaro ne mažiau kaip 58 % masės, bet ne daugiau kaip 71 %, vienu iš pavidalų, apibrėžtų šio skirsnio 6 pastabos b punkte</v>
      </c>
      <c r="J1375" s="410" t="str">
        <f t="shared" si="43"/>
        <v>kilogramai</v>
      </c>
    </row>
    <row r="1376" spans="1:10" ht="18" hidden="1" customHeight="1">
      <c r="A1376" s="414"/>
      <c r="B1376" s="411" t="s">
        <v>3221</v>
      </c>
      <c r="C1376" s="411" t="s">
        <v>3107</v>
      </c>
      <c r="D1376" s="411" t="s">
        <v>3054</v>
      </c>
      <c r="E1376" s="412">
        <v>2018</v>
      </c>
      <c r="F1376" s="413">
        <v>1138158.8999999999</v>
      </c>
      <c r="G1376" s="413">
        <v>4838948.9000000004</v>
      </c>
      <c r="H1376" s="410">
        <f t="shared" si="42"/>
        <v>39039090</v>
      </c>
      <c r="I1376" s="410" t="str">
        <f t="shared" si="43"/>
        <v>-- Kiti</v>
      </c>
      <c r="J1376" s="410" t="str">
        <f t="shared" si="43"/>
        <v>kilogramai</v>
      </c>
    </row>
    <row r="1377" spans="1:10" ht="18" hidden="1" customHeight="1">
      <c r="A1377" s="414"/>
      <c r="B1377" s="414"/>
      <c r="C1377" s="414"/>
      <c r="D1377" s="414"/>
      <c r="E1377" s="412">
        <v>2017</v>
      </c>
      <c r="F1377" s="413">
        <v>621850.80000000005</v>
      </c>
      <c r="G1377" s="413">
        <v>5185205.9000000004</v>
      </c>
      <c r="H1377" s="410">
        <f t="shared" si="42"/>
        <v>39039090</v>
      </c>
      <c r="I1377" s="410" t="str">
        <f t="shared" si="43"/>
        <v>-- Kiti</v>
      </c>
      <c r="J1377" s="410" t="str">
        <f t="shared" si="43"/>
        <v>kilogramai</v>
      </c>
    </row>
    <row r="1378" spans="1:10" ht="18" hidden="1" customHeight="1">
      <c r="A1378" s="414"/>
      <c r="B1378" s="414"/>
      <c r="C1378" s="414"/>
      <c r="D1378" s="414"/>
      <c r="E1378" s="412">
        <v>2016</v>
      </c>
      <c r="F1378" s="413">
        <v>348150.8</v>
      </c>
      <c r="G1378" s="413">
        <v>7941024.0999999996</v>
      </c>
      <c r="H1378" s="410">
        <f t="shared" si="42"/>
        <v>39039090</v>
      </c>
      <c r="I1378" s="410" t="str">
        <f t="shared" si="43"/>
        <v>-- Kiti</v>
      </c>
      <c r="J1378" s="410" t="str">
        <f t="shared" si="43"/>
        <v>kilogramai</v>
      </c>
    </row>
    <row r="1379" spans="1:10" ht="18" hidden="1" customHeight="1">
      <c r="A1379" s="414"/>
      <c r="B1379" s="414"/>
      <c r="C1379" s="414"/>
      <c r="D1379" s="414"/>
      <c r="E1379" s="412">
        <v>2015</v>
      </c>
      <c r="F1379" s="413">
        <v>323004.2</v>
      </c>
      <c r="G1379" s="413">
        <v>6081860.2000000002</v>
      </c>
      <c r="H1379" s="410">
        <f t="shared" si="42"/>
        <v>39039090</v>
      </c>
      <c r="I1379" s="410" t="str">
        <f t="shared" si="43"/>
        <v>-- Kiti</v>
      </c>
      <c r="J1379" s="410" t="str">
        <f t="shared" si="43"/>
        <v>kilogramai</v>
      </c>
    </row>
    <row r="1380" spans="1:10" ht="18" hidden="1" customHeight="1">
      <c r="A1380" s="414"/>
      <c r="B1380" s="414"/>
      <c r="C1380" s="414"/>
      <c r="D1380" s="414"/>
      <c r="E1380" s="412">
        <v>2014</v>
      </c>
      <c r="F1380" s="413">
        <v>184802.5</v>
      </c>
      <c r="G1380" s="413">
        <v>5163715</v>
      </c>
      <c r="H1380" s="410">
        <f t="shared" si="42"/>
        <v>39039090</v>
      </c>
      <c r="I1380" s="410" t="str">
        <f t="shared" si="43"/>
        <v>-- Kiti</v>
      </c>
      <c r="J1380" s="410" t="str">
        <f t="shared" si="43"/>
        <v>kilogramai</v>
      </c>
    </row>
    <row r="1381" spans="1:10" ht="18" hidden="1" customHeight="1">
      <c r="A1381" s="414"/>
      <c r="B1381" s="414"/>
      <c r="C1381" s="414"/>
      <c r="D1381" s="414"/>
      <c r="E1381" s="412">
        <v>2013</v>
      </c>
      <c r="F1381" s="413">
        <v>177322</v>
      </c>
      <c r="G1381" s="413">
        <v>4718736.5999999996</v>
      </c>
      <c r="H1381" s="410">
        <f t="shared" si="42"/>
        <v>39039090</v>
      </c>
      <c r="I1381" s="410" t="str">
        <f t="shared" si="43"/>
        <v>-- Kiti</v>
      </c>
      <c r="J1381" s="410" t="str">
        <f t="shared" si="43"/>
        <v>kilogramai</v>
      </c>
    </row>
    <row r="1382" spans="1:10" ht="18" hidden="1" customHeight="1">
      <c r="A1382" s="414"/>
      <c r="B1382" s="414"/>
      <c r="C1382" s="414"/>
      <c r="D1382" s="414"/>
      <c r="E1382" s="412">
        <v>2012</v>
      </c>
      <c r="F1382" s="413">
        <v>754419.1</v>
      </c>
      <c r="G1382" s="413">
        <v>3979234.6</v>
      </c>
      <c r="H1382" s="410">
        <f t="shared" si="42"/>
        <v>39039090</v>
      </c>
      <c r="I1382" s="410" t="str">
        <f t="shared" si="43"/>
        <v>-- Kiti</v>
      </c>
      <c r="J1382" s="410" t="str">
        <f t="shared" si="43"/>
        <v>kilogramai</v>
      </c>
    </row>
    <row r="1383" spans="1:10" ht="18" hidden="1" customHeight="1">
      <c r="A1383" s="414"/>
      <c r="B1383" s="414"/>
      <c r="C1383" s="414"/>
      <c r="D1383" s="414"/>
      <c r="E1383" s="412">
        <v>2011</v>
      </c>
      <c r="F1383" s="413">
        <v>1556996.7</v>
      </c>
      <c r="G1383" s="413">
        <v>2845404</v>
      </c>
      <c r="H1383" s="410">
        <f t="shared" si="42"/>
        <v>39039090</v>
      </c>
      <c r="I1383" s="410" t="str">
        <f t="shared" si="43"/>
        <v>-- Kiti</v>
      </c>
      <c r="J1383" s="410" t="str">
        <f t="shared" si="43"/>
        <v>kilogramai</v>
      </c>
    </row>
    <row r="1384" spans="1:10" ht="18" hidden="1" customHeight="1">
      <c r="A1384" s="414"/>
      <c r="B1384" s="414"/>
      <c r="C1384" s="414"/>
      <c r="D1384" s="414"/>
      <c r="E1384" s="412">
        <v>2010</v>
      </c>
      <c r="F1384" s="413">
        <v>613264.5</v>
      </c>
      <c r="G1384" s="413">
        <v>1495155</v>
      </c>
      <c r="H1384" s="410">
        <f t="shared" si="42"/>
        <v>39039090</v>
      </c>
      <c r="I1384" s="410" t="str">
        <f t="shared" si="43"/>
        <v>-- Kiti</v>
      </c>
      <c r="J1384" s="410" t="str">
        <f t="shared" si="43"/>
        <v>kilogramai</v>
      </c>
    </row>
    <row r="1385" spans="1:10" ht="18" hidden="1" customHeight="1">
      <c r="A1385" s="414"/>
      <c r="B1385" s="414"/>
      <c r="C1385" s="414"/>
      <c r="D1385" s="414"/>
      <c r="E1385" s="412">
        <v>2009</v>
      </c>
      <c r="F1385" s="413">
        <v>421443.1</v>
      </c>
      <c r="G1385" s="413">
        <v>1736499</v>
      </c>
      <c r="H1385" s="410">
        <f t="shared" si="42"/>
        <v>39039090</v>
      </c>
      <c r="I1385" s="410" t="str">
        <f t="shared" si="43"/>
        <v>-- Kiti</v>
      </c>
      <c r="J1385" s="410" t="str">
        <f t="shared" si="43"/>
        <v>kilogramai</v>
      </c>
    </row>
    <row r="1386" spans="1:10" ht="18" hidden="1" customHeight="1">
      <c r="A1386" s="414"/>
      <c r="B1386" s="414"/>
      <c r="C1386" s="414"/>
      <c r="D1386" s="414"/>
      <c r="E1386" s="412">
        <v>2008</v>
      </c>
      <c r="F1386" s="413">
        <v>25452</v>
      </c>
      <c r="G1386" s="413">
        <v>4620167</v>
      </c>
      <c r="H1386" s="410">
        <f t="shared" si="42"/>
        <v>39039090</v>
      </c>
      <c r="I1386" s="410" t="str">
        <f t="shared" si="43"/>
        <v>-- Kiti</v>
      </c>
      <c r="J1386" s="410" t="str">
        <f t="shared" si="43"/>
        <v>kilogramai</v>
      </c>
    </row>
    <row r="1387" spans="1:10" ht="18" hidden="1" customHeight="1">
      <c r="A1387" s="414"/>
      <c r="B1387" s="414"/>
      <c r="C1387" s="414"/>
      <c r="D1387" s="414"/>
      <c r="E1387" s="412">
        <v>2007</v>
      </c>
      <c r="F1387" s="413">
        <v>1586508</v>
      </c>
      <c r="G1387" s="413">
        <v>3429977</v>
      </c>
      <c r="H1387" s="410">
        <f t="shared" si="42"/>
        <v>39039090</v>
      </c>
      <c r="I1387" s="410" t="str">
        <f t="shared" si="43"/>
        <v>-- Kiti</v>
      </c>
      <c r="J1387" s="410" t="str">
        <f t="shared" si="43"/>
        <v>kilogramai</v>
      </c>
    </row>
    <row r="1388" spans="1:10" ht="18" hidden="1" customHeight="1">
      <c r="A1388" s="414"/>
      <c r="B1388" s="414"/>
      <c r="C1388" s="414"/>
      <c r="D1388" s="414"/>
      <c r="E1388" s="412">
        <v>2006</v>
      </c>
      <c r="F1388" s="413">
        <v>1043464</v>
      </c>
      <c r="G1388" s="413">
        <v>3697325.1</v>
      </c>
      <c r="H1388" s="410">
        <f t="shared" si="42"/>
        <v>39039090</v>
      </c>
      <c r="I1388" s="410" t="str">
        <f t="shared" si="43"/>
        <v>-- Kiti</v>
      </c>
      <c r="J1388" s="410" t="str">
        <f t="shared" si="43"/>
        <v>kilogramai</v>
      </c>
    </row>
    <row r="1389" spans="1:10" ht="18" hidden="1" customHeight="1">
      <c r="A1389" s="414"/>
      <c r="B1389" s="414"/>
      <c r="C1389" s="414"/>
      <c r="D1389" s="414"/>
      <c r="E1389" s="412">
        <v>2005</v>
      </c>
      <c r="F1389" s="413">
        <v>151640</v>
      </c>
      <c r="G1389" s="413">
        <v>4213309</v>
      </c>
      <c r="H1389" s="410">
        <f t="shared" si="42"/>
        <v>39039090</v>
      </c>
      <c r="I1389" s="410" t="str">
        <f t="shared" si="43"/>
        <v>-- Kiti</v>
      </c>
      <c r="J1389" s="410" t="str">
        <f t="shared" si="43"/>
        <v>kilogramai</v>
      </c>
    </row>
    <row r="1390" spans="1:10" ht="18" hidden="1" customHeight="1">
      <c r="A1390" s="414"/>
      <c r="B1390" s="411" t="s">
        <v>3222</v>
      </c>
      <c r="C1390" s="411" t="s">
        <v>3223</v>
      </c>
      <c r="D1390" s="411" t="s">
        <v>3054</v>
      </c>
      <c r="E1390" s="412">
        <v>2018</v>
      </c>
      <c r="F1390" s="413">
        <v>1592905.5</v>
      </c>
      <c r="G1390" s="413">
        <v>16043106.699999999</v>
      </c>
      <c r="H1390" s="410">
        <f t="shared" si="42"/>
        <v>39041000</v>
      </c>
      <c r="I1390" s="410" t="str">
        <f t="shared" si="43"/>
        <v>-- Polivinilchloridas, nesumaišytas su jokiomis kitomis medžiagomis</v>
      </c>
      <c r="J1390" s="410" t="str">
        <f t="shared" si="43"/>
        <v>kilogramai</v>
      </c>
    </row>
    <row r="1391" spans="1:10" ht="18" hidden="1" customHeight="1">
      <c r="A1391" s="414"/>
      <c r="B1391" s="414"/>
      <c r="C1391" s="414"/>
      <c r="D1391" s="414"/>
      <c r="E1391" s="412">
        <v>2017</v>
      </c>
      <c r="F1391" s="413">
        <v>1380116.2</v>
      </c>
      <c r="G1391" s="413">
        <v>17421860.600000001</v>
      </c>
      <c r="H1391" s="410">
        <f t="shared" si="42"/>
        <v>39041000</v>
      </c>
      <c r="I1391" s="410" t="str">
        <f t="shared" si="43"/>
        <v>-- Polivinilchloridas, nesumaišytas su jokiomis kitomis medžiagomis</v>
      </c>
      <c r="J1391" s="410" t="str">
        <f t="shared" si="43"/>
        <v>kilogramai</v>
      </c>
    </row>
    <row r="1392" spans="1:10" ht="18" hidden="1" customHeight="1">
      <c r="A1392" s="414"/>
      <c r="B1392" s="414"/>
      <c r="C1392" s="414"/>
      <c r="D1392" s="414"/>
      <c r="E1392" s="412">
        <v>2016</v>
      </c>
      <c r="F1392" s="413">
        <v>1569775</v>
      </c>
      <c r="G1392" s="413">
        <v>14922467.699999999</v>
      </c>
      <c r="H1392" s="410">
        <f t="shared" si="42"/>
        <v>39041000</v>
      </c>
      <c r="I1392" s="410" t="str">
        <f t="shared" si="43"/>
        <v>-- Polivinilchloridas, nesumaišytas su jokiomis kitomis medžiagomis</v>
      </c>
      <c r="J1392" s="410" t="str">
        <f t="shared" si="43"/>
        <v>kilogramai</v>
      </c>
    </row>
    <row r="1393" spans="1:10" ht="18" hidden="1" customHeight="1">
      <c r="A1393" s="414"/>
      <c r="B1393" s="414"/>
      <c r="C1393" s="414"/>
      <c r="D1393" s="414"/>
      <c r="E1393" s="412">
        <v>2015</v>
      </c>
      <c r="F1393" s="413">
        <v>1113962.6000000001</v>
      </c>
      <c r="G1393" s="413">
        <v>17872448.800000001</v>
      </c>
      <c r="H1393" s="410">
        <f t="shared" si="42"/>
        <v>39041000</v>
      </c>
      <c r="I1393" s="410" t="str">
        <f t="shared" si="43"/>
        <v>-- Polivinilchloridas, nesumaišytas su jokiomis kitomis medžiagomis</v>
      </c>
      <c r="J1393" s="410" t="str">
        <f t="shared" si="43"/>
        <v>kilogramai</v>
      </c>
    </row>
    <row r="1394" spans="1:10" ht="18" hidden="1" customHeight="1">
      <c r="A1394" s="414"/>
      <c r="B1394" s="414"/>
      <c r="C1394" s="414"/>
      <c r="D1394" s="414"/>
      <c r="E1394" s="412">
        <v>2014</v>
      </c>
      <c r="F1394" s="413">
        <v>2012323.4</v>
      </c>
      <c r="G1394" s="413">
        <v>15471907.9</v>
      </c>
      <c r="H1394" s="410">
        <f t="shared" si="42"/>
        <v>39041000</v>
      </c>
      <c r="I1394" s="410" t="str">
        <f t="shared" si="43"/>
        <v>-- Polivinilchloridas, nesumaišytas su jokiomis kitomis medžiagomis</v>
      </c>
      <c r="J1394" s="410" t="str">
        <f t="shared" si="43"/>
        <v>kilogramai</v>
      </c>
    </row>
    <row r="1395" spans="1:10" ht="18" hidden="1" customHeight="1">
      <c r="A1395" s="414"/>
      <c r="B1395" s="414"/>
      <c r="C1395" s="414"/>
      <c r="D1395" s="414"/>
      <c r="E1395" s="412">
        <v>2013</v>
      </c>
      <c r="F1395" s="413">
        <v>1745131.2</v>
      </c>
      <c r="G1395" s="413">
        <v>10079515.6</v>
      </c>
      <c r="H1395" s="410">
        <f t="shared" si="42"/>
        <v>39041000</v>
      </c>
      <c r="I1395" s="410" t="str">
        <f t="shared" si="43"/>
        <v>-- Polivinilchloridas, nesumaišytas su jokiomis kitomis medžiagomis</v>
      </c>
      <c r="J1395" s="410" t="str">
        <f t="shared" si="43"/>
        <v>kilogramai</v>
      </c>
    </row>
    <row r="1396" spans="1:10" ht="18" hidden="1" customHeight="1">
      <c r="A1396" s="414"/>
      <c r="B1396" s="414"/>
      <c r="C1396" s="414"/>
      <c r="D1396" s="414"/>
      <c r="E1396" s="412">
        <v>2012</v>
      </c>
      <c r="F1396" s="413">
        <v>696482</v>
      </c>
      <c r="G1396" s="413">
        <v>11788247.5</v>
      </c>
      <c r="H1396" s="410">
        <f t="shared" si="42"/>
        <v>39041000</v>
      </c>
      <c r="I1396" s="410" t="str">
        <f t="shared" si="43"/>
        <v>-- Polivinilchloridas, nesumaišytas su jokiomis kitomis medžiagomis</v>
      </c>
      <c r="J1396" s="410" t="str">
        <f t="shared" si="43"/>
        <v>kilogramai</v>
      </c>
    </row>
    <row r="1397" spans="1:10" ht="18" hidden="1" customHeight="1">
      <c r="A1397" s="414"/>
      <c r="B1397" s="414"/>
      <c r="C1397" s="414"/>
      <c r="D1397" s="414"/>
      <c r="E1397" s="412">
        <v>2011</v>
      </c>
      <c r="F1397" s="413">
        <v>904730</v>
      </c>
      <c r="G1397" s="413">
        <v>10485527.6</v>
      </c>
      <c r="H1397" s="410">
        <f t="shared" si="42"/>
        <v>39041000</v>
      </c>
      <c r="I1397" s="410" t="str">
        <f t="shared" si="43"/>
        <v>-- Polivinilchloridas, nesumaišytas su jokiomis kitomis medžiagomis</v>
      </c>
      <c r="J1397" s="410" t="str">
        <f t="shared" si="43"/>
        <v>kilogramai</v>
      </c>
    </row>
    <row r="1398" spans="1:10" ht="18" hidden="1" customHeight="1">
      <c r="A1398" s="414"/>
      <c r="B1398" s="414"/>
      <c r="C1398" s="414"/>
      <c r="D1398" s="414"/>
      <c r="E1398" s="412">
        <v>2010</v>
      </c>
      <c r="F1398" s="413">
        <v>540855</v>
      </c>
      <c r="G1398" s="413">
        <v>11505840</v>
      </c>
      <c r="H1398" s="410">
        <f t="shared" si="42"/>
        <v>39041000</v>
      </c>
      <c r="I1398" s="410" t="str">
        <f t="shared" si="43"/>
        <v>-- Polivinilchloridas, nesumaišytas su jokiomis kitomis medžiagomis</v>
      </c>
      <c r="J1398" s="410" t="str">
        <f t="shared" si="43"/>
        <v>kilogramai</v>
      </c>
    </row>
    <row r="1399" spans="1:10" ht="18" hidden="1" customHeight="1">
      <c r="A1399" s="414"/>
      <c r="B1399" s="414"/>
      <c r="C1399" s="414"/>
      <c r="D1399" s="414"/>
      <c r="E1399" s="412">
        <v>2009</v>
      </c>
      <c r="F1399" s="413">
        <v>409937</v>
      </c>
      <c r="G1399" s="413">
        <v>6605463</v>
      </c>
      <c r="H1399" s="410">
        <f t="shared" si="42"/>
        <v>39041000</v>
      </c>
      <c r="I1399" s="410" t="str">
        <f t="shared" si="43"/>
        <v>-- Polivinilchloridas, nesumaišytas su jokiomis kitomis medžiagomis</v>
      </c>
      <c r="J1399" s="410" t="str">
        <f t="shared" si="43"/>
        <v>kilogramai</v>
      </c>
    </row>
    <row r="1400" spans="1:10" ht="18" hidden="1" customHeight="1">
      <c r="A1400" s="414"/>
      <c r="B1400" s="414"/>
      <c r="C1400" s="414"/>
      <c r="D1400" s="414"/>
      <c r="E1400" s="412">
        <v>2008</v>
      </c>
      <c r="F1400" s="413">
        <v>189757</v>
      </c>
      <c r="G1400" s="413">
        <v>15155505</v>
      </c>
      <c r="H1400" s="410">
        <f t="shared" si="42"/>
        <v>39041000</v>
      </c>
      <c r="I1400" s="410" t="str">
        <f t="shared" si="43"/>
        <v>-- Polivinilchloridas, nesumaišytas su jokiomis kitomis medžiagomis</v>
      </c>
      <c r="J1400" s="410" t="str">
        <f t="shared" si="43"/>
        <v>kilogramai</v>
      </c>
    </row>
    <row r="1401" spans="1:10" ht="18" hidden="1" customHeight="1">
      <c r="A1401" s="414"/>
      <c r="B1401" s="414"/>
      <c r="C1401" s="414"/>
      <c r="D1401" s="414"/>
      <c r="E1401" s="412">
        <v>2007</v>
      </c>
      <c r="F1401" s="413">
        <v>120004</v>
      </c>
      <c r="G1401" s="413">
        <v>14776578</v>
      </c>
      <c r="H1401" s="410">
        <f t="shared" si="42"/>
        <v>39041000</v>
      </c>
      <c r="I1401" s="410" t="str">
        <f t="shared" si="43"/>
        <v>-- Polivinilchloridas, nesumaišytas su jokiomis kitomis medžiagomis</v>
      </c>
      <c r="J1401" s="410" t="str">
        <f t="shared" si="43"/>
        <v>kilogramai</v>
      </c>
    </row>
    <row r="1402" spans="1:10" ht="18" hidden="1" customHeight="1">
      <c r="A1402" s="414"/>
      <c r="B1402" s="414"/>
      <c r="C1402" s="414"/>
      <c r="D1402" s="414"/>
      <c r="E1402" s="412">
        <v>2006</v>
      </c>
      <c r="F1402" s="413">
        <v>73094</v>
      </c>
      <c r="G1402" s="413">
        <v>12548572</v>
      </c>
      <c r="H1402" s="410">
        <f t="shared" si="42"/>
        <v>39041000</v>
      </c>
      <c r="I1402" s="410" t="str">
        <f t="shared" si="43"/>
        <v>-- Polivinilchloridas, nesumaišytas su jokiomis kitomis medžiagomis</v>
      </c>
      <c r="J1402" s="410" t="str">
        <f t="shared" si="43"/>
        <v>kilogramai</v>
      </c>
    </row>
    <row r="1403" spans="1:10" ht="18" hidden="1" customHeight="1">
      <c r="A1403" s="414"/>
      <c r="B1403" s="414"/>
      <c r="C1403" s="414"/>
      <c r="D1403" s="414"/>
      <c r="E1403" s="412">
        <v>2005</v>
      </c>
      <c r="F1403" s="413">
        <v>71265</v>
      </c>
      <c r="G1403" s="413">
        <v>9915294</v>
      </c>
      <c r="H1403" s="410">
        <f t="shared" si="42"/>
        <v>39041000</v>
      </c>
      <c r="I1403" s="410" t="str">
        <f t="shared" si="43"/>
        <v>-- Polivinilchloridas, nesumaišytas su jokiomis kitomis medžiagomis</v>
      </c>
      <c r="J1403" s="410" t="str">
        <f t="shared" si="43"/>
        <v>kilogramai</v>
      </c>
    </row>
    <row r="1404" spans="1:10" ht="18" hidden="1" customHeight="1">
      <c r="A1404" s="414"/>
      <c r="B1404" s="411" t="s">
        <v>3224</v>
      </c>
      <c r="C1404" s="411" t="s">
        <v>3225</v>
      </c>
      <c r="D1404" s="411" t="s">
        <v>3054</v>
      </c>
      <c r="E1404" s="412">
        <v>2018</v>
      </c>
      <c r="F1404" s="413">
        <v>1135804.8</v>
      </c>
      <c r="G1404" s="413">
        <v>112585</v>
      </c>
      <c r="H1404" s="410">
        <f t="shared" si="42"/>
        <v>39042100</v>
      </c>
      <c r="I1404" s="410" t="str">
        <f t="shared" si="43"/>
        <v>--- Neplastifikuotas</v>
      </c>
      <c r="J1404" s="410" t="str">
        <f t="shared" si="43"/>
        <v>kilogramai</v>
      </c>
    </row>
    <row r="1405" spans="1:10" ht="18" hidden="1" customHeight="1">
      <c r="A1405" s="414"/>
      <c r="B1405" s="414"/>
      <c r="C1405" s="414"/>
      <c r="D1405" s="414"/>
      <c r="E1405" s="412">
        <v>2017</v>
      </c>
      <c r="F1405" s="413">
        <v>691069.6</v>
      </c>
      <c r="G1405" s="413">
        <v>104083.5</v>
      </c>
      <c r="H1405" s="410">
        <f t="shared" si="42"/>
        <v>39042100</v>
      </c>
      <c r="I1405" s="410" t="str">
        <f t="shared" si="43"/>
        <v>--- Neplastifikuotas</v>
      </c>
      <c r="J1405" s="410" t="str">
        <f t="shared" si="43"/>
        <v>kilogramai</v>
      </c>
    </row>
    <row r="1406" spans="1:10" ht="18" hidden="1" customHeight="1">
      <c r="A1406" s="414"/>
      <c r="B1406" s="414"/>
      <c r="C1406" s="414"/>
      <c r="D1406" s="414"/>
      <c r="E1406" s="412">
        <v>2016</v>
      </c>
      <c r="F1406" s="413">
        <v>1009554.6</v>
      </c>
      <c r="G1406" s="413">
        <v>172691</v>
      </c>
      <c r="H1406" s="410">
        <f t="shared" si="42"/>
        <v>39042100</v>
      </c>
      <c r="I1406" s="410" t="str">
        <f t="shared" si="43"/>
        <v>--- Neplastifikuotas</v>
      </c>
      <c r="J1406" s="410" t="str">
        <f t="shared" si="43"/>
        <v>kilogramai</v>
      </c>
    </row>
    <row r="1407" spans="1:10" ht="18" hidden="1" customHeight="1">
      <c r="A1407" s="414"/>
      <c r="B1407" s="414"/>
      <c r="C1407" s="414"/>
      <c r="D1407" s="414"/>
      <c r="E1407" s="412">
        <v>2015</v>
      </c>
      <c r="F1407" s="413">
        <v>1097846.3999999999</v>
      </c>
      <c r="G1407" s="413">
        <v>691296.4</v>
      </c>
      <c r="H1407" s="410">
        <f t="shared" si="42"/>
        <v>39042100</v>
      </c>
      <c r="I1407" s="410" t="str">
        <f t="shared" si="43"/>
        <v>--- Neplastifikuotas</v>
      </c>
      <c r="J1407" s="410" t="str">
        <f t="shared" si="43"/>
        <v>kilogramai</v>
      </c>
    </row>
    <row r="1408" spans="1:10" ht="18" hidden="1" customHeight="1">
      <c r="A1408" s="414"/>
      <c r="B1408" s="414"/>
      <c r="C1408" s="414"/>
      <c r="D1408" s="414"/>
      <c r="E1408" s="412">
        <v>2014</v>
      </c>
      <c r="F1408" s="413">
        <v>1145634</v>
      </c>
      <c r="G1408" s="413">
        <v>858492</v>
      </c>
      <c r="H1408" s="410">
        <f t="shared" si="42"/>
        <v>39042100</v>
      </c>
      <c r="I1408" s="410" t="str">
        <f t="shared" si="43"/>
        <v>--- Neplastifikuotas</v>
      </c>
      <c r="J1408" s="410" t="str">
        <f t="shared" si="43"/>
        <v>kilogramai</v>
      </c>
    </row>
    <row r="1409" spans="1:10" ht="18" hidden="1" customHeight="1">
      <c r="A1409" s="414"/>
      <c r="B1409" s="414"/>
      <c r="C1409" s="414"/>
      <c r="D1409" s="414"/>
      <c r="E1409" s="412">
        <v>2013</v>
      </c>
      <c r="F1409" s="413">
        <v>1027245.4</v>
      </c>
      <c r="G1409" s="413">
        <v>399201</v>
      </c>
      <c r="H1409" s="410">
        <f t="shared" si="42"/>
        <v>39042100</v>
      </c>
      <c r="I1409" s="410" t="str">
        <f t="shared" si="43"/>
        <v>--- Neplastifikuotas</v>
      </c>
      <c r="J1409" s="410" t="str">
        <f t="shared" si="43"/>
        <v>kilogramai</v>
      </c>
    </row>
    <row r="1410" spans="1:10" ht="18" hidden="1" customHeight="1">
      <c r="A1410" s="414"/>
      <c r="B1410" s="414"/>
      <c r="C1410" s="414"/>
      <c r="D1410" s="414"/>
      <c r="E1410" s="412">
        <v>2012</v>
      </c>
      <c r="F1410" s="413">
        <v>289369</v>
      </c>
      <c r="G1410" s="413">
        <v>521717</v>
      </c>
      <c r="H1410" s="410">
        <f t="shared" si="42"/>
        <v>39042100</v>
      </c>
      <c r="I1410" s="410" t="str">
        <f t="shared" si="43"/>
        <v>--- Neplastifikuotas</v>
      </c>
      <c r="J1410" s="410" t="str">
        <f t="shared" si="43"/>
        <v>kilogramai</v>
      </c>
    </row>
    <row r="1411" spans="1:10" ht="18" hidden="1" customHeight="1">
      <c r="A1411" s="414"/>
      <c r="B1411" s="414"/>
      <c r="C1411" s="414"/>
      <c r="D1411" s="414"/>
      <c r="E1411" s="412">
        <v>2011</v>
      </c>
      <c r="F1411" s="413">
        <v>113997.2</v>
      </c>
      <c r="G1411" s="413">
        <v>393665</v>
      </c>
      <c r="H1411" s="410">
        <f t="shared" si="42"/>
        <v>39042100</v>
      </c>
      <c r="I1411" s="410" t="str">
        <f t="shared" si="43"/>
        <v>--- Neplastifikuotas</v>
      </c>
      <c r="J1411" s="410" t="str">
        <f t="shared" si="43"/>
        <v>kilogramai</v>
      </c>
    </row>
    <row r="1412" spans="1:10" ht="18" hidden="1" customHeight="1">
      <c r="A1412" s="414"/>
      <c r="B1412" s="414"/>
      <c r="C1412" s="414"/>
      <c r="D1412" s="414"/>
      <c r="E1412" s="412">
        <v>2010</v>
      </c>
      <c r="F1412" s="413">
        <v>192333</v>
      </c>
      <c r="G1412" s="413">
        <v>412256</v>
      </c>
      <c r="H1412" s="410">
        <f t="shared" si="42"/>
        <v>39042100</v>
      </c>
      <c r="I1412" s="410" t="str">
        <f t="shared" si="43"/>
        <v>--- Neplastifikuotas</v>
      </c>
      <c r="J1412" s="410" t="str">
        <f t="shared" si="43"/>
        <v>kilogramai</v>
      </c>
    </row>
    <row r="1413" spans="1:10" ht="18" hidden="1" customHeight="1">
      <c r="A1413" s="414"/>
      <c r="B1413" s="414"/>
      <c r="C1413" s="414"/>
      <c r="D1413" s="414"/>
      <c r="E1413" s="412">
        <v>2009</v>
      </c>
      <c r="F1413" s="413">
        <v>266356</v>
      </c>
      <c r="G1413" s="413">
        <v>402390</v>
      </c>
      <c r="H1413" s="410">
        <f t="shared" ref="H1413:H1476" si="44">+IF(B1413=0,H1412,VALUE(B1413))</f>
        <v>39042100</v>
      </c>
      <c r="I1413" s="410" t="str">
        <f t="shared" ref="I1413:J1476" si="45">+IF(C1413=0,I1412,C1413)</f>
        <v>--- Neplastifikuotas</v>
      </c>
      <c r="J1413" s="410" t="str">
        <f t="shared" si="45"/>
        <v>kilogramai</v>
      </c>
    </row>
    <row r="1414" spans="1:10" ht="18" hidden="1" customHeight="1">
      <c r="A1414" s="414"/>
      <c r="B1414" s="414"/>
      <c r="C1414" s="414"/>
      <c r="D1414" s="414"/>
      <c r="E1414" s="412">
        <v>2008</v>
      </c>
      <c r="F1414" s="413">
        <v>487195</v>
      </c>
      <c r="G1414" s="413">
        <v>535851</v>
      </c>
      <c r="H1414" s="410">
        <f t="shared" si="44"/>
        <v>39042100</v>
      </c>
      <c r="I1414" s="410" t="str">
        <f t="shared" si="45"/>
        <v>--- Neplastifikuotas</v>
      </c>
      <c r="J1414" s="410" t="str">
        <f t="shared" si="45"/>
        <v>kilogramai</v>
      </c>
    </row>
    <row r="1415" spans="1:10" ht="18" hidden="1" customHeight="1">
      <c r="A1415" s="414"/>
      <c r="B1415" s="414"/>
      <c r="C1415" s="414"/>
      <c r="D1415" s="414"/>
      <c r="E1415" s="412">
        <v>2007</v>
      </c>
      <c r="F1415" s="413">
        <v>99520</v>
      </c>
      <c r="G1415" s="413">
        <v>693741.3</v>
      </c>
      <c r="H1415" s="410">
        <f t="shared" si="44"/>
        <v>39042100</v>
      </c>
      <c r="I1415" s="410" t="str">
        <f t="shared" si="45"/>
        <v>--- Neplastifikuotas</v>
      </c>
      <c r="J1415" s="410" t="str">
        <f t="shared" si="45"/>
        <v>kilogramai</v>
      </c>
    </row>
    <row r="1416" spans="1:10" ht="18" hidden="1" customHeight="1">
      <c r="A1416" s="414"/>
      <c r="B1416" s="414"/>
      <c r="C1416" s="414"/>
      <c r="D1416" s="414"/>
      <c r="E1416" s="412">
        <v>2006</v>
      </c>
      <c r="F1416" s="413">
        <v>582825</v>
      </c>
      <c r="G1416" s="413">
        <v>1022711</v>
      </c>
      <c r="H1416" s="410">
        <f t="shared" si="44"/>
        <v>39042100</v>
      </c>
      <c r="I1416" s="410" t="str">
        <f t="shared" si="45"/>
        <v>--- Neplastifikuotas</v>
      </c>
      <c r="J1416" s="410" t="str">
        <f t="shared" si="45"/>
        <v>kilogramai</v>
      </c>
    </row>
    <row r="1417" spans="1:10" ht="18" hidden="1" customHeight="1">
      <c r="A1417" s="414"/>
      <c r="B1417" s="414"/>
      <c r="C1417" s="414"/>
      <c r="D1417" s="414"/>
      <c r="E1417" s="412">
        <v>2005</v>
      </c>
      <c r="F1417" s="413">
        <v>3750</v>
      </c>
      <c r="G1417" s="413">
        <v>893521</v>
      </c>
      <c r="H1417" s="410">
        <f t="shared" si="44"/>
        <v>39042100</v>
      </c>
      <c r="I1417" s="410" t="str">
        <f t="shared" si="45"/>
        <v>--- Neplastifikuotas</v>
      </c>
      <c r="J1417" s="410" t="str">
        <f t="shared" si="45"/>
        <v>kilogramai</v>
      </c>
    </row>
    <row r="1418" spans="1:10" ht="18" hidden="1" customHeight="1">
      <c r="A1418" s="414"/>
      <c r="B1418" s="411" t="s">
        <v>3226</v>
      </c>
      <c r="C1418" s="411" t="s">
        <v>3227</v>
      </c>
      <c r="D1418" s="411" t="s">
        <v>3054</v>
      </c>
      <c r="E1418" s="412">
        <v>2018</v>
      </c>
      <c r="F1418" s="413">
        <v>2261181.6</v>
      </c>
      <c r="G1418" s="413">
        <v>8494222.0999999996</v>
      </c>
      <c r="H1418" s="410">
        <f t="shared" si="44"/>
        <v>39042200</v>
      </c>
      <c r="I1418" s="410" t="str">
        <f t="shared" si="45"/>
        <v>--- Plastifikuotas</v>
      </c>
      <c r="J1418" s="410" t="str">
        <f t="shared" si="45"/>
        <v>kilogramai</v>
      </c>
    </row>
    <row r="1419" spans="1:10" ht="18" hidden="1" customHeight="1">
      <c r="A1419" s="414"/>
      <c r="B1419" s="414"/>
      <c r="C1419" s="414"/>
      <c r="D1419" s="414"/>
      <c r="E1419" s="412">
        <v>2017</v>
      </c>
      <c r="F1419" s="413">
        <v>3001076</v>
      </c>
      <c r="G1419" s="413">
        <v>8474108.9000000004</v>
      </c>
      <c r="H1419" s="410">
        <f t="shared" si="44"/>
        <v>39042200</v>
      </c>
      <c r="I1419" s="410" t="str">
        <f t="shared" si="45"/>
        <v>--- Plastifikuotas</v>
      </c>
      <c r="J1419" s="410" t="str">
        <f t="shared" si="45"/>
        <v>kilogramai</v>
      </c>
    </row>
    <row r="1420" spans="1:10" ht="18" hidden="1" customHeight="1">
      <c r="A1420" s="414"/>
      <c r="B1420" s="414"/>
      <c r="C1420" s="414"/>
      <c r="D1420" s="414"/>
      <c r="E1420" s="412">
        <v>2016</v>
      </c>
      <c r="F1420" s="413">
        <v>4231199.2</v>
      </c>
      <c r="G1420" s="413">
        <v>8059830.4000000004</v>
      </c>
      <c r="H1420" s="410">
        <f t="shared" si="44"/>
        <v>39042200</v>
      </c>
      <c r="I1420" s="410" t="str">
        <f t="shared" si="45"/>
        <v>--- Plastifikuotas</v>
      </c>
      <c r="J1420" s="410" t="str">
        <f t="shared" si="45"/>
        <v>kilogramai</v>
      </c>
    </row>
    <row r="1421" spans="1:10" ht="18" hidden="1" customHeight="1">
      <c r="A1421" s="414"/>
      <c r="B1421" s="414"/>
      <c r="C1421" s="414"/>
      <c r="D1421" s="414"/>
      <c r="E1421" s="412">
        <v>2015</v>
      </c>
      <c r="F1421" s="413">
        <v>4444807</v>
      </c>
      <c r="G1421" s="413">
        <v>7551895.2999999998</v>
      </c>
      <c r="H1421" s="410">
        <f t="shared" si="44"/>
        <v>39042200</v>
      </c>
      <c r="I1421" s="410" t="str">
        <f t="shared" si="45"/>
        <v>--- Plastifikuotas</v>
      </c>
      <c r="J1421" s="410" t="str">
        <f t="shared" si="45"/>
        <v>kilogramai</v>
      </c>
    </row>
    <row r="1422" spans="1:10" ht="18" hidden="1" customHeight="1">
      <c r="A1422" s="414"/>
      <c r="B1422" s="414"/>
      <c r="C1422" s="414"/>
      <c r="D1422" s="414"/>
      <c r="E1422" s="412">
        <v>2014</v>
      </c>
      <c r="F1422" s="413">
        <v>4804587.7</v>
      </c>
      <c r="G1422" s="413">
        <v>7478768.5</v>
      </c>
      <c r="H1422" s="410">
        <f t="shared" si="44"/>
        <v>39042200</v>
      </c>
      <c r="I1422" s="410" t="str">
        <f t="shared" si="45"/>
        <v>--- Plastifikuotas</v>
      </c>
      <c r="J1422" s="410" t="str">
        <f t="shared" si="45"/>
        <v>kilogramai</v>
      </c>
    </row>
    <row r="1423" spans="1:10" ht="18" hidden="1" customHeight="1">
      <c r="A1423" s="414"/>
      <c r="B1423" s="414"/>
      <c r="C1423" s="414"/>
      <c r="D1423" s="414"/>
      <c r="E1423" s="412">
        <v>2013</v>
      </c>
      <c r="F1423" s="413">
        <v>3372172.2</v>
      </c>
      <c r="G1423" s="413">
        <v>4985297.8</v>
      </c>
      <c r="H1423" s="410">
        <f t="shared" si="44"/>
        <v>39042200</v>
      </c>
      <c r="I1423" s="410" t="str">
        <f t="shared" si="45"/>
        <v>--- Plastifikuotas</v>
      </c>
      <c r="J1423" s="410" t="str">
        <f t="shared" si="45"/>
        <v>kilogramai</v>
      </c>
    </row>
    <row r="1424" spans="1:10" ht="18" hidden="1" customHeight="1">
      <c r="A1424" s="414"/>
      <c r="B1424" s="414"/>
      <c r="C1424" s="414"/>
      <c r="D1424" s="414"/>
      <c r="E1424" s="412">
        <v>2012</v>
      </c>
      <c r="F1424" s="413">
        <v>2245606.3999999999</v>
      </c>
      <c r="G1424" s="413">
        <v>4370102.5</v>
      </c>
      <c r="H1424" s="410">
        <f t="shared" si="44"/>
        <v>39042200</v>
      </c>
      <c r="I1424" s="410" t="str">
        <f t="shared" si="45"/>
        <v>--- Plastifikuotas</v>
      </c>
      <c r="J1424" s="410" t="str">
        <f t="shared" si="45"/>
        <v>kilogramai</v>
      </c>
    </row>
    <row r="1425" spans="1:10" ht="18" hidden="1" customHeight="1">
      <c r="A1425" s="414"/>
      <c r="B1425" s="414"/>
      <c r="C1425" s="414"/>
      <c r="D1425" s="414"/>
      <c r="E1425" s="412">
        <v>2011</v>
      </c>
      <c r="F1425" s="413">
        <v>2603503.1</v>
      </c>
      <c r="G1425" s="413">
        <v>4290428.2</v>
      </c>
      <c r="H1425" s="410">
        <f t="shared" si="44"/>
        <v>39042200</v>
      </c>
      <c r="I1425" s="410" t="str">
        <f t="shared" si="45"/>
        <v>--- Plastifikuotas</v>
      </c>
      <c r="J1425" s="410" t="str">
        <f t="shared" si="45"/>
        <v>kilogramai</v>
      </c>
    </row>
    <row r="1426" spans="1:10" ht="18" hidden="1" customHeight="1">
      <c r="A1426" s="414"/>
      <c r="B1426" s="414"/>
      <c r="C1426" s="414"/>
      <c r="D1426" s="414"/>
      <c r="E1426" s="412">
        <v>2010</v>
      </c>
      <c r="F1426" s="413">
        <v>2264654.5</v>
      </c>
      <c r="G1426" s="413">
        <v>3438186</v>
      </c>
      <c r="H1426" s="410">
        <f t="shared" si="44"/>
        <v>39042200</v>
      </c>
      <c r="I1426" s="410" t="str">
        <f t="shared" si="45"/>
        <v>--- Plastifikuotas</v>
      </c>
      <c r="J1426" s="410" t="str">
        <f t="shared" si="45"/>
        <v>kilogramai</v>
      </c>
    </row>
    <row r="1427" spans="1:10" ht="18" hidden="1" customHeight="1">
      <c r="A1427" s="414"/>
      <c r="B1427" s="414"/>
      <c r="C1427" s="414"/>
      <c r="D1427" s="414"/>
      <c r="E1427" s="412">
        <v>2009</v>
      </c>
      <c r="F1427" s="413">
        <v>1314937</v>
      </c>
      <c r="G1427" s="413">
        <v>3532820.1</v>
      </c>
      <c r="H1427" s="410">
        <f t="shared" si="44"/>
        <v>39042200</v>
      </c>
      <c r="I1427" s="410" t="str">
        <f t="shared" si="45"/>
        <v>--- Plastifikuotas</v>
      </c>
      <c r="J1427" s="410" t="str">
        <f t="shared" si="45"/>
        <v>kilogramai</v>
      </c>
    </row>
    <row r="1428" spans="1:10" ht="18" hidden="1" customHeight="1">
      <c r="A1428" s="414"/>
      <c r="B1428" s="414"/>
      <c r="C1428" s="414"/>
      <c r="D1428" s="414"/>
      <c r="E1428" s="412">
        <v>2008</v>
      </c>
      <c r="F1428" s="413">
        <v>1040364</v>
      </c>
      <c r="G1428" s="413">
        <v>3623343</v>
      </c>
      <c r="H1428" s="410">
        <f t="shared" si="44"/>
        <v>39042200</v>
      </c>
      <c r="I1428" s="410" t="str">
        <f t="shared" si="45"/>
        <v>--- Plastifikuotas</v>
      </c>
      <c r="J1428" s="410" t="str">
        <f t="shared" si="45"/>
        <v>kilogramai</v>
      </c>
    </row>
    <row r="1429" spans="1:10" ht="18" hidden="1" customHeight="1">
      <c r="A1429" s="414"/>
      <c r="B1429" s="414"/>
      <c r="C1429" s="414"/>
      <c r="D1429" s="414"/>
      <c r="E1429" s="412">
        <v>2007</v>
      </c>
      <c r="F1429" s="413">
        <v>899830</v>
      </c>
      <c r="G1429" s="413">
        <v>4857700.2</v>
      </c>
      <c r="H1429" s="410">
        <f t="shared" si="44"/>
        <v>39042200</v>
      </c>
      <c r="I1429" s="410" t="str">
        <f t="shared" si="45"/>
        <v>--- Plastifikuotas</v>
      </c>
      <c r="J1429" s="410" t="str">
        <f t="shared" si="45"/>
        <v>kilogramai</v>
      </c>
    </row>
    <row r="1430" spans="1:10" ht="18" hidden="1" customHeight="1">
      <c r="A1430" s="414"/>
      <c r="B1430" s="414"/>
      <c r="C1430" s="414"/>
      <c r="D1430" s="414"/>
      <c r="E1430" s="412">
        <v>2006</v>
      </c>
      <c r="F1430" s="413">
        <v>384067</v>
      </c>
      <c r="G1430" s="413">
        <v>4956251</v>
      </c>
      <c r="H1430" s="410">
        <f t="shared" si="44"/>
        <v>39042200</v>
      </c>
      <c r="I1430" s="410" t="str">
        <f t="shared" si="45"/>
        <v>--- Plastifikuotas</v>
      </c>
      <c r="J1430" s="410" t="str">
        <f t="shared" si="45"/>
        <v>kilogramai</v>
      </c>
    </row>
    <row r="1431" spans="1:10" ht="18" hidden="1" customHeight="1">
      <c r="A1431" s="414"/>
      <c r="B1431" s="414"/>
      <c r="C1431" s="414"/>
      <c r="D1431" s="414"/>
      <c r="E1431" s="412">
        <v>2005</v>
      </c>
      <c r="F1431" s="413">
        <v>279858</v>
      </c>
      <c r="G1431" s="413">
        <v>4972588</v>
      </c>
      <c r="H1431" s="410">
        <f t="shared" si="44"/>
        <v>39042200</v>
      </c>
      <c r="I1431" s="410" t="str">
        <f t="shared" si="45"/>
        <v>--- Plastifikuotas</v>
      </c>
      <c r="J1431" s="410" t="str">
        <f t="shared" si="45"/>
        <v>kilogramai</v>
      </c>
    </row>
    <row r="1432" spans="1:10" ht="18" hidden="1" customHeight="1">
      <c r="A1432" s="414"/>
      <c r="B1432" s="411" t="s">
        <v>3228</v>
      </c>
      <c r="C1432" s="411" t="s">
        <v>3229</v>
      </c>
      <c r="D1432" s="411" t="s">
        <v>3054</v>
      </c>
      <c r="E1432" s="412">
        <v>2018</v>
      </c>
      <c r="F1432" s="413">
        <v>150</v>
      </c>
      <c r="G1432" s="413">
        <v>900</v>
      </c>
      <c r="H1432" s="410">
        <f t="shared" si="44"/>
        <v>39043000</v>
      </c>
      <c r="I1432" s="410" t="str">
        <f t="shared" si="45"/>
        <v>-- Vinilchlorido-vinilacetato kopolimerai</v>
      </c>
      <c r="J1432" s="410" t="str">
        <f t="shared" si="45"/>
        <v>kilogramai</v>
      </c>
    </row>
    <row r="1433" spans="1:10" ht="18" hidden="1" customHeight="1">
      <c r="A1433" s="414"/>
      <c r="B1433" s="414"/>
      <c r="C1433" s="414"/>
      <c r="D1433" s="414"/>
      <c r="E1433" s="412">
        <v>2017</v>
      </c>
      <c r="F1433" s="413">
        <v>236.4</v>
      </c>
      <c r="G1433" s="413">
        <v>3375</v>
      </c>
      <c r="H1433" s="410">
        <f t="shared" si="44"/>
        <v>39043000</v>
      </c>
      <c r="I1433" s="410" t="str">
        <f t="shared" si="45"/>
        <v>-- Vinilchlorido-vinilacetato kopolimerai</v>
      </c>
      <c r="J1433" s="410" t="str">
        <f t="shared" si="45"/>
        <v>kilogramai</v>
      </c>
    </row>
    <row r="1434" spans="1:10" ht="18" hidden="1" customHeight="1">
      <c r="A1434" s="414"/>
      <c r="B1434" s="414"/>
      <c r="C1434" s="414"/>
      <c r="D1434" s="414"/>
      <c r="E1434" s="412">
        <v>2016</v>
      </c>
      <c r="F1434" s="413">
        <v>13492.8</v>
      </c>
      <c r="G1434" s="413">
        <v>18740.7</v>
      </c>
      <c r="H1434" s="410">
        <f t="shared" si="44"/>
        <v>39043000</v>
      </c>
      <c r="I1434" s="410" t="str">
        <f t="shared" si="45"/>
        <v>-- Vinilchlorido-vinilacetato kopolimerai</v>
      </c>
      <c r="J1434" s="410" t="str">
        <f t="shared" si="45"/>
        <v>kilogramai</v>
      </c>
    </row>
    <row r="1435" spans="1:10" ht="18" hidden="1" customHeight="1">
      <c r="A1435" s="414"/>
      <c r="B1435" s="414"/>
      <c r="C1435" s="414"/>
      <c r="D1435" s="414"/>
      <c r="E1435" s="412">
        <v>2015</v>
      </c>
      <c r="F1435" s="413">
        <v>6786</v>
      </c>
      <c r="G1435" s="413">
        <v>13800</v>
      </c>
      <c r="H1435" s="410">
        <f t="shared" si="44"/>
        <v>39043000</v>
      </c>
      <c r="I1435" s="410" t="str">
        <f t="shared" si="45"/>
        <v>-- Vinilchlorido-vinilacetato kopolimerai</v>
      </c>
      <c r="J1435" s="410" t="str">
        <f t="shared" si="45"/>
        <v>kilogramai</v>
      </c>
    </row>
    <row r="1436" spans="1:10" ht="18" hidden="1" customHeight="1">
      <c r="A1436" s="414"/>
      <c r="B1436" s="414"/>
      <c r="C1436" s="414"/>
      <c r="D1436" s="414"/>
      <c r="E1436" s="412">
        <v>2014</v>
      </c>
      <c r="F1436" s="413">
        <v>1467</v>
      </c>
      <c r="G1436" s="413">
        <v>825</v>
      </c>
      <c r="H1436" s="410">
        <f t="shared" si="44"/>
        <v>39043000</v>
      </c>
      <c r="I1436" s="410" t="str">
        <f t="shared" si="45"/>
        <v>-- Vinilchlorido-vinilacetato kopolimerai</v>
      </c>
      <c r="J1436" s="410" t="str">
        <f t="shared" si="45"/>
        <v>kilogramai</v>
      </c>
    </row>
    <row r="1437" spans="1:10" ht="18" hidden="1" customHeight="1">
      <c r="A1437" s="414"/>
      <c r="B1437" s="414"/>
      <c r="C1437" s="414"/>
      <c r="D1437" s="414"/>
      <c r="E1437" s="412">
        <v>2013</v>
      </c>
      <c r="F1437" s="413">
        <v>11833</v>
      </c>
      <c r="G1437" s="413">
        <v>46</v>
      </c>
      <c r="H1437" s="410">
        <f t="shared" si="44"/>
        <v>39043000</v>
      </c>
      <c r="I1437" s="410" t="str">
        <f t="shared" si="45"/>
        <v>-- Vinilchlorido-vinilacetato kopolimerai</v>
      </c>
      <c r="J1437" s="410" t="str">
        <f t="shared" si="45"/>
        <v>kilogramai</v>
      </c>
    </row>
    <row r="1438" spans="1:10" ht="18" hidden="1" customHeight="1">
      <c r="A1438" s="414"/>
      <c r="B1438" s="414"/>
      <c r="C1438" s="414"/>
      <c r="D1438" s="414"/>
      <c r="E1438" s="412">
        <v>2012</v>
      </c>
      <c r="F1438" s="413">
        <v>7826</v>
      </c>
      <c r="G1438" s="413">
        <v>0</v>
      </c>
      <c r="H1438" s="410">
        <f t="shared" si="44"/>
        <v>39043000</v>
      </c>
      <c r="I1438" s="410" t="str">
        <f t="shared" si="45"/>
        <v>-- Vinilchlorido-vinilacetato kopolimerai</v>
      </c>
      <c r="J1438" s="410" t="str">
        <f t="shared" si="45"/>
        <v>kilogramai</v>
      </c>
    </row>
    <row r="1439" spans="1:10" ht="18" hidden="1" customHeight="1">
      <c r="A1439" s="414"/>
      <c r="B1439" s="414"/>
      <c r="C1439" s="414"/>
      <c r="D1439" s="414"/>
      <c r="E1439" s="412">
        <v>2011</v>
      </c>
      <c r="F1439" s="413">
        <v>897</v>
      </c>
      <c r="G1439" s="413">
        <v>5329.3</v>
      </c>
      <c r="H1439" s="410">
        <f t="shared" si="44"/>
        <v>39043000</v>
      </c>
      <c r="I1439" s="410" t="str">
        <f t="shared" si="45"/>
        <v>-- Vinilchlorido-vinilacetato kopolimerai</v>
      </c>
      <c r="J1439" s="410" t="str">
        <f t="shared" si="45"/>
        <v>kilogramai</v>
      </c>
    </row>
    <row r="1440" spans="1:10" ht="18" hidden="1" customHeight="1">
      <c r="A1440" s="414"/>
      <c r="B1440" s="414"/>
      <c r="C1440" s="414"/>
      <c r="D1440" s="414"/>
      <c r="E1440" s="412">
        <v>2010</v>
      </c>
      <c r="F1440" s="413">
        <v>12799</v>
      </c>
      <c r="G1440" s="413">
        <v>9750.2999999999993</v>
      </c>
      <c r="H1440" s="410">
        <f t="shared" si="44"/>
        <v>39043000</v>
      </c>
      <c r="I1440" s="410" t="str">
        <f t="shared" si="45"/>
        <v>-- Vinilchlorido-vinilacetato kopolimerai</v>
      </c>
      <c r="J1440" s="410" t="str">
        <f t="shared" si="45"/>
        <v>kilogramai</v>
      </c>
    </row>
    <row r="1441" spans="1:10" ht="18" hidden="1" customHeight="1">
      <c r="A1441" s="414"/>
      <c r="B1441" s="414"/>
      <c r="C1441" s="414"/>
      <c r="D1441" s="414"/>
      <c r="E1441" s="412">
        <v>2009</v>
      </c>
      <c r="F1441" s="413">
        <v>35164</v>
      </c>
      <c r="G1441" s="413">
        <v>31425</v>
      </c>
      <c r="H1441" s="410">
        <f t="shared" si="44"/>
        <v>39043000</v>
      </c>
      <c r="I1441" s="410" t="str">
        <f t="shared" si="45"/>
        <v>-- Vinilchlorido-vinilacetato kopolimerai</v>
      </c>
      <c r="J1441" s="410" t="str">
        <f t="shared" si="45"/>
        <v>kilogramai</v>
      </c>
    </row>
    <row r="1442" spans="1:10" ht="18" hidden="1" customHeight="1">
      <c r="A1442" s="414"/>
      <c r="B1442" s="414"/>
      <c r="C1442" s="414"/>
      <c r="D1442" s="414"/>
      <c r="E1442" s="412">
        <v>2008</v>
      </c>
      <c r="F1442" s="413">
        <v>6868.7</v>
      </c>
      <c r="G1442" s="413">
        <v>0</v>
      </c>
      <c r="H1442" s="410">
        <f t="shared" si="44"/>
        <v>39043000</v>
      </c>
      <c r="I1442" s="410" t="str">
        <f t="shared" si="45"/>
        <v>-- Vinilchlorido-vinilacetato kopolimerai</v>
      </c>
      <c r="J1442" s="410" t="str">
        <f t="shared" si="45"/>
        <v>kilogramai</v>
      </c>
    </row>
    <row r="1443" spans="1:10" ht="18" hidden="1" customHeight="1">
      <c r="A1443" s="414"/>
      <c r="B1443" s="414"/>
      <c r="C1443" s="414"/>
      <c r="D1443" s="414"/>
      <c r="E1443" s="412">
        <v>2007</v>
      </c>
      <c r="F1443" s="413">
        <v>0</v>
      </c>
      <c r="G1443" s="413">
        <v>1</v>
      </c>
      <c r="H1443" s="410">
        <f t="shared" si="44"/>
        <v>39043000</v>
      </c>
      <c r="I1443" s="410" t="str">
        <f t="shared" si="45"/>
        <v>-- Vinilchlorido-vinilacetato kopolimerai</v>
      </c>
      <c r="J1443" s="410" t="str">
        <f t="shared" si="45"/>
        <v>kilogramai</v>
      </c>
    </row>
    <row r="1444" spans="1:10" ht="18" hidden="1" customHeight="1">
      <c r="A1444" s="414"/>
      <c r="B1444" s="414"/>
      <c r="C1444" s="414"/>
      <c r="D1444" s="414"/>
      <c r="E1444" s="412">
        <v>2006</v>
      </c>
      <c r="F1444" s="413"/>
      <c r="G1444" s="413"/>
      <c r="H1444" s="410">
        <f t="shared" si="44"/>
        <v>39043000</v>
      </c>
      <c r="I1444" s="410" t="str">
        <f t="shared" si="45"/>
        <v>-- Vinilchlorido-vinilacetato kopolimerai</v>
      </c>
      <c r="J1444" s="410" t="str">
        <f t="shared" si="45"/>
        <v>kilogramai</v>
      </c>
    </row>
    <row r="1445" spans="1:10" ht="18" hidden="1" customHeight="1">
      <c r="A1445" s="414"/>
      <c r="B1445" s="414"/>
      <c r="C1445" s="414"/>
      <c r="D1445" s="414"/>
      <c r="E1445" s="412">
        <v>2005</v>
      </c>
      <c r="F1445" s="413">
        <v>60375</v>
      </c>
      <c r="G1445" s="413">
        <v>0</v>
      </c>
      <c r="H1445" s="410">
        <f t="shared" si="44"/>
        <v>39043000</v>
      </c>
      <c r="I1445" s="410" t="str">
        <f t="shared" si="45"/>
        <v>-- Vinilchlorido-vinilacetato kopolimerai</v>
      </c>
      <c r="J1445" s="410" t="str">
        <f t="shared" si="45"/>
        <v>kilogramai</v>
      </c>
    </row>
    <row r="1446" spans="1:10" ht="18" hidden="1" customHeight="1">
      <c r="A1446" s="414"/>
      <c r="B1446" s="411" t="s">
        <v>3230</v>
      </c>
      <c r="C1446" s="411" t="s">
        <v>3231</v>
      </c>
      <c r="D1446" s="411" t="s">
        <v>3054</v>
      </c>
      <c r="E1446" s="412">
        <v>2018</v>
      </c>
      <c r="F1446" s="413">
        <v>22465</v>
      </c>
      <c r="G1446" s="413">
        <v>2393921</v>
      </c>
      <c r="H1446" s="410">
        <f t="shared" si="44"/>
        <v>39044000</v>
      </c>
      <c r="I1446" s="410" t="str">
        <f t="shared" si="45"/>
        <v>-- Kiti vinilchlorido kopolimerai</v>
      </c>
      <c r="J1446" s="410" t="str">
        <f t="shared" si="45"/>
        <v>kilogramai</v>
      </c>
    </row>
    <row r="1447" spans="1:10" ht="18" hidden="1" customHeight="1">
      <c r="A1447" s="414"/>
      <c r="B1447" s="414"/>
      <c r="C1447" s="414"/>
      <c r="D1447" s="414"/>
      <c r="E1447" s="412">
        <v>2017</v>
      </c>
      <c r="F1447" s="413">
        <v>10000</v>
      </c>
      <c r="G1447" s="413">
        <v>13776</v>
      </c>
      <c r="H1447" s="410">
        <f t="shared" si="44"/>
        <v>39044000</v>
      </c>
      <c r="I1447" s="410" t="str">
        <f t="shared" si="45"/>
        <v>-- Kiti vinilchlorido kopolimerai</v>
      </c>
      <c r="J1447" s="410" t="str">
        <f t="shared" si="45"/>
        <v>kilogramai</v>
      </c>
    </row>
    <row r="1448" spans="1:10" ht="18" hidden="1" customHeight="1">
      <c r="A1448" s="414"/>
      <c r="B1448" s="414"/>
      <c r="C1448" s="414"/>
      <c r="D1448" s="414"/>
      <c r="E1448" s="412">
        <v>2016</v>
      </c>
      <c r="F1448" s="413">
        <v>27265</v>
      </c>
      <c r="G1448" s="413">
        <v>13775</v>
      </c>
      <c r="H1448" s="410">
        <f t="shared" si="44"/>
        <v>39044000</v>
      </c>
      <c r="I1448" s="410" t="str">
        <f t="shared" si="45"/>
        <v>-- Kiti vinilchlorido kopolimerai</v>
      </c>
      <c r="J1448" s="410" t="str">
        <f t="shared" si="45"/>
        <v>kilogramai</v>
      </c>
    </row>
    <row r="1449" spans="1:10" ht="18" hidden="1" customHeight="1">
      <c r="A1449" s="414"/>
      <c r="B1449" s="414"/>
      <c r="C1449" s="414"/>
      <c r="D1449" s="414"/>
      <c r="E1449" s="412">
        <v>2015</v>
      </c>
      <c r="F1449" s="413">
        <v>13600</v>
      </c>
      <c r="G1449" s="413">
        <v>21160</v>
      </c>
      <c r="H1449" s="410">
        <f t="shared" si="44"/>
        <v>39044000</v>
      </c>
      <c r="I1449" s="410" t="str">
        <f t="shared" si="45"/>
        <v>-- Kiti vinilchlorido kopolimerai</v>
      </c>
      <c r="J1449" s="410" t="str">
        <f t="shared" si="45"/>
        <v>kilogramai</v>
      </c>
    </row>
    <row r="1450" spans="1:10" ht="18" hidden="1" customHeight="1">
      <c r="A1450" s="414"/>
      <c r="B1450" s="414"/>
      <c r="C1450" s="414"/>
      <c r="D1450" s="414"/>
      <c r="E1450" s="412">
        <v>2014</v>
      </c>
      <c r="F1450" s="413">
        <v>22416</v>
      </c>
      <c r="G1450" s="413">
        <v>25200</v>
      </c>
      <c r="H1450" s="410">
        <f t="shared" si="44"/>
        <v>39044000</v>
      </c>
      <c r="I1450" s="410" t="str">
        <f t="shared" si="45"/>
        <v>-- Kiti vinilchlorido kopolimerai</v>
      </c>
      <c r="J1450" s="410" t="str">
        <f t="shared" si="45"/>
        <v>kilogramai</v>
      </c>
    </row>
    <row r="1451" spans="1:10" ht="18" hidden="1" customHeight="1">
      <c r="A1451" s="414"/>
      <c r="B1451" s="414"/>
      <c r="C1451" s="414"/>
      <c r="D1451" s="414"/>
      <c r="E1451" s="412">
        <v>2013</v>
      </c>
      <c r="F1451" s="413">
        <v>21350</v>
      </c>
      <c r="G1451" s="413">
        <v>22500</v>
      </c>
      <c r="H1451" s="410">
        <f t="shared" si="44"/>
        <v>39044000</v>
      </c>
      <c r="I1451" s="410" t="str">
        <f t="shared" si="45"/>
        <v>-- Kiti vinilchlorido kopolimerai</v>
      </c>
      <c r="J1451" s="410" t="str">
        <f t="shared" si="45"/>
        <v>kilogramai</v>
      </c>
    </row>
    <row r="1452" spans="1:10" ht="18" hidden="1" customHeight="1">
      <c r="A1452" s="414"/>
      <c r="B1452" s="414"/>
      <c r="C1452" s="414"/>
      <c r="D1452" s="414"/>
      <c r="E1452" s="412">
        <v>2012</v>
      </c>
      <c r="F1452" s="413">
        <v>22225</v>
      </c>
      <c r="G1452" s="413">
        <v>31504</v>
      </c>
      <c r="H1452" s="410">
        <f t="shared" si="44"/>
        <v>39044000</v>
      </c>
      <c r="I1452" s="410" t="str">
        <f t="shared" si="45"/>
        <v>-- Kiti vinilchlorido kopolimerai</v>
      </c>
      <c r="J1452" s="410" t="str">
        <f t="shared" si="45"/>
        <v>kilogramai</v>
      </c>
    </row>
    <row r="1453" spans="1:10" ht="18" hidden="1" customHeight="1">
      <c r="A1453" s="414"/>
      <c r="B1453" s="414"/>
      <c r="C1453" s="414"/>
      <c r="D1453" s="414"/>
      <c r="E1453" s="412">
        <v>2011</v>
      </c>
      <c r="F1453" s="413">
        <v>22725</v>
      </c>
      <c r="G1453" s="413">
        <v>32697</v>
      </c>
      <c r="H1453" s="410">
        <f t="shared" si="44"/>
        <v>39044000</v>
      </c>
      <c r="I1453" s="410" t="str">
        <f t="shared" si="45"/>
        <v>-- Kiti vinilchlorido kopolimerai</v>
      </c>
      <c r="J1453" s="410" t="str">
        <f t="shared" si="45"/>
        <v>kilogramai</v>
      </c>
    </row>
    <row r="1454" spans="1:10" ht="18" hidden="1" customHeight="1">
      <c r="A1454" s="414"/>
      <c r="B1454" s="414"/>
      <c r="C1454" s="414"/>
      <c r="D1454" s="414"/>
      <c r="E1454" s="412">
        <v>2010</v>
      </c>
      <c r="F1454" s="413">
        <v>41900</v>
      </c>
      <c r="G1454" s="413">
        <v>28938</v>
      </c>
      <c r="H1454" s="410">
        <f t="shared" si="44"/>
        <v>39044000</v>
      </c>
      <c r="I1454" s="410" t="str">
        <f t="shared" si="45"/>
        <v>-- Kiti vinilchlorido kopolimerai</v>
      </c>
      <c r="J1454" s="410" t="str">
        <f t="shared" si="45"/>
        <v>kilogramai</v>
      </c>
    </row>
    <row r="1455" spans="1:10" ht="18" hidden="1" customHeight="1">
      <c r="A1455" s="414"/>
      <c r="B1455" s="414"/>
      <c r="C1455" s="414"/>
      <c r="D1455" s="414"/>
      <c r="E1455" s="412">
        <v>2009</v>
      </c>
      <c r="F1455" s="413">
        <v>5800</v>
      </c>
      <c r="G1455" s="413">
        <v>5400</v>
      </c>
      <c r="H1455" s="410">
        <f t="shared" si="44"/>
        <v>39044000</v>
      </c>
      <c r="I1455" s="410" t="str">
        <f t="shared" si="45"/>
        <v>-- Kiti vinilchlorido kopolimerai</v>
      </c>
      <c r="J1455" s="410" t="str">
        <f t="shared" si="45"/>
        <v>kilogramai</v>
      </c>
    </row>
    <row r="1456" spans="1:10" ht="18" hidden="1" customHeight="1">
      <c r="A1456" s="414"/>
      <c r="B1456" s="414"/>
      <c r="C1456" s="414"/>
      <c r="D1456" s="414"/>
      <c r="E1456" s="412">
        <v>2008</v>
      </c>
      <c r="F1456" s="413">
        <v>41550</v>
      </c>
      <c r="G1456" s="413">
        <v>52370</v>
      </c>
      <c r="H1456" s="410">
        <f t="shared" si="44"/>
        <v>39044000</v>
      </c>
      <c r="I1456" s="410" t="str">
        <f t="shared" si="45"/>
        <v>-- Kiti vinilchlorido kopolimerai</v>
      </c>
      <c r="J1456" s="410" t="str">
        <f t="shared" si="45"/>
        <v>kilogramai</v>
      </c>
    </row>
    <row r="1457" spans="1:10" ht="18" hidden="1" customHeight="1">
      <c r="A1457" s="414"/>
      <c r="B1457" s="414"/>
      <c r="C1457" s="414"/>
      <c r="D1457" s="414"/>
      <c r="E1457" s="412">
        <v>2007</v>
      </c>
      <c r="F1457" s="413">
        <v>43500</v>
      </c>
      <c r="G1457" s="413">
        <v>62106</v>
      </c>
      <c r="H1457" s="410">
        <f t="shared" si="44"/>
        <v>39044000</v>
      </c>
      <c r="I1457" s="410" t="str">
        <f t="shared" si="45"/>
        <v>-- Kiti vinilchlorido kopolimerai</v>
      </c>
      <c r="J1457" s="410" t="str">
        <f t="shared" si="45"/>
        <v>kilogramai</v>
      </c>
    </row>
    <row r="1458" spans="1:10" ht="18" hidden="1" customHeight="1">
      <c r="A1458" s="414"/>
      <c r="B1458" s="414"/>
      <c r="C1458" s="414"/>
      <c r="D1458" s="414"/>
      <c r="E1458" s="412">
        <v>2006</v>
      </c>
      <c r="F1458" s="413">
        <v>30600</v>
      </c>
      <c r="G1458" s="413">
        <v>54000</v>
      </c>
      <c r="H1458" s="410">
        <f t="shared" si="44"/>
        <v>39044000</v>
      </c>
      <c r="I1458" s="410" t="str">
        <f t="shared" si="45"/>
        <v>-- Kiti vinilchlorido kopolimerai</v>
      </c>
      <c r="J1458" s="410" t="str">
        <f t="shared" si="45"/>
        <v>kilogramai</v>
      </c>
    </row>
    <row r="1459" spans="1:10" ht="18" hidden="1" customHeight="1">
      <c r="A1459" s="414"/>
      <c r="B1459" s="414"/>
      <c r="C1459" s="414"/>
      <c r="D1459" s="414"/>
      <c r="E1459" s="412">
        <v>2005</v>
      </c>
      <c r="F1459" s="413">
        <v>29140</v>
      </c>
      <c r="G1459" s="413">
        <v>61403</v>
      </c>
      <c r="H1459" s="410">
        <f t="shared" si="44"/>
        <v>39044000</v>
      </c>
      <c r="I1459" s="410" t="str">
        <f t="shared" si="45"/>
        <v>-- Kiti vinilchlorido kopolimerai</v>
      </c>
      <c r="J1459" s="410" t="str">
        <f t="shared" si="45"/>
        <v>kilogramai</v>
      </c>
    </row>
    <row r="1460" spans="1:10" ht="18" hidden="1" customHeight="1">
      <c r="A1460" s="414"/>
      <c r="B1460" s="411" t="s">
        <v>3232</v>
      </c>
      <c r="C1460" s="411" t="s">
        <v>3233</v>
      </c>
      <c r="D1460" s="411" t="s">
        <v>3054</v>
      </c>
      <c r="E1460" s="412">
        <v>2018</v>
      </c>
      <c r="F1460" s="413"/>
      <c r="G1460" s="413"/>
      <c r="H1460" s="410">
        <f t="shared" si="44"/>
        <v>39045010</v>
      </c>
      <c r="I1460" s="410" t="str">
        <f t="shared" si="45"/>
        <v>-- Vinilidenchlorido ir akrilonitrilo kopolimeras plėtriųjų rutuliukų, kurių skersmuo ne mažesnis kaip 4 mikrometrai, bet ne didesnis kaip 20 mikrometrų, pavidalu</v>
      </c>
      <c r="J1460" s="410" t="str">
        <f t="shared" si="45"/>
        <v>kilogramai</v>
      </c>
    </row>
    <row r="1461" spans="1:10" ht="18" hidden="1" customHeight="1">
      <c r="A1461" s="414"/>
      <c r="B1461" s="414"/>
      <c r="C1461" s="414"/>
      <c r="D1461" s="414"/>
      <c r="E1461" s="412">
        <v>2017</v>
      </c>
      <c r="F1461" s="413"/>
      <c r="G1461" s="413"/>
      <c r="H1461" s="410">
        <f t="shared" si="44"/>
        <v>39045010</v>
      </c>
      <c r="I1461" s="410" t="str">
        <f t="shared" si="45"/>
        <v>-- Vinilidenchlorido ir akrilonitrilo kopolimeras plėtriųjų rutuliukų, kurių skersmuo ne mažesnis kaip 4 mikrometrai, bet ne didesnis kaip 20 mikrometrų, pavidalu</v>
      </c>
      <c r="J1461" s="410" t="str">
        <f t="shared" si="45"/>
        <v>kilogramai</v>
      </c>
    </row>
    <row r="1462" spans="1:10" ht="18" hidden="1" customHeight="1">
      <c r="A1462" s="414"/>
      <c r="B1462" s="414"/>
      <c r="C1462" s="414"/>
      <c r="D1462" s="414"/>
      <c r="E1462" s="412">
        <v>2016</v>
      </c>
      <c r="F1462" s="413"/>
      <c r="G1462" s="413"/>
      <c r="H1462" s="410">
        <f t="shared" si="44"/>
        <v>39045010</v>
      </c>
      <c r="I1462" s="410" t="str">
        <f t="shared" si="45"/>
        <v>-- Vinilidenchlorido ir akrilonitrilo kopolimeras plėtriųjų rutuliukų, kurių skersmuo ne mažesnis kaip 4 mikrometrai, bet ne didesnis kaip 20 mikrometrų, pavidalu</v>
      </c>
      <c r="J1462" s="410" t="str">
        <f t="shared" si="45"/>
        <v>kilogramai</v>
      </c>
    </row>
    <row r="1463" spans="1:10" ht="18" hidden="1" customHeight="1">
      <c r="A1463" s="414"/>
      <c r="B1463" s="414"/>
      <c r="C1463" s="414"/>
      <c r="D1463" s="414"/>
      <c r="E1463" s="412">
        <v>2015</v>
      </c>
      <c r="F1463" s="413"/>
      <c r="G1463" s="413"/>
      <c r="H1463" s="410">
        <f t="shared" si="44"/>
        <v>39045010</v>
      </c>
      <c r="I1463" s="410" t="str">
        <f t="shared" si="45"/>
        <v>-- Vinilidenchlorido ir akrilonitrilo kopolimeras plėtriųjų rutuliukų, kurių skersmuo ne mažesnis kaip 4 mikrometrai, bet ne didesnis kaip 20 mikrometrų, pavidalu</v>
      </c>
      <c r="J1463" s="410" t="str">
        <f t="shared" si="45"/>
        <v>kilogramai</v>
      </c>
    </row>
    <row r="1464" spans="1:10" ht="18" hidden="1" customHeight="1">
      <c r="A1464" s="414"/>
      <c r="B1464" s="414"/>
      <c r="C1464" s="414"/>
      <c r="D1464" s="414"/>
      <c r="E1464" s="412">
        <v>2014</v>
      </c>
      <c r="F1464" s="413"/>
      <c r="G1464" s="413"/>
      <c r="H1464" s="410">
        <f t="shared" si="44"/>
        <v>39045010</v>
      </c>
      <c r="I1464" s="410" t="str">
        <f t="shared" si="45"/>
        <v>-- Vinilidenchlorido ir akrilonitrilo kopolimeras plėtriųjų rutuliukų, kurių skersmuo ne mažesnis kaip 4 mikrometrai, bet ne didesnis kaip 20 mikrometrų, pavidalu</v>
      </c>
      <c r="J1464" s="410" t="str">
        <f t="shared" si="45"/>
        <v>kilogramai</v>
      </c>
    </row>
    <row r="1465" spans="1:10" ht="18" hidden="1" customHeight="1">
      <c r="A1465" s="414"/>
      <c r="B1465" s="414"/>
      <c r="C1465" s="414"/>
      <c r="D1465" s="414"/>
      <c r="E1465" s="412">
        <v>2013</v>
      </c>
      <c r="F1465" s="413"/>
      <c r="G1465" s="413"/>
      <c r="H1465" s="410">
        <f t="shared" si="44"/>
        <v>39045010</v>
      </c>
      <c r="I1465" s="410" t="str">
        <f t="shared" si="45"/>
        <v>-- Vinilidenchlorido ir akrilonitrilo kopolimeras plėtriųjų rutuliukų, kurių skersmuo ne mažesnis kaip 4 mikrometrai, bet ne didesnis kaip 20 mikrometrų, pavidalu</v>
      </c>
      <c r="J1465" s="410" t="str">
        <f t="shared" si="45"/>
        <v>kilogramai</v>
      </c>
    </row>
    <row r="1466" spans="1:10" ht="18" hidden="1" customHeight="1">
      <c r="A1466" s="414"/>
      <c r="B1466" s="414"/>
      <c r="C1466" s="414"/>
      <c r="D1466" s="414"/>
      <c r="E1466" s="412">
        <v>2012</v>
      </c>
      <c r="F1466" s="413"/>
      <c r="G1466" s="413"/>
      <c r="H1466" s="410">
        <f t="shared" si="44"/>
        <v>39045010</v>
      </c>
      <c r="I1466" s="410" t="str">
        <f t="shared" si="45"/>
        <v>-- Vinilidenchlorido ir akrilonitrilo kopolimeras plėtriųjų rutuliukų, kurių skersmuo ne mažesnis kaip 4 mikrometrai, bet ne didesnis kaip 20 mikrometrų, pavidalu</v>
      </c>
      <c r="J1466" s="410" t="str">
        <f t="shared" si="45"/>
        <v>kilogramai</v>
      </c>
    </row>
    <row r="1467" spans="1:10" ht="18" hidden="1" customHeight="1">
      <c r="A1467" s="414"/>
      <c r="B1467" s="414"/>
      <c r="C1467" s="414"/>
      <c r="D1467" s="414"/>
      <c r="E1467" s="412">
        <v>2011</v>
      </c>
      <c r="F1467" s="413"/>
      <c r="G1467" s="413"/>
      <c r="H1467" s="410">
        <f t="shared" si="44"/>
        <v>39045010</v>
      </c>
      <c r="I1467" s="410" t="str">
        <f t="shared" si="45"/>
        <v>-- Vinilidenchlorido ir akrilonitrilo kopolimeras plėtriųjų rutuliukų, kurių skersmuo ne mažesnis kaip 4 mikrometrai, bet ne didesnis kaip 20 mikrometrų, pavidalu</v>
      </c>
      <c r="J1467" s="410" t="str">
        <f t="shared" si="45"/>
        <v>kilogramai</v>
      </c>
    </row>
    <row r="1468" spans="1:10" ht="18" hidden="1" customHeight="1">
      <c r="A1468" s="414"/>
      <c r="B1468" s="414"/>
      <c r="C1468" s="414"/>
      <c r="D1468" s="414"/>
      <c r="E1468" s="412">
        <v>2010</v>
      </c>
      <c r="F1468" s="413"/>
      <c r="G1468" s="413"/>
      <c r="H1468" s="410">
        <f t="shared" si="44"/>
        <v>39045010</v>
      </c>
      <c r="I1468" s="410" t="str">
        <f t="shared" si="45"/>
        <v>-- Vinilidenchlorido ir akrilonitrilo kopolimeras plėtriųjų rutuliukų, kurių skersmuo ne mažesnis kaip 4 mikrometrai, bet ne didesnis kaip 20 mikrometrų, pavidalu</v>
      </c>
      <c r="J1468" s="410" t="str">
        <f t="shared" si="45"/>
        <v>kilogramai</v>
      </c>
    </row>
    <row r="1469" spans="1:10" ht="18" hidden="1" customHeight="1">
      <c r="A1469" s="414"/>
      <c r="B1469" s="414"/>
      <c r="C1469" s="414"/>
      <c r="D1469" s="414"/>
      <c r="E1469" s="412">
        <v>2009</v>
      </c>
      <c r="F1469" s="413"/>
      <c r="G1469" s="413"/>
      <c r="H1469" s="410">
        <f t="shared" si="44"/>
        <v>39045010</v>
      </c>
      <c r="I1469" s="410" t="str">
        <f t="shared" si="45"/>
        <v>-- Vinilidenchlorido ir akrilonitrilo kopolimeras plėtriųjų rutuliukų, kurių skersmuo ne mažesnis kaip 4 mikrometrai, bet ne didesnis kaip 20 mikrometrų, pavidalu</v>
      </c>
      <c r="J1469" s="410" t="str">
        <f t="shared" si="45"/>
        <v>kilogramai</v>
      </c>
    </row>
    <row r="1470" spans="1:10" ht="18" hidden="1" customHeight="1">
      <c r="A1470" s="414"/>
      <c r="B1470" s="414"/>
      <c r="C1470" s="414"/>
      <c r="D1470" s="414"/>
      <c r="E1470" s="412">
        <v>2008</v>
      </c>
      <c r="F1470" s="413"/>
      <c r="G1470" s="413"/>
      <c r="H1470" s="410">
        <f t="shared" si="44"/>
        <v>39045010</v>
      </c>
      <c r="I1470" s="410" t="str">
        <f t="shared" si="45"/>
        <v>-- Vinilidenchlorido ir akrilonitrilo kopolimeras plėtriųjų rutuliukų, kurių skersmuo ne mažesnis kaip 4 mikrometrai, bet ne didesnis kaip 20 mikrometrų, pavidalu</v>
      </c>
      <c r="J1470" s="410" t="str">
        <f t="shared" si="45"/>
        <v>kilogramai</v>
      </c>
    </row>
    <row r="1471" spans="1:10" ht="18" hidden="1" customHeight="1">
      <c r="A1471" s="414"/>
      <c r="B1471" s="414"/>
      <c r="C1471" s="414"/>
      <c r="D1471" s="414"/>
      <c r="E1471" s="412">
        <v>2007</v>
      </c>
      <c r="F1471" s="413"/>
      <c r="G1471" s="413"/>
      <c r="H1471" s="410">
        <f t="shared" si="44"/>
        <v>39045010</v>
      </c>
      <c r="I1471" s="410" t="str">
        <f t="shared" si="45"/>
        <v>-- Vinilidenchlorido ir akrilonitrilo kopolimeras plėtriųjų rutuliukų, kurių skersmuo ne mažesnis kaip 4 mikrometrai, bet ne didesnis kaip 20 mikrometrų, pavidalu</v>
      </c>
      <c r="J1471" s="410" t="str">
        <f t="shared" si="45"/>
        <v>kilogramai</v>
      </c>
    </row>
    <row r="1472" spans="1:10" ht="18" hidden="1" customHeight="1">
      <c r="A1472" s="414"/>
      <c r="B1472" s="414"/>
      <c r="C1472" s="414"/>
      <c r="D1472" s="414"/>
      <c r="E1472" s="412">
        <v>2006</v>
      </c>
      <c r="F1472" s="413"/>
      <c r="G1472" s="413"/>
      <c r="H1472" s="410">
        <f t="shared" si="44"/>
        <v>39045010</v>
      </c>
      <c r="I1472" s="410" t="str">
        <f t="shared" si="45"/>
        <v>-- Vinilidenchlorido ir akrilonitrilo kopolimeras plėtriųjų rutuliukų, kurių skersmuo ne mažesnis kaip 4 mikrometrai, bet ne didesnis kaip 20 mikrometrų, pavidalu</v>
      </c>
      <c r="J1472" s="410" t="str">
        <f t="shared" si="45"/>
        <v>kilogramai</v>
      </c>
    </row>
    <row r="1473" spans="1:10" ht="18" hidden="1" customHeight="1">
      <c r="A1473" s="414"/>
      <c r="B1473" s="414"/>
      <c r="C1473" s="414"/>
      <c r="D1473" s="414"/>
      <c r="E1473" s="412">
        <v>2005</v>
      </c>
      <c r="F1473" s="413"/>
      <c r="G1473" s="413"/>
      <c r="H1473" s="410">
        <f t="shared" si="44"/>
        <v>39045010</v>
      </c>
      <c r="I1473" s="410" t="str">
        <f t="shared" si="45"/>
        <v>-- Vinilidenchlorido ir akrilonitrilo kopolimeras plėtriųjų rutuliukų, kurių skersmuo ne mažesnis kaip 4 mikrometrai, bet ne didesnis kaip 20 mikrometrų, pavidalu</v>
      </c>
      <c r="J1473" s="410" t="str">
        <f t="shared" si="45"/>
        <v>kilogramai</v>
      </c>
    </row>
    <row r="1474" spans="1:10" ht="18" hidden="1" customHeight="1">
      <c r="A1474" s="414"/>
      <c r="B1474" s="411" t="s">
        <v>3234</v>
      </c>
      <c r="C1474" s="411" t="s">
        <v>3107</v>
      </c>
      <c r="D1474" s="411" t="s">
        <v>3054</v>
      </c>
      <c r="E1474" s="412">
        <v>2018</v>
      </c>
      <c r="F1474" s="413">
        <v>5500</v>
      </c>
      <c r="G1474" s="413">
        <v>6600</v>
      </c>
      <c r="H1474" s="410">
        <f t="shared" si="44"/>
        <v>39045090</v>
      </c>
      <c r="I1474" s="410" t="str">
        <f t="shared" si="45"/>
        <v>-- Kiti</v>
      </c>
      <c r="J1474" s="410" t="str">
        <f t="shared" si="45"/>
        <v>kilogramai</v>
      </c>
    </row>
    <row r="1475" spans="1:10" ht="18" hidden="1" customHeight="1">
      <c r="A1475" s="414"/>
      <c r="B1475" s="414"/>
      <c r="C1475" s="414"/>
      <c r="D1475" s="414"/>
      <c r="E1475" s="412">
        <v>2017</v>
      </c>
      <c r="F1475" s="413">
        <v>5500</v>
      </c>
      <c r="G1475" s="413">
        <v>5500</v>
      </c>
      <c r="H1475" s="410">
        <f t="shared" si="44"/>
        <v>39045090</v>
      </c>
      <c r="I1475" s="410" t="str">
        <f t="shared" si="45"/>
        <v>-- Kiti</v>
      </c>
      <c r="J1475" s="410" t="str">
        <f t="shared" si="45"/>
        <v>kilogramai</v>
      </c>
    </row>
    <row r="1476" spans="1:10" ht="18" hidden="1" customHeight="1">
      <c r="A1476" s="414"/>
      <c r="B1476" s="414"/>
      <c r="C1476" s="414"/>
      <c r="D1476" s="414"/>
      <c r="E1476" s="412">
        <v>2016</v>
      </c>
      <c r="F1476" s="413">
        <v>100</v>
      </c>
      <c r="G1476" s="413">
        <v>100</v>
      </c>
      <c r="H1476" s="410">
        <f t="shared" si="44"/>
        <v>39045090</v>
      </c>
      <c r="I1476" s="410" t="str">
        <f t="shared" si="45"/>
        <v>-- Kiti</v>
      </c>
      <c r="J1476" s="410" t="str">
        <f t="shared" si="45"/>
        <v>kilogramai</v>
      </c>
    </row>
    <row r="1477" spans="1:10" ht="18" hidden="1" customHeight="1">
      <c r="A1477" s="414"/>
      <c r="B1477" s="414"/>
      <c r="C1477" s="414"/>
      <c r="D1477" s="414"/>
      <c r="E1477" s="412">
        <v>2015</v>
      </c>
      <c r="F1477" s="413">
        <v>5500</v>
      </c>
      <c r="G1477" s="413">
        <v>5500</v>
      </c>
      <c r="H1477" s="410">
        <f t="shared" ref="H1477:H1540" si="46">+IF(B1477=0,H1476,VALUE(B1477))</f>
        <v>39045090</v>
      </c>
      <c r="I1477" s="410" t="str">
        <f t="shared" ref="I1477:J1540" si="47">+IF(C1477=0,I1476,C1477)</f>
        <v>-- Kiti</v>
      </c>
      <c r="J1477" s="410" t="str">
        <f t="shared" si="47"/>
        <v>kilogramai</v>
      </c>
    </row>
    <row r="1478" spans="1:10" ht="18" hidden="1" customHeight="1">
      <c r="A1478" s="414"/>
      <c r="B1478" s="414"/>
      <c r="C1478" s="414"/>
      <c r="D1478" s="414"/>
      <c r="E1478" s="412">
        <v>2014</v>
      </c>
      <c r="F1478" s="413">
        <v>4400</v>
      </c>
      <c r="G1478" s="413">
        <v>4400</v>
      </c>
      <c r="H1478" s="410">
        <f t="shared" si="46"/>
        <v>39045090</v>
      </c>
      <c r="I1478" s="410" t="str">
        <f t="shared" si="47"/>
        <v>-- Kiti</v>
      </c>
      <c r="J1478" s="410" t="str">
        <f t="shared" si="47"/>
        <v>kilogramai</v>
      </c>
    </row>
    <row r="1479" spans="1:10" ht="18" hidden="1" customHeight="1">
      <c r="A1479" s="414"/>
      <c r="B1479" s="414"/>
      <c r="C1479" s="414"/>
      <c r="D1479" s="414"/>
      <c r="E1479" s="412">
        <v>2013</v>
      </c>
      <c r="F1479" s="413"/>
      <c r="G1479" s="413"/>
      <c r="H1479" s="410">
        <f t="shared" si="46"/>
        <v>39045090</v>
      </c>
      <c r="I1479" s="410" t="str">
        <f t="shared" si="47"/>
        <v>-- Kiti</v>
      </c>
      <c r="J1479" s="410" t="str">
        <f t="shared" si="47"/>
        <v>kilogramai</v>
      </c>
    </row>
    <row r="1480" spans="1:10" ht="18" hidden="1" customHeight="1">
      <c r="A1480" s="414"/>
      <c r="B1480" s="414"/>
      <c r="C1480" s="414"/>
      <c r="D1480" s="414"/>
      <c r="E1480" s="412">
        <v>2012</v>
      </c>
      <c r="F1480" s="413"/>
      <c r="G1480" s="413"/>
      <c r="H1480" s="410">
        <f t="shared" si="46"/>
        <v>39045090</v>
      </c>
      <c r="I1480" s="410" t="str">
        <f t="shared" si="47"/>
        <v>-- Kiti</v>
      </c>
      <c r="J1480" s="410" t="str">
        <f t="shared" si="47"/>
        <v>kilogramai</v>
      </c>
    </row>
    <row r="1481" spans="1:10" ht="18" hidden="1" customHeight="1">
      <c r="A1481" s="414"/>
      <c r="B1481" s="414"/>
      <c r="C1481" s="414"/>
      <c r="D1481" s="414"/>
      <c r="E1481" s="412">
        <v>2011</v>
      </c>
      <c r="F1481" s="413">
        <v>0</v>
      </c>
      <c r="G1481" s="413">
        <v>45306</v>
      </c>
      <c r="H1481" s="410">
        <f t="shared" si="46"/>
        <v>39045090</v>
      </c>
      <c r="I1481" s="410" t="str">
        <f t="shared" si="47"/>
        <v>-- Kiti</v>
      </c>
      <c r="J1481" s="410" t="str">
        <f t="shared" si="47"/>
        <v>kilogramai</v>
      </c>
    </row>
    <row r="1482" spans="1:10" ht="18" hidden="1" customHeight="1">
      <c r="A1482" s="414"/>
      <c r="B1482" s="414"/>
      <c r="C1482" s="414"/>
      <c r="D1482" s="414"/>
      <c r="E1482" s="412">
        <v>2010</v>
      </c>
      <c r="F1482" s="413">
        <v>20931</v>
      </c>
      <c r="G1482" s="413">
        <v>0</v>
      </c>
      <c r="H1482" s="410">
        <f t="shared" si="46"/>
        <v>39045090</v>
      </c>
      <c r="I1482" s="410" t="str">
        <f t="shared" si="47"/>
        <v>-- Kiti</v>
      </c>
      <c r="J1482" s="410" t="str">
        <f t="shared" si="47"/>
        <v>kilogramai</v>
      </c>
    </row>
    <row r="1483" spans="1:10" ht="18" hidden="1" customHeight="1">
      <c r="A1483" s="414"/>
      <c r="B1483" s="414"/>
      <c r="C1483" s="414"/>
      <c r="D1483" s="414"/>
      <c r="E1483" s="412">
        <v>2009</v>
      </c>
      <c r="F1483" s="413"/>
      <c r="G1483" s="413"/>
      <c r="H1483" s="410">
        <f t="shared" si="46"/>
        <v>39045090</v>
      </c>
      <c r="I1483" s="410" t="str">
        <f t="shared" si="47"/>
        <v>-- Kiti</v>
      </c>
      <c r="J1483" s="410" t="str">
        <f t="shared" si="47"/>
        <v>kilogramai</v>
      </c>
    </row>
    <row r="1484" spans="1:10" ht="18" hidden="1" customHeight="1">
      <c r="A1484" s="414"/>
      <c r="B1484" s="414"/>
      <c r="C1484" s="414"/>
      <c r="D1484" s="414"/>
      <c r="E1484" s="412">
        <v>2008</v>
      </c>
      <c r="F1484" s="413"/>
      <c r="G1484" s="413"/>
      <c r="H1484" s="410">
        <f t="shared" si="46"/>
        <v>39045090</v>
      </c>
      <c r="I1484" s="410" t="str">
        <f t="shared" si="47"/>
        <v>-- Kiti</v>
      </c>
      <c r="J1484" s="410" t="str">
        <f t="shared" si="47"/>
        <v>kilogramai</v>
      </c>
    </row>
    <row r="1485" spans="1:10" ht="18" hidden="1" customHeight="1">
      <c r="A1485" s="414"/>
      <c r="B1485" s="414"/>
      <c r="C1485" s="414"/>
      <c r="D1485" s="414"/>
      <c r="E1485" s="412">
        <v>2007</v>
      </c>
      <c r="F1485" s="413"/>
      <c r="G1485" s="413"/>
      <c r="H1485" s="410">
        <f t="shared" si="46"/>
        <v>39045090</v>
      </c>
      <c r="I1485" s="410" t="str">
        <f t="shared" si="47"/>
        <v>-- Kiti</v>
      </c>
      <c r="J1485" s="410" t="str">
        <f t="shared" si="47"/>
        <v>kilogramai</v>
      </c>
    </row>
    <row r="1486" spans="1:10" ht="18" hidden="1" customHeight="1">
      <c r="A1486" s="414"/>
      <c r="B1486" s="414"/>
      <c r="C1486" s="414"/>
      <c r="D1486" s="414"/>
      <c r="E1486" s="412">
        <v>2006</v>
      </c>
      <c r="F1486" s="413">
        <v>0</v>
      </c>
      <c r="G1486" s="413">
        <v>189</v>
      </c>
      <c r="H1486" s="410">
        <f t="shared" si="46"/>
        <v>39045090</v>
      </c>
      <c r="I1486" s="410" t="str">
        <f t="shared" si="47"/>
        <v>-- Kiti</v>
      </c>
      <c r="J1486" s="410" t="str">
        <f t="shared" si="47"/>
        <v>kilogramai</v>
      </c>
    </row>
    <row r="1487" spans="1:10" ht="18" hidden="1" customHeight="1">
      <c r="A1487" s="414"/>
      <c r="B1487" s="414"/>
      <c r="C1487" s="414"/>
      <c r="D1487" s="414"/>
      <c r="E1487" s="412">
        <v>2005</v>
      </c>
      <c r="F1487" s="413">
        <v>0</v>
      </c>
      <c r="G1487" s="413">
        <v>184</v>
      </c>
      <c r="H1487" s="410">
        <f t="shared" si="46"/>
        <v>39045090</v>
      </c>
      <c r="I1487" s="410" t="str">
        <f t="shared" si="47"/>
        <v>-- Kiti</v>
      </c>
      <c r="J1487" s="410" t="str">
        <f t="shared" si="47"/>
        <v>kilogramai</v>
      </c>
    </row>
    <row r="1488" spans="1:10" ht="18" hidden="1" customHeight="1">
      <c r="A1488" s="414"/>
      <c r="B1488" s="411" t="s">
        <v>3235</v>
      </c>
      <c r="C1488" s="411" t="s">
        <v>3236</v>
      </c>
      <c r="D1488" s="411" t="s">
        <v>3054</v>
      </c>
      <c r="E1488" s="412">
        <v>2018</v>
      </c>
      <c r="F1488" s="413">
        <v>614.29999999999995</v>
      </c>
      <c r="G1488" s="413">
        <v>436</v>
      </c>
      <c r="H1488" s="410">
        <f t="shared" si="46"/>
        <v>39046100</v>
      </c>
      <c r="I1488" s="410" t="str">
        <f t="shared" si="47"/>
        <v>--- Politetrafluoretilenas</v>
      </c>
      <c r="J1488" s="410" t="str">
        <f t="shared" si="47"/>
        <v>kilogramai</v>
      </c>
    </row>
    <row r="1489" spans="1:10" ht="18" hidden="1" customHeight="1">
      <c r="A1489" s="414"/>
      <c r="B1489" s="414"/>
      <c r="C1489" s="414"/>
      <c r="D1489" s="414"/>
      <c r="E1489" s="412">
        <v>2017</v>
      </c>
      <c r="F1489" s="413">
        <v>9488.5</v>
      </c>
      <c r="G1489" s="413">
        <v>8350</v>
      </c>
      <c r="H1489" s="410">
        <f t="shared" si="46"/>
        <v>39046100</v>
      </c>
      <c r="I1489" s="410" t="str">
        <f t="shared" si="47"/>
        <v>--- Politetrafluoretilenas</v>
      </c>
      <c r="J1489" s="410" t="str">
        <f t="shared" si="47"/>
        <v>kilogramai</v>
      </c>
    </row>
    <row r="1490" spans="1:10" ht="18" hidden="1" customHeight="1">
      <c r="A1490" s="414"/>
      <c r="B1490" s="414"/>
      <c r="C1490" s="414"/>
      <c r="D1490" s="414"/>
      <c r="E1490" s="412">
        <v>2016</v>
      </c>
      <c r="F1490" s="413">
        <v>2440</v>
      </c>
      <c r="G1490" s="413">
        <v>2452.5</v>
      </c>
      <c r="H1490" s="410">
        <f t="shared" si="46"/>
        <v>39046100</v>
      </c>
      <c r="I1490" s="410" t="str">
        <f t="shared" si="47"/>
        <v>--- Politetrafluoretilenas</v>
      </c>
      <c r="J1490" s="410" t="str">
        <f t="shared" si="47"/>
        <v>kilogramai</v>
      </c>
    </row>
    <row r="1491" spans="1:10" ht="18" hidden="1" customHeight="1">
      <c r="A1491" s="414"/>
      <c r="B1491" s="414"/>
      <c r="C1491" s="414"/>
      <c r="D1491" s="414"/>
      <c r="E1491" s="412">
        <v>2015</v>
      </c>
      <c r="F1491" s="413">
        <v>131.69999999999999</v>
      </c>
      <c r="G1491" s="413">
        <v>13.2</v>
      </c>
      <c r="H1491" s="410">
        <f t="shared" si="46"/>
        <v>39046100</v>
      </c>
      <c r="I1491" s="410" t="str">
        <f t="shared" si="47"/>
        <v>--- Politetrafluoretilenas</v>
      </c>
      <c r="J1491" s="410" t="str">
        <f t="shared" si="47"/>
        <v>kilogramai</v>
      </c>
    </row>
    <row r="1492" spans="1:10" ht="18" hidden="1" customHeight="1">
      <c r="A1492" s="414"/>
      <c r="B1492" s="414"/>
      <c r="C1492" s="414"/>
      <c r="D1492" s="414"/>
      <c r="E1492" s="412">
        <v>2014</v>
      </c>
      <c r="F1492" s="413">
        <v>10</v>
      </c>
      <c r="G1492" s="413">
        <v>9598.2000000000007</v>
      </c>
      <c r="H1492" s="410">
        <f t="shared" si="46"/>
        <v>39046100</v>
      </c>
      <c r="I1492" s="410" t="str">
        <f t="shared" si="47"/>
        <v>--- Politetrafluoretilenas</v>
      </c>
      <c r="J1492" s="410" t="str">
        <f t="shared" si="47"/>
        <v>kilogramai</v>
      </c>
    </row>
    <row r="1493" spans="1:10" ht="18" hidden="1" customHeight="1">
      <c r="A1493" s="414"/>
      <c r="B1493" s="414"/>
      <c r="C1493" s="414"/>
      <c r="D1493" s="414"/>
      <c r="E1493" s="412">
        <v>2013</v>
      </c>
      <c r="F1493" s="413">
        <v>100</v>
      </c>
      <c r="G1493" s="413">
        <v>437.1</v>
      </c>
      <c r="H1493" s="410">
        <f t="shared" si="46"/>
        <v>39046100</v>
      </c>
      <c r="I1493" s="410" t="str">
        <f t="shared" si="47"/>
        <v>--- Politetrafluoretilenas</v>
      </c>
      <c r="J1493" s="410" t="str">
        <f t="shared" si="47"/>
        <v>kilogramai</v>
      </c>
    </row>
    <row r="1494" spans="1:10" ht="18" hidden="1" customHeight="1">
      <c r="A1494" s="414"/>
      <c r="B1494" s="414"/>
      <c r="C1494" s="414"/>
      <c r="D1494" s="414"/>
      <c r="E1494" s="412">
        <v>2012</v>
      </c>
      <c r="F1494" s="413">
        <v>214</v>
      </c>
      <c r="G1494" s="413">
        <v>419.1</v>
      </c>
      <c r="H1494" s="410">
        <f t="shared" si="46"/>
        <v>39046100</v>
      </c>
      <c r="I1494" s="410" t="str">
        <f t="shared" si="47"/>
        <v>--- Politetrafluoretilenas</v>
      </c>
      <c r="J1494" s="410" t="str">
        <f t="shared" si="47"/>
        <v>kilogramai</v>
      </c>
    </row>
    <row r="1495" spans="1:10" ht="18" hidden="1" customHeight="1">
      <c r="A1495" s="414"/>
      <c r="B1495" s="414"/>
      <c r="C1495" s="414"/>
      <c r="D1495" s="414"/>
      <c r="E1495" s="412">
        <v>2011</v>
      </c>
      <c r="F1495" s="413">
        <v>3.9</v>
      </c>
      <c r="G1495" s="413">
        <v>15.5</v>
      </c>
      <c r="H1495" s="410">
        <f t="shared" si="46"/>
        <v>39046100</v>
      </c>
      <c r="I1495" s="410" t="str">
        <f t="shared" si="47"/>
        <v>--- Politetrafluoretilenas</v>
      </c>
      <c r="J1495" s="410" t="str">
        <f t="shared" si="47"/>
        <v>kilogramai</v>
      </c>
    </row>
    <row r="1496" spans="1:10" ht="18" hidden="1" customHeight="1">
      <c r="A1496" s="414"/>
      <c r="B1496" s="414"/>
      <c r="C1496" s="414"/>
      <c r="D1496" s="414"/>
      <c r="E1496" s="412">
        <v>2010</v>
      </c>
      <c r="F1496" s="413">
        <v>0</v>
      </c>
      <c r="G1496" s="413">
        <v>5.0999999999999996</v>
      </c>
      <c r="H1496" s="410">
        <f t="shared" si="46"/>
        <v>39046100</v>
      </c>
      <c r="I1496" s="410" t="str">
        <f t="shared" si="47"/>
        <v>--- Politetrafluoretilenas</v>
      </c>
      <c r="J1496" s="410" t="str">
        <f t="shared" si="47"/>
        <v>kilogramai</v>
      </c>
    </row>
    <row r="1497" spans="1:10" ht="18" hidden="1" customHeight="1">
      <c r="A1497" s="414"/>
      <c r="B1497" s="414"/>
      <c r="C1497" s="414"/>
      <c r="D1497" s="414"/>
      <c r="E1497" s="412">
        <v>2009</v>
      </c>
      <c r="F1497" s="413">
        <v>0</v>
      </c>
      <c r="G1497" s="413">
        <v>15.2</v>
      </c>
      <c r="H1497" s="410">
        <f t="shared" si="46"/>
        <v>39046100</v>
      </c>
      <c r="I1497" s="410" t="str">
        <f t="shared" si="47"/>
        <v>--- Politetrafluoretilenas</v>
      </c>
      <c r="J1497" s="410" t="str">
        <f t="shared" si="47"/>
        <v>kilogramai</v>
      </c>
    </row>
    <row r="1498" spans="1:10" ht="18" hidden="1" customHeight="1">
      <c r="A1498" s="414"/>
      <c r="B1498" s="414"/>
      <c r="C1498" s="414"/>
      <c r="D1498" s="414"/>
      <c r="E1498" s="412">
        <v>2008</v>
      </c>
      <c r="F1498" s="413">
        <v>0</v>
      </c>
      <c r="G1498" s="413">
        <v>1537.8</v>
      </c>
      <c r="H1498" s="410">
        <f t="shared" si="46"/>
        <v>39046100</v>
      </c>
      <c r="I1498" s="410" t="str">
        <f t="shared" si="47"/>
        <v>--- Politetrafluoretilenas</v>
      </c>
      <c r="J1498" s="410" t="str">
        <f t="shared" si="47"/>
        <v>kilogramai</v>
      </c>
    </row>
    <row r="1499" spans="1:10" ht="18" hidden="1" customHeight="1">
      <c r="A1499" s="414"/>
      <c r="B1499" s="414"/>
      <c r="C1499" s="414"/>
      <c r="D1499" s="414"/>
      <c r="E1499" s="412">
        <v>2007</v>
      </c>
      <c r="F1499" s="413">
        <v>0</v>
      </c>
      <c r="G1499" s="413">
        <v>1042</v>
      </c>
      <c r="H1499" s="410">
        <f t="shared" si="46"/>
        <v>39046100</v>
      </c>
      <c r="I1499" s="410" t="str">
        <f t="shared" si="47"/>
        <v>--- Politetrafluoretilenas</v>
      </c>
      <c r="J1499" s="410" t="str">
        <f t="shared" si="47"/>
        <v>kilogramai</v>
      </c>
    </row>
    <row r="1500" spans="1:10" ht="18" hidden="1" customHeight="1">
      <c r="A1500" s="414"/>
      <c r="B1500" s="414"/>
      <c r="C1500" s="414"/>
      <c r="D1500" s="414"/>
      <c r="E1500" s="412">
        <v>2006</v>
      </c>
      <c r="F1500" s="413">
        <v>0</v>
      </c>
      <c r="G1500" s="413">
        <v>1459.2</v>
      </c>
      <c r="H1500" s="410">
        <f t="shared" si="46"/>
        <v>39046100</v>
      </c>
      <c r="I1500" s="410" t="str">
        <f t="shared" si="47"/>
        <v>--- Politetrafluoretilenas</v>
      </c>
      <c r="J1500" s="410" t="str">
        <f t="shared" si="47"/>
        <v>kilogramai</v>
      </c>
    </row>
    <row r="1501" spans="1:10" ht="18" hidden="1" customHeight="1">
      <c r="A1501" s="414"/>
      <c r="B1501" s="414"/>
      <c r="C1501" s="414"/>
      <c r="D1501" s="414"/>
      <c r="E1501" s="412">
        <v>2005</v>
      </c>
      <c r="F1501" s="413">
        <v>0</v>
      </c>
      <c r="G1501" s="413">
        <v>1132.9000000000001</v>
      </c>
      <c r="H1501" s="410">
        <f t="shared" si="46"/>
        <v>39046100</v>
      </c>
      <c r="I1501" s="410" t="str">
        <f t="shared" si="47"/>
        <v>--- Politetrafluoretilenas</v>
      </c>
      <c r="J1501" s="410" t="str">
        <f t="shared" si="47"/>
        <v>kilogramai</v>
      </c>
    </row>
    <row r="1502" spans="1:10" ht="18" hidden="1" customHeight="1">
      <c r="A1502" s="414"/>
      <c r="B1502" s="411" t="s">
        <v>3237</v>
      </c>
      <c r="C1502" s="411" t="s">
        <v>3238</v>
      </c>
      <c r="D1502" s="411" t="s">
        <v>3054</v>
      </c>
      <c r="E1502" s="412">
        <v>2018</v>
      </c>
      <c r="F1502" s="413">
        <v>0</v>
      </c>
      <c r="G1502" s="413">
        <v>8000</v>
      </c>
      <c r="H1502" s="410">
        <f t="shared" si="46"/>
        <v>39046910</v>
      </c>
      <c r="I1502" s="410" t="str">
        <f t="shared" si="47"/>
        <v>--- Polivinilfluoridas, vienu iš pavidalų, apibrėžtų šio skirsnio 6 pastabos b punkte</v>
      </c>
      <c r="J1502" s="410" t="str">
        <f t="shared" si="47"/>
        <v>kilogramai</v>
      </c>
    </row>
    <row r="1503" spans="1:10" ht="18" hidden="1" customHeight="1">
      <c r="A1503" s="414"/>
      <c r="B1503" s="414"/>
      <c r="C1503" s="414"/>
      <c r="D1503" s="414"/>
      <c r="E1503" s="412">
        <v>2017</v>
      </c>
      <c r="F1503" s="413">
        <v>0</v>
      </c>
      <c r="G1503" s="413">
        <v>1000</v>
      </c>
      <c r="H1503" s="410">
        <f t="shared" si="46"/>
        <v>39046910</v>
      </c>
      <c r="I1503" s="410" t="str">
        <f t="shared" si="47"/>
        <v>--- Polivinilfluoridas, vienu iš pavidalų, apibrėžtų šio skirsnio 6 pastabos b punkte</v>
      </c>
      <c r="J1503" s="410" t="str">
        <f t="shared" si="47"/>
        <v>kilogramai</v>
      </c>
    </row>
    <row r="1504" spans="1:10" ht="18" hidden="1" customHeight="1">
      <c r="A1504" s="414"/>
      <c r="B1504" s="414"/>
      <c r="C1504" s="414"/>
      <c r="D1504" s="414"/>
      <c r="E1504" s="412">
        <v>2016</v>
      </c>
      <c r="F1504" s="413">
        <v>0</v>
      </c>
      <c r="G1504" s="413">
        <v>500</v>
      </c>
      <c r="H1504" s="410">
        <f t="shared" si="46"/>
        <v>39046910</v>
      </c>
      <c r="I1504" s="410" t="str">
        <f t="shared" si="47"/>
        <v>--- Polivinilfluoridas, vienu iš pavidalų, apibrėžtų šio skirsnio 6 pastabos b punkte</v>
      </c>
      <c r="J1504" s="410" t="str">
        <f t="shared" si="47"/>
        <v>kilogramai</v>
      </c>
    </row>
    <row r="1505" spans="1:10" ht="18" hidden="1" customHeight="1">
      <c r="A1505" s="414"/>
      <c r="B1505" s="414"/>
      <c r="C1505" s="414"/>
      <c r="D1505" s="414"/>
      <c r="E1505" s="412">
        <v>2015</v>
      </c>
      <c r="F1505" s="413"/>
      <c r="G1505" s="413"/>
      <c r="H1505" s="410">
        <f t="shared" si="46"/>
        <v>39046910</v>
      </c>
      <c r="I1505" s="410" t="str">
        <f t="shared" si="47"/>
        <v>--- Polivinilfluoridas, vienu iš pavidalų, apibrėžtų šio skirsnio 6 pastabos b punkte</v>
      </c>
      <c r="J1505" s="410" t="str">
        <f t="shared" si="47"/>
        <v>kilogramai</v>
      </c>
    </row>
    <row r="1506" spans="1:10" ht="18" hidden="1" customHeight="1">
      <c r="A1506" s="414"/>
      <c r="B1506" s="414"/>
      <c r="C1506" s="414"/>
      <c r="D1506" s="414"/>
      <c r="E1506" s="412">
        <v>2014</v>
      </c>
      <c r="F1506" s="413"/>
      <c r="G1506" s="413"/>
      <c r="H1506" s="410">
        <f t="shared" si="46"/>
        <v>39046910</v>
      </c>
      <c r="I1506" s="410" t="str">
        <f t="shared" si="47"/>
        <v>--- Polivinilfluoridas, vienu iš pavidalų, apibrėžtų šio skirsnio 6 pastabos b punkte</v>
      </c>
      <c r="J1506" s="410" t="str">
        <f t="shared" si="47"/>
        <v>kilogramai</v>
      </c>
    </row>
    <row r="1507" spans="1:10" ht="18" hidden="1" customHeight="1">
      <c r="A1507" s="414"/>
      <c r="B1507" s="414"/>
      <c r="C1507" s="414"/>
      <c r="D1507" s="414"/>
      <c r="E1507" s="412">
        <v>2013</v>
      </c>
      <c r="F1507" s="413"/>
      <c r="G1507" s="413"/>
      <c r="H1507" s="410">
        <f t="shared" si="46"/>
        <v>39046910</v>
      </c>
      <c r="I1507" s="410" t="str">
        <f t="shared" si="47"/>
        <v>--- Polivinilfluoridas, vienu iš pavidalų, apibrėžtų šio skirsnio 6 pastabos b punkte</v>
      </c>
      <c r="J1507" s="410" t="str">
        <f t="shared" si="47"/>
        <v>kilogramai</v>
      </c>
    </row>
    <row r="1508" spans="1:10" ht="18" hidden="1" customHeight="1">
      <c r="A1508" s="414"/>
      <c r="B1508" s="414"/>
      <c r="C1508" s="414"/>
      <c r="D1508" s="414"/>
      <c r="E1508" s="412">
        <v>2012</v>
      </c>
      <c r="F1508" s="413"/>
      <c r="G1508" s="413"/>
      <c r="H1508" s="410">
        <f t="shared" si="46"/>
        <v>39046910</v>
      </c>
      <c r="I1508" s="410" t="str">
        <f t="shared" si="47"/>
        <v>--- Polivinilfluoridas, vienu iš pavidalų, apibrėžtų šio skirsnio 6 pastabos b punkte</v>
      </c>
      <c r="J1508" s="410" t="str">
        <f t="shared" si="47"/>
        <v>kilogramai</v>
      </c>
    </row>
    <row r="1509" spans="1:10" ht="18" hidden="1" customHeight="1">
      <c r="A1509" s="414"/>
      <c r="B1509" s="414"/>
      <c r="C1509" s="414"/>
      <c r="D1509" s="414"/>
      <c r="E1509" s="412">
        <v>2011</v>
      </c>
      <c r="F1509" s="413">
        <v>16.2</v>
      </c>
      <c r="G1509" s="413">
        <v>0</v>
      </c>
      <c r="H1509" s="410">
        <f t="shared" si="46"/>
        <v>39046910</v>
      </c>
      <c r="I1509" s="410" t="str">
        <f t="shared" si="47"/>
        <v>--- Polivinilfluoridas, vienu iš pavidalų, apibrėžtų šio skirsnio 6 pastabos b punkte</v>
      </c>
      <c r="J1509" s="410" t="str">
        <f t="shared" si="47"/>
        <v>kilogramai</v>
      </c>
    </row>
    <row r="1510" spans="1:10" ht="18" hidden="1" customHeight="1">
      <c r="A1510" s="414"/>
      <c r="B1510" s="414"/>
      <c r="C1510" s="414"/>
      <c r="D1510" s="414"/>
      <c r="E1510" s="412">
        <v>2010</v>
      </c>
      <c r="F1510" s="413"/>
      <c r="G1510" s="413"/>
      <c r="H1510" s="410">
        <f t="shared" si="46"/>
        <v>39046910</v>
      </c>
      <c r="I1510" s="410" t="str">
        <f t="shared" si="47"/>
        <v>--- Polivinilfluoridas, vienu iš pavidalų, apibrėžtų šio skirsnio 6 pastabos b punkte</v>
      </c>
      <c r="J1510" s="410" t="str">
        <f t="shared" si="47"/>
        <v>kilogramai</v>
      </c>
    </row>
    <row r="1511" spans="1:10" ht="18" hidden="1" customHeight="1">
      <c r="A1511" s="414"/>
      <c r="B1511" s="414"/>
      <c r="C1511" s="414"/>
      <c r="D1511" s="414"/>
      <c r="E1511" s="412">
        <v>2009</v>
      </c>
      <c r="F1511" s="413"/>
      <c r="G1511" s="413"/>
      <c r="H1511" s="410">
        <f t="shared" si="46"/>
        <v>39046910</v>
      </c>
      <c r="I1511" s="410" t="str">
        <f t="shared" si="47"/>
        <v>--- Polivinilfluoridas, vienu iš pavidalų, apibrėžtų šio skirsnio 6 pastabos b punkte</v>
      </c>
      <c r="J1511" s="410" t="str">
        <f t="shared" si="47"/>
        <v>kilogramai</v>
      </c>
    </row>
    <row r="1512" spans="1:10" ht="18" hidden="1" customHeight="1">
      <c r="A1512" s="414"/>
      <c r="B1512" s="414"/>
      <c r="C1512" s="414"/>
      <c r="D1512" s="414"/>
      <c r="E1512" s="412">
        <v>2008</v>
      </c>
      <c r="F1512" s="413"/>
      <c r="G1512" s="413"/>
      <c r="H1512" s="410">
        <f t="shared" si="46"/>
        <v>39046910</v>
      </c>
      <c r="I1512" s="410" t="str">
        <f t="shared" si="47"/>
        <v>--- Polivinilfluoridas, vienu iš pavidalų, apibrėžtų šio skirsnio 6 pastabos b punkte</v>
      </c>
      <c r="J1512" s="410" t="str">
        <f t="shared" si="47"/>
        <v>kilogramai</v>
      </c>
    </row>
    <row r="1513" spans="1:10" ht="18" hidden="1" customHeight="1">
      <c r="A1513" s="414"/>
      <c r="B1513" s="414"/>
      <c r="C1513" s="414"/>
      <c r="D1513" s="414"/>
      <c r="E1513" s="412">
        <v>2007</v>
      </c>
      <c r="F1513" s="413">
        <v>0</v>
      </c>
      <c r="G1513" s="413">
        <v>2885</v>
      </c>
      <c r="H1513" s="410">
        <f t="shared" si="46"/>
        <v>39046910</v>
      </c>
      <c r="I1513" s="410" t="str">
        <f t="shared" si="47"/>
        <v>--- Polivinilfluoridas, vienu iš pavidalų, apibrėžtų šio skirsnio 6 pastabos b punkte</v>
      </c>
      <c r="J1513" s="410" t="str">
        <f t="shared" si="47"/>
        <v>kilogramai</v>
      </c>
    </row>
    <row r="1514" spans="1:10" ht="18" hidden="1" customHeight="1">
      <c r="A1514" s="414"/>
      <c r="B1514" s="414"/>
      <c r="C1514" s="414"/>
      <c r="D1514" s="414"/>
      <c r="E1514" s="412">
        <v>2006</v>
      </c>
      <c r="F1514" s="413"/>
      <c r="G1514" s="413"/>
      <c r="H1514" s="410">
        <f t="shared" si="46"/>
        <v>39046910</v>
      </c>
      <c r="I1514" s="410" t="str">
        <f t="shared" si="47"/>
        <v>--- Polivinilfluoridas, vienu iš pavidalų, apibrėžtų šio skirsnio 6 pastabos b punkte</v>
      </c>
      <c r="J1514" s="410" t="str">
        <f t="shared" si="47"/>
        <v>kilogramai</v>
      </c>
    </row>
    <row r="1515" spans="1:10" ht="18" hidden="1" customHeight="1">
      <c r="A1515" s="414"/>
      <c r="B1515" s="414"/>
      <c r="C1515" s="414"/>
      <c r="D1515" s="414"/>
      <c r="E1515" s="412">
        <v>2005</v>
      </c>
      <c r="F1515" s="413"/>
      <c r="G1515" s="413"/>
      <c r="H1515" s="410">
        <f t="shared" si="46"/>
        <v>39046910</v>
      </c>
      <c r="I1515" s="410" t="str">
        <f t="shared" si="47"/>
        <v>--- Polivinilfluoridas, vienu iš pavidalų, apibrėžtų šio skirsnio 6 pastabos b punkte</v>
      </c>
      <c r="J1515" s="410" t="str">
        <f t="shared" si="47"/>
        <v>kilogramai</v>
      </c>
    </row>
    <row r="1516" spans="1:10" ht="18" hidden="1" customHeight="1">
      <c r="A1516" s="414"/>
      <c r="B1516" s="411" t="s">
        <v>3239</v>
      </c>
      <c r="C1516" s="411" t="s">
        <v>3240</v>
      </c>
      <c r="D1516" s="411" t="s">
        <v>3054</v>
      </c>
      <c r="E1516" s="412">
        <v>2018</v>
      </c>
      <c r="F1516" s="413"/>
      <c r="G1516" s="413"/>
      <c r="H1516" s="410">
        <f t="shared" si="46"/>
        <v>39046920</v>
      </c>
      <c r="I1516" s="410" t="str">
        <f t="shared" si="47"/>
        <v>--- Fluorelastomerai FKM</v>
      </c>
      <c r="J1516" s="410" t="str">
        <f t="shared" si="47"/>
        <v>kilogramai</v>
      </c>
    </row>
    <row r="1517" spans="1:10" ht="18" hidden="1" customHeight="1">
      <c r="A1517" s="414"/>
      <c r="B1517" s="414"/>
      <c r="C1517" s="414"/>
      <c r="D1517" s="414"/>
      <c r="E1517" s="412">
        <v>2017</v>
      </c>
      <c r="F1517" s="413"/>
      <c r="G1517" s="413"/>
      <c r="H1517" s="410">
        <f t="shared" si="46"/>
        <v>39046920</v>
      </c>
      <c r="I1517" s="410" t="str">
        <f t="shared" si="47"/>
        <v>--- Fluorelastomerai FKM</v>
      </c>
      <c r="J1517" s="410" t="str">
        <f t="shared" si="47"/>
        <v>kilogramai</v>
      </c>
    </row>
    <row r="1518" spans="1:10" ht="18" hidden="1" customHeight="1">
      <c r="A1518" s="414"/>
      <c r="B1518" s="414"/>
      <c r="C1518" s="414"/>
      <c r="D1518" s="414"/>
      <c r="E1518" s="412">
        <v>2016</v>
      </c>
      <c r="F1518" s="413"/>
      <c r="G1518" s="413"/>
      <c r="H1518" s="410">
        <f t="shared" si="46"/>
        <v>39046920</v>
      </c>
      <c r="I1518" s="410" t="str">
        <f t="shared" si="47"/>
        <v>--- Fluorelastomerai FKM</v>
      </c>
      <c r="J1518" s="410" t="str">
        <f t="shared" si="47"/>
        <v>kilogramai</v>
      </c>
    </row>
    <row r="1519" spans="1:10" ht="18" hidden="1" customHeight="1">
      <c r="A1519" s="414"/>
      <c r="B1519" s="414"/>
      <c r="C1519" s="414"/>
      <c r="D1519" s="414"/>
      <c r="E1519" s="412">
        <v>2015</v>
      </c>
      <c r="F1519" s="413"/>
      <c r="G1519" s="413"/>
      <c r="H1519" s="410">
        <f t="shared" si="46"/>
        <v>39046920</v>
      </c>
      <c r="I1519" s="410" t="str">
        <f t="shared" si="47"/>
        <v>--- Fluorelastomerai FKM</v>
      </c>
      <c r="J1519" s="410" t="str">
        <f t="shared" si="47"/>
        <v>kilogramai</v>
      </c>
    </row>
    <row r="1520" spans="1:10" ht="18" hidden="1" customHeight="1">
      <c r="A1520" s="414"/>
      <c r="B1520" s="414"/>
      <c r="C1520" s="414"/>
      <c r="D1520" s="414"/>
      <c r="E1520" s="412">
        <v>2014</v>
      </c>
      <c r="F1520" s="413"/>
      <c r="G1520" s="413"/>
      <c r="H1520" s="410">
        <f t="shared" si="46"/>
        <v>39046920</v>
      </c>
      <c r="I1520" s="410" t="str">
        <f t="shared" si="47"/>
        <v>--- Fluorelastomerai FKM</v>
      </c>
      <c r="J1520" s="410" t="str">
        <f t="shared" si="47"/>
        <v>kilogramai</v>
      </c>
    </row>
    <row r="1521" spans="1:10" ht="18" hidden="1" customHeight="1">
      <c r="A1521" s="414"/>
      <c r="B1521" s="414"/>
      <c r="C1521" s="414"/>
      <c r="D1521" s="414"/>
      <c r="E1521" s="412">
        <v>2013</v>
      </c>
      <c r="F1521" s="413">
        <v>2000</v>
      </c>
      <c r="G1521" s="413">
        <v>0</v>
      </c>
      <c r="H1521" s="410">
        <f t="shared" si="46"/>
        <v>39046920</v>
      </c>
      <c r="I1521" s="410" t="str">
        <f t="shared" si="47"/>
        <v>--- Fluorelastomerai FKM</v>
      </c>
      <c r="J1521" s="410" t="str">
        <f t="shared" si="47"/>
        <v>kilogramai</v>
      </c>
    </row>
    <row r="1522" spans="1:10" ht="18" hidden="1" customHeight="1">
      <c r="A1522" s="414"/>
      <c r="B1522" s="414"/>
      <c r="C1522" s="414"/>
      <c r="D1522" s="414"/>
      <c r="E1522" s="412">
        <v>2012</v>
      </c>
      <c r="F1522" s="413"/>
      <c r="G1522" s="413"/>
      <c r="H1522" s="410">
        <f t="shared" si="46"/>
        <v>39046920</v>
      </c>
      <c r="I1522" s="410" t="str">
        <f t="shared" si="47"/>
        <v>--- Fluorelastomerai FKM</v>
      </c>
      <c r="J1522" s="410" t="str">
        <f t="shared" si="47"/>
        <v>kilogramai</v>
      </c>
    </row>
    <row r="1523" spans="1:10" ht="18" hidden="1" customHeight="1">
      <c r="A1523" s="414"/>
      <c r="B1523" s="414"/>
      <c r="C1523" s="414"/>
      <c r="D1523" s="414"/>
      <c r="E1523" s="412">
        <v>2011</v>
      </c>
      <c r="F1523" s="413"/>
      <c r="G1523" s="413"/>
      <c r="H1523" s="410">
        <f t="shared" si="46"/>
        <v>39046920</v>
      </c>
      <c r="I1523" s="410" t="str">
        <f t="shared" si="47"/>
        <v>--- Fluorelastomerai FKM</v>
      </c>
      <c r="J1523" s="410" t="str">
        <f t="shared" si="47"/>
        <v>kilogramai</v>
      </c>
    </row>
    <row r="1524" spans="1:10" ht="18" hidden="1" customHeight="1">
      <c r="A1524" s="414"/>
      <c r="B1524" s="414"/>
      <c r="C1524" s="414"/>
      <c r="D1524" s="414"/>
      <c r="E1524" s="412">
        <v>2010</v>
      </c>
      <c r="F1524" s="413"/>
      <c r="G1524" s="413"/>
      <c r="H1524" s="410">
        <f t="shared" si="46"/>
        <v>39046920</v>
      </c>
      <c r="I1524" s="410" t="str">
        <f t="shared" si="47"/>
        <v>--- Fluorelastomerai FKM</v>
      </c>
      <c r="J1524" s="410" t="str">
        <f t="shared" si="47"/>
        <v>kilogramai</v>
      </c>
    </row>
    <row r="1525" spans="1:10" ht="18" hidden="1" customHeight="1">
      <c r="A1525" s="414"/>
      <c r="B1525" s="414"/>
      <c r="C1525" s="414"/>
      <c r="D1525" s="414"/>
      <c r="E1525" s="412">
        <v>2009</v>
      </c>
      <c r="F1525" s="413"/>
      <c r="G1525" s="413"/>
      <c r="H1525" s="410">
        <f t="shared" si="46"/>
        <v>39046920</v>
      </c>
      <c r="I1525" s="410" t="str">
        <f t="shared" si="47"/>
        <v>--- Fluorelastomerai FKM</v>
      </c>
      <c r="J1525" s="410" t="str">
        <f t="shared" si="47"/>
        <v>kilogramai</v>
      </c>
    </row>
    <row r="1526" spans="1:10" ht="18" hidden="1" customHeight="1">
      <c r="A1526" s="414"/>
      <c r="B1526" s="414"/>
      <c r="C1526" s="414"/>
      <c r="D1526" s="414"/>
      <c r="E1526" s="412">
        <v>2008</v>
      </c>
      <c r="F1526" s="413"/>
      <c r="G1526" s="413"/>
      <c r="H1526" s="410">
        <f t="shared" si="46"/>
        <v>39046920</v>
      </c>
      <c r="I1526" s="410" t="str">
        <f t="shared" si="47"/>
        <v>--- Fluorelastomerai FKM</v>
      </c>
      <c r="J1526" s="410" t="str">
        <f t="shared" si="47"/>
        <v>kilogramai</v>
      </c>
    </row>
    <row r="1527" spans="1:10" ht="18" hidden="1" customHeight="1">
      <c r="A1527" s="414"/>
      <c r="B1527" s="414"/>
      <c r="C1527" s="414"/>
      <c r="D1527" s="414"/>
      <c r="E1527" s="412">
        <v>2007</v>
      </c>
      <c r="F1527" s="413"/>
      <c r="G1527" s="413"/>
      <c r="H1527" s="410">
        <f t="shared" si="46"/>
        <v>39046920</v>
      </c>
      <c r="I1527" s="410" t="str">
        <f t="shared" si="47"/>
        <v>--- Fluorelastomerai FKM</v>
      </c>
      <c r="J1527" s="410" t="str">
        <f t="shared" si="47"/>
        <v>kilogramai</v>
      </c>
    </row>
    <row r="1528" spans="1:10" ht="18" hidden="1" customHeight="1">
      <c r="A1528" s="414"/>
      <c r="B1528" s="414"/>
      <c r="C1528" s="414"/>
      <c r="D1528" s="414"/>
      <c r="E1528" s="412">
        <v>2006</v>
      </c>
      <c r="F1528" s="413"/>
      <c r="G1528" s="413"/>
      <c r="H1528" s="410">
        <f t="shared" si="46"/>
        <v>39046920</v>
      </c>
      <c r="I1528" s="410" t="str">
        <f t="shared" si="47"/>
        <v>--- Fluorelastomerai FKM</v>
      </c>
      <c r="J1528" s="410" t="str">
        <f t="shared" si="47"/>
        <v>kilogramai</v>
      </c>
    </row>
    <row r="1529" spans="1:10" ht="18" hidden="1" customHeight="1">
      <c r="A1529" s="414"/>
      <c r="B1529" s="414"/>
      <c r="C1529" s="414"/>
      <c r="D1529" s="414"/>
      <c r="E1529" s="412">
        <v>2005</v>
      </c>
      <c r="F1529" s="413"/>
      <c r="G1529" s="413"/>
      <c r="H1529" s="410">
        <f t="shared" si="46"/>
        <v>39046920</v>
      </c>
      <c r="I1529" s="410" t="str">
        <f t="shared" si="47"/>
        <v>--- Fluorelastomerai FKM</v>
      </c>
      <c r="J1529" s="410" t="str">
        <f t="shared" si="47"/>
        <v>kilogramai</v>
      </c>
    </row>
    <row r="1530" spans="1:10" ht="18" hidden="1" customHeight="1">
      <c r="A1530" s="414"/>
      <c r="B1530" s="411" t="s">
        <v>3241</v>
      </c>
      <c r="C1530" s="411" t="s">
        <v>3082</v>
      </c>
      <c r="D1530" s="411" t="s">
        <v>3054</v>
      </c>
      <c r="E1530" s="412">
        <v>2018</v>
      </c>
      <c r="F1530" s="413">
        <v>10480</v>
      </c>
      <c r="G1530" s="413">
        <v>9188.5</v>
      </c>
      <c r="H1530" s="410">
        <f t="shared" si="46"/>
        <v>39046980</v>
      </c>
      <c r="I1530" s="410" t="str">
        <f t="shared" si="47"/>
        <v>--- Kiti</v>
      </c>
      <c r="J1530" s="410" t="str">
        <f t="shared" si="47"/>
        <v>kilogramai</v>
      </c>
    </row>
    <row r="1531" spans="1:10" ht="18" hidden="1" customHeight="1">
      <c r="A1531" s="414"/>
      <c r="B1531" s="414"/>
      <c r="C1531" s="414"/>
      <c r="D1531" s="414"/>
      <c r="E1531" s="412">
        <v>2017</v>
      </c>
      <c r="F1531" s="413">
        <v>771</v>
      </c>
      <c r="G1531" s="413">
        <v>4607</v>
      </c>
      <c r="H1531" s="410">
        <f t="shared" si="46"/>
        <v>39046980</v>
      </c>
      <c r="I1531" s="410" t="str">
        <f t="shared" si="47"/>
        <v>--- Kiti</v>
      </c>
      <c r="J1531" s="410" t="str">
        <f t="shared" si="47"/>
        <v>kilogramai</v>
      </c>
    </row>
    <row r="1532" spans="1:10" ht="18" hidden="1" customHeight="1">
      <c r="A1532" s="414"/>
      <c r="B1532" s="414"/>
      <c r="C1532" s="414"/>
      <c r="D1532" s="414"/>
      <c r="E1532" s="412">
        <v>2016</v>
      </c>
      <c r="F1532" s="413">
        <v>2663.8</v>
      </c>
      <c r="G1532" s="413">
        <v>9785.7000000000007</v>
      </c>
      <c r="H1532" s="410">
        <f t="shared" si="46"/>
        <v>39046980</v>
      </c>
      <c r="I1532" s="410" t="str">
        <f t="shared" si="47"/>
        <v>--- Kiti</v>
      </c>
      <c r="J1532" s="410" t="str">
        <f t="shared" si="47"/>
        <v>kilogramai</v>
      </c>
    </row>
    <row r="1533" spans="1:10" ht="18" hidden="1" customHeight="1">
      <c r="A1533" s="414"/>
      <c r="B1533" s="414"/>
      <c r="C1533" s="414"/>
      <c r="D1533" s="414"/>
      <c r="E1533" s="412">
        <v>2015</v>
      </c>
      <c r="F1533" s="413">
        <v>1502.4</v>
      </c>
      <c r="G1533" s="413">
        <v>12612.1</v>
      </c>
      <c r="H1533" s="410">
        <f t="shared" si="46"/>
        <v>39046980</v>
      </c>
      <c r="I1533" s="410" t="str">
        <f t="shared" si="47"/>
        <v>--- Kiti</v>
      </c>
      <c r="J1533" s="410" t="str">
        <f t="shared" si="47"/>
        <v>kilogramai</v>
      </c>
    </row>
    <row r="1534" spans="1:10" ht="18" hidden="1" customHeight="1">
      <c r="A1534" s="414"/>
      <c r="B1534" s="414"/>
      <c r="C1534" s="414"/>
      <c r="D1534" s="414"/>
      <c r="E1534" s="412">
        <v>2014</v>
      </c>
      <c r="F1534" s="413">
        <v>14598</v>
      </c>
      <c r="G1534" s="413">
        <v>29691.1</v>
      </c>
      <c r="H1534" s="410">
        <f t="shared" si="46"/>
        <v>39046980</v>
      </c>
      <c r="I1534" s="410" t="str">
        <f t="shared" si="47"/>
        <v>--- Kiti</v>
      </c>
      <c r="J1534" s="410" t="str">
        <f t="shared" si="47"/>
        <v>kilogramai</v>
      </c>
    </row>
    <row r="1535" spans="1:10" ht="18" hidden="1" customHeight="1">
      <c r="A1535" s="414"/>
      <c r="B1535" s="414"/>
      <c r="C1535" s="414"/>
      <c r="D1535" s="414"/>
      <c r="E1535" s="412">
        <v>2013</v>
      </c>
      <c r="F1535" s="413">
        <v>38091</v>
      </c>
      <c r="G1535" s="413">
        <v>6704</v>
      </c>
      <c r="H1535" s="410">
        <f t="shared" si="46"/>
        <v>39046980</v>
      </c>
      <c r="I1535" s="410" t="str">
        <f t="shared" si="47"/>
        <v>--- Kiti</v>
      </c>
      <c r="J1535" s="410" t="str">
        <f t="shared" si="47"/>
        <v>kilogramai</v>
      </c>
    </row>
    <row r="1536" spans="1:10" ht="18" hidden="1" customHeight="1">
      <c r="A1536" s="414"/>
      <c r="B1536" s="414"/>
      <c r="C1536" s="414"/>
      <c r="D1536" s="414"/>
      <c r="E1536" s="412">
        <v>2012</v>
      </c>
      <c r="F1536" s="413">
        <v>12320.5</v>
      </c>
      <c r="G1536" s="413">
        <v>2065.4</v>
      </c>
      <c r="H1536" s="410">
        <f t="shared" si="46"/>
        <v>39046980</v>
      </c>
      <c r="I1536" s="410" t="str">
        <f t="shared" si="47"/>
        <v>--- Kiti</v>
      </c>
      <c r="J1536" s="410" t="str">
        <f t="shared" si="47"/>
        <v>kilogramai</v>
      </c>
    </row>
    <row r="1537" spans="1:10" ht="18" hidden="1" customHeight="1">
      <c r="A1537" s="414"/>
      <c r="B1537" s="414"/>
      <c r="C1537" s="414"/>
      <c r="D1537" s="414"/>
      <c r="E1537" s="412">
        <v>2011</v>
      </c>
      <c r="F1537" s="413">
        <v>9637.5</v>
      </c>
      <c r="G1537" s="413">
        <v>648.20000000000005</v>
      </c>
      <c r="H1537" s="410">
        <f t="shared" si="46"/>
        <v>39046980</v>
      </c>
      <c r="I1537" s="410" t="str">
        <f t="shared" si="47"/>
        <v>--- Kiti</v>
      </c>
      <c r="J1537" s="410" t="str">
        <f t="shared" si="47"/>
        <v>kilogramai</v>
      </c>
    </row>
    <row r="1538" spans="1:10" ht="18" hidden="1" customHeight="1">
      <c r="A1538" s="414"/>
      <c r="B1538" s="414"/>
      <c r="C1538" s="414"/>
      <c r="D1538" s="414"/>
      <c r="E1538" s="412">
        <v>2010</v>
      </c>
      <c r="F1538" s="413"/>
      <c r="G1538" s="413"/>
      <c r="H1538" s="410">
        <f t="shared" si="46"/>
        <v>39046980</v>
      </c>
      <c r="I1538" s="410" t="str">
        <f t="shared" si="47"/>
        <v>--- Kiti</v>
      </c>
      <c r="J1538" s="410" t="str">
        <f t="shared" si="47"/>
        <v>kilogramai</v>
      </c>
    </row>
    <row r="1539" spans="1:10" ht="18" hidden="1" customHeight="1">
      <c r="A1539" s="414"/>
      <c r="B1539" s="414"/>
      <c r="C1539" s="414"/>
      <c r="D1539" s="414"/>
      <c r="E1539" s="412">
        <v>2009</v>
      </c>
      <c r="F1539" s="413"/>
      <c r="G1539" s="413"/>
      <c r="H1539" s="410">
        <f t="shared" si="46"/>
        <v>39046980</v>
      </c>
      <c r="I1539" s="410" t="str">
        <f t="shared" si="47"/>
        <v>--- Kiti</v>
      </c>
      <c r="J1539" s="410" t="str">
        <f t="shared" si="47"/>
        <v>kilogramai</v>
      </c>
    </row>
    <row r="1540" spans="1:10" ht="18" hidden="1" customHeight="1">
      <c r="A1540" s="414"/>
      <c r="B1540" s="414"/>
      <c r="C1540" s="414"/>
      <c r="D1540" s="414"/>
      <c r="E1540" s="412">
        <v>2008</v>
      </c>
      <c r="F1540" s="413"/>
      <c r="G1540" s="413"/>
      <c r="H1540" s="410">
        <f t="shared" si="46"/>
        <v>39046980</v>
      </c>
      <c r="I1540" s="410" t="str">
        <f t="shared" si="47"/>
        <v>--- Kiti</v>
      </c>
      <c r="J1540" s="410" t="str">
        <f t="shared" si="47"/>
        <v>kilogramai</v>
      </c>
    </row>
    <row r="1541" spans="1:10" ht="18" hidden="1" customHeight="1">
      <c r="A1541" s="414"/>
      <c r="B1541" s="414"/>
      <c r="C1541" s="414"/>
      <c r="D1541" s="414"/>
      <c r="E1541" s="412">
        <v>2007</v>
      </c>
      <c r="F1541" s="413"/>
      <c r="G1541" s="413"/>
      <c r="H1541" s="410">
        <f t="shared" ref="H1541:H1604" si="48">+IF(B1541=0,H1540,VALUE(B1541))</f>
        <v>39046980</v>
      </c>
      <c r="I1541" s="410" t="str">
        <f t="shared" ref="I1541:J1604" si="49">+IF(C1541=0,I1540,C1541)</f>
        <v>--- Kiti</v>
      </c>
      <c r="J1541" s="410" t="str">
        <f t="shared" si="49"/>
        <v>kilogramai</v>
      </c>
    </row>
    <row r="1542" spans="1:10" ht="18" hidden="1" customHeight="1">
      <c r="A1542" s="414"/>
      <c r="B1542" s="414"/>
      <c r="C1542" s="414"/>
      <c r="D1542" s="414"/>
      <c r="E1542" s="412">
        <v>2006</v>
      </c>
      <c r="F1542" s="413"/>
      <c r="G1542" s="413"/>
      <c r="H1542" s="410">
        <f t="shared" si="48"/>
        <v>39046980</v>
      </c>
      <c r="I1542" s="410" t="str">
        <f t="shared" si="49"/>
        <v>--- Kiti</v>
      </c>
      <c r="J1542" s="410" t="str">
        <f t="shared" si="49"/>
        <v>kilogramai</v>
      </c>
    </row>
    <row r="1543" spans="1:10" ht="18" hidden="1" customHeight="1">
      <c r="A1543" s="414"/>
      <c r="B1543" s="414"/>
      <c r="C1543" s="414"/>
      <c r="D1543" s="414"/>
      <c r="E1543" s="412">
        <v>2005</v>
      </c>
      <c r="F1543" s="413"/>
      <c r="G1543" s="413"/>
      <c r="H1543" s="410">
        <f t="shared" si="48"/>
        <v>39046980</v>
      </c>
      <c r="I1543" s="410" t="str">
        <f t="shared" si="49"/>
        <v>--- Kiti</v>
      </c>
      <c r="J1543" s="410" t="str">
        <f t="shared" si="49"/>
        <v>kilogramai</v>
      </c>
    </row>
    <row r="1544" spans="1:10" ht="18" hidden="1" customHeight="1">
      <c r="A1544" s="414"/>
      <c r="B1544" s="411" t="s">
        <v>3242</v>
      </c>
      <c r="C1544" s="411" t="s">
        <v>3082</v>
      </c>
      <c r="D1544" s="411" t="s">
        <v>3054</v>
      </c>
      <c r="E1544" s="412">
        <v>2018</v>
      </c>
      <c r="F1544" s="413"/>
      <c r="G1544" s="413"/>
      <c r="H1544" s="410">
        <f t="shared" si="48"/>
        <v>39046990</v>
      </c>
      <c r="I1544" s="410" t="str">
        <f t="shared" si="49"/>
        <v>--- Kiti</v>
      </c>
      <c r="J1544" s="410" t="str">
        <f t="shared" si="49"/>
        <v>kilogramai</v>
      </c>
    </row>
    <row r="1545" spans="1:10" ht="18" hidden="1" customHeight="1">
      <c r="A1545" s="414"/>
      <c r="B1545" s="414"/>
      <c r="C1545" s="414"/>
      <c r="D1545" s="414"/>
      <c r="E1545" s="412">
        <v>2017</v>
      </c>
      <c r="F1545" s="413"/>
      <c r="G1545" s="413"/>
      <c r="H1545" s="410">
        <f t="shared" si="48"/>
        <v>39046990</v>
      </c>
      <c r="I1545" s="410" t="str">
        <f t="shared" si="49"/>
        <v>--- Kiti</v>
      </c>
      <c r="J1545" s="410" t="str">
        <f t="shared" si="49"/>
        <v>kilogramai</v>
      </c>
    </row>
    <row r="1546" spans="1:10" ht="18" hidden="1" customHeight="1">
      <c r="A1546" s="414"/>
      <c r="B1546" s="414"/>
      <c r="C1546" s="414"/>
      <c r="D1546" s="414"/>
      <c r="E1546" s="412">
        <v>2016</v>
      </c>
      <c r="F1546" s="413"/>
      <c r="G1546" s="413"/>
      <c r="H1546" s="410">
        <f t="shared" si="48"/>
        <v>39046990</v>
      </c>
      <c r="I1546" s="410" t="str">
        <f t="shared" si="49"/>
        <v>--- Kiti</v>
      </c>
      <c r="J1546" s="410" t="str">
        <f t="shared" si="49"/>
        <v>kilogramai</v>
      </c>
    </row>
    <row r="1547" spans="1:10" ht="18" hidden="1" customHeight="1">
      <c r="A1547" s="414"/>
      <c r="B1547" s="414"/>
      <c r="C1547" s="414"/>
      <c r="D1547" s="414"/>
      <c r="E1547" s="412">
        <v>2015</v>
      </c>
      <c r="F1547" s="413"/>
      <c r="G1547" s="413"/>
      <c r="H1547" s="410">
        <f t="shared" si="48"/>
        <v>39046990</v>
      </c>
      <c r="I1547" s="410" t="str">
        <f t="shared" si="49"/>
        <v>--- Kiti</v>
      </c>
      <c r="J1547" s="410" t="str">
        <f t="shared" si="49"/>
        <v>kilogramai</v>
      </c>
    </row>
    <row r="1548" spans="1:10" ht="18" hidden="1" customHeight="1">
      <c r="A1548" s="414"/>
      <c r="B1548" s="414"/>
      <c r="C1548" s="414"/>
      <c r="D1548" s="414"/>
      <c r="E1548" s="412">
        <v>2014</v>
      </c>
      <c r="F1548" s="413"/>
      <c r="G1548" s="413"/>
      <c r="H1548" s="410">
        <f t="shared" si="48"/>
        <v>39046990</v>
      </c>
      <c r="I1548" s="410" t="str">
        <f t="shared" si="49"/>
        <v>--- Kiti</v>
      </c>
      <c r="J1548" s="410" t="str">
        <f t="shared" si="49"/>
        <v>kilogramai</v>
      </c>
    </row>
    <row r="1549" spans="1:10" ht="18" hidden="1" customHeight="1">
      <c r="A1549" s="414"/>
      <c r="B1549" s="414"/>
      <c r="C1549" s="414"/>
      <c r="D1549" s="414"/>
      <c r="E1549" s="412">
        <v>2013</v>
      </c>
      <c r="F1549" s="413"/>
      <c r="G1549" s="413"/>
      <c r="H1549" s="410">
        <f t="shared" si="48"/>
        <v>39046990</v>
      </c>
      <c r="I1549" s="410" t="str">
        <f t="shared" si="49"/>
        <v>--- Kiti</v>
      </c>
      <c r="J1549" s="410" t="str">
        <f t="shared" si="49"/>
        <v>kilogramai</v>
      </c>
    </row>
    <row r="1550" spans="1:10" ht="18" hidden="1" customHeight="1">
      <c r="A1550" s="414"/>
      <c r="B1550" s="414"/>
      <c r="C1550" s="414"/>
      <c r="D1550" s="414"/>
      <c r="E1550" s="412">
        <v>2012</v>
      </c>
      <c r="F1550" s="413"/>
      <c r="G1550" s="413"/>
      <c r="H1550" s="410">
        <f t="shared" si="48"/>
        <v>39046990</v>
      </c>
      <c r="I1550" s="410" t="str">
        <f t="shared" si="49"/>
        <v>--- Kiti</v>
      </c>
      <c r="J1550" s="410" t="str">
        <f t="shared" si="49"/>
        <v>kilogramai</v>
      </c>
    </row>
    <row r="1551" spans="1:10" ht="18" hidden="1" customHeight="1">
      <c r="A1551" s="414"/>
      <c r="B1551" s="414"/>
      <c r="C1551" s="414"/>
      <c r="D1551" s="414"/>
      <c r="E1551" s="412">
        <v>2011</v>
      </c>
      <c r="F1551" s="413"/>
      <c r="G1551" s="413"/>
      <c r="H1551" s="410">
        <f t="shared" si="48"/>
        <v>39046990</v>
      </c>
      <c r="I1551" s="410" t="str">
        <f t="shared" si="49"/>
        <v>--- Kiti</v>
      </c>
      <c r="J1551" s="410" t="str">
        <f t="shared" si="49"/>
        <v>kilogramai</v>
      </c>
    </row>
    <row r="1552" spans="1:10" ht="18" hidden="1" customHeight="1">
      <c r="A1552" s="414"/>
      <c r="B1552" s="414"/>
      <c r="C1552" s="414"/>
      <c r="D1552" s="414"/>
      <c r="E1552" s="412">
        <v>2010</v>
      </c>
      <c r="F1552" s="413">
        <v>1554.6</v>
      </c>
      <c r="G1552" s="413">
        <v>860.1</v>
      </c>
      <c r="H1552" s="410">
        <f t="shared" si="48"/>
        <v>39046990</v>
      </c>
      <c r="I1552" s="410" t="str">
        <f t="shared" si="49"/>
        <v>--- Kiti</v>
      </c>
      <c r="J1552" s="410" t="str">
        <f t="shared" si="49"/>
        <v>kilogramai</v>
      </c>
    </row>
    <row r="1553" spans="1:10" ht="18" hidden="1" customHeight="1">
      <c r="A1553" s="414"/>
      <c r="B1553" s="414"/>
      <c r="C1553" s="414"/>
      <c r="D1553" s="414"/>
      <c r="E1553" s="412">
        <v>2009</v>
      </c>
      <c r="F1553" s="413">
        <v>3980.4</v>
      </c>
      <c r="G1553" s="413">
        <v>3450</v>
      </c>
      <c r="H1553" s="410">
        <f t="shared" si="48"/>
        <v>39046990</v>
      </c>
      <c r="I1553" s="410" t="str">
        <f t="shared" si="49"/>
        <v>--- Kiti</v>
      </c>
      <c r="J1553" s="410" t="str">
        <f t="shared" si="49"/>
        <v>kilogramai</v>
      </c>
    </row>
    <row r="1554" spans="1:10" ht="18" hidden="1" customHeight="1">
      <c r="A1554" s="414"/>
      <c r="B1554" s="414"/>
      <c r="C1554" s="414"/>
      <c r="D1554" s="414"/>
      <c r="E1554" s="412">
        <v>2008</v>
      </c>
      <c r="F1554" s="413">
        <v>3658.5</v>
      </c>
      <c r="G1554" s="413">
        <v>128.30000000000001</v>
      </c>
      <c r="H1554" s="410">
        <f t="shared" si="48"/>
        <v>39046990</v>
      </c>
      <c r="I1554" s="410" t="str">
        <f t="shared" si="49"/>
        <v>--- Kiti</v>
      </c>
      <c r="J1554" s="410" t="str">
        <f t="shared" si="49"/>
        <v>kilogramai</v>
      </c>
    </row>
    <row r="1555" spans="1:10" ht="18" hidden="1" customHeight="1">
      <c r="A1555" s="414"/>
      <c r="B1555" s="414"/>
      <c r="C1555" s="414"/>
      <c r="D1555" s="414"/>
      <c r="E1555" s="412">
        <v>2007</v>
      </c>
      <c r="F1555" s="413">
        <v>487.4</v>
      </c>
      <c r="G1555" s="413">
        <v>25.4</v>
      </c>
      <c r="H1555" s="410">
        <f t="shared" si="48"/>
        <v>39046990</v>
      </c>
      <c r="I1555" s="410" t="str">
        <f t="shared" si="49"/>
        <v>--- Kiti</v>
      </c>
      <c r="J1555" s="410" t="str">
        <f t="shared" si="49"/>
        <v>kilogramai</v>
      </c>
    </row>
    <row r="1556" spans="1:10" ht="18" hidden="1" customHeight="1">
      <c r="A1556" s="414"/>
      <c r="B1556" s="414"/>
      <c r="C1556" s="414"/>
      <c r="D1556" s="414"/>
      <c r="E1556" s="412">
        <v>2006</v>
      </c>
      <c r="F1556" s="413">
        <v>4379.8</v>
      </c>
      <c r="G1556" s="413">
        <v>46</v>
      </c>
      <c r="H1556" s="410">
        <f t="shared" si="48"/>
        <v>39046990</v>
      </c>
      <c r="I1556" s="410" t="str">
        <f t="shared" si="49"/>
        <v>--- Kiti</v>
      </c>
      <c r="J1556" s="410" t="str">
        <f t="shared" si="49"/>
        <v>kilogramai</v>
      </c>
    </row>
    <row r="1557" spans="1:10" ht="18" hidden="1" customHeight="1">
      <c r="A1557" s="414"/>
      <c r="B1557" s="414"/>
      <c r="C1557" s="414"/>
      <c r="D1557" s="414"/>
      <c r="E1557" s="412">
        <v>2005</v>
      </c>
      <c r="F1557" s="413">
        <v>37</v>
      </c>
      <c r="G1557" s="413">
        <v>13</v>
      </c>
      <c r="H1557" s="410">
        <f t="shared" si="48"/>
        <v>39046990</v>
      </c>
      <c r="I1557" s="410" t="str">
        <f t="shared" si="49"/>
        <v>--- Kiti</v>
      </c>
      <c r="J1557" s="410" t="str">
        <f t="shared" si="49"/>
        <v>kilogramai</v>
      </c>
    </row>
    <row r="1558" spans="1:10" ht="18" hidden="1" customHeight="1">
      <c r="A1558" s="414"/>
      <c r="B1558" s="411" t="s">
        <v>3243</v>
      </c>
      <c r="C1558" s="411" t="s">
        <v>3107</v>
      </c>
      <c r="D1558" s="411" t="s">
        <v>3054</v>
      </c>
      <c r="E1558" s="412">
        <v>2018</v>
      </c>
      <c r="F1558" s="413">
        <v>5675.4</v>
      </c>
      <c r="G1558" s="413">
        <v>43370.6</v>
      </c>
      <c r="H1558" s="410">
        <f t="shared" si="48"/>
        <v>39049000</v>
      </c>
      <c r="I1558" s="410" t="str">
        <f t="shared" si="49"/>
        <v>-- Kiti</v>
      </c>
      <c r="J1558" s="410" t="str">
        <f t="shared" si="49"/>
        <v>kilogramai</v>
      </c>
    </row>
    <row r="1559" spans="1:10" ht="18" hidden="1" customHeight="1">
      <c r="A1559" s="414"/>
      <c r="B1559" s="414"/>
      <c r="C1559" s="414"/>
      <c r="D1559" s="414"/>
      <c r="E1559" s="412">
        <v>2017</v>
      </c>
      <c r="F1559" s="413">
        <v>1360</v>
      </c>
      <c r="G1559" s="413">
        <v>35488.5</v>
      </c>
      <c r="H1559" s="410">
        <f t="shared" si="48"/>
        <v>39049000</v>
      </c>
      <c r="I1559" s="410" t="str">
        <f t="shared" si="49"/>
        <v>-- Kiti</v>
      </c>
      <c r="J1559" s="410" t="str">
        <f t="shared" si="49"/>
        <v>kilogramai</v>
      </c>
    </row>
    <row r="1560" spans="1:10" ht="18" hidden="1" customHeight="1">
      <c r="A1560" s="414"/>
      <c r="B1560" s="414"/>
      <c r="C1560" s="414"/>
      <c r="D1560" s="414"/>
      <c r="E1560" s="412">
        <v>2016</v>
      </c>
      <c r="F1560" s="413">
        <v>0.4</v>
      </c>
      <c r="G1560" s="413">
        <v>47716.3</v>
      </c>
      <c r="H1560" s="410">
        <f t="shared" si="48"/>
        <v>39049000</v>
      </c>
      <c r="I1560" s="410" t="str">
        <f t="shared" si="49"/>
        <v>-- Kiti</v>
      </c>
      <c r="J1560" s="410" t="str">
        <f t="shared" si="49"/>
        <v>kilogramai</v>
      </c>
    </row>
    <row r="1561" spans="1:10" ht="18" hidden="1" customHeight="1">
      <c r="A1561" s="414"/>
      <c r="B1561" s="414"/>
      <c r="C1561" s="414"/>
      <c r="D1561" s="414"/>
      <c r="E1561" s="412">
        <v>2015</v>
      </c>
      <c r="F1561" s="413">
        <v>2444</v>
      </c>
      <c r="G1561" s="413">
        <v>39364.699999999997</v>
      </c>
      <c r="H1561" s="410">
        <f t="shared" si="48"/>
        <v>39049000</v>
      </c>
      <c r="I1561" s="410" t="str">
        <f t="shared" si="49"/>
        <v>-- Kiti</v>
      </c>
      <c r="J1561" s="410" t="str">
        <f t="shared" si="49"/>
        <v>kilogramai</v>
      </c>
    </row>
    <row r="1562" spans="1:10" ht="18" hidden="1" customHeight="1">
      <c r="A1562" s="414"/>
      <c r="B1562" s="414"/>
      <c r="C1562" s="414"/>
      <c r="D1562" s="414"/>
      <c r="E1562" s="412">
        <v>2014</v>
      </c>
      <c r="F1562" s="413">
        <v>2724.5</v>
      </c>
      <c r="G1562" s="413">
        <v>98628.4</v>
      </c>
      <c r="H1562" s="410">
        <f t="shared" si="48"/>
        <v>39049000</v>
      </c>
      <c r="I1562" s="410" t="str">
        <f t="shared" si="49"/>
        <v>-- Kiti</v>
      </c>
      <c r="J1562" s="410" t="str">
        <f t="shared" si="49"/>
        <v>kilogramai</v>
      </c>
    </row>
    <row r="1563" spans="1:10" ht="18" hidden="1" customHeight="1">
      <c r="A1563" s="414"/>
      <c r="B1563" s="414"/>
      <c r="C1563" s="414"/>
      <c r="D1563" s="414"/>
      <c r="E1563" s="412">
        <v>2013</v>
      </c>
      <c r="F1563" s="413">
        <v>101010</v>
      </c>
      <c r="G1563" s="413">
        <v>145458.4</v>
      </c>
      <c r="H1563" s="410">
        <f t="shared" si="48"/>
        <v>39049000</v>
      </c>
      <c r="I1563" s="410" t="str">
        <f t="shared" si="49"/>
        <v>-- Kiti</v>
      </c>
      <c r="J1563" s="410" t="str">
        <f t="shared" si="49"/>
        <v>kilogramai</v>
      </c>
    </row>
    <row r="1564" spans="1:10" ht="18" hidden="1" customHeight="1">
      <c r="A1564" s="414"/>
      <c r="B1564" s="414"/>
      <c r="C1564" s="414"/>
      <c r="D1564" s="414"/>
      <c r="E1564" s="412">
        <v>2012</v>
      </c>
      <c r="F1564" s="413">
        <v>118018</v>
      </c>
      <c r="G1564" s="413">
        <v>61681.7</v>
      </c>
      <c r="H1564" s="410">
        <f t="shared" si="48"/>
        <v>39049000</v>
      </c>
      <c r="I1564" s="410" t="str">
        <f t="shared" si="49"/>
        <v>-- Kiti</v>
      </c>
      <c r="J1564" s="410" t="str">
        <f t="shared" si="49"/>
        <v>kilogramai</v>
      </c>
    </row>
    <row r="1565" spans="1:10" ht="18" hidden="1" customHeight="1">
      <c r="A1565" s="414"/>
      <c r="B1565" s="414"/>
      <c r="C1565" s="414"/>
      <c r="D1565" s="414"/>
      <c r="E1565" s="412">
        <v>2011</v>
      </c>
      <c r="F1565" s="413">
        <v>30</v>
      </c>
      <c r="G1565" s="413">
        <v>49829.599999999999</v>
      </c>
      <c r="H1565" s="410">
        <f t="shared" si="48"/>
        <v>39049000</v>
      </c>
      <c r="I1565" s="410" t="str">
        <f t="shared" si="49"/>
        <v>-- Kiti</v>
      </c>
      <c r="J1565" s="410" t="str">
        <f t="shared" si="49"/>
        <v>kilogramai</v>
      </c>
    </row>
    <row r="1566" spans="1:10" ht="18" hidden="1" customHeight="1">
      <c r="A1566" s="414"/>
      <c r="B1566" s="414"/>
      <c r="C1566" s="414"/>
      <c r="D1566" s="414"/>
      <c r="E1566" s="412">
        <v>2010</v>
      </c>
      <c r="F1566" s="413">
        <v>0</v>
      </c>
      <c r="G1566" s="413">
        <v>16597</v>
      </c>
      <c r="H1566" s="410">
        <f t="shared" si="48"/>
        <v>39049000</v>
      </c>
      <c r="I1566" s="410" t="str">
        <f t="shared" si="49"/>
        <v>-- Kiti</v>
      </c>
      <c r="J1566" s="410" t="str">
        <f t="shared" si="49"/>
        <v>kilogramai</v>
      </c>
    </row>
    <row r="1567" spans="1:10" ht="18" hidden="1" customHeight="1">
      <c r="A1567" s="414"/>
      <c r="B1567" s="414"/>
      <c r="C1567" s="414"/>
      <c r="D1567" s="414"/>
      <c r="E1567" s="412">
        <v>2009</v>
      </c>
      <c r="F1567" s="413">
        <v>0</v>
      </c>
      <c r="G1567" s="413">
        <v>36597</v>
      </c>
      <c r="H1567" s="410">
        <f t="shared" si="48"/>
        <v>39049000</v>
      </c>
      <c r="I1567" s="410" t="str">
        <f t="shared" si="49"/>
        <v>-- Kiti</v>
      </c>
      <c r="J1567" s="410" t="str">
        <f t="shared" si="49"/>
        <v>kilogramai</v>
      </c>
    </row>
    <row r="1568" spans="1:10" ht="18" hidden="1" customHeight="1">
      <c r="A1568" s="414"/>
      <c r="B1568" s="414"/>
      <c r="C1568" s="414"/>
      <c r="D1568" s="414"/>
      <c r="E1568" s="412">
        <v>2008</v>
      </c>
      <c r="F1568" s="413">
        <v>0</v>
      </c>
      <c r="G1568" s="413">
        <v>2180</v>
      </c>
      <c r="H1568" s="410">
        <f t="shared" si="48"/>
        <v>39049000</v>
      </c>
      <c r="I1568" s="410" t="str">
        <f t="shared" si="49"/>
        <v>-- Kiti</v>
      </c>
      <c r="J1568" s="410" t="str">
        <f t="shared" si="49"/>
        <v>kilogramai</v>
      </c>
    </row>
    <row r="1569" spans="1:10" ht="18" hidden="1" customHeight="1">
      <c r="A1569" s="414"/>
      <c r="B1569" s="414"/>
      <c r="C1569" s="414"/>
      <c r="D1569" s="414"/>
      <c r="E1569" s="412">
        <v>2007</v>
      </c>
      <c r="F1569" s="413">
        <v>889</v>
      </c>
      <c r="G1569" s="413">
        <v>5584.5</v>
      </c>
      <c r="H1569" s="410">
        <f t="shared" si="48"/>
        <v>39049000</v>
      </c>
      <c r="I1569" s="410" t="str">
        <f t="shared" si="49"/>
        <v>-- Kiti</v>
      </c>
      <c r="J1569" s="410" t="str">
        <f t="shared" si="49"/>
        <v>kilogramai</v>
      </c>
    </row>
    <row r="1570" spans="1:10" ht="18" hidden="1" customHeight="1">
      <c r="A1570" s="414"/>
      <c r="B1570" s="414"/>
      <c r="C1570" s="414"/>
      <c r="D1570" s="414"/>
      <c r="E1570" s="412">
        <v>2006</v>
      </c>
      <c r="F1570" s="413">
        <v>0</v>
      </c>
      <c r="G1570" s="413">
        <v>80.5</v>
      </c>
      <c r="H1570" s="410">
        <f t="shared" si="48"/>
        <v>39049000</v>
      </c>
      <c r="I1570" s="410" t="str">
        <f t="shared" si="49"/>
        <v>-- Kiti</v>
      </c>
      <c r="J1570" s="410" t="str">
        <f t="shared" si="49"/>
        <v>kilogramai</v>
      </c>
    </row>
    <row r="1571" spans="1:10" ht="18" hidden="1" customHeight="1">
      <c r="A1571" s="414"/>
      <c r="B1571" s="414"/>
      <c r="C1571" s="414"/>
      <c r="D1571" s="414"/>
      <c r="E1571" s="412">
        <v>2005</v>
      </c>
      <c r="F1571" s="413">
        <v>715</v>
      </c>
      <c r="G1571" s="413">
        <v>5529</v>
      </c>
      <c r="H1571" s="410">
        <f t="shared" si="48"/>
        <v>39049000</v>
      </c>
      <c r="I1571" s="410" t="str">
        <f t="shared" si="49"/>
        <v>-- Kiti</v>
      </c>
      <c r="J1571" s="410" t="str">
        <f t="shared" si="49"/>
        <v>kilogramai</v>
      </c>
    </row>
    <row r="1572" spans="1:10" ht="18" hidden="1" customHeight="1">
      <c r="A1572" s="414"/>
      <c r="B1572" s="411" t="s">
        <v>3244</v>
      </c>
      <c r="C1572" s="411" t="s">
        <v>3245</v>
      </c>
      <c r="D1572" s="411" t="s">
        <v>3054</v>
      </c>
      <c r="E1572" s="412">
        <v>2018</v>
      </c>
      <c r="F1572" s="413">
        <v>602869.30000000005</v>
      </c>
      <c r="G1572" s="413">
        <v>4179128</v>
      </c>
      <c r="H1572" s="410">
        <f t="shared" si="48"/>
        <v>39051200</v>
      </c>
      <c r="I1572" s="410" t="str">
        <f t="shared" si="49"/>
        <v>--- Vandeninėje dispersijoje</v>
      </c>
      <c r="J1572" s="410" t="str">
        <f t="shared" si="49"/>
        <v>kilogramai</v>
      </c>
    </row>
    <row r="1573" spans="1:10" ht="18" hidden="1" customHeight="1">
      <c r="A1573" s="414"/>
      <c r="B1573" s="414"/>
      <c r="C1573" s="414"/>
      <c r="D1573" s="414"/>
      <c r="E1573" s="412">
        <v>2017</v>
      </c>
      <c r="F1573" s="413">
        <v>815180.6</v>
      </c>
      <c r="G1573" s="413">
        <v>3875150</v>
      </c>
      <c r="H1573" s="410">
        <f t="shared" si="48"/>
        <v>39051200</v>
      </c>
      <c r="I1573" s="410" t="str">
        <f t="shared" si="49"/>
        <v>--- Vandeninėje dispersijoje</v>
      </c>
      <c r="J1573" s="410" t="str">
        <f t="shared" si="49"/>
        <v>kilogramai</v>
      </c>
    </row>
    <row r="1574" spans="1:10" ht="18" hidden="1" customHeight="1">
      <c r="A1574" s="414"/>
      <c r="B1574" s="414"/>
      <c r="C1574" s="414"/>
      <c r="D1574" s="414"/>
      <c r="E1574" s="412">
        <v>2016</v>
      </c>
      <c r="F1574" s="413">
        <v>535150.1</v>
      </c>
      <c r="G1574" s="413">
        <v>3975073.8</v>
      </c>
      <c r="H1574" s="410">
        <f t="shared" si="48"/>
        <v>39051200</v>
      </c>
      <c r="I1574" s="410" t="str">
        <f t="shared" si="49"/>
        <v>--- Vandeninėje dispersijoje</v>
      </c>
      <c r="J1574" s="410" t="str">
        <f t="shared" si="49"/>
        <v>kilogramai</v>
      </c>
    </row>
    <row r="1575" spans="1:10" ht="18" hidden="1" customHeight="1">
      <c r="A1575" s="414"/>
      <c r="B1575" s="414"/>
      <c r="C1575" s="414"/>
      <c r="D1575" s="414"/>
      <c r="E1575" s="412">
        <v>2015</v>
      </c>
      <c r="F1575" s="413">
        <v>603575</v>
      </c>
      <c r="G1575" s="413">
        <v>4012494</v>
      </c>
      <c r="H1575" s="410">
        <f t="shared" si="48"/>
        <v>39051200</v>
      </c>
      <c r="I1575" s="410" t="str">
        <f t="shared" si="49"/>
        <v>--- Vandeninėje dispersijoje</v>
      </c>
      <c r="J1575" s="410" t="str">
        <f t="shared" si="49"/>
        <v>kilogramai</v>
      </c>
    </row>
    <row r="1576" spans="1:10" ht="18" hidden="1" customHeight="1">
      <c r="A1576" s="414"/>
      <c r="B1576" s="414"/>
      <c r="C1576" s="414"/>
      <c r="D1576" s="414"/>
      <c r="E1576" s="412">
        <v>2014</v>
      </c>
      <c r="F1576" s="413">
        <v>705607.2</v>
      </c>
      <c r="G1576" s="413">
        <v>3909776.9</v>
      </c>
      <c r="H1576" s="410">
        <f t="shared" si="48"/>
        <v>39051200</v>
      </c>
      <c r="I1576" s="410" t="str">
        <f t="shared" si="49"/>
        <v>--- Vandeninėje dispersijoje</v>
      </c>
      <c r="J1576" s="410" t="str">
        <f t="shared" si="49"/>
        <v>kilogramai</v>
      </c>
    </row>
    <row r="1577" spans="1:10" ht="18" hidden="1" customHeight="1">
      <c r="A1577" s="414"/>
      <c r="B1577" s="414"/>
      <c r="C1577" s="414"/>
      <c r="D1577" s="414"/>
      <c r="E1577" s="412">
        <v>2013</v>
      </c>
      <c r="F1577" s="413">
        <v>885405.5</v>
      </c>
      <c r="G1577" s="413">
        <v>2925660.9</v>
      </c>
      <c r="H1577" s="410">
        <f t="shared" si="48"/>
        <v>39051200</v>
      </c>
      <c r="I1577" s="410" t="str">
        <f t="shared" si="49"/>
        <v>--- Vandeninėje dispersijoje</v>
      </c>
      <c r="J1577" s="410" t="str">
        <f t="shared" si="49"/>
        <v>kilogramai</v>
      </c>
    </row>
    <row r="1578" spans="1:10" ht="18" hidden="1" customHeight="1">
      <c r="A1578" s="414"/>
      <c r="B1578" s="414"/>
      <c r="C1578" s="414"/>
      <c r="D1578" s="414"/>
      <c r="E1578" s="412">
        <v>2012</v>
      </c>
      <c r="F1578" s="413">
        <v>735925.1</v>
      </c>
      <c r="G1578" s="413">
        <v>3070834.4</v>
      </c>
      <c r="H1578" s="410">
        <f t="shared" si="48"/>
        <v>39051200</v>
      </c>
      <c r="I1578" s="410" t="str">
        <f t="shared" si="49"/>
        <v>--- Vandeninėje dispersijoje</v>
      </c>
      <c r="J1578" s="410" t="str">
        <f t="shared" si="49"/>
        <v>kilogramai</v>
      </c>
    </row>
    <row r="1579" spans="1:10" ht="18" hidden="1" customHeight="1">
      <c r="A1579" s="414"/>
      <c r="B1579" s="414"/>
      <c r="C1579" s="414"/>
      <c r="D1579" s="414"/>
      <c r="E1579" s="412">
        <v>2011</v>
      </c>
      <c r="F1579" s="413">
        <v>206234.9</v>
      </c>
      <c r="G1579" s="413">
        <v>3008043.4</v>
      </c>
      <c r="H1579" s="410">
        <f t="shared" si="48"/>
        <v>39051200</v>
      </c>
      <c r="I1579" s="410" t="str">
        <f t="shared" si="49"/>
        <v>--- Vandeninėje dispersijoje</v>
      </c>
      <c r="J1579" s="410" t="str">
        <f t="shared" si="49"/>
        <v>kilogramai</v>
      </c>
    </row>
    <row r="1580" spans="1:10" ht="18" hidden="1" customHeight="1">
      <c r="A1580" s="414"/>
      <c r="B1580" s="414"/>
      <c r="C1580" s="414"/>
      <c r="D1580" s="414"/>
      <c r="E1580" s="412">
        <v>2010</v>
      </c>
      <c r="F1580" s="413">
        <v>98221</v>
      </c>
      <c r="G1580" s="413">
        <v>2692030</v>
      </c>
      <c r="H1580" s="410">
        <f t="shared" si="48"/>
        <v>39051200</v>
      </c>
      <c r="I1580" s="410" t="str">
        <f t="shared" si="49"/>
        <v>--- Vandeninėje dispersijoje</v>
      </c>
      <c r="J1580" s="410" t="str">
        <f t="shared" si="49"/>
        <v>kilogramai</v>
      </c>
    </row>
    <row r="1581" spans="1:10" ht="18" hidden="1" customHeight="1">
      <c r="A1581" s="414"/>
      <c r="B1581" s="414"/>
      <c r="C1581" s="414"/>
      <c r="D1581" s="414"/>
      <c r="E1581" s="412">
        <v>2009</v>
      </c>
      <c r="F1581" s="413">
        <v>36146</v>
      </c>
      <c r="G1581" s="413">
        <v>2568280.9</v>
      </c>
      <c r="H1581" s="410">
        <f t="shared" si="48"/>
        <v>39051200</v>
      </c>
      <c r="I1581" s="410" t="str">
        <f t="shared" si="49"/>
        <v>--- Vandeninėje dispersijoje</v>
      </c>
      <c r="J1581" s="410" t="str">
        <f t="shared" si="49"/>
        <v>kilogramai</v>
      </c>
    </row>
    <row r="1582" spans="1:10" ht="18" hidden="1" customHeight="1">
      <c r="A1582" s="414"/>
      <c r="B1582" s="414"/>
      <c r="C1582" s="414"/>
      <c r="D1582" s="414"/>
      <c r="E1582" s="412">
        <v>2008</v>
      </c>
      <c r="F1582" s="413">
        <v>9691</v>
      </c>
      <c r="G1582" s="413">
        <v>2760502.4</v>
      </c>
      <c r="H1582" s="410">
        <f t="shared" si="48"/>
        <v>39051200</v>
      </c>
      <c r="I1582" s="410" t="str">
        <f t="shared" si="49"/>
        <v>--- Vandeninėje dispersijoje</v>
      </c>
      <c r="J1582" s="410" t="str">
        <f t="shared" si="49"/>
        <v>kilogramai</v>
      </c>
    </row>
    <row r="1583" spans="1:10" ht="18" hidden="1" customHeight="1">
      <c r="A1583" s="414"/>
      <c r="B1583" s="414"/>
      <c r="C1583" s="414"/>
      <c r="D1583" s="414"/>
      <c r="E1583" s="412">
        <v>2007</v>
      </c>
      <c r="F1583" s="413">
        <v>51942</v>
      </c>
      <c r="G1583" s="413">
        <v>1673021</v>
      </c>
      <c r="H1583" s="410">
        <f t="shared" si="48"/>
        <v>39051200</v>
      </c>
      <c r="I1583" s="410" t="str">
        <f t="shared" si="49"/>
        <v>--- Vandeninėje dispersijoje</v>
      </c>
      <c r="J1583" s="410" t="str">
        <f t="shared" si="49"/>
        <v>kilogramai</v>
      </c>
    </row>
    <row r="1584" spans="1:10" ht="18" hidden="1" customHeight="1">
      <c r="A1584" s="414"/>
      <c r="B1584" s="414"/>
      <c r="C1584" s="414"/>
      <c r="D1584" s="414"/>
      <c r="E1584" s="412">
        <v>2006</v>
      </c>
      <c r="F1584" s="413">
        <v>10890</v>
      </c>
      <c r="G1584" s="413">
        <v>1130840</v>
      </c>
      <c r="H1584" s="410">
        <f t="shared" si="48"/>
        <v>39051200</v>
      </c>
      <c r="I1584" s="410" t="str">
        <f t="shared" si="49"/>
        <v>--- Vandeninėje dispersijoje</v>
      </c>
      <c r="J1584" s="410" t="str">
        <f t="shared" si="49"/>
        <v>kilogramai</v>
      </c>
    </row>
    <row r="1585" spans="1:10" ht="18" hidden="1" customHeight="1">
      <c r="A1585" s="414"/>
      <c r="B1585" s="414"/>
      <c r="C1585" s="414"/>
      <c r="D1585" s="414"/>
      <c r="E1585" s="412">
        <v>2005</v>
      </c>
      <c r="F1585" s="413">
        <v>104611</v>
      </c>
      <c r="G1585" s="413">
        <v>2405873</v>
      </c>
      <c r="H1585" s="410">
        <f t="shared" si="48"/>
        <v>39051200</v>
      </c>
      <c r="I1585" s="410" t="str">
        <f t="shared" si="49"/>
        <v>--- Vandeninėje dispersijoje</v>
      </c>
      <c r="J1585" s="410" t="str">
        <f t="shared" si="49"/>
        <v>kilogramai</v>
      </c>
    </row>
    <row r="1586" spans="1:10" ht="18" hidden="1" customHeight="1">
      <c r="A1586" s="414"/>
      <c r="B1586" s="411" t="s">
        <v>3246</v>
      </c>
      <c r="C1586" s="411" t="s">
        <v>3212</v>
      </c>
      <c r="D1586" s="411" t="s">
        <v>3054</v>
      </c>
      <c r="E1586" s="412">
        <v>2018</v>
      </c>
      <c r="F1586" s="413">
        <v>62553</v>
      </c>
      <c r="G1586" s="413">
        <v>345028.2</v>
      </c>
      <c r="H1586" s="410">
        <f t="shared" si="48"/>
        <v>39051900</v>
      </c>
      <c r="I1586" s="410" t="str">
        <f t="shared" si="49"/>
        <v>--- Kitas</v>
      </c>
      <c r="J1586" s="410" t="str">
        <f t="shared" si="49"/>
        <v>kilogramai</v>
      </c>
    </row>
    <row r="1587" spans="1:10" ht="18" hidden="1" customHeight="1">
      <c r="A1587" s="414"/>
      <c r="B1587" s="414"/>
      <c r="C1587" s="414"/>
      <c r="D1587" s="414"/>
      <c r="E1587" s="412">
        <v>2017</v>
      </c>
      <c r="F1587" s="413">
        <v>60366</v>
      </c>
      <c r="G1587" s="413">
        <v>159737</v>
      </c>
      <c r="H1587" s="410">
        <f t="shared" si="48"/>
        <v>39051900</v>
      </c>
      <c r="I1587" s="410" t="str">
        <f t="shared" si="49"/>
        <v>--- Kitas</v>
      </c>
      <c r="J1587" s="410" t="str">
        <f t="shared" si="49"/>
        <v>kilogramai</v>
      </c>
    </row>
    <row r="1588" spans="1:10" ht="18" hidden="1" customHeight="1">
      <c r="A1588" s="414"/>
      <c r="B1588" s="414"/>
      <c r="C1588" s="414"/>
      <c r="D1588" s="414"/>
      <c r="E1588" s="412">
        <v>2016</v>
      </c>
      <c r="F1588" s="413">
        <v>47618</v>
      </c>
      <c r="G1588" s="413">
        <v>108146</v>
      </c>
      <c r="H1588" s="410">
        <f t="shared" si="48"/>
        <v>39051900</v>
      </c>
      <c r="I1588" s="410" t="str">
        <f t="shared" si="49"/>
        <v>--- Kitas</v>
      </c>
      <c r="J1588" s="410" t="str">
        <f t="shared" si="49"/>
        <v>kilogramai</v>
      </c>
    </row>
    <row r="1589" spans="1:10" ht="18" hidden="1" customHeight="1">
      <c r="A1589" s="414"/>
      <c r="B1589" s="414"/>
      <c r="C1589" s="414"/>
      <c r="D1589" s="414"/>
      <c r="E1589" s="412">
        <v>2015</v>
      </c>
      <c r="F1589" s="413">
        <v>50447</v>
      </c>
      <c r="G1589" s="413">
        <v>90383</v>
      </c>
      <c r="H1589" s="410">
        <f t="shared" si="48"/>
        <v>39051900</v>
      </c>
      <c r="I1589" s="410" t="str">
        <f t="shared" si="49"/>
        <v>--- Kitas</v>
      </c>
      <c r="J1589" s="410" t="str">
        <f t="shared" si="49"/>
        <v>kilogramai</v>
      </c>
    </row>
    <row r="1590" spans="1:10" ht="18" hidden="1" customHeight="1">
      <c r="A1590" s="414"/>
      <c r="B1590" s="414"/>
      <c r="C1590" s="414"/>
      <c r="D1590" s="414"/>
      <c r="E1590" s="412">
        <v>2014</v>
      </c>
      <c r="F1590" s="413">
        <v>121805</v>
      </c>
      <c r="G1590" s="413">
        <v>295540.8</v>
      </c>
      <c r="H1590" s="410">
        <f t="shared" si="48"/>
        <v>39051900</v>
      </c>
      <c r="I1590" s="410" t="str">
        <f t="shared" si="49"/>
        <v>--- Kitas</v>
      </c>
      <c r="J1590" s="410" t="str">
        <f t="shared" si="49"/>
        <v>kilogramai</v>
      </c>
    </row>
    <row r="1591" spans="1:10" ht="18" hidden="1" customHeight="1">
      <c r="A1591" s="414"/>
      <c r="B1591" s="414"/>
      <c r="C1591" s="414"/>
      <c r="D1591" s="414"/>
      <c r="E1591" s="412">
        <v>2013</v>
      </c>
      <c r="F1591" s="413">
        <v>90839.6</v>
      </c>
      <c r="G1591" s="413">
        <v>177259.9</v>
      </c>
      <c r="H1591" s="410">
        <f t="shared" si="48"/>
        <v>39051900</v>
      </c>
      <c r="I1591" s="410" t="str">
        <f t="shared" si="49"/>
        <v>--- Kitas</v>
      </c>
      <c r="J1591" s="410" t="str">
        <f t="shared" si="49"/>
        <v>kilogramai</v>
      </c>
    </row>
    <row r="1592" spans="1:10" ht="18" hidden="1" customHeight="1">
      <c r="A1592" s="414"/>
      <c r="B1592" s="414"/>
      <c r="C1592" s="414"/>
      <c r="D1592" s="414"/>
      <c r="E1592" s="412">
        <v>2012</v>
      </c>
      <c r="F1592" s="413">
        <v>60979</v>
      </c>
      <c r="G1592" s="413">
        <v>149919.9</v>
      </c>
      <c r="H1592" s="410">
        <f t="shared" si="48"/>
        <v>39051900</v>
      </c>
      <c r="I1592" s="410" t="str">
        <f t="shared" si="49"/>
        <v>--- Kitas</v>
      </c>
      <c r="J1592" s="410" t="str">
        <f t="shared" si="49"/>
        <v>kilogramai</v>
      </c>
    </row>
    <row r="1593" spans="1:10" ht="18" hidden="1" customHeight="1">
      <c r="A1593" s="414"/>
      <c r="B1593" s="414"/>
      <c r="C1593" s="414"/>
      <c r="D1593" s="414"/>
      <c r="E1593" s="412">
        <v>2011</v>
      </c>
      <c r="F1593" s="413">
        <v>64137.9</v>
      </c>
      <c r="G1593" s="413">
        <v>164361</v>
      </c>
      <c r="H1593" s="410">
        <f t="shared" si="48"/>
        <v>39051900</v>
      </c>
      <c r="I1593" s="410" t="str">
        <f t="shared" si="49"/>
        <v>--- Kitas</v>
      </c>
      <c r="J1593" s="410" t="str">
        <f t="shared" si="49"/>
        <v>kilogramai</v>
      </c>
    </row>
    <row r="1594" spans="1:10" ht="18" hidden="1" customHeight="1">
      <c r="A1594" s="414"/>
      <c r="B1594" s="414"/>
      <c r="C1594" s="414"/>
      <c r="D1594" s="414"/>
      <c r="E1594" s="412">
        <v>2010</v>
      </c>
      <c r="F1594" s="413">
        <v>9764</v>
      </c>
      <c r="G1594" s="413">
        <v>102807</v>
      </c>
      <c r="H1594" s="410">
        <f t="shared" si="48"/>
        <v>39051900</v>
      </c>
      <c r="I1594" s="410" t="str">
        <f t="shared" si="49"/>
        <v>--- Kitas</v>
      </c>
      <c r="J1594" s="410" t="str">
        <f t="shared" si="49"/>
        <v>kilogramai</v>
      </c>
    </row>
    <row r="1595" spans="1:10" ht="18" hidden="1" customHeight="1">
      <c r="A1595" s="414"/>
      <c r="B1595" s="414"/>
      <c r="C1595" s="414"/>
      <c r="D1595" s="414"/>
      <c r="E1595" s="412">
        <v>2009</v>
      </c>
      <c r="F1595" s="413">
        <v>5150</v>
      </c>
      <c r="G1595" s="413">
        <v>54198</v>
      </c>
      <c r="H1595" s="410">
        <f t="shared" si="48"/>
        <v>39051900</v>
      </c>
      <c r="I1595" s="410" t="str">
        <f t="shared" si="49"/>
        <v>--- Kitas</v>
      </c>
      <c r="J1595" s="410" t="str">
        <f t="shared" si="49"/>
        <v>kilogramai</v>
      </c>
    </row>
    <row r="1596" spans="1:10" ht="18" hidden="1" customHeight="1">
      <c r="A1596" s="414"/>
      <c r="B1596" s="414"/>
      <c r="C1596" s="414"/>
      <c r="D1596" s="414"/>
      <c r="E1596" s="412">
        <v>2008</v>
      </c>
      <c r="F1596" s="413">
        <v>382</v>
      </c>
      <c r="G1596" s="413">
        <v>35275</v>
      </c>
      <c r="H1596" s="410">
        <f t="shared" si="48"/>
        <v>39051900</v>
      </c>
      <c r="I1596" s="410" t="str">
        <f t="shared" si="49"/>
        <v>--- Kitas</v>
      </c>
      <c r="J1596" s="410" t="str">
        <f t="shared" si="49"/>
        <v>kilogramai</v>
      </c>
    </row>
    <row r="1597" spans="1:10" ht="18" hidden="1" customHeight="1">
      <c r="A1597" s="414"/>
      <c r="B1597" s="414"/>
      <c r="C1597" s="414"/>
      <c r="D1597" s="414"/>
      <c r="E1597" s="412">
        <v>2007</v>
      </c>
      <c r="F1597" s="413">
        <v>7975</v>
      </c>
      <c r="G1597" s="413">
        <v>34418</v>
      </c>
      <c r="H1597" s="410">
        <f t="shared" si="48"/>
        <v>39051900</v>
      </c>
      <c r="I1597" s="410" t="str">
        <f t="shared" si="49"/>
        <v>--- Kitas</v>
      </c>
      <c r="J1597" s="410" t="str">
        <f t="shared" si="49"/>
        <v>kilogramai</v>
      </c>
    </row>
    <row r="1598" spans="1:10" ht="18" hidden="1" customHeight="1">
      <c r="A1598" s="414"/>
      <c r="B1598" s="414"/>
      <c r="C1598" s="414"/>
      <c r="D1598" s="414"/>
      <c r="E1598" s="412">
        <v>2006</v>
      </c>
      <c r="F1598" s="413">
        <v>10782</v>
      </c>
      <c r="G1598" s="413">
        <v>24139</v>
      </c>
      <c r="H1598" s="410">
        <f t="shared" si="48"/>
        <v>39051900</v>
      </c>
      <c r="I1598" s="410" t="str">
        <f t="shared" si="49"/>
        <v>--- Kitas</v>
      </c>
      <c r="J1598" s="410" t="str">
        <f t="shared" si="49"/>
        <v>kilogramai</v>
      </c>
    </row>
    <row r="1599" spans="1:10" ht="18" hidden="1" customHeight="1">
      <c r="A1599" s="414"/>
      <c r="B1599" s="414"/>
      <c r="C1599" s="414"/>
      <c r="D1599" s="414"/>
      <c r="E1599" s="412">
        <v>2005</v>
      </c>
      <c r="F1599" s="413">
        <v>25672</v>
      </c>
      <c r="G1599" s="413">
        <v>10616</v>
      </c>
      <c r="H1599" s="410">
        <f t="shared" si="48"/>
        <v>39051900</v>
      </c>
      <c r="I1599" s="410" t="str">
        <f t="shared" si="49"/>
        <v>--- Kitas</v>
      </c>
      <c r="J1599" s="410" t="str">
        <f t="shared" si="49"/>
        <v>kilogramai</v>
      </c>
    </row>
    <row r="1600" spans="1:10" ht="18" hidden="1" customHeight="1">
      <c r="A1600" s="414"/>
      <c r="B1600" s="411" t="s">
        <v>3247</v>
      </c>
      <c r="C1600" s="411" t="s">
        <v>3245</v>
      </c>
      <c r="D1600" s="411" t="s">
        <v>3054</v>
      </c>
      <c r="E1600" s="412">
        <v>2018</v>
      </c>
      <c r="F1600" s="413">
        <v>216375</v>
      </c>
      <c r="G1600" s="413">
        <v>327834</v>
      </c>
      <c r="H1600" s="410">
        <f t="shared" si="48"/>
        <v>39052100</v>
      </c>
      <c r="I1600" s="410" t="str">
        <f t="shared" si="49"/>
        <v>--- Vandeninėje dispersijoje</v>
      </c>
      <c r="J1600" s="410" t="str">
        <f t="shared" si="49"/>
        <v>kilogramai</v>
      </c>
    </row>
    <row r="1601" spans="1:10" ht="18" hidden="1" customHeight="1">
      <c r="A1601" s="414"/>
      <c r="B1601" s="414"/>
      <c r="C1601" s="414"/>
      <c r="D1601" s="414"/>
      <c r="E1601" s="412">
        <v>2017</v>
      </c>
      <c r="F1601" s="413">
        <v>140095.6</v>
      </c>
      <c r="G1601" s="413">
        <v>374156</v>
      </c>
      <c r="H1601" s="410">
        <f t="shared" si="48"/>
        <v>39052100</v>
      </c>
      <c r="I1601" s="410" t="str">
        <f t="shared" si="49"/>
        <v>--- Vandeninėje dispersijoje</v>
      </c>
      <c r="J1601" s="410" t="str">
        <f t="shared" si="49"/>
        <v>kilogramai</v>
      </c>
    </row>
    <row r="1602" spans="1:10" ht="18" hidden="1" customHeight="1">
      <c r="A1602" s="414"/>
      <c r="B1602" s="414"/>
      <c r="C1602" s="414"/>
      <c r="D1602" s="414"/>
      <c r="E1602" s="412">
        <v>2016</v>
      </c>
      <c r="F1602" s="413">
        <v>49529</v>
      </c>
      <c r="G1602" s="413">
        <v>224823</v>
      </c>
      <c r="H1602" s="410">
        <f t="shared" si="48"/>
        <v>39052100</v>
      </c>
      <c r="I1602" s="410" t="str">
        <f t="shared" si="49"/>
        <v>--- Vandeninėje dispersijoje</v>
      </c>
      <c r="J1602" s="410" t="str">
        <f t="shared" si="49"/>
        <v>kilogramai</v>
      </c>
    </row>
    <row r="1603" spans="1:10" ht="18" hidden="1" customHeight="1">
      <c r="A1603" s="414"/>
      <c r="B1603" s="414"/>
      <c r="C1603" s="414"/>
      <c r="D1603" s="414"/>
      <c r="E1603" s="412">
        <v>2015</v>
      </c>
      <c r="F1603" s="413">
        <v>32255</v>
      </c>
      <c r="G1603" s="413">
        <v>550619</v>
      </c>
      <c r="H1603" s="410">
        <f t="shared" si="48"/>
        <v>39052100</v>
      </c>
      <c r="I1603" s="410" t="str">
        <f t="shared" si="49"/>
        <v>--- Vandeninėje dispersijoje</v>
      </c>
      <c r="J1603" s="410" t="str">
        <f t="shared" si="49"/>
        <v>kilogramai</v>
      </c>
    </row>
    <row r="1604" spans="1:10" ht="18" hidden="1" customHeight="1">
      <c r="A1604" s="414"/>
      <c r="B1604" s="414"/>
      <c r="C1604" s="414"/>
      <c r="D1604" s="414"/>
      <c r="E1604" s="412">
        <v>2014</v>
      </c>
      <c r="F1604" s="413">
        <v>51066</v>
      </c>
      <c r="G1604" s="413">
        <v>683780</v>
      </c>
      <c r="H1604" s="410">
        <f t="shared" si="48"/>
        <v>39052100</v>
      </c>
      <c r="I1604" s="410" t="str">
        <f t="shared" si="49"/>
        <v>--- Vandeninėje dispersijoje</v>
      </c>
      <c r="J1604" s="410" t="str">
        <f t="shared" si="49"/>
        <v>kilogramai</v>
      </c>
    </row>
    <row r="1605" spans="1:10" ht="18" hidden="1" customHeight="1">
      <c r="A1605" s="414"/>
      <c r="B1605" s="414"/>
      <c r="C1605" s="414"/>
      <c r="D1605" s="414"/>
      <c r="E1605" s="412">
        <v>2013</v>
      </c>
      <c r="F1605" s="413">
        <v>41304</v>
      </c>
      <c r="G1605" s="413">
        <v>1033402</v>
      </c>
      <c r="H1605" s="410">
        <f t="shared" ref="H1605:H1668" si="50">+IF(B1605=0,H1604,VALUE(B1605))</f>
        <v>39052100</v>
      </c>
      <c r="I1605" s="410" t="str">
        <f t="shared" ref="I1605:J1668" si="51">+IF(C1605=0,I1604,C1605)</f>
        <v>--- Vandeninėje dispersijoje</v>
      </c>
      <c r="J1605" s="410" t="str">
        <f t="shared" si="51"/>
        <v>kilogramai</v>
      </c>
    </row>
    <row r="1606" spans="1:10" ht="18" hidden="1" customHeight="1">
      <c r="A1606" s="414"/>
      <c r="B1606" s="414"/>
      <c r="C1606" s="414"/>
      <c r="D1606" s="414"/>
      <c r="E1606" s="412">
        <v>2012</v>
      </c>
      <c r="F1606" s="413">
        <v>6124</v>
      </c>
      <c r="G1606" s="413">
        <v>1361772</v>
      </c>
      <c r="H1606" s="410">
        <f t="shared" si="50"/>
        <v>39052100</v>
      </c>
      <c r="I1606" s="410" t="str">
        <f t="shared" si="51"/>
        <v>--- Vandeninėje dispersijoje</v>
      </c>
      <c r="J1606" s="410" t="str">
        <f t="shared" si="51"/>
        <v>kilogramai</v>
      </c>
    </row>
    <row r="1607" spans="1:10" ht="18" hidden="1" customHeight="1">
      <c r="A1607" s="414"/>
      <c r="B1607" s="414"/>
      <c r="C1607" s="414"/>
      <c r="D1607" s="414"/>
      <c r="E1607" s="412">
        <v>2011</v>
      </c>
      <c r="F1607" s="413">
        <v>460405</v>
      </c>
      <c r="G1607" s="413">
        <v>1109468</v>
      </c>
      <c r="H1607" s="410">
        <f t="shared" si="50"/>
        <v>39052100</v>
      </c>
      <c r="I1607" s="410" t="str">
        <f t="shared" si="51"/>
        <v>--- Vandeninėje dispersijoje</v>
      </c>
      <c r="J1607" s="410" t="str">
        <f t="shared" si="51"/>
        <v>kilogramai</v>
      </c>
    </row>
    <row r="1608" spans="1:10" ht="18" hidden="1" customHeight="1">
      <c r="A1608" s="414"/>
      <c r="B1608" s="414"/>
      <c r="C1608" s="414"/>
      <c r="D1608" s="414"/>
      <c r="E1608" s="412">
        <v>2010</v>
      </c>
      <c r="F1608" s="413">
        <v>260184</v>
      </c>
      <c r="G1608" s="413">
        <v>1419237</v>
      </c>
      <c r="H1608" s="410">
        <f t="shared" si="50"/>
        <v>39052100</v>
      </c>
      <c r="I1608" s="410" t="str">
        <f t="shared" si="51"/>
        <v>--- Vandeninėje dispersijoje</v>
      </c>
      <c r="J1608" s="410" t="str">
        <f t="shared" si="51"/>
        <v>kilogramai</v>
      </c>
    </row>
    <row r="1609" spans="1:10" ht="18" hidden="1" customHeight="1">
      <c r="A1609" s="414"/>
      <c r="B1609" s="414"/>
      <c r="C1609" s="414"/>
      <c r="D1609" s="414"/>
      <c r="E1609" s="412">
        <v>2009</v>
      </c>
      <c r="F1609" s="413">
        <v>482598</v>
      </c>
      <c r="G1609" s="413">
        <v>1122919</v>
      </c>
      <c r="H1609" s="410">
        <f t="shared" si="50"/>
        <v>39052100</v>
      </c>
      <c r="I1609" s="410" t="str">
        <f t="shared" si="51"/>
        <v>--- Vandeninėje dispersijoje</v>
      </c>
      <c r="J1609" s="410" t="str">
        <f t="shared" si="51"/>
        <v>kilogramai</v>
      </c>
    </row>
    <row r="1610" spans="1:10" ht="18" hidden="1" customHeight="1">
      <c r="A1610" s="414"/>
      <c r="B1610" s="414"/>
      <c r="C1610" s="414"/>
      <c r="D1610" s="414"/>
      <c r="E1610" s="412">
        <v>2008</v>
      </c>
      <c r="F1610" s="413">
        <v>303746</v>
      </c>
      <c r="G1610" s="413">
        <v>1308299</v>
      </c>
      <c r="H1610" s="410">
        <f t="shared" si="50"/>
        <v>39052100</v>
      </c>
      <c r="I1610" s="410" t="str">
        <f t="shared" si="51"/>
        <v>--- Vandeninėje dispersijoje</v>
      </c>
      <c r="J1610" s="410" t="str">
        <f t="shared" si="51"/>
        <v>kilogramai</v>
      </c>
    </row>
    <row r="1611" spans="1:10" ht="18" hidden="1" customHeight="1">
      <c r="A1611" s="414"/>
      <c r="B1611" s="414"/>
      <c r="C1611" s="414"/>
      <c r="D1611" s="414"/>
      <c r="E1611" s="412">
        <v>2007</v>
      </c>
      <c r="F1611" s="413">
        <v>34914</v>
      </c>
      <c r="G1611" s="413">
        <v>1508070</v>
      </c>
      <c r="H1611" s="410">
        <f t="shared" si="50"/>
        <v>39052100</v>
      </c>
      <c r="I1611" s="410" t="str">
        <f t="shared" si="51"/>
        <v>--- Vandeninėje dispersijoje</v>
      </c>
      <c r="J1611" s="410" t="str">
        <f t="shared" si="51"/>
        <v>kilogramai</v>
      </c>
    </row>
    <row r="1612" spans="1:10" ht="18" hidden="1" customHeight="1">
      <c r="A1612" s="414"/>
      <c r="B1612" s="414"/>
      <c r="C1612" s="414"/>
      <c r="D1612" s="414"/>
      <c r="E1612" s="412">
        <v>2006</v>
      </c>
      <c r="F1612" s="413">
        <v>21890</v>
      </c>
      <c r="G1612" s="413">
        <v>1744087</v>
      </c>
      <c r="H1612" s="410">
        <f t="shared" si="50"/>
        <v>39052100</v>
      </c>
      <c r="I1612" s="410" t="str">
        <f t="shared" si="51"/>
        <v>--- Vandeninėje dispersijoje</v>
      </c>
      <c r="J1612" s="410" t="str">
        <f t="shared" si="51"/>
        <v>kilogramai</v>
      </c>
    </row>
    <row r="1613" spans="1:10" ht="18" hidden="1" customHeight="1">
      <c r="A1613" s="414"/>
      <c r="B1613" s="414"/>
      <c r="C1613" s="414"/>
      <c r="D1613" s="414"/>
      <c r="E1613" s="412">
        <v>2005</v>
      </c>
      <c r="F1613" s="413">
        <v>12930</v>
      </c>
      <c r="G1613" s="413">
        <v>246747</v>
      </c>
      <c r="H1613" s="410">
        <f t="shared" si="50"/>
        <v>39052100</v>
      </c>
      <c r="I1613" s="410" t="str">
        <f t="shared" si="51"/>
        <v>--- Vandeninėje dispersijoje</v>
      </c>
      <c r="J1613" s="410" t="str">
        <f t="shared" si="51"/>
        <v>kilogramai</v>
      </c>
    </row>
    <row r="1614" spans="1:10" ht="18" hidden="1" customHeight="1">
      <c r="A1614" s="414"/>
      <c r="B1614" s="411" t="s">
        <v>3248</v>
      </c>
      <c r="C1614" s="411" t="s">
        <v>3082</v>
      </c>
      <c r="D1614" s="411" t="s">
        <v>3054</v>
      </c>
      <c r="E1614" s="412">
        <v>2018</v>
      </c>
      <c r="F1614" s="413">
        <v>201126.5</v>
      </c>
      <c r="G1614" s="413">
        <v>787149</v>
      </c>
      <c r="H1614" s="410">
        <f t="shared" si="50"/>
        <v>39052900</v>
      </c>
      <c r="I1614" s="410" t="str">
        <f t="shared" si="51"/>
        <v>--- Kiti</v>
      </c>
      <c r="J1614" s="410" t="str">
        <f t="shared" si="51"/>
        <v>kilogramai</v>
      </c>
    </row>
    <row r="1615" spans="1:10" ht="18" hidden="1" customHeight="1">
      <c r="A1615" s="414"/>
      <c r="B1615" s="414"/>
      <c r="C1615" s="414"/>
      <c r="D1615" s="414"/>
      <c r="E1615" s="412">
        <v>2017</v>
      </c>
      <c r="F1615" s="413">
        <v>185180</v>
      </c>
      <c r="G1615" s="413">
        <v>739732</v>
      </c>
      <c r="H1615" s="410">
        <f t="shared" si="50"/>
        <v>39052900</v>
      </c>
      <c r="I1615" s="410" t="str">
        <f t="shared" si="51"/>
        <v>--- Kiti</v>
      </c>
      <c r="J1615" s="410" t="str">
        <f t="shared" si="51"/>
        <v>kilogramai</v>
      </c>
    </row>
    <row r="1616" spans="1:10" ht="18" hidden="1" customHeight="1">
      <c r="A1616" s="414"/>
      <c r="B1616" s="414"/>
      <c r="C1616" s="414"/>
      <c r="D1616" s="414"/>
      <c r="E1616" s="412">
        <v>2016</v>
      </c>
      <c r="F1616" s="413">
        <v>155170</v>
      </c>
      <c r="G1616" s="413">
        <v>589799.19999999995</v>
      </c>
      <c r="H1616" s="410">
        <f t="shared" si="50"/>
        <v>39052900</v>
      </c>
      <c r="I1616" s="410" t="str">
        <f t="shared" si="51"/>
        <v>--- Kiti</v>
      </c>
      <c r="J1616" s="410" t="str">
        <f t="shared" si="51"/>
        <v>kilogramai</v>
      </c>
    </row>
    <row r="1617" spans="1:10" ht="18" hidden="1" customHeight="1">
      <c r="A1617" s="414"/>
      <c r="B1617" s="414"/>
      <c r="C1617" s="414"/>
      <c r="D1617" s="414"/>
      <c r="E1617" s="412">
        <v>2015</v>
      </c>
      <c r="F1617" s="413">
        <v>163467.29999999999</v>
      </c>
      <c r="G1617" s="413">
        <v>749491</v>
      </c>
      <c r="H1617" s="410">
        <f t="shared" si="50"/>
        <v>39052900</v>
      </c>
      <c r="I1617" s="410" t="str">
        <f t="shared" si="51"/>
        <v>--- Kiti</v>
      </c>
      <c r="J1617" s="410" t="str">
        <f t="shared" si="51"/>
        <v>kilogramai</v>
      </c>
    </row>
    <row r="1618" spans="1:10" ht="18" hidden="1" customHeight="1">
      <c r="A1618" s="414"/>
      <c r="B1618" s="414"/>
      <c r="C1618" s="414"/>
      <c r="D1618" s="414"/>
      <c r="E1618" s="412">
        <v>2014</v>
      </c>
      <c r="F1618" s="413">
        <v>108649</v>
      </c>
      <c r="G1618" s="413">
        <v>578265</v>
      </c>
      <c r="H1618" s="410">
        <f t="shared" si="50"/>
        <v>39052900</v>
      </c>
      <c r="I1618" s="410" t="str">
        <f t="shared" si="51"/>
        <v>--- Kiti</v>
      </c>
      <c r="J1618" s="410" t="str">
        <f t="shared" si="51"/>
        <v>kilogramai</v>
      </c>
    </row>
    <row r="1619" spans="1:10" ht="18" hidden="1" customHeight="1">
      <c r="A1619" s="414"/>
      <c r="B1619" s="414"/>
      <c r="C1619" s="414"/>
      <c r="D1619" s="414"/>
      <c r="E1619" s="412">
        <v>2013</v>
      </c>
      <c r="F1619" s="413">
        <v>248481.3</v>
      </c>
      <c r="G1619" s="413">
        <v>548910</v>
      </c>
      <c r="H1619" s="410">
        <f t="shared" si="50"/>
        <v>39052900</v>
      </c>
      <c r="I1619" s="410" t="str">
        <f t="shared" si="51"/>
        <v>--- Kiti</v>
      </c>
      <c r="J1619" s="410" t="str">
        <f t="shared" si="51"/>
        <v>kilogramai</v>
      </c>
    </row>
    <row r="1620" spans="1:10" ht="18" hidden="1" customHeight="1">
      <c r="A1620" s="414"/>
      <c r="B1620" s="414"/>
      <c r="C1620" s="414"/>
      <c r="D1620" s="414"/>
      <c r="E1620" s="412">
        <v>2012</v>
      </c>
      <c r="F1620" s="413">
        <v>375335</v>
      </c>
      <c r="G1620" s="413">
        <v>710050</v>
      </c>
      <c r="H1620" s="410">
        <f t="shared" si="50"/>
        <v>39052900</v>
      </c>
      <c r="I1620" s="410" t="str">
        <f t="shared" si="51"/>
        <v>--- Kiti</v>
      </c>
      <c r="J1620" s="410" t="str">
        <f t="shared" si="51"/>
        <v>kilogramai</v>
      </c>
    </row>
    <row r="1621" spans="1:10" ht="18" hidden="1" customHeight="1">
      <c r="A1621" s="414"/>
      <c r="B1621" s="414"/>
      <c r="C1621" s="414"/>
      <c r="D1621" s="414"/>
      <c r="E1621" s="412">
        <v>2011</v>
      </c>
      <c r="F1621" s="413">
        <v>352346</v>
      </c>
      <c r="G1621" s="413">
        <v>569212</v>
      </c>
      <c r="H1621" s="410">
        <f t="shared" si="50"/>
        <v>39052900</v>
      </c>
      <c r="I1621" s="410" t="str">
        <f t="shared" si="51"/>
        <v>--- Kiti</v>
      </c>
      <c r="J1621" s="410" t="str">
        <f t="shared" si="51"/>
        <v>kilogramai</v>
      </c>
    </row>
    <row r="1622" spans="1:10" ht="18" hidden="1" customHeight="1">
      <c r="A1622" s="414"/>
      <c r="B1622" s="414"/>
      <c r="C1622" s="414"/>
      <c r="D1622" s="414"/>
      <c r="E1622" s="412">
        <v>2010</v>
      </c>
      <c r="F1622" s="413">
        <v>471165</v>
      </c>
      <c r="G1622" s="413">
        <v>389708</v>
      </c>
      <c r="H1622" s="410">
        <f t="shared" si="50"/>
        <v>39052900</v>
      </c>
      <c r="I1622" s="410" t="str">
        <f t="shared" si="51"/>
        <v>--- Kiti</v>
      </c>
      <c r="J1622" s="410" t="str">
        <f t="shared" si="51"/>
        <v>kilogramai</v>
      </c>
    </row>
    <row r="1623" spans="1:10" ht="18" hidden="1" customHeight="1">
      <c r="A1623" s="414"/>
      <c r="B1623" s="414"/>
      <c r="C1623" s="414"/>
      <c r="D1623" s="414"/>
      <c r="E1623" s="412">
        <v>2009</v>
      </c>
      <c r="F1623" s="413">
        <v>808225</v>
      </c>
      <c r="G1623" s="413">
        <v>214445</v>
      </c>
      <c r="H1623" s="410">
        <f t="shared" si="50"/>
        <v>39052900</v>
      </c>
      <c r="I1623" s="410" t="str">
        <f t="shared" si="51"/>
        <v>--- Kiti</v>
      </c>
      <c r="J1623" s="410" t="str">
        <f t="shared" si="51"/>
        <v>kilogramai</v>
      </c>
    </row>
    <row r="1624" spans="1:10" ht="18" hidden="1" customHeight="1">
      <c r="A1624" s="414"/>
      <c r="B1624" s="414"/>
      <c r="C1624" s="414"/>
      <c r="D1624" s="414"/>
      <c r="E1624" s="412">
        <v>2008</v>
      </c>
      <c r="F1624" s="413">
        <v>358006.4</v>
      </c>
      <c r="G1624" s="413">
        <v>308285</v>
      </c>
      <c r="H1624" s="410">
        <f t="shared" si="50"/>
        <v>39052900</v>
      </c>
      <c r="I1624" s="410" t="str">
        <f t="shared" si="51"/>
        <v>--- Kiti</v>
      </c>
      <c r="J1624" s="410" t="str">
        <f t="shared" si="51"/>
        <v>kilogramai</v>
      </c>
    </row>
    <row r="1625" spans="1:10" ht="18" hidden="1" customHeight="1">
      <c r="A1625" s="414"/>
      <c r="B1625" s="414"/>
      <c r="C1625" s="414"/>
      <c r="D1625" s="414"/>
      <c r="E1625" s="412">
        <v>2007</v>
      </c>
      <c r="F1625" s="413">
        <v>213441</v>
      </c>
      <c r="G1625" s="413">
        <v>369009</v>
      </c>
      <c r="H1625" s="410">
        <f t="shared" si="50"/>
        <v>39052900</v>
      </c>
      <c r="I1625" s="410" t="str">
        <f t="shared" si="51"/>
        <v>--- Kiti</v>
      </c>
      <c r="J1625" s="410" t="str">
        <f t="shared" si="51"/>
        <v>kilogramai</v>
      </c>
    </row>
    <row r="1626" spans="1:10" ht="18" hidden="1" customHeight="1">
      <c r="A1626" s="414"/>
      <c r="B1626" s="414"/>
      <c r="C1626" s="414"/>
      <c r="D1626" s="414"/>
      <c r="E1626" s="412">
        <v>2006</v>
      </c>
      <c r="F1626" s="413">
        <v>256075</v>
      </c>
      <c r="G1626" s="413">
        <v>205101</v>
      </c>
      <c r="H1626" s="410">
        <f t="shared" si="50"/>
        <v>39052900</v>
      </c>
      <c r="I1626" s="410" t="str">
        <f t="shared" si="51"/>
        <v>--- Kiti</v>
      </c>
      <c r="J1626" s="410" t="str">
        <f t="shared" si="51"/>
        <v>kilogramai</v>
      </c>
    </row>
    <row r="1627" spans="1:10" ht="18" hidden="1" customHeight="1">
      <c r="A1627" s="414"/>
      <c r="B1627" s="414"/>
      <c r="C1627" s="414"/>
      <c r="D1627" s="414"/>
      <c r="E1627" s="412">
        <v>2005</v>
      </c>
      <c r="F1627" s="413">
        <v>4375</v>
      </c>
      <c r="G1627" s="413">
        <v>199650</v>
      </c>
      <c r="H1627" s="410">
        <f t="shared" si="50"/>
        <v>39052900</v>
      </c>
      <c r="I1627" s="410" t="str">
        <f t="shared" si="51"/>
        <v>--- Kiti</v>
      </c>
      <c r="J1627" s="410" t="str">
        <f t="shared" si="51"/>
        <v>kilogramai</v>
      </c>
    </row>
    <row r="1628" spans="1:10" ht="18" hidden="1" customHeight="1">
      <c r="A1628" s="414"/>
      <c r="B1628" s="411" t="s">
        <v>3249</v>
      </c>
      <c r="C1628" s="411" t="s">
        <v>3250</v>
      </c>
      <c r="D1628" s="411" t="s">
        <v>3054</v>
      </c>
      <c r="E1628" s="412">
        <v>2018</v>
      </c>
      <c r="F1628" s="413">
        <v>1152774.3</v>
      </c>
      <c r="G1628" s="413">
        <v>287020</v>
      </c>
      <c r="H1628" s="410">
        <f t="shared" si="50"/>
        <v>39053000</v>
      </c>
      <c r="I1628" s="410" t="str">
        <f t="shared" si="51"/>
        <v>-- Poli(vinilo alkoholis), kurio struktūroje yra arba nėra nehidrolizuotų acetato grupių</v>
      </c>
      <c r="J1628" s="410" t="str">
        <f t="shared" si="51"/>
        <v>kilogramai</v>
      </c>
    </row>
    <row r="1629" spans="1:10" ht="18" hidden="1" customHeight="1">
      <c r="A1629" s="414"/>
      <c r="B1629" s="414"/>
      <c r="C1629" s="414"/>
      <c r="D1629" s="414"/>
      <c r="E1629" s="412">
        <v>2017</v>
      </c>
      <c r="F1629" s="413">
        <v>1152307</v>
      </c>
      <c r="G1629" s="413">
        <v>313379.3</v>
      </c>
      <c r="H1629" s="410">
        <f t="shared" si="50"/>
        <v>39053000</v>
      </c>
      <c r="I1629" s="410" t="str">
        <f t="shared" si="51"/>
        <v>-- Poli(vinilo alkoholis), kurio struktūroje yra arba nėra nehidrolizuotų acetato grupių</v>
      </c>
      <c r="J1629" s="410" t="str">
        <f t="shared" si="51"/>
        <v>kilogramai</v>
      </c>
    </row>
    <row r="1630" spans="1:10" ht="18" hidden="1" customHeight="1">
      <c r="A1630" s="414"/>
      <c r="B1630" s="414"/>
      <c r="C1630" s="414"/>
      <c r="D1630" s="414"/>
      <c r="E1630" s="412">
        <v>2016</v>
      </c>
      <c r="F1630" s="413">
        <v>113198</v>
      </c>
      <c r="G1630" s="413">
        <v>204281.3</v>
      </c>
      <c r="H1630" s="410">
        <f t="shared" si="50"/>
        <v>39053000</v>
      </c>
      <c r="I1630" s="410" t="str">
        <f t="shared" si="51"/>
        <v>-- Poli(vinilo alkoholis), kurio struktūroje yra arba nėra nehidrolizuotų acetato grupių</v>
      </c>
      <c r="J1630" s="410" t="str">
        <f t="shared" si="51"/>
        <v>kilogramai</v>
      </c>
    </row>
    <row r="1631" spans="1:10" ht="18" hidden="1" customHeight="1">
      <c r="A1631" s="414"/>
      <c r="B1631" s="414"/>
      <c r="C1631" s="414"/>
      <c r="D1631" s="414"/>
      <c r="E1631" s="412">
        <v>2015</v>
      </c>
      <c r="F1631" s="413">
        <v>100094</v>
      </c>
      <c r="G1631" s="413">
        <v>109448.9</v>
      </c>
      <c r="H1631" s="410">
        <f t="shared" si="50"/>
        <v>39053000</v>
      </c>
      <c r="I1631" s="410" t="str">
        <f t="shared" si="51"/>
        <v>-- Poli(vinilo alkoholis), kurio struktūroje yra arba nėra nehidrolizuotų acetato grupių</v>
      </c>
      <c r="J1631" s="410" t="str">
        <f t="shared" si="51"/>
        <v>kilogramai</v>
      </c>
    </row>
    <row r="1632" spans="1:10" ht="18" hidden="1" customHeight="1">
      <c r="A1632" s="414"/>
      <c r="B1632" s="414"/>
      <c r="C1632" s="414"/>
      <c r="D1632" s="414"/>
      <c r="E1632" s="412">
        <v>2014</v>
      </c>
      <c r="F1632" s="413">
        <v>23355.9</v>
      </c>
      <c r="G1632" s="413">
        <v>28833.200000000001</v>
      </c>
      <c r="H1632" s="410">
        <f t="shared" si="50"/>
        <v>39053000</v>
      </c>
      <c r="I1632" s="410" t="str">
        <f t="shared" si="51"/>
        <v>-- Poli(vinilo alkoholis), kurio struktūroje yra arba nėra nehidrolizuotų acetato grupių</v>
      </c>
      <c r="J1632" s="410" t="str">
        <f t="shared" si="51"/>
        <v>kilogramai</v>
      </c>
    </row>
    <row r="1633" spans="1:10" ht="18" hidden="1" customHeight="1">
      <c r="A1633" s="414"/>
      <c r="B1633" s="414"/>
      <c r="C1633" s="414"/>
      <c r="D1633" s="414"/>
      <c r="E1633" s="412">
        <v>2013</v>
      </c>
      <c r="F1633" s="413">
        <v>130.4</v>
      </c>
      <c r="G1633" s="413">
        <v>5481.1</v>
      </c>
      <c r="H1633" s="410">
        <f t="shared" si="50"/>
        <v>39053000</v>
      </c>
      <c r="I1633" s="410" t="str">
        <f t="shared" si="51"/>
        <v>-- Poli(vinilo alkoholis), kurio struktūroje yra arba nėra nehidrolizuotų acetato grupių</v>
      </c>
      <c r="J1633" s="410" t="str">
        <f t="shared" si="51"/>
        <v>kilogramai</v>
      </c>
    </row>
    <row r="1634" spans="1:10" ht="18" hidden="1" customHeight="1">
      <c r="A1634" s="414"/>
      <c r="B1634" s="414"/>
      <c r="C1634" s="414"/>
      <c r="D1634" s="414"/>
      <c r="E1634" s="412">
        <v>2012</v>
      </c>
      <c r="F1634" s="413">
        <v>1294</v>
      </c>
      <c r="G1634" s="413">
        <v>25188.7</v>
      </c>
      <c r="H1634" s="410">
        <f t="shared" si="50"/>
        <v>39053000</v>
      </c>
      <c r="I1634" s="410" t="str">
        <f t="shared" si="51"/>
        <v>-- Poli(vinilo alkoholis), kurio struktūroje yra arba nėra nehidrolizuotų acetato grupių</v>
      </c>
      <c r="J1634" s="410" t="str">
        <f t="shared" si="51"/>
        <v>kilogramai</v>
      </c>
    </row>
    <row r="1635" spans="1:10" ht="18" hidden="1" customHeight="1">
      <c r="A1635" s="414"/>
      <c r="B1635" s="414"/>
      <c r="C1635" s="414"/>
      <c r="D1635" s="414"/>
      <c r="E1635" s="412">
        <v>2011</v>
      </c>
      <c r="F1635" s="413">
        <v>7542.4</v>
      </c>
      <c r="G1635" s="413">
        <v>21506.400000000001</v>
      </c>
      <c r="H1635" s="410">
        <f t="shared" si="50"/>
        <v>39053000</v>
      </c>
      <c r="I1635" s="410" t="str">
        <f t="shared" si="51"/>
        <v>-- Poli(vinilo alkoholis), kurio struktūroje yra arba nėra nehidrolizuotų acetato grupių</v>
      </c>
      <c r="J1635" s="410" t="str">
        <f t="shared" si="51"/>
        <v>kilogramai</v>
      </c>
    </row>
    <row r="1636" spans="1:10" ht="18" hidden="1" customHeight="1">
      <c r="A1636" s="414"/>
      <c r="B1636" s="414"/>
      <c r="C1636" s="414"/>
      <c r="D1636" s="414"/>
      <c r="E1636" s="412">
        <v>2010</v>
      </c>
      <c r="F1636" s="413">
        <v>56341.7</v>
      </c>
      <c r="G1636" s="413">
        <v>38126</v>
      </c>
      <c r="H1636" s="410">
        <f t="shared" si="50"/>
        <v>39053000</v>
      </c>
      <c r="I1636" s="410" t="str">
        <f t="shared" si="51"/>
        <v>-- Poli(vinilo alkoholis), kurio struktūroje yra arba nėra nehidrolizuotų acetato grupių</v>
      </c>
      <c r="J1636" s="410" t="str">
        <f t="shared" si="51"/>
        <v>kilogramai</v>
      </c>
    </row>
    <row r="1637" spans="1:10" ht="18" hidden="1" customHeight="1">
      <c r="A1637" s="414"/>
      <c r="B1637" s="414"/>
      <c r="C1637" s="414"/>
      <c r="D1637" s="414"/>
      <c r="E1637" s="412">
        <v>2009</v>
      </c>
      <c r="F1637" s="413">
        <v>28251</v>
      </c>
      <c r="G1637" s="413">
        <v>40737.599999999999</v>
      </c>
      <c r="H1637" s="410">
        <f t="shared" si="50"/>
        <v>39053000</v>
      </c>
      <c r="I1637" s="410" t="str">
        <f t="shared" si="51"/>
        <v>-- Poli(vinilo alkoholis), kurio struktūroje yra arba nėra nehidrolizuotų acetato grupių</v>
      </c>
      <c r="J1637" s="410" t="str">
        <f t="shared" si="51"/>
        <v>kilogramai</v>
      </c>
    </row>
    <row r="1638" spans="1:10" ht="18" hidden="1" customHeight="1">
      <c r="A1638" s="414"/>
      <c r="B1638" s="414"/>
      <c r="C1638" s="414"/>
      <c r="D1638" s="414"/>
      <c r="E1638" s="412">
        <v>2008</v>
      </c>
      <c r="F1638" s="413">
        <v>26120</v>
      </c>
      <c r="G1638" s="413">
        <v>34041</v>
      </c>
      <c r="H1638" s="410">
        <f t="shared" si="50"/>
        <v>39053000</v>
      </c>
      <c r="I1638" s="410" t="str">
        <f t="shared" si="51"/>
        <v>-- Poli(vinilo alkoholis), kurio struktūroje yra arba nėra nehidrolizuotų acetato grupių</v>
      </c>
      <c r="J1638" s="410" t="str">
        <f t="shared" si="51"/>
        <v>kilogramai</v>
      </c>
    </row>
    <row r="1639" spans="1:10" ht="18" hidden="1" customHeight="1">
      <c r="A1639" s="414"/>
      <c r="B1639" s="414"/>
      <c r="C1639" s="414"/>
      <c r="D1639" s="414"/>
      <c r="E1639" s="412">
        <v>2007</v>
      </c>
      <c r="F1639" s="413">
        <v>2032.8</v>
      </c>
      <c r="G1639" s="413">
        <v>43936</v>
      </c>
      <c r="H1639" s="410">
        <f t="shared" si="50"/>
        <v>39053000</v>
      </c>
      <c r="I1639" s="410" t="str">
        <f t="shared" si="51"/>
        <v>-- Poli(vinilo alkoholis), kurio struktūroje yra arba nėra nehidrolizuotų acetato grupių</v>
      </c>
      <c r="J1639" s="410" t="str">
        <f t="shared" si="51"/>
        <v>kilogramai</v>
      </c>
    </row>
    <row r="1640" spans="1:10" ht="18" hidden="1" customHeight="1">
      <c r="A1640" s="414"/>
      <c r="B1640" s="414"/>
      <c r="C1640" s="414"/>
      <c r="D1640" s="414"/>
      <c r="E1640" s="412">
        <v>2006</v>
      </c>
      <c r="F1640" s="413">
        <v>1057.0999999999999</v>
      </c>
      <c r="G1640" s="413">
        <v>30530.1</v>
      </c>
      <c r="H1640" s="410">
        <f t="shared" si="50"/>
        <v>39053000</v>
      </c>
      <c r="I1640" s="410" t="str">
        <f t="shared" si="51"/>
        <v>-- Poli(vinilo alkoholis), kurio struktūroje yra arba nėra nehidrolizuotų acetato grupių</v>
      </c>
      <c r="J1640" s="410" t="str">
        <f t="shared" si="51"/>
        <v>kilogramai</v>
      </c>
    </row>
    <row r="1641" spans="1:10" ht="18" hidden="1" customHeight="1">
      <c r="A1641" s="414"/>
      <c r="B1641" s="414"/>
      <c r="C1641" s="414"/>
      <c r="D1641" s="414"/>
      <c r="E1641" s="412">
        <v>2005</v>
      </c>
      <c r="F1641" s="413">
        <v>4920.5</v>
      </c>
      <c r="G1641" s="413">
        <v>49004</v>
      </c>
      <c r="H1641" s="410">
        <f t="shared" si="50"/>
        <v>39053000</v>
      </c>
      <c r="I1641" s="410" t="str">
        <f t="shared" si="51"/>
        <v>-- Poli(vinilo alkoholis), kurio struktūroje yra arba nėra nehidrolizuotų acetato grupių</v>
      </c>
      <c r="J1641" s="410" t="str">
        <f t="shared" si="51"/>
        <v>kilogramai</v>
      </c>
    </row>
    <row r="1642" spans="1:10" ht="18" hidden="1" customHeight="1">
      <c r="A1642" s="414"/>
      <c r="B1642" s="411" t="s">
        <v>3251</v>
      </c>
      <c r="C1642" s="411" t="s">
        <v>3252</v>
      </c>
      <c r="D1642" s="411" t="s">
        <v>3054</v>
      </c>
      <c r="E1642" s="412">
        <v>2018</v>
      </c>
      <c r="F1642" s="413">
        <v>26120</v>
      </c>
      <c r="G1642" s="413">
        <v>528936</v>
      </c>
      <c r="H1642" s="410">
        <f t="shared" si="50"/>
        <v>39059100</v>
      </c>
      <c r="I1642" s="410" t="str">
        <f t="shared" si="51"/>
        <v>--- Kopolimerai</v>
      </c>
      <c r="J1642" s="410" t="str">
        <f t="shared" si="51"/>
        <v>kilogramai</v>
      </c>
    </row>
    <row r="1643" spans="1:10" ht="18" hidden="1" customHeight="1">
      <c r="A1643" s="414"/>
      <c r="B1643" s="414"/>
      <c r="C1643" s="414"/>
      <c r="D1643" s="414"/>
      <c r="E1643" s="412">
        <v>2017</v>
      </c>
      <c r="F1643" s="413">
        <v>615</v>
      </c>
      <c r="G1643" s="413">
        <v>804585</v>
      </c>
      <c r="H1643" s="410">
        <f t="shared" si="50"/>
        <v>39059100</v>
      </c>
      <c r="I1643" s="410" t="str">
        <f t="shared" si="51"/>
        <v>--- Kopolimerai</v>
      </c>
      <c r="J1643" s="410" t="str">
        <f t="shared" si="51"/>
        <v>kilogramai</v>
      </c>
    </row>
    <row r="1644" spans="1:10" ht="18" hidden="1" customHeight="1">
      <c r="A1644" s="414"/>
      <c r="B1644" s="414"/>
      <c r="C1644" s="414"/>
      <c r="D1644" s="414"/>
      <c r="E1644" s="412">
        <v>2016</v>
      </c>
      <c r="F1644" s="413">
        <v>1313</v>
      </c>
      <c r="G1644" s="413">
        <v>465110</v>
      </c>
      <c r="H1644" s="410">
        <f t="shared" si="50"/>
        <v>39059100</v>
      </c>
      <c r="I1644" s="410" t="str">
        <f t="shared" si="51"/>
        <v>--- Kopolimerai</v>
      </c>
      <c r="J1644" s="410" t="str">
        <f t="shared" si="51"/>
        <v>kilogramai</v>
      </c>
    </row>
    <row r="1645" spans="1:10" ht="18" hidden="1" customHeight="1">
      <c r="A1645" s="414"/>
      <c r="B1645" s="414"/>
      <c r="C1645" s="414"/>
      <c r="D1645" s="414"/>
      <c r="E1645" s="412">
        <v>2015</v>
      </c>
      <c r="F1645" s="413">
        <v>14545</v>
      </c>
      <c r="G1645" s="413">
        <v>371716.3</v>
      </c>
      <c r="H1645" s="410">
        <f t="shared" si="50"/>
        <v>39059100</v>
      </c>
      <c r="I1645" s="410" t="str">
        <f t="shared" si="51"/>
        <v>--- Kopolimerai</v>
      </c>
      <c r="J1645" s="410" t="str">
        <f t="shared" si="51"/>
        <v>kilogramai</v>
      </c>
    </row>
    <row r="1646" spans="1:10" ht="18" hidden="1" customHeight="1">
      <c r="A1646" s="414"/>
      <c r="B1646" s="414"/>
      <c r="C1646" s="414"/>
      <c r="D1646" s="414"/>
      <c r="E1646" s="412">
        <v>2014</v>
      </c>
      <c r="F1646" s="413">
        <v>12666</v>
      </c>
      <c r="G1646" s="413">
        <v>402650.3</v>
      </c>
      <c r="H1646" s="410">
        <f t="shared" si="50"/>
        <v>39059100</v>
      </c>
      <c r="I1646" s="410" t="str">
        <f t="shared" si="51"/>
        <v>--- Kopolimerai</v>
      </c>
      <c r="J1646" s="410" t="str">
        <f t="shared" si="51"/>
        <v>kilogramai</v>
      </c>
    </row>
    <row r="1647" spans="1:10" ht="18" hidden="1" customHeight="1">
      <c r="A1647" s="414"/>
      <c r="B1647" s="414"/>
      <c r="C1647" s="414"/>
      <c r="D1647" s="414"/>
      <c r="E1647" s="412">
        <v>2013</v>
      </c>
      <c r="F1647" s="413">
        <v>46320</v>
      </c>
      <c r="G1647" s="413">
        <v>270686</v>
      </c>
      <c r="H1647" s="410">
        <f t="shared" si="50"/>
        <v>39059100</v>
      </c>
      <c r="I1647" s="410" t="str">
        <f t="shared" si="51"/>
        <v>--- Kopolimerai</v>
      </c>
      <c r="J1647" s="410" t="str">
        <f t="shared" si="51"/>
        <v>kilogramai</v>
      </c>
    </row>
    <row r="1648" spans="1:10" ht="18" hidden="1" customHeight="1">
      <c r="A1648" s="414"/>
      <c r="B1648" s="414"/>
      <c r="C1648" s="414"/>
      <c r="D1648" s="414"/>
      <c r="E1648" s="412">
        <v>2012</v>
      </c>
      <c r="F1648" s="413">
        <v>19050</v>
      </c>
      <c r="G1648" s="413">
        <v>250180</v>
      </c>
      <c r="H1648" s="410">
        <f t="shared" si="50"/>
        <v>39059100</v>
      </c>
      <c r="I1648" s="410" t="str">
        <f t="shared" si="51"/>
        <v>--- Kopolimerai</v>
      </c>
      <c r="J1648" s="410" t="str">
        <f t="shared" si="51"/>
        <v>kilogramai</v>
      </c>
    </row>
    <row r="1649" spans="1:10" ht="18" hidden="1" customHeight="1">
      <c r="A1649" s="414"/>
      <c r="B1649" s="414"/>
      <c r="C1649" s="414"/>
      <c r="D1649" s="414"/>
      <c r="E1649" s="412">
        <v>2011</v>
      </c>
      <c r="F1649" s="413">
        <v>67735</v>
      </c>
      <c r="G1649" s="413">
        <v>131172</v>
      </c>
      <c r="H1649" s="410">
        <f t="shared" si="50"/>
        <v>39059100</v>
      </c>
      <c r="I1649" s="410" t="str">
        <f t="shared" si="51"/>
        <v>--- Kopolimerai</v>
      </c>
      <c r="J1649" s="410" t="str">
        <f t="shared" si="51"/>
        <v>kilogramai</v>
      </c>
    </row>
    <row r="1650" spans="1:10" ht="18" hidden="1" customHeight="1">
      <c r="A1650" s="414"/>
      <c r="B1650" s="414"/>
      <c r="C1650" s="414"/>
      <c r="D1650" s="414"/>
      <c r="E1650" s="412">
        <v>2010</v>
      </c>
      <c r="F1650" s="413">
        <v>63650</v>
      </c>
      <c r="G1650" s="413">
        <v>88269</v>
      </c>
      <c r="H1650" s="410">
        <f t="shared" si="50"/>
        <v>39059100</v>
      </c>
      <c r="I1650" s="410" t="str">
        <f t="shared" si="51"/>
        <v>--- Kopolimerai</v>
      </c>
      <c r="J1650" s="410" t="str">
        <f t="shared" si="51"/>
        <v>kilogramai</v>
      </c>
    </row>
    <row r="1651" spans="1:10" ht="18" hidden="1" customHeight="1">
      <c r="A1651" s="414"/>
      <c r="B1651" s="414"/>
      <c r="C1651" s="414"/>
      <c r="D1651" s="414"/>
      <c r="E1651" s="412">
        <v>2009</v>
      </c>
      <c r="F1651" s="413">
        <v>0</v>
      </c>
      <c r="G1651" s="413">
        <v>54110</v>
      </c>
      <c r="H1651" s="410">
        <f t="shared" si="50"/>
        <v>39059100</v>
      </c>
      <c r="I1651" s="410" t="str">
        <f t="shared" si="51"/>
        <v>--- Kopolimerai</v>
      </c>
      <c r="J1651" s="410" t="str">
        <f t="shared" si="51"/>
        <v>kilogramai</v>
      </c>
    </row>
    <row r="1652" spans="1:10" ht="18" hidden="1" customHeight="1">
      <c r="A1652" s="414"/>
      <c r="B1652" s="414"/>
      <c r="C1652" s="414"/>
      <c r="D1652" s="414"/>
      <c r="E1652" s="412">
        <v>2008</v>
      </c>
      <c r="F1652" s="413">
        <v>0</v>
      </c>
      <c r="G1652" s="413">
        <v>7716</v>
      </c>
      <c r="H1652" s="410">
        <f t="shared" si="50"/>
        <v>39059100</v>
      </c>
      <c r="I1652" s="410" t="str">
        <f t="shared" si="51"/>
        <v>--- Kopolimerai</v>
      </c>
      <c r="J1652" s="410" t="str">
        <f t="shared" si="51"/>
        <v>kilogramai</v>
      </c>
    </row>
    <row r="1653" spans="1:10" ht="18" hidden="1" customHeight="1">
      <c r="A1653" s="414"/>
      <c r="B1653" s="414"/>
      <c r="C1653" s="414"/>
      <c r="D1653" s="414"/>
      <c r="E1653" s="412">
        <v>2007</v>
      </c>
      <c r="F1653" s="413">
        <v>0</v>
      </c>
      <c r="G1653" s="413">
        <v>5682.3</v>
      </c>
      <c r="H1653" s="410">
        <f t="shared" si="50"/>
        <v>39059100</v>
      </c>
      <c r="I1653" s="410" t="str">
        <f t="shared" si="51"/>
        <v>--- Kopolimerai</v>
      </c>
      <c r="J1653" s="410" t="str">
        <f t="shared" si="51"/>
        <v>kilogramai</v>
      </c>
    </row>
    <row r="1654" spans="1:10" ht="18" hidden="1" customHeight="1">
      <c r="A1654" s="414"/>
      <c r="B1654" s="414"/>
      <c r="C1654" s="414"/>
      <c r="D1654" s="414"/>
      <c r="E1654" s="412">
        <v>2006</v>
      </c>
      <c r="F1654" s="413">
        <v>0</v>
      </c>
      <c r="G1654" s="413">
        <v>1010</v>
      </c>
      <c r="H1654" s="410">
        <f t="shared" si="50"/>
        <v>39059100</v>
      </c>
      <c r="I1654" s="410" t="str">
        <f t="shared" si="51"/>
        <v>--- Kopolimerai</v>
      </c>
      <c r="J1654" s="410" t="str">
        <f t="shared" si="51"/>
        <v>kilogramai</v>
      </c>
    </row>
    <row r="1655" spans="1:10" ht="18" hidden="1" customHeight="1">
      <c r="A1655" s="414"/>
      <c r="B1655" s="414"/>
      <c r="C1655" s="414"/>
      <c r="D1655" s="414"/>
      <c r="E1655" s="412">
        <v>2005</v>
      </c>
      <c r="F1655" s="413">
        <v>760</v>
      </c>
      <c r="G1655" s="413">
        <v>4104</v>
      </c>
      <c r="H1655" s="410">
        <f t="shared" si="50"/>
        <v>39059100</v>
      </c>
      <c r="I1655" s="410" t="str">
        <f t="shared" si="51"/>
        <v>--- Kopolimerai</v>
      </c>
      <c r="J1655" s="410" t="str">
        <f t="shared" si="51"/>
        <v>kilogramai</v>
      </c>
    </row>
    <row r="1656" spans="1:10" ht="18" hidden="1" customHeight="1">
      <c r="A1656" s="414"/>
      <c r="B1656" s="411" t="s">
        <v>3253</v>
      </c>
      <c r="C1656" s="411" t="s">
        <v>3254</v>
      </c>
      <c r="D1656" s="411" t="s">
        <v>3054</v>
      </c>
      <c r="E1656" s="412">
        <v>2018</v>
      </c>
      <c r="F1656" s="413"/>
      <c r="G1656" s="413"/>
      <c r="H1656" s="410">
        <f t="shared" si="50"/>
        <v>39059910</v>
      </c>
      <c r="I1656" s="410" t="str">
        <f t="shared" si="51"/>
        <v>--- Polivinilformalis, vienu iš pavidalų, apibrėžtų šio skirsnio 6 pastabos b punkte, kurio molekulinė masė ne mažesnė kaip 10000, bet ne didesnė kaip 40000: - kurio sudėtyje acetilo grupės, išreikštos vinilacetatu, sudaro ne mažiau kaip 9,5 % masės, bet ne daugiau kaip 13 %, ir - hidroksi-grupės, išreikštos vinilo alkoholiu, sudaro ne mažiau kaip 5 % masės, bet ne daugiau kaip 6,5 % masės</v>
      </c>
      <c r="J1656" s="410" t="str">
        <f t="shared" si="51"/>
        <v>kilogramai</v>
      </c>
    </row>
    <row r="1657" spans="1:10" ht="18" hidden="1" customHeight="1">
      <c r="A1657" s="414"/>
      <c r="B1657" s="414"/>
      <c r="C1657" s="414"/>
      <c r="D1657" s="414"/>
      <c r="E1657" s="412">
        <v>2017</v>
      </c>
      <c r="F1657" s="413"/>
      <c r="G1657" s="413"/>
      <c r="H1657" s="410">
        <f t="shared" si="50"/>
        <v>39059910</v>
      </c>
      <c r="I1657" s="410" t="str">
        <f t="shared" si="51"/>
        <v>--- Polivinilformalis, vienu iš pavidalų, apibrėžtų šio skirsnio 6 pastabos b punkte, kurio molekulinė masė ne mažesnė kaip 10000, bet ne didesnė kaip 40000: - kurio sudėtyje acetilo grupės, išreikštos vinilacetatu, sudaro ne mažiau kaip 9,5 % masės, bet ne daugiau kaip 13 %, ir - hidroksi-grupės, išreikštos vinilo alkoholiu, sudaro ne mažiau kaip 5 % masės, bet ne daugiau kaip 6,5 % masės</v>
      </c>
      <c r="J1657" s="410" t="str">
        <f t="shared" si="51"/>
        <v>kilogramai</v>
      </c>
    </row>
    <row r="1658" spans="1:10" ht="18" hidden="1" customHeight="1">
      <c r="A1658" s="414"/>
      <c r="B1658" s="414"/>
      <c r="C1658" s="414"/>
      <c r="D1658" s="414"/>
      <c r="E1658" s="412">
        <v>2016</v>
      </c>
      <c r="F1658" s="413"/>
      <c r="G1658" s="413"/>
      <c r="H1658" s="410">
        <f t="shared" si="50"/>
        <v>39059910</v>
      </c>
      <c r="I1658" s="410" t="str">
        <f t="shared" si="51"/>
        <v>--- Polivinilformalis, vienu iš pavidalų, apibrėžtų šio skirsnio 6 pastabos b punkte, kurio molekulinė masė ne mažesnė kaip 10000, bet ne didesnė kaip 40000: - kurio sudėtyje acetilo grupės, išreikštos vinilacetatu, sudaro ne mažiau kaip 9,5 % masės, bet ne daugiau kaip 13 %, ir - hidroksi-grupės, išreikštos vinilo alkoholiu, sudaro ne mažiau kaip 5 % masės, bet ne daugiau kaip 6,5 % masės</v>
      </c>
      <c r="J1658" s="410" t="str">
        <f t="shared" si="51"/>
        <v>kilogramai</v>
      </c>
    </row>
    <row r="1659" spans="1:10" ht="18" hidden="1" customHeight="1">
      <c r="A1659" s="414"/>
      <c r="B1659" s="414"/>
      <c r="C1659" s="414"/>
      <c r="D1659" s="414"/>
      <c r="E1659" s="412">
        <v>2015</v>
      </c>
      <c r="F1659" s="413"/>
      <c r="G1659" s="413"/>
      <c r="H1659" s="410">
        <f t="shared" si="50"/>
        <v>39059910</v>
      </c>
      <c r="I1659" s="410" t="str">
        <f t="shared" si="51"/>
        <v>--- Polivinilformalis, vienu iš pavidalų, apibrėžtų šio skirsnio 6 pastabos b punkte, kurio molekulinė masė ne mažesnė kaip 10000, bet ne didesnė kaip 40000: - kurio sudėtyje acetilo grupės, išreikštos vinilacetatu, sudaro ne mažiau kaip 9,5 % masės, bet ne daugiau kaip 13 %, ir - hidroksi-grupės, išreikštos vinilo alkoholiu, sudaro ne mažiau kaip 5 % masės, bet ne daugiau kaip 6,5 % masės</v>
      </c>
      <c r="J1659" s="410" t="str">
        <f t="shared" si="51"/>
        <v>kilogramai</v>
      </c>
    </row>
    <row r="1660" spans="1:10" ht="18" hidden="1" customHeight="1">
      <c r="A1660" s="414"/>
      <c r="B1660" s="414"/>
      <c r="C1660" s="414"/>
      <c r="D1660" s="414"/>
      <c r="E1660" s="412">
        <v>2014</v>
      </c>
      <c r="F1660" s="413"/>
      <c r="G1660" s="413"/>
      <c r="H1660" s="410">
        <f t="shared" si="50"/>
        <v>39059910</v>
      </c>
      <c r="I1660" s="410" t="str">
        <f t="shared" si="51"/>
        <v>--- Polivinilformalis, vienu iš pavidalų, apibrėžtų šio skirsnio 6 pastabos b punkte, kurio molekulinė masė ne mažesnė kaip 10000, bet ne didesnė kaip 40000: - kurio sudėtyje acetilo grupės, išreikštos vinilacetatu, sudaro ne mažiau kaip 9,5 % masės, bet ne daugiau kaip 13 %, ir - hidroksi-grupės, išreikštos vinilo alkoholiu, sudaro ne mažiau kaip 5 % masės, bet ne daugiau kaip 6,5 % masės</v>
      </c>
      <c r="J1660" s="410" t="str">
        <f t="shared" si="51"/>
        <v>kilogramai</v>
      </c>
    </row>
    <row r="1661" spans="1:10" ht="18" hidden="1" customHeight="1">
      <c r="A1661" s="414"/>
      <c r="B1661" s="414"/>
      <c r="C1661" s="414"/>
      <c r="D1661" s="414"/>
      <c r="E1661" s="412">
        <v>2013</v>
      </c>
      <c r="F1661" s="413"/>
      <c r="G1661" s="413"/>
      <c r="H1661" s="410">
        <f t="shared" si="50"/>
        <v>39059910</v>
      </c>
      <c r="I1661" s="410" t="str">
        <f t="shared" si="51"/>
        <v>--- Polivinilformalis, vienu iš pavidalų, apibrėžtų šio skirsnio 6 pastabos b punkte, kurio molekulinė masė ne mažesnė kaip 10000, bet ne didesnė kaip 40000: - kurio sudėtyje acetilo grupės, išreikštos vinilacetatu, sudaro ne mažiau kaip 9,5 % masės, bet ne daugiau kaip 13 %, ir - hidroksi-grupės, išreikštos vinilo alkoholiu, sudaro ne mažiau kaip 5 % masės, bet ne daugiau kaip 6,5 % masės</v>
      </c>
      <c r="J1661" s="410" t="str">
        <f t="shared" si="51"/>
        <v>kilogramai</v>
      </c>
    </row>
    <row r="1662" spans="1:10" ht="18" hidden="1" customHeight="1">
      <c r="A1662" s="414"/>
      <c r="B1662" s="414"/>
      <c r="C1662" s="414"/>
      <c r="D1662" s="414"/>
      <c r="E1662" s="412">
        <v>2012</v>
      </c>
      <c r="F1662" s="413"/>
      <c r="G1662" s="413"/>
      <c r="H1662" s="410">
        <f t="shared" si="50"/>
        <v>39059910</v>
      </c>
      <c r="I1662" s="410" t="str">
        <f t="shared" si="51"/>
        <v>--- Polivinilformalis, vienu iš pavidalų, apibrėžtų šio skirsnio 6 pastabos b punkte, kurio molekulinė masė ne mažesnė kaip 10000, bet ne didesnė kaip 40000: - kurio sudėtyje acetilo grupės, išreikštos vinilacetatu, sudaro ne mažiau kaip 9,5 % masės, bet ne daugiau kaip 13 %, ir - hidroksi-grupės, išreikštos vinilo alkoholiu, sudaro ne mažiau kaip 5 % masės, bet ne daugiau kaip 6,5 % masės</v>
      </c>
      <c r="J1662" s="410" t="str">
        <f t="shared" si="51"/>
        <v>kilogramai</v>
      </c>
    </row>
    <row r="1663" spans="1:10" ht="18" hidden="1" customHeight="1">
      <c r="A1663" s="414"/>
      <c r="B1663" s="414"/>
      <c r="C1663" s="414"/>
      <c r="D1663" s="414"/>
      <c r="E1663" s="412">
        <v>2011</v>
      </c>
      <c r="F1663" s="413"/>
      <c r="G1663" s="413"/>
      <c r="H1663" s="410">
        <f t="shared" si="50"/>
        <v>39059910</v>
      </c>
      <c r="I1663" s="410" t="str">
        <f t="shared" si="51"/>
        <v>--- Polivinilformalis, vienu iš pavidalų, apibrėžtų šio skirsnio 6 pastabos b punkte, kurio molekulinė masė ne mažesnė kaip 10000, bet ne didesnė kaip 40000: - kurio sudėtyje acetilo grupės, išreikštos vinilacetatu, sudaro ne mažiau kaip 9,5 % masės, bet ne daugiau kaip 13 %, ir - hidroksi-grupės, išreikštos vinilo alkoholiu, sudaro ne mažiau kaip 5 % masės, bet ne daugiau kaip 6,5 % masės</v>
      </c>
      <c r="J1663" s="410" t="str">
        <f t="shared" si="51"/>
        <v>kilogramai</v>
      </c>
    </row>
    <row r="1664" spans="1:10" ht="18" hidden="1" customHeight="1">
      <c r="A1664" s="414"/>
      <c r="B1664" s="414"/>
      <c r="C1664" s="414"/>
      <c r="D1664" s="414"/>
      <c r="E1664" s="412">
        <v>2010</v>
      </c>
      <c r="F1664" s="413">
        <v>0</v>
      </c>
      <c r="G1664" s="413">
        <v>0.8</v>
      </c>
      <c r="H1664" s="410">
        <f t="shared" si="50"/>
        <v>39059910</v>
      </c>
      <c r="I1664" s="410" t="str">
        <f t="shared" si="51"/>
        <v>--- Polivinilformalis, vienu iš pavidalų, apibrėžtų šio skirsnio 6 pastabos b punkte, kurio molekulinė masė ne mažesnė kaip 10000, bet ne didesnė kaip 40000: - kurio sudėtyje acetilo grupės, išreikštos vinilacetatu, sudaro ne mažiau kaip 9,5 % masės, bet ne daugiau kaip 13 %, ir - hidroksi-grupės, išreikštos vinilo alkoholiu, sudaro ne mažiau kaip 5 % masės, bet ne daugiau kaip 6,5 % masės</v>
      </c>
      <c r="J1664" s="410" t="str">
        <f t="shared" si="51"/>
        <v>kilogramai</v>
      </c>
    </row>
    <row r="1665" spans="1:10" ht="18" hidden="1" customHeight="1">
      <c r="A1665" s="414"/>
      <c r="B1665" s="414"/>
      <c r="C1665" s="414"/>
      <c r="D1665" s="414"/>
      <c r="E1665" s="412">
        <v>2009</v>
      </c>
      <c r="F1665" s="413">
        <v>5</v>
      </c>
      <c r="G1665" s="413">
        <v>0</v>
      </c>
      <c r="H1665" s="410">
        <f t="shared" si="50"/>
        <v>39059910</v>
      </c>
      <c r="I1665" s="410" t="str">
        <f t="shared" si="51"/>
        <v>--- Polivinilformalis, vienu iš pavidalų, apibrėžtų šio skirsnio 6 pastabos b punkte, kurio molekulinė masė ne mažesnė kaip 10000, bet ne didesnė kaip 40000: - kurio sudėtyje acetilo grupės, išreikštos vinilacetatu, sudaro ne mažiau kaip 9,5 % masės, bet ne daugiau kaip 13 %, ir - hidroksi-grupės, išreikštos vinilo alkoholiu, sudaro ne mažiau kaip 5 % masės, bet ne daugiau kaip 6,5 % masės</v>
      </c>
      <c r="J1665" s="410" t="str">
        <f t="shared" si="51"/>
        <v>kilogramai</v>
      </c>
    </row>
    <row r="1666" spans="1:10" ht="18" hidden="1" customHeight="1">
      <c r="A1666" s="414"/>
      <c r="B1666" s="414"/>
      <c r="C1666" s="414"/>
      <c r="D1666" s="414"/>
      <c r="E1666" s="412">
        <v>2008</v>
      </c>
      <c r="F1666" s="413">
        <v>0</v>
      </c>
      <c r="G1666" s="413">
        <v>25</v>
      </c>
      <c r="H1666" s="410">
        <f t="shared" si="50"/>
        <v>39059910</v>
      </c>
      <c r="I1666" s="410" t="str">
        <f t="shared" si="51"/>
        <v>--- Polivinilformalis, vienu iš pavidalų, apibrėžtų šio skirsnio 6 pastabos b punkte, kurio molekulinė masė ne mažesnė kaip 10000, bet ne didesnė kaip 40000: - kurio sudėtyje acetilo grupės, išreikštos vinilacetatu, sudaro ne mažiau kaip 9,5 % masės, bet ne daugiau kaip 13 %, ir - hidroksi-grupės, išreikštos vinilo alkoholiu, sudaro ne mažiau kaip 5 % masės, bet ne daugiau kaip 6,5 % masės</v>
      </c>
      <c r="J1666" s="410" t="str">
        <f t="shared" si="51"/>
        <v>kilogramai</v>
      </c>
    </row>
    <row r="1667" spans="1:10" ht="18" hidden="1" customHeight="1">
      <c r="A1667" s="414"/>
      <c r="B1667" s="414"/>
      <c r="C1667" s="414"/>
      <c r="D1667" s="414"/>
      <c r="E1667" s="412">
        <v>2007</v>
      </c>
      <c r="F1667" s="413"/>
      <c r="G1667" s="413"/>
      <c r="H1667" s="410">
        <f t="shared" si="50"/>
        <v>39059910</v>
      </c>
      <c r="I1667" s="410" t="str">
        <f t="shared" si="51"/>
        <v>--- Polivinilformalis, vienu iš pavidalų, apibrėžtų šio skirsnio 6 pastabos b punkte, kurio molekulinė masė ne mažesnė kaip 10000, bet ne didesnė kaip 40000: - kurio sudėtyje acetilo grupės, išreikštos vinilacetatu, sudaro ne mažiau kaip 9,5 % masės, bet ne daugiau kaip 13 %, ir - hidroksi-grupės, išreikštos vinilo alkoholiu, sudaro ne mažiau kaip 5 % masės, bet ne daugiau kaip 6,5 % masės</v>
      </c>
      <c r="J1667" s="410" t="str">
        <f t="shared" si="51"/>
        <v>kilogramai</v>
      </c>
    </row>
    <row r="1668" spans="1:10" ht="18" hidden="1" customHeight="1">
      <c r="A1668" s="414"/>
      <c r="B1668" s="414"/>
      <c r="C1668" s="414"/>
      <c r="D1668" s="414"/>
      <c r="E1668" s="412">
        <v>2006</v>
      </c>
      <c r="F1668" s="413"/>
      <c r="G1668" s="413"/>
      <c r="H1668" s="410">
        <f t="shared" si="50"/>
        <v>39059910</v>
      </c>
      <c r="I1668" s="410" t="str">
        <f t="shared" si="51"/>
        <v>--- Polivinilformalis, vienu iš pavidalų, apibrėžtų šio skirsnio 6 pastabos b punkte, kurio molekulinė masė ne mažesnė kaip 10000, bet ne didesnė kaip 40000: - kurio sudėtyje acetilo grupės, išreikštos vinilacetatu, sudaro ne mažiau kaip 9,5 % masės, bet ne daugiau kaip 13 %, ir - hidroksi-grupės, išreikštos vinilo alkoholiu, sudaro ne mažiau kaip 5 % masės, bet ne daugiau kaip 6,5 % masės</v>
      </c>
      <c r="J1668" s="410" t="str">
        <f t="shared" si="51"/>
        <v>kilogramai</v>
      </c>
    </row>
    <row r="1669" spans="1:10" ht="49.2" hidden="1" customHeight="1">
      <c r="A1669" s="414"/>
      <c r="B1669" s="414"/>
      <c r="C1669" s="414"/>
      <c r="D1669" s="414"/>
      <c r="E1669" s="412">
        <v>2005</v>
      </c>
      <c r="F1669" s="413"/>
      <c r="G1669" s="413"/>
      <c r="H1669" s="410">
        <f t="shared" ref="H1669:H1732" si="52">+IF(B1669=0,H1668,VALUE(B1669))</f>
        <v>39059910</v>
      </c>
      <c r="I1669" s="410" t="str">
        <f t="shared" ref="I1669:J1732" si="53">+IF(C1669=0,I1668,C1669)</f>
        <v>--- Polivinilformalis, vienu iš pavidalų, apibrėžtų šio skirsnio 6 pastabos b punkte, kurio molekulinė masė ne mažesnė kaip 10000, bet ne didesnė kaip 40000: - kurio sudėtyje acetilo grupės, išreikštos vinilacetatu, sudaro ne mažiau kaip 9,5 % masės, bet ne daugiau kaip 13 %, ir - hidroksi-grupės, išreikštos vinilo alkoholiu, sudaro ne mažiau kaip 5 % masės, bet ne daugiau kaip 6,5 % masės</v>
      </c>
      <c r="J1669" s="410" t="str">
        <f t="shared" si="53"/>
        <v>kilogramai</v>
      </c>
    </row>
    <row r="1670" spans="1:10" ht="18" hidden="1" customHeight="1">
      <c r="A1670" s="414"/>
      <c r="B1670" s="411" t="s">
        <v>3255</v>
      </c>
      <c r="C1670" s="411" t="s">
        <v>3082</v>
      </c>
      <c r="D1670" s="411" t="s">
        <v>3054</v>
      </c>
      <c r="E1670" s="412">
        <v>2018</v>
      </c>
      <c r="F1670" s="413">
        <v>20625.400000000001</v>
      </c>
      <c r="G1670" s="413">
        <v>11207.1</v>
      </c>
      <c r="H1670" s="410">
        <f t="shared" si="52"/>
        <v>39059990</v>
      </c>
      <c r="I1670" s="410" t="str">
        <f t="shared" si="53"/>
        <v>--- Kiti</v>
      </c>
      <c r="J1670" s="410" t="str">
        <f t="shared" si="53"/>
        <v>kilogramai</v>
      </c>
    </row>
    <row r="1671" spans="1:10" ht="18" hidden="1" customHeight="1">
      <c r="A1671" s="414"/>
      <c r="B1671" s="414"/>
      <c r="C1671" s="414"/>
      <c r="D1671" s="414"/>
      <c r="E1671" s="412">
        <v>2017</v>
      </c>
      <c r="F1671" s="413">
        <v>4966.8</v>
      </c>
      <c r="G1671" s="413">
        <v>7090.9</v>
      </c>
      <c r="H1671" s="410">
        <f t="shared" si="52"/>
        <v>39059990</v>
      </c>
      <c r="I1671" s="410" t="str">
        <f t="shared" si="53"/>
        <v>--- Kiti</v>
      </c>
      <c r="J1671" s="410" t="str">
        <f t="shared" si="53"/>
        <v>kilogramai</v>
      </c>
    </row>
    <row r="1672" spans="1:10" ht="18" hidden="1" customHeight="1">
      <c r="A1672" s="414"/>
      <c r="B1672" s="414"/>
      <c r="C1672" s="414"/>
      <c r="D1672" s="414"/>
      <c r="E1672" s="412">
        <v>2016</v>
      </c>
      <c r="F1672" s="413">
        <v>15261.1</v>
      </c>
      <c r="G1672" s="413">
        <v>16882.8</v>
      </c>
      <c r="H1672" s="410">
        <f t="shared" si="52"/>
        <v>39059990</v>
      </c>
      <c r="I1672" s="410" t="str">
        <f t="shared" si="53"/>
        <v>--- Kiti</v>
      </c>
      <c r="J1672" s="410" t="str">
        <f t="shared" si="53"/>
        <v>kilogramai</v>
      </c>
    </row>
    <row r="1673" spans="1:10" ht="18" hidden="1" customHeight="1">
      <c r="A1673" s="414"/>
      <c r="B1673" s="414"/>
      <c r="C1673" s="414"/>
      <c r="D1673" s="414"/>
      <c r="E1673" s="412">
        <v>2015</v>
      </c>
      <c r="F1673" s="413">
        <v>3327.6</v>
      </c>
      <c r="G1673" s="413">
        <v>5743.3</v>
      </c>
      <c r="H1673" s="410">
        <f t="shared" si="52"/>
        <v>39059990</v>
      </c>
      <c r="I1673" s="410" t="str">
        <f t="shared" si="53"/>
        <v>--- Kiti</v>
      </c>
      <c r="J1673" s="410" t="str">
        <f t="shared" si="53"/>
        <v>kilogramai</v>
      </c>
    </row>
    <row r="1674" spans="1:10" ht="18" hidden="1" customHeight="1">
      <c r="A1674" s="414"/>
      <c r="B1674" s="414"/>
      <c r="C1674" s="414"/>
      <c r="D1674" s="414"/>
      <c r="E1674" s="412">
        <v>2014</v>
      </c>
      <c r="F1674" s="413">
        <v>2824.9</v>
      </c>
      <c r="G1674" s="413">
        <v>50473.9</v>
      </c>
      <c r="H1674" s="410">
        <f t="shared" si="52"/>
        <v>39059990</v>
      </c>
      <c r="I1674" s="410" t="str">
        <f t="shared" si="53"/>
        <v>--- Kiti</v>
      </c>
      <c r="J1674" s="410" t="str">
        <f t="shared" si="53"/>
        <v>kilogramai</v>
      </c>
    </row>
    <row r="1675" spans="1:10" ht="18" hidden="1" customHeight="1">
      <c r="A1675" s="414"/>
      <c r="B1675" s="414"/>
      <c r="C1675" s="414"/>
      <c r="D1675" s="414"/>
      <c r="E1675" s="412">
        <v>2013</v>
      </c>
      <c r="F1675" s="413">
        <v>17235.3</v>
      </c>
      <c r="G1675" s="413">
        <v>60677.5</v>
      </c>
      <c r="H1675" s="410">
        <f t="shared" si="52"/>
        <v>39059990</v>
      </c>
      <c r="I1675" s="410" t="str">
        <f t="shared" si="53"/>
        <v>--- Kiti</v>
      </c>
      <c r="J1675" s="410" t="str">
        <f t="shared" si="53"/>
        <v>kilogramai</v>
      </c>
    </row>
    <row r="1676" spans="1:10" ht="18" hidden="1" customHeight="1">
      <c r="A1676" s="414"/>
      <c r="B1676" s="414"/>
      <c r="C1676" s="414"/>
      <c r="D1676" s="414"/>
      <c r="E1676" s="412">
        <v>2012</v>
      </c>
      <c r="F1676" s="413">
        <v>1062.8</v>
      </c>
      <c r="G1676" s="413">
        <v>4299.3999999999996</v>
      </c>
      <c r="H1676" s="410">
        <f t="shared" si="52"/>
        <v>39059990</v>
      </c>
      <c r="I1676" s="410" t="str">
        <f t="shared" si="53"/>
        <v>--- Kiti</v>
      </c>
      <c r="J1676" s="410" t="str">
        <f t="shared" si="53"/>
        <v>kilogramai</v>
      </c>
    </row>
    <row r="1677" spans="1:10" ht="18" hidden="1" customHeight="1">
      <c r="A1677" s="414"/>
      <c r="B1677" s="414"/>
      <c r="C1677" s="414"/>
      <c r="D1677" s="414"/>
      <c r="E1677" s="412">
        <v>2011</v>
      </c>
      <c r="F1677" s="413">
        <v>4271</v>
      </c>
      <c r="G1677" s="413">
        <v>16259.1</v>
      </c>
      <c r="H1677" s="410">
        <f t="shared" si="52"/>
        <v>39059990</v>
      </c>
      <c r="I1677" s="410" t="str">
        <f t="shared" si="53"/>
        <v>--- Kiti</v>
      </c>
      <c r="J1677" s="410" t="str">
        <f t="shared" si="53"/>
        <v>kilogramai</v>
      </c>
    </row>
    <row r="1678" spans="1:10" ht="18" hidden="1" customHeight="1">
      <c r="A1678" s="414"/>
      <c r="B1678" s="414"/>
      <c r="C1678" s="414"/>
      <c r="D1678" s="414"/>
      <c r="E1678" s="412">
        <v>2010</v>
      </c>
      <c r="F1678" s="413">
        <v>12359.5</v>
      </c>
      <c r="G1678" s="413">
        <v>6987.4</v>
      </c>
      <c r="H1678" s="410">
        <f t="shared" si="52"/>
        <v>39059990</v>
      </c>
      <c r="I1678" s="410" t="str">
        <f t="shared" si="53"/>
        <v>--- Kiti</v>
      </c>
      <c r="J1678" s="410" t="str">
        <f t="shared" si="53"/>
        <v>kilogramai</v>
      </c>
    </row>
    <row r="1679" spans="1:10" ht="18" hidden="1" customHeight="1">
      <c r="A1679" s="414"/>
      <c r="B1679" s="414"/>
      <c r="C1679" s="414"/>
      <c r="D1679" s="414"/>
      <c r="E1679" s="412">
        <v>2009</v>
      </c>
      <c r="F1679" s="413">
        <v>44</v>
      </c>
      <c r="G1679" s="413">
        <v>5920.3</v>
      </c>
      <c r="H1679" s="410">
        <f t="shared" si="52"/>
        <v>39059990</v>
      </c>
      <c r="I1679" s="410" t="str">
        <f t="shared" si="53"/>
        <v>--- Kiti</v>
      </c>
      <c r="J1679" s="410" t="str">
        <f t="shared" si="53"/>
        <v>kilogramai</v>
      </c>
    </row>
    <row r="1680" spans="1:10" ht="18" hidden="1" customHeight="1">
      <c r="A1680" s="414"/>
      <c r="B1680" s="414"/>
      <c r="C1680" s="414"/>
      <c r="D1680" s="414"/>
      <c r="E1680" s="412">
        <v>2008</v>
      </c>
      <c r="F1680" s="413">
        <v>210</v>
      </c>
      <c r="G1680" s="413">
        <v>57459.1</v>
      </c>
      <c r="H1680" s="410">
        <f t="shared" si="52"/>
        <v>39059990</v>
      </c>
      <c r="I1680" s="410" t="str">
        <f t="shared" si="53"/>
        <v>--- Kiti</v>
      </c>
      <c r="J1680" s="410" t="str">
        <f t="shared" si="53"/>
        <v>kilogramai</v>
      </c>
    </row>
    <row r="1681" spans="1:10" ht="18" hidden="1" customHeight="1">
      <c r="A1681" s="414"/>
      <c r="B1681" s="414"/>
      <c r="C1681" s="414"/>
      <c r="D1681" s="414"/>
      <c r="E1681" s="412">
        <v>2007</v>
      </c>
      <c r="F1681" s="413">
        <v>600.20000000000005</v>
      </c>
      <c r="G1681" s="413">
        <v>31516.3</v>
      </c>
      <c r="H1681" s="410">
        <f t="shared" si="52"/>
        <v>39059990</v>
      </c>
      <c r="I1681" s="410" t="str">
        <f t="shared" si="53"/>
        <v>--- Kiti</v>
      </c>
      <c r="J1681" s="410" t="str">
        <f t="shared" si="53"/>
        <v>kilogramai</v>
      </c>
    </row>
    <row r="1682" spans="1:10" ht="18" hidden="1" customHeight="1">
      <c r="A1682" s="414"/>
      <c r="B1682" s="414"/>
      <c r="C1682" s="414"/>
      <c r="D1682" s="414"/>
      <c r="E1682" s="412">
        <v>2006</v>
      </c>
      <c r="F1682" s="413">
        <v>48.1</v>
      </c>
      <c r="G1682" s="413">
        <v>24364.1</v>
      </c>
      <c r="H1682" s="410">
        <f t="shared" si="52"/>
        <v>39059990</v>
      </c>
      <c r="I1682" s="410" t="str">
        <f t="shared" si="53"/>
        <v>--- Kiti</v>
      </c>
      <c r="J1682" s="410" t="str">
        <f t="shared" si="53"/>
        <v>kilogramai</v>
      </c>
    </row>
    <row r="1683" spans="1:10" ht="18" hidden="1" customHeight="1">
      <c r="A1683" s="414"/>
      <c r="B1683" s="414"/>
      <c r="C1683" s="414"/>
      <c r="D1683" s="414"/>
      <c r="E1683" s="412">
        <v>2005</v>
      </c>
      <c r="F1683" s="413">
        <v>150.5</v>
      </c>
      <c r="G1683" s="413">
        <v>23394.7</v>
      </c>
      <c r="H1683" s="410">
        <f t="shared" si="52"/>
        <v>39059990</v>
      </c>
      <c r="I1683" s="410" t="str">
        <f t="shared" si="53"/>
        <v>--- Kiti</v>
      </c>
      <c r="J1683" s="410" t="str">
        <f t="shared" si="53"/>
        <v>kilogramai</v>
      </c>
    </row>
    <row r="1684" spans="1:10" ht="18" hidden="1" customHeight="1">
      <c r="A1684" s="414"/>
      <c r="B1684" s="411" t="s">
        <v>3256</v>
      </c>
      <c r="C1684" s="411" t="s">
        <v>3257</v>
      </c>
      <c r="D1684" s="411" t="s">
        <v>3054</v>
      </c>
      <c r="E1684" s="412">
        <v>2018</v>
      </c>
      <c r="F1684" s="413">
        <v>157266.1</v>
      </c>
      <c r="G1684" s="413">
        <v>97135.6</v>
      </c>
      <c r="H1684" s="410">
        <f t="shared" si="52"/>
        <v>39061000</v>
      </c>
      <c r="I1684" s="410" t="str">
        <f t="shared" si="53"/>
        <v>-- Polimetilmetakrilatas</v>
      </c>
      <c r="J1684" s="410" t="str">
        <f t="shared" si="53"/>
        <v>kilogramai</v>
      </c>
    </row>
    <row r="1685" spans="1:10" ht="18" hidden="1" customHeight="1">
      <c r="A1685" s="414"/>
      <c r="B1685" s="414"/>
      <c r="C1685" s="414"/>
      <c r="D1685" s="414"/>
      <c r="E1685" s="412">
        <v>2017</v>
      </c>
      <c r="F1685" s="413">
        <v>98754.2</v>
      </c>
      <c r="G1685" s="413">
        <v>84449.600000000006</v>
      </c>
      <c r="H1685" s="410">
        <f t="shared" si="52"/>
        <v>39061000</v>
      </c>
      <c r="I1685" s="410" t="str">
        <f t="shared" si="53"/>
        <v>-- Polimetilmetakrilatas</v>
      </c>
      <c r="J1685" s="410" t="str">
        <f t="shared" si="53"/>
        <v>kilogramai</v>
      </c>
    </row>
    <row r="1686" spans="1:10" ht="18" hidden="1" customHeight="1">
      <c r="A1686" s="414"/>
      <c r="B1686" s="414"/>
      <c r="C1686" s="414"/>
      <c r="D1686" s="414"/>
      <c r="E1686" s="412">
        <v>2016</v>
      </c>
      <c r="F1686" s="413">
        <v>82145.600000000006</v>
      </c>
      <c r="G1686" s="413">
        <v>104489.2</v>
      </c>
      <c r="H1686" s="410">
        <f t="shared" si="52"/>
        <v>39061000</v>
      </c>
      <c r="I1686" s="410" t="str">
        <f t="shared" si="53"/>
        <v>-- Polimetilmetakrilatas</v>
      </c>
      <c r="J1686" s="410" t="str">
        <f t="shared" si="53"/>
        <v>kilogramai</v>
      </c>
    </row>
    <row r="1687" spans="1:10" ht="18" hidden="1" customHeight="1">
      <c r="A1687" s="414"/>
      <c r="B1687" s="414"/>
      <c r="C1687" s="414"/>
      <c r="D1687" s="414"/>
      <c r="E1687" s="412">
        <v>2015</v>
      </c>
      <c r="F1687" s="413">
        <v>29965.599999999999</v>
      </c>
      <c r="G1687" s="413">
        <v>53489.9</v>
      </c>
      <c r="H1687" s="410">
        <f t="shared" si="52"/>
        <v>39061000</v>
      </c>
      <c r="I1687" s="410" t="str">
        <f t="shared" si="53"/>
        <v>-- Polimetilmetakrilatas</v>
      </c>
      <c r="J1687" s="410" t="str">
        <f t="shared" si="53"/>
        <v>kilogramai</v>
      </c>
    </row>
    <row r="1688" spans="1:10" ht="18" hidden="1" customHeight="1">
      <c r="A1688" s="414"/>
      <c r="B1688" s="414"/>
      <c r="C1688" s="414"/>
      <c r="D1688" s="414"/>
      <c r="E1688" s="412">
        <v>2014</v>
      </c>
      <c r="F1688" s="413">
        <v>18521.2</v>
      </c>
      <c r="G1688" s="413">
        <v>113245.2</v>
      </c>
      <c r="H1688" s="410">
        <f t="shared" si="52"/>
        <v>39061000</v>
      </c>
      <c r="I1688" s="410" t="str">
        <f t="shared" si="53"/>
        <v>-- Polimetilmetakrilatas</v>
      </c>
      <c r="J1688" s="410" t="str">
        <f t="shared" si="53"/>
        <v>kilogramai</v>
      </c>
    </row>
    <row r="1689" spans="1:10" ht="18" hidden="1" customHeight="1">
      <c r="A1689" s="414"/>
      <c r="B1689" s="414"/>
      <c r="C1689" s="414"/>
      <c r="D1689" s="414"/>
      <c r="E1689" s="412">
        <v>2013</v>
      </c>
      <c r="F1689" s="413">
        <v>11860.4</v>
      </c>
      <c r="G1689" s="413">
        <v>43634.400000000001</v>
      </c>
      <c r="H1689" s="410">
        <f t="shared" si="52"/>
        <v>39061000</v>
      </c>
      <c r="I1689" s="410" t="str">
        <f t="shared" si="53"/>
        <v>-- Polimetilmetakrilatas</v>
      </c>
      <c r="J1689" s="410" t="str">
        <f t="shared" si="53"/>
        <v>kilogramai</v>
      </c>
    </row>
    <row r="1690" spans="1:10" ht="18" hidden="1" customHeight="1">
      <c r="A1690" s="414"/>
      <c r="B1690" s="414"/>
      <c r="C1690" s="414"/>
      <c r="D1690" s="414"/>
      <c r="E1690" s="412">
        <v>2012</v>
      </c>
      <c r="F1690" s="413">
        <v>3456.6</v>
      </c>
      <c r="G1690" s="413">
        <v>44250.3</v>
      </c>
      <c r="H1690" s="410">
        <f t="shared" si="52"/>
        <v>39061000</v>
      </c>
      <c r="I1690" s="410" t="str">
        <f t="shared" si="53"/>
        <v>-- Polimetilmetakrilatas</v>
      </c>
      <c r="J1690" s="410" t="str">
        <f t="shared" si="53"/>
        <v>kilogramai</v>
      </c>
    </row>
    <row r="1691" spans="1:10" ht="18" hidden="1" customHeight="1">
      <c r="A1691" s="414"/>
      <c r="B1691" s="414"/>
      <c r="C1691" s="414"/>
      <c r="D1691" s="414"/>
      <c r="E1691" s="412">
        <v>2011</v>
      </c>
      <c r="F1691" s="413">
        <v>3685.6</v>
      </c>
      <c r="G1691" s="413">
        <v>129016.5</v>
      </c>
      <c r="H1691" s="410">
        <f t="shared" si="52"/>
        <v>39061000</v>
      </c>
      <c r="I1691" s="410" t="str">
        <f t="shared" si="53"/>
        <v>-- Polimetilmetakrilatas</v>
      </c>
      <c r="J1691" s="410" t="str">
        <f t="shared" si="53"/>
        <v>kilogramai</v>
      </c>
    </row>
    <row r="1692" spans="1:10" ht="18" hidden="1" customHeight="1">
      <c r="A1692" s="414"/>
      <c r="B1692" s="414"/>
      <c r="C1692" s="414"/>
      <c r="D1692" s="414"/>
      <c r="E1692" s="412">
        <v>2010</v>
      </c>
      <c r="F1692" s="413">
        <v>2320.1</v>
      </c>
      <c r="G1692" s="413">
        <v>117688</v>
      </c>
      <c r="H1692" s="410">
        <f t="shared" si="52"/>
        <v>39061000</v>
      </c>
      <c r="I1692" s="410" t="str">
        <f t="shared" si="53"/>
        <v>-- Polimetilmetakrilatas</v>
      </c>
      <c r="J1692" s="410" t="str">
        <f t="shared" si="53"/>
        <v>kilogramai</v>
      </c>
    </row>
    <row r="1693" spans="1:10" ht="18" hidden="1" customHeight="1">
      <c r="A1693" s="414"/>
      <c r="B1693" s="414"/>
      <c r="C1693" s="414"/>
      <c r="D1693" s="414"/>
      <c r="E1693" s="412">
        <v>2009</v>
      </c>
      <c r="F1693" s="413">
        <v>2173.8000000000002</v>
      </c>
      <c r="G1693" s="413">
        <v>31705.9</v>
      </c>
      <c r="H1693" s="410">
        <f t="shared" si="52"/>
        <v>39061000</v>
      </c>
      <c r="I1693" s="410" t="str">
        <f t="shared" si="53"/>
        <v>-- Polimetilmetakrilatas</v>
      </c>
      <c r="J1693" s="410" t="str">
        <f t="shared" si="53"/>
        <v>kilogramai</v>
      </c>
    </row>
    <row r="1694" spans="1:10" ht="18" hidden="1" customHeight="1">
      <c r="A1694" s="414"/>
      <c r="B1694" s="414"/>
      <c r="C1694" s="414"/>
      <c r="D1694" s="414"/>
      <c r="E1694" s="412">
        <v>2008</v>
      </c>
      <c r="F1694" s="413">
        <v>2580</v>
      </c>
      <c r="G1694" s="413">
        <v>47155.1</v>
      </c>
      <c r="H1694" s="410">
        <f t="shared" si="52"/>
        <v>39061000</v>
      </c>
      <c r="I1694" s="410" t="str">
        <f t="shared" si="53"/>
        <v>-- Polimetilmetakrilatas</v>
      </c>
      <c r="J1694" s="410" t="str">
        <f t="shared" si="53"/>
        <v>kilogramai</v>
      </c>
    </row>
    <row r="1695" spans="1:10" ht="18" hidden="1" customHeight="1">
      <c r="A1695" s="414"/>
      <c r="B1695" s="414"/>
      <c r="C1695" s="414"/>
      <c r="D1695" s="414"/>
      <c r="E1695" s="412">
        <v>2007</v>
      </c>
      <c r="F1695" s="413">
        <v>2279.3000000000002</v>
      </c>
      <c r="G1695" s="413">
        <v>19343.7</v>
      </c>
      <c r="H1695" s="410">
        <f t="shared" si="52"/>
        <v>39061000</v>
      </c>
      <c r="I1695" s="410" t="str">
        <f t="shared" si="53"/>
        <v>-- Polimetilmetakrilatas</v>
      </c>
      <c r="J1695" s="410" t="str">
        <f t="shared" si="53"/>
        <v>kilogramai</v>
      </c>
    </row>
    <row r="1696" spans="1:10" ht="18" hidden="1" customHeight="1">
      <c r="A1696" s="414"/>
      <c r="B1696" s="414"/>
      <c r="C1696" s="414"/>
      <c r="D1696" s="414"/>
      <c r="E1696" s="412">
        <v>2006</v>
      </c>
      <c r="F1696" s="413">
        <v>3090.4</v>
      </c>
      <c r="G1696" s="413">
        <v>34209.300000000003</v>
      </c>
      <c r="H1696" s="410">
        <f t="shared" si="52"/>
        <v>39061000</v>
      </c>
      <c r="I1696" s="410" t="str">
        <f t="shared" si="53"/>
        <v>-- Polimetilmetakrilatas</v>
      </c>
      <c r="J1696" s="410" t="str">
        <f t="shared" si="53"/>
        <v>kilogramai</v>
      </c>
    </row>
    <row r="1697" spans="1:10" ht="18" hidden="1" customHeight="1">
      <c r="A1697" s="414"/>
      <c r="B1697" s="414"/>
      <c r="C1697" s="414"/>
      <c r="D1697" s="414"/>
      <c r="E1697" s="412">
        <v>2005</v>
      </c>
      <c r="F1697" s="413">
        <v>3050</v>
      </c>
      <c r="G1697" s="413">
        <v>21455.3</v>
      </c>
      <c r="H1697" s="410">
        <f t="shared" si="52"/>
        <v>39061000</v>
      </c>
      <c r="I1697" s="410" t="str">
        <f t="shared" si="53"/>
        <v>-- Polimetilmetakrilatas</v>
      </c>
      <c r="J1697" s="410" t="str">
        <f t="shared" si="53"/>
        <v>kilogramai</v>
      </c>
    </row>
    <row r="1698" spans="1:10" ht="18" hidden="1" customHeight="1">
      <c r="A1698" s="414"/>
      <c r="B1698" s="411" t="s">
        <v>3258</v>
      </c>
      <c r="C1698" s="411" t="s">
        <v>3259</v>
      </c>
      <c r="D1698" s="411" t="s">
        <v>3054</v>
      </c>
      <c r="E1698" s="412">
        <v>2018</v>
      </c>
      <c r="F1698" s="413">
        <v>218.2</v>
      </c>
      <c r="G1698" s="413">
        <v>30248.2</v>
      </c>
      <c r="H1698" s="410">
        <f t="shared" si="52"/>
        <v>39069010</v>
      </c>
      <c r="I1698" s="410" t="str">
        <f t="shared" si="53"/>
        <v>-- Poli[N-(3-hidroksimino-1,1-dimetilbutil)akrilamidas]</v>
      </c>
      <c r="J1698" s="410" t="str">
        <f t="shared" si="53"/>
        <v>kilogramai</v>
      </c>
    </row>
    <row r="1699" spans="1:10" ht="18" hidden="1" customHeight="1">
      <c r="A1699" s="414"/>
      <c r="B1699" s="414"/>
      <c r="C1699" s="414"/>
      <c r="D1699" s="414"/>
      <c r="E1699" s="412">
        <v>2017</v>
      </c>
      <c r="F1699" s="413">
        <v>0.3</v>
      </c>
      <c r="G1699" s="413">
        <v>14305</v>
      </c>
      <c r="H1699" s="410">
        <f t="shared" si="52"/>
        <v>39069010</v>
      </c>
      <c r="I1699" s="410" t="str">
        <f t="shared" si="53"/>
        <v>-- Poli[N-(3-hidroksimino-1,1-dimetilbutil)akrilamidas]</v>
      </c>
      <c r="J1699" s="410" t="str">
        <f t="shared" si="53"/>
        <v>kilogramai</v>
      </c>
    </row>
    <row r="1700" spans="1:10" ht="18" hidden="1" customHeight="1">
      <c r="A1700" s="414"/>
      <c r="B1700" s="414"/>
      <c r="C1700" s="414"/>
      <c r="D1700" s="414"/>
      <c r="E1700" s="412">
        <v>2016</v>
      </c>
      <c r="F1700" s="413">
        <v>1000</v>
      </c>
      <c r="G1700" s="413">
        <v>5012.3</v>
      </c>
      <c r="H1700" s="410">
        <f t="shared" si="52"/>
        <v>39069010</v>
      </c>
      <c r="I1700" s="410" t="str">
        <f t="shared" si="53"/>
        <v>-- Poli[N-(3-hidroksimino-1,1-dimetilbutil)akrilamidas]</v>
      </c>
      <c r="J1700" s="410" t="str">
        <f t="shared" si="53"/>
        <v>kilogramai</v>
      </c>
    </row>
    <row r="1701" spans="1:10" ht="18" hidden="1" customHeight="1">
      <c r="A1701" s="414"/>
      <c r="B1701" s="414"/>
      <c r="C1701" s="414"/>
      <c r="D1701" s="414"/>
      <c r="E1701" s="412">
        <v>2015</v>
      </c>
      <c r="F1701" s="413">
        <v>63.4</v>
      </c>
      <c r="G1701" s="413">
        <v>16654.2</v>
      </c>
      <c r="H1701" s="410">
        <f t="shared" si="52"/>
        <v>39069010</v>
      </c>
      <c r="I1701" s="410" t="str">
        <f t="shared" si="53"/>
        <v>-- Poli[N-(3-hidroksimino-1,1-dimetilbutil)akrilamidas]</v>
      </c>
      <c r="J1701" s="410" t="str">
        <f t="shared" si="53"/>
        <v>kilogramai</v>
      </c>
    </row>
    <row r="1702" spans="1:10" ht="18" hidden="1" customHeight="1">
      <c r="A1702" s="414"/>
      <c r="B1702" s="414"/>
      <c r="C1702" s="414"/>
      <c r="D1702" s="414"/>
      <c r="E1702" s="412">
        <v>2014</v>
      </c>
      <c r="F1702" s="413">
        <v>2805.2</v>
      </c>
      <c r="G1702" s="413">
        <v>3259.7</v>
      </c>
      <c r="H1702" s="410">
        <f t="shared" si="52"/>
        <v>39069010</v>
      </c>
      <c r="I1702" s="410" t="str">
        <f t="shared" si="53"/>
        <v>-- Poli[N-(3-hidroksimino-1,1-dimetilbutil)akrilamidas]</v>
      </c>
      <c r="J1702" s="410" t="str">
        <f t="shared" si="53"/>
        <v>kilogramai</v>
      </c>
    </row>
    <row r="1703" spans="1:10" ht="18" hidden="1" customHeight="1">
      <c r="A1703" s="414"/>
      <c r="B1703" s="414"/>
      <c r="C1703" s="414"/>
      <c r="D1703" s="414"/>
      <c r="E1703" s="412">
        <v>2013</v>
      </c>
      <c r="F1703" s="413">
        <v>30850</v>
      </c>
      <c r="G1703" s="413">
        <v>12081.1</v>
      </c>
      <c r="H1703" s="410">
        <f t="shared" si="52"/>
        <v>39069010</v>
      </c>
      <c r="I1703" s="410" t="str">
        <f t="shared" si="53"/>
        <v>-- Poli[N-(3-hidroksimino-1,1-dimetilbutil)akrilamidas]</v>
      </c>
      <c r="J1703" s="410" t="str">
        <f t="shared" si="53"/>
        <v>kilogramai</v>
      </c>
    </row>
    <row r="1704" spans="1:10" ht="18" hidden="1" customHeight="1">
      <c r="A1704" s="414"/>
      <c r="B1704" s="414"/>
      <c r="C1704" s="414"/>
      <c r="D1704" s="414"/>
      <c r="E1704" s="412">
        <v>2012</v>
      </c>
      <c r="F1704" s="413">
        <v>0</v>
      </c>
      <c r="G1704" s="413">
        <v>8421.6</v>
      </c>
      <c r="H1704" s="410">
        <f t="shared" si="52"/>
        <v>39069010</v>
      </c>
      <c r="I1704" s="410" t="str">
        <f t="shared" si="53"/>
        <v>-- Poli[N-(3-hidroksimino-1,1-dimetilbutil)akrilamidas]</v>
      </c>
      <c r="J1704" s="410" t="str">
        <f t="shared" si="53"/>
        <v>kilogramai</v>
      </c>
    </row>
    <row r="1705" spans="1:10" ht="18" hidden="1" customHeight="1">
      <c r="A1705" s="414"/>
      <c r="B1705" s="414"/>
      <c r="C1705" s="414"/>
      <c r="D1705" s="414"/>
      <c r="E1705" s="412">
        <v>2011</v>
      </c>
      <c r="F1705" s="413">
        <v>0</v>
      </c>
      <c r="G1705" s="413">
        <v>561</v>
      </c>
      <c r="H1705" s="410">
        <f t="shared" si="52"/>
        <v>39069010</v>
      </c>
      <c r="I1705" s="410" t="str">
        <f t="shared" si="53"/>
        <v>-- Poli[N-(3-hidroksimino-1,1-dimetilbutil)akrilamidas]</v>
      </c>
      <c r="J1705" s="410" t="str">
        <f t="shared" si="53"/>
        <v>kilogramai</v>
      </c>
    </row>
    <row r="1706" spans="1:10" ht="18" hidden="1" customHeight="1">
      <c r="A1706" s="414"/>
      <c r="B1706" s="414"/>
      <c r="C1706" s="414"/>
      <c r="D1706" s="414"/>
      <c r="E1706" s="412">
        <v>2010</v>
      </c>
      <c r="F1706" s="413">
        <v>0</v>
      </c>
      <c r="G1706" s="413">
        <v>1.4</v>
      </c>
      <c r="H1706" s="410">
        <f t="shared" si="52"/>
        <v>39069010</v>
      </c>
      <c r="I1706" s="410" t="str">
        <f t="shared" si="53"/>
        <v>-- Poli[N-(3-hidroksimino-1,1-dimetilbutil)akrilamidas]</v>
      </c>
      <c r="J1706" s="410" t="str">
        <f t="shared" si="53"/>
        <v>kilogramai</v>
      </c>
    </row>
    <row r="1707" spans="1:10" ht="18" hidden="1" customHeight="1">
      <c r="A1707" s="414"/>
      <c r="B1707" s="414"/>
      <c r="C1707" s="414"/>
      <c r="D1707" s="414"/>
      <c r="E1707" s="412">
        <v>2009</v>
      </c>
      <c r="F1707" s="413">
        <v>125</v>
      </c>
      <c r="G1707" s="413">
        <v>7.3</v>
      </c>
      <c r="H1707" s="410">
        <f t="shared" si="52"/>
        <v>39069010</v>
      </c>
      <c r="I1707" s="410" t="str">
        <f t="shared" si="53"/>
        <v>-- Poli[N-(3-hidroksimino-1,1-dimetilbutil)akrilamidas]</v>
      </c>
      <c r="J1707" s="410" t="str">
        <f t="shared" si="53"/>
        <v>kilogramai</v>
      </c>
    </row>
    <row r="1708" spans="1:10" ht="18" hidden="1" customHeight="1">
      <c r="A1708" s="414"/>
      <c r="B1708" s="414"/>
      <c r="C1708" s="414"/>
      <c r="D1708" s="414"/>
      <c r="E1708" s="412">
        <v>2008</v>
      </c>
      <c r="F1708" s="413">
        <v>60</v>
      </c>
      <c r="G1708" s="413">
        <v>24.7</v>
      </c>
      <c r="H1708" s="410">
        <f t="shared" si="52"/>
        <v>39069010</v>
      </c>
      <c r="I1708" s="410" t="str">
        <f t="shared" si="53"/>
        <v>-- Poli[N-(3-hidroksimino-1,1-dimetilbutil)akrilamidas]</v>
      </c>
      <c r="J1708" s="410" t="str">
        <f t="shared" si="53"/>
        <v>kilogramai</v>
      </c>
    </row>
    <row r="1709" spans="1:10" ht="18" hidden="1" customHeight="1">
      <c r="A1709" s="414"/>
      <c r="B1709" s="414"/>
      <c r="C1709" s="414"/>
      <c r="D1709" s="414"/>
      <c r="E1709" s="412">
        <v>2007</v>
      </c>
      <c r="F1709" s="413">
        <v>260</v>
      </c>
      <c r="G1709" s="413">
        <v>130.5</v>
      </c>
      <c r="H1709" s="410">
        <f t="shared" si="52"/>
        <v>39069010</v>
      </c>
      <c r="I1709" s="410" t="str">
        <f t="shared" si="53"/>
        <v>-- Poli[N-(3-hidroksimino-1,1-dimetilbutil)akrilamidas]</v>
      </c>
      <c r="J1709" s="410" t="str">
        <f t="shared" si="53"/>
        <v>kilogramai</v>
      </c>
    </row>
    <row r="1710" spans="1:10" ht="18" hidden="1" customHeight="1">
      <c r="A1710" s="414"/>
      <c r="B1710" s="414"/>
      <c r="C1710" s="414"/>
      <c r="D1710" s="414"/>
      <c r="E1710" s="412">
        <v>2006</v>
      </c>
      <c r="F1710" s="413">
        <v>4550</v>
      </c>
      <c r="G1710" s="413">
        <v>32.200000000000003</v>
      </c>
      <c r="H1710" s="410">
        <f t="shared" si="52"/>
        <v>39069010</v>
      </c>
      <c r="I1710" s="410" t="str">
        <f t="shared" si="53"/>
        <v>-- Poli[N-(3-hidroksimino-1,1-dimetilbutil)akrilamidas]</v>
      </c>
      <c r="J1710" s="410" t="str">
        <f t="shared" si="53"/>
        <v>kilogramai</v>
      </c>
    </row>
    <row r="1711" spans="1:10" ht="18" hidden="1" customHeight="1">
      <c r="A1711" s="414"/>
      <c r="B1711" s="414"/>
      <c r="C1711" s="414"/>
      <c r="D1711" s="414"/>
      <c r="E1711" s="412">
        <v>2005</v>
      </c>
      <c r="F1711" s="413">
        <v>120</v>
      </c>
      <c r="G1711" s="413">
        <v>497.2</v>
      </c>
      <c r="H1711" s="410">
        <f t="shared" si="52"/>
        <v>39069010</v>
      </c>
      <c r="I1711" s="410" t="str">
        <f t="shared" si="53"/>
        <v>-- Poli[N-(3-hidroksimino-1,1-dimetilbutil)akrilamidas]</v>
      </c>
      <c r="J1711" s="410" t="str">
        <f t="shared" si="53"/>
        <v>kilogramai</v>
      </c>
    </row>
    <row r="1712" spans="1:10" ht="18" hidden="1" customHeight="1">
      <c r="A1712" s="414"/>
      <c r="B1712" s="411" t="s">
        <v>3260</v>
      </c>
      <c r="C1712" s="411" t="s">
        <v>3261</v>
      </c>
      <c r="D1712" s="411" t="s">
        <v>3054</v>
      </c>
      <c r="E1712" s="412">
        <v>2018</v>
      </c>
      <c r="F1712" s="413">
        <v>40480</v>
      </c>
      <c r="G1712" s="413">
        <v>0</v>
      </c>
      <c r="H1712" s="410">
        <f t="shared" si="52"/>
        <v>39069020</v>
      </c>
      <c r="I1712" s="410" t="str">
        <f t="shared" si="53"/>
        <v>-- 2-diizopropilaminoetilmetakrilato ir decilmetakrilato kopolimeras N,N-dimetilacetamido tirpale, kurio sudėtyje kopolimeras sudaro ne mažiau kaip 55 % masės</v>
      </c>
      <c r="J1712" s="410" t="str">
        <f t="shared" si="53"/>
        <v>kilogramai</v>
      </c>
    </row>
    <row r="1713" spans="1:10" ht="18" hidden="1" customHeight="1">
      <c r="A1713" s="414"/>
      <c r="B1713" s="414"/>
      <c r="C1713" s="414"/>
      <c r="D1713" s="414"/>
      <c r="E1713" s="412">
        <v>2017</v>
      </c>
      <c r="F1713" s="413">
        <v>50265</v>
      </c>
      <c r="G1713" s="413">
        <v>0</v>
      </c>
      <c r="H1713" s="410">
        <f t="shared" si="52"/>
        <v>39069020</v>
      </c>
      <c r="I1713" s="410" t="str">
        <f t="shared" si="53"/>
        <v>-- 2-diizopropilaminoetilmetakrilato ir decilmetakrilato kopolimeras N,N-dimetilacetamido tirpale, kurio sudėtyje kopolimeras sudaro ne mažiau kaip 55 % masės</v>
      </c>
      <c r="J1713" s="410" t="str">
        <f t="shared" si="53"/>
        <v>kilogramai</v>
      </c>
    </row>
    <row r="1714" spans="1:10" ht="18" hidden="1" customHeight="1">
      <c r="A1714" s="414"/>
      <c r="B1714" s="414"/>
      <c r="C1714" s="414"/>
      <c r="D1714" s="414"/>
      <c r="E1714" s="412">
        <v>2016</v>
      </c>
      <c r="F1714" s="413"/>
      <c r="G1714" s="413"/>
      <c r="H1714" s="410">
        <f t="shared" si="52"/>
        <v>39069020</v>
      </c>
      <c r="I1714" s="410" t="str">
        <f t="shared" si="53"/>
        <v>-- 2-diizopropilaminoetilmetakrilato ir decilmetakrilato kopolimeras N,N-dimetilacetamido tirpale, kurio sudėtyje kopolimeras sudaro ne mažiau kaip 55 % masės</v>
      </c>
      <c r="J1714" s="410" t="str">
        <f t="shared" si="53"/>
        <v>kilogramai</v>
      </c>
    </row>
    <row r="1715" spans="1:10" ht="18" hidden="1" customHeight="1">
      <c r="A1715" s="414"/>
      <c r="B1715" s="414"/>
      <c r="C1715" s="414"/>
      <c r="D1715" s="414"/>
      <c r="E1715" s="412">
        <v>2015</v>
      </c>
      <c r="F1715" s="413">
        <v>2125</v>
      </c>
      <c r="G1715" s="413">
        <v>27</v>
      </c>
      <c r="H1715" s="410">
        <f t="shared" si="52"/>
        <v>39069020</v>
      </c>
      <c r="I1715" s="410" t="str">
        <f t="shared" si="53"/>
        <v>-- 2-diizopropilaminoetilmetakrilato ir decilmetakrilato kopolimeras N,N-dimetilacetamido tirpale, kurio sudėtyje kopolimeras sudaro ne mažiau kaip 55 % masės</v>
      </c>
      <c r="J1715" s="410" t="str">
        <f t="shared" si="53"/>
        <v>kilogramai</v>
      </c>
    </row>
    <row r="1716" spans="1:10" ht="18" hidden="1" customHeight="1">
      <c r="A1716" s="414"/>
      <c r="B1716" s="414"/>
      <c r="C1716" s="414"/>
      <c r="D1716" s="414"/>
      <c r="E1716" s="412">
        <v>2014</v>
      </c>
      <c r="F1716" s="413">
        <v>1036</v>
      </c>
      <c r="G1716" s="413">
        <v>1502</v>
      </c>
      <c r="H1716" s="410">
        <f t="shared" si="52"/>
        <v>39069020</v>
      </c>
      <c r="I1716" s="410" t="str">
        <f t="shared" si="53"/>
        <v>-- 2-diizopropilaminoetilmetakrilato ir decilmetakrilato kopolimeras N,N-dimetilacetamido tirpale, kurio sudėtyje kopolimeras sudaro ne mažiau kaip 55 % masės</v>
      </c>
      <c r="J1716" s="410" t="str">
        <f t="shared" si="53"/>
        <v>kilogramai</v>
      </c>
    </row>
    <row r="1717" spans="1:10" ht="18" hidden="1" customHeight="1">
      <c r="A1717" s="414"/>
      <c r="B1717" s="414"/>
      <c r="C1717" s="414"/>
      <c r="D1717" s="414"/>
      <c r="E1717" s="412">
        <v>2013</v>
      </c>
      <c r="F1717" s="413">
        <v>0</v>
      </c>
      <c r="G1717" s="413">
        <v>36</v>
      </c>
      <c r="H1717" s="410">
        <f t="shared" si="52"/>
        <v>39069020</v>
      </c>
      <c r="I1717" s="410" t="str">
        <f t="shared" si="53"/>
        <v>-- 2-diizopropilaminoetilmetakrilato ir decilmetakrilato kopolimeras N,N-dimetilacetamido tirpale, kurio sudėtyje kopolimeras sudaro ne mažiau kaip 55 % masės</v>
      </c>
      <c r="J1717" s="410" t="str">
        <f t="shared" si="53"/>
        <v>kilogramai</v>
      </c>
    </row>
    <row r="1718" spans="1:10" ht="18" hidden="1" customHeight="1">
      <c r="A1718" s="414"/>
      <c r="B1718" s="414"/>
      <c r="C1718" s="414"/>
      <c r="D1718" s="414"/>
      <c r="E1718" s="412">
        <v>2012</v>
      </c>
      <c r="F1718" s="413"/>
      <c r="G1718" s="413"/>
      <c r="H1718" s="410">
        <f t="shared" si="52"/>
        <v>39069020</v>
      </c>
      <c r="I1718" s="410" t="str">
        <f t="shared" si="53"/>
        <v>-- 2-diizopropilaminoetilmetakrilato ir decilmetakrilato kopolimeras N,N-dimetilacetamido tirpale, kurio sudėtyje kopolimeras sudaro ne mažiau kaip 55 % masės</v>
      </c>
      <c r="J1718" s="410" t="str">
        <f t="shared" si="53"/>
        <v>kilogramai</v>
      </c>
    </row>
    <row r="1719" spans="1:10" ht="18" hidden="1" customHeight="1">
      <c r="A1719" s="414"/>
      <c r="B1719" s="414"/>
      <c r="C1719" s="414"/>
      <c r="D1719" s="414"/>
      <c r="E1719" s="412">
        <v>2011</v>
      </c>
      <c r="F1719" s="413"/>
      <c r="G1719" s="413"/>
      <c r="H1719" s="410">
        <f t="shared" si="52"/>
        <v>39069020</v>
      </c>
      <c r="I1719" s="410" t="str">
        <f t="shared" si="53"/>
        <v>-- 2-diizopropilaminoetilmetakrilato ir decilmetakrilato kopolimeras N,N-dimetilacetamido tirpale, kurio sudėtyje kopolimeras sudaro ne mažiau kaip 55 % masės</v>
      </c>
      <c r="J1719" s="410" t="str">
        <f t="shared" si="53"/>
        <v>kilogramai</v>
      </c>
    </row>
    <row r="1720" spans="1:10" ht="18" hidden="1" customHeight="1">
      <c r="A1720" s="414"/>
      <c r="B1720" s="414"/>
      <c r="C1720" s="414"/>
      <c r="D1720" s="414"/>
      <c r="E1720" s="412">
        <v>2010</v>
      </c>
      <c r="F1720" s="413"/>
      <c r="G1720" s="413"/>
      <c r="H1720" s="410">
        <f t="shared" si="52"/>
        <v>39069020</v>
      </c>
      <c r="I1720" s="410" t="str">
        <f t="shared" si="53"/>
        <v>-- 2-diizopropilaminoetilmetakrilato ir decilmetakrilato kopolimeras N,N-dimetilacetamido tirpale, kurio sudėtyje kopolimeras sudaro ne mažiau kaip 55 % masės</v>
      </c>
      <c r="J1720" s="410" t="str">
        <f t="shared" si="53"/>
        <v>kilogramai</v>
      </c>
    </row>
    <row r="1721" spans="1:10" ht="18" hidden="1" customHeight="1">
      <c r="A1721" s="414"/>
      <c r="B1721" s="414"/>
      <c r="C1721" s="414"/>
      <c r="D1721" s="414"/>
      <c r="E1721" s="412">
        <v>2009</v>
      </c>
      <c r="F1721" s="413"/>
      <c r="G1721" s="413"/>
      <c r="H1721" s="410">
        <f t="shared" si="52"/>
        <v>39069020</v>
      </c>
      <c r="I1721" s="410" t="str">
        <f t="shared" si="53"/>
        <v>-- 2-diizopropilaminoetilmetakrilato ir decilmetakrilato kopolimeras N,N-dimetilacetamido tirpale, kurio sudėtyje kopolimeras sudaro ne mažiau kaip 55 % masės</v>
      </c>
      <c r="J1721" s="410" t="str">
        <f t="shared" si="53"/>
        <v>kilogramai</v>
      </c>
    </row>
    <row r="1722" spans="1:10" ht="18" hidden="1" customHeight="1">
      <c r="A1722" s="414"/>
      <c r="B1722" s="414"/>
      <c r="C1722" s="414"/>
      <c r="D1722" s="414"/>
      <c r="E1722" s="412">
        <v>2008</v>
      </c>
      <c r="F1722" s="413"/>
      <c r="G1722" s="413"/>
      <c r="H1722" s="410">
        <f t="shared" si="52"/>
        <v>39069020</v>
      </c>
      <c r="I1722" s="410" t="str">
        <f t="shared" si="53"/>
        <v>-- 2-diizopropilaminoetilmetakrilato ir decilmetakrilato kopolimeras N,N-dimetilacetamido tirpale, kurio sudėtyje kopolimeras sudaro ne mažiau kaip 55 % masės</v>
      </c>
      <c r="J1722" s="410" t="str">
        <f t="shared" si="53"/>
        <v>kilogramai</v>
      </c>
    </row>
    <row r="1723" spans="1:10" ht="18" hidden="1" customHeight="1">
      <c r="A1723" s="414"/>
      <c r="B1723" s="414"/>
      <c r="C1723" s="414"/>
      <c r="D1723" s="414"/>
      <c r="E1723" s="412">
        <v>2007</v>
      </c>
      <c r="F1723" s="413">
        <v>7376</v>
      </c>
      <c r="G1723" s="413">
        <v>0</v>
      </c>
      <c r="H1723" s="410">
        <f t="shared" si="52"/>
        <v>39069020</v>
      </c>
      <c r="I1723" s="410" t="str">
        <f t="shared" si="53"/>
        <v>-- 2-diizopropilaminoetilmetakrilato ir decilmetakrilato kopolimeras N,N-dimetilacetamido tirpale, kurio sudėtyje kopolimeras sudaro ne mažiau kaip 55 % masės</v>
      </c>
      <c r="J1723" s="410" t="str">
        <f t="shared" si="53"/>
        <v>kilogramai</v>
      </c>
    </row>
    <row r="1724" spans="1:10" ht="18" hidden="1" customHeight="1">
      <c r="A1724" s="414"/>
      <c r="B1724" s="414"/>
      <c r="C1724" s="414"/>
      <c r="D1724" s="414"/>
      <c r="E1724" s="412">
        <v>2006</v>
      </c>
      <c r="F1724" s="413"/>
      <c r="G1724" s="413"/>
      <c r="H1724" s="410">
        <f t="shared" si="52"/>
        <v>39069020</v>
      </c>
      <c r="I1724" s="410" t="str">
        <f t="shared" si="53"/>
        <v>-- 2-diizopropilaminoetilmetakrilato ir decilmetakrilato kopolimeras N,N-dimetilacetamido tirpale, kurio sudėtyje kopolimeras sudaro ne mažiau kaip 55 % masės</v>
      </c>
      <c r="J1724" s="410" t="str">
        <f t="shared" si="53"/>
        <v>kilogramai</v>
      </c>
    </row>
    <row r="1725" spans="1:10" ht="18" hidden="1" customHeight="1">
      <c r="A1725" s="414"/>
      <c r="B1725" s="414"/>
      <c r="C1725" s="414"/>
      <c r="D1725" s="414"/>
      <c r="E1725" s="412">
        <v>2005</v>
      </c>
      <c r="F1725" s="413"/>
      <c r="G1725" s="413"/>
      <c r="H1725" s="410">
        <f t="shared" si="52"/>
        <v>39069020</v>
      </c>
      <c r="I1725" s="410" t="str">
        <f t="shared" si="53"/>
        <v>-- 2-diizopropilaminoetilmetakrilato ir decilmetakrilato kopolimeras N,N-dimetilacetamido tirpale, kurio sudėtyje kopolimeras sudaro ne mažiau kaip 55 % masės</v>
      </c>
      <c r="J1725" s="410" t="str">
        <f t="shared" si="53"/>
        <v>kilogramai</v>
      </c>
    </row>
    <row r="1726" spans="1:10" ht="18" hidden="1" customHeight="1">
      <c r="A1726" s="414"/>
      <c r="B1726" s="411" t="s">
        <v>3262</v>
      </c>
      <c r="C1726" s="411" t="s">
        <v>3263</v>
      </c>
      <c r="D1726" s="411" t="s">
        <v>3054</v>
      </c>
      <c r="E1726" s="412">
        <v>2018</v>
      </c>
      <c r="F1726" s="413"/>
      <c r="G1726" s="413"/>
      <c r="H1726" s="410">
        <f t="shared" si="52"/>
        <v>39069030</v>
      </c>
      <c r="I1726" s="410" t="str">
        <f t="shared" si="53"/>
        <v>-- Akrilo rūgšties ir 2-etilheksilakrilato kopolimeras, kurio sudėtyje 2-etilheksilakrilatas sudaro ne mažiau kaip 10 %, bet ne daugiau kaip 11 % masės</v>
      </c>
      <c r="J1726" s="410" t="str">
        <f t="shared" si="53"/>
        <v>kilogramai</v>
      </c>
    </row>
    <row r="1727" spans="1:10" ht="18" hidden="1" customHeight="1">
      <c r="A1727" s="414"/>
      <c r="B1727" s="414"/>
      <c r="C1727" s="414"/>
      <c r="D1727" s="414"/>
      <c r="E1727" s="412">
        <v>2017</v>
      </c>
      <c r="F1727" s="413"/>
      <c r="G1727" s="413"/>
      <c r="H1727" s="410">
        <f t="shared" si="52"/>
        <v>39069030</v>
      </c>
      <c r="I1727" s="410" t="str">
        <f t="shared" si="53"/>
        <v>-- Akrilo rūgšties ir 2-etilheksilakrilato kopolimeras, kurio sudėtyje 2-etilheksilakrilatas sudaro ne mažiau kaip 10 %, bet ne daugiau kaip 11 % masės</v>
      </c>
      <c r="J1727" s="410" t="str">
        <f t="shared" si="53"/>
        <v>kilogramai</v>
      </c>
    </row>
    <row r="1728" spans="1:10" ht="18" hidden="1" customHeight="1">
      <c r="A1728" s="414"/>
      <c r="B1728" s="414"/>
      <c r="C1728" s="414"/>
      <c r="D1728" s="414"/>
      <c r="E1728" s="412">
        <v>2016</v>
      </c>
      <c r="F1728" s="413"/>
      <c r="G1728" s="413"/>
      <c r="H1728" s="410">
        <f t="shared" si="52"/>
        <v>39069030</v>
      </c>
      <c r="I1728" s="410" t="str">
        <f t="shared" si="53"/>
        <v>-- Akrilo rūgšties ir 2-etilheksilakrilato kopolimeras, kurio sudėtyje 2-etilheksilakrilatas sudaro ne mažiau kaip 10 %, bet ne daugiau kaip 11 % masės</v>
      </c>
      <c r="J1728" s="410" t="str">
        <f t="shared" si="53"/>
        <v>kilogramai</v>
      </c>
    </row>
    <row r="1729" spans="1:10" ht="18" hidden="1" customHeight="1">
      <c r="A1729" s="414"/>
      <c r="B1729" s="414"/>
      <c r="C1729" s="414"/>
      <c r="D1729" s="414"/>
      <c r="E1729" s="412">
        <v>2015</v>
      </c>
      <c r="F1729" s="413"/>
      <c r="G1729" s="413"/>
      <c r="H1729" s="410">
        <f t="shared" si="52"/>
        <v>39069030</v>
      </c>
      <c r="I1729" s="410" t="str">
        <f t="shared" si="53"/>
        <v>-- Akrilo rūgšties ir 2-etilheksilakrilato kopolimeras, kurio sudėtyje 2-etilheksilakrilatas sudaro ne mažiau kaip 10 %, bet ne daugiau kaip 11 % masės</v>
      </c>
      <c r="J1729" s="410" t="str">
        <f t="shared" si="53"/>
        <v>kilogramai</v>
      </c>
    </row>
    <row r="1730" spans="1:10" ht="18" hidden="1" customHeight="1">
      <c r="A1730" s="414"/>
      <c r="B1730" s="414"/>
      <c r="C1730" s="414"/>
      <c r="D1730" s="414"/>
      <c r="E1730" s="412">
        <v>2014</v>
      </c>
      <c r="F1730" s="413"/>
      <c r="G1730" s="413"/>
      <c r="H1730" s="410">
        <f t="shared" si="52"/>
        <v>39069030</v>
      </c>
      <c r="I1730" s="410" t="str">
        <f t="shared" si="53"/>
        <v>-- Akrilo rūgšties ir 2-etilheksilakrilato kopolimeras, kurio sudėtyje 2-etilheksilakrilatas sudaro ne mažiau kaip 10 %, bet ne daugiau kaip 11 % masės</v>
      </c>
      <c r="J1730" s="410" t="str">
        <f t="shared" si="53"/>
        <v>kilogramai</v>
      </c>
    </row>
    <row r="1731" spans="1:10" ht="18" hidden="1" customHeight="1">
      <c r="A1731" s="414"/>
      <c r="B1731" s="414"/>
      <c r="C1731" s="414"/>
      <c r="D1731" s="414"/>
      <c r="E1731" s="412">
        <v>2013</v>
      </c>
      <c r="F1731" s="413"/>
      <c r="G1731" s="413"/>
      <c r="H1731" s="410">
        <f t="shared" si="52"/>
        <v>39069030</v>
      </c>
      <c r="I1731" s="410" t="str">
        <f t="shared" si="53"/>
        <v>-- Akrilo rūgšties ir 2-etilheksilakrilato kopolimeras, kurio sudėtyje 2-etilheksilakrilatas sudaro ne mažiau kaip 10 %, bet ne daugiau kaip 11 % masės</v>
      </c>
      <c r="J1731" s="410" t="str">
        <f t="shared" si="53"/>
        <v>kilogramai</v>
      </c>
    </row>
    <row r="1732" spans="1:10" ht="18" hidden="1" customHeight="1">
      <c r="A1732" s="414"/>
      <c r="B1732" s="414"/>
      <c r="C1732" s="414"/>
      <c r="D1732" s="414"/>
      <c r="E1732" s="412">
        <v>2012</v>
      </c>
      <c r="F1732" s="413"/>
      <c r="G1732" s="413"/>
      <c r="H1732" s="410">
        <f t="shared" si="52"/>
        <v>39069030</v>
      </c>
      <c r="I1732" s="410" t="str">
        <f t="shared" si="53"/>
        <v>-- Akrilo rūgšties ir 2-etilheksilakrilato kopolimeras, kurio sudėtyje 2-etilheksilakrilatas sudaro ne mažiau kaip 10 %, bet ne daugiau kaip 11 % masės</v>
      </c>
      <c r="J1732" s="410" t="str">
        <f t="shared" si="53"/>
        <v>kilogramai</v>
      </c>
    </row>
    <row r="1733" spans="1:10" ht="18" hidden="1" customHeight="1">
      <c r="A1733" s="414"/>
      <c r="B1733" s="414"/>
      <c r="C1733" s="414"/>
      <c r="D1733" s="414"/>
      <c r="E1733" s="412">
        <v>2011</v>
      </c>
      <c r="F1733" s="413">
        <v>35</v>
      </c>
      <c r="G1733" s="413">
        <v>0</v>
      </c>
      <c r="H1733" s="410">
        <f t="shared" ref="H1733:H1796" si="54">+IF(B1733=0,H1732,VALUE(B1733))</f>
        <v>39069030</v>
      </c>
      <c r="I1733" s="410" t="str">
        <f t="shared" ref="I1733:J1796" si="55">+IF(C1733=0,I1732,C1733)</f>
        <v>-- Akrilo rūgšties ir 2-etilheksilakrilato kopolimeras, kurio sudėtyje 2-etilheksilakrilatas sudaro ne mažiau kaip 10 %, bet ne daugiau kaip 11 % masės</v>
      </c>
      <c r="J1733" s="410" t="str">
        <f t="shared" si="55"/>
        <v>kilogramai</v>
      </c>
    </row>
    <row r="1734" spans="1:10" ht="18" hidden="1" customHeight="1">
      <c r="A1734" s="414"/>
      <c r="B1734" s="414"/>
      <c r="C1734" s="414"/>
      <c r="D1734" s="414"/>
      <c r="E1734" s="412">
        <v>2010</v>
      </c>
      <c r="F1734" s="413"/>
      <c r="G1734" s="413"/>
      <c r="H1734" s="410">
        <f t="shared" si="54"/>
        <v>39069030</v>
      </c>
      <c r="I1734" s="410" t="str">
        <f t="shared" si="55"/>
        <v>-- Akrilo rūgšties ir 2-etilheksilakrilato kopolimeras, kurio sudėtyje 2-etilheksilakrilatas sudaro ne mažiau kaip 10 %, bet ne daugiau kaip 11 % masės</v>
      </c>
      <c r="J1734" s="410" t="str">
        <f t="shared" si="55"/>
        <v>kilogramai</v>
      </c>
    </row>
    <row r="1735" spans="1:10" ht="18" hidden="1" customHeight="1">
      <c r="A1735" s="414"/>
      <c r="B1735" s="414"/>
      <c r="C1735" s="414"/>
      <c r="D1735" s="414"/>
      <c r="E1735" s="412">
        <v>2009</v>
      </c>
      <c r="F1735" s="413"/>
      <c r="G1735" s="413"/>
      <c r="H1735" s="410">
        <f t="shared" si="54"/>
        <v>39069030</v>
      </c>
      <c r="I1735" s="410" t="str">
        <f t="shared" si="55"/>
        <v>-- Akrilo rūgšties ir 2-etilheksilakrilato kopolimeras, kurio sudėtyje 2-etilheksilakrilatas sudaro ne mažiau kaip 10 %, bet ne daugiau kaip 11 % masės</v>
      </c>
      <c r="J1735" s="410" t="str">
        <f t="shared" si="55"/>
        <v>kilogramai</v>
      </c>
    </row>
    <row r="1736" spans="1:10" ht="18" hidden="1" customHeight="1">
      <c r="A1736" s="414"/>
      <c r="B1736" s="414"/>
      <c r="C1736" s="414"/>
      <c r="D1736" s="414"/>
      <c r="E1736" s="412">
        <v>2008</v>
      </c>
      <c r="F1736" s="413"/>
      <c r="G1736" s="413"/>
      <c r="H1736" s="410">
        <f t="shared" si="54"/>
        <v>39069030</v>
      </c>
      <c r="I1736" s="410" t="str">
        <f t="shared" si="55"/>
        <v>-- Akrilo rūgšties ir 2-etilheksilakrilato kopolimeras, kurio sudėtyje 2-etilheksilakrilatas sudaro ne mažiau kaip 10 %, bet ne daugiau kaip 11 % masės</v>
      </c>
      <c r="J1736" s="410" t="str">
        <f t="shared" si="55"/>
        <v>kilogramai</v>
      </c>
    </row>
    <row r="1737" spans="1:10" ht="18" hidden="1" customHeight="1">
      <c r="A1737" s="414"/>
      <c r="B1737" s="414"/>
      <c r="C1737" s="414"/>
      <c r="D1737" s="414"/>
      <c r="E1737" s="412">
        <v>2007</v>
      </c>
      <c r="F1737" s="413"/>
      <c r="G1737" s="413"/>
      <c r="H1737" s="410">
        <f t="shared" si="54"/>
        <v>39069030</v>
      </c>
      <c r="I1737" s="410" t="str">
        <f t="shared" si="55"/>
        <v>-- Akrilo rūgšties ir 2-etilheksilakrilato kopolimeras, kurio sudėtyje 2-etilheksilakrilatas sudaro ne mažiau kaip 10 %, bet ne daugiau kaip 11 % masės</v>
      </c>
      <c r="J1737" s="410" t="str">
        <f t="shared" si="55"/>
        <v>kilogramai</v>
      </c>
    </row>
    <row r="1738" spans="1:10" ht="18" hidden="1" customHeight="1">
      <c r="A1738" s="414"/>
      <c r="B1738" s="414"/>
      <c r="C1738" s="414"/>
      <c r="D1738" s="414"/>
      <c r="E1738" s="412">
        <v>2006</v>
      </c>
      <c r="F1738" s="413"/>
      <c r="G1738" s="413"/>
      <c r="H1738" s="410">
        <f t="shared" si="54"/>
        <v>39069030</v>
      </c>
      <c r="I1738" s="410" t="str">
        <f t="shared" si="55"/>
        <v>-- Akrilo rūgšties ir 2-etilheksilakrilato kopolimeras, kurio sudėtyje 2-etilheksilakrilatas sudaro ne mažiau kaip 10 %, bet ne daugiau kaip 11 % masės</v>
      </c>
      <c r="J1738" s="410" t="str">
        <f t="shared" si="55"/>
        <v>kilogramai</v>
      </c>
    </row>
    <row r="1739" spans="1:10" ht="18" hidden="1" customHeight="1">
      <c r="A1739" s="414"/>
      <c r="B1739" s="414"/>
      <c r="C1739" s="414"/>
      <c r="D1739" s="414"/>
      <c r="E1739" s="412">
        <v>2005</v>
      </c>
      <c r="F1739" s="413">
        <v>0</v>
      </c>
      <c r="G1739" s="413">
        <v>20</v>
      </c>
      <c r="H1739" s="410">
        <f t="shared" si="54"/>
        <v>39069030</v>
      </c>
      <c r="I1739" s="410" t="str">
        <f t="shared" si="55"/>
        <v>-- Akrilo rūgšties ir 2-etilheksilakrilato kopolimeras, kurio sudėtyje 2-etilheksilakrilatas sudaro ne mažiau kaip 10 %, bet ne daugiau kaip 11 % masės</v>
      </c>
      <c r="J1739" s="410" t="str">
        <f t="shared" si="55"/>
        <v>kilogramai</v>
      </c>
    </row>
    <row r="1740" spans="1:10" ht="18" hidden="1" customHeight="1">
      <c r="A1740" s="414"/>
      <c r="B1740" s="411" t="s">
        <v>3264</v>
      </c>
      <c r="C1740" s="411" t="s">
        <v>3265</v>
      </c>
      <c r="D1740" s="411" t="s">
        <v>3054</v>
      </c>
      <c r="E1740" s="412">
        <v>2018</v>
      </c>
      <c r="F1740" s="413"/>
      <c r="G1740" s="413"/>
      <c r="H1740" s="410">
        <f t="shared" si="54"/>
        <v>39069040</v>
      </c>
      <c r="I1740" s="410" t="str">
        <f t="shared" si="55"/>
        <v>-- Akrilonitrilo ir metilakrilato kopolimeras, modifikuotas polibutadienu-akrilonitrilu (NBR)</v>
      </c>
      <c r="J1740" s="410" t="str">
        <f t="shared" si="55"/>
        <v>kilogramai</v>
      </c>
    </row>
    <row r="1741" spans="1:10" ht="18" hidden="1" customHeight="1">
      <c r="A1741" s="414"/>
      <c r="B1741" s="414"/>
      <c r="C1741" s="414"/>
      <c r="D1741" s="414"/>
      <c r="E1741" s="412">
        <v>2017</v>
      </c>
      <c r="F1741" s="413"/>
      <c r="G1741" s="413"/>
      <c r="H1741" s="410">
        <f t="shared" si="54"/>
        <v>39069040</v>
      </c>
      <c r="I1741" s="410" t="str">
        <f t="shared" si="55"/>
        <v>-- Akrilonitrilo ir metilakrilato kopolimeras, modifikuotas polibutadienu-akrilonitrilu (NBR)</v>
      </c>
      <c r="J1741" s="410" t="str">
        <f t="shared" si="55"/>
        <v>kilogramai</v>
      </c>
    </row>
    <row r="1742" spans="1:10" ht="18" hidden="1" customHeight="1">
      <c r="A1742" s="414"/>
      <c r="B1742" s="414"/>
      <c r="C1742" s="414"/>
      <c r="D1742" s="414"/>
      <c r="E1742" s="412">
        <v>2016</v>
      </c>
      <c r="F1742" s="413"/>
      <c r="G1742" s="413"/>
      <c r="H1742" s="410">
        <f t="shared" si="54"/>
        <v>39069040</v>
      </c>
      <c r="I1742" s="410" t="str">
        <f t="shared" si="55"/>
        <v>-- Akrilonitrilo ir metilakrilato kopolimeras, modifikuotas polibutadienu-akrilonitrilu (NBR)</v>
      </c>
      <c r="J1742" s="410" t="str">
        <f t="shared" si="55"/>
        <v>kilogramai</v>
      </c>
    </row>
    <row r="1743" spans="1:10" ht="18" hidden="1" customHeight="1">
      <c r="A1743" s="414"/>
      <c r="B1743" s="414"/>
      <c r="C1743" s="414"/>
      <c r="D1743" s="414"/>
      <c r="E1743" s="412">
        <v>2015</v>
      </c>
      <c r="F1743" s="413">
        <v>0</v>
      </c>
      <c r="G1743" s="413">
        <v>24</v>
      </c>
      <c r="H1743" s="410">
        <f t="shared" si="54"/>
        <v>39069040</v>
      </c>
      <c r="I1743" s="410" t="str">
        <f t="shared" si="55"/>
        <v>-- Akrilonitrilo ir metilakrilato kopolimeras, modifikuotas polibutadienu-akrilonitrilu (NBR)</v>
      </c>
      <c r="J1743" s="410" t="str">
        <f t="shared" si="55"/>
        <v>kilogramai</v>
      </c>
    </row>
    <row r="1744" spans="1:10" ht="18" hidden="1" customHeight="1">
      <c r="A1744" s="414"/>
      <c r="B1744" s="414"/>
      <c r="C1744" s="414"/>
      <c r="D1744" s="414"/>
      <c r="E1744" s="412">
        <v>2014</v>
      </c>
      <c r="F1744" s="413"/>
      <c r="G1744" s="413"/>
      <c r="H1744" s="410">
        <f t="shared" si="54"/>
        <v>39069040</v>
      </c>
      <c r="I1744" s="410" t="str">
        <f t="shared" si="55"/>
        <v>-- Akrilonitrilo ir metilakrilato kopolimeras, modifikuotas polibutadienu-akrilonitrilu (NBR)</v>
      </c>
      <c r="J1744" s="410" t="str">
        <f t="shared" si="55"/>
        <v>kilogramai</v>
      </c>
    </row>
    <row r="1745" spans="1:10" ht="18" hidden="1" customHeight="1">
      <c r="A1745" s="414"/>
      <c r="B1745" s="414"/>
      <c r="C1745" s="414"/>
      <c r="D1745" s="414"/>
      <c r="E1745" s="412">
        <v>2013</v>
      </c>
      <c r="F1745" s="413"/>
      <c r="G1745" s="413"/>
      <c r="H1745" s="410">
        <f t="shared" si="54"/>
        <v>39069040</v>
      </c>
      <c r="I1745" s="410" t="str">
        <f t="shared" si="55"/>
        <v>-- Akrilonitrilo ir metilakrilato kopolimeras, modifikuotas polibutadienu-akrilonitrilu (NBR)</v>
      </c>
      <c r="J1745" s="410" t="str">
        <f t="shared" si="55"/>
        <v>kilogramai</v>
      </c>
    </row>
    <row r="1746" spans="1:10" ht="18" hidden="1" customHeight="1">
      <c r="A1746" s="414"/>
      <c r="B1746" s="414"/>
      <c r="C1746" s="414"/>
      <c r="D1746" s="414"/>
      <c r="E1746" s="412">
        <v>2012</v>
      </c>
      <c r="F1746" s="413"/>
      <c r="G1746" s="413"/>
      <c r="H1746" s="410">
        <f t="shared" si="54"/>
        <v>39069040</v>
      </c>
      <c r="I1746" s="410" t="str">
        <f t="shared" si="55"/>
        <v>-- Akrilonitrilo ir metilakrilato kopolimeras, modifikuotas polibutadienu-akrilonitrilu (NBR)</v>
      </c>
      <c r="J1746" s="410" t="str">
        <f t="shared" si="55"/>
        <v>kilogramai</v>
      </c>
    </row>
    <row r="1747" spans="1:10" ht="18" hidden="1" customHeight="1">
      <c r="A1747" s="414"/>
      <c r="B1747" s="414"/>
      <c r="C1747" s="414"/>
      <c r="D1747" s="414"/>
      <c r="E1747" s="412">
        <v>2011</v>
      </c>
      <c r="F1747" s="413"/>
      <c r="G1747" s="413"/>
      <c r="H1747" s="410">
        <f t="shared" si="54"/>
        <v>39069040</v>
      </c>
      <c r="I1747" s="410" t="str">
        <f t="shared" si="55"/>
        <v>-- Akrilonitrilo ir metilakrilato kopolimeras, modifikuotas polibutadienu-akrilonitrilu (NBR)</v>
      </c>
      <c r="J1747" s="410" t="str">
        <f t="shared" si="55"/>
        <v>kilogramai</v>
      </c>
    </row>
    <row r="1748" spans="1:10" ht="18" hidden="1" customHeight="1">
      <c r="A1748" s="414"/>
      <c r="B1748" s="414"/>
      <c r="C1748" s="414"/>
      <c r="D1748" s="414"/>
      <c r="E1748" s="412">
        <v>2010</v>
      </c>
      <c r="F1748" s="413"/>
      <c r="G1748" s="413"/>
      <c r="H1748" s="410">
        <f t="shared" si="54"/>
        <v>39069040</v>
      </c>
      <c r="I1748" s="410" t="str">
        <f t="shared" si="55"/>
        <v>-- Akrilonitrilo ir metilakrilato kopolimeras, modifikuotas polibutadienu-akrilonitrilu (NBR)</v>
      </c>
      <c r="J1748" s="410" t="str">
        <f t="shared" si="55"/>
        <v>kilogramai</v>
      </c>
    </row>
    <row r="1749" spans="1:10" ht="18" hidden="1" customHeight="1">
      <c r="A1749" s="414"/>
      <c r="B1749" s="414"/>
      <c r="C1749" s="414"/>
      <c r="D1749" s="414"/>
      <c r="E1749" s="412">
        <v>2009</v>
      </c>
      <c r="F1749" s="413"/>
      <c r="G1749" s="413"/>
      <c r="H1749" s="410">
        <f t="shared" si="54"/>
        <v>39069040</v>
      </c>
      <c r="I1749" s="410" t="str">
        <f t="shared" si="55"/>
        <v>-- Akrilonitrilo ir metilakrilato kopolimeras, modifikuotas polibutadienu-akrilonitrilu (NBR)</v>
      </c>
      <c r="J1749" s="410" t="str">
        <f t="shared" si="55"/>
        <v>kilogramai</v>
      </c>
    </row>
    <row r="1750" spans="1:10" ht="18" hidden="1" customHeight="1">
      <c r="A1750" s="414"/>
      <c r="B1750" s="414"/>
      <c r="C1750" s="414"/>
      <c r="D1750" s="414"/>
      <c r="E1750" s="412">
        <v>2008</v>
      </c>
      <c r="F1750" s="413"/>
      <c r="G1750" s="413"/>
      <c r="H1750" s="410">
        <f t="shared" si="54"/>
        <v>39069040</v>
      </c>
      <c r="I1750" s="410" t="str">
        <f t="shared" si="55"/>
        <v>-- Akrilonitrilo ir metilakrilato kopolimeras, modifikuotas polibutadienu-akrilonitrilu (NBR)</v>
      </c>
      <c r="J1750" s="410" t="str">
        <f t="shared" si="55"/>
        <v>kilogramai</v>
      </c>
    </row>
    <row r="1751" spans="1:10" ht="18" hidden="1" customHeight="1">
      <c r="A1751" s="414"/>
      <c r="B1751" s="414"/>
      <c r="C1751" s="414"/>
      <c r="D1751" s="414"/>
      <c r="E1751" s="412">
        <v>2007</v>
      </c>
      <c r="F1751" s="413"/>
      <c r="G1751" s="413"/>
      <c r="H1751" s="410">
        <f t="shared" si="54"/>
        <v>39069040</v>
      </c>
      <c r="I1751" s="410" t="str">
        <f t="shared" si="55"/>
        <v>-- Akrilonitrilo ir metilakrilato kopolimeras, modifikuotas polibutadienu-akrilonitrilu (NBR)</v>
      </c>
      <c r="J1751" s="410" t="str">
        <f t="shared" si="55"/>
        <v>kilogramai</v>
      </c>
    </row>
    <row r="1752" spans="1:10" ht="18" hidden="1" customHeight="1">
      <c r="A1752" s="414"/>
      <c r="B1752" s="414"/>
      <c r="C1752" s="414"/>
      <c r="D1752" s="414"/>
      <c r="E1752" s="412">
        <v>2006</v>
      </c>
      <c r="F1752" s="413">
        <v>0</v>
      </c>
      <c r="G1752" s="413">
        <v>19</v>
      </c>
      <c r="H1752" s="410">
        <f t="shared" si="54"/>
        <v>39069040</v>
      </c>
      <c r="I1752" s="410" t="str">
        <f t="shared" si="55"/>
        <v>-- Akrilonitrilo ir metilakrilato kopolimeras, modifikuotas polibutadienu-akrilonitrilu (NBR)</v>
      </c>
      <c r="J1752" s="410" t="str">
        <f t="shared" si="55"/>
        <v>kilogramai</v>
      </c>
    </row>
    <row r="1753" spans="1:10" ht="18" hidden="1" customHeight="1">
      <c r="A1753" s="414"/>
      <c r="B1753" s="414"/>
      <c r="C1753" s="414"/>
      <c r="D1753" s="414"/>
      <c r="E1753" s="412">
        <v>2005</v>
      </c>
      <c r="F1753" s="413"/>
      <c r="G1753" s="413"/>
      <c r="H1753" s="410">
        <f t="shared" si="54"/>
        <v>39069040</v>
      </c>
      <c r="I1753" s="410" t="str">
        <f t="shared" si="55"/>
        <v>-- Akrilonitrilo ir metilakrilato kopolimeras, modifikuotas polibutadienu-akrilonitrilu (NBR)</v>
      </c>
      <c r="J1753" s="410" t="str">
        <f t="shared" si="55"/>
        <v>kilogramai</v>
      </c>
    </row>
    <row r="1754" spans="1:10" ht="18" hidden="1" customHeight="1">
      <c r="A1754" s="414"/>
      <c r="B1754" s="411" t="s">
        <v>3266</v>
      </c>
      <c r="C1754" s="411" t="s">
        <v>3267</v>
      </c>
      <c r="D1754" s="411" t="s">
        <v>3054</v>
      </c>
      <c r="E1754" s="412">
        <v>2018</v>
      </c>
      <c r="F1754" s="413">
        <v>1295.5999999999999</v>
      </c>
      <c r="G1754" s="413">
        <v>1305</v>
      </c>
      <c r="H1754" s="410">
        <f t="shared" si="54"/>
        <v>39069050</v>
      </c>
      <c r="I1754" s="410" t="str">
        <f t="shared" si="55"/>
        <v>-- Akrilo rūgšties polimerizacijos su alkilmetakrilatu ir nedideliais kitų monomerų kiekiais produktas, skirtas naudoti kaip tirštiklis tekstilės marginimo pastų gamyboje</v>
      </c>
      <c r="J1754" s="410" t="str">
        <f t="shared" si="55"/>
        <v>kilogramai</v>
      </c>
    </row>
    <row r="1755" spans="1:10" ht="18" hidden="1" customHeight="1">
      <c r="A1755" s="414"/>
      <c r="B1755" s="414"/>
      <c r="C1755" s="414"/>
      <c r="D1755" s="414"/>
      <c r="E1755" s="412">
        <v>2017</v>
      </c>
      <c r="F1755" s="413">
        <v>500</v>
      </c>
      <c r="G1755" s="413">
        <v>500</v>
      </c>
      <c r="H1755" s="410">
        <f t="shared" si="54"/>
        <v>39069050</v>
      </c>
      <c r="I1755" s="410" t="str">
        <f t="shared" si="55"/>
        <v>-- Akrilo rūgšties polimerizacijos su alkilmetakrilatu ir nedideliais kitų monomerų kiekiais produktas, skirtas naudoti kaip tirštiklis tekstilės marginimo pastų gamyboje</v>
      </c>
      <c r="J1755" s="410" t="str">
        <f t="shared" si="55"/>
        <v>kilogramai</v>
      </c>
    </row>
    <row r="1756" spans="1:10" ht="18" hidden="1" customHeight="1">
      <c r="A1756" s="414"/>
      <c r="B1756" s="414"/>
      <c r="C1756" s="414"/>
      <c r="D1756" s="414"/>
      <c r="E1756" s="412">
        <v>2016</v>
      </c>
      <c r="F1756" s="413">
        <v>274</v>
      </c>
      <c r="G1756" s="413">
        <v>341</v>
      </c>
      <c r="H1756" s="410">
        <f t="shared" si="54"/>
        <v>39069050</v>
      </c>
      <c r="I1756" s="410" t="str">
        <f t="shared" si="55"/>
        <v>-- Akrilo rūgšties polimerizacijos su alkilmetakrilatu ir nedideliais kitų monomerų kiekiais produktas, skirtas naudoti kaip tirštiklis tekstilės marginimo pastų gamyboje</v>
      </c>
      <c r="J1756" s="410" t="str">
        <f t="shared" si="55"/>
        <v>kilogramai</v>
      </c>
    </row>
    <row r="1757" spans="1:10" ht="18" hidden="1" customHeight="1">
      <c r="A1757" s="414"/>
      <c r="B1757" s="414"/>
      <c r="C1757" s="414"/>
      <c r="D1757" s="414"/>
      <c r="E1757" s="412">
        <v>2015</v>
      </c>
      <c r="F1757" s="413"/>
      <c r="G1757" s="413"/>
      <c r="H1757" s="410">
        <f t="shared" si="54"/>
        <v>39069050</v>
      </c>
      <c r="I1757" s="410" t="str">
        <f t="shared" si="55"/>
        <v>-- Akrilo rūgšties polimerizacijos su alkilmetakrilatu ir nedideliais kitų monomerų kiekiais produktas, skirtas naudoti kaip tirštiklis tekstilės marginimo pastų gamyboje</v>
      </c>
      <c r="J1757" s="410" t="str">
        <f t="shared" si="55"/>
        <v>kilogramai</v>
      </c>
    </row>
    <row r="1758" spans="1:10" ht="18" hidden="1" customHeight="1">
      <c r="A1758" s="414"/>
      <c r="B1758" s="414"/>
      <c r="C1758" s="414"/>
      <c r="D1758" s="414"/>
      <c r="E1758" s="412">
        <v>2014</v>
      </c>
      <c r="F1758" s="413">
        <v>30</v>
      </c>
      <c r="G1758" s="413">
        <v>30</v>
      </c>
      <c r="H1758" s="410">
        <f t="shared" si="54"/>
        <v>39069050</v>
      </c>
      <c r="I1758" s="410" t="str">
        <f t="shared" si="55"/>
        <v>-- Akrilo rūgšties polimerizacijos su alkilmetakrilatu ir nedideliais kitų monomerų kiekiais produktas, skirtas naudoti kaip tirštiklis tekstilės marginimo pastų gamyboje</v>
      </c>
      <c r="J1758" s="410" t="str">
        <f t="shared" si="55"/>
        <v>kilogramai</v>
      </c>
    </row>
    <row r="1759" spans="1:10" ht="18" hidden="1" customHeight="1">
      <c r="A1759" s="414"/>
      <c r="B1759" s="414"/>
      <c r="C1759" s="414"/>
      <c r="D1759" s="414"/>
      <c r="E1759" s="412">
        <v>2013</v>
      </c>
      <c r="F1759" s="413"/>
      <c r="G1759" s="413"/>
      <c r="H1759" s="410">
        <f t="shared" si="54"/>
        <v>39069050</v>
      </c>
      <c r="I1759" s="410" t="str">
        <f t="shared" si="55"/>
        <v>-- Akrilo rūgšties polimerizacijos su alkilmetakrilatu ir nedideliais kitų monomerų kiekiais produktas, skirtas naudoti kaip tirštiklis tekstilės marginimo pastų gamyboje</v>
      </c>
      <c r="J1759" s="410" t="str">
        <f t="shared" si="55"/>
        <v>kilogramai</v>
      </c>
    </row>
    <row r="1760" spans="1:10" ht="18" hidden="1" customHeight="1">
      <c r="A1760" s="414"/>
      <c r="B1760" s="414"/>
      <c r="C1760" s="414"/>
      <c r="D1760" s="414"/>
      <c r="E1760" s="412">
        <v>2012</v>
      </c>
      <c r="F1760" s="413">
        <v>200</v>
      </c>
      <c r="G1760" s="413">
        <v>336</v>
      </c>
      <c r="H1760" s="410">
        <f t="shared" si="54"/>
        <v>39069050</v>
      </c>
      <c r="I1760" s="410" t="str">
        <f t="shared" si="55"/>
        <v>-- Akrilo rūgšties polimerizacijos su alkilmetakrilatu ir nedideliais kitų monomerų kiekiais produktas, skirtas naudoti kaip tirštiklis tekstilės marginimo pastų gamyboje</v>
      </c>
      <c r="J1760" s="410" t="str">
        <f t="shared" si="55"/>
        <v>kilogramai</v>
      </c>
    </row>
    <row r="1761" spans="1:10" ht="18" hidden="1" customHeight="1">
      <c r="A1761" s="414"/>
      <c r="B1761" s="414"/>
      <c r="C1761" s="414"/>
      <c r="D1761" s="414"/>
      <c r="E1761" s="412">
        <v>2011</v>
      </c>
      <c r="F1761" s="413">
        <v>1250</v>
      </c>
      <c r="G1761" s="413">
        <v>138</v>
      </c>
      <c r="H1761" s="410">
        <f t="shared" si="54"/>
        <v>39069050</v>
      </c>
      <c r="I1761" s="410" t="str">
        <f t="shared" si="55"/>
        <v>-- Akrilo rūgšties polimerizacijos su alkilmetakrilatu ir nedideliais kitų monomerų kiekiais produktas, skirtas naudoti kaip tirštiklis tekstilės marginimo pastų gamyboje</v>
      </c>
      <c r="J1761" s="410" t="str">
        <f t="shared" si="55"/>
        <v>kilogramai</v>
      </c>
    </row>
    <row r="1762" spans="1:10" ht="18" hidden="1" customHeight="1">
      <c r="A1762" s="414"/>
      <c r="B1762" s="414"/>
      <c r="C1762" s="414"/>
      <c r="D1762" s="414"/>
      <c r="E1762" s="412">
        <v>2010</v>
      </c>
      <c r="F1762" s="413">
        <v>2500</v>
      </c>
      <c r="G1762" s="413">
        <v>10</v>
      </c>
      <c r="H1762" s="410">
        <f t="shared" si="54"/>
        <v>39069050</v>
      </c>
      <c r="I1762" s="410" t="str">
        <f t="shared" si="55"/>
        <v>-- Akrilo rūgšties polimerizacijos su alkilmetakrilatu ir nedideliais kitų monomerų kiekiais produktas, skirtas naudoti kaip tirštiklis tekstilės marginimo pastų gamyboje</v>
      </c>
      <c r="J1762" s="410" t="str">
        <f t="shared" si="55"/>
        <v>kilogramai</v>
      </c>
    </row>
    <row r="1763" spans="1:10" ht="18" hidden="1" customHeight="1">
      <c r="A1763" s="414"/>
      <c r="B1763" s="414"/>
      <c r="C1763" s="414"/>
      <c r="D1763" s="414"/>
      <c r="E1763" s="412">
        <v>2009</v>
      </c>
      <c r="F1763" s="413">
        <v>4175</v>
      </c>
      <c r="G1763" s="413">
        <v>6</v>
      </c>
      <c r="H1763" s="410">
        <f t="shared" si="54"/>
        <v>39069050</v>
      </c>
      <c r="I1763" s="410" t="str">
        <f t="shared" si="55"/>
        <v>-- Akrilo rūgšties polimerizacijos su alkilmetakrilatu ir nedideliais kitų monomerų kiekiais produktas, skirtas naudoti kaip tirštiklis tekstilės marginimo pastų gamyboje</v>
      </c>
      <c r="J1763" s="410" t="str">
        <f t="shared" si="55"/>
        <v>kilogramai</v>
      </c>
    </row>
    <row r="1764" spans="1:10" ht="18" hidden="1" customHeight="1">
      <c r="A1764" s="414"/>
      <c r="B1764" s="414"/>
      <c r="C1764" s="414"/>
      <c r="D1764" s="414"/>
      <c r="E1764" s="412">
        <v>2008</v>
      </c>
      <c r="F1764" s="413">
        <v>0</v>
      </c>
      <c r="G1764" s="413">
        <v>121</v>
      </c>
      <c r="H1764" s="410">
        <f t="shared" si="54"/>
        <v>39069050</v>
      </c>
      <c r="I1764" s="410" t="str">
        <f t="shared" si="55"/>
        <v>-- Akrilo rūgšties polimerizacijos su alkilmetakrilatu ir nedideliais kitų monomerų kiekiais produktas, skirtas naudoti kaip tirštiklis tekstilės marginimo pastų gamyboje</v>
      </c>
      <c r="J1764" s="410" t="str">
        <f t="shared" si="55"/>
        <v>kilogramai</v>
      </c>
    </row>
    <row r="1765" spans="1:10" ht="18" hidden="1" customHeight="1">
      <c r="A1765" s="414"/>
      <c r="B1765" s="414"/>
      <c r="C1765" s="414"/>
      <c r="D1765" s="414"/>
      <c r="E1765" s="412">
        <v>2007</v>
      </c>
      <c r="F1765" s="413"/>
      <c r="G1765" s="413"/>
      <c r="H1765" s="410">
        <f t="shared" si="54"/>
        <v>39069050</v>
      </c>
      <c r="I1765" s="410" t="str">
        <f t="shared" si="55"/>
        <v>-- Akrilo rūgšties polimerizacijos su alkilmetakrilatu ir nedideliais kitų monomerų kiekiais produktas, skirtas naudoti kaip tirštiklis tekstilės marginimo pastų gamyboje</v>
      </c>
      <c r="J1765" s="410" t="str">
        <f t="shared" si="55"/>
        <v>kilogramai</v>
      </c>
    </row>
    <row r="1766" spans="1:10" ht="18" hidden="1" customHeight="1">
      <c r="A1766" s="414"/>
      <c r="B1766" s="414"/>
      <c r="C1766" s="414"/>
      <c r="D1766" s="414"/>
      <c r="E1766" s="412">
        <v>2006</v>
      </c>
      <c r="F1766" s="413"/>
      <c r="G1766" s="413"/>
      <c r="H1766" s="410">
        <f t="shared" si="54"/>
        <v>39069050</v>
      </c>
      <c r="I1766" s="410" t="str">
        <f t="shared" si="55"/>
        <v>-- Akrilo rūgšties polimerizacijos su alkilmetakrilatu ir nedideliais kitų monomerų kiekiais produktas, skirtas naudoti kaip tirštiklis tekstilės marginimo pastų gamyboje</v>
      </c>
      <c r="J1766" s="410" t="str">
        <f t="shared" si="55"/>
        <v>kilogramai</v>
      </c>
    </row>
    <row r="1767" spans="1:10" ht="18" hidden="1" customHeight="1">
      <c r="A1767" s="414"/>
      <c r="B1767" s="414"/>
      <c r="C1767" s="414"/>
      <c r="D1767" s="414"/>
      <c r="E1767" s="412">
        <v>2005</v>
      </c>
      <c r="F1767" s="413">
        <v>0</v>
      </c>
      <c r="G1767" s="413">
        <v>3500</v>
      </c>
      <c r="H1767" s="410">
        <f t="shared" si="54"/>
        <v>39069050</v>
      </c>
      <c r="I1767" s="410" t="str">
        <f t="shared" si="55"/>
        <v>-- Akrilo rūgšties polimerizacijos su alkilmetakrilatu ir nedideliais kitų monomerų kiekiais produktas, skirtas naudoti kaip tirštiklis tekstilės marginimo pastų gamyboje</v>
      </c>
      <c r="J1767" s="410" t="str">
        <f t="shared" si="55"/>
        <v>kilogramai</v>
      </c>
    </row>
    <row r="1768" spans="1:10" ht="18" hidden="1" customHeight="1">
      <c r="A1768" s="414"/>
      <c r="B1768" s="411" t="s">
        <v>3268</v>
      </c>
      <c r="C1768" s="411" t="s">
        <v>3269</v>
      </c>
      <c r="D1768" s="411" t="s">
        <v>3054</v>
      </c>
      <c r="E1768" s="412">
        <v>2018</v>
      </c>
      <c r="F1768" s="413">
        <v>299008</v>
      </c>
      <c r="G1768" s="413">
        <v>13940.3</v>
      </c>
      <c r="H1768" s="410">
        <f t="shared" si="54"/>
        <v>39069060</v>
      </c>
      <c r="I1768" s="410" t="str">
        <f t="shared" si="55"/>
        <v>-- Metilakrilato kopolimeras su etilenu ir monomeru, turinčiu pakaitalu ne galinę karboksigrupę, kurio sudėtyje metilakrilatas sudaro ne mažiau kaip 50 % masės, sumaišytas su silicio dioksidu arba nesumaišytas</v>
      </c>
      <c r="J1768" s="410" t="str">
        <f t="shared" si="55"/>
        <v>kilogramai</v>
      </c>
    </row>
    <row r="1769" spans="1:10" ht="18" hidden="1" customHeight="1">
      <c r="A1769" s="414"/>
      <c r="B1769" s="414"/>
      <c r="C1769" s="414"/>
      <c r="D1769" s="414"/>
      <c r="E1769" s="412">
        <v>2017</v>
      </c>
      <c r="F1769" s="413">
        <v>547228.1</v>
      </c>
      <c r="G1769" s="413">
        <v>0.5</v>
      </c>
      <c r="H1769" s="410">
        <f t="shared" si="54"/>
        <v>39069060</v>
      </c>
      <c r="I1769" s="410" t="str">
        <f t="shared" si="55"/>
        <v>-- Metilakrilato kopolimeras su etilenu ir monomeru, turinčiu pakaitalu ne galinę karboksigrupę, kurio sudėtyje metilakrilatas sudaro ne mažiau kaip 50 % masės, sumaišytas su silicio dioksidu arba nesumaišytas</v>
      </c>
      <c r="J1769" s="410" t="str">
        <f t="shared" si="55"/>
        <v>kilogramai</v>
      </c>
    </row>
    <row r="1770" spans="1:10" ht="18" hidden="1" customHeight="1">
      <c r="A1770" s="414"/>
      <c r="B1770" s="414"/>
      <c r="C1770" s="414"/>
      <c r="D1770" s="414"/>
      <c r="E1770" s="412">
        <v>2016</v>
      </c>
      <c r="F1770" s="413">
        <v>484473</v>
      </c>
      <c r="G1770" s="413">
        <v>517.1</v>
      </c>
      <c r="H1770" s="410">
        <f t="shared" si="54"/>
        <v>39069060</v>
      </c>
      <c r="I1770" s="410" t="str">
        <f t="shared" si="55"/>
        <v>-- Metilakrilato kopolimeras su etilenu ir monomeru, turinčiu pakaitalu ne galinę karboksigrupę, kurio sudėtyje metilakrilatas sudaro ne mažiau kaip 50 % masės, sumaišytas su silicio dioksidu arba nesumaišytas</v>
      </c>
      <c r="J1770" s="410" t="str">
        <f t="shared" si="55"/>
        <v>kilogramai</v>
      </c>
    </row>
    <row r="1771" spans="1:10" ht="18" hidden="1" customHeight="1">
      <c r="A1771" s="414"/>
      <c r="B1771" s="414"/>
      <c r="C1771" s="414"/>
      <c r="D1771" s="414"/>
      <c r="E1771" s="412">
        <v>2015</v>
      </c>
      <c r="F1771" s="413">
        <v>248140.3</v>
      </c>
      <c r="G1771" s="413">
        <v>190</v>
      </c>
      <c r="H1771" s="410">
        <f t="shared" si="54"/>
        <v>39069060</v>
      </c>
      <c r="I1771" s="410" t="str">
        <f t="shared" si="55"/>
        <v>-- Metilakrilato kopolimeras su etilenu ir monomeru, turinčiu pakaitalu ne galinę karboksigrupę, kurio sudėtyje metilakrilatas sudaro ne mažiau kaip 50 % masės, sumaišytas su silicio dioksidu arba nesumaišytas</v>
      </c>
      <c r="J1771" s="410" t="str">
        <f t="shared" si="55"/>
        <v>kilogramai</v>
      </c>
    </row>
    <row r="1772" spans="1:10" ht="18" hidden="1" customHeight="1">
      <c r="A1772" s="414"/>
      <c r="B1772" s="414"/>
      <c r="C1772" s="414"/>
      <c r="D1772" s="414"/>
      <c r="E1772" s="412">
        <v>2014</v>
      </c>
      <c r="F1772" s="413">
        <v>382105</v>
      </c>
      <c r="G1772" s="413">
        <v>13192.1</v>
      </c>
      <c r="H1772" s="410">
        <f t="shared" si="54"/>
        <v>39069060</v>
      </c>
      <c r="I1772" s="410" t="str">
        <f t="shared" si="55"/>
        <v>-- Metilakrilato kopolimeras su etilenu ir monomeru, turinčiu pakaitalu ne galinę karboksigrupę, kurio sudėtyje metilakrilatas sudaro ne mažiau kaip 50 % masės, sumaišytas su silicio dioksidu arba nesumaišytas</v>
      </c>
      <c r="J1772" s="410" t="str">
        <f t="shared" si="55"/>
        <v>kilogramai</v>
      </c>
    </row>
    <row r="1773" spans="1:10" ht="18" hidden="1" customHeight="1">
      <c r="A1773" s="414"/>
      <c r="B1773" s="414"/>
      <c r="C1773" s="414"/>
      <c r="D1773" s="414"/>
      <c r="E1773" s="412">
        <v>2013</v>
      </c>
      <c r="F1773" s="413">
        <v>806041.59999999998</v>
      </c>
      <c r="G1773" s="413">
        <v>0</v>
      </c>
      <c r="H1773" s="410">
        <f t="shared" si="54"/>
        <v>39069060</v>
      </c>
      <c r="I1773" s="410" t="str">
        <f t="shared" si="55"/>
        <v>-- Metilakrilato kopolimeras su etilenu ir monomeru, turinčiu pakaitalu ne galinę karboksigrupę, kurio sudėtyje metilakrilatas sudaro ne mažiau kaip 50 % masės, sumaišytas su silicio dioksidu arba nesumaišytas</v>
      </c>
      <c r="J1773" s="410" t="str">
        <f t="shared" si="55"/>
        <v>kilogramai</v>
      </c>
    </row>
    <row r="1774" spans="1:10" ht="18" hidden="1" customHeight="1">
      <c r="A1774" s="414"/>
      <c r="B1774" s="414"/>
      <c r="C1774" s="414"/>
      <c r="D1774" s="414"/>
      <c r="E1774" s="412">
        <v>2012</v>
      </c>
      <c r="F1774" s="413">
        <v>629931</v>
      </c>
      <c r="G1774" s="413">
        <v>0</v>
      </c>
      <c r="H1774" s="410">
        <f t="shared" si="54"/>
        <v>39069060</v>
      </c>
      <c r="I1774" s="410" t="str">
        <f t="shared" si="55"/>
        <v>-- Metilakrilato kopolimeras su etilenu ir monomeru, turinčiu pakaitalu ne galinę karboksigrupę, kurio sudėtyje metilakrilatas sudaro ne mažiau kaip 50 % masės, sumaišytas su silicio dioksidu arba nesumaišytas</v>
      </c>
      <c r="J1774" s="410" t="str">
        <f t="shared" si="55"/>
        <v>kilogramai</v>
      </c>
    </row>
    <row r="1775" spans="1:10" ht="18" hidden="1" customHeight="1">
      <c r="A1775" s="414"/>
      <c r="B1775" s="414"/>
      <c r="C1775" s="414"/>
      <c r="D1775" s="414"/>
      <c r="E1775" s="412">
        <v>2011</v>
      </c>
      <c r="F1775" s="413">
        <v>339083</v>
      </c>
      <c r="G1775" s="413">
        <v>2400</v>
      </c>
      <c r="H1775" s="410">
        <f t="shared" si="54"/>
        <v>39069060</v>
      </c>
      <c r="I1775" s="410" t="str">
        <f t="shared" si="55"/>
        <v>-- Metilakrilato kopolimeras su etilenu ir monomeru, turinčiu pakaitalu ne galinę karboksigrupę, kurio sudėtyje metilakrilatas sudaro ne mažiau kaip 50 % masės, sumaišytas su silicio dioksidu arba nesumaišytas</v>
      </c>
      <c r="J1775" s="410" t="str">
        <f t="shared" si="55"/>
        <v>kilogramai</v>
      </c>
    </row>
    <row r="1776" spans="1:10" ht="18" hidden="1" customHeight="1">
      <c r="A1776" s="414"/>
      <c r="B1776" s="414"/>
      <c r="C1776" s="414"/>
      <c r="D1776" s="414"/>
      <c r="E1776" s="412">
        <v>2010</v>
      </c>
      <c r="F1776" s="413">
        <v>198105</v>
      </c>
      <c r="G1776" s="413">
        <v>1990</v>
      </c>
      <c r="H1776" s="410">
        <f t="shared" si="54"/>
        <v>39069060</v>
      </c>
      <c r="I1776" s="410" t="str">
        <f t="shared" si="55"/>
        <v>-- Metilakrilato kopolimeras su etilenu ir monomeru, turinčiu pakaitalu ne galinę karboksigrupę, kurio sudėtyje metilakrilatas sudaro ne mažiau kaip 50 % masės, sumaišytas su silicio dioksidu arba nesumaišytas</v>
      </c>
      <c r="J1776" s="410" t="str">
        <f t="shared" si="55"/>
        <v>kilogramai</v>
      </c>
    </row>
    <row r="1777" spans="1:10" ht="18" hidden="1" customHeight="1">
      <c r="A1777" s="414"/>
      <c r="B1777" s="414"/>
      <c r="C1777" s="414"/>
      <c r="D1777" s="414"/>
      <c r="E1777" s="412">
        <v>2009</v>
      </c>
      <c r="F1777" s="413">
        <v>122475</v>
      </c>
      <c r="G1777" s="413">
        <v>0.5</v>
      </c>
      <c r="H1777" s="410">
        <f t="shared" si="54"/>
        <v>39069060</v>
      </c>
      <c r="I1777" s="410" t="str">
        <f t="shared" si="55"/>
        <v>-- Metilakrilato kopolimeras su etilenu ir monomeru, turinčiu pakaitalu ne galinę karboksigrupę, kurio sudėtyje metilakrilatas sudaro ne mažiau kaip 50 % masės, sumaišytas su silicio dioksidu arba nesumaišytas</v>
      </c>
      <c r="J1777" s="410" t="str">
        <f t="shared" si="55"/>
        <v>kilogramai</v>
      </c>
    </row>
    <row r="1778" spans="1:10" ht="18" hidden="1" customHeight="1">
      <c r="A1778" s="414"/>
      <c r="B1778" s="414"/>
      <c r="C1778" s="414"/>
      <c r="D1778" s="414"/>
      <c r="E1778" s="412">
        <v>2008</v>
      </c>
      <c r="F1778" s="413">
        <v>41250</v>
      </c>
      <c r="G1778" s="413">
        <v>0</v>
      </c>
      <c r="H1778" s="410">
        <f t="shared" si="54"/>
        <v>39069060</v>
      </c>
      <c r="I1778" s="410" t="str">
        <f t="shared" si="55"/>
        <v>-- Metilakrilato kopolimeras su etilenu ir monomeru, turinčiu pakaitalu ne galinę karboksigrupę, kurio sudėtyje metilakrilatas sudaro ne mažiau kaip 50 % masės, sumaišytas su silicio dioksidu arba nesumaišytas</v>
      </c>
      <c r="J1778" s="410" t="str">
        <f t="shared" si="55"/>
        <v>kilogramai</v>
      </c>
    </row>
    <row r="1779" spans="1:10" ht="18" hidden="1" customHeight="1">
      <c r="A1779" s="414"/>
      <c r="B1779" s="414"/>
      <c r="C1779" s="414"/>
      <c r="D1779" s="414"/>
      <c r="E1779" s="412">
        <v>2007</v>
      </c>
      <c r="F1779" s="413">
        <v>5885</v>
      </c>
      <c r="G1779" s="413">
        <v>29040</v>
      </c>
      <c r="H1779" s="410">
        <f t="shared" si="54"/>
        <v>39069060</v>
      </c>
      <c r="I1779" s="410" t="str">
        <f t="shared" si="55"/>
        <v>-- Metilakrilato kopolimeras su etilenu ir monomeru, turinčiu pakaitalu ne galinę karboksigrupę, kurio sudėtyje metilakrilatas sudaro ne mažiau kaip 50 % masės, sumaišytas su silicio dioksidu arba nesumaišytas</v>
      </c>
      <c r="J1779" s="410" t="str">
        <f t="shared" si="55"/>
        <v>kilogramai</v>
      </c>
    </row>
    <row r="1780" spans="1:10" ht="18" hidden="1" customHeight="1">
      <c r="A1780" s="414"/>
      <c r="B1780" s="414"/>
      <c r="C1780" s="414"/>
      <c r="D1780" s="414"/>
      <c r="E1780" s="412">
        <v>2006</v>
      </c>
      <c r="F1780" s="413"/>
      <c r="G1780" s="413"/>
      <c r="H1780" s="410">
        <f t="shared" si="54"/>
        <v>39069060</v>
      </c>
      <c r="I1780" s="410" t="str">
        <f t="shared" si="55"/>
        <v>-- Metilakrilato kopolimeras su etilenu ir monomeru, turinčiu pakaitalu ne galinę karboksigrupę, kurio sudėtyje metilakrilatas sudaro ne mažiau kaip 50 % masės, sumaišytas su silicio dioksidu arba nesumaišytas</v>
      </c>
      <c r="J1780" s="410" t="str">
        <f t="shared" si="55"/>
        <v>kilogramai</v>
      </c>
    </row>
    <row r="1781" spans="1:10" ht="18" hidden="1" customHeight="1">
      <c r="A1781" s="414"/>
      <c r="B1781" s="414"/>
      <c r="C1781" s="414"/>
      <c r="D1781" s="414"/>
      <c r="E1781" s="412">
        <v>2005</v>
      </c>
      <c r="F1781" s="413">
        <v>0</v>
      </c>
      <c r="G1781" s="413">
        <v>1500</v>
      </c>
      <c r="H1781" s="410">
        <f t="shared" si="54"/>
        <v>39069060</v>
      </c>
      <c r="I1781" s="410" t="str">
        <f t="shared" si="55"/>
        <v>-- Metilakrilato kopolimeras su etilenu ir monomeru, turinčiu pakaitalu ne galinę karboksigrupę, kurio sudėtyje metilakrilatas sudaro ne mažiau kaip 50 % masės, sumaišytas su silicio dioksidu arba nesumaišytas</v>
      </c>
      <c r="J1781" s="410" t="str">
        <f t="shared" si="55"/>
        <v>kilogramai</v>
      </c>
    </row>
    <row r="1782" spans="1:10" ht="18" hidden="1" customHeight="1">
      <c r="A1782" s="414"/>
      <c r="B1782" s="411" t="s">
        <v>3270</v>
      </c>
      <c r="C1782" s="411" t="s">
        <v>3107</v>
      </c>
      <c r="D1782" s="411" t="s">
        <v>3054</v>
      </c>
      <c r="E1782" s="412">
        <v>2018</v>
      </c>
      <c r="F1782" s="413">
        <v>2562956.4</v>
      </c>
      <c r="G1782" s="413">
        <v>5811319.7999999998</v>
      </c>
      <c r="H1782" s="410">
        <f t="shared" si="54"/>
        <v>39069090</v>
      </c>
      <c r="I1782" s="410" t="str">
        <f t="shared" si="55"/>
        <v>-- Kiti</v>
      </c>
      <c r="J1782" s="410" t="str">
        <f t="shared" si="55"/>
        <v>kilogramai</v>
      </c>
    </row>
    <row r="1783" spans="1:10" ht="18" hidden="1" customHeight="1">
      <c r="A1783" s="414"/>
      <c r="B1783" s="414"/>
      <c r="C1783" s="414"/>
      <c r="D1783" s="414"/>
      <c r="E1783" s="412">
        <v>2017</v>
      </c>
      <c r="F1783" s="413">
        <v>3241428</v>
      </c>
      <c r="G1783" s="413">
        <v>6540860.5</v>
      </c>
      <c r="H1783" s="410">
        <f t="shared" si="54"/>
        <v>39069090</v>
      </c>
      <c r="I1783" s="410" t="str">
        <f t="shared" si="55"/>
        <v>-- Kiti</v>
      </c>
      <c r="J1783" s="410" t="str">
        <f t="shared" si="55"/>
        <v>kilogramai</v>
      </c>
    </row>
    <row r="1784" spans="1:10" ht="18" hidden="1" customHeight="1">
      <c r="A1784" s="414"/>
      <c r="B1784" s="414"/>
      <c r="C1784" s="414"/>
      <c r="D1784" s="414"/>
      <c r="E1784" s="412">
        <v>2016</v>
      </c>
      <c r="F1784" s="413">
        <v>1971506.7</v>
      </c>
      <c r="G1784" s="413">
        <v>5352585.4000000004</v>
      </c>
      <c r="H1784" s="410">
        <f t="shared" si="54"/>
        <v>39069090</v>
      </c>
      <c r="I1784" s="410" t="str">
        <f t="shared" si="55"/>
        <v>-- Kiti</v>
      </c>
      <c r="J1784" s="410" t="str">
        <f t="shared" si="55"/>
        <v>kilogramai</v>
      </c>
    </row>
    <row r="1785" spans="1:10" ht="18" hidden="1" customHeight="1">
      <c r="A1785" s="414"/>
      <c r="B1785" s="414"/>
      <c r="C1785" s="414"/>
      <c r="D1785" s="414"/>
      <c r="E1785" s="412">
        <v>2015</v>
      </c>
      <c r="F1785" s="413">
        <v>1437661</v>
      </c>
      <c r="G1785" s="413">
        <v>4766893.7</v>
      </c>
      <c r="H1785" s="410">
        <f t="shared" si="54"/>
        <v>39069090</v>
      </c>
      <c r="I1785" s="410" t="str">
        <f t="shared" si="55"/>
        <v>-- Kiti</v>
      </c>
      <c r="J1785" s="410" t="str">
        <f t="shared" si="55"/>
        <v>kilogramai</v>
      </c>
    </row>
    <row r="1786" spans="1:10" ht="18" hidden="1" customHeight="1">
      <c r="A1786" s="414"/>
      <c r="B1786" s="414"/>
      <c r="C1786" s="414"/>
      <c r="D1786" s="414"/>
      <c r="E1786" s="412">
        <v>2014</v>
      </c>
      <c r="F1786" s="413">
        <v>1232147.1000000001</v>
      </c>
      <c r="G1786" s="413">
        <v>4752327.2</v>
      </c>
      <c r="H1786" s="410">
        <f t="shared" si="54"/>
        <v>39069090</v>
      </c>
      <c r="I1786" s="410" t="str">
        <f t="shared" si="55"/>
        <v>-- Kiti</v>
      </c>
      <c r="J1786" s="410" t="str">
        <f t="shared" si="55"/>
        <v>kilogramai</v>
      </c>
    </row>
    <row r="1787" spans="1:10" ht="18" hidden="1" customHeight="1">
      <c r="A1787" s="414"/>
      <c r="B1787" s="414"/>
      <c r="C1787" s="414"/>
      <c r="D1787" s="414"/>
      <c r="E1787" s="412">
        <v>2013</v>
      </c>
      <c r="F1787" s="413">
        <v>1340362.8999999999</v>
      </c>
      <c r="G1787" s="413">
        <v>4527685.5999999996</v>
      </c>
      <c r="H1787" s="410">
        <f t="shared" si="54"/>
        <v>39069090</v>
      </c>
      <c r="I1787" s="410" t="str">
        <f t="shared" si="55"/>
        <v>-- Kiti</v>
      </c>
      <c r="J1787" s="410" t="str">
        <f t="shared" si="55"/>
        <v>kilogramai</v>
      </c>
    </row>
    <row r="1788" spans="1:10" ht="18" hidden="1" customHeight="1">
      <c r="A1788" s="414"/>
      <c r="B1788" s="414"/>
      <c r="C1788" s="414"/>
      <c r="D1788" s="414"/>
      <c r="E1788" s="412">
        <v>2012</v>
      </c>
      <c r="F1788" s="413">
        <v>990575.6</v>
      </c>
      <c r="G1788" s="413">
        <v>3445088.7</v>
      </c>
      <c r="H1788" s="410">
        <f t="shared" si="54"/>
        <v>39069090</v>
      </c>
      <c r="I1788" s="410" t="str">
        <f t="shared" si="55"/>
        <v>-- Kiti</v>
      </c>
      <c r="J1788" s="410" t="str">
        <f t="shared" si="55"/>
        <v>kilogramai</v>
      </c>
    </row>
    <row r="1789" spans="1:10" ht="18" hidden="1" customHeight="1">
      <c r="A1789" s="414"/>
      <c r="B1789" s="414"/>
      <c r="C1789" s="414"/>
      <c r="D1789" s="414"/>
      <c r="E1789" s="412">
        <v>2011</v>
      </c>
      <c r="F1789" s="413">
        <v>893778.1</v>
      </c>
      <c r="G1789" s="413">
        <v>3310542.5</v>
      </c>
      <c r="H1789" s="410">
        <f t="shared" si="54"/>
        <v>39069090</v>
      </c>
      <c r="I1789" s="410" t="str">
        <f t="shared" si="55"/>
        <v>-- Kiti</v>
      </c>
      <c r="J1789" s="410" t="str">
        <f t="shared" si="55"/>
        <v>kilogramai</v>
      </c>
    </row>
    <row r="1790" spans="1:10" ht="18" hidden="1" customHeight="1">
      <c r="A1790" s="414"/>
      <c r="B1790" s="414"/>
      <c r="C1790" s="414"/>
      <c r="D1790" s="414"/>
      <c r="E1790" s="412">
        <v>2010</v>
      </c>
      <c r="F1790" s="413">
        <v>2002938</v>
      </c>
      <c r="G1790" s="413">
        <v>3209584.4</v>
      </c>
      <c r="H1790" s="410">
        <f t="shared" si="54"/>
        <v>39069090</v>
      </c>
      <c r="I1790" s="410" t="str">
        <f t="shared" si="55"/>
        <v>-- Kiti</v>
      </c>
      <c r="J1790" s="410" t="str">
        <f t="shared" si="55"/>
        <v>kilogramai</v>
      </c>
    </row>
    <row r="1791" spans="1:10" ht="18" hidden="1" customHeight="1">
      <c r="A1791" s="414"/>
      <c r="B1791" s="414"/>
      <c r="C1791" s="414"/>
      <c r="D1791" s="414"/>
      <c r="E1791" s="412">
        <v>2009</v>
      </c>
      <c r="F1791" s="413">
        <v>1391435.5</v>
      </c>
      <c r="G1791" s="413">
        <v>2588010.7999999998</v>
      </c>
      <c r="H1791" s="410">
        <f t="shared" si="54"/>
        <v>39069090</v>
      </c>
      <c r="I1791" s="410" t="str">
        <f t="shared" si="55"/>
        <v>-- Kiti</v>
      </c>
      <c r="J1791" s="410" t="str">
        <f t="shared" si="55"/>
        <v>kilogramai</v>
      </c>
    </row>
    <row r="1792" spans="1:10" ht="18" hidden="1" customHeight="1">
      <c r="A1792" s="414"/>
      <c r="B1792" s="414"/>
      <c r="C1792" s="414"/>
      <c r="D1792" s="414"/>
      <c r="E1792" s="412">
        <v>2008</v>
      </c>
      <c r="F1792" s="413">
        <v>861070.5</v>
      </c>
      <c r="G1792" s="413">
        <v>3454531.7</v>
      </c>
      <c r="H1792" s="410">
        <f t="shared" si="54"/>
        <v>39069090</v>
      </c>
      <c r="I1792" s="410" t="str">
        <f t="shared" si="55"/>
        <v>-- Kiti</v>
      </c>
      <c r="J1792" s="410" t="str">
        <f t="shared" si="55"/>
        <v>kilogramai</v>
      </c>
    </row>
    <row r="1793" spans="1:10" ht="18" hidden="1" customHeight="1">
      <c r="A1793" s="414"/>
      <c r="B1793" s="414"/>
      <c r="C1793" s="414"/>
      <c r="D1793" s="414"/>
      <c r="E1793" s="412">
        <v>2007</v>
      </c>
      <c r="F1793" s="413">
        <v>711966.5</v>
      </c>
      <c r="G1793" s="413">
        <v>3534273</v>
      </c>
      <c r="H1793" s="410">
        <f t="shared" si="54"/>
        <v>39069090</v>
      </c>
      <c r="I1793" s="410" t="str">
        <f t="shared" si="55"/>
        <v>-- Kiti</v>
      </c>
      <c r="J1793" s="410" t="str">
        <f t="shared" si="55"/>
        <v>kilogramai</v>
      </c>
    </row>
    <row r="1794" spans="1:10" ht="18" hidden="1" customHeight="1">
      <c r="A1794" s="414"/>
      <c r="B1794" s="414"/>
      <c r="C1794" s="414"/>
      <c r="D1794" s="414"/>
      <c r="E1794" s="412">
        <v>2006</v>
      </c>
      <c r="F1794" s="413">
        <v>623672.30000000005</v>
      </c>
      <c r="G1794" s="413">
        <v>3010200.1</v>
      </c>
      <c r="H1794" s="410">
        <f t="shared" si="54"/>
        <v>39069090</v>
      </c>
      <c r="I1794" s="410" t="str">
        <f t="shared" si="55"/>
        <v>-- Kiti</v>
      </c>
      <c r="J1794" s="410" t="str">
        <f t="shared" si="55"/>
        <v>kilogramai</v>
      </c>
    </row>
    <row r="1795" spans="1:10" ht="18" hidden="1" customHeight="1">
      <c r="A1795" s="414"/>
      <c r="B1795" s="414"/>
      <c r="C1795" s="414"/>
      <c r="D1795" s="414"/>
      <c r="E1795" s="412">
        <v>2005</v>
      </c>
      <c r="F1795" s="413">
        <v>194088.2</v>
      </c>
      <c r="G1795" s="413">
        <v>2108707.2000000002</v>
      </c>
      <c r="H1795" s="410">
        <f t="shared" si="54"/>
        <v>39069090</v>
      </c>
      <c r="I1795" s="410" t="str">
        <f t="shared" si="55"/>
        <v>-- Kiti</v>
      </c>
      <c r="J1795" s="410" t="str">
        <f t="shared" si="55"/>
        <v>kilogramai</v>
      </c>
    </row>
    <row r="1796" spans="1:10" ht="18" hidden="1" customHeight="1">
      <c r="A1796" s="414"/>
      <c r="B1796" s="411" t="s">
        <v>3271</v>
      </c>
      <c r="C1796" s="411" t="s">
        <v>3272</v>
      </c>
      <c r="D1796" s="411" t="s">
        <v>3054</v>
      </c>
      <c r="E1796" s="412">
        <v>2018</v>
      </c>
      <c r="F1796" s="413">
        <v>35964</v>
      </c>
      <c r="G1796" s="413">
        <v>506502.9</v>
      </c>
      <c r="H1796" s="410">
        <f t="shared" si="54"/>
        <v>39071000</v>
      </c>
      <c r="I1796" s="410" t="str">
        <f t="shared" si="55"/>
        <v>-- Poliacetaliai</v>
      </c>
      <c r="J1796" s="410" t="str">
        <f t="shared" si="55"/>
        <v>kilogramai</v>
      </c>
    </row>
    <row r="1797" spans="1:10" ht="18" hidden="1" customHeight="1">
      <c r="A1797" s="414"/>
      <c r="B1797" s="414"/>
      <c r="C1797" s="414"/>
      <c r="D1797" s="414"/>
      <c r="E1797" s="412">
        <v>2017</v>
      </c>
      <c r="F1797" s="413">
        <v>97435.7</v>
      </c>
      <c r="G1797" s="413">
        <v>454944.4</v>
      </c>
      <c r="H1797" s="410">
        <f t="shared" ref="H1797:H1860" si="56">+IF(B1797=0,H1796,VALUE(B1797))</f>
        <v>39071000</v>
      </c>
      <c r="I1797" s="410" t="str">
        <f t="shared" ref="I1797:J1860" si="57">+IF(C1797=0,I1796,C1797)</f>
        <v>-- Poliacetaliai</v>
      </c>
      <c r="J1797" s="410" t="str">
        <f t="shared" si="57"/>
        <v>kilogramai</v>
      </c>
    </row>
    <row r="1798" spans="1:10" ht="18" hidden="1" customHeight="1">
      <c r="A1798" s="414"/>
      <c r="B1798" s="414"/>
      <c r="C1798" s="414"/>
      <c r="D1798" s="414"/>
      <c r="E1798" s="412">
        <v>2016</v>
      </c>
      <c r="F1798" s="413">
        <v>115974.3</v>
      </c>
      <c r="G1798" s="413">
        <v>538556.6</v>
      </c>
      <c r="H1798" s="410">
        <f t="shared" si="56"/>
        <v>39071000</v>
      </c>
      <c r="I1798" s="410" t="str">
        <f t="shared" si="57"/>
        <v>-- Poliacetaliai</v>
      </c>
      <c r="J1798" s="410" t="str">
        <f t="shared" si="57"/>
        <v>kilogramai</v>
      </c>
    </row>
    <row r="1799" spans="1:10" ht="18" hidden="1" customHeight="1">
      <c r="A1799" s="414"/>
      <c r="B1799" s="414"/>
      <c r="C1799" s="414"/>
      <c r="D1799" s="414"/>
      <c r="E1799" s="412">
        <v>2015</v>
      </c>
      <c r="F1799" s="413">
        <v>41850</v>
      </c>
      <c r="G1799" s="413">
        <v>380036.5</v>
      </c>
      <c r="H1799" s="410">
        <f t="shared" si="56"/>
        <v>39071000</v>
      </c>
      <c r="I1799" s="410" t="str">
        <f t="shared" si="57"/>
        <v>-- Poliacetaliai</v>
      </c>
      <c r="J1799" s="410" t="str">
        <f t="shared" si="57"/>
        <v>kilogramai</v>
      </c>
    </row>
    <row r="1800" spans="1:10" ht="18" hidden="1" customHeight="1">
      <c r="A1800" s="414"/>
      <c r="B1800" s="414"/>
      <c r="C1800" s="414"/>
      <c r="D1800" s="414"/>
      <c r="E1800" s="412">
        <v>2014</v>
      </c>
      <c r="F1800" s="413">
        <v>30058</v>
      </c>
      <c r="G1800" s="413">
        <v>310421.40000000002</v>
      </c>
      <c r="H1800" s="410">
        <f t="shared" si="56"/>
        <v>39071000</v>
      </c>
      <c r="I1800" s="410" t="str">
        <f t="shared" si="57"/>
        <v>-- Poliacetaliai</v>
      </c>
      <c r="J1800" s="410" t="str">
        <f t="shared" si="57"/>
        <v>kilogramai</v>
      </c>
    </row>
    <row r="1801" spans="1:10" ht="18" hidden="1" customHeight="1">
      <c r="A1801" s="414"/>
      <c r="B1801" s="414"/>
      <c r="C1801" s="414"/>
      <c r="D1801" s="414"/>
      <c r="E1801" s="412">
        <v>2013</v>
      </c>
      <c r="F1801" s="413">
        <v>27501</v>
      </c>
      <c r="G1801" s="413">
        <v>272680.8</v>
      </c>
      <c r="H1801" s="410">
        <f t="shared" si="56"/>
        <v>39071000</v>
      </c>
      <c r="I1801" s="410" t="str">
        <f t="shared" si="57"/>
        <v>-- Poliacetaliai</v>
      </c>
      <c r="J1801" s="410" t="str">
        <f t="shared" si="57"/>
        <v>kilogramai</v>
      </c>
    </row>
    <row r="1802" spans="1:10" ht="18" hidden="1" customHeight="1">
      <c r="A1802" s="414"/>
      <c r="B1802" s="414"/>
      <c r="C1802" s="414"/>
      <c r="D1802" s="414"/>
      <c r="E1802" s="412">
        <v>2012</v>
      </c>
      <c r="F1802" s="413">
        <v>39233</v>
      </c>
      <c r="G1802" s="413">
        <v>292503.7</v>
      </c>
      <c r="H1802" s="410">
        <f t="shared" si="56"/>
        <v>39071000</v>
      </c>
      <c r="I1802" s="410" t="str">
        <f t="shared" si="57"/>
        <v>-- Poliacetaliai</v>
      </c>
      <c r="J1802" s="410" t="str">
        <f t="shared" si="57"/>
        <v>kilogramai</v>
      </c>
    </row>
    <row r="1803" spans="1:10" ht="18" hidden="1" customHeight="1">
      <c r="A1803" s="414"/>
      <c r="B1803" s="414"/>
      <c r="C1803" s="414"/>
      <c r="D1803" s="414"/>
      <c r="E1803" s="412">
        <v>2011</v>
      </c>
      <c r="F1803" s="413">
        <v>30305</v>
      </c>
      <c r="G1803" s="413">
        <v>175951.8</v>
      </c>
      <c r="H1803" s="410">
        <f t="shared" si="56"/>
        <v>39071000</v>
      </c>
      <c r="I1803" s="410" t="str">
        <f t="shared" si="57"/>
        <v>-- Poliacetaliai</v>
      </c>
      <c r="J1803" s="410" t="str">
        <f t="shared" si="57"/>
        <v>kilogramai</v>
      </c>
    </row>
    <row r="1804" spans="1:10" ht="18" hidden="1" customHeight="1">
      <c r="A1804" s="414"/>
      <c r="B1804" s="414"/>
      <c r="C1804" s="414"/>
      <c r="D1804" s="414"/>
      <c r="E1804" s="412">
        <v>2010</v>
      </c>
      <c r="F1804" s="413">
        <v>62261</v>
      </c>
      <c r="G1804" s="413">
        <v>269642</v>
      </c>
      <c r="H1804" s="410">
        <f t="shared" si="56"/>
        <v>39071000</v>
      </c>
      <c r="I1804" s="410" t="str">
        <f t="shared" si="57"/>
        <v>-- Poliacetaliai</v>
      </c>
      <c r="J1804" s="410" t="str">
        <f t="shared" si="57"/>
        <v>kilogramai</v>
      </c>
    </row>
    <row r="1805" spans="1:10" ht="18" hidden="1" customHeight="1">
      <c r="A1805" s="414"/>
      <c r="B1805" s="414"/>
      <c r="C1805" s="414"/>
      <c r="D1805" s="414"/>
      <c r="E1805" s="412">
        <v>2009</v>
      </c>
      <c r="F1805" s="413">
        <v>14675</v>
      </c>
      <c r="G1805" s="413">
        <v>135312.20000000001</v>
      </c>
      <c r="H1805" s="410">
        <f t="shared" si="56"/>
        <v>39071000</v>
      </c>
      <c r="I1805" s="410" t="str">
        <f t="shared" si="57"/>
        <v>-- Poliacetaliai</v>
      </c>
      <c r="J1805" s="410" t="str">
        <f t="shared" si="57"/>
        <v>kilogramai</v>
      </c>
    </row>
    <row r="1806" spans="1:10" ht="18" hidden="1" customHeight="1">
      <c r="A1806" s="414"/>
      <c r="B1806" s="414"/>
      <c r="C1806" s="414"/>
      <c r="D1806" s="414"/>
      <c r="E1806" s="412">
        <v>2008</v>
      </c>
      <c r="F1806" s="413">
        <v>16408</v>
      </c>
      <c r="G1806" s="413">
        <v>133539</v>
      </c>
      <c r="H1806" s="410">
        <f t="shared" si="56"/>
        <v>39071000</v>
      </c>
      <c r="I1806" s="410" t="str">
        <f t="shared" si="57"/>
        <v>-- Poliacetaliai</v>
      </c>
      <c r="J1806" s="410" t="str">
        <f t="shared" si="57"/>
        <v>kilogramai</v>
      </c>
    </row>
    <row r="1807" spans="1:10" ht="18" hidden="1" customHeight="1">
      <c r="A1807" s="414"/>
      <c r="B1807" s="414"/>
      <c r="C1807" s="414"/>
      <c r="D1807" s="414"/>
      <c r="E1807" s="412">
        <v>2007</v>
      </c>
      <c r="F1807" s="413">
        <v>32365</v>
      </c>
      <c r="G1807" s="413">
        <v>213779</v>
      </c>
      <c r="H1807" s="410">
        <f t="shared" si="56"/>
        <v>39071000</v>
      </c>
      <c r="I1807" s="410" t="str">
        <f t="shared" si="57"/>
        <v>-- Poliacetaliai</v>
      </c>
      <c r="J1807" s="410" t="str">
        <f t="shared" si="57"/>
        <v>kilogramai</v>
      </c>
    </row>
    <row r="1808" spans="1:10" ht="18" hidden="1" customHeight="1">
      <c r="A1808" s="414"/>
      <c r="B1808" s="414"/>
      <c r="C1808" s="414"/>
      <c r="D1808" s="414"/>
      <c r="E1808" s="412">
        <v>2006</v>
      </c>
      <c r="F1808" s="413">
        <v>12250</v>
      </c>
      <c r="G1808" s="413">
        <v>167137</v>
      </c>
      <c r="H1808" s="410">
        <f t="shared" si="56"/>
        <v>39071000</v>
      </c>
      <c r="I1808" s="410" t="str">
        <f t="shared" si="57"/>
        <v>-- Poliacetaliai</v>
      </c>
      <c r="J1808" s="410" t="str">
        <f t="shared" si="57"/>
        <v>kilogramai</v>
      </c>
    </row>
    <row r="1809" spans="1:10" ht="18" hidden="1" customHeight="1">
      <c r="A1809" s="414"/>
      <c r="B1809" s="414"/>
      <c r="C1809" s="414"/>
      <c r="D1809" s="414"/>
      <c r="E1809" s="412">
        <v>2005</v>
      </c>
      <c r="F1809" s="413">
        <v>15450</v>
      </c>
      <c r="G1809" s="413">
        <v>176637.3</v>
      </c>
      <c r="H1809" s="410">
        <f t="shared" si="56"/>
        <v>39071000</v>
      </c>
      <c r="I1809" s="410" t="str">
        <f t="shared" si="57"/>
        <v>-- Poliacetaliai</v>
      </c>
      <c r="J1809" s="410" t="str">
        <f t="shared" si="57"/>
        <v>kilogramai</v>
      </c>
    </row>
    <row r="1810" spans="1:10" ht="18" hidden="1" customHeight="1">
      <c r="A1810" s="414"/>
      <c r="B1810" s="411" t="s">
        <v>3273</v>
      </c>
      <c r="C1810" s="411" t="s">
        <v>3274</v>
      </c>
      <c r="D1810" s="411" t="s">
        <v>3054</v>
      </c>
      <c r="E1810" s="412">
        <v>2018</v>
      </c>
      <c r="F1810" s="413">
        <v>3835173.7</v>
      </c>
      <c r="G1810" s="413">
        <v>3789761.9</v>
      </c>
      <c r="H1810" s="410">
        <f t="shared" si="56"/>
        <v>39072011</v>
      </c>
      <c r="I1810" s="410" t="str">
        <f t="shared" si="57"/>
        <v>--- Polietilenglikoliai</v>
      </c>
      <c r="J1810" s="410" t="str">
        <f t="shared" si="57"/>
        <v>kilogramai</v>
      </c>
    </row>
    <row r="1811" spans="1:10" ht="18" hidden="1" customHeight="1">
      <c r="A1811" s="414"/>
      <c r="B1811" s="414"/>
      <c r="C1811" s="414"/>
      <c r="D1811" s="414"/>
      <c r="E1811" s="412">
        <v>2017</v>
      </c>
      <c r="F1811" s="413">
        <v>665169.9</v>
      </c>
      <c r="G1811" s="413">
        <v>716461.1</v>
      </c>
      <c r="H1811" s="410">
        <f t="shared" si="56"/>
        <v>39072011</v>
      </c>
      <c r="I1811" s="410" t="str">
        <f t="shared" si="57"/>
        <v>--- Polietilenglikoliai</v>
      </c>
      <c r="J1811" s="410" t="str">
        <f t="shared" si="57"/>
        <v>kilogramai</v>
      </c>
    </row>
    <row r="1812" spans="1:10" ht="18" hidden="1" customHeight="1">
      <c r="A1812" s="414"/>
      <c r="B1812" s="414"/>
      <c r="C1812" s="414"/>
      <c r="D1812" s="414"/>
      <c r="E1812" s="412">
        <v>2016</v>
      </c>
      <c r="F1812" s="413">
        <v>137533.70000000001</v>
      </c>
      <c r="G1812" s="413">
        <v>107527.2</v>
      </c>
      <c r="H1812" s="410">
        <f t="shared" si="56"/>
        <v>39072011</v>
      </c>
      <c r="I1812" s="410" t="str">
        <f t="shared" si="57"/>
        <v>--- Polietilenglikoliai</v>
      </c>
      <c r="J1812" s="410" t="str">
        <f t="shared" si="57"/>
        <v>kilogramai</v>
      </c>
    </row>
    <row r="1813" spans="1:10" ht="18" hidden="1" customHeight="1">
      <c r="A1813" s="414"/>
      <c r="B1813" s="414"/>
      <c r="C1813" s="414"/>
      <c r="D1813" s="414"/>
      <c r="E1813" s="412">
        <v>2015</v>
      </c>
      <c r="F1813" s="413">
        <v>150006.6</v>
      </c>
      <c r="G1813" s="413">
        <v>53932.5</v>
      </c>
      <c r="H1813" s="410">
        <f t="shared" si="56"/>
        <v>39072011</v>
      </c>
      <c r="I1813" s="410" t="str">
        <f t="shared" si="57"/>
        <v>--- Polietilenglikoliai</v>
      </c>
      <c r="J1813" s="410" t="str">
        <f t="shared" si="57"/>
        <v>kilogramai</v>
      </c>
    </row>
    <row r="1814" spans="1:10" ht="18" hidden="1" customHeight="1">
      <c r="A1814" s="414"/>
      <c r="B1814" s="414"/>
      <c r="C1814" s="414"/>
      <c r="D1814" s="414"/>
      <c r="E1814" s="412">
        <v>2014</v>
      </c>
      <c r="F1814" s="413">
        <v>51651.8</v>
      </c>
      <c r="G1814" s="413">
        <v>42853.3</v>
      </c>
      <c r="H1814" s="410">
        <f t="shared" si="56"/>
        <v>39072011</v>
      </c>
      <c r="I1814" s="410" t="str">
        <f t="shared" si="57"/>
        <v>--- Polietilenglikoliai</v>
      </c>
      <c r="J1814" s="410" t="str">
        <f t="shared" si="57"/>
        <v>kilogramai</v>
      </c>
    </row>
    <row r="1815" spans="1:10" ht="18" hidden="1" customHeight="1">
      <c r="A1815" s="414"/>
      <c r="B1815" s="414"/>
      <c r="C1815" s="414"/>
      <c r="D1815" s="414"/>
      <c r="E1815" s="412">
        <v>2013</v>
      </c>
      <c r="F1815" s="413">
        <v>29279.599999999999</v>
      </c>
      <c r="G1815" s="413">
        <v>31563.8</v>
      </c>
      <c r="H1815" s="410">
        <f t="shared" si="56"/>
        <v>39072011</v>
      </c>
      <c r="I1815" s="410" t="str">
        <f t="shared" si="57"/>
        <v>--- Polietilenglikoliai</v>
      </c>
      <c r="J1815" s="410" t="str">
        <f t="shared" si="57"/>
        <v>kilogramai</v>
      </c>
    </row>
    <row r="1816" spans="1:10" ht="18" hidden="1" customHeight="1">
      <c r="A1816" s="414"/>
      <c r="B1816" s="414"/>
      <c r="C1816" s="414"/>
      <c r="D1816" s="414"/>
      <c r="E1816" s="412">
        <v>2012</v>
      </c>
      <c r="F1816" s="413">
        <v>5229.1000000000004</v>
      </c>
      <c r="G1816" s="413">
        <v>41854.199999999997</v>
      </c>
      <c r="H1816" s="410">
        <f t="shared" si="56"/>
        <v>39072011</v>
      </c>
      <c r="I1816" s="410" t="str">
        <f t="shared" si="57"/>
        <v>--- Polietilenglikoliai</v>
      </c>
      <c r="J1816" s="410" t="str">
        <f t="shared" si="57"/>
        <v>kilogramai</v>
      </c>
    </row>
    <row r="1817" spans="1:10" ht="18" hidden="1" customHeight="1">
      <c r="A1817" s="414"/>
      <c r="B1817" s="414"/>
      <c r="C1817" s="414"/>
      <c r="D1817" s="414"/>
      <c r="E1817" s="412">
        <v>2011</v>
      </c>
      <c r="F1817" s="413">
        <v>3907.8</v>
      </c>
      <c r="G1817" s="413">
        <v>23415.1</v>
      </c>
      <c r="H1817" s="410">
        <f t="shared" si="56"/>
        <v>39072011</v>
      </c>
      <c r="I1817" s="410" t="str">
        <f t="shared" si="57"/>
        <v>--- Polietilenglikoliai</v>
      </c>
      <c r="J1817" s="410" t="str">
        <f t="shared" si="57"/>
        <v>kilogramai</v>
      </c>
    </row>
    <row r="1818" spans="1:10" ht="18" hidden="1" customHeight="1">
      <c r="A1818" s="414"/>
      <c r="B1818" s="414"/>
      <c r="C1818" s="414"/>
      <c r="D1818" s="414"/>
      <c r="E1818" s="412">
        <v>2010</v>
      </c>
      <c r="F1818" s="413">
        <v>25597</v>
      </c>
      <c r="G1818" s="413">
        <v>78689.5</v>
      </c>
      <c r="H1818" s="410">
        <f t="shared" si="56"/>
        <v>39072011</v>
      </c>
      <c r="I1818" s="410" t="str">
        <f t="shared" si="57"/>
        <v>--- Polietilenglikoliai</v>
      </c>
      <c r="J1818" s="410" t="str">
        <f t="shared" si="57"/>
        <v>kilogramai</v>
      </c>
    </row>
    <row r="1819" spans="1:10" ht="18" hidden="1" customHeight="1">
      <c r="A1819" s="414"/>
      <c r="B1819" s="414"/>
      <c r="C1819" s="414"/>
      <c r="D1819" s="414"/>
      <c r="E1819" s="412">
        <v>2009</v>
      </c>
      <c r="F1819" s="413">
        <v>106</v>
      </c>
      <c r="G1819" s="413">
        <v>14681.8</v>
      </c>
      <c r="H1819" s="410">
        <f t="shared" si="56"/>
        <v>39072011</v>
      </c>
      <c r="I1819" s="410" t="str">
        <f t="shared" si="57"/>
        <v>--- Polietilenglikoliai</v>
      </c>
      <c r="J1819" s="410" t="str">
        <f t="shared" si="57"/>
        <v>kilogramai</v>
      </c>
    </row>
    <row r="1820" spans="1:10" ht="18" hidden="1" customHeight="1">
      <c r="A1820" s="414"/>
      <c r="B1820" s="414"/>
      <c r="C1820" s="414"/>
      <c r="D1820" s="414"/>
      <c r="E1820" s="412">
        <v>2008</v>
      </c>
      <c r="F1820" s="413">
        <v>88</v>
      </c>
      <c r="G1820" s="413">
        <v>12627</v>
      </c>
      <c r="H1820" s="410">
        <f t="shared" si="56"/>
        <v>39072011</v>
      </c>
      <c r="I1820" s="410" t="str">
        <f t="shared" si="57"/>
        <v>--- Polietilenglikoliai</v>
      </c>
      <c r="J1820" s="410" t="str">
        <f t="shared" si="57"/>
        <v>kilogramai</v>
      </c>
    </row>
    <row r="1821" spans="1:10" ht="18" hidden="1" customHeight="1">
      <c r="A1821" s="414"/>
      <c r="B1821" s="414"/>
      <c r="C1821" s="414"/>
      <c r="D1821" s="414"/>
      <c r="E1821" s="412">
        <v>2007</v>
      </c>
      <c r="F1821" s="413">
        <v>103</v>
      </c>
      <c r="G1821" s="413">
        <v>7066.5</v>
      </c>
      <c r="H1821" s="410">
        <f t="shared" si="56"/>
        <v>39072011</v>
      </c>
      <c r="I1821" s="410" t="str">
        <f t="shared" si="57"/>
        <v>--- Polietilenglikoliai</v>
      </c>
      <c r="J1821" s="410" t="str">
        <f t="shared" si="57"/>
        <v>kilogramai</v>
      </c>
    </row>
    <row r="1822" spans="1:10" ht="18" hidden="1" customHeight="1">
      <c r="A1822" s="414"/>
      <c r="B1822" s="414"/>
      <c r="C1822" s="414"/>
      <c r="D1822" s="414"/>
      <c r="E1822" s="412">
        <v>2006</v>
      </c>
      <c r="F1822" s="413">
        <v>877.7</v>
      </c>
      <c r="G1822" s="413">
        <v>6365.9</v>
      </c>
      <c r="H1822" s="410">
        <f t="shared" si="56"/>
        <v>39072011</v>
      </c>
      <c r="I1822" s="410" t="str">
        <f t="shared" si="57"/>
        <v>--- Polietilenglikoliai</v>
      </c>
      <c r="J1822" s="410" t="str">
        <f t="shared" si="57"/>
        <v>kilogramai</v>
      </c>
    </row>
    <row r="1823" spans="1:10" ht="18" hidden="1" customHeight="1">
      <c r="A1823" s="414"/>
      <c r="B1823" s="414"/>
      <c r="C1823" s="414"/>
      <c r="D1823" s="414"/>
      <c r="E1823" s="412">
        <v>2005</v>
      </c>
      <c r="F1823" s="413">
        <v>2</v>
      </c>
      <c r="G1823" s="413">
        <v>5777</v>
      </c>
      <c r="H1823" s="410">
        <f t="shared" si="56"/>
        <v>39072011</v>
      </c>
      <c r="I1823" s="410" t="str">
        <f t="shared" si="57"/>
        <v>--- Polietilenglikoliai</v>
      </c>
      <c r="J1823" s="410" t="str">
        <f t="shared" si="57"/>
        <v>kilogramai</v>
      </c>
    </row>
    <row r="1824" spans="1:10" ht="18" hidden="1" customHeight="1">
      <c r="A1824" s="414"/>
      <c r="B1824" s="411" t="s">
        <v>3275</v>
      </c>
      <c r="C1824" s="411" t="s">
        <v>3082</v>
      </c>
      <c r="D1824" s="411" t="s">
        <v>3054</v>
      </c>
      <c r="E1824" s="412">
        <v>2018</v>
      </c>
      <c r="F1824" s="413">
        <v>1955887.8</v>
      </c>
      <c r="G1824" s="413">
        <v>21614488.800000001</v>
      </c>
      <c r="H1824" s="410">
        <f t="shared" si="56"/>
        <v>39072020</v>
      </c>
      <c r="I1824" s="410" t="str">
        <f t="shared" si="57"/>
        <v>--- Kiti</v>
      </c>
      <c r="J1824" s="410" t="str">
        <f t="shared" si="57"/>
        <v>kilogramai</v>
      </c>
    </row>
    <row r="1825" spans="1:10" ht="18" hidden="1" customHeight="1">
      <c r="A1825" s="414"/>
      <c r="B1825" s="414"/>
      <c r="C1825" s="414"/>
      <c r="D1825" s="414"/>
      <c r="E1825" s="412">
        <v>2017</v>
      </c>
      <c r="F1825" s="413">
        <v>538237.6</v>
      </c>
      <c r="G1825" s="413">
        <v>18301476.100000001</v>
      </c>
      <c r="H1825" s="410">
        <f t="shared" si="56"/>
        <v>39072020</v>
      </c>
      <c r="I1825" s="410" t="str">
        <f t="shared" si="57"/>
        <v>--- Kiti</v>
      </c>
      <c r="J1825" s="410" t="str">
        <f t="shared" si="57"/>
        <v>kilogramai</v>
      </c>
    </row>
    <row r="1826" spans="1:10" ht="18" hidden="1" customHeight="1">
      <c r="A1826" s="414"/>
      <c r="B1826" s="414"/>
      <c r="C1826" s="414"/>
      <c r="D1826" s="414"/>
      <c r="E1826" s="412">
        <v>2016</v>
      </c>
      <c r="F1826" s="413">
        <v>256029.3</v>
      </c>
      <c r="G1826" s="413">
        <v>11851610.800000001</v>
      </c>
      <c r="H1826" s="410">
        <f t="shared" si="56"/>
        <v>39072020</v>
      </c>
      <c r="I1826" s="410" t="str">
        <f t="shared" si="57"/>
        <v>--- Kiti</v>
      </c>
      <c r="J1826" s="410" t="str">
        <f t="shared" si="57"/>
        <v>kilogramai</v>
      </c>
    </row>
    <row r="1827" spans="1:10" ht="18" hidden="1" customHeight="1">
      <c r="A1827" s="414"/>
      <c r="B1827" s="414"/>
      <c r="C1827" s="414"/>
      <c r="D1827" s="414"/>
      <c r="E1827" s="412">
        <v>2015</v>
      </c>
      <c r="F1827" s="413">
        <v>480866.4</v>
      </c>
      <c r="G1827" s="413">
        <v>3030470.9</v>
      </c>
      <c r="H1827" s="410">
        <f t="shared" si="56"/>
        <v>39072020</v>
      </c>
      <c r="I1827" s="410" t="str">
        <f t="shared" si="57"/>
        <v>--- Kiti</v>
      </c>
      <c r="J1827" s="410" t="str">
        <f t="shared" si="57"/>
        <v>kilogramai</v>
      </c>
    </row>
    <row r="1828" spans="1:10" ht="18" hidden="1" customHeight="1">
      <c r="A1828" s="414"/>
      <c r="B1828" s="414"/>
      <c r="C1828" s="414"/>
      <c r="D1828" s="414"/>
      <c r="E1828" s="412">
        <v>2014</v>
      </c>
      <c r="F1828" s="413">
        <v>783088</v>
      </c>
      <c r="G1828" s="413">
        <v>2874785.8</v>
      </c>
      <c r="H1828" s="410">
        <f t="shared" si="56"/>
        <v>39072020</v>
      </c>
      <c r="I1828" s="410" t="str">
        <f t="shared" si="57"/>
        <v>--- Kiti</v>
      </c>
      <c r="J1828" s="410" t="str">
        <f t="shared" si="57"/>
        <v>kilogramai</v>
      </c>
    </row>
    <row r="1829" spans="1:10" ht="18" hidden="1" customHeight="1">
      <c r="A1829" s="414"/>
      <c r="B1829" s="414"/>
      <c r="C1829" s="414"/>
      <c r="D1829" s="414"/>
      <c r="E1829" s="412">
        <v>2013</v>
      </c>
      <c r="F1829" s="413">
        <v>285375.09999999998</v>
      </c>
      <c r="G1829" s="413">
        <v>2579749.5</v>
      </c>
      <c r="H1829" s="410">
        <f t="shared" si="56"/>
        <v>39072020</v>
      </c>
      <c r="I1829" s="410" t="str">
        <f t="shared" si="57"/>
        <v>--- Kiti</v>
      </c>
      <c r="J1829" s="410" t="str">
        <f t="shared" si="57"/>
        <v>kilogramai</v>
      </c>
    </row>
    <row r="1830" spans="1:10" ht="18" hidden="1" customHeight="1">
      <c r="A1830" s="414"/>
      <c r="B1830" s="414"/>
      <c r="C1830" s="414"/>
      <c r="D1830" s="414"/>
      <c r="E1830" s="412">
        <v>2012</v>
      </c>
      <c r="F1830" s="413">
        <v>273286.2</v>
      </c>
      <c r="G1830" s="413">
        <v>1801649.6</v>
      </c>
      <c r="H1830" s="410">
        <f t="shared" si="56"/>
        <v>39072020</v>
      </c>
      <c r="I1830" s="410" t="str">
        <f t="shared" si="57"/>
        <v>--- Kiti</v>
      </c>
      <c r="J1830" s="410" t="str">
        <f t="shared" si="57"/>
        <v>kilogramai</v>
      </c>
    </row>
    <row r="1831" spans="1:10" ht="18" hidden="1" customHeight="1">
      <c r="A1831" s="414"/>
      <c r="B1831" s="414"/>
      <c r="C1831" s="414"/>
      <c r="D1831" s="414"/>
      <c r="E1831" s="412">
        <v>2011</v>
      </c>
      <c r="F1831" s="413">
        <v>211971.5</v>
      </c>
      <c r="G1831" s="413">
        <v>1825628</v>
      </c>
      <c r="H1831" s="410">
        <f t="shared" si="56"/>
        <v>39072020</v>
      </c>
      <c r="I1831" s="410" t="str">
        <f t="shared" si="57"/>
        <v>--- Kiti</v>
      </c>
      <c r="J1831" s="410" t="str">
        <f t="shared" si="57"/>
        <v>kilogramai</v>
      </c>
    </row>
    <row r="1832" spans="1:10" ht="18" hidden="1" customHeight="1">
      <c r="A1832" s="414"/>
      <c r="B1832" s="414"/>
      <c r="C1832" s="414"/>
      <c r="D1832" s="414"/>
      <c r="E1832" s="412">
        <v>2010</v>
      </c>
      <c r="F1832" s="413">
        <v>182562.5</v>
      </c>
      <c r="G1832" s="413">
        <v>1309072</v>
      </c>
      <c r="H1832" s="410">
        <f t="shared" si="56"/>
        <v>39072020</v>
      </c>
      <c r="I1832" s="410" t="str">
        <f t="shared" si="57"/>
        <v>--- Kiti</v>
      </c>
      <c r="J1832" s="410" t="str">
        <f t="shared" si="57"/>
        <v>kilogramai</v>
      </c>
    </row>
    <row r="1833" spans="1:10" ht="18" hidden="1" customHeight="1">
      <c r="A1833" s="414"/>
      <c r="B1833" s="414"/>
      <c r="C1833" s="414"/>
      <c r="D1833" s="414"/>
      <c r="E1833" s="412">
        <v>2009</v>
      </c>
      <c r="F1833" s="413"/>
      <c r="G1833" s="413"/>
      <c r="H1833" s="410">
        <f t="shared" si="56"/>
        <v>39072020</v>
      </c>
      <c r="I1833" s="410" t="str">
        <f t="shared" si="57"/>
        <v>--- Kiti</v>
      </c>
      <c r="J1833" s="410" t="str">
        <f t="shared" si="57"/>
        <v>kilogramai</v>
      </c>
    </row>
    <row r="1834" spans="1:10" ht="18" hidden="1" customHeight="1">
      <c r="A1834" s="414"/>
      <c r="B1834" s="414"/>
      <c r="C1834" s="414"/>
      <c r="D1834" s="414"/>
      <c r="E1834" s="412">
        <v>2008</v>
      </c>
      <c r="F1834" s="413"/>
      <c r="G1834" s="413"/>
      <c r="H1834" s="410">
        <f t="shared" si="56"/>
        <v>39072020</v>
      </c>
      <c r="I1834" s="410" t="str">
        <f t="shared" si="57"/>
        <v>--- Kiti</v>
      </c>
      <c r="J1834" s="410" t="str">
        <f t="shared" si="57"/>
        <v>kilogramai</v>
      </c>
    </row>
    <row r="1835" spans="1:10" ht="18" hidden="1" customHeight="1">
      <c r="A1835" s="414"/>
      <c r="B1835" s="414"/>
      <c r="C1835" s="414"/>
      <c r="D1835" s="414"/>
      <c r="E1835" s="412">
        <v>2007</v>
      </c>
      <c r="F1835" s="413"/>
      <c r="G1835" s="413"/>
      <c r="H1835" s="410">
        <f t="shared" si="56"/>
        <v>39072020</v>
      </c>
      <c r="I1835" s="410" t="str">
        <f t="shared" si="57"/>
        <v>--- Kiti</v>
      </c>
      <c r="J1835" s="410" t="str">
        <f t="shared" si="57"/>
        <v>kilogramai</v>
      </c>
    </row>
    <row r="1836" spans="1:10" ht="18" hidden="1" customHeight="1">
      <c r="A1836" s="414"/>
      <c r="B1836" s="414"/>
      <c r="C1836" s="414"/>
      <c r="D1836" s="414"/>
      <c r="E1836" s="412">
        <v>2006</v>
      </c>
      <c r="F1836" s="413"/>
      <c r="G1836" s="413"/>
      <c r="H1836" s="410">
        <f t="shared" si="56"/>
        <v>39072020</v>
      </c>
      <c r="I1836" s="410" t="str">
        <f t="shared" si="57"/>
        <v>--- Kiti</v>
      </c>
      <c r="J1836" s="410" t="str">
        <f t="shared" si="57"/>
        <v>kilogramai</v>
      </c>
    </row>
    <row r="1837" spans="1:10" ht="18" hidden="1" customHeight="1">
      <c r="A1837" s="414"/>
      <c r="B1837" s="414"/>
      <c r="C1837" s="414"/>
      <c r="D1837" s="414"/>
      <c r="E1837" s="412">
        <v>2005</v>
      </c>
      <c r="F1837" s="413"/>
      <c r="G1837" s="413"/>
      <c r="H1837" s="410">
        <f t="shared" si="56"/>
        <v>39072020</v>
      </c>
      <c r="I1837" s="410" t="str">
        <f t="shared" si="57"/>
        <v>--- Kiti</v>
      </c>
      <c r="J1837" s="410" t="str">
        <f t="shared" si="57"/>
        <v>kilogramai</v>
      </c>
    </row>
    <row r="1838" spans="1:10" ht="18" hidden="1" customHeight="1">
      <c r="A1838" s="414"/>
      <c r="B1838" s="411" t="s">
        <v>3276</v>
      </c>
      <c r="C1838" s="411" t="s">
        <v>3277</v>
      </c>
      <c r="D1838" s="411" t="s">
        <v>3054</v>
      </c>
      <c r="E1838" s="412">
        <v>2018</v>
      </c>
      <c r="F1838" s="413"/>
      <c r="G1838" s="413"/>
      <c r="H1838" s="410">
        <f t="shared" si="56"/>
        <v>39072021</v>
      </c>
      <c r="I1838" s="410" t="str">
        <f t="shared" si="57"/>
        <v>-- Kurių hidroksilų skaičius ne didesnis kaip 100</v>
      </c>
      <c r="J1838" s="410" t="str">
        <f t="shared" si="57"/>
        <v>kilogramai</v>
      </c>
    </row>
    <row r="1839" spans="1:10" ht="18" hidden="1" customHeight="1">
      <c r="A1839" s="414"/>
      <c r="B1839" s="414"/>
      <c r="C1839" s="414"/>
      <c r="D1839" s="414"/>
      <c r="E1839" s="412">
        <v>2017</v>
      </c>
      <c r="F1839" s="413"/>
      <c r="G1839" s="413"/>
      <c r="H1839" s="410">
        <f t="shared" si="56"/>
        <v>39072021</v>
      </c>
      <c r="I1839" s="410" t="str">
        <f t="shared" si="57"/>
        <v>-- Kurių hidroksilų skaičius ne didesnis kaip 100</v>
      </c>
      <c r="J1839" s="410" t="str">
        <f t="shared" si="57"/>
        <v>kilogramai</v>
      </c>
    </row>
    <row r="1840" spans="1:10" ht="18" hidden="1" customHeight="1">
      <c r="A1840" s="414"/>
      <c r="B1840" s="414"/>
      <c r="C1840" s="414"/>
      <c r="D1840" s="414"/>
      <c r="E1840" s="412">
        <v>2016</v>
      </c>
      <c r="F1840" s="413"/>
      <c r="G1840" s="413"/>
      <c r="H1840" s="410">
        <f t="shared" si="56"/>
        <v>39072021</v>
      </c>
      <c r="I1840" s="410" t="str">
        <f t="shared" si="57"/>
        <v>-- Kurių hidroksilų skaičius ne didesnis kaip 100</v>
      </c>
      <c r="J1840" s="410" t="str">
        <f t="shared" si="57"/>
        <v>kilogramai</v>
      </c>
    </row>
    <row r="1841" spans="1:10" ht="18" hidden="1" customHeight="1">
      <c r="A1841" s="414"/>
      <c r="B1841" s="414"/>
      <c r="C1841" s="414"/>
      <c r="D1841" s="414"/>
      <c r="E1841" s="412">
        <v>2015</v>
      </c>
      <c r="F1841" s="413"/>
      <c r="G1841" s="413"/>
      <c r="H1841" s="410">
        <f t="shared" si="56"/>
        <v>39072021</v>
      </c>
      <c r="I1841" s="410" t="str">
        <f t="shared" si="57"/>
        <v>-- Kurių hidroksilų skaičius ne didesnis kaip 100</v>
      </c>
      <c r="J1841" s="410" t="str">
        <f t="shared" si="57"/>
        <v>kilogramai</v>
      </c>
    </row>
    <row r="1842" spans="1:10" ht="18" hidden="1" customHeight="1">
      <c r="A1842" s="414"/>
      <c r="B1842" s="414"/>
      <c r="C1842" s="414"/>
      <c r="D1842" s="414"/>
      <c r="E1842" s="412">
        <v>2014</v>
      </c>
      <c r="F1842" s="413"/>
      <c r="G1842" s="413"/>
      <c r="H1842" s="410">
        <f t="shared" si="56"/>
        <v>39072021</v>
      </c>
      <c r="I1842" s="410" t="str">
        <f t="shared" si="57"/>
        <v>-- Kurių hidroksilų skaičius ne didesnis kaip 100</v>
      </c>
      <c r="J1842" s="410" t="str">
        <f t="shared" si="57"/>
        <v>kilogramai</v>
      </c>
    </row>
    <row r="1843" spans="1:10" ht="18" hidden="1" customHeight="1">
      <c r="A1843" s="414"/>
      <c r="B1843" s="414"/>
      <c r="C1843" s="414"/>
      <c r="D1843" s="414"/>
      <c r="E1843" s="412">
        <v>2013</v>
      </c>
      <c r="F1843" s="413"/>
      <c r="G1843" s="413"/>
      <c r="H1843" s="410">
        <f t="shared" si="56"/>
        <v>39072021</v>
      </c>
      <c r="I1843" s="410" t="str">
        <f t="shared" si="57"/>
        <v>-- Kurių hidroksilų skaičius ne didesnis kaip 100</v>
      </c>
      <c r="J1843" s="410" t="str">
        <f t="shared" si="57"/>
        <v>kilogramai</v>
      </c>
    </row>
    <row r="1844" spans="1:10" ht="18" hidden="1" customHeight="1">
      <c r="A1844" s="414"/>
      <c r="B1844" s="414"/>
      <c r="C1844" s="414"/>
      <c r="D1844" s="414"/>
      <c r="E1844" s="412">
        <v>2012</v>
      </c>
      <c r="F1844" s="413"/>
      <c r="G1844" s="413"/>
      <c r="H1844" s="410">
        <f t="shared" si="56"/>
        <v>39072021</v>
      </c>
      <c r="I1844" s="410" t="str">
        <f t="shared" si="57"/>
        <v>-- Kurių hidroksilų skaičius ne didesnis kaip 100</v>
      </c>
      <c r="J1844" s="410" t="str">
        <f t="shared" si="57"/>
        <v>kilogramai</v>
      </c>
    </row>
    <row r="1845" spans="1:10" ht="18" hidden="1" customHeight="1">
      <c r="A1845" s="414"/>
      <c r="B1845" s="414"/>
      <c r="C1845" s="414"/>
      <c r="D1845" s="414"/>
      <c r="E1845" s="412">
        <v>2011</v>
      </c>
      <c r="F1845" s="413"/>
      <c r="G1845" s="413"/>
      <c r="H1845" s="410">
        <f t="shared" si="56"/>
        <v>39072021</v>
      </c>
      <c r="I1845" s="410" t="str">
        <f t="shared" si="57"/>
        <v>-- Kurių hidroksilų skaičius ne didesnis kaip 100</v>
      </c>
      <c r="J1845" s="410" t="str">
        <f t="shared" si="57"/>
        <v>kilogramai</v>
      </c>
    </row>
    <row r="1846" spans="1:10" ht="18" hidden="1" customHeight="1">
      <c r="A1846" s="414"/>
      <c r="B1846" s="414"/>
      <c r="C1846" s="414"/>
      <c r="D1846" s="414"/>
      <c r="E1846" s="412">
        <v>2010</v>
      </c>
      <c r="F1846" s="413"/>
      <c r="G1846" s="413"/>
      <c r="H1846" s="410">
        <f t="shared" si="56"/>
        <v>39072021</v>
      </c>
      <c r="I1846" s="410" t="str">
        <f t="shared" si="57"/>
        <v>-- Kurių hidroksilų skaičius ne didesnis kaip 100</v>
      </c>
      <c r="J1846" s="410" t="str">
        <f t="shared" si="57"/>
        <v>kilogramai</v>
      </c>
    </row>
    <row r="1847" spans="1:10" ht="18" hidden="1" customHeight="1">
      <c r="A1847" s="414"/>
      <c r="B1847" s="414"/>
      <c r="C1847" s="414"/>
      <c r="D1847" s="414"/>
      <c r="E1847" s="412">
        <v>2009</v>
      </c>
      <c r="F1847" s="413">
        <v>0</v>
      </c>
      <c r="G1847" s="413">
        <v>8433666</v>
      </c>
      <c r="H1847" s="410">
        <f t="shared" si="56"/>
        <v>39072021</v>
      </c>
      <c r="I1847" s="410" t="str">
        <f t="shared" si="57"/>
        <v>-- Kurių hidroksilų skaičius ne didesnis kaip 100</v>
      </c>
      <c r="J1847" s="410" t="str">
        <f t="shared" si="57"/>
        <v>kilogramai</v>
      </c>
    </row>
    <row r="1848" spans="1:10" ht="18" hidden="1" customHeight="1">
      <c r="A1848" s="414"/>
      <c r="B1848" s="414"/>
      <c r="C1848" s="414"/>
      <c r="D1848" s="414"/>
      <c r="E1848" s="412">
        <v>2008</v>
      </c>
      <c r="F1848" s="413">
        <v>0</v>
      </c>
      <c r="G1848" s="413">
        <v>9162401</v>
      </c>
      <c r="H1848" s="410">
        <f t="shared" si="56"/>
        <v>39072021</v>
      </c>
      <c r="I1848" s="410" t="str">
        <f t="shared" si="57"/>
        <v>-- Kurių hidroksilų skaičius ne didesnis kaip 100</v>
      </c>
      <c r="J1848" s="410" t="str">
        <f t="shared" si="57"/>
        <v>kilogramai</v>
      </c>
    </row>
    <row r="1849" spans="1:10" ht="18" hidden="1" customHeight="1">
      <c r="A1849" s="414"/>
      <c r="B1849" s="414"/>
      <c r="C1849" s="414"/>
      <c r="D1849" s="414"/>
      <c r="E1849" s="412">
        <v>2007</v>
      </c>
      <c r="F1849" s="413">
        <v>22925</v>
      </c>
      <c r="G1849" s="413">
        <v>8109338</v>
      </c>
      <c r="H1849" s="410">
        <f t="shared" si="56"/>
        <v>39072021</v>
      </c>
      <c r="I1849" s="410" t="str">
        <f t="shared" si="57"/>
        <v>-- Kurių hidroksilų skaičius ne didesnis kaip 100</v>
      </c>
      <c r="J1849" s="410" t="str">
        <f t="shared" si="57"/>
        <v>kilogramai</v>
      </c>
    </row>
    <row r="1850" spans="1:10" ht="18" hidden="1" customHeight="1">
      <c r="A1850" s="414"/>
      <c r="B1850" s="414"/>
      <c r="C1850" s="414"/>
      <c r="D1850" s="414"/>
      <c r="E1850" s="412">
        <v>2006</v>
      </c>
      <c r="F1850" s="413">
        <v>0</v>
      </c>
      <c r="G1850" s="413">
        <v>6998265</v>
      </c>
      <c r="H1850" s="410">
        <f t="shared" si="56"/>
        <v>39072021</v>
      </c>
      <c r="I1850" s="410" t="str">
        <f t="shared" si="57"/>
        <v>-- Kurių hidroksilų skaičius ne didesnis kaip 100</v>
      </c>
      <c r="J1850" s="410" t="str">
        <f t="shared" si="57"/>
        <v>kilogramai</v>
      </c>
    </row>
    <row r="1851" spans="1:10" ht="18" hidden="1" customHeight="1">
      <c r="A1851" s="414"/>
      <c r="B1851" s="414"/>
      <c r="C1851" s="414"/>
      <c r="D1851" s="414"/>
      <c r="E1851" s="412">
        <v>2005</v>
      </c>
      <c r="F1851" s="413">
        <v>12220</v>
      </c>
      <c r="G1851" s="413">
        <v>5468880</v>
      </c>
      <c r="H1851" s="410">
        <f t="shared" si="56"/>
        <v>39072021</v>
      </c>
      <c r="I1851" s="410" t="str">
        <f t="shared" si="57"/>
        <v>-- Kurių hidroksilų skaičius ne didesnis kaip 100</v>
      </c>
      <c r="J1851" s="410" t="str">
        <f t="shared" si="57"/>
        <v>kilogramai</v>
      </c>
    </row>
    <row r="1852" spans="1:10" ht="18" hidden="1" customHeight="1">
      <c r="A1852" s="414"/>
      <c r="B1852" s="411" t="s">
        <v>3278</v>
      </c>
      <c r="C1852" s="411" t="s">
        <v>3107</v>
      </c>
      <c r="D1852" s="411" t="s">
        <v>3054</v>
      </c>
      <c r="E1852" s="412">
        <v>2018</v>
      </c>
      <c r="F1852" s="413"/>
      <c r="G1852" s="413"/>
      <c r="H1852" s="410">
        <f t="shared" si="56"/>
        <v>39072029</v>
      </c>
      <c r="I1852" s="410" t="str">
        <f t="shared" si="57"/>
        <v>-- Kiti</v>
      </c>
      <c r="J1852" s="410" t="str">
        <f t="shared" si="57"/>
        <v>kilogramai</v>
      </c>
    </row>
    <row r="1853" spans="1:10" ht="18" hidden="1" customHeight="1">
      <c r="A1853" s="414"/>
      <c r="B1853" s="414"/>
      <c r="C1853" s="414"/>
      <c r="D1853" s="414"/>
      <c r="E1853" s="412">
        <v>2017</v>
      </c>
      <c r="F1853" s="413"/>
      <c r="G1853" s="413"/>
      <c r="H1853" s="410">
        <f t="shared" si="56"/>
        <v>39072029</v>
      </c>
      <c r="I1853" s="410" t="str">
        <f t="shared" si="57"/>
        <v>-- Kiti</v>
      </c>
      <c r="J1853" s="410" t="str">
        <f t="shared" si="57"/>
        <v>kilogramai</v>
      </c>
    </row>
    <row r="1854" spans="1:10" ht="18" hidden="1" customHeight="1">
      <c r="A1854" s="414"/>
      <c r="B1854" s="414"/>
      <c r="C1854" s="414"/>
      <c r="D1854" s="414"/>
      <c r="E1854" s="412">
        <v>2016</v>
      </c>
      <c r="F1854" s="413"/>
      <c r="G1854" s="413"/>
      <c r="H1854" s="410">
        <f t="shared" si="56"/>
        <v>39072029</v>
      </c>
      <c r="I1854" s="410" t="str">
        <f t="shared" si="57"/>
        <v>-- Kiti</v>
      </c>
      <c r="J1854" s="410" t="str">
        <f t="shared" si="57"/>
        <v>kilogramai</v>
      </c>
    </row>
    <row r="1855" spans="1:10" ht="18" hidden="1" customHeight="1">
      <c r="A1855" s="414"/>
      <c r="B1855" s="414"/>
      <c r="C1855" s="414"/>
      <c r="D1855" s="414"/>
      <c r="E1855" s="412">
        <v>2015</v>
      </c>
      <c r="F1855" s="413"/>
      <c r="G1855" s="413"/>
      <c r="H1855" s="410">
        <f t="shared" si="56"/>
        <v>39072029</v>
      </c>
      <c r="I1855" s="410" t="str">
        <f t="shared" si="57"/>
        <v>-- Kiti</v>
      </c>
      <c r="J1855" s="410" t="str">
        <f t="shared" si="57"/>
        <v>kilogramai</v>
      </c>
    </row>
    <row r="1856" spans="1:10" ht="18" hidden="1" customHeight="1">
      <c r="A1856" s="414"/>
      <c r="B1856" s="414"/>
      <c r="C1856" s="414"/>
      <c r="D1856" s="414"/>
      <c r="E1856" s="412">
        <v>2014</v>
      </c>
      <c r="F1856" s="413"/>
      <c r="G1856" s="413"/>
      <c r="H1856" s="410">
        <f t="shared" si="56"/>
        <v>39072029</v>
      </c>
      <c r="I1856" s="410" t="str">
        <f t="shared" si="57"/>
        <v>-- Kiti</v>
      </c>
      <c r="J1856" s="410" t="str">
        <f t="shared" si="57"/>
        <v>kilogramai</v>
      </c>
    </row>
    <row r="1857" spans="1:10" ht="18" hidden="1" customHeight="1">
      <c r="A1857" s="414"/>
      <c r="B1857" s="414"/>
      <c r="C1857" s="414"/>
      <c r="D1857" s="414"/>
      <c r="E1857" s="412">
        <v>2013</v>
      </c>
      <c r="F1857" s="413"/>
      <c r="G1857" s="413"/>
      <c r="H1857" s="410">
        <f t="shared" si="56"/>
        <v>39072029</v>
      </c>
      <c r="I1857" s="410" t="str">
        <f t="shared" si="57"/>
        <v>-- Kiti</v>
      </c>
      <c r="J1857" s="410" t="str">
        <f t="shared" si="57"/>
        <v>kilogramai</v>
      </c>
    </row>
    <row r="1858" spans="1:10" ht="18" hidden="1" customHeight="1">
      <c r="A1858" s="414"/>
      <c r="B1858" s="414"/>
      <c r="C1858" s="414"/>
      <c r="D1858" s="414"/>
      <c r="E1858" s="412">
        <v>2012</v>
      </c>
      <c r="F1858" s="413"/>
      <c r="G1858" s="413"/>
      <c r="H1858" s="410">
        <f t="shared" si="56"/>
        <v>39072029</v>
      </c>
      <c r="I1858" s="410" t="str">
        <f t="shared" si="57"/>
        <v>-- Kiti</v>
      </c>
      <c r="J1858" s="410" t="str">
        <f t="shared" si="57"/>
        <v>kilogramai</v>
      </c>
    </row>
    <row r="1859" spans="1:10" ht="18" hidden="1" customHeight="1">
      <c r="A1859" s="414"/>
      <c r="B1859" s="414"/>
      <c r="C1859" s="414"/>
      <c r="D1859" s="414"/>
      <c r="E1859" s="412">
        <v>2011</v>
      </c>
      <c r="F1859" s="413"/>
      <c r="G1859" s="413"/>
      <c r="H1859" s="410">
        <f t="shared" si="56"/>
        <v>39072029</v>
      </c>
      <c r="I1859" s="410" t="str">
        <f t="shared" si="57"/>
        <v>-- Kiti</v>
      </c>
      <c r="J1859" s="410" t="str">
        <f t="shared" si="57"/>
        <v>kilogramai</v>
      </c>
    </row>
    <row r="1860" spans="1:10" ht="18" hidden="1" customHeight="1">
      <c r="A1860" s="414"/>
      <c r="B1860" s="414"/>
      <c r="C1860" s="414"/>
      <c r="D1860" s="414"/>
      <c r="E1860" s="412">
        <v>2010</v>
      </c>
      <c r="F1860" s="413"/>
      <c r="G1860" s="413"/>
      <c r="H1860" s="410">
        <f t="shared" si="56"/>
        <v>39072029</v>
      </c>
      <c r="I1860" s="410" t="str">
        <f t="shared" si="57"/>
        <v>-- Kiti</v>
      </c>
      <c r="J1860" s="410" t="str">
        <f t="shared" si="57"/>
        <v>kilogramai</v>
      </c>
    </row>
    <row r="1861" spans="1:10" ht="18" hidden="1" customHeight="1">
      <c r="A1861" s="414"/>
      <c r="B1861" s="414"/>
      <c r="C1861" s="414"/>
      <c r="D1861" s="414"/>
      <c r="E1861" s="412">
        <v>2009</v>
      </c>
      <c r="F1861" s="413">
        <v>269.2</v>
      </c>
      <c r="G1861" s="413">
        <v>679079.1</v>
      </c>
      <c r="H1861" s="410">
        <f t="shared" ref="H1861:H1924" si="58">+IF(B1861=0,H1860,VALUE(B1861))</f>
        <v>39072029</v>
      </c>
      <c r="I1861" s="410" t="str">
        <f t="shared" ref="I1861:J1924" si="59">+IF(C1861=0,I1860,C1861)</f>
        <v>-- Kiti</v>
      </c>
      <c r="J1861" s="410" t="str">
        <f t="shared" si="59"/>
        <v>kilogramai</v>
      </c>
    </row>
    <row r="1862" spans="1:10" ht="18" hidden="1" customHeight="1">
      <c r="A1862" s="414"/>
      <c r="B1862" s="414"/>
      <c r="C1862" s="414"/>
      <c r="D1862" s="414"/>
      <c r="E1862" s="412">
        <v>2008</v>
      </c>
      <c r="F1862" s="413">
        <v>2025</v>
      </c>
      <c r="G1862" s="413">
        <v>1129479.3</v>
      </c>
      <c r="H1862" s="410">
        <f t="shared" si="58"/>
        <v>39072029</v>
      </c>
      <c r="I1862" s="410" t="str">
        <f t="shared" si="59"/>
        <v>-- Kiti</v>
      </c>
      <c r="J1862" s="410" t="str">
        <f t="shared" si="59"/>
        <v>kilogramai</v>
      </c>
    </row>
    <row r="1863" spans="1:10" ht="18" hidden="1" customHeight="1">
      <c r="A1863" s="414"/>
      <c r="B1863" s="414"/>
      <c r="C1863" s="414"/>
      <c r="D1863" s="414"/>
      <c r="E1863" s="412">
        <v>2007</v>
      </c>
      <c r="F1863" s="413">
        <v>112</v>
      </c>
      <c r="G1863" s="413">
        <v>1333193</v>
      </c>
      <c r="H1863" s="410">
        <f t="shared" si="58"/>
        <v>39072029</v>
      </c>
      <c r="I1863" s="410" t="str">
        <f t="shared" si="59"/>
        <v>-- Kiti</v>
      </c>
      <c r="J1863" s="410" t="str">
        <f t="shared" si="59"/>
        <v>kilogramai</v>
      </c>
    </row>
    <row r="1864" spans="1:10" ht="18" hidden="1" customHeight="1">
      <c r="A1864" s="414"/>
      <c r="B1864" s="414"/>
      <c r="C1864" s="414"/>
      <c r="D1864" s="414"/>
      <c r="E1864" s="412">
        <v>2006</v>
      </c>
      <c r="F1864" s="413">
        <v>0</v>
      </c>
      <c r="G1864" s="413">
        <v>1925453</v>
      </c>
      <c r="H1864" s="410">
        <f t="shared" si="58"/>
        <v>39072029</v>
      </c>
      <c r="I1864" s="410" t="str">
        <f t="shared" si="59"/>
        <v>-- Kiti</v>
      </c>
      <c r="J1864" s="410" t="str">
        <f t="shared" si="59"/>
        <v>kilogramai</v>
      </c>
    </row>
    <row r="1865" spans="1:10" ht="18" hidden="1" customHeight="1">
      <c r="A1865" s="414"/>
      <c r="B1865" s="414"/>
      <c r="C1865" s="414"/>
      <c r="D1865" s="414"/>
      <c r="E1865" s="412">
        <v>2005</v>
      </c>
      <c r="F1865" s="413">
        <v>9</v>
      </c>
      <c r="G1865" s="413">
        <v>1483554.4</v>
      </c>
      <c r="H1865" s="410">
        <f t="shared" si="58"/>
        <v>39072029</v>
      </c>
      <c r="I1865" s="410" t="str">
        <f t="shared" si="59"/>
        <v>-- Kiti</v>
      </c>
      <c r="J1865" s="410" t="str">
        <f t="shared" si="59"/>
        <v>kilogramai</v>
      </c>
    </row>
    <row r="1866" spans="1:10" ht="18" hidden="1" customHeight="1">
      <c r="A1866" s="414"/>
      <c r="B1866" s="411" t="s">
        <v>3279</v>
      </c>
      <c r="C1866" s="411" t="s">
        <v>3280</v>
      </c>
      <c r="D1866" s="411" t="s">
        <v>3054</v>
      </c>
      <c r="E1866" s="412">
        <v>2018</v>
      </c>
      <c r="F1866" s="413">
        <v>1100</v>
      </c>
      <c r="G1866" s="413">
        <v>0.4</v>
      </c>
      <c r="H1866" s="410">
        <f t="shared" si="58"/>
        <v>39072091</v>
      </c>
      <c r="I1866" s="410" t="str">
        <f t="shared" si="59"/>
        <v>--- 1-Chlor-2,3-epoksipropano ir etileno oksido kopolimeras</v>
      </c>
      <c r="J1866" s="410" t="str">
        <f t="shared" si="59"/>
        <v>kilogramai</v>
      </c>
    </row>
    <row r="1867" spans="1:10" ht="18" hidden="1" customHeight="1">
      <c r="A1867" s="414"/>
      <c r="B1867" s="414"/>
      <c r="C1867" s="414"/>
      <c r="D1867" s="414"/>
      <c r="E1867" s="412">
        <v>2017</v>
      </c>
      <c r="F1867" s="413">
        <v>0</v>
      </c>
      <c r="G1867" s="413">
        <v>0.2</v>
      </c>
      <c r="H1867" s="410">
        <f t="shared" si="58"/>
        <v>39072091</v>
      </c>
      <c r="I1867" s="410" t="str">
        <f t="shared" si="59"/>
        <v>--- 1-Chlor-2,3-epoksipropano ir etileno oksido kopolimeras</v>
      </c>
      <c r="J1867" s="410" t="str">
        <f t="shared" si="59"/>
        <v>kilogramai</v>
      </c>
    </row>
    <row r="1868" spans="1:10" ht="18" hidden="1" customHeight="1">
      <c r="A1868" s="414"/>
      <c r="B1868" s="414"/>
      <c r="C1868" s="414"/>
      <c r="D1868" s="414"/>
      <c r="E1868" s="412">
        <v>2016</v>
      </c>
      <c r="F1868" s="413">
        <v>0</v>
      </c>
      <c r="G1868" s="413">
        <v>0.2</v>
      </c>
      <c r="H1868" s="410">
        <f t="shared" si="58"/>
        <v>39072091</v>
      </c>
      <c r="I1868" s="410" t="str">
        <f t="shared" si="59"/>
        <v>--- 1-Chlor-2,3-epoksipropano ir etileno oksido kopolimeras</v>
      </c>
      <c r="J1868" s="410" t="str">
        <f t="shared" si="59"/>
        <v>kilogramai</v>
      </c>
    </row>
    <row r="1869" spans="1:10" ht="18" hidden="1" customHeight="1">
      <c r="A1869" s="414"/>
      <c r="B1869" s="414"/>
      <c r="C1869" s="414"/>
      <c r="D1869" s="414"/>
      <c r="E1869" s="412">
        <v>2015</v>
      </c>
      <c r="F1869" s="413">
        <v>50</v>
      </c>
      <c r="G1869" s="413">
        <v>0.1</v>
      </c>
      <c r="H1869" s="410">
        <f t="shared" si="58"/>
        <v>39072091</v>
      </c>
      <c r="I1869" s="410" t="str">
        <f t="shared" si="59"/>
        <v>--- 1-Chlor-2,3-epoksipropano ir etileno oksido kopolimeras</v>
      </c>
      <c r="J1869" s="410" t="str">
        <f t="shared" si="59"/>
        <v>kilogramai</v>
      </c>
    </row>
    <row r="1870" spans="1:10" ht="18" hidden="1" customHeight="1">
      <c r="A1870" s="414"/>
      <c r="B1870" s="414"/>
      <c r="C1870" s="414"/>
      <c r="D1870" s="414"/>
      <c r="E1870" s="412">
        <v>2014</v>
      </c>
      <c r="F1870" s="413">
        <v>0</v>
      </c>
      <c r="G1870" s="413">
        <v>0.3</v>
      </c>
      <c r="H1870" s="410">
        <f t="shared" si="58"/>
        <v>39072091</v>
      </c>
      <c r="I1870" s="410" t="str">
        <f t="shared" si="59"/>
        <v>--- 1-Chlor-2,3-epoksipropano ir etileno oksido kopolimeras</v>
      </c>
      <c r="J1870" s="410" t="str">
        <f t="shared" si="59"/>
        <v>kilogramai</v>
      </c>
    </row>
    <row r="1871" spans="1:10" ht="18" hidden="1" customHeight="1">
      <c r="A1871" s="414"/>
      <c r="B1871" s="414"/>
      <c r="C1871" s="414"/>
      <c r="D1871" s="414"/>
      <c r="E1871" s="412">
        <v>2013</v>
      </c>
      <c r="F1871" s="413"/>
      <c r="G1871" s="413"/>
      <c r="H1871" s="410">
        <f t="shared" si="58"/>
        <v>39072091</v>
      </c>
      <c r="I1871" s="410" t="str">
        <f t="shared" si="59"/>
        <v>--- 1-Chlor-2,3-epoksipropano ir etileno oksido kopolimeras</v>
      </c>
      <c r="J1871" s="410" t="str">
        <f t="shared" si="59"/>
        <v>kilogramai</v>
      </c>
    </row>
    <row r="1872" spans="1:10" ht="18" hidden="1" customHeight="1">
      <c r="A1872" s="414"/>
      <c r="B1872" s="414"/>
      <c r="C1872" s="414"/>
      <c r="D1872" s="414"/>
      <c r="E1872" s="412">
        <v>2012</v>
      </c>
      <c r="F1872" s="413"/>
      <c r="G1872" s="413"/>
      <c r="H1872" s="410">
        <f t="shared" si="58"/>
        <v>39072091</v>
      </c>
      <c r="I1872" s="410" t="str">
        <f t="shared" si="59"/>
        <v>--- 1-Chlor-2,3-epoksipropano ir etileno oksido kopolimeras</v>
      </c>
      <c r="J1872" s="410" t="str">
        <f t="shared" si="59"/>
        <v>kilogramai</v>
      </c>
    </row>
    <row r="1873" spans="1:10" ht="18" hidden="1" customHeight="1">
      <c r="A1873" s="414"/>
      <c r="B1873" s="414"/>
      <c r="C1873" s="414"/>
      <c r="D1873" s="414"/>
      <c r="E1873" s="412">
        <v>2011</v>
      </c>
      <c r="F1873" s="413"/>
      <c r="G1873" s="413"/>
      <c r="H1873" s="410">
        <f t="shared" si="58"/>
        <v>39072091</v>
      </c>
      <c r="I1873" s="410" t="str">
        <f t="shared" si="59"/>
        <v>--- 1-Chlor-2,3-epoksipropano ir etileno oksido kopolimeras</v>
      </c>
      <c r="J1873" s="410" t="str">
        <f t="shared" si="59"/>
        <v>kilogramai</v>
      </c>
    </row>
    <row r="1874" spans="1:10" ht="18" hidden="1" customHeight="1">
      <c r="A1874" s="414"/>
      <c r="B1874" s="414"/>
      <c r="C1874" s="414"/>
      <c r="D1874" s="414"/>
      <c r="E1874" s="412">
        <v>2010</v>
      </c>
      <c r="F1874" s="413"/>
      <c r="G1874" s="413"/>
      <c r="H1874" s="410">
        <f t="shared" si="58"/>
        <v>39072091</v>
      </c>
      <c r="I1874" s="410" t="str">
        <f t="shared" si="59"/>
        <v>--- 1-Chlor-2,3-epoksipropano ir etileno oksido kopolimeras</v>
      </c>
      <c r="J1874" s="410" t="str">
        <f t="shared" si="59"/>
        <v>kilogramai</v>
      </c>
    </row>
    <row r="1875" spans="1:10" ht="18" hidden="1" customHeight="1">
      <c r="A1875" s="414"/>
      <c r="B1875" s="414"/>
      <c r="C1875" s="414"/>
      <c r="D1875" s="414"/>
      <c r="E1875" s="412">
        <v>2009</v>
      </c>
      <c r="F1875" s="413"/>
      <c r="G1875" s="413"/>
      <c r="H1875" s="410">
        <f t="shared" si="58"/>
        <v>39072091</v>
      </c>
      <c r="I1875" s="410" t="str">
        <f t="shared" si="59"/>
        <v>--- 1-Chlor-2,3-epoksipropano ir etileno oksido kopolimeras</v>
      </c>
      <c r="J1875" s="410" t="str">
        <f t="shared" si="59"/>
        <v>kilogramai</v>
      </c>
    </row>
    <row r="1876" spans="1:10" ht="18" hidden="1" customHeight="1">
      <c r="A1876" s="414"/>
      <c r="B1876" s="414"/>
      <c r="C1876" s="414"/>
      <c r="D1876" s="414"/>
      <c r="E1876" s="412">
        <v>2008</v>
      </c>
      <c r="F1876" s="413"/>
      <c r="G1876" s="413"/>
      <c r="H1876" s="410">
        <f t="shared" si="58"/>
        <v>39072091</v>
      </c>
      <c r="I1876" s="410" t="str">
        <f t="shared" si="59"/>
        <v>--- 1-Chlor-2,3-epoksipropano ir etileno oksido kopolimeras</v>
      </c>
      <c r="J1876" s="410" t="str">
        <f t="shared" si="59"/>
        <v>kilogramai</v>
      </c>
    </row>
    <row r="1877" spans="1:10" ht="18" hidden="1" customHeight="1">
      <c r="A1877" s="414"/>
      <c r="B1877" s="414"/>
      <c r="C1877" s="414"/>
      <c r="D1877" s="414"/>
      <c r="E1877" s="412">
        <v>2007</v>
      </c>
      <c r="F1877" s="413"/>
      <c r="G1877" s="413"/>
      <c r="H1877" s="410">
        <f t="shared" si="58"/>
        <v>39072091</v>
      </c>
      <c r="I1877" s="410" t="str">
        <f t="shared" si="59"/>
        <v>--- 1-Chlor-2,3-epoksipropano ir etileno oksido kopolimeras</v>
      </c>
      <c r="J1877" s="410" t="str">
        <f t="shared" si="59"/>
        <v>kilogramai</v>
      </c>
    </row>
    <row r="1878" spans="1:10" ht="18" hidden="1" customHeight="1">
      <c r="A1878" s="414"/>
      <c r="B1878" s="414"/>
      <c r="C1878" s="414"/>
      <c r="D1878" s="414"/>
      <c r="E1878" s="412">
        <v>2006</v>
      </c>
      <c r="F1878" s="413"/>
      <c r="G1878" s="413"/>
      <c r="H1878" s="410">
        <f t="shared" si="58"/>
        <v>39072091</v>
      </c>
      <c r="I1878" s="410" t="str">
        <f t="shared" si="59"/>
        <v>--- 1-Chlor-2,3-epoksipropano ir etileno oksido kopolimeras</v>
      </c>
      <c r="J1878" s="410" t="str">
        <f t="shared" si="59"/>
        <v>kilogramai</v>
      </c>
    </row>
    <row r="1879" spans="1:10" ht="18" hidden="1" customHeight="1">
      <c r="A1879" s="414"/>
      <c r="B1879" s="414"/>
      <c r="C1879" s="414"/>
      <c r="D1879" s="414"/>
      <c r="E1879" s="412">
        <v>2005</v>
      </c>
      <c r="F1879" s="413"/>
      <c r="G1879" s="413"/>
      <c r="H1879" s="410">
        <f t="shared" si="58"/>
        <v>39072091</v>
      </c>
      <c r="I1879" s="410" t="str">
        <f t="shared" si="59"/>
        <v>--- 1-Chlor-2,3-epoksipropano ir etileno oksido kopolimeras</v>
      </c>
      <c r="J1879" s="410" t="str">
        <f t="shared" si="59"/>
        <v>kilogramai</v>
      </c>
    </row>
    <row r="1880" spans="1:10" ht="18" hidden="1" customHeight="1">
      <c r="A1880" s="414"/>
      <c r="B1880" s="411" t="s">
        <v>3281</v>
      </c>
      <c r="C1880" s="411" t="s">
        <v>3082</v>
      </c>
      <c r="D1880" s="411" t="s">
        <v>3054</v>
      </c>
      <c r="E1880" s="412">
        <v>2018</v>
      </c>
      <c r="F1880" s="413">
        <v>60931</v>
      </c>
      <c r="G1880" s="413">
        <v>407938.4</v>
      </c>
      <c r="H1880" s="410">
        <f t="shared" si="58"/>
        <v>39072099</v>
      </c>
      <c r="I1880" s="410" t="str">
        <f t="shared" si="59"/>
        <v>--- Kiti</v>
      </c>
      <c r="J1880" s="410" t="str">
        <f t="shared" si="59"/>
        <v>kilogramai</v>
      </c>
    </row>
    <row r="1881" spans="1:10" ht="18" hidden="1" customHeight="1">
      <c r="A1881" s="414"/>
      <c r="B1881" s="414"/>
      <c r="C1881" s="414"/>
      <c r="D1881" s="414"/>
      <c r="E1881" s="412">
        <v>2017</v>
      </c>
      <c r="F1881" s="413">
        <v>215819.2</v>
      </c>
      <c r="G1881" s="413">
        <v>1624228.4</v>
      </c>
      <c r="H1881" s="410">
        <f t="shared" si="58"/>
        <v>39072099</v>
      </c>
      <c r="I1881" s="410" t="str">
        <f t="shared" si="59"/>
        <v>--- Kiti</v>
      </c>
      <c r="J1881" s="410" t="str">
        <f t="shared" si="59"/>
        <v>kilogramai</v>
      </c>
    </row>
    <row r="1882" spans="1:10" ht="18" hidden="1" customHeight="1">
      <c r="A1882" s="414"/>
      <c r="B1882" s="414"/>
      <c r="C1882" s="414"/>
      <c r="D1882" s="414"/>
      <c r="E1882" s="412">
        <v>2016</v>
      </c>
      <c r="F1882" s="413">
        <v>206827.9</v>
      </c>
      <c r="G1882" s="413">
        <v>5041427.9000000004</v>
      </c>
      <c r="H1882" s="410">
        <f t="shared" si="58"/>
        <v>39072099</v>
      </c>
      <c r="I1882" s="410" t="str">
        <f t="shared" si="59"/>
        <v>--- Kiti</v>
      </c>
      <c r="J1882" s="410" t="str">
        <f t="shared" si="59"/>
        <v>kilogramai</v>
      </c>
    </row>
    <row r="1883" spans="1:10" ht="18" hidden="1" customHeight="1">
      <c r="A1883" s="414"/>
      <c r="B1883" s="414"/>
      <c r="C1883" s="414"/>
      <c r="D1883" s="414"/>
      <c r="E1883" s="412">
        <v>2015</v>
      </c>
      <c r="F1883" s="413">
        <v>144003.9</v>
      </c>
      <c r="G1883" s="413">
        <v>12879549.300000001</v>
      </c>
      <c r="H1883" s="410">
        <f t="shared" si="58"/>
        <v>39072099</v>
      </c>
      <c r="I1883" s="410" t="str">
        <f t="shared" si="59"/>
        <v>--- Kiti</v>
      </c>
      <c r="J1883" s="410" t="str">
        <f t="shared" si="59"/>
        <v>kilogramai</v>
      </c>
    </row>
    <row r="1884" spans="1:10" ht="18" hidden="1" customHeight="1">
      <c r="A1884" s="414"/>
      <c r="B1884" s="414"/>
      <c r="C1884" s="414"/>
      <c r="D1884" s="414"/>
      <c r="E1884" s="412">
        <v>2014</v>
      </c>
      <c r="F1884" s="413">
        <v>319897.7</v>
      </c>
      <c r="G1884" s="413">
        <v>12911922.1</v>
      </c>
      <c r="H1884" s="410">
        <f t="shared" si="58"/>
        <v>39072099</v>
      </c>
      <c r="I1884" s="410" t="str">
        <f t="shared" si="59"/>
        <v>--- Kiti</v>
      </c>
      <c r="J1884" s="410" t="str">
        <f t="shared" si="59"/>
        <v>kilogramai</v>
      </c>
    </row>
    <row r="1885" spans="1:10" ht="18" hidden="1" customHeight="1">
      <c r="A1885" s="414"/>
      <c r="B1885" s="414"/>
      <c r="C1885" s="414"/>
      <c r="D1885" s="414"/>
      <c r="E1885" s="412">
        <v>2013</v>
      </c>
      <c r="F1885" s="413">
        <v>255747.3</v>
      </c>
      <c r="G1885" s="413">
        <v>11895572.1</v>
      </c>
      <c r="H1885" s="410">
        <f t="shared" si="58"/>
        <v>39072099</v>
      </c>
      <c r="I1885" s="410" t="str">
        <f t="shared" si="59"/>
        <v>--- Kiti</v>
      </c>
      <c r="J1885" s="410" t="str">
        <f t="shared" si="59"/>
        <v>kilogramai</v>
      </c>
    </row>
    <row r="1886" spans="1:10" ht="18" hidden="1" customHeight="1">
      <c r="A1886" s="414"/>
      <c r="B1886" s="414"/>
      <c r="C1886" s="414"/>
      <c r="D1886" s="414"/>
      <c r="E1886" s="412">
        <v>2012</v>
      </c>
      <c r="F1886" s="413">
        <v>128469.2</v>
      </c>
      <c r="G1886" s="413">
        <v>10808488.699999999</v>
      </c>
      <c r="H1886" s="410">
        <f t="shared" si="58"/>
        <v>39072099</v>
      </c>
      <c r="I1886" s="410" t="str">
        <f t="shared" si="59"/>
        <v>--- Kiti</v>
      </c>
      <c r="J1886" s="410" t="str">
        <f t="shared" si="59"/>
        <v>kilogramai</v>
      </c>
    </row>
    <row r="1887" spans="1:10" ht="18" hidden="1" customHeight="1">
      <c r="A1887" s="414"/>
      <c r="B1887" s="414"/>
      <c r="C1887" s="414"/>
      <c r="D1887" s="414"/>
      <c r="E1887" s="412">
        <v>2011</v>
      </c>
      <c r="F1887" s="413">
        <v>28062.6</v>
      </c>
      <c r="G1887" s="413">
        <v>10045569</v>
      </c>
      <c r="H1887" s="410">
        <f t="shared" si="58"/>
        <v>39072099</v>
      </c>
      <c r="I1887" s="410" t="str">
        <f t="shared" si="59"/>
        <v>--- Kiti</v>
      </c>
      <c r="J1887" s="410" t="str">
        <f t="shared" si="59"/>
        <v>kilogramai</v>
      </c>
    </row>
    <row r="1888" spans="1:10" ht="18" hidden="1" customHeight="1">
      <c r="A1888" s="414"/>
      <c r="B1888" s="414"/>
      <c r="C1888" s="414"/>
      <c r="D1888" s="414"/>
      <c r="E1888" s="412">
        <v>2010</v>
      </c>
      <c r="F1888" s="413">
        <v>44582.9</v>
      </c>
      <c r="G1888" s="413">
        <v>8837553.5999999996</v>
      </c>
      <c r="H1888" s="410">
        <f t="shared" si="58"/>
        <v>39072099</v>
      </c>
      <c r="I1888" s="410" t="str">
        <f t="shared" si="59"/>
        <v>--- Kiti</v>
      </c>
      <c r="J1888" s="410" t="str">
        <f t="shared" si="59"/>
        <v>kilogramai</v>
      </c>
    </row>
    <row r="1889" spans="1:10" ht="18" hidden="1" customHeight="1">
      <c r="A1889" s="414"/>
      <c r="B1889" s="414"/>
      <c r="C1889" s="414"/>
      <c r="D1889" s="414"/>
      <c r="E1889" s="412">
        <v>2009</v>
      </c>
      <c r="F1889" s="413">
        <v>3557</v>
      </c>
      <c r="G1889" s="413">
        <v>293417.09999999998</v>
      </c>
      <c r="H1889" s="410">
        <f t="shared" si="58"/>
        <v>39072099</v>
      </c>
      <c r="I1889" s="410" t="str">
        <f t="shared" si="59"/>
        <v>--- Kiti</v>
      </c>
      <c r="J1889" s="410" t="str">
        <f t="shared" si="59"/>
        <v>kilogramai</v>
      </c>
    </row>
    <row r="1890" spans="1:10" ht="18" hidden="1" customHeight="1">
      <c r="A1890" s="414"/>
      <c r="B1890" s="414"/>
      <c r="C1890" s="414"/>
      <c r="D1890" s="414"/>
      <c r="E1890" s="412">
        <v>2008</v>
      </c>
      <c r="F1890" s="413">
        <v>8290</v>
      </c>
      <c r="G1890" s="413">
        <v>85221.7</v>
      </c>
      <c r="H1890" s="410">
        <f t="shared" si="58"/>
        <v>39072099</v>
      </c>
      <c r="I1890" s="410" t="str">
        <f t="shared" si="59"/>
        <v>--- Kiti</v>
      </c>
      <c r="J1890" s="410" t="str">
        <f t="shared" si="59"/>
        <v>kilogramai</v>
      </c>
    </row>
    <row r="1891" spans="1:10" ht="18" hidden="1" customHeight="1">
      <c r="A1891" s="414"/>
      <c r="B1891" s="414"/>
      <c r="C1891" s="414"/>
      <c r="D1891" s="414"/>
      <c r="E1891" s="412">
        <v>2007</v>
      </c>
      <c r="F1891" s="413">
        <v>11514</v>
      </c>
      <c r="G1891" s="413">
        <v>226830.5</v>
      </c>
      <c r="H1891" s="410">
        <f t="shared" si="58"/>
        <v>39072099</v>
      </c>
      <c r="I1891" s="410" t="str">
        <f t="shared" si="59"/>
        <v>--- Kiti</v>
      </c>
      <c r="J1891" s="410" t="str">
        <f t="shared" si="59"/>
        <v>kilogramai</v>
      </c>
    </row>
    <row r="1892" spans="1:10" ht="18" hidden="1" customHeight="1">
      <c r="A1892" s="414"/>
      <c r="B1892" s="414"/>
      <c r="C1892" s="414"/>
      <c r="D1892" s="414"/>
      <c r="E1892" s="412">
        <v>2006</v>
      </c>
      <c r="F1892" s="413">
        <v>16865</v>
      </c>
      <c r="G1892" s="413">
        <v>305461</v>
      </c>
      <c r="H1892" s="410">
        <f t="shared" si="58"/>
        <v>39072099</v>
      </c>
      <c r="I1892" s="410" t="str">
        <f t="shared" si="59"/>
        <v>--- Kiti</v>
      </c>
      <c r="J1892" s="410" t="str">
        <f t="shared" si="59"/>
        <v>kilogramai</v>
      </c>
    </row>
    <row r="1893" spans="1:10" ht="18" hidden="1" customHeight="1">
      <c r="A1893" s="414"/>
      <c r="B1893" s="414"/>
      <c r="C1893" s="414"/>
      <c r="D1893" s="414"/>
      <c r="E1893" s="412">
        <v>2005</v>
      </c>
      <c r="F1893" s="413">
        <v>21955</v>
      </c>
      <c r="G1893" s="413">
        <v>766116.1</v>
      </c>
      <c r="H1893" s="410">
        <f t="shared" si="58"/>
        <v>39072099</v>
      </c>
      <c r="I1893" s="410" t="str">
        <f t="shared" si="59"/>
        <v>--- Kiti</v>
      </c>
      <c r="J1893" s="410" t="str">
        <f t="shared" si="59"/>
        <v>kilogramai</v>
      </c>
    </row>
    <row r="1894" spans="1:10" ht="18" hidden="1" customHeight="1">
      <c r="A1894" s="414"/>
      <c r="B1894" s="411" t="s">
        <v>3282</v>
      </c>
      <c r="C1894" s="411" t="s">
        <v>3283</v>
      </c>
      <c r="D1894" s="411" t="s">
        <v>3054</v>
      </c>
      <c r="E1894" s="412">
        <v>2018</v>
      </c>
      <c r="F1894" s="413">
        <v>1024056</v>
      </c>
      <c r="G1894" s="413">
        <v>483607.5</v>
      </c>
      <c r="H1894" s="410">
        <f t="shared" si="58"/>
        <v>39073000</v>
      </c>
      <c r="I1894" s="410" t="str">
        <f t="shared" si="59"/>
        <v>-- Epoksidinės dervos</v>
      </c>
      <c r="J1894" s="410" t="str">
        <f t="shared" si="59"/>
        <v>kilogramai</v>
      </c>
    </row>
    <row r="1895" spans="1:10" ht="18" hidden="1" customHeight="1">
      <c r="A1895" s="414"/>
      <c r="B1895" s="414"/>
      <c r="C1895" s="414"/>
      <c r="D1895" s="414"/>
      <c r="E1895" s="412">
        <v>2017</v>
      </c>
      <c r="F1895" s="413">
        <v>891720.2</v>
      </c>
      <c r="G1895" s="413">
        <v>1044717.7</v>
      </c>
      <c r="H1895" s="410">
        <f t="shared" si="58"/>
        <v>39073000</v>
      </c>
      <c r="I1895" s="410" t="str">
        <f t="shared" si="59"/>
        <v>-- Epoksidinės dervos</v>
      </c>
      <c r="J1895" s="410" t="str">
        <f t="shared" si="59"/>
        <v>kilogramai</v>
      </c>
    </row>
    <row r="1896" spans="1:10" ht="18" hidden="1" customHeight="1">
      <c r="A1896" s="414"/>
      <c r="B1896" s="414"/>
      <c r="C1896" s="414"/>
      <c r="D1896" s="414"/>
      <c r="E1896" s="412">
        <v>2016</v>
      </c>
      <c r="F1896" s="413">
        <v>692724.1</v>
      </c>
      <c r="G1896" s="413">
        <v>818864.6</v>
      </c>
      <c r="H1896" s="410">
        <f t="shared" si="58"/>
        <v>39073000</v>
      </c>
      <c r="I1896" s="410" t="str">
        <f t="shared" si="59"/>
        <v>-- Epoksidinės dervos</v>
      </c>
      <c r="J1896" s="410" t="str">
        <f t="shared" si="59"/>
        <v>kilogramai</v>
      </c>
    </row>
    <row r="1897" spans="1:10" ht="18" hidden="1" customHeight="1">
      <c r="A1897" s="414"/>
      <c r="B1897" s="414"/>
      <c r="C1897" s="414"/>
      <c r="D1897" s="414"/>
      <c r="E1897" s="412">
        <v>2015</v>
      </c>
      <c r="F1897" s="413">
        <v>601928.9</v>
      </c>
      <c r="G1897" s="413">
        <v>366969.5</v>
      </c>
      <c r="H1897" s="410">
        <f t="shared" si="58"/>
        <v>39073000</v>
      </c>
      <c r="I1897" s="410" t="str">
        <f t="shared" si="59"/>
        <v>-- Epoksidinės dervos</v>
      </c>
      <c r="J1897" s="410" t="str">
        <f t="shared" si="59"/>
        <v>kilogramai</v>
      </c>
    </row>
    <row r="1898" spans="1:10" ht="18" hidden="1" customHeight="1">
      <c r="A1898" s="414"/>
      <c r="B1898" s="414"/>
      <c r="C1898" s="414"/>
      <c r="D1898" s="414"/>
      <c r="E1898" s="412">
        <v>2014</v>
      </c>
      <c r="F1898" s="413">
        <v>678735</v>
      </c>
      <c r="G1898" s="413">
        <v>616014.80000000005</v>
      </c>
      <c r="H1898" s="410">
        <f t="shared" si="58"/>
        <v>39073000</v>
      </c>
      <c r="I1898" s="410" t="str">
        <f t="shared" si="59"/>
        <v>-- Epoksidinės dervos</v>
      </c>
      <c r="J1898" s="410" t="str">
        <f t="shared" si="59"/>
        <v>kilogramai</v>
      </c>
    </row>
    <row r="1899" spans="1:10" ht="18" hidden="1" customHeight="1">
      <c r="A1899" s="414"/>
      <c r="B1899" s="414"/>
      <c r="C1899" s="414"/>
      <c r="D1899" s="414"/>
      <c r="E1899" s="412">
        <v>2013</v>
      </c>
      <c r="F1899" s="413">
        <v>334367.40000000002</v>
      </c>
      <c r="G1899" s="413">
        <v>214817.3</v>
      </c>
      <c r="H1899" s="410">
        <f t="shared" si="58"/>
        <v>39073000</v>
      </c>
      <c r="I1899" s="410" t="str">
        <f t="shared" si="59"/>
        <v>-- Epoksidinės dervos</v>
      </c>
      <c r="J1899" s="410" t="str">
        <f t="shared" si="59"/>
        <v>kilogramai</v>
      </c>
    </row>
    <row r="1900" spans="1:10" ht="18" hidden="1" customHeight="1">
      <c r="A1900" s="414"/>
      <c r="B1900" s="414"/>
      <c r="C1900" s="414"/>
      <c r="D1900" s="414"/>
      <c r="E1900" s="412">
        <v>2012</v>
      </c>
      <c r="F1900" s="413">
        <v>208611.3</v>
      </c>
      <c r="G1900" s="413">
        <v>297317.5</v>
      </c>
      <c r="H1900" s="410">
        <f t="shared" si="58"/>
        <v>39073000</v>
      </c>
      <c r="I1900" s="410" t="str">
        <f t="shared" si="59"/>
        <v>-- Epoksidinės dervos</v>
      </c>
      <c r="J1900" s="410" t="str">
        <f t="shared" si="59"/>
        <v>kilogramai</v>
      </c>
    </row>
    <row r="1901" spans="1:10" ht="18" hidden="1" customHeight="1">
      <c r="A1901" s="414"/>
      <c r="B1901" s="414"/>
      <c r="C1901" s="414"/>
      <c r="D1901" s="414"/>
      <c r="E1901" s="412">
        <v>2011</v>
      </c>
      <c r="F1901" s="413">
        <v>193657.8</v>
      </c>
      <c r="G1901" s="413">
        <v>175340</v>
      </c>
      <c r="H1901" s="410">
        <f t="shared" si="58"/>
        <v>39073000</v>
      </c>
      <c r="I1901" s="410" t="str">
        <f t="shared" si="59"/>
        <v>-- Epoksidinės dervos</v>
      </c>
      <c r="J1901" s="410" t="str">
        <f t="shared" si="59"/>
        <v>kilogramai</v>
      </c>
    </row>
    <row r="1902" spans="1:10" ht="18" hidden="1" customHeight="1">
      <c r="A1902" s="414"/>
      <c r="B1902" s="414"/>
      <c r="C1902" s="414"/>
      <c r="D1902" s="414"/>
      <c r="E1902" s="412">
        <v>2010</v>
      </c>
      <c r="F1902" s="413">
        <v>58051.5</v>
      </c>
      <c r="G1902" s="413">
        <v>666352.19999999995</v>
      </c>
      <c r="H1902" s="410">
        <f t="shared" si="58"/>
        <v>39073000</v>
      </c>
      <c r="I1902" s="410" t="str">
        <f t="shared" si="59"/>
        <v>-- Epoksidinės dervos</v>
      </c>
      <c r="J1902" s="410" t="str">
        <f t="shared" si="59"/>
        <v>kilogramai</v>
      </c>
    </row>
    <row r="1903" spans="1:10" ht="18" hidden="1" customHeight="1">
      <c r="A1903" s="414"/>
      <c r="B1903" s="414"/>
      <c r="C1903" s="414"/>
      <c r="D1903" s="414"/>
      <c r="E1903" s="412">
        <v>2009</v>
      </c>
      <c r="F1903" s="413">
        <v>93023.3</v>
      </c>
      <c r="G1903" s="413">
        <v>127890.6</v>
      </c>
      <c r="H1903" s="410">
        <f t="shared" si="58"/>
        <v>39073000</v>
      </c>
      <c r="I1903" s="410" t="str">
        <f t="shared" si="59"/>
        <v>-- Epoksidinės dervos</v>
      </c>
      <c r="J1903" s="410" t="str">
        <f t="shared" si="59"/>
        <v>kilogramai</v>
      </c>
    </row>
    <row r="1904" spans="1:10" ht="18" hidden="1" customHeight="1">
      <c r="A1904" s="414"/>
      <c r="B1904" s="414"/>
      <c r="C1904" s="414"/>
      <c r="D1904" s="414"/>
      <c r="E1904" s="412">
        <v>2008</v>
      </c>
      <c r="F1904" s="413">
        <v>62457.1</v>
      </c>
      <c r="G1904" s="413">
        <v>334315.8</v>
      </c>
      <c r="H1904" s="410">
        <f t="shared" si="58"/>
        <v>39073000</v>
      </c>
      <c r="I1904" s="410" t="str">
        <f t="shared" si="59"/>
        <v>-- Epoksidinės dervos</v>
      </c>
      <c r="J1904" s="410" t="str">
        <f t="shared" si="59"/>
        <v>kilogramai</v>
      </c>
    </row>
    <row r="1905" spans="1:10" ht="18" hidden="1" customHeight="1">
      <c r="A1905" s="414"/>
      <c r="B1905" s="414"/>
      <c r="C1905" s="414"/>
      <c r="D1905" s="414"/>
      <c r="E1905" s="412">
        <v>2007</v>
      </c>
      <c r="F1905" s="413">
        <v>43999.9</v>
      </c>
      <c r="G1905" s="413">
        <v>365501.9</v>
      </c>
      <c r="H1905" s="410">
        <f t="shared" si="58"/>
        <v>39073000</v>
      </c>
      <c r="I1905" s="410" t="str">
        <f t="shared" si="59"/>
        <v>-- Epoksidinės dervos</v>
      </c>
      <c r="J1905" s="410" t="str">
        <f t="shared" si="59"/>
        <v>kilogramai</v>
      </c>
    </row>
    <row r="1906" spans="1:10" ht="18" hidden="1" customHeight="1">
      <c r="A1906" s="414"/>
      <c r="B1906" s="414"/>
      <c r="C1906" s="414"/>
      <c r="D1906" s="414"/>
      <c r="E1906" s="412">
        <v>2006</v>
      </c>
      <c r="F1906" s="413">
        <v>26845.9</v>
      </c>
      <c r="G1906" s="413">
        <v>459920.9</v>
      </c>
      <c r="H1906" s="410">
        <f t="shared" si="58"/>
        <v>39073000</v>
      </c>
      <c r="I1906" s="410" t="str">
        <f t="shared" si="59"/>
        <v>-- Epoksidinės dervos</v>
      </c>
      <c r="J1906" s="410" t="str">
        <f t="shared" si="59"/>
        <v>kilogramai</v>
      </c>
    </row>
    <row r="1907" spans="1:10" ht="18" hidden="1" customHeight="1">
      <c r="A1907" s="414"/>
      <c r="B1907" s="414"/>
      <c r="C1907" s="414"/>
      <c r="D1907" s="414"/>
      <c r="E1907" s="412">
        <v>2005</v>
      </c>
      <c r="F1907" s="413">
        <v>41720.9</v>
      </c>
      <c r="G1907" s="413">
        <v>780203.2</v>
      </c>
      <c r="H1907" s="410">
        <f t="shared" si="58"/>
        <v>39073000</v>
      </c>
      <c r="I1907" s="410" t="str">
        <f t="shared" si="59"/>
        <v>-- Epoksidinės dervos</v>
      </c>
      <c r="J1907" s="410" t="str">
        <f t="shared" si="59"/>
        <v>kilogramai</v>
      </c>
    </row>
    <row r="1908" spans="1:10" ht="18" hidden="1" customHeight="1">
      <c r="A1908" s="414"/>
      <c r="B1908" s="411" t="s">
        <v>3284</v>
      </c>
      <c r="C1908" s="411" t="s">
        <v>3285</v>
      </c>
      <c r="D1908" s="411" t="s">
        <v>3054</v>
      </c>
      <c r="E1908" s="412">
        <v>2018</v>
      </c>
      <c r="F1908" s="413">
        <v>321775</v>
      </c>
      <c r="G1908" s="413">
        <v>1412257.4</v>
      </c>
      <c r="H1908" s="410">
        <f t="shared" si="58"/>
        <v>39074000</v>
      </c>
      <c r="I1908" s="410" t="str">
        <f t="shared" si="59"/>
        <v>-- Polikarbonatai</v>
      </c>
      <c r="J1908" s="410" t="str">
        <f t="shared" si="59"/>
        <v>kilogramai</v>
      </c>
    </row>
    <row r="1909" spans="1:10" ht="18" hidden="1" customHeight="1">
      <c r="A1909" s="414"/>
      <c r="B1909" s="414"/>
      <c r="C1909" s="414"/>
      <c r="D1909" s="414"/>
      <c r="E1909" s="412">
        <v>2017</v>
      </c>
      <c r="F1909" s="413">
        <v>113170</v>
      </c>
      <c r="G1909" s="413">
        <v>750966.3</v>
      </c>
      <c r="H1909" s="410">
        <f t="shared" si="58"/>
        <v>39074000</v>
      </c>
      <c r="I1909" s="410" t="str">
        <f t="shared" si="59"/>
        <v>-- Polikarbonatai</v>
      </c>
      <c r="J1909" s="410" t="str">
        <f t="shared" si="59"/>
        <v>kilogramai</v>
      </c>
    </row>
    <row r="1910" spans="1:10" ht="18" hidden="1" customHeight="1">
      <c r="A1910" s="414"/>
      <c r="B1910" s="414"/>
      <c r="C1910" s="414"/>
      <c r="D1910" s="414"/>
      <c r="E1910" s="412">
        <v>2016</v>
      </c>
      <c r="F1910" s="413">
        <v>111473.2</v>
      </c>
      <c r="G1910" s="413">
        <v>1140919.3999999999</v>
      </c>
      <c r="H1910" s="410">
        <f t="shared" si="58"/>
        <v>39074000</v>
      </c>
      <c r="I1910" s="410" t="str">
        <f t="shared" si="59"/>
        <v>-- Polikarbonatai</v>
      </c>
      <c r="J1910" s="410" t="str">
        <f t="shared" si="59"/>
        <v>kilogramai</v>
      </c>
    </row>
    <row r="1911" spans="1:10" ht="18" hidden="1" customHeight="1">
      <c r="A1911" s="414"/>
      <c r="B1911" s="414"/>
      <c r="C1911" s="414"/>
      <c r="D1911" s="414"/>
      <c r="E1911" s="412">
        <v>2015</v>
      </c>
      <c r="F1911" s="413">
        <v>94676.3</v>
      </c>
      <c r="G1911" s="413">
        <v>885381</v>
      </c>
      <c r="H1911" s="410">
        <f t="shared" si="58"/>
        <v>39074000</v>
      </c>
      <c r="I1911" s="410" t="str">
        <f t="shared" si="59"/>
        <v>-- Polikarbonatai</v>
      </c>
      <c r="J1911" s="410" t="str">
        <f t="shared" si="59"/>
        <v>kilogramai</v>
      </c>
    </row>
    <row r="1912" spans="1:10" ht="18" hidden="1" customHeight="1">
      <c r="A1912" s="414"/>
      <c r="B1912" s="414"/>
      <c r="C1912" s="414"/>
      <c r="D1912" s="414"/>
      <c r="E1912" s="412">
        <v>2014</v>
      </c>
      <c r="F1912" s="413">
        <v>90852</v>
      </c>
      <c r="G1912" s="413">
        <v>733194.3</v>
      </c>
      <c r="H1912" s="410">
        <f t="shared" si="58"/>
        <v>39074000</v>
      </c>
      <c r="I1912" s="410" t="str">
        <f t="shared" si="59"/>
        <v>-- Polikarbonatai</v>
      </c>
      <c r="J1912" s="410" t="str">
        <f t="shared" si="59"/>
        <v>kilogramai</v>
      </c>
    </row>
    <row r="1913" spans="1:10" ht="18" hidden="1" customHeight="1">
      <c r="A1913" s="414"/>
      <c r="B1913" s="414"/>
      <c r="C1913" s="414"/>
      <c r="D1913" s="414"/>
      <c r="E1913" s="412">
        <v>2013</v>
      </c>
      <c r="F1913" s="413">
        <v>189018</v>
      </c>
      <c r="G1913" s="413">
        <v>771973.6</v>
      </c>
      <c r="H1913" s="410">
        <f t="shared" si="58"/>
        <v>39074000</v>
      </c>
      <c r="I1913" s="410" t="str">
        <f t="shared" si="59"/>
        <v>-- Polikarbonatai</v>
      </c>
      <c r="J1913" s="410" t="str">
        <f t="shared" si="59"/>
        <v>kilogramai</v>
      </c>
    </row>
    <row r="1914" spans="1:10" ht="18" hidden="1" customHeight="1">
      <c r="A1914" s="414"/>
      <c r="B1914" s="414"/>
      <c r="C1914" s="414"/>
      <c r="D1914" s="414"/>
      <c r="E1914" s="412">
        <v>2012</v>
      </c>
      <c r="F1914" s="413">
        <v>475654</v>
      </c>
      <c r="G1914" s="413">
        <v>804198</v>
      </c>
      <c r="H1914" s="410">
        <f t="shared" si="58"/>
        <v>39074000</v>
      </c>
      <c r="I1914" s="410" t="str">
        <f t="shared" si="59"/>
        <v>-- Polikarbonatai</v>
      </c>
      <c r="J1914" s="410" t="str">
        <f t="shared" si="59"/>
        <v>kilogramai</v>
      </c>
    </row>
    <row r="1915" spans="1:10" ht="18" hidden="1" customHeight="1">
      <c r="A1915" s="414"/>
      <c r="B1915" s="414"/>
      <c r="C1915" s="414"/>
      <c r="D1915" s="414"/>
      <c r="E1915" s="412">
        <v>2011</v>
      </c>
      <c r="F1915" s="413">
        <v>393395.8</v>
      </c>
      <c r="G1915" s="413">
        <v>909741.2</v>
      </c>
      <c r="H1915" s="410">
        <f t="shared" si="58"/>
        <v>39074000</v>
      </c>
      <c r="I1915" s="410" t="str">
        <f t="shared" si="59"/>
        <v>-- Polikarbonatai</v>
      </c>
      <c r="J1915" s="410" t="str">
        <f t="shared" si="59"/>
        <v>kilogramai</v>
      </c>
    </row>
    <row r="1916" spans="1:10" ht="18" hidden="1" customHeight="1">
      <c r="A1916" s="414"/>
      <c r="B1916" s="414"/>
      <c r="C1916" s="414"/>
      <c r="D1916" s="414"/>
      <c r="E1916" s="412">
        <v>2010</v>
      </c>
      <c r="F1916" s="413">
        <v>523201</v>
      </c>
      <c r="G1916" s="413">
        <v>1147494</v>
      </c>
      <c r="H1916" s="410">
        <f t="shared" si="58"/>
        <v>39074000</v>
      </c>
      <c r="I1916" s="410" t="str">
        <f t="shared" si="59"/>
        <v>-- Polikarbonatai</v>
      </c>
      <c r="J1916" s="410" t="str">
        <f t="shared" si="59"/>
        <v>kilogramai</v>
      </c>
    </row>
    <row r="1917" spans="1:10" ht="18" hidden="1" customHeight="1">
      <c r="A1917" s="414"/>
      <c r="B1917" s="414"/>
      <c r="C1917" s="414"/>
      <c r="D1917" s="414"/>
      <c r="E1917" s="412">
        <v>2009</v>
      </c>
      <c r="F1917" s="413">
        <v>570835.19999999995</v>
      </c>
      <c r="G1917" s="413">
        <v>812081.5</v>
      </c>
      <c r="H1917" s="410">
        <f t="shared" si="58"/>
        <v>39074000</v>
      </c>
      <c r="I1917" s="410" t="str">
        <f t="shared" si="59"/>
        <v>-- Polikarbonatai</v>
      </c>
      <c r="J1917" s="410" t="str">
        <f t="shared" si="59"/>
        <v>kilogramai</v>
      </c>
    </row>
    <row r="1918" spans="1:10" ht="18" hidden="1" customHeight="1">
      <c r="A1918" s="414"/>
      <c r="B1918" s="414"/>
      <c r="C1918" s="414"/>
      <c r="D1918" s="414"/>
      <c r="E1918" s="412">
        <v>2008</v>
      </c>
      <c r="F1918" s="413">
        <v>377450</v>
      </c>
      <c r="G1918" s="413">
        <v>1348283</v>
      </c>
      <c r="H1918" s="410">
        <f t="shared" si="58"/>
        <v>39074000</v>
      </c>
      <c r="I1918" s="410" t="str">
        <f t="shared" si="59"/>
        <v>-- Polikarbonatai</v>
      </c>
      <c r="J1918" s="410" t="str">
        <f t="shared" si="59"/>
        <v>kilogramai</v>
      </c>
    </row>
    <row r="1919" spans="1:10" ht="18" hidden="1" customHeight="1">
      <c r="A1919" s="414"/>
      <c r="B1919" s="414"/>
      <c r="C1919" s="414"/>
      <c r="D1919" s="414"/>
      <c r="E1919" s="412">
        <v>2007</v>
      </c>
      <c r="F1919" s="413">
        <v>436295</v>
      </c>
      <c r="G1919" s="413">
        <v>1353344</v>
      </c>
      <c r="H1919" s="410">
        <f t="shared" si="58"/>
        <v>39074000</v>
      </c>
      <c r="I1919" s="410" t="str">
        <f t="shared" si="59"/>
        <v>-- Polikarbonatai</v>
      </c>
      <c r="J1919" s="410" t="str">
        <f t="shared" si="59"/>
        <v>kilogramai</v>
      </c>
    </row>
    <row r="1920" spans="1:10" ht="18" hidden="1" customHeight="1">
      <c r="A1920" s="414"/>
      <c r="B1920" s="414"/>
      <c r="C1920" s="414"/>
      <c r="D1920" s="414"/>
      <c r="E1920" s="412">
        <v>2006</v>
      </c>
      <c r="F1920" s="413">
        <v>980625</v>
      </c>
      <c r="G1920" s="413">
        <v>1339011</v>
      </c>
      <c r="H1920" s="410">
        <f t="shared" si="58"/>
        <v>39074000</v>
      </c>
      <c r="I1920" s="410" t="str">
        <f t="shared" si="59"/>
        <v>-- Polikarbonatai</v>
      </c>
      <c r="J1920" s="410" t="str">
        <f t="shared" si="59"/>
        <v>kilogramai</v>
      </c>
    </row>
    <row r="1921" spans="1:10" ht="18" hidden="1" customHeight="1">
      <c r="A1921" s="414"/>
      <c r="B1921" s="414"/>
      <c r="C1921" s="414"/>
      <c r="D1921" s="414"/>
      <c r="E1921" s="412">
        <v>2005</v>
      </c>
      <c r="F1921" s="413">
        <v>844098</v>
      </c>
      <c r="G1921" s="413">
        <v>1209693</v>
      </c>
      <c r="H1921" s="410">
        <f t="shared" si="58"/>
        <v>39074000</v>
      </c>
      <c r="I1921" s="410" t="str">
        <f t="shared" si="59"/>
        <v>-- Polikarbonatai</v>
      </c>
      <c r="J1921" s="410" t="str">
        <f t="shared" si="59"/>
        <v>kilogramai</v>
      </c>
    </row>
    <row r="1922" spans="1:10" ht="18" hidden="1" customHeight="1">
      <c r="A1922" s="414"/>
      <c r="B1922" s="411" t="s">
        <v>3286</v>
      </c>
      <c r="C1922" s="411" t="s">
        <v>3287</v>
      </c>
      <c r="D1922" s="411" t="s">
        <v>3054</v>
      </c>
      <c r="E1922" s="412">
        <v>2018</v>
      </c>
      <c r="F1922" s="413">
        <v>203731.9</v>
      </c>
      <c r="G1922" s="413">
        <v>142067.1</v>
      </c>
      <c r="H1922" s="410">
        <f t="shared" si="58"/>
        <v>39075000</v>
      </c>
      <c r="I1922" s="410" t="str">
        <f t="shared" si="59"/>
        <v>-- Alkidinės dervos</v>
      </c>
      <c r="J1922" s="410" t="str">
        <f t="shared" si="59"/>
        <v>kilogramai</v>
      </c>
    </row>
    <row r="1923" spans="1:10" ht="18" hidden="1" customHeight="1">
      <c r="A1923" s="414"/>
      <c r="B1923" s="414"/>
      <c r="C1923" s="414"/>
      <c r="D1923" s="414"/>
      <c r="E1923" s="412">
        <v>2017</v>
      </c>
      <c r="F1923" s="413">
        <v>185917.9</v>
      </c>
      <c r="G1923" s="413">
        <v>170290.5</v>
      </c>
      <c r="H1923" s="410">
        <f t="shared" si="58"/>
        <v>39075000</v>
      </c>
      <c r="I1923" s="410" t="str">
        <f t="shared" si="59"/>
        <v>-- Alkidinės dervos</v>
      </c>
      <c r="J1923" s="410" t="str">
        <f t="shared" si="59"/>
        <v>kilogramai</v>
      </c>
    </row>
    <row r="1924" spans="1:10" ht="18" hidden="1" customHeight="1">
      <c r="A1924" s="414"/>
      <c r="B1924" s="414"/>
      <c r="C1924" s="414"/>
      <c r="D1924" s="414"/>
      <c r="E1924" s="412">
        <v>2016</v>
      </c>
      <c r="F1924" s="413">
        <v>363135</v>
      </c>
      <c r="G1924" s="413">
        <v>331619.20000000001</v>
      </c>
      <c r="H1924" s="410">
        <f t="shared" si="58"/>
        <v>39075000</v>
      </c>
      <c r="I1924" s="410" t="str">
        <f t="shared" si="59"/>
        <v>-- Alkidinės dervos</v>
      </c>
      <c r="J1924" s="410" t="str">
        <f t="shared" si="59"/>
        <v>kilogramai</v>
      </c>
    </row>
    <row r="1925" spans="1:10" ht="18" hidden="1" customHeight="1">
      <c r="A1925" s="414"/>
      <c r="B1925" s="414"/>
      <c r="C1925" s="414"/>
      <c r="D1925" s="414"/>
      <c r="E1925" s="412">
        <v>2015</v>
      </c>
      <c r="F1925" s="413">
        <v>168246.7</v>
      </c>
      <c r="G1925" s="413">
        <v>132456.5</v>
      </c>
      <c r="H1925" s="410">
        <f t="shared" ref="H1925:H1988" si="60">+IF(B1925=0,H1924,VALUE(B1925))</f>
        <v>39075000</v>
      </c>
      <c r="I1925" s="410" t="str">
        <f t="shared" ref="I1925:J1988" si="61">+IF(C1925=0,I1924,C1925)</f>
        <v>-- Alkidinės dervos</v>
      </c>
      <c r="J1925" s="410" t="str">
        <f t="shared" si="61"/>
        <v>kilogramai</v>
      </c>
    </row>
    <row r="1926" spans="1:10" ht="18" hidden="1" customHeight="1">
      <c r="A1926" s="414"/>
      <c r="B1926" s="414"/>
      <c r="C1926" s="414"/>
      <c r="D1926" s="414"/>
      <c r="E1926" s="412">
        <v>2014</v>
      </c>
      <c r="F1926" s="413">
        <v>320291</v>
      </c>
      <c r="G1926" s="413">
        <v>223919</v>
      </c>
      <c r="H1926" s="410">
        <f t="shared" si="60"/>
        <v>39075000</v>
      </c>
      <c r="I1926" s="410" t="str">
        <f t="shared" si="61"/>
        <v>-- Alkidinės dervos</v>
      </c>
      <c r="J1926" s="410" t="str">
        <f t="shared" si="61"/>
        <v>kilogramai</v>
      </c>
    </row>
    <row r="1927" spans="1:10" ht="18" hidden="1" customHeight="1">
      <c r="A1927" s="414"/>
      <c r="B1927" s="414"/>
      <c r="C1927" s="414"/>
      <c r="D1927" s="414"/>
      <c r="E1927" s="412">
        <v>2013</v>
      </c>
      <c r="F1927" s="413">
        <v>285536.7</v>
      </c>
      <c r="G1927" s="413">
        <v>177230</v>
      </c>
      <c r="H1927" s="410">
        <f t="shared" si="60"/>
        <v>39075000</v>
      </c>
      <c r="I1927" s="410" t="str">
        <f t="shared" si="61"/>
        <v>-- Alkidinės dervos</v>
      </c>
      <c r="J1927" s="410" t="str">
        <f t="shared" si="61"/>
        <v>kilogramai</v>
      </c>
    </row>
    <row r="1928" spans="1:10" ht="18" hidden="1" customHeight="1">
      <c r="A1928" s="414"/>
      <c r="B1928" s="414"/>
      <c r="C1928" s="414"/>
      <c r="D1928" s="414"/>
      <c r="E1928" s="412">
        <v>2012</v>
      </c>
      <c r="F1928" s="413">
        <v>321559.90000000002</v>
      </c>
      <c r="G1928" s="413">
        <v>145534.9</v>
      </c>
      <c r="H1928" s="410">
        <f t="shared" si="60"/>
        <v>39075000</v>
      </c>
      <c r="I1928" s="410" t="str">
        <f t="shared" si="61"/>
        <v>-- Alkidinės dervos</v>
      </c>
      <c r="J1928" s="410" t="str">
        <f t="shared" si="61"/>
        <v>kilogramai</v>
      </c>
    </row>
    <row r="1929" spans="1:10" ht="18" hidden="1" customHeight="1">
      <c r="A1929" s="414"/>
      <c r="B1929" s="414"/>
      <c r="C1929" s="414"/>
      <c r="D1929" s="414"/>
      <c r="E1929" s="412">
        <v>2011</v>
      </c>
      <c r="F1929" s="413">
        <v>291798.5</v>
      </c>
      <c r="G1929" s="413">
        <v>388882.3</v>
      </c>
      <c r="H1929" s="410">
        <f t="shared" si="60"/>
        <v>39075000</v>
      </c>
      <c r="I1929" s="410" t="str">
        <f t="shared" si="61"/>
        <v>-- Alkidinės dervos</v>
      </c>
      <c r="J1929" s="410" t="str">
        <f t="shared" si="61"/>
        <v>kilogramai</v>
      </c>
    </row>
    <row r="1930" spans="1:10" ht="18" hidden="1" customHeight="1">
      <c r="A1930" s="414"/>
      <c r="B1930" s="414"/>
      <c r="C1930" s="414"/>
      <c r="D1930" s="414"/>
      <c r="E1930" s="412">
        <v>2010</v>
      </c>
      <c r="F1930" s="413">
        <v>157720.4</v>
      </c>
      <c r="G1930" s="413">
        <v>209901</v>
      </c>
      <c r="H1930" s="410">
        <f t="shared" si="60"/>
        <v>39075000</v>
      </c>
      <c r="I1930" s="410" t="str">
        <f t="shared" si="61"/>
        <v>-- Alkidinės dervos</v>
      </c>
      <c r="J1930" s="410" t="str">
        <f t="shared" si="61"/>
        <v>kilogramai</v>
      </c>
    </row>
    <row r="1931" spans="1:10" ht="18" hidden="1" customHeight="1">
      <c r="A1931" s="414"/>
      <c r="B1931" s="414"/>
      <c r="C1931" s="414"/>
      <c r="D1931" s="414"/>
      <c r="E1931" s="412">
        <v>2009</v>
      </c>
      <c r="F1931" s="413">
        <v>282530.2</v>
      </c>
      <c r="G1931" s="413">
        <v>224588</v>
      </c>
      <c r="H1931" s="410">
        <f t="shared" si="60"/>
        <v>39075000</v>
      </c>
      <c r="I1931" s="410" t="str">
        <f t="shared" si="61"/>
        <v>-- Alkidinės dervos</v>
      </c>
      <c r="J1931" s="410" t="str">
        <f t="shared" si="61"/>
        <v>kilogramai</v>
      </c>
    </row>
    <row r="1932" spans="1:10" ht="18" hidden="1" customHeight="1">
      <c r="A1932" s="414"/>
      <c r="B1932" s="414"/>
      <c r="C1932" s="414"/>
      <c r="D1932" s="414"/>
      <c r="E1932" s="412">
        <v>2008</v>
      </c>
      <c r="F1932" s="413">
        <v>169892.8</v>
      </c>
      <c r="G1932" s="413">
        <v>237407</v>
      </c>
      <c r="H1932" s="410">
        <f t="shared" si="60"/>
        <v>39075000</v>
      </c>
      <c r="I1932" s="410" t="str">
        <f t="shared" si="61"/>
        <v>-- Alkidinės dervos</v>
      </c>
      <c r="J1932" s="410" t="str">
        <f t="shared" si="61"/>
        <v>kilogramai</v>
      </c>
    </row>
    <row r="1933" spans="1:10" ht="18" hidden="1" customHeight="1">
      <c r="A1933" s="414"/>
      <c r="B1933" s="414"/>
      <c r="C1933" s="414"/>
      <c r="D1933" s="414"/>
      <c r="E1933" s="412">
        <v>2007</v>
      </c>
      <c r="F1933" s="413">
        <v>486763.6</v>
      </c>
      <c r="G1933" s="413">
        <v>612864</v>
      </c>
      <c r="H1933" s="410">
        <f t="shared" si="60"/>
        <v>39075000</v>
      </c>
      <c r="I1933" s="410" t="str">
        <f t="shared" si="61"/>
        <v>-- Alkidinės dervos</v>
      </c>
      <c r="J1933" s="410" t="str">
        <f t="shared" si="61"/>
        <v>kilogramai</v>
      </c>
    </row>
    <row r="1934" spans="1:10" ht="18" hidden="1" customHeight="1">
      <c r="A1934" s="414"/>
      <c r="B1934" s="414"/>
      <c r="C1934" s="414"/>
      <c r="D1934" s="414"/>
      <c r="E1934" s="412">
        <v>2006</v>
      </c>
      <c r="F1934" s="413">
        <v>121297.60000000001</v>
      </c>
      <c r="G1934" s="413">
        <v>126039</v>
      </c>
      <c r="H1934" s="410">
        <f t="shared" si="60"/>
        <v>39075000</v>
      </c>
      <c r="I1934" s="410" t="str">
        <f t="shared" si="61"/>
        <v>-- Alkidinės dervos</v>
      </c>
      <c r="J1934" s="410" t="str">
        <f t="shared" si="61"/>
        <v>kilogramai</v>
      </c>
    </row>
    <row r="1935" spans="1:10" ht="18" hidden="1" customHeight="1">
      <c r="A1935" s="414"/>
      <c r="B1935" s="414"/>
      <c r="C1935" s="414"/>
      <c r="D1935" s="414"/>
      <c r="E1935" s="412">
        <v>2005</v>
      </c>
      <c r="F1935" s="413">
        <v>13882</v>
      </c>
      <c r="G1935" s="413">
        <v>46437</v>
      </c>
      <c r="H1935" s="410">
        <f t="shared" si="60"/>
        <v>39075000</v>
      </c>
      <c r="I1935" s="410" t="str">
        <f t="shared" si="61"/>
        <v>-- Alkidinės dervos</v>
      </c>
      <c r="J1935" s="410" t="str">
        <f t="shared" si="61"/>
        <v>kilogramai</v>
      </c>
    </row>
    <row r="1936" spans="1:10" ht="18" hidden="1" customHeight="1">
      <c r="A1936" s="414"/>
      <c r="B1936" s="411" t="s">
        <v>3288</v>
      </c>
      <c r="C1936" s="411" t="s">
        <v>3289</v>
      </c>
      <c r="D1936" s="411" t="s">
        <v>3054</v>
      </c>
      <c r="E1936" s="412">
        <v>2018</v>
      </c>
      <c r="F1936" s="413"/>
      <c r="G1936" s="413"/>
      <c r="H1936" s="410">
        <f t="shared" si="60"/>
        <v>39076020</v>
      </c>
      <c r="I1936" s="410" t="str">
        <f t="shared" si="61"/>
        <v>-- Kurio klampos skaičius ne mažesnis kaip 78 ml/g</v>
      </c>
      <c r="J1936" s="410" t="str">
        <f t="shared" si="61"/>
        <v>kilogramai</v>
      </c>
    </row>
    <row r="1937" spans="1:10" ht="18" hidden="1" customHeight="1">
      <c r="A1937" s="414"/>
      <c r="B1937" s="414"/>
      <c r="C1937" s="414"/>
      <c r="D1937" s="414"/>
      <c r="E1937" s="412">
        <v>2017</v>
      </c>
      <c r="F1937" s="413"/>
      <c r="G1937" s="413"/>
      <c r="H1937" s="410">
        <f t="shared" si="60"/>
        <v>39076020</v>
      </c>
      <c r="I1937" s="410" t="str">
        <f t="shared" si="61"/>
        <v>-- Kurio klampos skaičius ne mažesnis kaip 78 ml/g</v>
      </c>
      <c r="J1937" s="410" t="str">
        <f t="shared" si="61"/>
        <v>kilogramai</v>
      </c>
    </row>
    <row r="1938" spans="1:10" ht="18" hidden="1" customHeight="1">
      <c r="A1938" s="414"/>
      <c r="B1938" s="414"/>
      <c r="C1938" s="414"/>
      <c r="D1938" s="414"/>
      <c r="E1938" s="412">
        <v>2016</v>
      </c>
      <c r="F1938" s="413">
        <v>419359971.5</v>
      </c>
      <c r="G1938" s="413">
        <v>6238060</v>
      </c>
      <c r="H1938" s="410">
        <f t="shared" si="60"/>
        <v>39076020</v>
      </c>
      <c r="I1938" s="410" t="str">
        <f t="shared" si="61"/>
        <v>-- Kurio klampos skaičius ne mažesnis kaip 78 ml/g</v>
      </c>
      <c r="J1938" s="410" t="str">
        <f t="shared" si="61"/>
        <v>kilogramai</v>
      </c>
    </row>
    <row r="1939" spans="1:10" ht="18" hidden="1" customHeight="1">
      <c r="A1939" s="414"/>
      <c r="B1939" s="414"/>
      <c r="C1939" s="414"/>
      <c r="D1939" s="414"/>
      <c r="E1939" s="412">
        <v>2015</v>
      </c>
      <c r="F1939" s="413">
        <v>401486522</v>
      </c>
      <c r="G1939" s="413">
        <v>5455547</v>
      </c>
      <c r="H1939" s="410">
        <f t="shared" si="60"/>
        <v>39076020</v>
      </c>
      <c r="I1939" s="410" t="str">
        <f t="shared" si="61"/>
        <v>-- Kurio klampos skaičius ne mažesnis kaip 78 ml/g</v>
      </c>
      <c r="J1939" s="410" t="str">
        <f t="shared" si="61"/>
        <v>kilogramai</v>
      </c>
    </row>
    <row r="1940" spans="1:10" ht="18" hidden="1" customHeight="1">
      <c r="A1940" s="414"/>
      <c r="B1940" s="414"/>
      <c r="C1940" s="414"/>
      <c r="D1940" s="414"/>
      <c r="E1940" s="412">
        <v>2014</v>
      </c>
      <c r="F1940" s="413">
        <v>428918280</v>
      </c>
      <c r="G1940" s="413">
        <v>7436960.2000000002</v>
      </c>
      <c r="H1940" s="410">
        <f t="shared" si="60"/>
        <v>39076020</v>
      </c>
      <c r="I1940" s="410" t="str">
        <f t="shared" si="61"/>
        <v>-- Kurio klampos skaičius ne mažesnis kaip 78 ml/g</v>
      </c>
      <c r="J1940" s="410" t="str">
        <f t="shared" si="61"/>
        <v>kilogramai</v>
      </c>
    </row>
    <row r="1941" spans="1:10" ht="18" hidden="1" customHeight="1">
      <c r="A1941" s="414"/>
      <c r="B1941" s="414"/>
      <c r="C1941" s="414"/>
      <c r="D1941" s="414"/>
      <c r="E1941" s="412">
        <v>2013</v>
      </c>
      <c r="F1941" s="413">
        <v>423830601</v>
      </c>
      <c r="G1941" s="413">
        <v>9843113.5</v>
      </c>
      <c r="H1941" s="410">
        <f t="shared" si="60"/>
        <v>39076020</v>
      </c>
      <c r="I1941" s="410" t="str">
        <f t="shared" si="61"/>
        <v>-- Kurio klampos skaičius ne mažesnis kaip 78 ml/g</v>
      </c>
      <c r="J1941" s="410" t="str">
        <f t="shared" si="61"/>
        <v>kilogramai</v>
      </c>
    </row>
    <row r="1942" spans="1:10" ht="18" hidden="1" customHeight="1">
      <c r="A1942" s="414"/>
      <c r="B1942" s="414"/>
      <c r="C1942" s="414"/>
      <c r="D1942" s="414"/>
      <c r="E1942" s="412">
        <v>2012</v>
      </c>
      <c r="F1942" s="413">
        <v>417459244</v>
      </c>
      <c r="G1942" s="413">
        <v>16565945.5</v>
      </c>
      <c r="H1942" s="410">
        <f t="shared" si="60"/>
        <v>39076020</v>
      </c>
      <c r="I1942" s="410" t="str">
        <f t="shared" si="61"/>
        <v>-- Kurio klampos skaičius ne mažesnis kaip 78 ml/g</v>
      </c>
      <c r="J1942" s="410" t="str">
        <f t="shared" si="61"/>
        <v>kilogramai</v>
      </c>
    </row>
    <row r="1943" spans="1:10" ht="18" hidden="1" customHeight="1">
      <c r="A1943" s="414"/>
      <c r="B1943" s="414"/>
      <c r="C1943" s="414"/>
      <c r="D1943" s="414"/>
      <c r="E1943" s="412">
        <v>2011</v>
      </c>
      <c r="F1943" s="413">
        <v>399789373</v>
      </c>
      <c r="G1943" s="413">
        <v>24478982</v>
      </c>
      <c r="H1943" s="410">
        <f t="shared" si="60"/>
        <v>39076020</v>
      </c>
      <c r="I1943" s="410" t="str">
        <f t="shared" si="61"/>
        <v>-- Kurio klampos skaičius ne mažesnis kaip 78 ml/g</v>
      </c>
      <c r="J1943" s="410" t="str">
        <f t="shared" si="61"/>
        <v>kilogramai</v>
      </c>
    </row>
    <row r="1944" spans="1:10" ht="18" hidden="1" customHeight="1">
      <c r="A1944" s="414"/>
      <c r="B1944" s="414"/>
      <c r="C1944" s="414"/>
      <c r="D1944" s="414"/>
      <c r="E1944" s="412">
        <v>2010</v>
      </c>
      <c r="F1944" s="413">
        <v>441311252</v>
      </c>
      <c r="G1944" s="413">
        <v>12614123.4</v>
      </c>
      <c r="H1944" s="410">
        <f t="shared" si="60"/>
        <v>39076020</v>
      </c>
      <c r="I1944" s="410" t="str">
        <f t="shared" si="61"/>
        <v>-- Kurio klampos skaičius ne mažesnis kaip 78 ml/g</v>
      </c>
      <c r="J1944" s="410" t="str">
        <f t="shared" si="61"/>
        <v>kilogramai</v>
      </c>
    </row>
    <row r="1945" spans="1:10" ht="18" hidden="1" customHeight="1">
      <c r="A1945" s="414"/>
      <c r="B1945" s="414"/>
      <c r="C1945" s="414"/>
      <c r="D1945" s="414"/>
      <c r="E1945" s="412">
        <v>2009</v>
      </c>
      <c r="F1945" s="413">
        <v>371181460</v>
      </c>
      <c r="G1945" s="413">
        <v>25504190</v>
      </c>
      <c r="H1945" s="410">
        <f t="shared" si="60"/>
        <v>39076020</v>
      </c>
      <c r="I1945" s="410" t="str">
        <f t="shared" si="61"/>
        <v>-- Kurio klampos skaičius ne mažesnis kaip 78 ml/g</v>
      </c>
      <c r="J1945" s="410" t="str">
        <f t="shared" si="61"/>
        <v>kilogramai</v>
      </c>
    </row>
    <row r="1946" spans="1:10" ht="18" hidden="1" customHeight="1">
      <c r="A1946" s="414"/>
      <c r="B1946" s="414"/>
      <c r="C1946" s="414"/>
      <c r="D1946" s="414"/>
      <c r="E1946" s="412">
        <v>2008</v>
      </c>
      <c r="F1946" s="413">
        <v>353326156</v>
      </c>
      <c r="G1946" s="413">
        <v>19064936</v>
      </c>
      <c r="H1946" s="410">
        <f t="shared" si="60"/>
        <v>39076020</v>
      </c>
      <c r="I1946" s="410" t="str">
        <f t="shared" si="61"/>
        <v>-- Kurio klampos skaičius ne mažesnis kaip 78 ml/g</v>
      </c>
      <c r="J1946" s="410" t="str">
        <f t="shared" si="61"/>
        <v>kilogramai</v>
      </c>
    </row>
    <row r="1947" spans="1:10" ht="18" hidden="1" customHeight="1">
      <c r="A1947" s="414"/>
      <c r="B1947" s="414"/>
      <c r="C1947" s="414"/>
      <c r="D1947" s="414"/>
      <c r="E1947" s="412">
        <v>2007</v>
      </c>
      <c r="F1947" s="413">
        <v>409245599</v>
      </c>
      <c r="G1947" s="413">
        <v>23035569</v>
      </c>
      <c r="H1947" s="410">
        <f t="shared" si="60"/>
        <v>39076020</v>
      </c>
      <c r="I1947" s="410" t="str">
        <f t="shared" si="61"/>
        <v>-- Kurio klampos skaičius ne mažesnis kaip 78 ml/g</v>
      </c>
      <c r="J1947" s="410" t="str">
        <f t="shared" si="61"/>
        <v>kilogramai</v>
      </c>
    </row>
    <row r="1948" spans="1:10" ht="18" hidden="1" customHeight="1">
      <c r="A1948" s="414"/>
      <c r="B1948" s="414"/>
      <c r="C1948" s="414"/>
      <c r="D1948" s="414"/>
      <c r="E1948" s="412">
        <v>2006</v>
      </c>
      <c r="F1948" s="413">
        <v>116323101</v>
      </c>
      <c r="G1948" s="413">
        <v>44000740</v>
      </c>
      <c r="H1948" s="410">
        <f t="shared" si="60"/>
        <v>39076020</v>
      </c>
      <c r="I1948" s="410" t="str">
        <f t="shared" si="61"/>
        <v>-- Kurio klampos skaičius ne mažesnis kaip 78 ml/g</v>
      </c>
      <c r="J1948" s="410" t="str">
        <f t="shared" si="61"/>
        <v>kilogramai</v>
      </c>
    </row>
    <row r="1949" spans="1:10" ht="18" hidden="1" customHeight="1">
      <c r="A1949" s="414"/>
      <c r="B1949" s="414"/>
      <c r="C1949" s="414"/>
      <c r="D1949" s="414"/>
      <c r="E1949" s="412">
        <v>2005</v>
      </c>
      <c r="F1949" s="413">
        <v>5092559</v>
      </c>
      <c r="G1949" s="413">
        <v>80457789</v>
      </c>
      <c r="H1949" s="410">
        <f t="shared" si="60"/>
        <v>39076020</v>
      </c>
      <c r="I1949" s="410" t="str">
        <f t="shared" si="61"/>
        <v>-- Kurio klampos skaičius ne mažesnis kaip 78 ml/g</v>
      </c>
      <c r="J1949" s="410" t="str">
        <f t="shared" si="61"/>
        <v>kilogramai</v>
      </c>
    </row>
    <row r="1950" spans="1:10" ht="18" hidden="1" customHeight="1">
      <c r="A1950" s="414"/>
      <c r="B1950" s="411" t="s">
        <v>3290</v>
      </c>
      <c r="C1950" s="411" t="s">
        <v>3182</v>
      </c>
      <c r="D1950" s="411" t="s">
        <v>3054</v>
      </c>
      <c r="E1950" s="412">
        <v>2018</v>
      </c>
      <c r="F1950" s="413"/>
      <c r="G1950" s="413"/>
      <c r="H1950" s="410">
        <f t="shared" si="60"/>
        <v>39076080</v>
      </c>
      <c r="I1950" s="410" t="str">
        <f t="shared" si="61"/>
        <v>-- Kitas</v>
      </c>
      <c r="J1950" s="410" t="str">
        <f t="shared" si="61"/>
        <v>kilogramai</v>
      </c>
    </row>
    <row r="1951" spans="1:10" ht="18" hidden="1" customHeight="1">
      <c r="A1951" s="414"/>
      <c r="B1951" s="414"/>
      <c r="C1951" s="414"/>
      <c r="D1951" s="414"/>
      <c r="E1951" s="412">
        <v>2017</v>
      </c>
      <c r="F1951" s="413"/>
      <c r="G1951" s="413"/>
      <c r="H1951" s="410">
        <f t="shared" si="60"/>
        <v>39076080</v>
      </c>
      <c r="I1951" s="410" t="str">
        <f t="shared" si="61"/>
        <v>-- Kitas</v>
      </c>
      <c r="J1951" s="410" t="str">
        <f t="shared" si="61"/>
        <v>kilogramai</v>
      </c>
    </row>
    <row r="1952" spans="1:10" ht="18" hidden="1" customHeight="1">
      <c r="A1952" s="414"/>
      <c r="B1952" s="414"/>
      <c r="C1952" s="414"/>
      <c r="D1952" s="414"/>
      <c r="E1952" s="412">
        <v>2016</v>
      </c>
      <c r="F1952" s="413">
        <v>29362380.5</v>
      </c>
      <c r="G1952" s="413">
        <v>17492470</v>
      </c>
      <c r="H1952" s="410">
        <f t="shared" si="60"/>
        <v>39076080</v>
      </c>
      <c r="I1952" s="410" t="str">
        <f t="shared" si="61"/>
        <v>-- Kitas</v>
      </c>
      <c r="J1952" s="410" t="str">
        <f t="shared" si="61"/>
        <v>kilogramai</v>
      </c>
    </row>
    <row r="1953" spans="1:10" ht="18" hidden="1" customHeight="1">
      <c r="A1953" s="414"/>
      <c r="B1953" s="414"/>
      <c r="C1953" s="414"/>
      <c r="D1953" s="414"/>
      <c r="E1953" s="412">
        <v>2015</v>
      </c>
      <c r="F1953" s="413">
        <v>6805578.7999999998</v>
      </c>
      <c r="G1953" s="413">
        <v>12845733.6</v>
      </c>
      <c r="H1953" s="410">
        <f t="shared" si="60"/>
        <v>39076080</v>
      </c>
      <c r="I1953" s="410" t="str">
        <f t="shared" si="61"/>
        <v>-- Kitas</v>
      </c>
      <c r="J1953" s="410" t="str">
        <f t="shared" si="61"/>
        <v>kilogramai</v>
      </c>
    </row>
    <row r="1954" spans="1:10" ht="18" hidden="1" customHeight="1">
      <c r="A1954" s="414"/>
      <c r="B1954" s="414"/>
      <c r="C1954" s="414"/>
      <c r="D1954" s="414"/>
      <c r="E1954" s="412">
        <v>2014</v>
      </c>
      <c r="F1954" s="413">
        <v>5519693</v>
      </c>
      <c r="G1954" s="413">
        <v>16886116.899999999</v>
      </c>
      <c r="H1954" s="410">
        <f t="shared" si="60"/>
        <v>39076080</v>
      </c>
      <c r="I1954" s="410" t="str">
        <f t="shared" si="61"/>
        <v>-- Kitas</v>
      </c>
      <c r="J1954" s="410" t="str">
        <f t="shared" si="61"/>
        <v>kilogramai</v>
      </c>
    </row>
    <row r="1955" spans="1:10" ht="18" hidden="1" customHeight="1">
      <c r="A1955" s="414"/>
      <c r="B1955" s="414"/>
      <c r="C1955" s="414"/>
      <c r="D1955" s="414"/>
      <c r="E1955" s="412">
        <v>2013</v>
      </c>
      <c r="F1955" s="413">
        <v>2694070</v>
      </c>
      <c r="G1955" s="413">
        <v>15545975.800000001</v>
      </c>
      <c r="H1955" s="410">
        <f t="shared" si="60"/>
        <v>39076080</v>
      </c>
      <c r="I1955" s="410" t="str">
        <f t="shared" si="61"/>
        <v>-- Kitas</v>
      </c>
      <c r="J1955" s="410" t="str">
        <f t="shared" si="61"/>
        <v>kilogramai</v>
      </c>
    </row>
    <row r="1956" spans="1:10" ht="18" hidden="1" customHeight="1">
      <c r="A1956" s="414"/>
      <c r="B1956" s="414"/>
      <c r="C1956" s="414"/>
      <c r="D1956" s="414"/>
      <c r="E1956" s="412">
        <v>2012</v>
      </c>
      <c r="F1956" s="413">
        <v>2403436</v>
      </c>
      <c r="G1956" s="413">
        <v>11870553</v>
      </c>
      <c r="H1956" s="410">
        <f t="shared" si="60"/>
        <v>39076080</v>
      </c>
      <c r="I1956" s="410" t="str">
        <f t="shared" si="61"/>
        <v>-- Kitas</v>
      </c>
      <c r="J1956" s="410" t="str">
        <f t="shared" si="61"/>
        <v>kilogramai</v>
      </c>
    </row>
    <row r="1957" spans="1:10" ht="18" hidden="1" customHeight="1">
      <c r="A1957" s="414"/>
      <c r="B1957" s="414"/>
      <c r="C1957" s="414"/>
      <c r="D1957" s="414"/>
      <c r="E1957" s="412">
        <v>2011</v>
      </c>
      <c r="F1957" s="413">
        <v>523336</v>
      </c>
      <c r="G1957" s="413">
        <v>6131759</v>
      </c>
      <c r="H1957" s="410">
        <f t="shared" si="60"/>
        <v>39076080</v>
      </c>
      <c r="I1957" s="410" t="str">
        <f t="shared" si="61"/>
        <v>-- Kitas</v>
      </c>
      <c r="J1957" s="410" t="str">
        <f t="shared" si="61"/>
        <v>kilogramai</v>
      </c>
    </row>
    <row r="1958" spans="1:10" ht="18" hidden="1" customHeight="1">
      <c r="A1958" s="414"/>
      <c r="B1958" s="414"/>
      <c r="C1958" s="414"/>
      <c r="D1958" s="414"/>
      <c r="E1958" s="412">
        <v>2010</v>
      </c>
      <c r="F1958" s="413">
        <v>1437496</v>
      </c>
      <c r="G1958" s="413">
        <v>3704433</v>
      </c>
      <c r="H1958" s="410">
        <f t="shared" si="60"/>
        <v>39076080</v>
      </c>
      <c r="I1958" s="410" t="str">
        <f t="shared" si="61"/>
        <v>-- Kitas</v>
      </c>
      <c r="J1958" s="410" t="str">
        <f t="shared" si="61"/>
        <v>kilogramai</v>
      </c>
    </row>
    <row r="1959" spans="1:10" ht="18" hidden="1" customHeight="1">
      <c r="A1959" s="414"/>
      <c r="B1959" s="414"/>
      <c r="C1959" s="414"/>
      <c r="D1959" s="414"/>
      <c r="E1959" s="412">
        <v>2009</v>
      </c>
      <c r="F1959" s="413">
        <v>938202.9</v>
      </c>
      <c r="G1959" s="413">
        <v>2282105</v>
      </c>
      <c r="H1959" s="410">
        <f t="shared" si="60"/>
        <v>39076080</v>
      </c>
      <c r="I1959" s="410" t="str">
        <f t="shared" si="61"/>
        <v>-- Kitas</v>
      </c>
      <c r="J1959" s="410" t="str">
        <f t="shared" si="61"/>
        <v>kilogramai</v>
      </c>
    </row>
    <row r="1960" spans="1:10" ht="18" hidden="1" customHeight="1">
      <c r="A1960" s="414"/>
      <c r="B1960" s="414"/>
      <c r="C1960" s="414"/>
      <c r="D1960" s="414"/>
      <c r="E1960" s="412">
        <v>2008</v>
      </c>
      <c r="F1960" s="413">
        <v>358358</v>
      </c>
      <c r="G1960" s="413">
        <v>766975.1</v>
      </c>
      <c r="H1960" s="410">
        <f t="shared" si="60"/>
        <v>39076080</v>
      </c>
      <c r="I1960" s="410" t="str">
        <f t="shared" si="61"/>
        <v>-- Kitas</v>
      </c>
      <c r="J1960" s="410" t="str">
        <f t="shared" si="61"/>
        <v>kilogramai</v>
      </c>
    </row>
    <row r="1961" spans="1:10" ht="18" hidden="1" customHeight="1">
      <c r="A1961" s="414"/>
      <c r="B1961" s="414"/>
      <c r="C1961" s="414"/>
      <c r="D1961" s="414"/>
      <c r="E1961" s="412">
        <v>2007</v>
      </c>
      <c r="F1961" s="413">
        <v>555747.1</v>
      </c>
      <c r="G1961" s="413">
        <v>1177502.1000000001</v>
      </c>
      <c r="H1961" s="410">
        <f t="shared" si="60"/>
        <v>39076080</v>
      </c>
      <c r="I1961" s="410" t="str">
        <f t="shared" si="61"/>
        <v>-- Kitas</v>
      </c>
      <c r="J1961" s="410" t="str">
        <f t="shared" si="61"/>
        <v>kilogramai</v>
      </c>
    </row>
    <row r="1962" spans="1:10" ht="18" hidden="1" customHeight="1">
      <c r="A1962" s="414"/>
      <c r="B1962" s="414"/>
      <c r="C1962" s="414"/>
      <c r="D1962" s="414"/>
      <c r="E1962" s="412">
        <v>2006</v>
      </c>
      <c r="F1962" s="413">
        <v>876497</v>
      </c>
      <c r="G1962" s="413">
        <v>888964</v>
      </c>
      <c r="H1962" s="410">
        <f t="shared" si="60"/>
        <v>39076080</v>
      </c>
      <c r="I1962" s="410" t="str">
        <f t="shared" si="61"/>
        <v>-- Kitas</v>
      </c>
      <c r="J1962" s="410" t="str">
        <f t="shared" si="61"/>
        <v>kilogramai</v>
      </c>
    </row>
    <row r="1963" spans="1:10" ht="18" hidden="1" customHeight="1">
      <c r="A1963" s="414"/>
      <c r="B1963" s="414"/>
      <c r="C1963" s="414"/>
      <c r="D1963" s="414"/>
      <c r="E1963" s="412">
        <v>2005</v>
      </c>
      <c r="F1963" s="413">
        <v>512876.79999999999</v>
      </c>
      <c r="G1963" s="413">
        <v>469925</v>
      </c>
      <c r="H1963" s="410">
        <f t="shared" si="60"/>
        <v>39076080</v>
      </c>
      <c r="I1963" s="410" t="str">
        <f t="shared" si="61"/>
        <v>-- Kitas</v>
      </c>
      <c r="J1963" s="410" t="str">
        <f t="shared" si="61"/>
        <v>kilogramai</v>
      </c>
    </row>
    <row r="1964" spans="1:10" ht="18" hidden="1" customHeight="1">
      <c r="A1964" s="414"/>
      <c r="B1964" s="411" t="s">
        <v>3291</v>
      </c>
      <c r="C1964" s="411" t="s">
        <v>3292</v>
      </c>
      <c r="D1964" s="411" t="s">
        <v>3054</v>
      </c>
      <c r="E1964" s="412">
        <v>2018</v>
      </c>
      <c r="F1964" s="413">
        <v>229468597.30000001</v>
      </c>
      <c r="G1964" s="413">
        <v>7101384.0999999996</v>
      </c>
      <c r="H1964" s="410">
        <f t="shared" si="60"/>
        <v>39076100</v>
      </c>
      <c r="I1964" s="410" t="str">
        <f t="shared" si="61"/>
        <v>--- Kurio klampos skaičius ne mažesnis kaip 78 ml/g</v>
      </c>
      <c r="J1964" s="410" t="str">
        <f t="shared" si="61"/>
        <v>kilogramai</v>
      </c>
    </row>
    <row r="1965" spans="1:10" ht="18" hidden="1" customHeight="1">
      <c r="A1965" s="414"/>
      <c r="B1965" s="414"/>
      <c r="C1965" s="414"/>
      <c r="D1965" s="414"/>
      <c r="E1965" s="412">
        <v>2017</v>
      </c>
      <c r="F1965" s="413">
        <v>235712232.90000001</v>
      </c>
      <c r="G1965" s="413">
        <v>9239253.4000000004</v>
      </c>
      <c r="H1965" s="410">
        <f t="shared" si="60"/>
        <v>39076100</v>
      </c>
      <c r="I1965" s="410" t="str">
        <f t="shared" si="61"/>
        <v>--- Kurio klampos skaičius ne mažesnis kaip 78 ml/g</v>
      </c>
      <c r="J1965" s="410" t="str">
        <f t="shared" si="61"/>
        <v>kilogramai</v>
      </c>
    </row>
    <row r="1966" spans="1:10" ht="18" hidden="1" customHeight="1">
      <c r="A1966" s="414"/>
      <c r="B1966" s="414"/>
      <c r="C1966" s="414"/>
      <c r="D1966" s="414"/>
      <c r="E1966" s="412">
        <v>2016</v>
      </c>
      <c r="F1966" s="413"/>
      <c r="G1966" s="413"/>
      <c r="H1966" s="410">
        <f t="shared" si="60"/>
        <v>39076100</v>
      </c>
      <c r="I1966" s="410" t="str">
        <f t="shared" si="61"/>
        <v>--- Kurio klampos skaičius ne mažesnis kaip 78 ml/g</v>
      </c>
      <c r="J1966" s="410" t="str">
        <f t="shared" si="61"/>
        <v>kilogramai</v>
      </c>
    </row>
    <row r="1967" spans="1:10" ht="18" hidden="1" customHeight="1">
      <c r="A1967" s="414"/>
      <c r="B1967" s="414"/>
      <c r="C1967" s="414"/>
      <c r="D1967" s="414"/>
      <c r="E1967" s="412">
        <v>2015</v>
      </c>
      <c r="F1967" s="413"/>
      <c r="G1967" s="413"/>
      <c r="H1967" s="410">
        <f t="shared" si="60"/>
        <v>39076100</v>
      </c>
      <c r="I1967" s="410" t="str">
        <f t="shared" si="61"/>
        <v>--- Kurio klampos skaičius ne mažesnis kaip 78 ml/g</v>
      </c>
      <c r="J1967" s="410" t="str">
        <f t="shared" si="61"/>
        <v>kilogramai</v>
      </c>
    </row>
    <row r="1968" spans="1:10" ht="18" hidden="1" customHeight="1">
      <c r="A1968" s="414"/>
      <c r="B1968" s="414"/>
      <c r="C1968" s="414"/>
      <c r="D1968" s="414"/>
      <c r="E1968" s="412">
        <v>2014</v>
      </c>
      <c r="F1968" s="413"/>
      <c r="G1968" s="413"/>
      <c r="H1968" s="410">
        <f t="shared" si="60"/>
        <v>39076100</v>
      </c>
      <c r="I1968" s="410" t="str">
        <f t="shared" si="61"/>
        <v>--- Kurio klampos skaičius ne mažesnis kaip 78 ml/g</v>
      </c>
      <c r="J1968" s="410" t="str">
        <f t="shared" si="61"/>
        <v>kilogramai</v>
      </c>
    </row>
    <row r="1969" spans="1:10" ht="18" hidden="1" customHeight="1">
      <c r="A1969" s="414"/>
      <c r="B1969" s="414"/>
      <c r="C1969" s="414"/>
      <c r="D1969" s="414"/>
      <c r="E1969" s="412">
        <v>2013</v>
      </c>
      <c r="F1969" s="413"/>
      <c r="G1969" s="413"/>
      <c r="H1969" s="410">
        <f t="shared" si="60"/>
        <v>39076100</v>
      </c>
      <c r="I1969" s="410" t="str">
        <f t="shared" si="61"/>
        <v>--- Kurio klampos skaičius ne mažesnis kaip 78 ml/g</v>
      </c>
      <c r="J1969" s="410" t="str">
        <f t="shared" si="61"/>
        <v>kilogramai</v>
      </c>
    </row>
    <row r="1970" spans="1:10" ht="18" hidden="1" customHeight="1">
      <c r="A1970" s="414"/>
      <c r="B1970" s="414"/>
      <c r="C1970" s="414"/>
      <c r="D1970" s="414"/>
      <c r="E1970" s="412">
        <v>2012</v>
      </c>
      <c r="F1970" s="413"/>
      <c r="G1970" s="413"/>
      <c r="H1970" s="410">
        <f t="shared" si="60"/>
        <v>39076100</v>
      </c>
      <c r="I1970" s="410" t="str">
        <f t="shared" si="61"/>
        <v>--- Kurio klampos skaičius ne mažesnis kaip 78 ml/g</v>
      </c>
      <c r="J1970" s="410" t="str">
        <f t="shared" si="61"/>
        <v>kilogramai</v>
      </c>
    </row>
    <row r="1971" spans="1:10" ht="18" hidden="1" customHeight="1">
      <c r="A1971" s="414"/>
      <c r="B1971" s="414"/>
      <c r="C1971" s="414"/>
      <c r="D1971" s="414"/>
      <c r="E1971" s="412">
        <v>2011</v>
      </c>
      <c r="F1971" s="413"/>
      <c r="G1971" s="413"/>
      <c r="H1971" s="410">
        <f t="shared" si="60"/>
        <v>39076100</v>
      </c>
      <c r="I1971" s="410" t="str">
        <f t="shared" si="61"/>
        <v>--- Kurio klampos skaičius ne mažesnis kaip 78 ml/g</v>
      </c>
      <c r="J1971" s="410" t="str">
        <f t="shared" si="61"/>
        <v>kilogramai</v>
      </c>
    </row>
    <row r="1972" spans="1:10" ht="18" hidden="1" customHeight="1">
      <c r="A1972" s="414"/>
      <c r="B1972" s="414"/>
      <c r="C1972" s="414"/>
      <c r="D1972" s="414"/>
      <c r="E1972" s="412">
        <v>2010</v>
      </c>
      <c r="F1972" s="413"/>
      <c r="G1972" s="413"/>
      <c r="H1972" s="410">
        <f t="shared" si="60"/>
        <v>39076100</v>
      </c>
      <c r="I1972" s="410" t="str">
        <f t="shared" si="61"/>
        <v>--- Kurio klampos skaičius ne mažesnis kaip 78 ml/g</v>
      </c>
      <c r="J1972" s="410" t="str">
        <f t="shared" si="61"/>
        <v>kilogramai</v>
      </c>
    </row>
    <row r="1973" spans="1:10" ht="18" hidden="1" customHeight="1">
      <c r="A1973" s="414"/>
      <c r="B1973" s="414"/>
      <c r="C1973" s="414"/>
      <c r="D1973" s="414"/>
      <c r="E1973" s="412">
        <v>2009</v>
      </c>
      <c r="F1973" s="413"/>
      <c r="G1973" s="413"/>
      <c r="H1973" s="410">
        <f t="shared" si="60"/>
        <v>39076100</v>
      </c>
      <c r="I1973" s="410" t="str">
        <f t="shared" si="61"/>
        <v>--- Kurio klampos skaičius ne mažesnis kaip 78 ml/g</v>
      </c>
      <c r="J1973" s="410" t="str">
        <f t="shared" si="61"/>
        <v>kilogramai</v>
      </c>
    </row>
    <row r="1974" spans="1:10" ht="18" hidden="1" customHeight="1">
      <c r="A1974" s="414"/>
      <c r="B1974" s="414"/>
      <c r="C1974" s="414"/>
      <c r="D1974" s="414"/>
      <c r="E1974" s="412">
        <v>2008</v>
      </c>
      <c r="F1974" s="413"/>
      <c r="G1974" s="413"/>
      <c r="H1974" s="410">
        <f t="shared" si="60"/>
        <v>39076100</v>
      </c>
      <c r="I1974" s="410" t="str">
        <f t="shared" si="61"/>
        <v>--- Kurio klampos skaičius ne mažesnis kaip 78 ml/g</v>
      </c>
      <c r="J1974" s="410" t="str">
        <f t="shared" si="61"/>
        <v>kilogramai</v>
      </c>
    </row>
    <row r="1975" spans="1:10" ht="18" hidden="1" customHeight="1">
      <c r="A1975" s="414"/>
      <c r="B1975" s="414"/>
      <c r="C1975" s="414"/>
      <c r="D1975" s="414"/>
      <c r="E1975" s="412">
        <v>2007</v>
      </c>
      <c r="F1975" s="413"/>
      <c r="G1975" s="413"/>
      <c r="H1975" s="410">
        <f t="shared" si="60"/>
        <v>39076100</v>
      </c>
      <c r="I1975" s="410" t="str">
        <f t="shared" si="61"/>
        <v>--- Kurio klampos skaičius ne mažesnis kaip 78 ml/g</v>
      </c>
      <c r="J1975" s="410" t="str">
        <f t="shared" si="61"/>
        <v>kilogramai</v>
      </c>
    </row>
    <row r="1976" spans="1:10" ht="18" hidden="1" customHeight="1">
      <c r="A1976" s="414"/>
      <c r="B1976" s="414"/>
      <c r="C1976" s="414"/>
      <c r="D1976" s="414"/>
      <c r="E1976" s="412">
        <v>2006</v>
      </c>
      <c r="F1976" s="413"/>
      <c r="G1976" s="413"/>
      <c r="H1976" s="410">
        <f t="shared" si="60"/>
        <v>39076100</v>
      </c>
      <c r="I1976" s="410" t="str">
        <f t="shared" si="61"/>
        <v>--- Kurio klampos skaičius ne mažesnis kaip 78 ml/g</v>
      </c>
      <c r="J1976" s="410" t="str">
        <f t="shared" si="61"/>
        <v>kilogramai</v>
      </c>
    </row>
    <row r="1977" spans="1:10" ht="18" hidden="1" customHeight="1">
      <c r="A1977" s="414"/>
      <c r="B1977" s="414"/>
      <c r="C1977" s="414"/>
      <c r="D1977" s="414"/>
      <c r="E1977" s="412">
        <v>2005</v>
      </c>
      <c r="F1977" s="413"/>
      <c r="G1977" s="413"/>
      <c r="H1977" s="410">
        <f t="shared" si="60"/>
        <v>39076100</v>
      </c>
      <c r="I1977" s="410" t="str">
        <f t="shared" si="61"/>
        <v>--- Kurio klampos skaičius ne mažesnis kaip 78 ml/g</v>
      </c>
      <c r="J1977" s="410" t="str">
        <f t="shared" si="61"/>
        <v>kilogramai</v>
      </c>
    </row>
    <row r="1978" spans="1:10" ht="18" hidden="1" customHeight="1">
      <c r="A1978" s="414"/>
      <c r="B1978" s="411" t="s">
        <v>3293</v>
      </c>
      <c r="C1978" s="411" t="s">
        <v>3212</v>
      </c>
      <c r="D1978" s="411" t="s">
        <v>3054</v>
      </c>
      <c r="E1978" s="412">
        <v>2018</v>
      </c>
      <c r="F1978" s="413">
        <v>277188189</v>
      </c>
      <c r="G1978" s="413">
        <v>22167698.699999999</v>
      </c>
      <c r="H1978" s="410">
        <f t="shared" si="60"/>
        <v>39076900</v>
      </c>
      <c r="I1978" s="410" t="str">
        <f t="shared" si="61"/>
        <v>--- Kitas</v>
      </c>
      <c r="J1978" s="410" t="str">
        <f t="shared" si="61"/>
        <v>kilogramai</v>
      </c>
    </row>
    <row r="1979" spans="1:10" ht="18" hidden="1" customHeight="1">
      <c r="A1979" s="414"/>
      <c r="B1979" s="414"/>
      <c r="C1979" s="414"/>
      <c r="D1979" s="414"/>
      <c r="E1979" s="412">
        <v>2017</v>
      </c>
      <c r="F1979" s="413">
        <v>218106951.90000001</v>
      </c>
      <c r="G1979" s="413">
        <v>17060517.5</v>
      </c>
      <c r="H1979" s="410">
        <f t="shared" si="60"/>
        <v>39076900</v>
      </c>
      <c r="I1979" s="410" t="str">
        <f t="shared" si="61"/>
        <v>--- Kitas</v>
      </c>
      <c r="J1979" s="410" t="str">
        <f t="shared" si="61"/>
        <v>kilogramai</v>
      </c>
    </row>
    <row r="1980" spans="1:10" ht="18" hidden="1" customHeight="1">
      <c r="A1980" s="414"/>
      <c r="B1980" s="414"/>
      <c r="C1980" s="414"/>
      <c r="D1980" s="414"/>
      <c r="E1980" s="412">
        <v>2016</v>
      </c>
      <c r="F1980" s="413"/>
      <c r="G1980" s="413"/>
      <c r="H1980" s="410">
        <f t="shared" si="60"/>
        <v>39076900</v>
      </c>
      <c r="I1980" s="410" t="str">
        <f t="shared" si="61"/>
        <v>--- Kitas</v>
      </c>
      <c r="J1980" s="410" t="str">
        <f t="shared" si="61"/>
        <v>kilogramai</v>
      </c>
    </row>
    <row r="1981" spans="1:10" ht="18" hidden="1" customHeight="1">
      <c r="A1981" s="414"/>
      <c r="B1981" s="414"/>
      <c r="C1981" s="414"/>
      <c r="D1981" s="414"/>
      <c r="E1981" s="412">
        <v>2015</v>
      </c>
      <c r="F1981" s="413"/>
      <c r="G1981" s="413"/>
      <c r="H1981" s="410">
        <f t="shared" si="60"/>
        <v>39076900</v>
      </c>
      <c r="I1981" s="410" t="str">
        <f t="shared" si="61"/>
        <v>--- Kitas</v>
      </c>
      <c r="J1981" s="410" t="str">
        <f t="shared" si="61"/>
        <v>kilogramai</v>
      </c>
    </row>
    <row r="1982" spans="1:10" ht="18" hidden="1" customHeight="1">
      <c r="A1982" s="414"/>
      <c r="B1982" s="414"/>
      <c r="C1982" s="414"/>
      <c r="D1982" s="414"/>
      <c r="E1982" s="412">
        <v>2014</v>
      </c>
      <c r="F1982" s="413"/>
      <c r="G1982" s="413"/>
      <c r="H1982" s="410">
        <f t="shared" si="60"/>
        <v>39076900</v>
      </c>
      <c r="I1982" s="410" t="str">
        <f t="shared" si="61"/>
        <v>--- Kitas</v>
      </c>
      <c r="J1982" s="410" t="str">
        <f t="shared" si="61"/>
        <v>kilogramai</v>
      </c>
    </row>
    <row r="1983" spans="1:10" ht="18" hidden="1" customHeight="1">
      <c r="A1983" s="414"/>
      <c r="B1983" s="414"/>
      <c r="C1983" s="414"/>
      <c r="D1983" s="414"/>
      <c r="E1983" s="412">
        <v>2013</v>
      </c>
      <c r="F1983" s="413"/>
      <c r="G1983" s="413"/>
      <c r="H1983" s="410">
        <f t="shared" si="60"/>
        <v>39076900</v>
      </c>
      <c r="I1983" s="410" t="str">
        <f t="shared" si="61"/>
        <v>--- Kitas</v>
      </c>
      <c r="J1983" s="410" t="str">
        <f t="shared" si="61"/>
        <v>kilogramai</v>
      </c>
    </row>
    <row r="1984" spans="1:10" ht="18" hidden="1" customHeight="1">
      <c r="A1984" s="414"/>
      <c r="B1984" s="414"/>
      <c r="C1984" s="414"/>
      <c r="D1984" s="414"/>
      <c r="E1984" s="412">
        <v>2012</v>
      </c>
      <c r="F1984" s="413"/>
      <c r="G1984" s="413"/>
      <c r="H1984" s="410">
        <f t="shared" si="60"/>
        <v>39076900</v>
      </c>
      <c r="I1984" s="410" t="str">
        <f t="shared" si="61"/>
        <v>--- Kitas</v>
      </c>
      <c r="J1984" s="410" t="str">
        <f t="shared" si="61"/>
        <v>kilogramai</v>
      </c>
    </row>
    <row r="1985" spans="1:10" ht="18" hidden="1" customHeight="1">
      <c r="A1985" s="414"/>
      <c r="B1985" s="414"/>
      <c r="C1985" s="414"/>
      <c r="D1985" s="414"/>
      <c r="E1985" s="412">
        <v>2011</v>
      </c>
      <c r="F1985" s="413"/>
      <c r="G1985" s="413"/>
      <c r="H1985" s="410">
        <f t="shared" si="60"/>
        <v>39076900</v>
      </c>
      <c r="I1985" s="410" t="str">
        <f t="shared" si="61"/>
        <v>--- Kitas</v>
      </c>
      <c r="J1985" s="410" t="str">
        <f t="shared" si="61"/>
        <v>kilogramai</v>
      </c>
    </row>
    <row r="1986" spans="1:10" ht="18" hidden="1" customHeight="1">
      <c r="A1986" s="414"/>
      <c r="B1986" s="414"/>
      <c r="C1986" s="414"/>
      <c r="D1986" s="414"/>
      <c r="E1986" s="412">
        <v>2010</v>
      </c>
      <c r="F1986" s="413"/>
      <c r="G1986" s="413"/>
      <c r="H1986" s="410">
        <f t="shared" si="60"/>
        <v>39076900</v>
      </c>
      <c r="I1986" s="410" t="str">
        <f t="shared" si="61"/>
        <v>--- Kitas</v>
      </c>
      <c r="J1986" s="410" t="str">
        <f t="shared" si="61"/>
        <v>kilogramai</v>
      </c>
    </row>
    <row r="1987" spans="1:10" ht="18" hidden="1" customHeight="1">
      <c r="A1987" s="414"/>
      <c r="B1987" s="414"/>
      <c r="C1987" s="414"/>
      <c r="D1987" s="414"/>
      <c r="E1987" s="412">
        <v>2009</v>
      </c>
      <c r="F1987" s="413"/>
      <c r="G1987" s="413"/>
      <c r="H1987" s="410">
        <f t="shared" si="60"/>
        <v>39076900</v>
      </c>
      <c r="I1987" s="410" t="str">
        <f t="shared" si="61"/>
        <v>--- Kitas</v>
      </c>
      <c r="J1987" s="410" t="str">
        <f t="shared" si="61"/>
        <v>kilogramai</v>
      </c>
    </row>
    <row r="1988" spans="1:10" ht="18" hidden="1" customHeight="1">
      <c r="A1988" s="414"/>
      <c r="B1988" s="414"/>
      <c r="C1988" s="414"/>
      <c r="D1988" s="414"/>
      <c r="E1988" s="412">
        <v>2008</v>
      </c>
      <c r="F1988" s="413"/>
      <c r="G1988" s="413"/>
      <c r="H1988" s="410">
        <f t="shared" si="60"/>
        <v>39076900</v>
      </c>
      <c r="I1988" s="410" t="str">
        <f t="shared" si="61"/>
        <v>--- Kitas</v>
      </c>
      <c r="J1988" s="410" t="str">
        <f t="shared" si="61"/>
        <v>kilogramai</v>
      </c>
    </row>
    <row r="1989" spans="1:10" ht="18" hidden="1" customHeight="1">
      <c r="A1989" s="414"/>
      <c r="B1989" s="414"/>
      <c r="C1989" s="414"/>
      <c r="D1989" s="414"/>
      <c r="E1989" s="412">
        <v>2007</v>
      </c>
      <c r="F1989" s="413"/>
      <c r="G1989" s="413"/>
      <c r="H1989" s="410">
        <f t="shared" ref="H1989:H2052" si="62">+IF(B1989=0,H1988,VALUE(B1989))</f>
        <v>39076900</v>
      </c>
      <c r="I1989" s="410" t="str">
        <f t="shared" ref="I1989:J2052" si="63">+IF(C1989=0,I1988,C1989)</f>
        <v>--- Kitas</v>
      </c>
      <c r="J1989" s="410" t="str">
        <f t="shared" si="63"/>
        <v>kilogramai</v>
      </c>
    </row>
    <row r="1990" spans="1:10" ht="18" hidden="1" customHeight="1">
      <c r="A1990" s="414"/>
      <c r="B1990" s="414"/>
      <c r="C1990" s="414"/>
      <c r="D1990" s="414"/>
      <c r="E1990" s="412">
        <v>2006</v>
      </c>
      <c r="F1990" s="413"/>
      <c r="G1990" s="413"/>
      <c r="H1990" s="410">
        <f t="shared" si="62"/>
        <v>39076900</v>
      </c>
      <c r="I1990" s="410" t="str">
        <f t="shared" si="63"/>
        <v>--- Kitas</v>
      </c>
      <c r="J1990" s="410" t="str">
        <f t="shared" si="63"/>
        <v>kilogramai</v>
      </c>
    </row>
    <row r="1991" spans="1:10" ht="18" hidden="1" customHeight="1">
      <c r="A1991" s="414"/>
      <c r="B1991" s="414"/>
      <c r="C1991" s="414"/>
      <c r="D1991" s="414"/>
      <c r="E1991" s="412">
        <v>2005</v>
      </c>
      <c r="F1991" s="413"/>
      <c r="G1991" s="413"/>
      <c r="H1991" s="410">
        <f t="shared" si="62"/>
        <v>39076900</v>
      </c>
      <c r="I1991" s="410" t="str">
        <f t="shared" si="63"/>
        <v>--- Kitas</v>
      </c>
      <c r="J1991" s="410" t="str">
        <f t="shared" si="63"/>
        <v>kilogramai</v>
      </c>
    </row>
    <row r="1992" spans="1:10" ht="18" hidden="1" customHeight="1">
      <c r="A1992" s="414"/>
      <c r="B1992" s="411" t="s">
        <v>3294</v>
      </c>
      <c r="C1992" s="411" t="s">
        <v>3295</v>
      </c>
      <c r="D1992" s="411" t="s">
        <v>3054</v>
      </c>
      <c r="E1992" s="412">
        <v>2018</v>
      </c>
      <c r="F1992" s="413">
        <v>5675</v>
      </c>
      <c r="G1992" s="413">
        <v>1861</v>
      </c>
      <c r="H1992" s="410">
        <f t="shared" si="62"/>
        <v>39077000</v>
      </c>
      <c r="I1992" s="410" t="str">
        <f t="shared" si="63"/>
        <v>-- Poli(pieno rūgštis)</v>
      </c>
      <c r="J1992" s="410" t="str">
        <f t="shared" si="63"/>
        <v>kilogramai</v>
      </c>
    </row>
    <row r="1993" spans="1:10" ht="18" hidden="1" customHeight="1">
      <c r="A1993" s="414"/>
      <c r="B1993" s="414"/>
      <c r="C1993" s="414"/>
      <c r="D1993" s="414"/>
      <c r="E1993" s="412">
        <v>2017</v>
      </c>
      <c r="F1993" s="413">
        <v>0</v>
      </c>
      <c r="G1993" s="413">
        <v>25.8</v>
      </c>
      <c r="H1993" s="410">
        <f t="shared" si="62"/>
        <v>39077000</v>
      </c>
      <c r="I1993" s="410" t="str">
        <f t="shared" si="63"/>
        <v>-- Poli(pieno rūgštis)</v>
      </c>
      <c r="J1993" s="410" t="str">
        <f t="shared" si="63"/>
        <v>kilogramai</v>
      </c>
    </row>
    <row r="1994" spans="1:10" ht="18" hidden="1" customHeight="1">
      <c r="A1994" s="414"/>
      <c r="B1994" s="414"/>
      <c r="C1994" s="414"/>
      <c r="D1994" s="414"/>
      <c r="E1994" s="412">
        <v>2016</v>
      </c>
      <c r="F1994" s="413">
        <v>50</v>
      </c>
      <c r="G1994" s="413">
        <v>75</v>
      </c>
      <c r="H1994" s="410">
        <f t="shared" si="62"/>
        <v>39077000</v>
      </c>
      <c r="I1994" s="410" t="str">
        <f t="shared" si="63"/>
        <v>-- Poli(pieno rūgštis)</v>
      </c>
      <c r="J1994" s="410" t="str">
        <f t="shared" si="63"/>
        <v>kilogramai</v>
      </c>
    </row>
    <row r="1995" spans="1:10" ht="18" hidden="1" customHeight="1">
      <c r="A1995" s="414"/>
      <c r="B1995" s="414"/>
      <c r="C1995" s="414"/>
      <c r="D1995" s="414"/>
      <c r="E1995" s="412">
        <v>2015</v>
      </c>
      <c r="F1995" s="413">
        <v>2.2000000000000002</v>
      </c>
      <c r="G1995" s="413">
        <v>776.3</v>
      </c>
      <c r="H1995" s="410">
        <f t="shared" si="62"/>
        <v>39077000</v>
      </c>
      <c r="I1995" s="410" t="str">
        <f t="shared" si="63"/>
        <v>-- Poli(pieno rūgštis)</v>
      </c>
      <c r="J1995" s="410" t="str">
        <f t="shared" si="63"/>
        <v>kilogramai</v>
      </c>
    </row>
    <row r="1996" spans="1:10" ht="18" hidden="1" customHeight="1">
      <c r="A1996" s="414"/>
      <c r="B1996" s="414"/>
      <c r="C1996" s="414"/>
      <c r="D1996" s="414"/>
      <c r="E1996" s="412">
        <v>2014</v>
      </c>
      <c r="F1996" s="413">
        <v>0</v>
      </c>
      <c r="G1996" s="413">
        <v>25</v>
      </c>
      <c r="H1996" s="410">
        <f t="shared" si="62"/>
        <v>39077000</v>
      </c>
      <c r="I1996" s="410" t="str">
        <f t="shared" si="63"/>
        <v>-- Poli(pieno rūgštis)</v>
      </c>
      <c r="J1996" s="410" t="str">
        <f t="shared" si="63"/>
        <v>kilogramai</v>
      </c>
    </row>
    <row r="1997" spans="1:10" ht="18" hidden="1" customHeight="1">
      <c r="A1997" s="414"/>
      <c r="B1997" s="414"/>
      <c r="C1997" s="414"/>
      <c r="D1997" s="414"/>
      <c r="E1997" s="412">
        <v>2013</v>
      </c>
      <c r="F1997" s="413">
        <v>0</v>
      </c>
      <c r="G1997" s="413">
        <v>50.3</v>
      </c>
      <c r="H1997" s="410">
        <f t="shared" si="62"/>
        <v>39077000</v>
      </c>
      <c r="I1997" s="410" t="str">
        <f t="shared" si="63"/>
        <v>-- Poli(pieno rūgštis)</v>
      </c>
      <c r="J1997" s="410" t="str">
        <f t="shared" si="63"/>
        <v>kilogramai</v>
      </c>
    </row>
    <row r="1998" spans="1:10" ht="18" hidden="1" customHeight="1">
      <c r="A1998" s="414"/>
      <c r="B1998" s="414"/>
      <c r="C1998" s="414"/>
      <c r="D1998" s="414"/>
      <c r="E1998" s="412">
        <v>2012</v>
      </c>
      <c r="F1998" s="413">
        <v>48</v>
      </c>
      <c r="G1998" s="413">
        <v>48</v>
      </c>
      <c r="H1998" s="410">
        <f t="shared" si="62"/>
        <v>39077000</v>
      </c>
      <c r="I1998" s="410" t="str">
        <f t="shared" si="63"/>
        <v>-- Poli(pieno rūgštis)</v>
      </c>
      <c r="J1998" s="410" t="str">
        <f t="shared" si="63"/>
        <v>kilogramai</v>
      </c>
    </row>
    <row r="1999" spans="1:10" ht="18" hidden="1" customHeight="1">
      <c r="A1999" s="414"/>
      <c r="B1999" s="414"/>
      <c r="C1999" s="414"/>
      <c r="D1999" s="414"/>
      <c r="E1999" s="412">
        <v>2011</v>
      </c>
      <c r="F1999" s="413">
        <v>32.200000000000003</v>
      </c>
      <c r="G1999" s="413">
        <v>50</v>
      </c>
      <c r="H1999" s="410">
        <f t="shared" si="62"/>
        <v>39077000</v>
      </c>
      <c r="I1999" s="410" t="str">
        <f t="shared" si="63"/>
        <v>-- Poli(pieno rūgštis)</v>
      </c>
      <c r="J1999" s="410" t="str">
        <f t="shared" si="63"/>
        <v>kilogramai</v>
      </c>
    </row>
    <row r="2000" spans="1:10" ht="18" hidden="1" customHeight="1">
      <c r="A2000" s="414"/>
      <c r="B2000" s="414"/>
      <c r="C2000" s="414"/>
      <c r="D2000" s="414"/>
      <c r="E2000" s="412">
        <v>2010</v>
      </c>
      <c r="F2000" s="413">
        <v>25</v>
      </c>
      <c r="G2000" s="413">
        <v>25</v>
      </c>
      <c r="H2000" s="410">
        <f t="shared" si="62"/>
        <v>39077000</v>
      </c>
      <c r="I2000" s="410" t="str">
        <f t="shared" si="63"/>
        <v>-- Poli(pieno rūgštis)</v>
      </c>
      <c r="J2000" s="410" t="str">
        <f t="shared" si="63"/>
        <v>kilogramai</v>
      </c>
    </row>
    <row r="2001" spans="1:10" ht="18" hidden="1" customHeight="1">
      <c r="A2001" s="414"/>
      <c r="B2001" s="414"/>
      <c r="C2001" s="414"/>
      <c r="D2001" s="414"/>
      <c r="E2001" s="412">
        <v>2009</v>
      </c>
      <c r="F2001" s="413"/>
      <c r="G2001" s="413"/>
      <c r="H2001" s="410">
        <f t="shared" si="62"/>
        <v>39077000</v>
      </c>
      <c r="I2001" s="410" t="str">
        <f t="shared" si="63"/>
        <v>-- Poli(pieno rūgštis)</v>
      </c>
      <c r="J2001" s="410" t="str">
        <f t="shared" si="63"/>
        <v>kilogramai</v>
      </c>
    </row>
    <row r="2002" spans="1:10" ht="18" hidden="1" customHeight="1">
      <c r="A2002" s="414"/>
      <c r="B2002" s="414"/>
      <c r="C2002" s="414"/>
      <c r="D2002" s="414"/>
      <c r="E2002" s="412">
        <v>2008</v>
      </c>
      <c r="F2002" s="413"/>
      <c r="G2002" s="413"/>
      <c r="H2002" s="410">
        <f t="shared" si="62"/>
        <v>39077000</v>
      </c>
      <c r="I2002" s="410" t="str">
        <f t="shared" si="63"/>
        <v>-- Poli(pieno rūgštis)</v>
      </c>
      <c r="J2002" s="410" t="str">
        <f t="shared" si="63"/>
        <v>kilogramai</v>
      </c>
    </row>
    <row r="2003" spans="1:10" ht="18" hidden="1" customHeight="1">
      <c r="A2003" s="414"/>
      <c r="B2003" s="414"/>
      <c r="C2003" s="414"/>
      <c r="D2003" s="414"/>
      <c r="E2003" s="412">
        <v>2007</v>
      </c>
      <c r="F2003" s="413">
        <v>0</v>
      </c>
      <c r="G2003" s="413">
        <v>1500</v>
      </c>
      <c r="H2003" s="410">
        <f t="shared" si="62"/>
        <v>39077000</v>
      </c>
      <c r="I2003" s="410" t="str">
        <f t="shared" si="63"/>
        <v>-- Poli(pieno rūgštis)</v>
      </c>
      <c r="J2003" s="410" t="str">
        <f t="shared" si="63"/>
        <v>kilogramai</v>
      </c>
    </row>
    <row r="2004" spans="1:10" ht="18" hidden="1" customHeight="1">
      <c r="A2004" s="414"/>
      <c r="B2004" s="414"/>
      <c r="C2004" s="414"/>
      <c r="D2004" s="414"/>
      <c r="E2004" s="412">
        <v>2006</v>
      </c>
      <c r="F2004" s="413"/>
      <c r="G2004" s="413"/>
      <c r="H2004" s="410">
        <f t="shared" si="62"/>
        <v>39077000</v>
      </c>
      <c r="I2004" s="410" t="str">
        <f t="shared" si="63"/>
        <v>-- Poli(pieno rūgštis)</v>
      </c>
      <c r="J2004" s="410" t="str">
        <f t="shared" si="63"/>
        <v>kilogramai</v>
      </c>
    </row>
    <row r="2005" spans="1:10" ht="18" hidden="1" customHeight="1">
      <c r="A2005" s="414"/>
      <c r="B2005" s="414"/>
      <c r="C2005" s="414"/>
      <c r="D2005" s="414"/>
      <c r="E2005" s="412">
        <v>2005</v>
      </c>
      <c r="F2005" s="413"/>
      <c r="G2005" s="413"/>
      <c r="H2005" s="410">
        <f t="shared" si="62"/>
        <v>39077000</v>
      </c>
      <c r="I2005" s="410" t="str">
        <f t="shared" si="63"/>
        <v>-- Poli(pieno rūgštis)</v>
      </c>
      <c r="J2005" s="410" t="str">
        <f t="shared" si="63"/>
        <v>kilogramai</v>
      </c>
    </row>
    <row r="2006" spans="1:10" ht="18" hidden="1" customHeight="1">
      <c r="A2006" s="414"/>
      <c r="B2006" s="411" t="s">
        <v>3296</v>
      </c>
      <c r="C2006" s="411" t="s">
        <v>3297</v>
      </c>
      <c r="D2006" s="412" t="s">
        <v>441</v>
      </c>
      <c r="E2006" s="412" t="s">
        <v>3046</v>
      </c>
      <c r="F2006" s="413"/>
      <c r="G2006" s="413"/>
      <c r="H2006" s="410">
        <f t="shared" si="62"/>
        <v>3909</v>
      </c>
      <c r="I2006" s="410" t="str">
        <f t="shared" si="63"/>
        <v>Aminodervos, fenolio dervos ir poliuretanai, pirminės formos</v>
      </c>
      <c r="J2006" s="410" t="str">
        <f t="shared" si="63"/>
        <v>2018</v>
      </c>
    </row>
    <row r="2007" spans="1:10" ht="18" hidden="1" customHeight="1">
      <c r="A2007" s="414"/>
      <c r="B2007" s="414"/>
      <c r="C2007" s="414"/>
      <c r="D2007" s="412" t="s">
        <v>440</v>
      </c>
      <c r="E2007" s="412" t="s">
        <v>3046</v>
      </c>
      <c r="F2007" s="413"/>
      <c r="G2007" s="413"/>
      <c r="H2007" s="410">
        <f t="shared" si="62"/>
        <v>3909</v>
      </c>
      <c r="I2007" s="410" t="str">
        <f t="shared" si="63"/>
        <v>Aminodervos, fenolio dervos ir poliuretanai, pirminės formos</v>
      </c>
      <c r="J2007" s="410" t="str">
        <f t="shared" si="63"/>
        <v>2017</v>
      </c>
    </row>
    <row r="2008" spans="1:10" ht="18" hidden="1" customHeight="1">
      <c r="A2008" s="414"/>
      <c r="B2008" s="414"/>
      <c r="C2008" s="414"/>
      <c r="D2008" s="412" t="s">
        <v>439</v>
      </c>
      <c r="E2008" s="412" t="s">
        <v>3046</v>
      </c>
      <c r="F2008" s="413"/>
      <c r="G2008" s="413"/>
      <c r="H2008" s="410">
        <f t="shared" si="62"/>
        <v>3909</v>
      </c>
      <c r="I2008" s="410" t="str">
        <f t="shared" si="63"/>
        <v>Aminodervos, fenolio dervos ir poliuretanai, pirminės formos</v>
      </c>
      <c r="J2008" s="410" t="str">
        <f t="shared" si="63"/>
        <v>2016</v>
      </c>
    </row>
    <row r="2009" spans="1:10" ht="18" hidden="1" customHeight="1">
      <c r="A2009" s="414"/>
      <c r="B2009" s="414"/>
      <c r="C2009" s="414"/>
      <c r="D2009" s="412" t="s">
        <v>438</v>
      </c>
      <c r="E2009" s="412" t="s">
        <v>3046</v>
      </c>
      <c r="F2009" s="413"/>
      <c r="G2009" s="413"/>
      <c r="H2009" s="410">
        <f t="shared" si="62"/>
        <v>3909</v>
      </c>
      <c r="I2009" s="410" t="str">
        <f t="shared" si="63"/>
        <v>Aminodervos, fenolio dervos ir poliuretanai, pirminės formos</v>
      </c>
      <c r="J2009" s="410" t="str">
        <f t="shared" si="63"/>
        <v>2015</v>
      </c>
    </row>
    <row r="2010" spans="1:10" ht="18" hidden="1" customHeight="1">
      <c r="A2010" s="414"/>
      <c r="B2010" s="414"/>
      <c r="C2010" s="414"/>
      <c r="D2010" s="412" t="s">
        <v>437</v>
      </c>
      <c r="E2010" s="412" t="s">
        <v>3046</v>
      </c>
      <c r="F2010" s="413"/>
      <c r="G2010" s="413"/>
      <c r="H2010" s="410">
        <f t="shared" si="62"/>
        <v>3909</v>
      </c>
      <c r="I2010" s="410" t="str">
        <f t="shared" si="63"/>
        <v>Aminodervos, fenolio dervos ir poliuretanai, pirminės formos</v>
      </c>
      <c r="J2010" s="410" t="str">
        <f t="shared" si="63"/>
        <v>2014</v>
      </c>
    </row>
    <row r="2011" spans="1:10" ht="18" hidden="1" customHeight="1">
      <c r="A2011" s="414"/>
      <c r="B2011" s="414"/>
      <c r="C2011" s="414"/>
      <c r="D2011" s="412" t="s">
        <v>3044</v>
      </c>
      <c r="E2011" s="412" t="s">
        <v>3046</v>
      </c>
      <c r="F2011" s="413"/>
      <c r="G2011" s="413"/>
      <c r="H2011" s="410">
        <f t="shared" si="62"/>
        <v>3909</v>
      </c>
      <c r="I2011" s="410" t="str">
        <f t="shared" si="63"/>
        <v>Aminodervos, fenolio dervos ir poliuretanai, pirminės formos</v>
      </c>
      <c r="J2011" s="410" t="str">
        <f t="shared" si="63"/>
        <v>2013</v>
      </c>
    </row>
    <row r="2012" spans="1:10" ht="18" hidden="1" customHeight="1">
      <c r="A2012" s="414"/>
      <c r="B2012" s="414"/>
      <c r="C2012" s="414"/>
      <c r="D2012" s="412" t="s">
        <v>3043</v>
      </c>
      <c r="E2012" s="412" t="s">
        <v>3046</v>
      </c>
      <c r="F2012" s="413"/>
      <c r="G2012" s="413"/>
      <c r="H2012" s="410">
        <f t="shared" si="62"/>
        <v>3909</v>
      </c>
      <c r="I2012" s="410" t="str">
        <f t="shared" si="63"/>
        <v>Aminodervos, fenolio dervos ir poliuretanai, pirminės formos</v>
      </c>
      <c r="J2012" s="410" t="str">
        <f t="shared" si="63"/>
        <v>2012</v>
      </c>
    </row>
    <row r="2013" spans="1:10" ht="18" hidden="1" customHeight="1">
      <c r="A2013" s="414"/>
      <c r="B2013" s="414"/>
      <c r="C2013" s="414"/>
      <c r="D2013" s="412" t="s">
        <v>3042</v>
      </c>
      <c r="E2013" s="412" t="s">
        <v>3046</v>
      </c>
      <c r="F2013" s="413"/>
      <c r="G2013" s="413"/>
      <c r="H2013" s="410">
        <f t="shared" si="62"/>
        <v>3909</v>
      </c>
      <c r="I2013" s="410" t="str">
        <f t="shared" si="63"/>
        <v>Aminodervos, fenolio dervos ir poliuretanai, pirminės formos</v>
      </c>
      <c r="J2013" s="410" t="str">
        <f t="shared" si="63"/>
        <v>2011</v>
      </c>
    </row>
    <row r="2014" spans="1:10" ht="18" hidden="1" customHeight="1">
      <c r="A2014" s="414"/>
      <c r="B2014" s="414"/>
      <c r="C2014" s="414"/>
      <c r="D2014" s="412" t="s">
        <v>3041</v>
      </c>
      <c r="E2014" s="412" t="s">
        <v>3046</v>
      </c>
      <c r="F2014" s="413"/>
      <c r="G2014" s="413"/>
      <c r="H2014" s="410">
        <f t="shared" si="62"/>
        <v>3909</v>
      </c>
      <c r="I2014" s="410" t="str">
        <f t="shared" si="63"/>
        <v>Aminodervos, fenolio dervos ir poliuretanai, pirminės formos</v>
      </c>
      <c r="J2014" s="410" t="str">
        <f t="shared" si="63"/>
        <v>2010</v>
      </c>
    </row>
    <row r="2015" spans="1:10" ht="18" hidden="1" customHeight="1">
      <c r="A2015" s="414"/>
      <c r="B2015" s="414"/>
      <c r="C2015" s="414"/>
      <c r="D2015" s="412" t="s">
        <v>3040</v>
      </c>
      <c r="E2015" s="412" t="s">
        <v>3046</v>
      </c>
      <c r="F2015" s="413"/>
      <c r="G2015" s="413"/>
      <c r="H2015" s="410">
        <f t="shared" si="62"/>
        <v>3909</v>
      </c>
      <c r="I2015" s="410" t="str">
        <f t="shared" si="63"/>
        <v>Aminodervos, fenolio dervos ir poliuretanai, pirminės formos</v>
      </c>
      <c r="J2015" s="410" t="str">
        <f t="shared" si="63"/>
        <v>2009</v>
      </c>
    </row>
    <row r="2016" spans="1:10" ht="18" hidden="1" customHeight="1">
      <c r="A2016" s="414"/>
      <c r="B2016" s="414"/>
      <c r="C2016" s="414"/>
      <c r="D2016" s="412" t="s">
        <v>3039</v>
      </c>
      <c r="E2016" s="412" t="s">
        <v>3046</v>
      </c>
      <c r="F2016" s="413"/>
      <c r="G2016" s="413"/>
      <c r="H2016" s="410">
        <f t="shared" si="62"/>
        <v>3909</v>
      </c>
      <c r="I2016" s="410" t="str">
        <f t="shared" si="63"/>
        <v>Aminodervos, fenolio dervos ir poliuretanai, pirminės formos</v>
      </c>
      <c r="J2016" s="410" t="str">
        <f t="shared" si="63"/>
        <v>2008</v>
      </c>
    </row>
    <row r="2017" spans="1:10" ht="18" hidden="1" customHeight="1">
      <c r="A2017" s="414"/>
      <c r="B2017" s="414"/>
      <c r="C2017" s="414"/>
      <c r="D2017" s="412" t="s">
        <v>3038</v>
      </c>
      <c r="E2017" s="412" t="s">
        <v>3046</v>
      </c>
      <c r="F2017" s="413"/>
      <c r="G2017" s="413"/>
      <c r="H2017" s="410">
        <f t="shared" si="62"/>
        <v>3909</v>
      </c>
      <c r="I2017" s="410" t="str">
        <f t="shared" si="63"/>
        <v>Aminodervos, fenolio dervos ir poliuretanai, pirminės formos</v>
      </c>
      <c r="J2017" s="410" t="str">
        <f t="shared" si="63"/>
        <v>2007</v>
      </c>
    </row>
    <row r="2018" spans="1:10" ht="18" hidden="1" customHeight="1">
      <c r="A2018" s="414"/>
      <c r="B2018" s="414"/>
      <c r="C2018" s="414"/>
      <c r="D2018" s="412" t="s">
        <v>3037</v>
      </c>
      <c r="E2018" s="412" t="s">
        <v>3046</v>
      </c>
      <c r="F2018" s="413"/>
      <c r="G2018" s="413"/>
      <c r="H2018" s="410">
        <f t="shared" si="62"/>
        <v>3909</v>
      </c>
      <c r="I2018" s="410" t="str">
        <f t="shared" si="63"/>
        <v>Aminodervos, fenolio dervos ir poliuretanai, pirminės formos</v>
      </c>
      <c r="J2018" s="410" t="str">
        <f t="shared" si="63"/>
        <v>2006</v>
      </c>
    </row>
    <row r="2019" spans="1:10" ht="18" hidden="1" customHeight="1">
      <c r="A2019" s="414"/>
      <c r="B2019" s="414"/>
      <c r="C2019" s="414"/>
      <c r="D2019" s="412" t="s">
        <v>3036</v>
      </c>
      <c r="E2019" s="412" t="s">
        <v>3046</v>
      </c>
      <c r="F2019" s="413"/>
      <c r="G2019" s="413"/>
      <c r="H2019" s="410">
        <f t="shared" si="62"/>
        <v>3909</v>
      </c>
      <c r="I2019" s="410" t="str">
        <f t="shared" si="63"/>
        <v>Aminodervos, fenolio dervos ir poliuretanai, pirminės formos</v>
      </c>
      <c r="J2019" s="410" t="str">
        <f t="shared" si="63"/>
        <v>2005</v>
      </c>
    </row>
    <row r="2020" spans="1:10" ht="18" hidden="1" customHeight="1">
      <c r="A2020" s="414"/>
      <c r="B2020" s="411" t="s">
        <v>3298</v>
      </c>
      <c r="C2020" s="411" t="s">
        <v>3299</v>
      </c>
      <c r="D2020" s="411" t="s">
        <v>3054</v>
      </c>
      <c r="E2020" s="412">
        <v>2018</v>
      </c>
      <c r="F2020" s="413">
        <v>18064510.300000001</v>
      </c>
      <c r="G2020" s="413">
        <v>13948375</v>
      </c>
      <c r="H2020" s="410">
        <f t="shared" si="62"/>
        <v>39091000</v>
      </c>
      <c r="I2020" s="410" t="str">
        <f t="shared" si="63"/>
        <v>-- Karbamidinės dervos; tiokarbamidinės dervos</v>
      </c>
      <c r="J2020" s="410" t="str">
        <f t="shared" si="63"/>
        <v>kilogramai</v>
      </c>
    </row>
    <row r="2021" spans="1:10" ht="18" hidden="1" customHeight="1">
      <c r="A2021" s="414"/>
      <c r="B2021" s="414"/>
      <c r="C2021" s="414"/>
      <c r="D2021" s="414"/>
      <c r="E2021" s="412">
        <v>2017</v>
      </c>
      <c r="F2021" s="413">
        <v>1632814.3</v>
      </c>
      <c r="G2021" s="413">
        <v>9829311.3000000007</v>
      </c>
      <c r="H2021" s="410">
        <f t="shared" si="62"/>
        <v>39091000</v>
      </c>
      <c r="I2021" s="410" t="str">
        <f t="shared" si="63"/>
        <v>-- Karbamidinės dervos; tiokarbamidinės dervos</v>
      </c>
      <c r="J2021" s="410" t="str">
        <f t="shared" si="63"/>
        <v>kilogramai</v>
      </c>
    </row>
    <row r="2022" spans="1:10" ht="18" hidden="1" customHeight="1">
      <c r="A2022" s="414"/>
      <c r="B2022" s="414"/>
      <c r="C2022" s="414"/>
      <c r="D2022" s="414"/>
      <c r="E2022" s="412">
        <v>2016</v>
      </c>
      <c r="F2022" s="413">
        <v>608604.9</v>
      </c>
      <c r="G2022" s="413">
        <v>8621455.4000000004</v>
      </c>
      <c r="H2022" s="410">
        <f t="shared" si="62"/>
        <v>39091000</v>
      </c>
      <c r="I2022" s="410" t="str">
        <f t="shared" si="63"/>
        <v>-- Karbamidinės dervos; tiokarbamidinės dervos</v>
      </c>
      <c r="J2022" s="410" t="str">
        <f t="shared" si="63"/>
        <v>kilogramai</v>
      </c>
    </row>
    <row r="2023" spans="1:10" ht="18" hidden="1" customHeight="1">
      <c r="A2023" s="414"/>
      <c r="B2023" s="414"/>
      <c r="C2023" s="414"/>
      <c r="D2023" s="414"/>
      <c r="E2023" s="412">
        <v>2015</v>
      </c>
      <c r="F2023" s="413">
        <v>1520935.1</v>
      </c>
      <c r="G2023" s="413">
        <v>7722185.7999999998</v>
      </c>
      <c r="H2023" s="410">
        <f t="shared" si="62"/>
        <v>39091000</v>
      </c>
      <c r="I2023" s="410" t="str">
        <f t="shared" si="63"/>
        <v>-- Karbamidinės dervos; tiokarbamidinės dervos</v>
      </c>
      <c r="J2023" s="410" t="str">
        <f t="shared" si="63"/>
        <v>kilogramai</v>
      </c>
    </row>
    <row r="2024" spans="1:10" ht="18" hidden="1" customHeight="1">
      <c r="A2024" s="414"/>
      <c r="B2024" s="414"/>
      <c r="C2024" s="414"/>
      <c r="D2024" s="414"/>
      <c r="E2024" s="412">
        <v>2014</v>
      </c>
      <c r="F2024" s="413">
        <v>1353500.9</v>
      </c>
      <c r="G2024" s="413">
        <v>10783165.1</v>
      </c>
      <c r="H2024" s="410">
        <f t="shared" si="62"/>
        <v>39091000</v>
      </c>
      <c r="I2024" s="410" t="str">
        <f t="shared" si="63"/>
        <v>-- Karbamidinės dervos; tiokarbamidinės dervos</v>
      </c>
      <c r="J2024" s="410" t="str">
        <f t="shared" si="63"/>
        <v>kilogramai</v>
      </c>
    </row>
    <row r="2025" spans="1:10" ht="18" hidden="1" customHeight="1">
      <c r="A2025" s="414"/>
      <c r="B2025" s="414"/>
      <c r="C2025" s="414"/>
      <c r="D2025" s="414"/>
      <c r="E2025" s="412">
        <v>2013</v>
      </c>
      <c r="F2025" s="413">
        <v>2615303</v>
      </c>
      <c r="G2025" s="413">
        <v>8020078.7000000002</v>
      </c>
      <c r="H2025" s="410">
        <f t="shared" si="62"/>
        <v>39091000</v>
      </c>
      <c r="I2025" s="410" t="str">
        <f t="shared" si="63"/>
        <v>-- Karbamidinės dervos; tiokarbamidinės dervos</v>
      </c>
      <c r="J2025" s="410" t="str">
        <f t="shared" si="63"/>
        <v>kilogramai</v>
      </c>
    </row>
    <row r="2026" spans="1:10" ht="18" hidden="1" customHeight="1">
      <c r="A2026" s="414"/>
      <c r="B2026" s="414"/>
      <c r="C2026" s="414"/>
      <c r="D2026" s="414"/>
      <c r="E2026" s="412">
        <v>2012</v>
      </c>
      <c r="F2026" s="413">
        <v>2344246.9</v>
      </c>
      <c r="G2026" s="413">
        <v>7789303</v>
      </c>
      <c r="H2026" s="410">
        <f t="shared" si="62"/>
        <v>39091000</v>
      </c>
      <c r="I2026" s="410" t="str">
        <f t="shared" si="63"/>
        <v>-- Karbamidinės dervos; tiokarbamidinės dervos</v>
      </c>
      <c r="J2026" s="410" t="str">
        <f t="shared" si="63"/>
        <v>kilogramai</v>
      </c>
    </row>
    <row r="2027" spans="1:10" ht="18" hidden="1" customHeight="1">
      <c r="A2027" s="414"/>
      <c r="B2027" s="414"/>
      <c r="C2027" s="414"/>
      <c r="D2027" s="414"/>
      <c r="E2027" s="412">
        <v>2011</v>
      </c>
      <c r="F2027" s="413">
        <v>1740783</v>
      </c>
      <c r="G2027" s="413">
        <v>16033406</v>
      </c>
      <c r="H2027" s="410">
        <f t="shared" si="62"/>
        <v>39091000</v>
      </c>
      <c r="I2027" s="410" t="str">
        <f t="shared" si="63"/>
        <v>-- Karbamidinės dervos; tiokarbamidinės dervos</v>
      </c>
      <c r="J2027" s="410" t="str">
        <f t="shared" si="63"/>
        <v>kilogramai</v>
      </c>
    </row>
    <row r="2028" spans="1:10" ht="18" hidden="1" customHeight="1">
      <c r="A2028" s="414"/>
      <c r="B2028" s="414"/>
      <c r="C2028" s="414"/>
      <c r="D2028" s="414"/>
      <c r="E2028" s="412">
        <v>2010</v>
      </c>
      <c r="F2028" s="413">
        <v>37960</v>
      </c>
      <c r="G2028" s="413">
        <v>6051211</v>
      </c>
      <c r="H2028" s="410">
        <f t="shared" si="62"/>
        <v>39091000</v>
      </c>
      <c r="I2028" s="410" t="str">
        <f t="shared" si="63"/>
        <v>-- Karbamidinės dervos; tiokarbamidinės dervos</v>
      </c>
      <c r="J2028" s="410" t="str">
        <f t="shared" si="63"/>
        <v>kilogramai</v>
      </c>
    </row>
    <row r="2029" spans="1:10" ht="18" hidden="1" customHeight="1">
      <c r="A2029" s="414"/>
      <c r="B2029" s="414"/>
      <c r="C2029" s="414"/>
      <c r="D2029" s="414"/>
      <c r="E2029" s="412">
        <v>2009</v>
      </c>
      <c r="F2029" s="413">
        <v>303605</v>
      </c>
      <c r="G2029" s="413">
        <v>1740380</v>
      </c>
      <c r="H2029" s="410">
        <f t="shared" si="62"/>
        <v>39091000</v>
      </c>
      <c r="I2029" s="410" t="str">
        <f t="shared" si="63"/>
        <v>-- Karbamidinės dervos; tiokarbamidinės dervos</v>
      </c>
      <c r="J2029" s="410" t="str">
        <f t="shared" si="63"/>
        <v>kilogramai</v>
      </c>
    </row>
    <row r="2030" spans="1:10" ht="18" hidden="1" customHeight="1">
      <c r="A2030" s="414"/>
      <c r="B2030" s="414"/>
      <c r="C2030" s="414"/>
      <c r="D2030" s="414"/>
      <c r="E2030" s="412">
        <v>2008</v>
      </c>
      <c r="F2030" s="413">
        <v>5000657.7</v>
      </c>
      <c r="G2030" s="413">
        <v>2510437</v>
      </c>
      <c r="H2030" s="410">
        <f t="shared" si="62"/>
        <v>39091000</v>
      </c>
      <c r="I2030" s="410" t="str">
        <f t="shared" si="63"/>
        <v>-- Karbamidinės dervos; tiokarbamidinės dervos</v>
      </c>
      <c r="J2030" s="410" t="str">
        <f t="shared" si="63"/>
        <v>kilogramai</v>
      </c>
    </row>
    <row r="2031" spans="1:10" ht="18" hidden="1" customHeight="1">
      <c r="A2031" s="414"/>
      <c r="B2031" s="414"/>
      <c r="C2031" s="414"/>
      <c r="D2031" s="414"/>
      <c r="E2031" s="412">
        <v>2007</v>
      </c>
      <c r="F2031" s="413">
        <v>15172029.199999999</v>
      </c>
      <c r="G2031" s="413">
        <v>1028156</v>
      </c>
      <c r="H2031" s="410">
        <f t="shared" si="62"/>
        <v>39091000</v>
      </c>
      <c r="I2031" s="410" t="str">
        <f t="shared" si="63"/>
        <v>-- Karbamidinės dervos; tiokarbamidinės dervos</v>
      </c>
      <c r="J2031" s="410" t="str">
        <f t="shared" si="63"/>
        <v>kilogramai</v>
      </c>
    </row>
    <row r="2032" spans="1:10" ht="18" hidden="1" customHeight="1">
      <c r="A2032" s="414"/>
      <c r="B2032" s="414"/>
      <c r="C2032" s="414"/>
      <c r="D2032" s="414"/>
      <c r="E2032" s="412">
        <v>2006</v>
      </c>
      <c r="F2032" s="413">
        <v>8084121</v>
      </c>
      <c r="G2032" s="413">
        <v>1025603</v>
      </c>
      <c r="H2032" s="410">
        <f t="shared" si="62"/>
        <v>39091000</v>
      </c>
      <c r="I2032" s="410" t="str">
        <f t="shared" si="63"/>
        <v>-- Karbamidinės dervos; tiokarbamidinės dervos</v>
      </c>
      <c r="J2032" s="410" t="str">
        <f t="shared" si="63"/>
        <v>kilogramai</v>
      </c>
    </row>
    <row r="2033" spans="1:10" ht="18" hidden="1" customHeight="1">
      <c r="A2033" s="414"/>
      <c r="B2033" s="414"/>
      <c r="C2033" s="414"/>
      <c r="D2033" s="414"/>
      <c r="E2033" s="412">
        <v>2005</v>
      </c>
      <c r="F2033" s="413">
        <v>8681008</v>
      </c>
      <c r="G2033" s="413">
        <v>8791517</v>
      </c>
      <c r="H2033" s="410">
        <f t="shared" si="62"/>
        <v>39091000</v>
      </c>
      <c r="I2033" s="410" t="str">
        <f t="shared" si="63"/>
        <v>-- Karbamidinės dervos; tiokarbamidinės dervos</v>
      </c>
      <c r="J2033" s="410" t="str">
        <f t="shared" si="63"/>
        <v>kilogramai</v>
      </c>
    </row>
    <row r="2034" spans="1:10" ht="18" hidden="1" customHeight="1">
      <c r="A2034" s="414"/>
      <c r="B2034" s="411" t="s">
        <v>3300</v>
      </c>
      <c r="C2034" s="411" t="s">
        <v>3301</v>
      </c>
      <c r="D2034" s="411" t="s">
        <v>3054</v>
      </c>
      <c r="E2034" s="412">
        <v>2018</v>
      </c>
      <c r="F2034" s="413">
        <v>103849.2</v>
      </c>
      <c r="G2034" s="413">
        <v>4300706.5</v>
      </c>
      <c r="H2034" s="410">
        <f t="shared" si="62"/>
        <v>39092000</v>
      </c>
      <c r="I2034" s="410" t="str">
        <f t="shared" si="63"/>
        <v>-- Melamino dervos</v>
      </c>
      <c r="J2034" s="410" t="str">
        <f t="shared" si="63"/>
        <v>kilogramai</v>
      </c>
    </row>
    <row r="2035" spans="1:10" ht="18" hidden="1" customHeight="1">
      <c r="A2035" s="414"/>
      <c r="B2035" s="414"/>
      <c r="C2035" s="414"/>
      <c r="D2035" s="414"/>
      <c r="E2035" s="412">
        <v>2017</v>
      </c>
      <c r="F2035" s="413">
        <v>125523.1</v>
      </c>
      <c r="G2035" s="413">
        <v>4035921.3</v>
      </c>
      <c r="H2035" s="410">
        <f t="shared" si="62"/>
        <v>39092000</v>
      </c>
      <c r="I2035" s="410" t="str">
        <f t="shared" si="63"/>
        <v>-- Melamino dervos</v>
      </c>
      <c r="J2035" s="410" t="str">
        <f t="shared" si="63"/>
        <v>kilogramai</v>
      </c>
    </row>
    <row r="2036" spans="1:10" ht="18" hidden="1" customHeight="1">
      <c r="A2036" s="414"/>
      <c r="B2036" s="414"/>
      <c r="C2036" s="414"/>
      <c r="D2036" s="414"/>
      <c r="E2036" s="412">
        <v>2016</v>
      </c>
      <c r="F2036" s="413">
        <v>53889</v>
      </c>
      <c r="G2036" s="413">
        <v>2936497.3</v>
      </c>
      <c r="H2036" s="410">
        <f t="shared" si="62"/>
        <v>39092000</v>
      </c>
      <c r="I2036" s="410" t="str">
        <f t="shared" si="63"/>
        <v>-- Melamino dervos</v>
      </c>
      <c r="J2036" s="410" t="str">
        <f t="shared" si="63"/>
        <v>kilogramai</v>
      </c>
    </row>
    <row r="2037" spans="1:10" ht="18" hidden="1" customHeight="1">
      <c r="A2037" s="414"/>
      <c r="B2037" s="414"/>
      <c r="C2037" s="414"/>
      <c r="D2037" s="414"/>
      <c r="E2037" s="412">
        <v>2015</v>
      </c>
      <c r="F2037" s="413">
        <v>23833.4</v>
      </c>
      <c r="G2037" s="413">
        <v>2334999</v>
      </c>
      <c r="H2037" s="410">
        <f t="shared" si="62"/>
        <v>39092000</v>
      </c>
      <c r="I2037" s="410" t="str">
        <f t="shared" si="63"/>
        <v>-- Melamino dervos</v>
      </c>
      <c r="J2037" s="410" t="str">
        <f t="shared" si="63"/>
        <v>kilogramai</v>
      </c>
    </row>
    <row r="2038" spans="1:10" ht="18" hidden="1" customHeight="1">
      <c r="A2038" s="414"/>
      <c r="B2038" s="414"/>
      <c r="C2038" s="414"/>
      <c r="D2038" s="414"/>
      <c r="E2038" s="412">
        <v>2014</v>
      </c>
      <c r="F2038" s="413">
        <v>51624</v>
      </c>
      <c r="G2038" s="413">
        <v>2491364</v>
      </c>
      <c r="H2038" s="410">
        <f t="shared" si="62"/>
        <v>39092000</v>
      </c>
      <c r="I2038" s="410" t="str">
        <f t="shared" si="63"/>
        <v>-- Melamino dervos</v>
      </c>
      <c r="J2038" s="410" t="str">
        <f t="shared" si="63"/>
        <v>kilogramai</v>
      </c>
    </row>
    <row r="2039" spans="1:10" ht="18" hidden="1" customHeight="1">
      <c r="A2039" s="414"/>
      <c r="B2039" s="414"/>
      <c r="C2039" s="414"/>
      <c r="D2039" s="414"/>
      <c r="E2039" s="412">
        <v>2013</v>
      </c>
      <c r="F2039" s="413">
        <v>141454</v>
      </c>
      <c r="G2039" s="413">
        <v>2039060</v>
      </c>
      <c r="H2039" s="410">
        <f t="shared" si="62"/>
        <v>39092000</v>
      </c>
      <c r="I2039" s="410" t="str">
        <f t="shared" si="63"/>
        <v>-- Melamino dervos</v>
      </c>
      <c r="J2039" s="410" t="str">
        <f t="shared" si="63"/>
        <v>kilogramai</v>
      </c>
    </row>
    <row r="2040" spans="1:10" ht="18" hidden="1" customHeight="1">
      <c r="A2040" s="414"/>
      <c r="B2040" s="414"/>
      <c r="C2040" s="414"/>
      <c r="D2040" s="414"/>
      <c r="E2040" s="412">
        <v>2012</v>
      </c>
      <c r="F2040" s="413">
        <v>107316</v>
      </c>
      <c r="G2040" s="413">
        <v>1160041.2</v>
      </c>
      <c r="H2040" s="410">
        <f t="shared" si="62"/>
        <v>39092000</v>
      </c>
      <c r="I2040" s="410" t="str">
        <f t="shared" si="63"/>
        <v>-- Melamino dervos</v>
      </c>
      <c r="J2040" s="410" t="str">
        <f t="shared" si="63"/>
        <v>kilogramai</v>
      </c>
    </row>
    <row r="2041" spans="1:10" ht="18" hidden="1" customHeight="1">
      <c r="A2041" s="414"/>
      <c r="B2041" s="414"/>
      <c r="C2041" s="414"/>
      <c r="D2041" s="414"/>
      <c r="E2041" s="412">
        <v>2011</v>
      </c>
      <c r="F2041" s="413">
        <v>113529</v>
      </c>
      <c r="G2041" s="413">
        <v>1383530</v>
      </c>
      <c r="H2041" s="410">
        <f t="shared" si="62"/>
        <v>39092000</v>
      </c>
      <c r="I2041" s="410" t="str">
        <f t="shared" si="63"/>
        <v>-- Melamino dervos</v>
      </c>
      <c r="J2041" s="410" t="str">
        <f t="shared" si="63"/>
        <v>kilogramai</v>
      </c>
    </row>
    <row r="2042" spans="1:10" ht="18" hidden="1" customHeight="1">
      <c r="A2042" s="414"/>
      <c r="B2042" s="414"/>
      <c r="C2042" s="414"/>
      <c r="D2042" s="414"/>
      <c r="E2042" s="412">
        <v>2010</v>
      </c>
      <c r="F2042" s="413">
        <v>146596</v>
      </c>
      <c r="G2042" s="413">
        <v>1382895</v>
      </c>
      <c r="H2042" s="410">
        <f t="shared" si="62"/>
        <v>39092000</v>
      </c>
      <c r="I2042" s="410" t="str">
        <f t="shared" si="63"/>
        <v>-- Melamino dervos</v>
      </c>
      <c r="J2042" s="410" t="str">
        <f t="shared" si="63"/>
        <v>kilogramai</v>
      </c>
    </row>
    <row r="2043" spans="1:10" ht="18" hidden="1" customHeight="1">
      <c r="A2043" s="414"/>
      <c r="B2043" s="414"/>
      <c r="C2043" s="414"/>
      <c r="D2043" s="414"/>
      <c r="E2043" s="412">
        <v>2009</v>
      </c>
      <c r="F2043" s="413">
        <v>1509</v>
      </c>
      <c r="G2043" s="413">
        <v>604000</v>
      </c>
      <c r="H2043" s="410">
        <f t="shared" si="62"/>
        <v>39092000</v>
      </c>
      <c r="I2043" s="410" t="str">
        <f t="shared" si="63"/>
        <v>-- Melamino dervos</v>
      </c>
      <c r="J2043" s="410" t="str">
        <f t="shared" si="63"/>
        <v>kilogramai</v>
      </c>
    </row>
    <row r="2044" spans="1:10" ht="18" hidden="1" customHeight="1">
      <c r="A2044" s="414"/>
      <c r="B2044" s="414"/>
      <c r="C2044" s="414"/>
      <c r="D2044" s="414"/>
      <c r="E2044" s="412">
        <v>2008</v>
      </c>
      <c r="F2044" s="413">
        <v>1169</v>
      </c>
      <c r="G2044" s="413">
        <v>158870</v>
      </c>
      <c r="H2044" s="410">
        <f t="shared" si="62"/>
        <v>39092000</v>
      </c>
      <c r="I2044" s="410" t="str">
        <f t="shared" si="63"/>
        <v>-- Melamino dervos</v>
      </c>
      <c r="J2044" s="410" t="str">
        <f t="shared" si="63"/>
        <v>kilogramai</v>
      </c>
    </row>
    <row r="2045" spans="1:10" ht="18" hidden="1" customHeight="1">
      <c r="A2045" s="414"/>
      <c r="B2045" s="414"/>
      <c r="C2045" s="414"/>
      <c r="D2045" s="414"/>
      <c r="E2045" s="412">
        <v>2007</v>
      </c>
      <c r="F2045" s="413">
        <v>0</v>
      </c>
      <c r="G2045" s="413">
        <v>295826.2</v>
      </c>
      <c r="H2045" s="410">
        <f t="shared" si="62"/>
        <v>39092000</v>
      </c>
      <c r="I2045" s="410" t="str">
        <f t="shared" si="63"/>
        <v>-- Melamino dervos</v>
      </c>
      <c r="J2045" s="410" t="str">
        <f t="shared" si="63"/>
        <v>kilogramai</v>
      </c>
    </row>
    <row r="2046" spans="1:10" ht="18" hidden="1" customHeight="1">
      <c r="A2046" s="414"/>
      <c r="B2046" s="414"/>
      <c r="C2046" s="414"/>
      <c r="D2046" s="414"/>
      <c r="E2046" s="412">
        <v>2006</v>
      </c>
      <c r="F2046" s="413">
        <v>0</v>
      </c>
      <c r="G2046" s="413">
        <v>83273</v>
      </c>
      <c r="H2046" s="410">
        <f t="shared" si="62"/>
        <v>39092000</v>
      </c>
      <c r="I2046" s="410" t="str">
        <f t="shared" si="63"/>
        <v>-- Melamino dervos</v>
      </c>
      <c r="J2046" s="410" t="str">
        <f t="shared" si="63"/>
        <v>kilogramai</v>
      </c>
    </row>
    <row r="2047" spans="1:10" ht="18" hidden="1" customHeight="1">
      <c r="A2047" s="414"/>
      <c r="B2047" s="414"/>
      <c r="C2047" s="414"/>
      <c r="D2047" s="414"/>
      <c r="E2047" s="412">
        <v>2005</v>
      </c>
      <c r="F2047" s="413">
        <v>0</v>
      </c>
      <c r="G2047" s="413">
        <v>35158</v>
      </c>
      <c r="H2047" s="410">
        <f t="shared" si="62"/>
        <v>39092000</v>
      </c>
      <c r="I2047" s="410" t="str">
        <f t="shared" si="63"/>
        <v>-- Melamino dervos</v>
      </c>
      <c r="J2047" s="410" t="str">
        <f t="shared" si="63"/>
        <v>kilogramai</v>
      </c>
    </row>
    <row r="2048" spans="1:10" ht="18" hidden="1" customHeight="1">
      <c r="A2048" s="414"/>
      <c r="B2048" s="411" t="s">
        <v>3302</v>
      </c>
      <c r="C2048" s="411" t="s">
        <v>3303</v>
      </c>
      <c r="D2048" s="411" t="s">
        <v>3054</v>
      </c>
      <c r="E2048" s="412">
        <v>2018</v>
      </c>
      <c r="F2048" s="413"/>
      <c r="G2048" s="413"/>
      <c r="H2048" s="410">
        <f t="shared" si="62"/>
        <v>39093000</v>
      </c>
      <c r="I2048" s="410" t="str">
        <f t="shared" si="63"/>
        <v>-- Kitos aminodervos</v>
      </c>
      <c r="J2048" s="410" t="str">
        <f t="shared" si="63"/>
        <v>kilogramai</v>
      </c>
    </row>
    <row r="2049" spans="1:10" ht="18" hidden="1" customHeight="1">
      <c r="A2049" s="414"/>
      <c r="B2049" s="414"/>
      <c r="C2049" s="414"/>
      <c r="D2049" s="414"/>
      <c r="E2049" s="412">
        <v>2017</v>
      </c>
      <c r="F2049" s="413"/>
      <c r="G2049" s="413"/>
      <c r="H2049" s="410">
        <f t="shared" si="62"/>
        <v>39093000</v>
      </c>
      <c r="I2049" s="410" t="str">
        <f t="shared" si="63"/>
        <v>-- Kitos aminodervos</v>
      </c>
      <c r="J2049" s="410" t="str">
        <f t="shared" si="63"/>
        <v>kilogramai</v>
      </c>
    </row>
    <row r="2050" spans="1:10" ht="18" hidden="1" customHeight="1">
      <c r="A2050" s="414"/>
      <c r="B2050" s="414"/>
      <c r="C2050" s="414"/>
      <c r="D2050" s="414"/>
      <c r="E2050" s="412">
        <v>2016</v>
      </c>
      <c r="F2050" s="413">
        <v>375007.6</v>
      </c>
      <c r="G2050" s="413">
        <v>3699079.6</v>
      </c>
      <c r="H2050" s="410">
        <f t="shared" si="62"/>
        <v>39093000</v>
      </c>
      <c r="I2050" s="410" t="str">
        <f t="shared" si="63"/>
        <v>-- Kitos aminodervos</v>
      </c>
      <c r="J2050" s="410" t="str">
        <f t="shared" si="63"/>
        <v>kilogramai</v>
      </c>
    </row>
    <row r="2051" spans="1:10" ht="18" hidden="1" customHeight="1">
      <c r="A2051" s="414"/>
      <c r="B2051" s="414"/>
      <c r="C2051" s="414"/>
      <c r="D2051" s="414"/>
      <c r="E2051" s="412">
        <v>2015</v>
      </c>
      <c r="F2051" s="413">
        <v>369793.1</v>
      </c>
      <c r="G2051" s="413">
        <v>3365279.5</v>
      </c>
      <c r="H2051" s="410">
        <f t="shared" si="62"/>
        <v>39093000</v>
      </c>
      <c r="I2051" s="410" t="str">
        <f t="shared" si="63"/>
        <v>-- Kitos aminodervos</v>
      </c>
      <c r="J2051" s="410" t="str">
        <f t="shared" si="63"/>
        <v>kilogramai</v>
      </c>
    </row>
    <row r="2052" spans="1:10" ht="18" hidden="1" customHeight="1">
      <c r="A2052" s="414"/>
      <c r="B2052" s="414"/>
      <c r="C2052" s="414"/>
      <c r="D2052" s="414"/>
      <c r="E2052" s="412">
        <v>2014</v>
      </c>
      <c r="F2052" s="413">
        <v>75550</v>
      </c>
      <c r="G2052" s="413">
        <v>3231719</v>
      </c>
      <c r="H2052" s="410">
        <f t="shared" si="62"/>
        <v>39093000</v>
      </c>
      <c r="I2052" s="410" t="str">
        <f t="shared" si="63"/>
        <v>-- Kitos aminodervos</v>
      </c>
      <c r="J2052" s="410" t="str">
        <f t="shared" si="63"/>
        <v>kilogramai</v>
      </c>
    </row>
    <row r="2053" spans="1:10" ht="18" hidden="1" customHeight="1">
      <c r="A2053" s="414"/>
      <c r="B2053" s="414"/>
      <c r="C2053" s="414"/>
      <c r="D2053" s="414"/>
      <c r="E2053" s="412">
        <v>2013</v>
      </c>
      <c r="F2053" s="413">
        <v>84847.2</v>
      </c>
      <c r="G2053" s="413">
        <v>3472001</v>
      </c>
      <c r="H2053" s="410">
        <f t="shared" ref="H2053:H2116" si="64">+IF(B2053=0,H2052,VALUE(B2053))</f>
        <v>39093000</v>
      </c>
      <c r="I2053" s="410" t="str">
        <f t="shared" ref="I2053:J2116" si="65">+IF(C2053=0,I2052,C2053)</f>
        <v>-- Kitos aminodervos</v>
      </c>
      <c r="J2053" s="410" t="str">
        <f t="shared" si="65"/>
        <v>kilogramai</v>
      </c>
    </row>
    <row r="2054" spans="1:10" ht="18" hidden="1" customHeight="1">
      <c r="A2054" s="414"/>
      <c r="B2054" s="414"/>
      <c r="C2054" s="414"/>
      <c r="D2054" s="414"/>
      <c r="E2054" s="412">
        <v>2012</v>
      </c>
      <c r="F2054" s="413">
        <v>492158</v>
      </c>
      <c r="G2054" s="413">
        <v>3292484</v>
      </c>
      <c r="H2054" s="410">
        <f t="shared" si="64"/>
        <v>39093000</v>
      </c>
      <c r="I2054" s="410" t="str">
        <f t="shared" si="65"/>
        <v>-- Kitos aminodervos</v>
      </c>
      <c r="J2054" s="410" t="str">
        <f t="shared" si="65"/>
        <v>kilogramai</v>
      </c>
    </row>
    <row r="2055" spans="1:10" ht="18" hidden="1" customHeight="1">
      <c r="A2055" s="414"/>
      <c r="B2055" s="414"/>
      <c r="C2055" s="414"/>
      <c r="D2055" s="414"/>
      <c r="E2055" s="412">
        <v>2011</v>
      </c>
      <c r="F2055" s="413">
        <v>15216</v>
      </c>
      <c r="G2055" s="413">
        <v>2590538</v>
      </c>
      <c r="H2055" s="410">
        <f t="shared" si="64"/>
        <v>39093000</v>
      </c>
      <c r="I2055" s="410" t="str">
        <f t="shared" si="65"/>
        <v>-- Kitos aminodervos</v>
      </c>
      <c r="J2055" s="410" t="str">
        <f t="shared" si="65"/>
        <v>kilogramai</v>
      </c>
    </row>
    <row r="2056" spans="1:10" ht="18" hidden="1" customHeight="1">
      <c r="A2056" s="414"/>
      <c r="B2056" s="414"/>
      <c r="C2056" s="414"/>
      <c r="D2056" s="414"/>
      <c r="E2056" s="412">
        <v>2010</v>
      </c>
      <c r="F2056" s="413">
        <v>12130</v>
      </c>
      <c r="G2056" s="413">
        <v>1268429</v>
      </c>
      <c r="H2056" s="410">
        <f t="shared" si="64"/>
        <v>39093000</v>
      </c>
      <c r="I2056" s="410" t="str">
        <f t="shared" si="65"/>
        <v>-- Kitos aminodervos</v>
      </c>
      <c r="J2056" s="410" t="str">
        <f t="shared" si="65"/>
        <v>kilogramai</v>
      </c>
    </row>
    <row r="2057" spans="1:10" ht="18" hidden="1" customHeight="1">
      <c r="A2057" s="414"/>
      <c r="B2057" s="414"/>
      <c r="C2057" s="414"/>
      <c r="D2057" s="414"/>
      <c r="E2057" s="412">
        <v>2009</v>
      </c>
      <c r="F2057" s="413">
        <v>1679</v>
      </c>
      <c r="G2057" s="413">
        <v>982564</v>
      </c>
      <c r="H2057" s="410">
        <f t="shared" si="64"/>
        <v>39093000</v>
      </c>
      <c r="I2057" s="410" t="str">
        <f t="shared" si="65"/>
        <v>-- Kitos aminodervos</v>
      </c>
      <c r="J2057" s="410" t="str">
        <f t="shared" si="65"/>
        <v>kilogramai</v>
      </c>
    </row>
    <row r="2058" spans="1:10" ht="18" hidden="1" customHeight="1">
      <c r="A2058" s="414"/>
      <c r="B2058" s="414"/>
      <c r="C2058" s="414"/>
      <c r="D2058" s="414"/>
      <c r="E2058" s="412">
        <v>2008</v>
      </c>
      <c r="F2058" s="413">
        <v>5100</v>
      </c>
      <c r="G2058" s="413">
        <v>1305105.5</v>
      </c>
      <c r="H2058" s="410">
        <f t="shared" si="64"/>
        <v>39093000</v>
      </c>
      <c r="I2058" s="410" t="str">
        <f t="shared" si="65"/>
        <v>-- Kitos aminodervos</v>
      </c>
      <c r="J2058" s="410" t="str">
        <f t="shared" si="65"/>
        <v>kilogramai</v>
      </c>
    </row>
    <row r="2059" spans="1:10" ht="18" hidden="1" customHeight="1">
      <c r="A2059" s="414"/>
      <c r="B2059" s="414"/>
      <c r="C2059" s="414"/>
      <c r="D2059" s="414"/>
      <c r="E2059" s="412">
        <v>2007</v>
      </c>
      <c r="F2059" s="413">
        <v>1385</v>
      </c>
      <c r="G2059" s="413">
        <v>903905</v>
      </c>
      <c r="H2059" s="410">
        <f t="shared" si="64"/>
        <v>39093000</v>
      </c>
      <c r="I2059" s="410" t="str">
        <f t="shared" si="65"/>
        <v>-- Kitos aminodervos</v>
      </c>
      <c r="J2059" s="410" t="str">
        <f t="shared" si="65"/>
        <v>kilogramai</v>
      </c>
    </row>
    <row r="2060" spans="1:10" ht="18" hidden="1" customHeight="1">
      <c r="A2060" s="414"/>
      <c r="B2060" s="414"/>
      <c r="C2060" s="414"/>
      <c r="D2060" s="414"/>
      <c r="E2060" s="412">
        <v>2006</v>
      </c>
      <c r="F2060" s="413">
        <v>4226</v>
      </c>
      <c r="G2060" s="413">
        <v>227656.6</v>
      </c>
      <c r="H2060" s="410">
        <f t="shared" si="64"/>
        <v>39093000</v>
      </c>
      <c r="I2060" s="410" t="str">
        <f t="shared" si="65"/>
        <v>-- Kitos aminodervos</v>
      </c>
      <c r="J2060" s="410" t="str">
        <f t="shared" si="65"/>
        <v>kilogramai</v>
      </c>
    </row>
    <row r="2061" spans="1:10" ht="18" hidden="1" customHeight="1">
      <c r="A2061" s="414"/>
      <c r="B2061" s="414"/>
      <c r="C2061" s="414"/>
      <c r="D2061" s="414"/>
      <c r="E2061" s="412">
        <v>2005</v>
      </c>
      <c r="F2061" s="413">
        <v>20</v>
      </c>
      <c r="G2061" s="413">
        <v>162843</v>
      </c>
      <c r="H2061" s="410">
        <f t="shared" si="64"/>
        <v>39093000</v>
      </c>
      <c r="I2061" s="410" t="str">
        <f t="shared" si="65"/>
        <v>-- Kitos aminodervos</v>
      </c>
      <c r="J2061" s="410" t="str">
        <f t="shared" si="65"/>
        <v>kilogramai</v>
      </c>
    </row>
    <row r="2062" spans="1:10" ht="18" hidden="1" customHeight="1">
      <c r="A2062" s="414"/>
      <c r="B2062" s="411" t="s">
        <v>3304</v>
      </c>
      <c r="C2062" s="411" t="s">
        <v>3305</v>
      </c>
      <c r="D2062" s="411" t="s">
        <v>3054</v>
      </c>
      <c r="E2062" s="412">
        <v>2018</v>
      </c>
      <c r="F2062" s="413">
        <v>2412835.9</v>
      </c>
      <c r="G2062" s="413">
        <v>6061513</v>
      </c>
      <c r="H2062" s="410">
        <f t="shared" si="64"/>
        <v>39093100</v>
      </c>
      <c r="I2062" s="410" t="str">
        <f t="shared" si="65"/>
        <v>--- Poli(metilenfenilizocianatas) (neapdorotas MDI, MDI polimeras)</v>
      </c>
      <c r="J2062" s="410" t="str">
        <f t="shared" si="65"/>
        <v>kilogramai</v>
      </c>
    </row>
    <row r="2063" spans="1:10" ht="18" hidden="1" customHeight="1">
      <c r="A2063" s="414"/>
      <c r="B2063" s="414"/>
      <c r="C2063" s="414"/>
      <c r="D2063" s="414"/>
      <c r="E2063" s="412">
        <v>2017</v>
      </c>
      <c r="F2063" s="413">
        <v>1036183.9</v>
      </c>
      <c r="G2063" s="413">
        <v>4396938.4000000004</v>
      </c>
      <c r="H2063" s="410">
        <f t="shared" si="64"/>
        <v>39093100</v>
      </c>
      <c r="I2063" s="410" t="str">
        <f t="shared" si="65"/>
        <v>--- Poli(metilenfenilizocianatas) (neapdorotas MDI, MDI polimeras)</v>
      </c>
      <c r="J2063" s="410" t="str">
        <f t="shared" si="65"/>
        <v>kilogramai</v>
      </c>
    </row>
    <row r="2064" spans="1:10" ht="18" hidden="1" customHeight="1">
      <c r="A2064" s="414"/>
      <c r="B2064" s="414"/>
      <c r="C2064" s="414"/>
      <c r="D2064" s="414"/>
      <c r="E2064" s="412">
        <v>2016</v>
      </c>
      <c r="F2064" s="413"/>
      <c r="G2064" s="413"/>
      <c r="H2064" s="410">
        <f t="shared" si="64"/>
        <v>39093100</v>
      </c>
      <c r="I2064" s="410" t="str">
        <f t="shared" si="65"/>
        <v>--- Poli(metilenfenilizocianatas) (neapdorotas MDI, MDI polimeras)</v>
      </c>
      <c r="J2064" s="410" t="str">
        <f t="shared" si="65"/>
        <v>kilogramai</v>
      </c>
    </row>
    <row r="2065" spans="1:10" ht="18" hidden="1" customHeight="1">
      <c r="A2065" s="414"/>
      <c r="B2065" s="414"/>
      <c r="C2065" s="414"/>
      <c r="D2065" s="414"/>
      <c r="E2065" s="412">
        <v>2015</v>
      </c>
      <c r="F2065" s="413"/>
      <c r="G2065" s="413"/>
      <c r="H2065" s="410">
        <f t="shared" si="64"/>
        <v>39093100</v>
      </c>
      <c r="I2065" s="410" t="str">
        <f t="shared" si="65"/>
        <v>--- Poli(metilenfenilizocianatas) (neapdorotas MDI, MDI polimeras)</v>
      </c>
      <c r="J2065" s="410" t="str">
        <f t="shared" si="65"/>
        <v>kilogramai</v>
      </c>
    </row>
    <row r="2066" spans="1:10" ht="18" hidden="1" customHeight="1">
      <c r="A2066" s="414"/>
      <c r="B2066" s="414"/>
      <c r="C2066" s="414"/>
      <c r="D2066" s="414"/>
      <c r="E2066" s="412">
        <v>2014</v>
      </c>
      <c r="F2066" s="413"/>
      <c r="G2066" s="413"/>
      <c r="H2066" s="410">
        <f t="shared" si="64"/>
        <v>39093100</v>
      </c>
      <c r="I2066" s="410" t="str">
        <f t="shared" si="65"/>
        <v>--- Poli(metilenfenilizocianatas) (neapdorotas MDI, MDI polimeras)</v>
      </c>
      <c r="J2066" s="410" t="str">
        <f t="shared" si="65"/>
        <v>kilogramai</v>
      </c>
    </row>
    <row r="2067" spans="1:10" ht="18" hidden="1" customHeight="1">
      <c r="A2067" s="414"/>
      <c r="B2067" s="414"/>
      <c r="C2067" s="414"/>
      <c r="D2067" s="414"/>
      <c r="E2067" s="412">
        <v>2013</v>
      </c>
      <c r="F2067" s="413"/>
      <c r="G2067" s="413"/>
      <c r="H2067" s="410">
        <f t="shared" si="64"/>
        <v>39093100</v>
      </c>
      <c r="I2067" s="410" t="str">
        <f t="shared" si="65"/>
        <v>--- Poli(metilenfenilizocianatas) (neapdorotas MDI, MDI polimeras)</v>
      </c>
      <c r="J2067" s="410" t="str">
        <f t="shared" si="65"/>
        <v>kilogramai</v>
      </c>
    </row>
    <row r="2068" spans="1:10" ht="18" hidden="1" customHeight="1">
      <c r="A2068" s="414"/>
      <c r="B2068" s="414"/>
      <c r="C2068" s="414"/>
      <c r="D2068" s="414"/>
      <c r="E2068" s="412">
        <v>2012</v>
      </c>
      <c r="F2068" s="413"/>
      <c r="G2068" s="413"/>
      <c r="H2068" s="410">
        <f t="shared" si="64"/>
        <v>39093100</v>
      </c>
      <c r="I2068" s="410" t="str">
        <f t="shared" si="65"/>
        <v>--- Poli(metilenfenilizocianatas) (neapdorotas MDI, MDI polimeras)</v>
      </c>
      <c r="J2068" s="410" t="str">
        <f t="shared" si="65"/>
        <v>kilogramai</v>
      </c>
    </row>
    <row r="2069" spans="1:10" ht="18" hidden="1" customHeight="1">
      <c r="A2069" s="414"/>
      <c r="B2069" s="414"/>
      <c r="C2069" s="414"/>
      <c r="D2069" s="414"/>
      <c r="E2069" s="412">
        <v>2011</v>
      </c>
      <c r="F2069" s="413"/>
      <c r="G2069" s="413"/>
      <c r="H2069" s="410">
        <f t="shared" si="64"/>
        <v>39093100</v>
      </c>
      <c r="I2069" s="410" t="str">
        <f t="shared" si="65"/>
        <v>--- Poli(metilenfenilizocianatas) (neapdorotas MDI, MDI polimeras)</v>
      </c>
      <c r="J2069" s="410" t="str">
        <f t="shared" si="65"/>
        <v>kilogramai</v>
      </c>
    </row>
    <row r="2070" spans="1:10" ht="18" hidden="1" customHeight="1">
      <c r="A2070" s="414"/>
      <c r="B2070" s="414"/>
      <c r="C2070" s="414"/>
      <c r="D2070" s="414"/>
      <c r="E2070" s="412">
        <v>2010</v>
      </c>
      <c r="F2070" s="413"/>
      <c r="G2070" s="413"/>
      <c r="H2070" s="410">
        <f t="shared" si="64"/>
        <v>39093100</v>
      </c>
      <c r="I2070" s="410" t="str">
        <f t="shared" si="65"/>
        <v>--- Poli(metilenfenilizocianatas) (neapdorotas MDI, MDI polimeras)</v>
      </c>
      <c r="J2070" s="410" t="str">
        <f t="shared" si="65"/>
        <v>kilogramai</v>
      </c>
    </row>
    <row r="2071" spans="1:10" ht="18" hidden="1" customHeight="1">
      <c r="A2071" s="414"/>
      <c r="B2071" s="414"/>
      <c r="C2071" s="414"/>
      <c r="D2071" s="414"/>
      <c r="E2071" s="412">
        <v>2009</v>
      </c>
      <c r="F2071" s="413"/>
      <c r="G2071" s="413"/>
      <c r="H2071" s="410">
        <f t="shared" si="64"/>
        <v>39093100</v>
      </c>
      <c r="I2071" s="410" t="str">
        <f t="shared" si="65"/>
        <v>--- Poli(metilenfenilizocianatas) (neapdorotas MDI, MDI polimeras)</v>
      </c>
      <c r="J2071" s="410" t="str">
        <f t="shared" si="65"/>
        <v>kilogramai</v>
      </c>
    </row>
    <row r="2072" spans="1:10" ht="18" hidden="1" customHeight="1">
      <c r="A2072" s="414"/>
      <c r="B2072" s="414"/>
      <c r="C2072" s="414"/>
      <c r="D2072" s="414"/>
      <c r="E2072" s="412">
        <v>2008</v>
      </c>
      <c r="F2072" s="413"/>
      <c r="G2072" s="413"/>
      <c r="H2072" s="410">
        <f t="shared" si="64"/>
        <v>39093100</v>
      </c>
      <c r="I2072" s="410" t="str">
        <f t="shared" si="65"/>
        <v>--- Poli(metilenfenilizocianatas) (neapdorotas MDI, MDI polimeras)</v>
      </c>
      <c r="J2072" s="410" t="str">
        <f t="shared" si="65"/>
        <v>kilogramai</v>
      </c>
    </row>
    <row r="2073" spans="1:10" ht="18" hidden="1" customHeight="1">
      <c r="A2073" s="414"/>
      <c r="B2073" s="414"/>
      <c r="C2073" s="414"/>
      <c r="D2073" s="414"/>
      <c r="E2073" s="412">
        <v>2007</v>
      </c>
      <c r="F2073" s="413"/>
      <c r="G2073" s="413"/>
      <c r="H2073" s="410">
        <f t="shared" si="64"/>
        <v>39093100</v>
      </c>
      <c r="I2073" s="410" t="str">
        <f t="shared" si="65"/>
        <v>--- Poli(metilenfenilizocianatas) (neapdorotas MDI, MDI polimeras)</v>
      </c>
      <c r="J2073" s="410" t="str">
        <f t="shared" si="65"/>
        <v>kilogramai</v>
      </c>
    </row>
    <row r="2074" spans="1:10" ht="18" hidden="1" customHeight="1">
      <c r="A2074" s="414"/>
      <c r="B2074" s="414"/>
      <c r="C2074" s="414"/>
      <c r="D2074" s="414"/>
      <c r="E2074" s="412">
        <v>2006</v>
      </c>
      <c r="F2074" s="413"/>
      <c r="G2074" s="413"/>
      <c r="H2074" s="410">
        <f t="shared" si="64"/>
        <v>39093100</v>
      </c>
      <c r="I2074" s="410" t="str">
        <f t="shared" si="65"/>
        <v>--- Poli(metilenfenilizocianatas) (neapdorotas MDI, MDI polimeras)</v>
      </c>
      <c r="J2074" s="410" t="str">
        <f t="shared" si="65"/>
        <v>kilogramai</v>
      </c>
    </row>
    <row r="2075" spans="1:10" ht="18" hidden="1" customHeight="1">
      <c r="A2075" s="414"/>
      <c r="B2075" s="414"/>
      <c r="C2075" s="414"/>
      <c r="D2075" s="414"/>
      <c r="E2075" s="412">
        <v>2005</v>
      </c>
      <c r="F2075" s="413"/>
      <c r="G2075" s="413"/>
      <c r="H2075" s="410">
        <f t="shared" si="64"/>
        <v>39093100</v>
      </c>
      <c r="I2075" s="410" t="str">
        <f t="shared" si="65"/>
        <v>--- Poli(metilenfenilizocianatas) (neapdorotas MDI, MDI polimeras)</v>
      </c>
      <c r="J2075" s="410" t="str">
        <f t="shared" si="65"/>
        <v>kilogramai</v>
      </c>
    </row>
    <row r="2076" spans="1:10" ht="18" hidden="1" customHeight="1">
      <c r="A2076" s="414"/>
      <c r="B2076" s="411" t="s">
        <v>3306</v>
      </c>
      <c r="C2076" s="411" t="s">
        <v>3212</v>
      </c>
      <c r="D2076" s="411" t="s">
        <v>3054</v>
      </c>
      <c r="E2076" s="412">
        <v>2018</v>
      </c>
      <c r="F2076" s="413">
        <v>147210.6</v>
      </c>
      <c r="G2076" s="413">
        <v>281625.7</v>
      </c>
      <c r="H2076" s="410">
        <f t="shared" si="64"/>
        <v>39093900</v>
      </c>
      <c r="I2076" s="410" t="str">
        <f t="shared" si="65"/>
        <v>--- Kitas</v>
      </c>
      <c r="J2076" s="410" t="str">
        <f t="shared" si="65"/>
        <v>kilogramai</v>
      </c>
    </row>
    <row r="2077" spans="1:10" ht="18" hidden="1" customHeight="1">
      <c r="A2077" s="414"/>
      <c r="B2077" s="414"/>
      <c r="C2077" s="414"/>
      <c r="D2077" s="414"/>
      <c r="E2077" s="412">
        <v>2017</v>
      </c>
      <c r="F2077" s="413">
        <v>145606.20000000001</v>
      </c>
      <c r="G2077" s="413">
        <v>333985.40000000002</v>
      </c>
      <c r="H2077" s="410">
        <f t="shared" si="64"/>
        <v>39093900</v>
      </c>
      <c r="I2077" s="410" t="str">
        <f t="shared" si="65"/>
        <v>--- Kitas</v>
      </c>
      <c r="J2077" s="410" t="str">
        <f t="shared" si="65"/>
        <v>kilogramai</v>
      </c>
    </row>
    <row r="2078" spans="1:10" ht="18" hidden="1" customHeight="1">
      <c r="A2078" s="414"/>
      <c r="B2078" s="414"/>
      <c r="C2078" s="414"/>
      <c r="D2078" s="414"/>
      <c r="E2078" s="412">
        <v>2016</v>
      </c>
      <c r="F2078" s="413"/>
      <c r="G2078" s="413"/>
      <c r="H2078" s="410">
        <f t="shared" si="64"/>
        <v>39093900</v>
      </c>
      <c r="I2078" s="410" t="str">
        <f t="shared" si="65"/>
        <v>--- Kitas</v>
      </c>
      <c r="J2078" s="410" t="str">
        <f t="shared" si="65"/>
        <v>kilogramai</v>
      </c>
    </row>
    <row r="2079" spans="1:10" ht="18" hidden="1" customHeight="1">
      <c r="A2079" s="414"/>
      <c r="B2079" s="414"/>
      <c r="C2079" s="414"/>
      <c r="D2079" s="414"/>
      <c r="E2079" s="412">
        <v>2015</v>
      </c>
      <c r="F2079" s="413"/>
      <c r="G2079" s="413"/>
      <c r="H2079" s="410">
        <f t="shared" si="64"/>
        <v>39093900</v>
      </c>
      <c r="I2079" s="410" t="str">
        <f t="shared" si="65"/>
        <v>--- Kitas</v>
      </c>
      <c r="J2079" s="410" t="str">
        <f t="shared" si="65"/>
        <v>kilogramai</v>
      </c>
    </row>
    <row r="2080" spans="1:10" ht="18" hidden="1" customHeight="1">
      <c r="A2080" s="414"/>
      <c r="B2080" s="414"/>
      <c r="C2080" s="414"/>
      <c r="D2080" s="414"/>
      <c r="E2080" s="412">
        <v>2014</v>
      </c>
      <c r="F2080" s="413"/>
      <c r="G2080" s="413"/>
      <c r="H2080" s="410">
        <f t="shared" si="64"/>
        <v>39093900</v>
      </c>
      <c r="I2080" s="410" t="str">
        <f t="shared" si="65"/>
        <v>--- Kitas</v>
      </c>
      <c r="J2080" s="410" t="str">
        <f t="shared" si="65"/>
        <v>kilogramai</v>
      </c>
    </row>
    <row r="2081" spans="1:10" ht="18" hidden="1" customHeight="1">
      <c r="A2081" s="414"/>
      <c r="B2081" s="414"/>
      <c r="C2081" s="414"/>
      <c r="D2081" s="414"/>
      <c r="E2081" s="412">
        <v>2013</v>
      </c>
      <c r="F2081" s="413"/>
      <c r="G2081" s="413"/>
      <c r="H2081" s="410">
        <f t="shared" si="64"/>
        <v>39093900</v>
      </c>
      <c r="I2081" s="410" t="str">
        <f t="shared" si="65"/>
        <v>--- Kitas</v>
      </c>
      <c r="J2081" s="410" t="str">
        <f t="shared" si="65"/>
        <v>kilogramai</v>
      </c>
    </row>
    <row r="2082" spans="1:10" ht="18" hidden="1" customHeight="1">
      <c r="A2082" s="414"/>
      <c r="B2082" s="414"/>
      <c r="C2082" s="414"/>
      <c r="D2082" s="414"/>
      <c r="E2082" s="412">
        <v>2012</v>
      </c>
      <c r="F2082" s="413"/>
      <c r="G2082" s="413"/>
      <c r="H2082" s="410">
        <f t="shared" si="64"/>
        <v>39093900</v>
      </c>
      <c r="I2082" s="410" t="str">
        <f t="shared" si="65"/>
        <v>--- Kitas</v>
      </c>
      <c r="J2082" s="410" t="str">
        <f t="shared" si="65"/>
        <v>kilogramai</v>
      </c>
    </row>
    <row r="2083" spans="1:10" ht="18" hidden="1" customHeight="1">
      <c r="A2083" s="414"/>
      <c r="B2083" s="414"/>
      <c r="C2083" s="414"/>
      <c r="D2083" s="414"/>
      <c r="E2083" s="412">
        <v>2011</v>
      </c>
      <c r="F2083" s="413"/>
      <c r="G2083" s="413"/>
      <c r="H2083" s="410">
        <f t="shared" si="64"/>
        <v>39093900</v>
      </c>
      <c r="I2083" s="410" t="str">
        <f t="shared" si="65"/>
        <v>--- Kitas</v>
      </c>
      <c r="J2083" s="410" t="str">
        <f t="shared" si="65"/>
        <v>kilogramai</v>
      </c>
    </row>
    <row r="2084" spans="1:10" ht="18" hidden="1" customHeight="1">
      <c r="A2084" s="414"/>
      <c r="B2084" s="414"/>
      <c r="C2084" s="414"/>
      <c r="D2084" s="414"/>
      <c r="E2084" s="412">
        <v>2010</v>
      </c>
      <c r="F2084" s="413"/>
      <c r="G2084" s="413"/>
      <c r="H2084" s="410">
        <f t="shared" si="64"/>
        <v>39093900</v>
      </c>
      <c r="I2084" s="410" t="str">
        <f t="shared" si="65"/>
        <v>--- Kitas</v>
      </c>
      <c r="J2084" s="410" t="str">
        <f t="shared" si="65"/>
        <v>kilogramai</v>
      </c>
    </row>
    <row r="2085" spans="1:10" ht="18" hidden="1" customHeight="1">
      <c r="A2085" s="414"/>
      <c r="B2085" s="414"/>
      <c r="C2085" s="414"/>
      <c r="D2085" s="414"/>
      <c r="E2085" s="412">
        <v>2009</v>
      </c>
      <c r="F2085" s="413"/>
      <c r="G2085" s="413"/>
      <c r="H2085" s="410">
        <f t="shared" si="64"/>
        <v>39093900</v>
      </c>
      <c r="I2085" s="410" t="str">
        <f t="shared" si="65"/>
        <v>--- Kitas</v>
      </c>
      <c r="J2085" s="410" t="str">
        <f t="shared" si="65"/>
        <v>kilogramai</v>
      </c>
    </row>
    <row r="2086" spans="1:10" ht="18" hidden="1" customHeight="1">
      <c r="A2086" s="414"/>
      <c r="B2086" s="414"/>
      <c r="C2086" s="414"/>
      <c r="D2086" s="414"/>
      <c r="E2086" s="412">
        <v>2008</v>
      </c>
      <c r="F2086" s="413"/>
      <c r="G2086" s="413"/>
      <c r="H2086" s="410">
        <f t="shared" si="64"/>
        <v>39093900</v>
      </c>
      <c r="I2086" s="410" t="str">
        <f t="shared" si="65"/>
        <v>--- Kitas</v>
      </c>
      <c r="J2086" s="410" t="str">
        <f t="shared" si="65"/>
        <v>kilogramai</v>
      </c>
    </row>
    <row r="2087" spans="1:10" ht="18" hidden="1" customHeight="1">
      <c r="A2087" s="414"/>
      <c r="B2087" s="414"/>
      <c r="C2087" s="414"/>
      <c r="D2087" s="414"/>
      <c r="E2087" s="412">
        <v>2007</v>
      </c>
      <c r="F2087" s="413"/>
      <c r="G2087" s="413"/>
      <c r="H2087" s="410">
        <f t="shared" si="64"/>
        <v>39093900</v>
      </c>
      <c r="I2087" s="410" t="str">
        <f t="shared" si="65"/>
        <v>--- Kitas</v>
      </c>
      <c r="J2087" s="410" t="str">
        <f t="shared" si="65"/>
        <v>kilogramai</v>
      </c>
    </row>
    <row r="2088" spans="1:10" ht="18" hidden="1" customHeight="1">
      <c r="A2088" s="414"/>
      <c r="B2088" s="414"/>
      <c r="C2088" s="414"/>
      <c r="D2088" s="414"/>
      <c r="E2088" s="412">
        <v>2006</v>
      </c>
      <c r="F2088" s="413"/>
      <c r="G2088" s="413"/>
      <c r="H2088" s="410">
        <f t="shared" si="64"/>
        <v>39093900</v>
      </c>
      <c r="I2088" s="410" t="str">
        <f t="shared" si="65"/>
        <v>--- Kitas</v>
      </c>
      <c r="J2088" s="410" t="str">
        <f t="shared" si="65"/>
        <v>kilogramai</v>
      </c>
    </row>
    <row r="2089" spans="1:10" ht="18" hidden="1" customHeight="1">
      <c r="A2089" s="414"/>
      <c r="B2089" s="414"/>
      <c r="C2089" s="414"/>
      <c r="D2089" s="414"/>
      <c r="E2089" s="412">
        <v>2005</v>
      </c>
      <c r="F2089" s="413"/>
      <c r="G2089" s="413"/>
      <c r="H2089" s="410">
        <f t="shared" si="64"/>
        <v>39093900</v>
      </c>
      <c r="I2089" s="410" t="str">
        <f t="shared" si="65"/>
        <v>--- Kitas</v>
      </c>
      <c r="J2089" s="410" t="str">
        <f t="shared" si="65"/>
        <v>kilogramai</v>
      </c>
    </row>
    <row r="2090" spans="1:10" ht="18" hidden="1" customHeight="1">
      <c r="A2090" s="414"/>
      <c r="B2090" s="411" t="s">
        <v>3307</v>
      </c>
      <c r="C2090" s="411" t="s">
        <v>3308</v>
      </c>
      <c r="D2090" s="411" t="s">
        <v>3054</v>
      </c>
      <c r="E2090" s="412">
        <v>2018</v>
      </c>
      <c r="F2090" s="413">
        <v>279260.40000000002</v>
      </c>
      <c r="G2090" s="413">
        <v>9338896.6999999993</v>
      </c>
      <c r="H2090" s="410">
        <f t="shared" si="64"/>
        <v>39094000</v>
      </c>
      <c r="I2090" s="410" t="str">
        <f t="shared" si="65"/>
        <v>-- Fenolio dervos</v>
      </c>
      <c r="J2090" s="410" t="str">
        <f t="shared" si="65"/>
        <v>kilogramai</v>
      </c>
    </row>
    <row r="2091" spans="1:10" ht="18" hidden="1" customHeight="1">
      <c r="A2091" s="414"/>
      <c r="B2091" s="414"/>
      <c r="C2091" s="414"/>
      <c r="D2091" s="414"/>
      <c r="E2091" s="412">
        <v>2017</v>
      </c>
      <c r="F2091" s="413">
        <v>242516.3</v>
      </c>
      <c r="G2091" s="413">
        <v>8741032.0999999996</v>
      </c>
      <c r="H2091" s="410">
        <f t="shared" si="64"/>
        <v>39094000</v>
      </c>
      <c r="I2091" s="410" t="str">
        <f t="shared" si="65"/>
        <v>-- Fenolio dervos</v>
      </c>
      <c r="J2091" s="410" t="str">
        <f t="shared" si="65"/>
        <v>kilogramai</v>
      </c>
    </row>
    <row r="2092" spans="1:10" ht="18" hidden="1" customHeight="1">
      <c r="A2092" s="414"/>
      <c r="B2092" s="414"/>
      <c r="C2092" s="414"/>
      <c r="D2092" s="414"/>
      <c r="E2092" s="412">
        <v>2016</v>
      </c>
      <c r="F2092" s="413">
        <v>245093.8</v>
      </c>
      <c r="G2092" s="413">
        <v>7356695.9000000004</v>
      </c>
      <c r="H2092" s="410">
        <f t="shared" si="64"/>
        <v>39094000</v>
      </c>
      <c r="I2092" s="410" t="str">
        <f t="shared" si="65"/>
        <v>-- Fenolio dervos</v>
      </c>
      <c r="J2092" s="410" t="str">
        <f t="shared" si="65"/>
        <v>kilogramai</v>
      </c>
    </row>
    <row r="2093" spans="1:10" ht="18" hidden="1" customHeight="1">
      <c r="A2093" s="414"/>
      <c r="B2093" s="414"/>
      <c r="C2093" s="414"/>
      <c r="D2093" s="414"/>
      <c r="E2093" s="412">
        <v>2015</v>
      </c>
      <c r="F2093" s="413">
        <v>277364.40000000002</v>
      </c>
      <c r="G2093" s="413">
        <v>6626541.0999999996</v>
      </c>
      <c r="H2093" s="410">
        <f t="shared" si="64"/>
        <v>39094000</v>
      </c>
      <c r="I2093" s="410" t="str">
        <f t="shared" si="65"/>
        <v>-- Fenolio dervos</v>
      </c>
      <c r="J2093" s="410" t="str">
        <f t="shared" si="65"/>
        <v>kilogramai</v>
      </c>
    </row>
    <row r="2094" spans="1:10" ht="18" hidden="1" customHeight="1">
      <c r="A2094" s="414"/>
      <c r="B2094" s="414"/>
      <c r="C2094" s="414"/>
      <c r="D2094" s="414"/>
      <c r="E2094" s="412">
        <v>2014</v>
      </c>
      <c r="F2094" s="413">
        <v>439160</v>
      </c>
      <c r="G2094" s="413">
        <v>6787358.2999999998</v>
      </c>
      <c r="H2094" s="410">
        <f t="shared" si="64"/>
        <v>39094000</v>
      </c>
      <c r="I2094" s="410" t="str">
        <f t="shared" si="65"/>
        <v>-- Fenolio dervos</v>
      </c>
      <c r="J2094" s="410" t="str">
        <f t="shared" si="65"/>
        <v>kilogramai</v>
      </c>
    </row>
    <row r="2095" spans="1:10" ht="18" hidden="1" customHeight="1">
      <c r="A2095" s="414"/>
      <c r="B2095" s="414"/>
      <c r="C2095" s="414"/>
      <c r="D2095" s="414"/>
      <c r="E2095" s="412">
        <v>2013</v>
      </c>
      <c r="F2095" s="413">
        <v>562703</v>
      </c>
      <c r="G2095" s="413">
        <v>7134454.2000000002</v>
      </c>
      <c r="H2095" s="410">
        <f t="shared" si="64"/>
        <v>39094000</v>
      </c>
      <c r="I2095" s="410" t="str">
        <f t="shared" si="65"/>
        <v>-- Fenolio dervos</v>
      </c>
      <c r="J2095" s="410" t="str">
        <f t="shared" si="65"/>
        <v>kilogramai</v>
      </c>
    </row>
    <row r="2096" spans="1:10" ht="18" hidden="1" customHeight="1">
      <c r="A2096" s="414"/>
      <c r="B2096" s="414"/>
      <c r="C2096" s="414"/>
      <c r="D2096" s="414"/>
      <c r="E2096" s="412">
        <v>2012</v>
      </c>
      <c r="F2096" s="413">
        <v>247236.5</v>
      </c>
      <c r="G2096" s="413">
        <v>6439552.4000000004</v>
      </c>
      <c r="H2096" s="410">
        <f t="shared" si="64"/>
        <v>39094000</v>
      </c>
      <c r="I2096" s="410" t="str">
        <f t="shared" si="65"/>
        <v>-- Fenolio dervos</v>
      </c>
      <c r="J2096" s="410" t="str">
        <f t="shared" si="65"/>
        <v>kilogramai</v>
      </c>
    </row>
    <row r="2097" spans="1:10" ht="18" hidden="1" customHeight="1">
      <c r="A2097" s="414"/>
      <c r="B2097" s="414"/>
      <c r="C2097" s="414"/>
      <c r="D2097" s="414"/>
      <c r="E2097" s="412">
        <v>2011</v>
      </c>
      <c r="F2097" s="413">
        <v>6012</v>
      </c>
      <c r="G2097" s="413">
        <v>5209684.5</v>
      </c>
      <c r="H2097" s="410">
        <f t="shared" si="64"/>
        <v>39094000</v>
      </c>
      <c r="I2097" s="410" t="str">
        <f t="shared" si="65"/>
        <v>-- Fenolio dervos</v>
      </c>
      <c r="J2097" s="410" t="str">
        <f t="shared" si="65"/>
        <v>kilogramai</v>
      </c>
    </row>
    <row r="2098" spans="1:10" ht="18" hidden="1" customHeight="1">
      <c r="A2098" s="414"/>
      <c r="B2098" s="414"/>
      <c r="C2098" s="414"/>
      <c r="D2098" s="414"/>
      <c r="E2098" s="412">
        <v>2010</v>
      </c>
      <c r="F2098" s="413">
        <v>259530.8</v>
      </c>
      <c r="G2098" s="413">
        <v>5095012.4000000004</v>
      </c>
      <c r="H2098" s="410">
        <f t="shared" si="64"/>
        <v>39094000</v>
      </c>
      <c r="I2098" s="410" t="str">
        <f t="shared" si="65"/>
        <v>-- Fenolio dervos</v>
      </c>
      <c r="J2098" s="410" t="str">
        <f t="shared" si="65"/>
        <v>kilogramai</v>
      </c>
    </row>
    <row r="2099" spans="1:10" ht="18" hidden="1" customHeight="1">
      <c r="A2099" s="414"/>
      <c r="B2099" s="414"/>
      <c r="C2099" s="414"/>
      <c r="D2099" s="414"/>
      <c r="E2099" s="412">
        <v>2009</v>
      </c>
      <c r="F2099" s="413">
        <v>126311</v>
      </c>
      <c r="G2099" s="413">
        <v>2796397</v>
      </c>
      <c r="H2099" s="410">
        <f t="shared" si="64"/>
        <v>39094000</v>
      </c>
      <c r="I2099" s="410" t="str">
        <f t="shared" si="65"/>
        <v>-- Fenolio dervos</v>
      </c>
      <c r="J2099" s="410" t="str">
        <f t="shared" si="65"/>
        <v>kilogramai</v>
      </c>
    </row>
    <row r="2100" spans="1:10" ht="18" hidden="1" customHeight="1">
      <c r="A2100" s="414"/>
      <c r="B2100" s="414"/>
      <c r="C2100" s="414"/>
      <c r="D2100" s="414"/>
      <c r="E2100" s="412">
        <v>2008</v>
      </c>
      <c r="F2100" s="413">
        <v>525</v>
      </c>
      <c r="G2100" s="413">
        <v>5100011.2</v>
      </c>
      <c r="H2100" s="410">
        <f t="shared" si="64"/>
        <v>39094000</v>
      </c>
      <c r="I2100" s="410" t="str">
        <f t="shared" si="65"/>
        <v>-- Fenolio dervos</v>
      </c>
      <c r="J2100" s="410" t="str">
        <f t="shared" si="65"/>
        <v>kilogramai</v>
      </c>
    </row>
    <row r="2101" spans="1:10" ht="18" hidden="1" customHeight="1">
      <c r="A2101" s="414"/>
      <c r="B2101" s="414"/>
      <c r="C2101" s="414"/>
      <c r="D2101" s="414"/>
      <c r="E2101" s="412">
        <v>2007</v>
      </c>
      <c r="F2101" s="413">
        <v>2977.4</v>
      </c>
      <c r="G2101" s="413">
        <v>7374593.5999999996</v>
      </c>
      <c r="H2101" s="410">
        <f t="shared" si="64"/>
        <v>39094000</v>
      </c>
      <c r="I2101" s="410" t="str">
        <f t="shared" si="65"/>
        <v>-- Fenolio dervos</v>
      </c>
      <c r="J2101" s="410" t="str">
        <f t="shared" si="65"/>
        <v>kilogramai</v>
      </c>
    </row>
    <row r="2102" spans="1:10" ht="18" hidden="1" customHeight="1">
      <c r="A2102" s="414"/>
      <c r="B2102" s="414"/>
      <c r="C2102" s="414"/>
      <c r="D2102" s="414"/>
      <c r="E2102" s="412">
        <v>2006</v>
      </c>
      <c r="F2102" s="413">
        <v>5214</v>
      </c>
      <c r="G2102" s="413">
        <v>7140017.7000000002</v>
      </c>
      <c r="H2102" s="410">
        <f t="shared" si="64"/>
        <v>39094000</v>
      </c>
      <c r="I2102" s="410" t="str">
        <f t="shared" si="65"/>
        <v>-- Fenolio dervos</v>
      </c>
      <c r="J2102" s="410" t="str">
        <f t="shared" si="65"/>
        <v>kilogramai</v>
      </c>
    </row>
    <row r="2103" spans="1:10" ht="18" hidden="1" customHeight="1">
      <c r="A2103" s="414"/>
      <c r="B2103" s="414"/>
      <c r="C2103" s="414"/>
      <c r="D2103" s="414"/>
      <c r="E2103" s="412">
        <v>2005</v>
      </c>
      <c r="F2103" s="413">
        <v>5222</v>
      </c>
      <c r="G2103" s="413">
        <v>4570848.3</v>
      </c>
      <c r="H2103" s="410">
        <f t="shared" si="64"/>
        <v>39094000</v>
      </c>
      <c r="I2103" s="410" t="str">
        <f t="shared" si="65"/>
        <v>-- Fenolio dervos</v>
      </c>
      <c r="J2103" s="410" t="str">
        <f t="shared" si="65"/>
        <v>kilogramai</v>
      </c>
    </row>
    <row r="2104" spans="1:10" ht="18" hidden="1" customHeight="1">
      <c r="A2104" s="414"/>
      <c r="B2104" s="411" t="s">
        <v>3309</v>
      </c>
      <c r="C2104" s="411" t="s">
        <v>3310</v>
      </c>
      <c r="D2104" s="411" t="s">
        <v>3054</v>
      </c>
      <c r="E2104" s="412">
        <v>2018</v>
      </c>
      <c r="F2104" s="413">
        <v>207070.6</v>
      </c>
      <c r="G2104" s="413">
        <v>212227.4</v>
      </c>
      <c r="H2104" s="410">
        <f t="shared" si="64"/>
        <v>39095010</v>
      </c>
      <c r="I2104" s="410" t="str">
        <f t="shared" si="65"/>
        <v>-- Poliuretanas, gautas iš 2,2′-(tret-butilimino)dietanolio ir 4,4′-metilendicikloheksildiizocianato, N,N-dimetilacetamido tirpale, kurio sudėtyje polimeras sudaro ne mažiau kaip 50 % masės</v>
      </c>
      <c r="J2104" s="410" t="str">
        <f t="shared" si="65"/>
        <v>kilogramai</v>
      </c>
    </row>
    <row r="2105" spans="1:10" ht="18" hidden="1" customHeight="1">
      <c r="A2105" s="414"/>
      <c r="B2105" s="414"/>
      <c r="C2105" s="414"/>
      <c r="D2105" s="414"/>
      <c r="E2105" s="412">
        <v>2017</v>
      </c>
      <c r="F2105" s="413">
        <v>276299.3</v>
      </c>
      <c r="G2105" s="413">
        <v>128640.4</v>
      </c>
      <c r="H2105" s="410">
        <f t="shared" si="64"/>
        <v>39095010</v>
      </c>
      <c r="I2105" s="410" t="str">
        <f t="shared" si="65"/>
        <v>-- Poliuretanas, gautas iš 2,2′-(tret-butilimino)dietanolio ir 4,4′-metilendicikloheksildiizocianato, N,N-dimetilacetamido tirpale, kurio sudėtyje polimeras sudaro ne mažiau kaip 50 % masės</v>
      </c>
      <c r="J2105" s="410" t="str">
        <f t="shared" si="65"/>
        <v>kilogramai</v>
      </c>
    </row>
    <row r="2106" spans="1:10" ht="18" hidden="1" customHeight="1">
      <c r="A2106" s="414"/>
      <c r="B2106" s="414"/>
      <c r="C2106" s="414"/>
      <c r="D2106" s="414"/>
      <c r="E2106" s="412">
        <v>2016</v>
      </c>
      <c r="F2106" s="413">
        <v>238065</v>
      </c>
      <c r="G2106" s="413">
        <v>319917.40000000002</v>
      </c>
      <c r="H2106" s="410">
        <f t="shared" si="64"/>
        <v>39095010</v>
      </c>
      <c r="I2106" s="410" t="str">
        <f t="shared" si="65"/>
        <v>-- Poliuretanas, gautas iš 2,2′-(tret-butilimino)dietanolio ir 4,4′-metilendicikloheksildiizocianato, N,N-dimetilacetamido tirpale, kurio sudėtyje polimeras sudaro ne mažiau kaip 50 % masės</v>
      </c>
      <c r="J2106" s="410" t="str">
        <f t="shared" si="65"/>
        <v>kilogramai</v>
      </c>
    </row>
    <row r="2107" spans="1:10" ht="18" hidden="1" customHeight="1">
      <c r="A2107" s="414"/>
      <c r="B2107" s="414"/>
      <c r="C2107" s="414"/>
      <c r="D2107" s="414"/>
      <c r="E2107" s="412">
        <v>2015</v>
      </c>
      <c r="F2107" s="413">
        <v>171362.7</v>
      </c>
      <c r="G2107" s="413">
        <v>430669</v>
      </c>
      <c r="H2107" s="410">
        <f t="shared" si="64"/>
        <v>39095010</v>
      </c>
      <c r="I2107" s="410" t="str">
        <f t="shared" si="65"/>
        <v>-- Poliuretanas, gautas iš 2,2′-(tret-butilimino)dietanolio ir 4,4′-metilendicikloheksildiizocianato, N,N-dimetilacetamido tirpale, kurio sudėtyje polimeras sudaro ne mažiau kaip 50 % masės</v>
      </c>
      <c r="J2107" s="410" t="str">
        <f t="shared" si="65"/>
        <v>kilogramai</v>
      </c>
    </row>
    <row r="2108" spans="1:10" ht="18" hidden="1" customHeight="1">
      <c r="A2108" s="414"/>
      <c r="B2108" s="414"/>
      <c r="C2108" s="414"/>
      <c r="D2108" s="414"/>
      <c r="E2108" s="412">
        <v>2014</v>
      </c>
      <c r="F2108" s="413">
        <v>51516.3</v>
      </c>
      <c r="G2108" s="413">
        <v>260997.2</v>
      </c>
      <c r="H2108" s="410">
        <f t="shared" si="64"/>
        <v>39095010</v>
      </c>
      <c r="I2108" s="410" t="str">
        <f t="shared" si="65"/>
        <v>-- Poliuretanas, gautas iš 2,2′-(tret-butilimino)dietanolio ir 4,4′-metilendicikloheksildiizocianato, N,N-dimetilacetamido tirpale, kurio sudėtyje polimeras sudaro ne mažiau kaip 50 % masės</v>
      </c>
      <c r="J2108" s="410" t="str">
        <f t="shared" si="65"/>
        <v>kilogramai</v>
      </c>
    </row>
    <row r="2109" spans="1:10" ht="18" hidden="1" customHeight="1">
      <c r="A2109" s="414"/>
      <c r="B2109" s="414"/>
      <c r="C2109" s="414"/>
      <c r="D2109" s="414"/>
      <c r="E2109" s="412">
        <v>2013</v>
      </c>
      <c r="F2109" s="413">
        <v>45938.5</v>
      </c>
      <c r="G2109" s="413">
        <v>218400</v>
      </c>
      <c r="H2109" s="410">
        <f t="shared" si="64"/>
        <v>39095010</v>
      </c>
      <c r="I2109" s="410" t="str">
        <f t="shared" si="65"/>
        <v>-- Poliuretanas, gautas iš 2,2′-(tret-butilimino)dietanolio ir 4,4′-metilendicikloheksildiizocianato, N,N-dimetilacetamido tirpale, kurio sudėtyje polimeras sudaro ne mažiau kaip 50 % masės</v>
      </c>
      <c r="J2109" s="410" t="str">
        <f t="shared" si="65"/>
        <v>kilogramai</v>
      </c>
    </row>
    <row r="2110" spans="1:10" ht="18" hidden="1" customHeight="1">
      <c r="A2110" s="414"/>
      <c r="B2110" s="414"/>
      <c r="C2110" s="414"/>
      <c r="D2110" s="414"/>
      <c r="E2110" s="412">
        <v>2012</v>
      </c>
      <c r="F2110" s="413">
        <v>46039.3</v>
      </c>
      <c r="G2110" s="413">
        <v>167892.9</v>
      </c>
      <c r="H2110" s="410">
        <f t="shared" si="64"/>
        <v>39095010</v>
      </c>
      <c r="I2110" s="410" t="str">
        <f t="shared" si="65"/>
        <v>-- Poliuretanas, gautas iš 2,2′-(tret-butilimino)dietanolio ir 4,4′-metilendicikloheksildiizocianato, N,N-dimetilacetamido tirpale, kurio sudėtyje polimeras sudaro ne mažiau kaip 50 % masės</v>
      </c>
      <c r="J2110" s="410" t="str">
        <f t="shared" si="65"/>
        <v>kilogramai</v>
      </c>
    </row>
    <row r="2111" spans="1:10" ht="18" hidden="1" customHeight="1">
      <c r="A2111" s="414"/>
      <c r="B2111" s="414"/>
      <c r="C2111" s="414"/>
      <c r="D2111" s="414"/>
      <c r="E2111" s="412">
        <v>2011</v>
      </c>
      <c r="F2111" s="413">
        <v>19307.8</v>
      </c>
      <c r="G2111" s="413">
        <v>53878</v>
      </c>
      <c r="H2111" s="410">
        <f t="shared" si="64"/>
        <v>39095010</v>
      </c>
      <c r="I2111" s="410" t="str">
        <f t="shared" si="65"/>
        <v>-- Poliuretanas, gautas iš 2,2′-(tret-butilimino)dietanolio ir 4,4′-metilendicikloheksildiizocianato, N,N-dimetilacetamido tirpale, kurio sudėtyje polimeras sudaro ne mažiau kaip 50 % masės</v>
      </c>
      <c r="J2111" s="410" t="str">
        <f t="shared" si="65"/>
        <v>kilogramai</v>
      </c>
    </row>
    <row r="2112" spans="1:10" ht="18" hidden="1" customHeight="1">
      <c r="A2112" s="414"/>
      <c r="B2112" s="414"/>
      <c r="C2112" s="414"/>
      <c r="D2112" s="414"/>
      <c r="E2112" s="412">
        <v>2010</v>
      </c>
      <c r="F2112" s="413">
        <v>7683.8</v>
      </c>
      <c r="G2112" s="413">
        <v>89634</v>
      </c>
      <c r="H2112" s="410">
        <f t="shared" si="64"/>
        <v>39095010</v>
      </c>
      <c r="I2112" s="410" t="str">
        <f t="shared" si="65"/>
        <v>-- Poliuretanas, gautas iš 2,2′-(tret-butilimino)dietanolio ir 4,4′-metilendicikloheksildiizocianato, N,N-dimetilacetamido tirpale, kurio sudėtyje polimeras sudaro ne mažiau kaip 50 % masės</v>
      </c>
      <c r="J2112" s="410" t="str">
        <f t="shared" si="65"/>
        <v>kilogramai</v>
      </c>
    </row>
    <row r="2113" spans="1:10" ht="18" hidden="1" customHeight="1">
      <c r="A2113" s="414"/>
      <c r="B2113" s="414"/>
      <c r="C2113" s="414"/>
      <c r="D2113" s="414"/>
      <c r="E2113" s="412">
        <v>2009</v>
      </c>
      <c r="F2113" s="413">
        <v>5766.2</v>
      </c>
      <c r="G2113" s="413">
        <v>70517</v>
      </c>
      <c r="H2113" s="410">
        <f t="shared" si="64"/>
        <v>39095010</v>
      </c>
      <c r="I2113" s="410" t="str">
        <f t="shared" si="65"/>
        <v>-- Poliuretanas, gautas iš 2,2′-(tret-butilimino)dietanolio ir 4,4′-metilendicikloheksildiizocianato, N,N-dimetilacetamido tirpale, kurio sudėtyje polimeras sudaro ne mažiau kaip 50 % masės</v>
      </c>
      <c r="J2113" s="410" t="str">
        <f t="shared" si="65"/>
        <v>kilogramai</v>
      </c>
    </row>
    <row r="2114" spans="1:10" ht="18" hidden="1" customHeight="1">
      <c r="A2114" s="414"/>
      <c r="B2114" s="414"/>
      <c r="C2114" s="414"/>
      <c r="D2114" s="414"/>
      <c r="E2114" s="412">
        <v>2008</v>
      </c>
      <c r="F2114" s="413">
        <v>2800.6</v>
      </c>
      <c r="G2114" s="413">
        <v>173546.6</v>
      </c>
      <c r="H2114" s="410">
        <f t="shared" si="64"/>
        <v>39095010</v>
      </c>
      <c r="I2114" s="410" t="str">
        <f t="shared" si="65"/>
        <v>-- Poliuretanas, gautas iš 2,2′-(tret-butilimino)dietanolio ir 4,4′-metilendicikloheksildiizocianato, N,N-dimetilacetamido tirpale, kurio sudėtyje polimeras sudaro ne mažiau kaip 50 % masės</v>
      </c>
      <c r="J2114" s="410" t="str">
        <f t="shared" si="65"/>
        <v>kilogramai</v>
      </c>
    </row>
    <row r="2115" spans="1:10" ht="18" hidden="1" customHeight="1">
      <c r="A2115" s="414"/>
      <c r="B2115" s="414"/>
      <c r="C2115" s="414"/>
      <c r="D2115" s="414"/>
      <c r="E2115" s="412">
        <v>2007</v>
      </c>
      <c r="F2115" s="413">
        <v>6794</v>
      </c>
      <c r="G2115" s="413">
        <v>190195.1</v>
      </c>
      <c r="H2115" s="410">
        <f t="shared" si="64"/>
        <v>39095010</v>
      </c>
      <c r="I2115" s="410" t="str">
        <f t="shared" si="65"/>
        <v>-- Poliuretanas, gautas iš 2,2′-(tret-butilimino)dietanolio ir 4,4′-metilendicikloheksildiizocianato, N,N-dimetilacetamido tirpale, kurio sudėtyje polimeras sudaro ne mažiau kaip 50 % masės</v>
      </c>
      <c r="J2115" s="410" t="str">
        <f t="shared" si="65"/>
        <v>kilogramai</v>
      </c>
    </row>
    <row r="2116" spans="1:10" ht="18" hidden="1" customHeight="1">
      <c r="A2116" s="414"/>
      <c r="B2116" s="414"/>
      <c r="C2116" s="414"/>
      <c r="D2116" s="414"/>
      <c r="E2116" s="412">
        <v>2006</v>
      </c>
      <c r="F2116" s="413">
        <v>171</v>
      </c>
      <c r="G2116" s="413">
        <v>133508</v>
      </c>
      <c r="H2116" s="410">
        <f t="shared" si="64"/>
        <v>39095010</v>
      </c>
      <c r="I2116" s="410" t="str">
        <f t="shared" si="65"/>
        <v>-- Poliuretanas, gautas iš 2,2′-(tret-butilimino)dietanolio ir 4,4′-metilendicikloheksildiizocianato, N,N-dimetilacetamido tirpale, kurio sudėtyje polimeras sudaro ne mažiau kaip 50 % masės</v>
      </c>
      <c r="J2116" s="410" t="str">
        <f t="shared" si="65"/>
        <v>kilogramai</v>
      </c>
    </row>
    <row r="2117" spans="1:10" ht="18" hidden="1" customHeight="1">
      <c r="A2117" s="414"/>
      <c r="B2117" s="414"/>
      <c r="C2117" s="414"/>
      <c r="D2117" s="414"/>
      <c r="E2117" s="412">
        <v>2005</v>
      </c>
      <c r="F2117" s="413">
        <v>88.3</v>
      </c>
      <c r="G2117" s="413">
        <v>38772</v>
      </c>
      <c r="H2117" s="410">
        <f t="shared" ref="H2117:H2180" si="66">+IF(B2117=0,H2116,VALUE(B2117))</f>
        <v>39095010</v>
      </c>
      <c r="I2117" s="410" t="str">
        <f t="shared" ref="I2117:J2180" si="67">+IF(C2117=0,I2116,C2117)</f>
        <v>-- Poliuretanas, gautas iš 2,2′-(tret-butilimino)dietanolio ir 4,4′-metilendicikloheksildiizocianato, N,N-dimetilacetamido tirpale, kurio sudėtyje polimeras sudaro ne mažiau kaip 50 % masės</v>
      </c>
      <c r="J2117" s="410" t="str">
        <f t="shared" si="67"/>
        <v>kilogramai</v>
      </c>
    </row>
    <row r="2118" spans="1:10" ht="18" hidden="1" customHeight="1">
      <c r="A2118" s="414"/>
      <c r="B2118" s="411" t="s">
        <v>3311</v>
      </c>
      <c r="C2118" s="411" t="s">
        <v>3107</v>
      </c>
      <c r="D2118" s="411" t="s">
        <v>3054</v>
      </c>
      <c r="E2118" s="412">
        <v>2018</v>
      </c>
      <c r="F2118" s="413">
        <v>1197554</v>
      </c>
      <c r="G2118" s="413">
        <v>4321488.5</v>
      </c>
      <c r="H2118" s="410">
        <f t="shared" si="66"/>
        <v>39095090</v>
      </c>
      <c r="I2118" s="410" t="str">
        <f t="shared" si="67"/>
        <v>-- Kiti</v>
      </c>
      <c r="J2118" s="410" t="str">
        <f t="shared" si="67"/>
        <v>kilogramai</v>
      </c>
    </row>
    <row r="2119" spans="1:10" ht="18" hidden="1" customHeight="1">
      <c r="A2119" s="414"/>
      <c r="B2119" s="414"/>
      <c r="C2119" s="414"/>
      <c r="D2119" s="414"/>
      <c r="E2119" s="412">
        <v>2017</v>
      </c>
      <c r="F2119" s="413">
        <v>2341853.6</v>
      </c>
      <c r="G2119" s="413">
        <v>5325655.3</v>
      </c>
      <c r="H2119" s="410">
        <f t="shared" si="66"/>
        <v>39095090</v>
      </c>
      <c r="I2119" s="410" t="str">
        <f t="shared" si="67"/>
        <v>-- Kiti</v>
      </c>
      <c r="J2119" s="410" t="str">
        <f t="shared" si="67"/>
        <v>kilogramai</v>
      </c>
    </row>
    <row r="2120" spans="1:10" ht="18" hidden="1" customHeight="1">
      <c r="A2120" s="414"/>
      <c r="B2120" s="414"/>
      <c r="C2120" s="414"/>
      <c r="D2120" s="414"/>
      <c r="E2120" s="412">
        <v>2016</v>
      </c>
      <c r="F2120" s="413">
        <v>1766988</v>
      </c>
      <c r="G2120" s="413">
        <v>4251618.7</v>
      </c>
      <c r="H2120" s="410">
        <f t="shared" si="66"/>
        <v>39095090</v>
      </c>
      <c r="I2120" s="410" t="str">
        <f t="shared" si="67"/>
        <v>-- Kiti</v>
      </c>
      <c r="J2120" s="410" t="str">
        <f t="shared" si="67"/>
        <v>kilogramai</v>
      </c>
    </row>
    <row r="2121" spans="1:10" ht="18" hidden="1" customHeight="1">
      <c r="A2121" s="414"/>
      <c r="B2121" s="414"/>
      <c r="C2121" s="414"/>
      <c r="D2121" s="414"/>
      <c r="E2121" s="412">
        <v>2015</v>
      </c>
      <c r="F2121" s="413">
        <v>1740357.5</v>
      </c>
      <c r="G2121" s="413">
        <v>3603479.3</v>
      </c>
      <c r="H2121" s="410">
        <f t="shared" si="66"/>
        <v>39095090</v>
      </c>
      <c r="I2121" s="410" t="str">
        <f t="shared" si="67"/>
        <v>-- Kiti</v>
      </c>
      <c r="J2121" s="410" t="str">
        <f t="shared" si="67"/>
        <v>kilogramai</v>
      </c>
    </row>
    <row r="2122" spans="1:10" ht="18" hidden="1" customHeight="1">
      <c r="A2122" s="414"/>
      <c r="B2122" s="414"/>
      <c r="C2122" s="414"/>
      <c r="D2122" s="414"/>
      <c r="E2122" s="412">
        <v>2014</v>
      </c>
      <c r="F2122" s="413">
        <v>1765134.1</v>
      </c>
      <c r="G2122" s="413">
        <v>3157155.4</v>
      </c>
      <c r="H2122" s="410">
        <f t="shared" si="66"/>
        <v>39095090</v>
      </c>
      <c r="I2122" s="410" t="str">
        <f t="shared" si="67"/>
        <v>-- Kiti</v>
      </c>
      <c r="J2122" s="410" t="str">
        <f t="shared" si="67"/>
        <v>kilogramai</v>
      </c>
    </row>
    <row r="2123" spans="1:10" ht="18" hidden="1" customHeight="1">
      <c r="A2123" s="414"/>
      <c r="B2123" s="414"/>
      <c r="C2123" s="414"/>
      <c r="D2123" s="414"/>
      <c r="E2123" s="412">
        <v>2013</v>
      </c>
      <c r="F2123" s="413">
        <v>1525834.8</v>
      </c>
      <c r="G2123" s="413">
        <v>1887597.8</v>
      </c>
      <c r="H2123" s="410">
        <f t="shared" si="66"/>
        <v>39095090</v>
      </c>
      <c r="I2123" s="410" t="str">
        <f t="shared" si="67"/>
        <v>-- Kiti</v>
      </c>
      <c r="J2123" s="410" t="str">
        <f t="shared" si="67"/>
        <v>kilogramai</v>
      </c>
    </row>
    <row r="2124" spans="1:10" ht="18" hidden="1" customHeight="1">
      <c r="A2124" s="414"/>
      <c r="B2124" s="414"/>
      <c r="C2124" s="414"/>
      <c r="D2124" s="414"/>
      <c r="E2124" s="412">
        <v>2012</v>
      </c>
      <c r="F2124" s="413">
        <v>1254630.3</v>
      </c>
      <c r="G2124" s="413">
        <v>1533899.5</v>
      </c>
      <c r="H2124" s="410">
        <f t="shared" si="66"/>
        <v>39095090</v>
      </c>
      <c r="I2124" s="410" t="str">
        <f t="shared" si="67"/>
        <v>-- Kiti</v>
      </c>
      <c r="J2124" s="410" t="str">
        <f t="shared" si="67"/>
        <v>kilogramai</v>
      </c>
    </row>
    <row r="2125" spans="1:10" ht="18" hidden="1" customHeight="1">
      <c r="A2125" s="414"/>
      <c r="B2125" s="414"/>
      <c r="C2125" s="414"/>
      <c r="D2125" s="414"/>
      <c r="E2125" s="412">
        <v>2011</v>
      </c>
      <c r="F2125" s="413">
        <v>741002.2</v>
      </c>
      <c r="G2125" s="413">
        <v>1359670.4</v>
      </c>
      <c r="H2125" s="410">
        <f t="shared" si="66"/>
        <v>39095090</v>
      </c>
      <c r="I2125" s="410" t="str">
        <f t="shared" si="67"/>
        <v>-- Kiti</v>
      </c>
      <c r="J2125" s="410" t="str">
        <f t="shared" si="67"/>
        <v>kilogramai</v>
      </c>
    </row>
    <row r="2126" spans="1:10" ht="18" hidden="1" customHeight="1">
      <c r="A2126" s="414"/>
      <c r="B2126" s="414"/>
      <c r="C2126" s="414"/>
      <c r="D2126" s="414"/>
      <c r="E2126" s="412">
        <v>2010</v>
      </c>
      <c r="F2126" s="413">
        <v>662034.19999999995</v>
      </c>
      <c r="G2126" s="413">
        <v>1594006.5</v>
      </c>
      <c r="H2126" s="410">
        <f t="shared" si="66"/>
        <v>39095090</v>
      </c>
      <c r="I2126" s="410" t="str">
        <f t="shared" si="67"/>
        <v>-- Kiti</v>
      </c>
      <c r="J2126" s="410" t="str">
        <f t="shared" si="67"/>
        <v>kilogramai</v>
      </c>
    </row>
    <row r="2127" spans="1:10" ht="18" hidden="1" customHeight="1">
      <c r="A2127" s="414"/>
      <c r="B2127" s="414"/>
      <c r="C2127" s="414"/>
      <c r="D2127" s="414"/>
      <c r="E2127" s="412">
        <v>2009</v>
      </c>
      <c r="F2127" s="413">
        <v>925434.8</v>
      </c>
      <c r="G2127" s="413">
        <v>1061702.7</v>
      </c>
      <c r="H2127" s="410">
        <f t="shared" si="66"/>
        <v>39095090</v>
      </c>
      <c r="I2127" s="410" t="str">
        <f t="shared" si="67"/>
        <v>-- Kiti</v>
      </c>
      <c r="J2127" s="410" t="str">
        <f t="shared" si="67"/>
        <v>kilogramai</v>
      </c>
    </row>
    <row r="2128" spans="1:10" ht="18" hidden="1" customHeight="1">
      <c r="A2128" s="414"/>
      <c r="B2128" s="414"/>
      <c r="C2128" s="414"/>
      <c r="D2128" s="414"/>
      <c r="E2128" s="412">
        <v>2008</v>
      </c>
      <c r="F2128" s="413">
        <v>259899.9</v>
      </c>
      <c r="G2128" s="413">
        <v>1116021.7</v>
      </c>
      <c r="H2128" s="410">
        <f t="shared" si="66"/>
        <v>39095090</v>
      </c>
      <c r="I2128" s="410" t="str">
        <f t="shared" si="67"/>
        <v>-- Kiti</v>
      </c>
      <c r="J2128" s="410" t="str">
        <f t="shared" si="67"/>
        <v>kilogramai</v>
      </c>
    </row>
    <row r="2129" spans="1:10" ht="18" hidden="1" customHeight="1">
      <c r="A2129" s="414"/>
      <c r="B2129" s="414"/>
      <c r="C2129" s="414"/>
      <c r="D2129" s="414"/>
      <c r="E2129" s="412">
        <v>2007</v>
      </c>
      <c r="F2129" s="413">
        <v>169157</v>
      </c>
      <c r="G2129" s="413">
        <v>1229879.8</v>
      </c>
      <c r="H2129" s="410">
        <f t="shared" si="66"/>
        <v>39095090</v>
      </c>
      <c r="I2129" s="410" t="str">
        <f t="shared" si="67"/>
        <v>-- Kiti</v>
      </c>
      <c r="J2129" s="410" t="str">
        <f t="shared" si="67"/>
        <v>kilogramai</v>
      </c>
    </row>
    <row r="2130" spans="1:10" ht="18" hidden="1" customHeight="1">
      <c r="A2130" s="414"/>
      <c r="B2130" s="414"/>
      <c r="C2130" s="414"/>
      <c r="D2130" s="414"/>
      <c r="E2130" s="412">
        <v>2006</v>
      </c>
      <c r="F2130" s="413">
        <v>178687.1</v>
      </c>
      <c r="G2130" s="413">
        <v>1088555.8999999999</v>
      </c>
      <c r="H2130" s="410">
        <f t="shared" si="66"/>
        <v>39095090</v>
      </c>
      <c r="I2130" s="410" t="str">
        <f t="shared" si="67"/>
        <v>-- Kiti</v>
      </c>
      <c r="J2130" s="410" t="str">
        <f t="shared" si="67"/>
        <v>kilogramai</v>
      </c>
    </row>
    <row r="2131" spans="1:10" ht="18" hidden="1" customHeight="1">
      <c r="A2131" s="414"/>
      <c r="B2131" s="414"/>
      <c r="C2131" s="414"/>
      <c r="D2131" s="414"/>
      <c r="E2131" s="412">
        <v>2005</v>
      </c>
      <c r="F2131" s="413">
        <v>88002.2</v>
      </c>
      <c r="G2131" s="413">
        <v>788160.1</v>
      </c>
      <c r="H2131" s="410">
        <f t="shared" si="66"/>
        <v>39095090</v>
      </c>
      <c r="I2131" s="410" t="str">
        <f t="shared" si="67"/>
        <v>-- Kiti</v>
      </c>
      <c r="J2131" s="410" t="str">
        <f t="shared" si="67"/>
        <v>kilogramai</v>
      </c>
    </row>
    <row r="2132" spans="1:10" ht="18" hidden="1" customHeight="1">
      <c r="A2132" s="414"/>
      <c r="B2132" s="411" t="s">
        <v>3312</v>
      </c>
      <c r="C2132" s="411" t="s">
        <v>3313</v>
      </c>
      <c r="D2132" s="411" t="s">
        <v>3054</v>
      </c>
      <c r="E2132" s="412">
        <v>2018</v>
      </c>
      <c r="F2132" s="413">
        <v>386082.6</v>
      </c>
      <c r="G2132" s="413">
        <v>1239053.5</v>
      </c>
      <c r="H2132" s="410">
        <f t="shared" si="66"/>
        <v>39100000</v>
      </c>
      <c r="I2132" s="410" t="str">
        <f t="shared" si="67"/>
        <v>-- Polisiloksanai, pirminės formos</v>
      </c>
      <c r="J2132" s="410" t="str">
        <f t="shared" si="67"/>
        <v>kilogramai</v>
      </c>
    </row>
    <row r="2133" spans="1:10" ht="18" hidden="1" customHeight="1">
      <c r="A2133" s="414"/>
      <c r="B2133" s="414"/>
      <c r="C2133" s="414"/>
      <c r="D2133" s="414"/>
      <c r="E2133" s="412">
        <v>2017</v>
      </c>
      <c r="F2133" s="413">
        <v>416382</v>
      </c>
      <c r="G2133" s="413">
        <v>1100530.8</v>
      </c>
      <c r="H2133" s="410">
        <f t="shared" si="66"/>
        <v>39100000</v>
      </c>
      <c r="I2133" s="410" t="str">
        <f t="shared" si="67"/>
        <v>-- Polisiloksanai, pirminės formos</v>
      </c>
      <c r="J2133" s="410" t="str">
        <f t="shared" si="67"/>
        <v>kilogramai</v>
      </c>
    </row>
    <row r="2134" spans="1:10" ht="18" hidden="1" customHeight="1">
      <c r="A2134" s="414"/>
      <c r="B2134" s="414"/>
      <c r="C2134" s="414"/>
      <c r="D2134" s="414"/>
      <c r="E2134" s="412">
        <v>2016</v>
      </c>
      <c r="F2134" s="413">
        <v>418218.2</v>
      </c>
      <c r="G2134" s="413">
        <v>860733.6</v>
      </c>
      <c r="H2134" s="410">
        <f t="shared" si="66"/>
        <v>39100000</v>
      </c>
      <c r="I2134" s="410" t="str">
        <f t="shared" si="67"/>
        <v>-- Polisiloksanai, pirminės formos</v>
      </c>
      <c r="J2134" s="410" t="str">
        <f t="shared" si="67"/>
        <v>kilogramai</v>
      </c>
    </row>
    <row r="2135" spans="1:10" ht="18" hidden="1" customHeight="1">
      <c r="A2135" s="414"/>
      <c r="B2135" s="414"/>
      <c r="C2135" s="414"/>
      <c r="D2135" s="414"/>
      <c r="E2135" s="412">
        <v>2015</v>
      </c>
      <c r="F2135" s="413">
        <v>309294.40000000002</v>
      </c>
      <c r="G2135" s="413">
        <v>726266.8</v>
      </c>
      <c r="H2135" s="410">
        <f t="shared" si="66"/>
        <v>39100000</v>
      </c>
      <c r="I2135" s="410" t="str">
        <f t="shared" si="67"/>
        <v>-- Polisiloksanai, pirminės formos</v>
      </c>
      <c r="J2135" s="410" t="str">
        <f t="shared" si="67"/>
        <v>kilogramai</v>
      </c>
    </row>
    <row r="2136" spans="1:10" ht="18" hidden="1" customHeight="1">
      <c r="A2136" s="414"/>
      <c r="B2136" s="414"/>
      <c r="C2136" s="414"/>
      <c r="D2136" s="414"/>
      <c r="E2136" s="412">
        <v>2014</v>
      </c>
      <c r="F2136" s="413">
        <v>438796.5</v>
      </c>
      <c r="G2136" s="413">
        <v>766212.4</v>
      </c>
      <c r="H2136" s="410">
        <f t="shared" si="66"/>
        <v>39100000</v>
      </c>
      <c r="I2136" s="410" t="str">
        <f t="shared" si="67"/>
        <v>-- Polisiloksanai, pirminės formos</v>
      </c>
      <c r="J2136" s="410" t="str">
        <f t="shared" si="67"/>
        <v>kilogramai</v>
      </c>
    </row>
    <row r="2137" spans="1:10" ht="18" hidden="1" customHeight="1">
      <c r="A2137" s="414"/>
      <c r="B2137" s="414"/>
      <c r="C2137" s="414"/>
      <c r="D2137" s="414"/>
      <c r="E2137" s="412">
        <v>2013</v>
      </c>
      <c r="F2137" s="413">
        <v>271698.5</v>
      </c>
      <c r="G2137" s="413">
        <v>453505</v>
      </c>
      <c r="H2137" s="410">
        <f t="shared" si="66"/>
        <v>39100000</v>
      </c>
      <c r="I2137" s="410" t="str">
        <f t="shared" si="67"/>
        <v>-- Polisiloksanai, pirminės formos</v>
      </c>
      <c r="J2137" s="410" t="str">
        <f t="shared" si="67"/>
        <v>kilogramai</v>
      </c>
    </row>
    <row r="2138" spans="1:10" ht="18" hidden="1" customHeight="1">
      <c r="A2138" s="414"/>
      <c r="B2138" s="414"/>
      <c r="C2138" s="414"/>
      <c r="D2138" s="414"/>
      <c r="E2138" s="412">
        <v>2012</v>
      </c>
      <c r="F2138" s="413">
        <v>209149.9</v>
      </c>
      <c r="G2138" s="413">
        <v>261819.8</v>
      </c>
      <c r="H2138" s="410">
        <f t="shared" si="66"/>
        <v>39100000</v>
      </c>
      <c r="I2138" s="410" t="str">
        <f t="shared" si="67"/>
        <v>-- Polisiloksanai, pirminės formos</v>
      </c>
      <c r="J2138" s="410" t="str">
        <f t="shared" si="67"/>
        <v>kilogramai</v>
      </c>
    </row>
    <row r="2139" spans="1:10" ht="18" hidden="1" customHeight="1">
      <c r="A2139" s="414"/>
      <c r="B2139" s="414"/>
      <c r="C2139" s="414"/>
      <c r="D2139" s="414"/>
      <c r="E2139" s="412">
        <v>2011</v>
      </c>
      <c r="F2139" s="413">
        <v>163563.5</v>
      </c>
      <c r="G2139" s="413">
        <v>225448.9</v>
      </c>
      <c r="H2139" s="410">
        <f t="shared" si="66"/>
        <v>39100000</v>
      </c>
      <c r="I2139" s="410" t="str">
        <f t="shared" si="67"/>
        <v>-- Polisiloksanai, pirminės formos</v>
      </c>
      <c r="J2139" s="410" t="str">
        <f t="shared" si="67"/>
        <v>kilogramai</v>
      </c>
    </row>
    <row r="2140" spans="1:10" ht="18" hidden="1" customHeight="1">
      <c r="A2140" s="414"/>
      <c r="B2140" s="414"/>
      <c r="C2140" s="414"/>
      <c r="D2140" s="414"/>
      <c r="E2140" s="412">
        <v>2010</v>
      </c>
      <c r="F2140" s="413">
        <v>361813.3</v>
      </c>
      <c r="G2140" s="413">
        <v>293854.90000000002</v>
      </c>
      <c r="H2140" s="410">
        <f t="shared" si="66"/>
        <v>39100000</v>
      </c>
      <c r="I2140" s="410" t="str">
        <f t="shared" si="67"/>
        <v>-- Polisiloksanai, pirminės formos</v>
      </c>
      <c r="J2140" s="410" t="str">
        <f t="shared" si="67"/>
        <v>kilogramai</v>
      </c>
    </row>
    <row r="2141" spans="1:10" ht="18" hidden="1" customHeight="1">
      <c r="A2141" s="414"/>
      <c r="B2141" s="414"/>
      <c r="C2141" s="414"/>
      <c r="D2141" s="414"/>
      <c r="E2141" s="412">
        <v>2009</v>
      </c>
      <c r="F2141" s="413">
        <v>156299</v>
      </c>
      <c r="G2141" s="413">
        <v>193914.1</v>
      </c>
      <c r="H2141" s="410">
        <f t="shared" si="66"/>
        <v>39100000</v>
      </c>
      <c r="I2141" s="410" t="str">
        <f t="shared" si="67"/>
        <v>-- Polisiloksanai, pirminės formos</v>
      </c>
      <c r="J2141" s="410" t="str">
        <f t="shared" si="67"/>
        <v>kilogramai</v>
      </c>
    </row>
    <row r="2142" spans="1:10" ht="18" hidden="1" customHeight="1">
      <c r="A2142" s="414"/>
      <c r="B2142" s="414"/>
      <c r="C2142" s="414"/>
      <c r="D2142" s="414"/>
      <c r="E2142" s="412">
        <v>2008</v>
      </c>
      <c r="F2142" s="413">
        <v>75854</v>
      </c>
      <c r="G2142" s="413">
        <v>161221.79999999999</v>
      </c>
      <c r="H2142" s="410">
        <f t="shared" si="66"/>
        <v>39100000</v>
      </c>
      <c r="I2142" s="410" t="str">
        <f t="shared" si="67"/>
        <v>-- Polisiloksanai, pirminės formos</v>
      </c>
      <c r="J2142" s="410" t="str">
        <f t="shared" si="67"/>
        <v>kilogramai</v>
      </c>
    </row>
    <row r="2143" spans="1:10" ht="18" hidden="1" customHeight="1">
      <c r="A2143" s="414"/>
      <c r="B2143" s="414"/>
      <c r="C2143" s="414"/>
      <c r="D2143" s="414"/>
      <c r="E2143" s="412">
        <v>2007</v>
      </c>
      <c r="F2143" s="413">
        <v>120372.4</v>
      </c>
      <c r="G2143" s="413">
        <v>187301.7</v>
      </c>
      <c r="H2143" s="410">
        <f t="shared" si="66"/>
        <v>39100000</v>
      </c>
      <c r="I2143" s="410" t="str">
        <f t="shared" si="67"/>
        <v>-- Polisiloksanai, pirminės formos</v>
      </c>
      <c r="J2143" s="410" t="str">
        <f t="shared" si="67"/>
        <v>kilogramai</v>
      </c>
    </row>
    <row r="2144" spans="1:10" ht="18" hidden="1" customHeight="1">
      <c r="A2144" s="414"/>
      <c r="B2144" s="414"/>
      <c r="C2144" s="414"/>
      <c r="D2144" s="414"/>
      <c r="E2144" s="412">
        <v>2006</v>
      </c>
      <c r="F2144" s="413">
        <v>31184.3</v>
      </c>
      <c r="G2144" s="413">
        <v>164634.20000000001</v>
      </c>
      <c r="H2144" s="410">
        <f t="shared" si="66"/>
        <v>39100000</v>
      </c>
      <c r="I2144" s="410" t="str">
        <f t="shared" si="67"/>
        <v>-- Polisiloksanai, pirminės formos</v>
      </c>
      <c r="J2144" s="410" t="str">
        <f t="shared" si="67"/>
        <v>kilogramai</v>
      </c>
    </row>
    <row r="2145" spans="1:10" ht="18" hidden="1" customHeight="1">
      <c r="A2145" s="414"/>
      <c r="B2145" s="414"/>
      <c r="C2145" s="414"/>
      <c r="D2145" s="414"/>
      <c r="E2145" s="412">
        <v>2005</v>
      </c>
      <c r="F2145" s="413">
        <v>3354.1</v>
      </c>
      <c r="G2145" s="413">
        <v>153139.6</v>
      </c>
      <c r="H2145" s="410">
        <f t="shared" si="66"/>
        <v>39100000</v>
      </c>
      <c r="I2145" s="410" t="str">
        <f t="shared" si="67"/>
        <v>-- Polisiloksanai, pirminės formos</v>
      </c>
      <c r="J2145" s="410" t="str">
        <f t="shared" si="67"/>
        <v>kilogramai</v>
      </c>
    </row>
    <row r="2146" spans="1:10" ht="18" hidden="1" customHeight="1">
      <c r="A2146" s="414"/>
      <c r="B2146" s="411" t="s">
        <v>3314</v>
      </c>
      <c r="C2146" s="411" t="s">
        <v>3315</v>
      </c>
      <c r="D2146" s="411" t="s">
        <v>3054</v>
      </c>
      <c r="E2146" s="412">
        <v>2018</v>
      </c>
      <c r="F2146" s="413">
        <v>132822.70000000001</v>
      </c>
      <c r="G2146" s="413">
        <v>111614</v>
      </c>
      <c r="H2146" s="410">
        <f t="shared" si="66"/>
        <v>39111000</v>
      </c>
      <c r="I2146" s="410" t="str">
        <f t="shared" si="67"/>
        <v>-- Naftos dervos, kumaroninės, indeninės arba kumaroninės-indeninės dervos ir politerpenai</v>
      </c>
      <c r="J2146" s="410" t="str">
        <f t="shared" si="67"/>
        <v>kilogramai</v>
      </c>
    </row>
    <row r="2147" spans="1:10" ht="18" hidden="1" customHeight="1">
      <c r="A2147" s="414"/>
      <c r="B2147" s="414"/>
      <c r="C2147" s="414"/>
      <c r="D2147" s="414"/>
      <c r="E2147" s="412">
        <v>2017</v>
      </c>
      <c r="F2147" s="413">
        <v>108486.39999999999</v>
      </c>
      <c r="G2147" s="413">
        <v>102179</v>
      </c>
      <c r="H2147" s="410">
        <f t="shared" si="66"/>
        <v>39111000</v>
      </c>
      <c r="I2147" s="410" t="str">
        <f t="shared" si="67"/>
        <v>-- Naftos dervos, kumaroninės, indeninės arba kumaroninės-indeninės dervos ir politerpenai</v>
      </c>
      <c r="J2147" s="410" t="str">
        <f t="shared" si="67"/>
        <v>kilogramai</v>
      </c>
    </row>
    <row r="2148" spans="1:10" ht="18" hidden="1" customHeight="1">
      <c r="A2148" s="414"/>
      <c r="B2148" s="414"/>
      <c r="C2148" s="414"/>
      <c r="D2148" s="414"/>
      <c r="E2148" s="412">
        <v>2016</v>
      </c>
      <c r="F2148" s="413">
        <v>126094.39999999999</v>
      </c>
      <c r="G2148" s="413">
        <v>135651.20000000001</v>
      </c>
      <c r="H2148" s="410">
        <f t="shared" si="66"/>
        <v>39111000</v>
      </c>
      <c r="I2148" s="410" t="str">
        <f t="shared" si="67"/>
        <v>-- Naftos dervos, kumaroninės, indeninės arba kumaroninės-indeninės dervos ir politerpenai</v>
      </c>
      <c r="J2148" s="410" t="str">
        <f t="shared" si="67"/>
        <v>kilogramai</v>
      </c>
    </row>
    <row r="2149" spans="1:10" ht="18" hidden="1" customHeight="1">
      <c r="A2149" s="414"/>
      <c r="B2149" s="414"/>
      <c r="C2149" s="414"/>
      <c r="D2149" s="414"/>
      <c r="E2149" s="412">
        <v>2015</v>
      </c>
      <c r="F2149" s="413">
        <v>192247.3</v>
      </c>
      <c r="G2149" s="413">
        <v>203578.1</v>
      </c>
      <c r="H2149" s="410">
        <f t="shared" si="66"/>
        <v>39111000</v>
      </c>
      <c r="I2149" s="410" t="str">
        <f t="shared" si="67"/>
        <v>-- Naftos dervos, kumaroninės, indeninės arba kumaroninės-indeninės dervos ir politerpenai</v>
      </c>
      <c r="J2149" s="410" t="str">
        <f t="shared" si="67"/>
        <v>kilogramai</v>
      </c>
    </row>
    <row r="2150" spans="1:10" ht="18" hidden="1" customHeight="1">
      <c r="A2150" s="414"/>
      <c r="B2150" s="414"/>
      <c r="C2150" s="414"/>
      <c r="D2150" s="414"/>
      <c r="E2150" s="412">
        <v>2014</v>
      </c>
      <c r="F2150" s="413">
        <v>111455.3</v>
      </c>
      <c r="G2150" s="413">
        <v>229358.3</v>
      </c>
      <c r="H2150" s="410">
        <f t="shared" si="66"/>
        <v>39111000</v>
      </c>
      <c r="I2150" s="410" t="str">
        <f t="shared" si="67"/>
        <v>-- Naftos dervos, kumaroninės, indeninės arba kumaroninės-indeninės dervos ir politerpenai</v>
      </c>
      <c r="J2150" s="410" t="str">
        <f t="shared" si="67"/>
        <v>kilogramai</v>
      </c>
    </row>
    <row r="2151" spans="1:10" ht="18" hidden="1" customHeight="1">
      <c r="A2151" s="414"/>
      <c r="B2151" s="414"/>
      <c r="C2151" s="414"/>
      <c r="D2151" s="414"/>
      <c r="E2151" s="412">
        <v>2013</v>
      </c>
      <c r="F2151" s="413">
        <v>60121</v>
      </c>
      <c r="G2151" s="413">
        <v>131843</v>
      </c>
      <c r="H2151" s="410">
        <f t="shared" si="66"/>
        <v>39111000</v>
      </c>
      <c r="I2151" s="410" t="str">
        <f t="shared" si="67"/>
        <v>-- Naftos dervos, kumaroninės, indeninės arba kumaroninės-indeninės dervos ir politerpenai</v>
      </c>
      <c r="J2151" s="410" t="str">
        <f t="shared" si="67"/>
        <v>kilogramai</v>
      </c>
    </row>
    <row r="2152" spans="1:10" ht="18" hidden="1" customHeight="1">
      <c r="A2152" s="414"/>
      <c r="B2152" s="414"/>
      <c r="C2152" s="414"/>
      <c r="D2152" s="414"/>
      <c r="E2152" s="412">
        <v>2012</v>
      </c>
      <c r="F2152" s="413">
        <v>14000</v>
      </c>
      <c r="G2152" s="413">
        <v>12933</v>
      </c>
      <c r="H2152" s="410">
        <f t="shared" si="66"/>
        <v>39111000</v>
      </c>
      <c r="I2152" s="410" t="str">
        <f t="shared" si="67"/>
        <v>-- Naftos dervos, kumaroninės, indeninės arba kumaroninės-indeninės dervos ir politerpenai</v>
      </c>
      <c r="J2152" s="410" t="str">
        <f t="shared" si="67"/>
        <v>kilogramai</v>
      </c>
    </row>
    <row r="2153" spans="1:10" ht="18" hidden="1" customHeight="1">
      <c r="A2153" s="414"/>
      <c r="B2153" s="414"/>
      <c r="C2153" s="414"/>
      <c r="D2153" s="414"/>
      <c r="E2153" s="412">
        <v>2011</v>
      </c>
      <c r="F2153" s="413">
        <v>91752</v>
      </c>
      <c r="G2153" s="413">
        <v>23155</v>
      </c>
      <c r="H2153" s="410">
        <f t="shared" si="66"/>
        <v>39111000</v>
      </c>
      <c r="I2153" s="410" t="str">
        <f t="shared" si="67"/>
        <v>-- Naftos dervos, kumaroninės, indeninės arba kumaroninės-indeninės dervos ir politerpenai</v>
      </c>
      <c r="J2153" s="410" t="str">
        <f t="shared" si="67"/>
        <v>kilogramai</v>
      </c>
    </row>
    <row r="2154" spans="1:10" ht="18" hidden="1" customHeight="1">
      <c r="A2154" s="414"/>
      <c r="B2154" s="414"/>
      <c r="C2154" s="414"/>
      <c r="D2154" s="414"/>
      <c r="E2154" s="412">
        <v>2010</v>
      </c>
      <c r="F2154" s="413">
        <v>0</v>
      </c>
      <c r="G2154" s="413">
        <v>1466</v>
      </c>
      <c r="H2154" s="410">
        <f t="shared" si="66"/>
        <v>39111000</v>
      </c>
      <c r="I2154" s="410" t="str">
        <f t="shared" si="67"/>
        <v>-- Naftos dervos, kumaroninės, indeninės arba kumaroninės-indeninės dervos ir politerpenai</v>
      </c>
      <c r="J2154" s="410" t="str">
        <f t="shared" si="67"/>
        <v>kilogramai</v>
      </c>
    </row>
    <row r="2155" spans="1:10" ht="18" hidden="1" customHeight="1">
      <c r="A2155" s="414"/>
      <c r="B2155" s="414"/>
      <c r="C2155" s="414"/>
      <c r="D2155" s="414"/>
      <c r="E2155" s="412">
        <v>2009</v>
      </c>
      <c r="F2155" s="413">
        <v>60003</v>
      </c>
      <c r="G2155" s="413">
        <v>54408</v>
      </c>
      <c r="H2155" s="410">
        <f t="shared" si="66"/>
        <v>39111000</v>
      </c>
      <c r="I2155" s="410" t="str">
        <f t="shared" si="67"/>
        <v>-- Naftos dervos, kumaroninės, indeninės arba kumaroninės-indeninės dervos ir politerpenai</v>
      </c>
      <c r="J2155" s="410" t="str">
        <f t="shared" si="67"/>
        <v>kilogramai</v>
      </c>
    </row>
    <row r="2156" spans="1:10" ht="18" hidden="1" customHeight="1">
      <c r="A2156" s="414"/>
      <c r="B2156" s="414"/>
      <c r="C2156" s="414"/>
      <c r="D2156" s="414"/>
      <c r="E2156" s="412">
        <v>2008</v>
      </c>
      <c r="F2156" s="413">
        <v>9244</v>
      </c>
      <c r="G2156" s="413">
        <v>7225</v>
      </c>
      <c r="H2156" s="410">
        <f t="shared" si="66"/>
        <v>39111000</v>
      </c>
      <c r="I2156" s="410" t="str">
        <f t="shared" si="67"/>
        <v>-- Naftos dervos, kumaroninės, indeninės arba kumaroninės-indeninės dervos ir politerpenai</v>
      </c>
      <c r="J2156" s="410" t="str">
        <f t="shared" si="67"/>
        <v>kilogramai</v>
      </c>
    </row>
    <row r="2157" spans="1:10" ht="18" hidden="1" customHeight="1">
      <c r="A2157" s="414"/>
      <c r="B2157" s="414"/>
      <c r="C2157" s="414"/>
      <c r="D2157" s="414"/>
      <c r="E2157" s="412">
        <v>2007</v>
      </c>
      <c r="F2157" s="413">
        <v>5759</v>
      </c>
      <c r="G2157" s="413">
        <v>3825</v>
      </c>
      <c r="H2157" s="410">
        <f t="shared" si="66"/>
        <v>39111000</v>
      </c>
      <c r="I2157" s="410" t="str">
        <f t="shared" si="67"/>
        <v>-- Naftos dervos, kumaroninės, indeninės arba kumaroninės-indeninės dervos ir politerpenai</v>
      </c>
      <c r="J2157" s="410" t="str">
        <f t="shared" si="67"/>
        <v>kilogramai</v>
      </c>
    </row>
    <row r="2158" spans="1:10" ht="18" hidden="1" customHeight="1">
      <c r="A2158" s="414"/>
      <c r="B2158" s="414"/>
      <c r="C2158" s="414"/>
      <c r="D2158" s="414"/>
      <c r="E2158" s="412">
        <v>2006</v>
      </c>
      <c r="F2158" s="413">
        <v>0</v>
      </c>
      <c r="G2158" s="413">
        <v>11250</v>
      </c>
      <c r="H2158" s="410">
        <f t="shared" si="66"/>
        <v>39111000</v>
      </c>
      <c r="I2158" s="410" t="str">
        <f t="shared" si="67"/>
        <v>-- Naftos dervos, kumaroninės, indeninės arba kumaroninės-indeninės dervos ir politerpenai</v>
      </c>
      <c r="J2158" s="410" t="str">
        <f t="shared" si="67"/>
        <v>kilogramai</v>
      </c>
    </row>
    <row r="2159" spans="1:10" ht="18" hidden="1" customHeight="1">
      <c r="A2159" s="414"/>
      <c r="B2159" s="414"/>
      <c r="C2159" s="414"/>
      <c r="D2159" s="414"/>
      <c r="E2159" s="412">
        <v>2005</v>
      </c>
      <c r="F2159" s="413">
        <v>0</v>
      </c>
      <c r="G2159" s="413">
        <v>6923</v>
      </c>
      <c r="H2159" s="410">
        <f t="shared" si="66"/>
        <v>39111000</v>
      </c>
      <c r="I2159" s="410" t="str">
        <f t="shared" si="67"/>
        <v>-- Naftos dervos, kumaroninės, indeninės arba kumaroninės-indeninės dervos ir politerpenai</v>
      </c>
      <c r="J2159" s="410" t="str">
        <f t="shared" si="67"/>
        <v>kilogramai</v>
      </c>
    </row>
    <row r="2160" spans="1:10" ht="18" hidden="1" customHeight="1">
      <c r="A2160" s="414"/>
      <c r="B2160" s="411" t="s">
        <v>3316</v>
      </c>
      <c r="C2160" s="411" t="s">
        <v>3317</v>
      </c>
      <c r="D2160" s="411" t="s">
        <v>3054</v>
      </c>
      <c r="E2160" s="412">
        <v>2018</v>
      </c>
      <c r="F2160" s="413">
        <v>454</v>
      </c>
      <c r="G2160" s="413">
        <v>7156.3</v>
      </c>
      <c r="H2160" s="410">
        <f t="shared" si="66"/>
        <v>39119011</v>
      </c>
      <c r="I2160" s="410" t="str">
        <f t="shared" si="67"/>
        <v>--- Poli(oksi-1,4-fenilensulfonil-1,4-fenilenoksi-1,4-fenilenizopropiliden-1,4-fenilenas), vienu iš pavidalų, nurodytų šio skirsnio 6 pastabos b punkte</v>
      </c>
      <c r="J2160" s="410" t="str">
        <f t="shared" si="67"/>
        <v>kilogramai</v>
      </c>
    </row>
    <row r="2161" spans="1:10" ht="18" hidden="1" customHeight="1">
      <c r="A2161" s="414"/>
      <c r="B2161" s="414"/>
      <c r="C2161" s="414"/>
      <c r="D2161" s="414"/>
      <c r="E2161" s="412">
        <v>2017</v>
      </c>
      <c r="F2161" s="413">
        <v>398.1</v>
      </c>
      <c r="G2161" s="413">
        <v>12937</v>
      </c>
      <c r="H2161" s="410">
        <f t="shared" si="66"/>
        <v>39119011</v>
      </c>
      <c r="I2161" s="410" t="str">
        <f t="shared" si="67"/>
        <v>--- Poli(oksi-1,4-fenilensulfonil-1,4-fenilenoksi-1,4-fenilenizopropiliden-1,4-fenilenas), vienu iš pavidalų, nurodytų šio skirsnio 6 pastabos b punkte</v>
      </c>
      <c r="J2161" s="410" t="str">
        <f t="shared" si="67"/>
        <v>kilogramai</v>
      </c>
    </row>
    <row r="2162" spans="1:10" ht="18" hidden="1" customHeight="1">
      <c r="A2162" s="414"/>
      <c r="B2162" s="414"/>
      <c r="C2162" s="414"/>
      <c r="D2162" s="414"/>
      <c r="E2162" s="412">
        <v>2016</v>
      </c>
      <c r="F2162" s="413">
        <v>302.2</v>
      </c>
      <c r="G2162" s="413">
        <v>18818.5</v>
      </c>
      <c r="H2162" s="410">
        <f t="shared" si="66"/>
        <v>39119011</v>
      </c>
      <c r="I2162" s="410" t="str">
        <f t="shared" si="67"/>
        <v>--- Poli(oksi-1,4-fenilensulfonil-1,4-fenilenoksi-1,4-fenilenizopropiliden-1,4-fenilenas), vienu iš pavidalų, nurodytų šio skirsnio 6 pastabos b punkte</v>
      </c>
      <c r="J2162" s="410" t="str">
        <f t="shared" si="67"/>
        <v>kilogramai</v>
      </c>
    </row>
    <row r="2163" spans="1:10" ht="18" hidden="1" customHeight="1">
      <c r="A2163" s="414"/>
      <c r="B2163" s="414"/>
      <c r="C2163" s="414"/>
      <c r="D2163" s="414"/>
      <c r="E2163" s="412">
        <v>2015</v>
      </c>
      <c r="F2163" s="413">
        <v>13.7</v>
      </c>
      <c r="G2163" s="413">
        <v>33735.5</v>
      </c>
      <c r="H2163" s="410">
        <f t="shared" si="66"/>
        <v>39119011</v>
      </c>
      <c r="I2163" s="410" t="str">
        <f t="shared" si="67"/>
        <v>--- Poli(oksi-1,4-fenilensulfonil-1,4-fenilenoksi-1,4-fenilenizopropiliden-1,4-fenilenas), vienu iš pavidalų, nurodytų šio skirsnio 6 pastabos b punkte</v>
      </c>
      <c r="J2163" s="410" t="str">
        <f t="shared" si="67"/>
        <v>kilogramai</v>
      </c>
    </row>
    <row r="2164" spans="1:10" ht="18" hidden="1" customHeight="1">
      <c r="A2164" s="414"/>
      <c r="B2164" s="414"/>
      <c r="C2164" s="414"/>
      <c r="D2164" s="414"/>
      <c r="E2164" s="412">
        <v>2014</v>
      </c>
      <c r="F2164" s="413">
        <v>9690.6</v>
      </c>
      <c r="G2164" s="413">
        <v>22768</v>
      </c>
      <c r="H2164" s="410">
        <f t="shared" si="66"/>
        <v>39119011</v>
      </c>
      <c r="I2164" s="410" t="str">
        <f t="shared" si="67"/>
        <v>--- Poli(oksi-1,4-fenilensulfonil-1,4-fenilenoksi-1,4-fenilenizopropiliden-1,4-fenilenas), vienu iš pavidalų, nurodytų šio skirsnio 6 pastabos b punkte</v>
      </c>
      <c r="J2164" s="410" t="str">
        <f t="shared" si="67"/>
        <v>kilogramai</v>
      </c>
    </row>
    <row r="2165" spans="1:10" ht="18" hidden="1" customHeight="1">
      <c r="A2165" s="414"/>
      <c r="B2165" s="414"/>
      <c r="C2165" s="414"/>
      <c r="D2165" s="414"/>
      <c r="E2165" s="412">
        <v>2013</v>
      </c>
      <c r="F2165" s="413">
        <v>6.9</v>
      </c>
      <c r="G2165" s="413">
        <v>213.6</v>
      </c>
      <c r="H2165" s="410">
        <f t="shared" si="66"/>
        <v>39119011</v>
      </c>
      <c r="I2165" s="410" t="str">
        <f t="shared" si="67"/>
        <v>--- Poli(oksi-1,4-fenilensulfonil-1,4-fenilenoksi-1,4-fenilenizopropiliden-1,4-fenilenas), vienu iš pavidalų, nurodytų šio skirsnio 6 pastabos b punkte</v>
      </c>
      <c r="J2165" s="410" t="str">
        <f t="shared" si="67"/>
        <v>kilogramai</v>
      </c>
    </row>
    <row r="2166" spans="1:10" ht="18" hidden="1" customHeight="1">
      <c r="A2166" s="414"/>
      <c r="B2166" s="414"/>
      <c r="C2166" s="414"/>
      <c r="D2166" s="414"/>
      <c r="E2166" s="412">
        <v>2012</v>
      </c>
      <c r="F2166" s="413">
        <v>1</v>
      </c>
      <c r="G2166" s="413">
        <v>17.399999999999999</v>
      </c>
      <c r="H2166" s="410">
        <f t="shared" si="66"/>
        <v>39119011</v>
      </c>
      <c r="I2166" s="410" t="str">
        <f t="shared" si="67"/>
        <v>--- Poli(oksi-1,4-fenilensulfonil-1,4-fenilenoksi-1,4-fenilenizopropiliden-1,4-fenilenas), vienu iš pavidalų, nurodytų šio skirsnio 6 pastabos b punkte</v>
      </c>
      <c r="J2166" s="410" t="str">
        <f t="shared" si="67"/>
        <v>kilogramai</v>
      </c>
    </row>
    <row r="2167" spans="1:10" ht="18" hidden="1" customHeight="1">
      <c r="A2167" s="414"/>
      <c r="B2167" s="414"/>
      <c r="C2167" s="414"/>
      <c r="D2167" s="414"/>
      <c r="E2167" s="412">
        <v>2011</v>
      </c>
      <c r="F2167" s="413">
        <v>0</v>
      </c>
      <c r="G2167" s="413">
        <v>0.8</v>
      </c>
      <c r="H2167" s="410">
        <f t="shared" si="66"/>
        <v>39119011</v>
      </c>
      <c r="I2167" s="410" t="str">
        <f t="shared" si="67"/>
        <v>--- Poli(oksi-1,4-fenilensulfonil-1,4-fenilenoksi-1,4-fenilenizopropiliden-1,4-fenilenas), vienu iš pavidalų, nurodytų šio skirsnio 6 pastabos b punkte</v>
      </c>
      <c r="J2167" s="410" t="str">
        <f t="shared" si="67"/>
        <v>kilogramai</v>
      </c>
    </row>
    <row r="2168" spans="1:10" ht="18" hidden="1" customHeight="1">
      <c r="A2168" s="414"/>
      <c r="B2168" s="414"/>
      <c r="C2168" s="414"/>
      <c r="D2168" s="414"/>
      <c r="E2168" s="412">
        <v>2010</v>
      </c>
      <c r="F2168" s="413"/>
      <c r="G2168" s="413"/>
      <c r="H2168" s="410">
        <f t="shared" si="66"/>
        <v>39119011</v>
      </c>
      <c r="I2168" s="410" t="str">
        <f t="shared" si="67"/>
        <v>--- Poli(oksi-1,4-fenilensulfonil-1,4-fenilenoksi-1,4-fenilenizopropiliden-1,4-fenilenas), vienu iš pavidalų, nurodytų šio skirsnio 6 pastabos b punkte</v>
      </c>
      <c r="J2168" s="410" t="str">
        <f t="shared" si="67"/>
        <v>kilogramai</v>
      </c>
    </row>
    <row r="2169" spans="1:10" ht="18" hidden="1" customHeight="1">
      <c r="A2169" s="414"/>
      <c r="B2169" s="414"/>
      <c r="C2169" s="414"/>
      <c r="D2169" s="414"/>
      <c r="E2169" s="412">
        <v>2009</v>
      </c>
      <c r="F2169" s="413"/>
      <c r="G2169" s="413"/>
      <c r="H2169" s="410">
        <f t="shared" si="66"/>
        <v>39119011</v>
      </c>
      <c r="I2169" s="410" t="str">
        <f t="shared" si="67"/>
        <v>--- Poli(oksi-1,4-fenilensulfonil-1,4-fenilenoksi-1,4-fenilenizopropiliden-1,4-fenilenas), vienu iš pavidalų, nurodytų šio skirsnio 6 pastabos b punkte</v>
      </c>
      <c r="J2169" s="410" t="str">
        <f t="shared" si="67"/>
        <v>kilogramai</v>
      </c>
    </row>
    <row r="2170" spans="1:10" ht="18" hidden="1" customHeight="1">
      <c r="A2170" s="414"/>
      <c r="B2170" s="414"/>
      <c r="C2170" s="414"/>
      <c r="D2170" s="414"/>
      <c r="E2170" s="412">
        <v>2008</v>
      </c>
      <c r="F2170" s="413"/>
      <c r="G2170" s="413"/>
      <c r="H2170" s="410">
        <f t="shared" si="66"/>
        <v>39119011</v>
      </c>
      <c r="I2170" s="410" t="str">
        <f t="shared" si="67"/>
        <v>--- Poli(oksi-1,4-fenilensulfonil-1,4-fenilenoksi-1,4-fenilenizopropiliden-1,4-fenilenas), vienu iš pavidalų, nurodytų šio skirsnio 6 pastabos b punkte</v>
      </c>
      <c r="J2170" s="410" t="str">
        <f t="shared" si="67"/>
        <v>kilogramai</v>
      </c>
    </row>
    <row r="2171" spans="1:10" ht="18" hidden="1" customHeight="1">
      <c r="A2171" s="414"/>
      <c r="B2171" s="414"/>
      <c r="C2171" s="414"/>
      <c r="D2171" s="414"/>
      <c r="E2171" s="412">
        <v>2007</v>
      </c>
      <c r="F2171" s="413"/>
      <c r="G2171" s="413"/>
      <c r="H2171" s="410">
        <f t="shared" si="66"/>
        <v>39119011</v>
      </c>
      <c r="I2171" s="410" t="str">
        <f t="shared" si="67"/>
        <v>--- Poli(oksi-1,4-fenilensulfonil-1,4-fenilenoksi-1,4-fenilenizopropiliden-1,4-fenilenas), vienu iš pavidalų, nurodytų šio skirsnio 6 pastabos b punkte</v>
      </c>
      <c r="J2171" s="410" t="str">
        <f t="shared" si="67"/>
        <v>kilogramai</v>
      </c>
    </row>
    <row r="2172" spans="1:10" ht="18" hidden="1" customHeight="1">
      <c r="A2172" s="414"/>
      <c r="B2172" s="414"/>
      <c r="C2172" s="414"/>
      <c r="D2172" s="414"/>
      <c r="E2172" s="412">
        <v>2006</v>
      </c>
      <c r="F2172" s="413"/>
      <c r="G2172" s="413"/>
      <c r="H2172" s="410">
        <f t="shared" si="66"/>
        <v>39119011</v>
      </c>
      <c r="I2172" s="410" t="str">
        <f t="shared" si="67"/>
        <v>--- Poli(oksi-1,4-fenilensulfonil-1,4-fenilenoksi-1,4-fenilenizopropiliden-1,4-fenilenas), vienu iš pavidalų, nurodytų šio skirsnio 6 pastabos b punkte</v>
      </c>
      <c r="J2172" s="410" t="str">
        <f t="shared" si="67"/>
        <v>kilogramai</v>
      </c>
    </row>
    <row r="2173" spans="1:10" ht="18" hidden="1" customHeight="1">
      <c r="A2173" s="414"/>
      <c r="B2173" s="414"/>
      <c r="C2173" s="414"/>
      <c r="D2173" s="414"/>
      <c r="E2173" s="412">
        <v>2005</v>
      </c>
      <c r="F2173" s="413"/>
      <c r="G2173" s="413"/>
      <c r="H2173" s="410">
        <f t="shared" si="66"/>
        <v>39119011</v>
      </c>
      <c r="I2173" s="410" t="str">
        <f t="shared" si="67"/>
        <v>--- Poli(oksi-1,4-fenilensulfonil-1,4-fenilenoksi-1,4-fenilenizopropiliden-1,4-fenilenas), vienu iš pavidalų, nurodytų šio skirsnio 6 pastabos b punkte</v>
      </c>
      <c r="J2173" s="410" t="str">
        <f t="shared" si="67"/>
        <v>kilogramai</v>
      </c>
    </row>
    <row r="2174" spans="1:10" ht="18" hidden="1" customHeight="1">
      <c r="A2174" s="414"/>
      <c r="B2174" s="411" t="s">
        <v>3318</v>
      </c>
      <c r="C2174" s="411" t="s">
        <v>3319</v>
      </c>
      <c r="D2174" s="411" t="s">
        <v>3054</v>
      </c>
      <c r="E2174" s="412">
        <v>2018</v>
      </c>
      <c r="F2174" s="413">
        <v>500</v>
      </c>
      <c r="G2174" s="413">
        <v>1275</v>
      </c>
      <c r="H2174" s="410">
        <f t="shared" si="66"/>
        <v>39119013</v>
      </c>
      <c r="I2174" s="410" t="str">
        <f t="shared" si="67"/>
        <v>--- Poli(tio-1,4-fenilenas)</v>
      </c>
      <c r="J2174" s="410" t="str">
        <f t="shared" si="67"/>
        <v>kilogramai</v>
      </c>
    </row>
    <row r="2175" spans="1:10" ht="18" hidden="1" customHeight="1">
      <c r="A2175" s="414"/>
      <c r="B2175" s="414"/>
      <c r="C2175" s="414"/>
      <c r="D2175" s="414"/>
      <c r="E2175" s="412">
        <v>2017</v>
      </c>
      <c r="F2175" s="413">
        <v>11050</v>
      </c>
      <c r="G2175" s="413">
        <v>11175</v>
      </c>
      <c r="H2175" s="410">
        <f t="shared" si="66"/>
        <v>39119013</v>
      </c>
      <c r="I2175" s="410" t="str">
        <f t="shared" si="67"/>
        <v>--- Poli(tio-1,4-fenilenas)</v>
      </c>
      <c r="J2175" s="410" t="str">
        <f t="shared" si="67"/>
        <v>kilogramai</v>
      </c>
    </row>
    <row r="2176" spans="1:10" ht="18" hidden="1" customHeight="1">
      <c r="A2176" s="414"/>
      <c r="B2176" s="414"/>
      <c r="C2176" s="414"/>
      <c r="D2176" s="414"/>
      <c r="E2176" s="412">
        <v>2016</v>
      </c>
      <c r="F2176" s="413">
        <v>500</v>
      </c>
      <c r="G2176" s="413">
        <v>0</v>
      </c>
      <c r="H2176" s="410">
        <f t="shared" si="66"/>
        <v>39119013</v>
      </c>
      <c r="I2176" s="410" t="str">
        <f t="shared" si="67"/>
        <v>--- Poli(tio-1,4-fenilenas)</v>
      </c>
      <c r="J2176" s="410" t="str">
        <f t="shared" si="67"/>
        <v>kilogramai</v>
      </c>
    </row>
    <row r="2177" spans="1:10" ht="18" hidden="1" customHeight="1">
      <c r="A2177" s="414"/>
      <c r="B2177" s="414"/>
      <c r="C2177" s="414"/>
      <c r="D2177" s="414"/>
      <c r="E2177" s="412">
        <v>2015</v>
      </c>
      <c r="F2177" s="413">
        <v>50</v>
      </c>
      <c r="G2177" s="413">
        <v>50</v>
      </c>
      <c r="H2177" s="410">
        <f t="shared" si="66"/>
        <v>39119013</v>
      </c>
      <c r="I2177" s="410" t="str">
        <f t="shared" si="67"/>
        <v>--- Poli(tio-1,4-fenilenas)</v>
      </c>
      <c r="J2177" s="410" t="str">
        <f t="shared" si="67"/>
        <v>kilogramai</v>
      </c>
    </row>
    <row r="2178" spans="1:10" ht="18" hidden="1" customHeight="1">
      <c r="A2178" s="414"/>
      <c r="B2178" s="414"/>
      <c r="C2178" s="414"/>
      <c r="D2178" s="414"/>
      <c r="E2178" s="412">
        <v>2014</v>
      </c>
      <c r="F2178" s="413"/>
      <c r="G2178" s="413"/>
      <c r="H2178" s="410">
        <f t="shared" si="66"/>
        <v>39119013</v>
      </c>
      <c r="I2178" s="410" t="str">
        <f t="shared" si="67"/>
        <v>--- Poli(tio-1,4-fenilenas)</v>
      </c>
      <c r="J2178" s="410" t="str">
        <f t="shared" si="67"/>
        <v>kilogramai</v>
      </c>
    </row>
    <row r="2179" spans="1:10" ht="18" hidden="1" customHeight="1">
      <c r="A2179" s="414"/>
      <c r="B2179" s="414"/>
      <c r="C2179" s="414"/>
      <c r="D2179" s="414"/>
      <c r="E2179" s="412">
        <v>2013</v>
      </c>
      <c r="F2179" s="413"/>
      <c r="G2179" s="413"/>
      <c r="H2179" s="410">
        <f t="shared" si="66"/>
        <v>39119013</v>
      </c>
      <c r="I2179" s="410" t="str">
        <f t="shared" si="67"/>
        <v>--- Poli(tio-1,4-fenilenas)</v>
      </c>
      <c r="J2179" s="410" t="str">
        <f t="shared" si="67"/>
        <v>kilogramai</v>
      </c>
    </row>
    <row r="2180" spans="1:10" ht="18" hidden="1" customHeight="1">
      <c r="A2180" s="414"/>
      <c r="B2180" s="414"/>
      <c r="C2180" s="414"/>
      <c r="D2180" s="414"/>
      <c r="E2180" s="412">
        <v>2012</v>
      </c>
      <c r="F2180" s="413"/>
      <c r="G2180" s="413"/>
      <c r="H2180" s="410">
        <f t="shared" si="66"/>
        <v>39119013</v>
      </c>
      <c r="I2180" s="410" t="str">
        <f t="shared" si="67"/>
        <v>--- Poli(tio-1,4-fenilenas)</v>
      </c>
      <c r="J2180" s="410" t="str">
        <f t="shared" si="67"/>
        <v>kilogramai</v>
      </c>
    </row>
    <row r="2181" spans="1:10" ht="18" hidden="1" customHeight="1">
      <c r="A2181" s="414"/>
      <c r="B2181" s="414"/>
      <c r="C2181" s="414"/>
      <c r="D2181" s="414"/>
      <c r="E2181" s="412">
        <v>2011</v>
      </c>
      <c r="F2181" s="413"/>
      <c r="G2181" s="413"/>
      <c r="H2181" s="410">
        <f t="shared" ref="H2181:H2244" si="68">+IF(B2181=0,H2180,VALUE(B2181))</f>
        <v>39119013</v>
      </c>
      <c r="I2181" s="410" t="str">
        <f t="shared" ref="I2181:J2244" si="69">+IF(C2181=0,I2180,C2181)</f>
        <v>--- Poli(tio-1,4-fenilenas)</v>
      </c>
      <c r="J2181" s="410" t="str">
        <f t="shared" si="69"/>
        <v>kilogramai</v>
      </c>
    </row>
    <row r="2182" spans="1:10" ht="18" hidden="1" customHeight="1">
      <c r="A2182" s="414"/>
      <c r="B2182" s="414"/>
      <c r="C2182" s="414"/>
      <c r="D2182" s="414"/>
      <c r="E2182" s="412">
        <v>2010</v>
      </c>
      <c r="F2182" s="413"/>
      <c r="G2182" s="413"/>
      <c r="H2182" s="410">
        <f t="shared" si="68"/>
        <v>39119013</v>
      </c>
      <c r="I2182" s="410" t="str">
        <f t="shared" si="69"/>
        <v>--- Poli(tio-1,4-fenilenas)</v>
      </c>
      <c r="J2182" s="410" t="str">
        <f t="shared" si="69"/>
        <v>kilogramai</v>
      </c>
    </row>
    <row r="2183" spans="1:10" ht="18" hidden="1" customHeight="1">
      <c r="A2183" s="414"/>
      <c r="B2183" s="414"/>
      <c r="C2183" s="414"/>
      <c r="D2183" s="414"/>
      <c r="E2183" s="412">
        <v>2009</v>
      </c>
      <c r="F2183" s="413"/>
      <c r="G2183" s="413"/>
      <c r="H2183" s="410">
        <f t="shared" si="68"/>
        <v>39119013</v>
      </c>
      <c r="I2183" s="410" t="str">
        <f t="shared" si="69"/>
        <v>--- Poli(tio-1,4-fenilenas)</v>
      </c>
      <c r="J2183" s="410" t="str">
        <f t="shared" si="69"/>
        <v>kilogramai</v>
      </c>
    </row>
    <row r="2184" spans="1:10" ht="18" hidden="1" customHeight="1">
      <c r="A2184" s="414"/>
      <c r="B2184" s="414"/>
      <c r="C2184" s="414"/>
      <c r="D2184" s="414"/>
      <c r="E2184" s="412">
        <v>2008</v>
      </c>
      <c r="F2184" s="413">
        <v>0</v>
      </c>
      <c r="G2184" s="413">
        <v>4</v>
      </c>
      <c r="H2184" s="410">
        <f t="shared" si="68"/>
        <v>39119013</v>
      </c>
      <c r="I2184" s="410" t="str">
        <f t="shared" si="69"/>
        <v>--- Poli(tio-1,4-fenilenas)</v>
      </c>
      <c r="J2184" s="410" t="str">
        <f t="shared" si="69"/>
        <v>kilogramai</v>
      </c>
    </row>
    <row r="2185" spans="1:10" ht="18" hidden="1" customHeight="1">
      <c r="A2185" s="414"/>
      <c r="B2185" s="414"/>
      <c r="C2185" s="414"/>
      <c r="D2185" s="414"/>
      <c r="E2185" s="412">
        <v>2007</v>
      </c>
      <c r="F2185" s="413">
        <v>0</v>
      </c>
      <c r="G2185" s="413">
        <v>25</v>
      </c>
      <c r="H2185" s="410">
        <f t="shared" si="68"/>
        <v>39119013</v>
      </c>
      <c r="I2185" s="410" t="str">
        <f t="shared" si="69"/>
        <v>--- Poli(tio-1,4-fenilenas)</v>
      </c>
      <c r="J2185" s="410" t="str">
        <f t="shared" si="69"/>
        <v>kilogramai</v>
      </c>
    </row>
    <row r="2186" spans="1:10" ht="18" hidden="1" customHeight="1">
      <c r="A2186" s="414"/>
      <c r="B2186" s="414"/>
      <c r="C2186" s="414"/>
      <c r="D2186" s="414"/>
      <c r="E2186" s="412">
        <v>2006</v>
      </c>
      <c r="F2186" s="413"/>
      <c r="G2186" s="413"/>
      <c r="H2186" s="410">
        <f t="shared" si="68"/>
        <v>39119013</v>
      </c>
      <c r="I2186" s="410" t="str">
        <f t="shared" si="69"/>
        <v>--- Poli(tio-1,4-fenilenas)</v>
      </c>
      <c r="J2186" s="410" t="str">
        <f t="shared" si="69"/>
        <v>kilogramai</v>
      </c>
    </row>
    <row r="2187" spans="1:10" ht="18" hidden="1" customHeight="1">
      <c r="A2187" s="414"/>
      <c r="B2187" s="414"/>
      <c r="C2187" s="414"/>
      <c r="D2187" s="414"/>
      <c r="E2187" s="412">
        <v>2005</v>
      </c>
      <c r="F2187" s="413">
        <v>0</v>
      </c>
      <c r="G2187" s="413">
        <v>3.2</v>
      </c>
      <c r="H2187" s="410">
        <f t="shared" si="68"/>
        <v>39119013</v>
      </c>
      <c r="I2187" s="410" t="str">
        <f t="shared" si="69"/>
        <v>--- Poli(tio-1,4-fenilenas)</v>
      </c>
      <c r="J2187" s="410" t="str">
        <f t="shared" si="69"/>
        <v>kilogramai</v>
      </c>
    </row>
    <row r="2188" spans="1:10" ht="18" hidden="1" customHeight="1">
      <c r="A2188" s="414"/>
      <c r="B2188" s="411" t="s">
        <v>3320</v>
      </c>
      <c r="C2188" s="411" t="s">
        <v>3082</v>
      </c>
      <c r="D2188" s="411" t="s">
        <v>3054</v>
      </c>
      <c r="E2188" s="412">
        <v>2018</v>
      </c>
      <c r="F2188" s="413">
        <v>130404.4</v>
      </c>
      <c r="G2188" s="413">
        <v>152084.5</v>
      </c>
      <c r="H2188" s="410">
        <f t="shared" si="68"/>
        <v>39119019</v>
      </c>
      <c r="I2188" s="410" t="str">
        <f t="shared" si="69"/>
        <v>--- Kiti</v>
      </c>
      <c r="J2188" s="410" t="str">
        <f t="shared" si="69"/>
        <v>kilogramai</v>
      </c>
    </row>
    <row r="2189" spans="1:10" ht="18" hidden="1" customHeight="1">
      <c r="A2189" s="414"/>
      <c r="B2189" s="414"/>
      <c r="C2189" s="414"/>
      <c r="D2189" s="414"/>
      <c r="E2189" s="412">
        <v>2017</v>
      </c>
      <c r="F2189" s="413">
        <v>87449.1</v>
      </c>
      <c r="G2189" s="413">
        <v>160629.5</v>
      </c>
      <c r="H2189" s="410">
        <f t="shared" si="68"/>
        <v>39119019</v>
      </c>
      <c r="I2189" s="410" t="str">
        <f t="shared" si="69"/>
        <v>--- Kiti</v>
      </c>
      <c r="J2189" s="410" t="str">
        <f t="shared" si="69"/>
        <v>kilogramai</v>
      </c>
    </row>
    <row r="2190" spans="1:10" ht="18" hidden="1" customHeight="1">
      <c r="A2190" s="414"/>
      <c r="B2190" s="414"/>
      <c r="C2190" s="414"/>
      <c r="D2190" s="414"/>
      <c r="E2190" s="412">
        <v>2016</v>
      </c>
      <c r="F2190" s="413">
        <v>44197.8</v>
      </c>
      <c r="G2190" s="413">
        <v>117941.6</v>
      </c>
      <c r="H2190" s="410">
        <f t="shared" si="68"/>
        <v>39119019</v>
      </c>
      <c r="I2190" s="410" t="str">
        <f t="shared" si="69"/>
        <v>--- Kiti</v>
      </c>
      <c r="J2190" s="410" t="str">
        <f t="shared" si="69"/>
        <v>kilogramai</v>
      </c>
    </row>
    <row r="2191" spans="1:10" ht="18" hidden="1" customHeight="1">
      <c r="A2191" s="414"/>
      <c r="B2191" s="414"/>
      <c r="C2191" s="414"/>
      <c r="D2191" s="414"/>
      <c r="E2191" s="412">
        <v>2015</v>
      </c>
      <c r="F2191" s="413">
        <v>32681.4</v>
      </c>
      <c r="G2191" s="413">
        <v>53697.2</v>
      </c>
      <c r="H2191" s="410">
        <f t="shared" si="68"/>
        <v>39119019</v>
      </c>
      <c r="I2191" s="410" t="str">
        <f t="shared" si="69"/>
        <v>--- Kiti</v>
      </c>
      <c r="J2191" s="410" t="str">
        <f t="shared" si="69"/>
        <v>kilogramai</v>
      </c>
    </row>
    <row r="2192" spans="1:10" ht="18" hidden="1" customHeight="1">
      <c r="A2192" s="414"/>
      <c r="B2192" s="414"/>
      <c r="C2192" s="414"/>
      <c r="D2192" s="414"/>
      <c r="E2192" s="412">
        <v>2014</v>
      </c>
      <c r="F2192" s="413">
        <v>24297.599999999999</v>
      </c>
      <c r="G2192" s="413">
        <v>57908.4</v>
      </c>
      <c r="H2192" s="410">
        <f t="shared" si="68"/>
        <v>39119019</v>
      </c>
      <c r="I2192" s="410" t="str">
        <f t="shared" si="69"/>
        <v>--- Kiti</v>
      </c>
      <c r="J2192" s="410" t="str">
        <f t="shared" si="69"/>
        <v>kilogramai</v>
      </c>
    </row>
    <row r="2193" spans="1:10" ht="18" hidden="1" customHeight="1">
      <c r="A2193" s="414"/>
      <c r="B2193" s="414"/>
      <c r="C2193" s="414"/>
      <c r="D2193" s="414"/>
      <c r="E2193" s="412">
        <v>2013</v>
      </c>
      <c r="F2193" s="413">
        <v>65793.399999999994</v>
      </c>
      <c r="G2193" s="413">
        <v>78867.600000000006</v>
      </c>
      <c r="H2193" s="410">
        <f t="shared" si="68"/>
        <v>39119019</v>
      </c>
      <c r="I2193" s="410" t="str">
        <f t="shared" si="69"/>
        <v>--- Kiti</v>
      </c>
      <c r="J2193" s="410" t="str">
        <f t="shared" si="69"/>
        <v>kilogramai</v>
      </c>
    </row>
    <row r="2194" spans="1:10" ht="18" hidden="1" customHeight="1">
      <c r="A2194" s="414"/>
      <c r="B2194" s="414"/>
      <c r="C2194" s="414"/>
      <c r="D2194" s="414"/>
      <c r="E2194" s="412">
        <v>2012</v>
      </c>
      <c r="F2194" s="413">
        <v>16685.099999999999</v>
      </c>
      <c r="G2194" s="413">
        <v>41682.1</v>
      </c>
      <c r="H2194" s="410">
        <f t="shared" si="68"/>
        <v>39119019</v>
      </c>
      <c r="I2194" s="410" t="str">
        <f t="shared" si="69"/>
        <v>--- Kiti</v>
      </c>
      <c r="J2194" s="410" t="str">
        <f t="shared" si="69"/>
        <v>kilogramai</v>
      </c>
    </row>
    <row r="2195" spans="1:10" ht="18" hidden="1" customHeight="1">
      <c r="A2195" s="414"/>
      <c r="B2195" s="414"/>
      <c r="C2195" s="414"/>
      <c r="D2195" s="414"/>
      <c r="E2195" s="412">
        <v>2011</v>
      </c>
      <c r="F2195" s="413">
        <v>12465</v>
      </c>
      <c r="G2195" s="413">
        <v>86460.6</v>
      </c>
      <c r="H2195" s="410">
        <f t="shared" si="68"/>
        <v>39119019</v>
      </c>
      <c r="I2195" s="410" t="str">
        <f t="shared" si="69"/>
        <v>--- Kiti</v>
      </c>
      <c r="J2195" s="410" t="str">
        <f t="shared" si="69"/>
        <v>kilogramai</v>
      </c>
    </row>
    <row r="2196" spans="1:10" ht="18" hidden="1" customHeight="1">
      <c r="A2196" s="414"/>
      <c r="B2196" s="414"/>
      <c r="C2196" s="414"/>
      <c r="D2196" s="414"/>
      <c r="E2196" s="412">
        <v>2010</v>
      </c>
      <c r="F2196" s="413">
        <v>12269.9</v>
      </c>
      <c r="G2196" s="413">
        <v>39390.300000000003</v>
      </c>
      <c r="H2196" s="410">
        <f t="shared" si="68"/>
        <v>39119019</v>
      </c>
      <c r="I2196" s="410" t="str">
        <f t="shared" si="69"/>
        <v>--- Kiti</v>
      </c>
      <c r="J2196" s="410" t="str">
        <f t="shared" si="69"/>
        <v>kilogramai</v>
      </c>
    </row>
    <row r="2197" spans="1:10" ht="18" hidden="1" customHeight="1">
      <c r="A2197" s="414"/>
      <c r="B2197" s="414"/>
      <c r="C2197" s="414"/>
      <c r="D2197" s="414"/>
      <c r="E2197" s="412">
        <v>2009</v>
      </c>
      <c r="F2197" s="413">
        <v>7994.3</v>
      </c>
      <c r="G2197" s="413">
        <v>35239</v>
      </c>
      <c r="H2197" s="410">
        <f t="shared" si="68"/>
        <v>39119019</v>
      </c>
      <c r="I2197" s="410" t="str">
        <f t="shared" si="69"/>
        <v>--- Kiti</v>
      </c>
      <c r="J2197" s="410" t="str">
        <f t="shared" si="69"/>
        <v>kilogramai</v>
      </c>
    </row>
    <row r="2198" spans="1:10" ht="18" hidden="1" customHeight="1">
      <c r="A2198" s="414"/>
      <c r="B2198" s="414"/>
      <c r="C2198" s="414"/>
      <c r="D2198" s="414"/>
      <c r="E2198" s="412">
        <v>2008</v>
      </c>
      <c r="F2198" s="413">
        <v>8905.1</v>
      </c>
      <c r="G2198" s="413">
        <v>53720</v>
      </c>
      <c r="H2198" s="410">
        <f t="shared" si="68"/>
        <v>39119019</v>
      </c>
      <c r="I2198" s="410" t="str">
        <f t="shared" si="69"/>
        <v>--- Kiti</v>
      </c>
      <c r="J2198" s="410" t="str">
        <f t="shared" si="69"/>
        <v>kilogramai</v>
      </c>
    </row>
    <row r="2199" spans="1:10" ht="18" hidden="1" customHeight="1">
      <c r="A2199" s="414"/>
      <c r="B2199" s="414"/>
      <c r="C2199" s="414"/>
      <c r="D2199" s="414"/>
      <c r="E2199" s="412">
        <v>2007</v>
      </c>
      <c r="F2199" s="413">
        <v>19898.2</v>
      </c>
      <c r="G2199" s="413">
        <v>59700.5</v>
      </c>
      <c r="H2199" s="410">
        <f t="shared" si="68"/>
        <v>39119019</v>
      </c>
      <c r="I2199" s="410" t="str">
        <f t="shared" si="69"/>
        <v>--- Kiti</v>
      </c>
      <c r="J2199" s="410" t="str">
        <f t="shared" si="69"/>
        <v>kilogramai</v>
      </c>
    </row>
    <row r="2200" spans="1:10" ht="18" hidden="1" customHeight="1">
      <c r="A2200" s="414"/>
      <c r="B2200" s="414"/>
      <c r="C2200" s="414"/>
      <c r="D2200" s="414"/>
      <c r="E2200" s="412">
        <v>2006</v>
      </c>
      <c r="F2200" s="413">
        <v>23867.9</v>
      </c>
      <c r="G2200" s="413">
        <v>60230</v>
      </c>
      <c r="H2200" s="410">
        <f t="shared" si="68"/>
        <v>39119019</v>
      </c>
      <c r="I2200" s="410" t="str">
        <f t="shared" si="69"/>
        <v>--- Kiti</v>
      </c>
      <c r="J2200" s="410" t="str">
        <f t="shared" si="69"/>
        <v>kilogramai</v>
      </c>
    </row>
    <row r="2201" spans="1:10" ht="18" hidden="1" customHeight="1">
      <c r="A2201" s="414"/>
      <c r="B2201" s="414"/>
      <c r="C2201" s="414"/>
      <c r="D2201" s="414"/>
      <c r="E2201" s="412">
        <v>2005</v>
      </c>
      <c r="F2201" s="413">
        <v>10181.200000000001</v>
      </c>
      <c r="G2201" s="413">
        <v>57151</v>
      </c>
      <c r="H2201" s="410">
        <f t="shared" si="68"/>
        <v>39119019</v>
      </c>
      <c r="I2201" s="410" t="str">
        <f t="shared" si="69"/>
        <v>--- Kiti</v>
      </c>
      <c r="J2201" s="410" t="str">
        <f t="shared" si="69"/>
        <v>kilogramai</v>
      </c>
    </row>
    <row r="2202" spans="1:10" ht="18" hidden="1" customHeight="1">
      <c r="A2202" s="414"/>
      <c r="B2202" s="411" t="s">
        <v>3321</v>
      </c>
      <c r="C2202" s="411" t="s">
        <v>3322</v>
      </c>
      <c r="D2202" s="411" t="s">
        <v>3054</v>
      </c>
      <c r="E2202" s="412">
        <v>2018</v>
      </c>
      <c r="F2202" s="413"/>
      <c r="G2202" s="413"/>
      <c r="H2202" s="410">
        <f t="shared" si="68"/>
        <v>39119091</v>
      </c>
      <c r="I2202" s="410" t="str">
        <f t="shared" si="69"/>
        <v>-- p-Krezolio ir divinilbenzeno kopolimeras N,N-dimetilacetamido tirpale, kurio sudėtyje polimeras sudaro ne mažiau kaip 50 % masės</v>
      </c>
      <c r="J2202" s="410" t="str">
        <f t="shared" si="69"/>
        <v>kilogramai</v>
      </c>
    </row>
    <row r="2203" spans="1:10" ht="18" hidden="1" customHeight="1">
      <c r="A2203" s="414"/>
      <c r="B2203" s="414"/>
      <c r="C2203" s="414"/>
      <c r="D2203" s="414"/>
      <c r="E2203" s="412">
        <v>2017</v>
      </c>
      <c r="F2203" s="413"/>
      <c r="G2203" s="413"/>
      <c r="H2203" s="410">
        <f t="shared" si="68"/>
        <v>39119091</v>
      </c>
      <c r="I2203" s="410" t="str">
        <f t="shared" si="69"/>
        <v>-- p-Krezolio ir divinilbenzeno kopolimeras N,N-dimetilacetamido tirpale, kurio sudėtyje polimeras sudaro ne mažiau kaip 50 % masės</v>
      </c>
      <c r="J2203" s="410" t="str">
        <f t="shared" si="69"/>
        <v>kilogramai</v>
      </c>
    </row>
    <row r="2204" spans="1:10" ht="18" hidden="1" customHeight="1">
      <c r="A2204" s="414"/>
      <c r="B2204" s="414"/>
      <c r="C2204" s="414"/>
      <c r="D2204" s="414"/>
      <c r="E2204" s="412">
        <v>2016</v>
      </c>
      <c r="F2204" s="413"/>
      <c r="G2204" s="413"/>
      <c r="H2204" s="410">
        <f t="shared" si="68"/>
        <v>39119091</v>
      </c>
      <c r="I2204" s="410" t="str">
        <f t="shared" si="69"/>
        <v>-- p-Krezolio ir divinilbenzeno kopolimeras N,N-dimetilacetamido tirpale, kurio sudėtyje polimeras sudaro ne mažiau kaip 50 % masės</v>
      </c>
      <c r="J2204" s="410" t="str">
        <f t="shared" si="69"/>
        <v>kilogramai</v>
      </c>
    </row>
    <row r="2205" spans="1:10" ht="18" hidden="1" customHeight="1">
      <c r="A2205" s="414"/>
      <c r="B2205" s="414"/>
      <c r="C2205" s="414"/>
      <c r="D2205" s="414"/>
      <c r="E2205" s="412">
        <v>2015</v>
      </c>
      <c r="F2205" s="413"/>
      <c r="G2205" s="413"/>
      <c r="H2205" s="410">
        <f t="shared" si="68"/>
        <v>39119091</v>
      </c>
      <c r="I2205" s="410" t="str">
        <f t="shared" si="69"/>
        <v>-- p-Krezolio ir divinilbenzeno kopolimeras N,N-dimetilacetamido tirpale, kurio sudėtyje polimeras sudaro ne mažiau kaip 50 % masės</v>
      </c>
      <c r="J2205" s="410" t="str">
        <f t="shared" si="69"/>
        <v>kilogramai</v>
      </c>
    </row>
    <row r="2206" spans="1:10" ht="18" hidden="1" customHeight="1">
      <c r="A2206" s="414"/>
      <c r="B2206" s="414"/>
      <c r="C2206" s="414"/>
      <c r="D2206" s="414"/>
      <c r="E2206" s="412">
        <v>2014</v>
      </c>
      <c r="F2206" s="413"/>
      <c r="G2206" s="413"/>
      <c r="H2206" s="410">
        <f t="shared" si="68"/>
        <v>39119091</v>
      </c>
      <c r="I2206" s="410" t="str">
        <f t="shared" si="69"/>
        <v>-- p-Krezolio ir divinilbenzeno kopolimeras N,N-dimetilacetamido tirpale, kurio sudėtyje polimeras sudaro ne mažiau kaip 50 % masės</v>
      </c>
      <c r="J2206" s="410" t="str">
        <f t="shared" si="69"/>
        <v>kilogramai</v>
      </c>
    </row>
    <row r="2207" spans="1:10" ht="18" hidden="1" customHeight="1">
      <c r="A2207" s="414"/>
      <c r="B2207" s="414"/>
      <c r="C2207" s="414"/>
      <c r="D2207" s="414"/>
      <c r="E2207" s="412">
        <v>2013</v>
      </c>
      <c r="F2207" s="413"/>
      <c r="G2207" s="413"/>
      <c r="H2207" s="410">
        <f t="shared" si="68"/>
        <v>39119091</v>
      </c>
      <c r="I2207" s="410" t="str">
        <f t="shared" si="69"/>
        <v>-- p-Krezolio ir divinilbenzeno kopolimeras N,N-dimetilacetamido tirpale, kurio sudėtyje polimeras sudaro ne mažiau kaip 50 % masės</v>
      </c>
      <c r="J2207" s="410" t="str">
        <f t="shared" si="69"/>
        <v>kilogramai</v>
      </c>
    </row>
    <row r="2208" spans="1:10" ht="18" hidden="1" customHeight="1">
      <c r="A2208" s="414"/>
      <c r="B2208" s="414"/>
      <c r="C2208" s="414"/>
      <c r="D2208" s="414"/>
      <c r="E2208" s="412">
        <v>2012</v>
      </c>
      <c r="F2208" s="413"/>
      <c r="G2208" s="413"/>
      <c r="H2208" s="410">
        <f t="shared" si="68"/>
        <v>39119091</v>
      </c>
      <c r="I2208" s="410" t="str">
        <f t="shared" si="69"/>
        <v>-- p-Krezolio ir divinilbenzeno kopolimeras N,N-dimetilacetamido tirpale, kurio sudėtyje polimeras sudaro ne mažiau kaip 50 % masės</v>
      </c>
      <c r="J2208" s="410" t="str">
        <f t="shared" si="69"/>
        <v>kilogramai</v>
      </c>
    </row>
    <row r="2209" spans="1:10" ht="18" hidden="1" customHeight="1">
      <c r="A2209" s="414"/>
      <c r="B2209" s="414"/>
      <c r="C2209" s="414"/>
      <c r="D2209" s="414"/>
      <c r="E2209" s="412">
        <v>2011</v>
      </c>
      <c r="F2209" s="413"/>
      <c r="G2209" s="413"/>
      <c r="H2209" s="410">
        <f t="shared" si="68"/>
        <v>39119091</v>
      </c>
      <c r="I2209" s="410" t="str">
        <f t="shared" si="69"/>
        <v>-- p-Krezolio ir divinilbenzeno kopolimeras N,N-dimetilacetamido tirpale, kurio sudėtyje polimeras sudaro ne mažiau kaip 50 % masės</v>
      </c>
      <c r="J2209" s="410" t="str">
        <f t="shared" si="69"/>
        <v>kilogramai</v>
      </c>
    </row>
    <row r="2210" spans="1:10" ht="18" hidden="1" customHeight="1">
      <c r="A2210" s="414"/>
      <c r="B2210" s="414"/>
      <c r="C2210" s="414"/>
      <c r="D2210" s="414"/>
      <c r="E2210" s="412">
        <v>2010</v>
      </c>
      <c r="F2210" s="413"/>
      <c r="G2210" s="413"/>
      <c r="H2210" s="410">
        <f t="shared" si="68"/>
        <v>39119091</v>
      </c>
      <c r="I2210" s="410" t="str">
        <f t="shared" si="69"/>
        <v>-- p-Krezolio ir divinilbenzeno kopolimeras N,N-dimetilacetamido tirpale, kurio sudėtyje polimeras sudaro ne mažiau kaip 50 % masės</v>
      </c>
      <c r="J2210" s="410" t="str">
        <f t="shared" si="69"/>
        <v>kilogramai</v>
      </c>
    </row>
    <row r="2211" spans="1:10" ht="18" hidden="1" customHeight="1">
      <c r="A2211" s="414"/>
      <c r="B2211" s="414"/>
      <c r="C2211" s="414"/>
      <c r="D2211" s="414"/>
      <c r="E2211" s="412">
        <v>2009</v>
      </c>
      <c r="F2211" s="413"/>
      <c r="G2211" s="413"/>
      <c r="H2211" s="410">
        <f t="shared" si="68"/>
        <v>39119091</v>
      </c>
      <c r="I2211" s="410" t="str">
        <f t="shared" si="69"/>
        <v>-- p-Krezolio ir divinilbenzeno kopolimeras N,N-dimetilacetamido tirpale, kurio sudėtyje polimeras sudaro ne mažiau kaip 50 % masės</v>
      </c>
      <c r="J2211" s="410" t="str">
        <f t="shared" si="69"/>
        <v>kilogramai</v>
      </c>
    </row>
    <row r="2212" spans="1:10" ht="18" hidden="1" customHeight="1">
      <c r="A2212" s="414"/>
      <c r="B2212" s="414"/>
      <c r="C2212" s="414"/>
      <c r="D2212" s="414"/>
      <c r="E2212" s="412">
        <v>2008</v>
      </c>
      <c r="F2212" s="413"/>
      <c r="G2212" s="413"/>
      <c r="H2212" s="410">
        <f t="shared" si="68"/>
        <v>39119091</v>
      </c>
      <c r="I2212" s="410" t="str">
        <f t="shared" si="69"/>
        <v>-- p-Krezolio ir divinilbenzeno kopolimeras N,N-dimetilacetamido tirpale, kurio sudėtyje polimeras sudaro ne mažiau kaip 50 % masės</v>
      </c>
      <c r="J2212" s="410" t="str">
        <f t="shared" si="69"/>
        <v>kilogramai</v>
      </c>
    </row>
    <row r="2213" spans="1:10" ht="18" hidden="1" customHeight="1">
      <c r="A2213" s="414"/>
      <c r="B2213" s="414"/>
      <c r="C2213" s="414"/>
      <c r="D2213" s="414"/>
      <c r="E2213" s="412">
        <v>2007</v>
      </c>
      <c r="F2213" s="413"/>
      <c r="G2213" s="413"/>
      <c r="H2213" s="410">
        <f t="shared" si="68"/>
        <v>39119091</v>
      </c>
      <c r="I2213" s="410" t="str">
        <f t="shared" si="69"/>
        <v>-- p-Krezolio ir divinilbenzeno kopolimeras N,N-dimetilacetamido tirpale, kurio sudėtyje polimeras sudaro ne mažiau kaip 50 % masės</v>
      </c>
      <c r="J2213" s="410" t="str">
        <f t="shared" si="69"/>
        <v>kilogramai</v>
      </c>
    </row>
    <row r="2214" spans="1:10" ht="18" hidden="1" customHeight="1">
      <c r="A2214" s="414"/>
      <c r="B2214" s="414"/>
      <c r="C2214" s="414"/>
      <c r="D2214" s="414"/>
      <c r="E2214" s="412">
        <v>2006</v>
      </c>
      <c r="F2214" s="413"/>
      <c r="G2214" s="413"/>
      <c r="H2214" s="410">
        <f t="shared" si="68"/>
        <v>39119091</v>
      </c>
      <c r="I2214" s="410" t="str">
        <f t="shared" si="69"/>
        <v>-- p-Krezolio ir divinilbenzeno kopolimeras N,N-dimetilacetamido tirpale, kurio sudėtyje polimeras sudaro ne mažiau kaip 50 % masės</v>
      </c>
      <c r="J2214" s="410" t="str">
        <f t="shared" si="69"/>
        <v>kilogramai</v>
      </c>
    </row>
    <row r="2215" spans="1:10" ht="18" hidden="1" customHeight="1">
      <c r="A2215" s="414"/>
      <c r="B2215" s="414"/>
      <c r="C2215" s="414"/>
      <c r="D2215" s="414"/>
      <c r="E2215" s="412">
        <v>2005</v>
      </c>
      <c r="F2215" s="413"/>
      <c r="G2215" s="413"/>
      <c r="H2215" s="410">
        <f t="shared" si="68"/>
        <v>39119091</v>
      </c>
      <c r="I2215" s="410" t="str">
        <f t="shared" si="69"/>
        <v>-- p-Krezolio ir divinilbenzeno kopolimeras N,N-dimetilacetamido tirpale, kurio sudėtyje polimeras sudaro ne mažiau kaip 50 % masės</v>
      </c>
      <c r="J2215" s="410" t="str">
        <f t="shared" si="69"/>
        <v>kilogramai</v>
      </c>
    </row>
    <row r="2216" spans="1:10" ht="18" hidden="1" customHeight="1">
      <c r="A2216" s="414"/>
      <c r="B2216" s="411" t="s">
        <v>3323</v>
      </c>
      <c r="C2216" s="411" t="s">
        <v>3324</v>
      </c>
      <c r="D2216" s="411" t="s">
        <v>3054</v>
      </c>
      <c r="E2216" s="412">
        <v>2018</v>
      </c>
      <c r="F2216" s="413"/>
      <c r="G2216" s="413"/>
      <c r="H2216" s="410">
        <f t="shared" si="68"/>
        <v>39119092</v>
      </c>
      <c r="I2216" s="410" t="str">
        <f t="shared" si="69"/>
        <v>--- p-Krezolio ir divinilbenzeno kopolimeras N,N-dimetilacetamido tirpale, kurio sudėtyje polimeras sudaro ne mažiau kaip 50 % masės; hidrinti viniltolueno ir α-metilstireno kopolimerai</v>
      </c>
      <c r="J2216" s="410" t="str">
        <f t="shared" si="69"/>
        <v>kilogramai</v>
      </c>
    </row>
    <row r="2217" spans="1:10" ht="18" hidden="1" customHeight="1">
      <c r="A2217" s="414"/>
      <c r="B2217" s="414"/>
      <c r="C2217" s="414"/>
      <c r="D2217" s="414"/>
      <c r="E2217" s="412">
        <v>2017</v>
      </c>
      <c r="F2217" s="413"/>
      <c r="G2217" s="413"/>
      <c r="H2217" s="410">
        <f t="shared" si="68"/>
        <v>39119092</v>
      </c>
      <c r="I2217" s="410" t="str">
        <f t="shared" si="69"/>
        <v>--- p-Krezolio ir divinilbenzeno kopolimeras N,N-dimetilacetamido tirpale, kurio sudėtyje polimeras sudaro ne mažiau kaip 50 % masės; hidrinti viniltolueno ir α-metilstireno kopolimerai</v>
      </c>
      <c r="J2217" s="410" t="str">
        <f t="shared" si="69"/>
        <v>kilogramai</v>
      </c>
    </row>
    <row r="2218" spans="1:10" ht="18" hidden="1" customHeight="1">
      <c r="A2218" s="414"/>
      <c r="B2218" s="414"/>
      <c r="C2218" s="414"/>
      <c r="D2218" s="414"/>
      <c r="E2218" s="412">
        <v>2016</v>
      </c>
      <c r="F2218" s="413"/>
      <c r="G2218" s="413"/>
      <c r="H2218" s="410">
        <f t="shared" si="68"/>
        <v>39119092</v>
      </c>
      <c r="I2218" s="410" t="str">
        <f t="shared" si="69"/>
        <v>--- p-Krezolio ir divinilbenzeno kopolimeras N,N-dimetilacetamido tirpale, kurio sudėtyje polimeras sudaro ne mažiau kaip 50 % masės; hidrinti viniltolueno ir α-metilstireno kopolimerai</v>
      </c>
      <c r="J2218" s="410" t="str">
        <f t="shared" si="69"/>
        <v>kilogramai</v>
      </c>
    </row>
    <row r="2219" spans="1:10" ht="18" hidden="1" customHeight="1">
      <c r="A2219" s="414"/>
      <c r="B2219" s="414"/>
      <c r="C2219" s="414"/>
      <c r="D2219" s="414"/>
      <c r="E2219" s="412">
        <v>2015</v>
      </c>
      <c r="F2219" s="413"/>
      <c r="G2219" s="413"/>
      <c r="H2219" s="410">
        <f t="shared" si="68"/>
        <v>39119092</v>
      </c>
      <c r="I2219" s="410" t="str">
        <f t="shared" si="69"/>
        <v>--- p-Krezolio ir divinilbenzeno kopolimeras N,N-dimetilacetamido tirpale, kurio sudėtyje polimeras sudaro ne mažiau kaip 50 % masės; hidrinti viniltolueno ir α-metilstireno kopolimerai</v>
      </c>
      <c r="J2219" s="410" t="str">
        <f t="shared" si="69"/>
        <v>kilogramai</v>
      </c>
    </row>
    <row r="2220" spans="1:10" ht="18" hidden="1" customHeight="1">
      <c r="A2220" s="414"/>
      <c r="B2220" s="414"/>
      <c r="C2220" s="414"/>
      <c r="D2220" s="414"/>
      <c r="E2220" s="412">
        <v>2014</v>
      </c>
      <c r="F2220" s="413"/>
      <c r="G2220" s="413"/>
      <c r="H2220" s="410">
        <f t="shared" si="68"/>
        <v>39119092</v>
      </c>
      <c r="I2220" s="410" t="str">
        <f t="shared" si="69"/>
        <v>--- p-Krezolio ir divinilbenzeno kopolimeras N,N-dimetilacetamido tirpale, kurio sudėtyje polimeras sudaro ne mažiau kaip 50 % masės; hidrinti viniltolueno ir α-metilstireno kopolimerai</v>
      </c>
      <c r="J2220" s="410" t="str">
        <f t="shared" si="69"/>
        <v>kilogramai</v>
      </c>
    </row>
    <row r="2221" spans="1:10" ht="18" hidden="1" customHeight="1">
      <c r="A2221" s="414"/>
      <c r="B2221" s="414"/>
      <c r="C2221" s="414"/>
      <c r="D2221" s="414"/>
      <c r="E2221" s="412">
        <v>2013</v>
      </c>
      <c r="F2221" s="413"/>
      <c r="G2221" s="413"/>
      <c r="H2221" s="410">
        <f t="shared" si="68"/>
        <v>39119092</v>
      </c>
      <c r="I2221" s="410" t="str">
        <f t="shared" si="69"/>
        <v>--- p-Krezolio ir divinilbenzeno kopolimeras N,N-dimetilacetamido tirpale, kurio sudėtyje polimeras sudaro ne mažiau kaip 50 % masės; hidrinti viniltolueno ir α-metilstireno kopolimerai</v>
      </c>
      <c r="J2221" s="410" t="str">
        <f t="shared" si="69"/>
        <v>kilogramai</v>
      </c>
    </row>
    <row r="2222" spans="1:10" ht="18" hidden="1" customHeight="1">
      <c r="A2222" s="414"/>
      <c r="B2222" s="414"/>
      <c r="C2222" s="414"/>
      <c r="D2222" s="414"/>
      <c r="E2222" s="412">
        <v>2012</v>
      </c>
      <c r="F2222" s="413"/>
      <c r="G2222" s="413"/>
      <c r="H2222" s="410">
        <f t="shared" si="68"/>
        <v>39119092</v>
      </c>
      <c r="I2222" s="410" t="str">
        <f t="shared" si="69"/>
        <v>--- p-Krezolio ir divinilbenzeno kopolimeras N,N-dimetilacetamido tirpale, kurio sudėtyje polimeras sudaro ne mažiau kaip 50 % masės; hidrinti viniltolueno ir α-metilstireno kopolimerai</v>
      </c>
      <c r="J2222" s="410" t="str">
        <f t="shared" si="69"/>
        <v>kilogramai</v>
      </c>
    </row>
    <row r="2223" spans="1:10" ht="18" hidden="1" customHeight="1">
      <c r="A2223" s="414"/>
      <c r="B2223" s="414"/>
      <c r="C2223" s="414"/>
      <c r="D2223" s="414"/>
      <c r="E2223" s="412">
        <v>2011</v>
      </c>
      <c r="F2223" s="413"/>
      <c r="G2223" s="413"/>
      <c r="H2223" s="410">
        <f t="shared" si="68"/>
        <v>39119092</v>
      </c>
      <c r="I2223" s="410" t="str">
        <f t="shared" si="69"/>
        <v>--- p-Krezolio ir divinilbenzeno kopolimeras N,N-dimetilacetamido tirpale, kurio sudėtyje polimeras sudaro ne mažiau kaip 50 % masės; hidrinti viniltolueno ir α-metilstireno kopolimerai</v>
      </c>
      <c r="J2223" s="410" t="str">
        <f t="shared" si="69"/>
        <v>kilogramai</v>
      </c>
    </row>
    <row r="2224" spans="1:10" ht="18" hidden="1" customHeight="1">
      <c r="A2224" s="414"/>
      <c r="B2224" s="414"/>
      <c r="C2224" s="414"/>
      <c r="D2224" s="414"/>
      <c r="E2224" s="412">
        <v>2010</v>
      </c>
      <c r="F2224" s="413"/>
      <c r="G2224" s="413"/>
      <c r="H2224" s="410">
        <f t="shared" si="68"/>
        <v>39119092</v>
      </c>
      <c r="I2224" s="410" t="str">
        <f t="shared" si="69"/>
        <v>--- p-Krezolio ir divinilbenzeno kopolimeras N,N-dimetilacetamido tirpale, kurio sudėtyje polimeras sudaro ne mažiau kaip 50 % masės; hidrinti viniltolueno ir α-metilstireno kopolimerai</v>
      </c>
      <c r="J2224" s="410" t="str">
        <f t="shared" si="69"/>
        <v>kilogramai</v>
      </c>
    </row>
    <row r="2225" spans="1:10" ht="18" hidden="1" customHeight="1">
      <c r="A2225" s="414"/>
      <c r="B2225" s="414"/>
      <c r="C2225" s="414"/>
      <c r="D2225" s="414"/>
      <c r="E2225" s="412">
        <v>2009</v>
      </c>
      <c r="F2225" s="413"/>
      <c r="G2225" s="413"/>
      <c r="H2225" s="410">
        <f t="shared" si="68"/>
        <v>39119092</v>
      </c>
      <c r="I2225" s="410" t="str">
        <f t="shared" si="69"/>
        <v>--- p-Krezolio ir divinilbenzeno kopolimeras N,N-dimetilacetamido tirpale, kurio sudėtyje polimeras sudaro ne mažiau kaip 50 % masės; hidrinti viniltolueno ir α-metilstireno kopolimerai</v>
      </c>
      <c r="J2225" s="410" t="str">
        <f t="shared" si="69"/>
        <v>kilogramai</v>
      </c>
    </row>
    <row r="2226" spans="1:10" ht="18" hidden="1" customHeight="1">
      <c r="A2226" s="414"/>
      <c r="B2226" s="414"/>
      <c r="C2226" s="414"/>
      <c r="D2226" s="414"/>
      <c r="E2226" s="412">
        <v>2008</v>
      </c>
      <c r="F2226" s="413"/>
      <c r="G2226" s="413"/>
      <c r="H2226" s="410">
        <f t="shared" si="68"/>
        <v>39119092</v>
      </c>
      <c r="I2226" s="410" t="str">
        <f t="shared" si="69"/>
        <v>--- p-Krezolio ir divinilbenzeno kopolimeras N,N-dimetilacetamido tirpale, kurio sudėtyje polimeras sudaro ne mažiau kaip 50 % masės; hidrinti viniltolueno ir α-metilstireno kopolimerai</v>
      </c>
      <c r="J2226" s="410" t="str">
        <f t="shared" si="69"/>
        <v>kilogramai</v>
      </c>
    </row>
    <row r="2227" spans="1:10" ht="18" hidden="1" customHeight="1">
      <c r="A2227" s="414"/>
      <c r="B2227" s="414"/>
      <c r="C2227" s="414"/>
      <c r="D2227" s="414"/>
      <c r="E2227" s="412">
        <v>2007</v>
      </c>
      <c r="F2227" s="413"/>
      <c r="G2227" s="413"/>
      <c r="H2227" s="410">
        <f t="shared" si="68"/>
        <v>39119092</v>
      </c>
      <c r="I2227" s="410" t="str">
        <f t="shared" si="69"/>
        <v>--- p-Krezolio ir divinilbenzeno kopolimeras N,N-dimetilacetamido tirpale, kurio sudėtyje polimeras sudaro ne mažiau kaip 50 % masės; hidrinti viniltolueno ir α-metilstireno kopolimerai</v>
      </c>
      <c r="J2227" s="410" t="str">
        <f t="shared" si="69"/>
        <v>kilogramai</v>
      </c>
    </row>
    <row r="2228" spans="1:10" ht="18" hidden="1" customHeight="1">
      <c r="A2228" s="414"/>
      <c r="B2228" s="414"/>
      <c r="C2228" s="414"/>
      <c r="D2228" s="414"/>
      <c r="E2228" s="412">
        <v>2006</v>
      </c>
      <c r="F2228" s="413"/>
      <c r="G2228" s="413"/>
      <c r="H2228" s="410">
        <f t="shared" si="68"/>
        <v>39119092</v>
      </c>
      <c r="I2228" s="410" t="str">
        <f t="shared" si="69"/>
        <v>--- p-Krezolio ir divinilbenzeno kopolimeras N,N-dimetilacetamido tirpale, kurio sudėtyje polimeras sudaro ne mažiau kaip 50 % masės; hidrinti viniltolueno ir α-metilstireno kopolimerai</v>
      </c>
      <c r="J2228" s="410" t="str">
        <f t="shared" si="69"/>
        <v>kilogramai</v>
      </c>
    </row>
    <row r="2229" spans="1:10" ht="18" hidden="1" customHeight="1">
      <c r="A2229" s="414"/>
      <c r="B2229" s="414"/>
      <c r="C2229" s="414"/>
      <c r="D2229" s="414"/>
      <c r="E2229" s="412">
        <v>2005</v>
      </c>
      <c r="F2229" s="413"/>
      <c r="G2229" s="413"/>
      <c r="H2229" s="410">
        <f t="shared" si="68"/>
        <v>39119092</v>
      </c>
      <c r="I2229" s="410" t="str">
        <f t="shared" si="69"/>
        <v>--- p-Krezolio ir divinilbenzeno kopolimeras N,N-dimetilacetamido tirpale, kurio sudėtyje polimeras sudaro ne mažiau kaip 50 % masės; hidrinti viniltolueno ir α-metilstireno kopolimerai</v>
      </c>
      <c r="J2229" s="410" t="str">
        <f t="shared" si="69"/>
        <v>kilogramai</v>
      </c>
    </row>
    <row r="2230" spans="1:10" ht="18" hidden="1" customHeight="1">
      <c r="A2230" s="414"/>
      <c r="B2230" s="411" t="s">
        <v>3325</v>
      </c>
      <c r="C2230" s="411" t="s">
        <v>3326</v>
      </c>
      <c r="D2230" s="411" t="s">
        <v>3054</v>
      </c>
      <c r="E2230" s="412">
        <v>2018</v>
      </c>
      <c r="F2230" s="413"/>
      <c r="G2230" s="413"/>
      <c r="H2230" s="410">
        <f t="shared" si="68"/>
        <v>39119093</v>
      </c>
      <c r="I2230" s="410" t="str">
        <f t="shared" si="69"/>
        <v>-- Hidrinti viniltolueno ir ?-metilstireno kopolimerai</v>
      </c>
      <c r="J2230" s="410" t="str">
        <f t="shared" si="69"/>
        <v>kilogramai</v>
      </c>
    </row>
    <row r="2231" spans="1:10" ht="18" hidden="1" customHeight="1">
      <c r="A2231" s="414"/>
      <c r="B2231" s="414"/>
      <c r="C2231" s="414"/>
      <c r="D2231" s="414"/>
      <c r="E2231" s="412">
        <v>2017</v>
      </c>
      <c r="F2231" s="413"/>
      <c r="G2231" s="413"/>
      <c r="H2231" s="410">
        <f t="shared" si="68"/>
        <v>39119093</v>
      </c>
      <c r="I2231" s="410" t="str">
        <f t="shared" si="69"/>
        <v>-- Hidrinti viniltolueno ir ?-metilstireno kopolimerai</v>
      </c>
      <c r="J2231" s="410" t="str">
        <f t="shared" si="69"/>
        <v>kilogramai</v>
      </c>
    </row>
    <row r="2232" spans="1:10" ht="18" hidden="1" customHeight="1">
      <c r="A2232" s="414"/>
      <c r="B2232" s="414"/>
      <c r="C2232" s="414"/>
      <c r="D2232" s="414"/>
      <c r="E2232" s="412">
        <v>2016</v>
      </c>
      <c r="F2232" s="413"/>
      <c r="G2232" s="413"/>
      <c r="H2232" s="410">
        <f t="shared" si="68"/>
        <v>39119093</v>
      </c>
      <c r="I2232" s="410" t="str">
        <f t="shared" si="69"/>
        <v>-- Hidrinti viniltolueno ir ?-metilstireno kopolimerai</v>
      </c>
      <c r="J2232" s="410" t="str">
        <f t="shared" si="69"/>
        <v>kilogramai</v>
      </c>
    </row>
    <row r="2233" spans="1:10" ht="18" hidden="1" customHeight="1">
      <c r="A2233" s="414"/>
      <c r="B2233" s="414"/>
      <c r="C2233" s="414"/>
      <c r="D2233" s="414"/>
      <c r="E2233" s="412">
        <v>2015</v>
      </c>
      <c r="F2233" s="413"/>
      <c r="G2233" s="413"/>
      <c r="H2233" s="410">
        <f t="shared" si="68"/>
        <v>39119093</v>
      </c>
      <c r="I2233" s="410" t="str">
        <f t="shared" si="69"/>
        <v>-- Hidrinti viniltolueno ir ?-metilstireno kopolimerai</v>
      </c>
      <c r="J2233" s="410" t="str">
        <f t="shared" si="69"/>
        <v>kilogramai</v>
      </c>
    </row>
    <row r="2234" spans="1:10" ht="18" hidden="1" customHeight="1">
      <c r="A2234" s="414"/>
      <c r="B2234" s="414"/>
      <c r="C2234" s="414"/>
      <c r="D2234" s="414"/>
      <c r="E2234" s="412">
        <v>2014</v>
      </c>
      <c r="F2234" s="413"/>
      <c r="G2234" s="413"/>
      <c r="H2234" s="410">
        <f t="shared" si="68"/>
        <v>39119093</v>
      </c>
      <c r="I2234" s="410" t="str">
        <f t="shared" si="69"/>
        <v>-- Hidrinti viniltolueno ir ?-metilstireno kopolimerai</v>
      </c>
      <c r="J2234" s="410" t="str">
        <f t="shared" si="69"/>
        <v>kilogramai</v>
      </c>
    </row>
    <row r="2235" spans="1:10" ht="18" hidden="1" customHeight="1">
      <c r="A2235" s="414"/>
      <c r="B2235" s="414"/>
      <c r="C2235" s="414"/>
      <c r="D2235" s="414"/>
      <c r="E2235" s="412">
        <v>2013</v>
      </c>
      <c r="F2235" s="413"/>
      <c r="G2235" s="413"/>
      <c r="H2235" s="410">
        <f t="shared" si="68"/>
        <v>39119093</v>
      </c>
      <c r="I2235" s="410" t="str">
        <f t="shared" si="69"/>
        <v>-- Hidrinti viniltolueno ir ?-metilstireno kopolimerai</v>
      </c>
      <c r="J2235" s="410" t="str">
        <f t="shared" si="69"/>
        <v>kilogramai</v>
      </c>
    </row>
    <row r="2236" spans="1:10" ht="18" hidden="1" customHeight="1">
      <c r="A2236" s="414"/>
      <c r="B2236" s="414"/>
      <c r="C2236" s="414"/>
      <c r="D2236" s="414"/>
      <c r="E2236" s="412">
        <v>2012</v>
      </c>
      <c r="F2236" s="413"/>
      <c r="G2236" s="413"/>
      <c r="H2236" s="410">
        <f t="shared" si="68"/>
        <v>39119093</v>
      </c>
      <c r="I2236" s="410" t="str">
        <f t="shared" si="69"/>
        <v>-- Hidrinti viniltolueno ir ?-metilstireno kopolimerai</v>
      </c>
      <c r="J2236" s="410" t="str">
        <f t="shared" si="69"/>
        <v>kilogramai</v>
      </c>
    </row>
    <row r="2237" spans="1:10" ht="18" hidden="1" customHeight="1">
      <c r="A2237" s="414"/>
      <c r="B2237" s="414"/>
      <c r="C2237" s="414"/>
      <c r="D2237" s="414"/>
      <c r="E2237" s="412">
        <v>2011</v>
      </c>
      <c r="F2237" s="413"/>
      <c r="G2237" s="413"/>
      <c r="H2237" s="410">
        <f t="shared" si="68"/>
        <v>39119093</v>
      </c>
      <c r="I2237" s="410" t="str">
        <f t="shared" si="69"/>
        <v>-- Hidrinti viniltolueno ir ?-metilstireno kopolimerai</v>
      </c>
      <c r="J2237" s="410" t="str">
        <f t="shared" si="69"/>
        <v>kilogramai</v>
      </c>
    </row>
    <row r="2238" spans="1:10" ht="18" hidden="1" customHeight="1">
      <c r="A2238" s="414"/>
      <c r="B2238" s="414"/>
      <c r="C2238" s="414"/>
      <c r="D2238" s="414"/>
      <c r="E2238" s="412">
        <v>2010</v>
      </c>
      <c r="F2238" s="413"/>
      <c r="G2238" s="413"/>
      <c r="H2238" s="410">
        <f t="shared" si="68"/>
        <v>39119093</v>
      </c>
      <c r="I2238" s="410" t="str">
        <f t="shared" si="69"/>
        <v>-- Hidrinti viniltolueno ir ?-metilstireno kopolimerai</v>
      </c>
      <c r="J2238" s="410" t="str">
        <f t="shared" si="69"/>
        <v>kilogramai</v>
      </c>
    </row>
    <row r="2239" spans="1:10" ht="18" hidden="1" customHeight="1">
      <c r="A2239" s="414"/>
      <c r="B2239" s="414"/>
      <c r="C2239" s="414"/>
      <c r="D2239" s="414"/>
      <c r="E2239" s="412">
        <v>2009</v>
      </c>
      <c r="F2239" s="413"/>
      <c r="G2239" s="413"/>
      <c r="H2239" s="410">
        <f t="shared" si="68"/>
        <v>39119093</v>
      </c>
      <c r="I2239" s="410" t="str">
        <f t="shared" si="69"/>
        <v>-- Hidrinti viniltolueno ir ?-metilstireno kopolimerai</v>
      </c>
      <c r="J2239" s="410" t="str">
        <f t="shared" si="69"/>
        <v>kilogramai</v>
      </c>
    </row>
    <row r="2240" spans="1:10" ht="18" hidden="1" customHeight="1">
      <c r="A2240" s="414"/>
      <c r="B2240" s="414"/>
      <c r="C2240" s="414"/>
      <c r="D2240" s="414"/>
      <c r="E2240" s="412">
        <v>2008</v>
      </c>
      <c r="F2240" s="413"/>
      <c r="G2240" s="413"/>
      <c r="H2240" s="410">
        <f t="shared" si="68"/>
        <v>39119093</v>
      </c>
      <c r="I2240" s="410" t="str">
        <f t="shared" si="69"/>
        <v>-- Hidrinti viniltolueno ir ?-metilstireno kopolimerai</v>
      </c>
      <c r="J2240" s="410" t="str">
        <f t="shared" si="69"/>
        <v>kilogramai</v>
      </c>
    </row>
    <row r="2241" spans="1:10" ht="18" hidden="1" customHeight="1">
      <c r="A2241" s="414"/>
      <c r="B2241" s="414"/>
      <c r="C2241" s="414"/>
      <c r="D2241" s="414"/>
      <c r="E2241" s="412">
        <v>2007</v>
      </c>
      <c r="F2241" s="413"/>
      <c r="G2241" s="413"/>
      <c r="H2241" s="410">
        <f t="shared" si="68"/>
        <v>39119093</v>
      </c>
      <c r="I2241" s="410" t="str">
        <f t="shared" si="69"/>
        <v>-- Hidrinti viniltolueno ir ?-metilstireno kopolimerai</v>
      </c>
      <c r="J2241" s="410" t="str">
        <f t="shared" si="69"/>
        <v>kilogramai</v>
      </c>
    </row>
    <row r="2242" spans="1:10" ht="18" hidden="1" customHeight="1">
      <c r="A2242" s="414"/>
      <c r="B2242" s="414"/>
      <c r="C2242" s="414"/>
      <c r="D2242" s="414"/>
      <c r="E2242" s="412">
        <v>2006</v>
      </c>
      <c r="F2242" s="413"/>
      <c r="G2242" s="413"/>
      <c r="H2242" s="410">
        <f t="shared" si="68"/>
        <v>39119093</v>
      </c>
      <c r="I2242" s="410" t="str">
        <f t="shared" si="69"/>
        <v>-- Hidrinti viniltolueno ir ?-metilstireno kopolimerai</v>
      </c>
      <c r="J2242" s="410" t="str">
        <f t="shared" si="69"/>
        <v>kilogramai</v>
      </c>
    </row>
    <row r="2243" spans="1:10" ht="18" hidden="1" customHeight="1">
      <c r="A2243" s="414"/>
      <c r="B2243" s="414"/>
      <c r="C2243" s="414"/>
      <c r="D2243" s="414"/>
      <c r="E2243" s="412">
        <v>2005</v>
      </c>
      <c r="F2243" s="413"/>
      <c r="G2243" s="413"/>
      <c r="H2243" s="410">
        <f t="shared" si="68"/>
        <v>39119093</v>
      </c>
      <c r="I2243" s="410" t="str">
        <f t="shared" si="69"/>
        <v>-- Hidrinti viniltolueno ir ?-metilstireno kopolimerai</v>
      </c>
      <c r="J2243" s="410" t="str">
        <f t="shared" si="69"/>
        <v>kilogramai</v>
      </c>
    </row>
    <row r="2244" spans="1:10" ht="18" hidden="1" customHeight="1">
      <c r="A2244" s="414"/>
      <c r="B2244" s="411" t="s">
        <v>3327</v>
      </c>
      <c r="C2244" s="411" t="s">
        <v>3082</v>
      </c>
      <c r="D2244" s="411" t="s">
        <v>3054</v>
      </c>
      <c r="E2244" s="412">
        <v>2018</v>
      </c>
      <c r="F2244" s="413">
        <v>38096.300000000003</v>
      </c>
      <c r="G2244" s="413">
        <v>70712.2</v>
      </c>
      <c r="H2244" s="410">
        <f t="shared" si="68"/>
        <v>39119099</v>
      </c>
      <c r="I2244" s="410" t="str">
        <f t="shared" si="69"/>
        <v>--- Kiti</v>
      </c>
      <c r="J2244" s="410" t="str">
        <f t="shared" si="69"/>
        <v>kilogramai</v>
      </c>
    </row>
    <row r="2245" spans="1:10" ht="18" hidden="1" customHeight="1">
      <c r="A2245" s="414"/>
      <c r="B2245" s="414"/>
      <c r="C2245" s="414"/>
      <c r="D2245" s="414"/>
      <c r="E2245" s="412">
        <v>2017</v>
      </c>
      <c r="F2245" s="413">
        <v>76667</v>
      </c>
      <c r="G2245" s="413">
        <v>68541.899999999994</v>
      </c>
      <c r="H2245" s="410">
        <f t="shared" ref="H2245:H2308" si="70">+IF(B2245=0,H2244,VALUE(B2245))</f>
        <v>39119099</v>
      </c>
      <c r="I2245" s="410" t="str">
        <f t="shared" ref="I2245:J2308" si="71">+IF(C2245=0,I2244,C2245)</f>
        <v>--- Kiti</v>
      </c>
      <c r="J2245" s="410" t="str">
        <f t="shared" si="71"/>
        <v>kilogramai</v>
      </c>
    </row>
    <row r="2246" spans="1:10" ht="18" hidden="1" customHeight="1">
      <c r="A2246" s="414"/>
      <c r="B2246" s="414"/>
      <c r="C2246" s="414"/>
      <c r="D2246" s="414"/>
      <c r="E2246" s="412">
        <v>2016</v>
      </c>
      <c r="F2246" s="413">
        <v>15247.4</v>
      </c>
      <c r="G2246" s="413">
        <v>27846.5</v>
      </c>
      <c r="H2246" s="410">
        <f t="shared" si="70"/>
        <v>39119099</v>
      </c>
      <c r="I2246" s="410" t="str">
        <f t="shared" si="71"/>
        <v>--- Kiti</v>
      </c>
      <c r="J2246" s="410" t="str">
        <f t="shared" si="71"/>
        <v>kilogramai</v>
      </c>
    </row>
    <row r="2247" spans="1:10" ht="18" hidden="1" customHeight="1">
      <c r="A2247" s="414"/>
      <c r="B2247" s="414"/>
      <c r="C2247" s="414"/>
      <c r="D2247" s="414"/>
      <c r="E2247" s="412">
        <v>2015</v>
      </c>
      <c r="F2247" s="413">
        <v>19571.900000000001</v>
      </c>
      <c r="G2247" s="413">
        <v>28825.599999999999</v>
      </c>
      <c r="H2247" s="410">
        <f t="shared" si="70"/>
        <v>39119099</v>
      </c>
      <c r="I2247" s="410" t="str">
        <f t="shared" si="71"/>
        <v>--- Kiti</v>
      </c>
      <c r="J2247" s="410" t="str">
        <f t="shared" si="71"/>
        <v>kilogramai</v>
      </c>
    </row>
    <row r="2248" spans="1:10" ht="18" hidden="1" customHeight="1">
      <c r="A2248" s="414"/>
      <c r="B2248" s="414"/>
      <c r="C2248" s="414"/>
      <c r="D2248" s="414"/>
      <c r="E2248" s="412">
        <v>2014</v>
      </c>
      <c r="F2248" s="413">
        <v>36072.199999999997</v>
      </c>
      <c r="G2248" s="413">
        <v>38884.699999999997</v>
      </c>
      <c r="H2248" s="410">
        <f t="shared" si="70"/>
        <v>39119099</v>
      </c>
      <c r="I2248" s="410" t="str">
        <f t="shared" si="71"/>
        <v>--- Kiti</v>
      </c>
      <c r="J2248" s="410" t="str">
        <f t="shared" si="71"/>
        <v>kilogramai</v>
      </c>
    </row>
    <row r="2249" spans="1:10" ht="18" hidden="1" customHeight="1">
      <c r="A2249" s="414"/>
      <c r="B2249" s="414"/>
      <c r="C2249" s="414"/>
      <c r="D2249" s="414"/>
      <c r="E2249" s="412">
        <v>2013</v>
      </c>
      <c r="F2249" s="413">
        <v>32222.2</v>
      </c>
      <c r="G2249" s="413">
        <v>12962.7</v>
      </c>
      <c r="H2249" s="410">
        <f t="shared" si="70"/>
        <v>39119099</v>
      </c>
      <c r="I2249" s="410" t="str">
        <f t="shared" si="71"/>
        <v>--- Kiti</v>
      </c>
      <c r="J2249" s="410" t="str">
        <f t="shared" si="71"/>
        <v>kilogramai</v>
      </c>
    </row>
    <row r="2250" spans="1:10" ht="18" hidden="1" customHeight="1">
      <c r="A2250" s="414"/>
      <c r="B2250" s="414"/>
      <c r="C2250" s="414"/>
      <c r="D2250" s="414"/>
      <c r="E2250" s="412">
        <v>2012</v>
      </c>
      <c r="F2250" s="413">
        <v>14613.1</v>
      </c>
      <c r="G2250" s="413">
        <v>53728</v>
      </c>
      <c r="H2250" s="410">
        <f t="shared" si="70"/>
        <v>39119099</v>
      </c>
      <c r="I2250" s="410" t="str">
        <f t="shared" si="71"/>
        <v>--- Kiti</v>
      </c>
      <c r="J2250" s="410" t="str">
        <f t="shared" si="71"/>
        <v>kilogramai</v>
      </c>
    </row>
    <row r="2251" spans="1:10" ht="18" hidden="1" customHeight="1">
      <c r="A2251" s="414"/>
      <c r="B2251" s="414"/>
      <c r="C2251" s="414"/>
      <c r="D2251" s="414"/>
      <c r="E2251" s="412">
        <v>2011</v>
      </c>
      <c r="F2251" s="413">
        <v>75406.600000000006</v>
      </c>
      <c r="G2251" s="413">
        <v>27946.6</v>
      </c>
      <c r="H2251" s="410">
        <f t="shared" si="70"/>
        <v>39119099</v>
      </c>
      <c r="I2251" s="410" t="str">
        <f t="shared" si="71"/>
        <v>--- Kiti</v>
      </c>
      <c r="J2251" s="410" t="str">
        <f t="shared" si="71"/>
        <v>kilogramai</v>
      </c>
    </row>
    <row r="2252" spans="1:10" ht="18" hidden="1" customHeight="1">
      <c r="A2252" s="414"/>
      <c r="B2252" s="414"/>
      <c r="C2252" s="414"/>
      <c r="D2252" s="414"/>
      <c r="E2252" s="412">
        <v>2010</v>
      </c>
      <c r="F2252" s="413">
        <v>5227.3999999999996</v>
      </c>
      <c r="G2252" s="413">
        <v>25008.1</v>
      </c>
      <c r="H2252" s="410">
        <f t="shared" si="70"/>
        <v>39119099</v>
      </c>
      <c r="I2252" s="410" t="str">
        <f t="shared" si="71"/>
        <v>--- Kiti</v>
      </c>
      <c r="J2252" s="410" t="str">
        <f t="shared" si="71"/>
        <v>kilogramai</v>
      </c>
    </row>
    <row r="2253" spans="1:10" ht="18" hidden="1" customHeight="1">
      <c r="A2253" s="414"/>
      <c r="B2253" s="414"/>
      <c r="C2253" s="414"/>
      <c r="D2253" s="414"/>
      <c r="E2253" s="412">
        <v>2009</v>
      </c>
      <c r="F2253" s="413">
        <v>1868.2</v>
      </c>
      <c r="G2253" s="413">
        <v>5997.7</v>
      </c>
      <c r="H2253" s="410">
        <f t="shared" si="70"/>
        <v>39119099</v>
      </c>
      <c r="I2253" s="410" t="str">
        <f t="shared" si="71"/>
        <v>--- Kiti</v>
      </c>
      <c r="J2253" s="410" t="str">
        <f t="shared" si="71"/>
        <v>kilogramai</v>
      </c>
    </row>
    <row r="2254" spans="1:10" ht="18" hidden="1" customHeight="1">
      <c r="A2254" s="414"/>
      <c r="B2254" s="414"/>
      <c r="C2254" s="414"/>
      <c r="D2254" s="414"/>
      <c r="E2254" s="412">
        <v>2008</v>
      </c>
      <c r="F2254" s="413">
        <v>1508</v>
      </c>
      <c r="G2254" s="413">
        <v>11698.5</v>
      </c>
      <c r="H2254" s="410">
        <f t="shared" si="70"/>
        <v>39119099</v>
      </c>
      <c r="I2254" s="410" t="str">
        <f t="shared" si="71"/>
        <v>--- Kiti</v>
      </c>
      <c r="J2254" s="410" t="str">
        <f t="shared" si="71"/>
        <v>kilogramai</v>
      </c>
    </row>
    <row r="2255" spans="1:10" ht="18" hidden="1" customHeight="1">
      <c r="A2255" s="414"/>
      <c r="B2255" s="414"/>
      <c r="C2255" s="414"/>
      <c r="D2255" s="414"/>
      <c r="E2255" s="412">
        <v>2007</v>
      </c>
      <c r="F2255" s="413">
        <v>1072</v>
      </c>
      <c r="G2255" s="413">
        <v>7174.5</v>
      </c>
      <c r="H2255" s="410">
        <f t="shared" si="70"/>
        <v>39119099</v>
      </c>
      <c r="I2255" s="410" t="str">
        <f t="shared" si="71"/>
        <v>--- Kiti</v>
      </c>
      <c r="J2255" s="410" t="str">
        <f t="shared" si="71"/>
        <v>kilogramai</v>
      </c>
    </row>
    <row r="2256" spans="1:10" ht="18" hidden="1" customHeight="1">
      <c r="A2256" s="414"/>
      <c r="B2256" s="414"/>
      <c r="C2256" s="414"/>
      <c r="D2256" s="414"/>
      <c r="E2256" s="412">
        <v>2006</v>
      </c>
      <c r="F2256" s="413">
        <v>400.6</v>
      </c>
      <c r="G2256" s="413">
        <v>5925.8</v>
      </c>
      <c r="H2256" s="410">
        <f t="shared" si="70"/>
        <v>39119099</v>
      </c>
      <c r="I2256" s="410" t="str">
        <f t="shared" si="71"/>
        <v>--- Kiti</v>
      </c>
      <c r="J2256" s="410" t="str">
        <f t="shared" si="71"/>
        <v>kilogramai</v>
      </c>
    </row>
    <row r="2257" spans="1:10" ht="18" hidden="1" customHeight="1">
      <c r="A2257" s="414"/>
      <c r="B2257" s="414"/>
      <c r="C2257" s="414"/>
      <c r="D2257" s="414"/>
      <c r="E2257" s="412">
        <v>2005</v>
      </c>
      <c r="F2257" s="413">
        <v>6341.3</v>
      </c>
      <c r="G2257" s="413">
        <v>3888</v>
      </c>
      <c r="H2257" s="410">
        <f t="shared" si="70"/>
        <v>39119099</v>
      </c>
      <c r="I2257" s="410" t="str">
        <f t="shared" si="71"/>
        <v>--- Kiti</v>
      </c>
      <c r="J2257" s="410" t="str">
        <f t="shared" si="71"/>
        <v>kilogramai</v>
      </c>
    </row>
    <row r="2258" spans="1:10" ht="18" hidden="1" customHeight="1">
      <c r="A2258" s="414"/>
      <c r="B2258" s="411" t="s">
        <v>3328</v>
      </c>
      <c r="C2258" s="411" t="s">
        <v>3329</v>
      </c>
      <c r="D2258" s="411" t="s">
        <v>3054</v>
      </c>
      <c r="E2258" s="412">
        <v>2018</v>
      </c>
      <c r="F2258" s="413">
        <v>43958</v>
      </c>
      <c r="G2258" s="413">
        <v>2672012.5</v>
      </c>
      <c r="H2258" s="410">
        <f t="shared" si="70"/>
        <v>39121100</v>
      </c>
      <c r="I2258" s="410" t="str">
        <f t="shared" si="71"/>
        <v>--- Neplastifikuoti</v>
      </c>
      <c r="J2258" s="410" t="str">
        <f t="shared" si="71"/>
        <v>kilogramai</v>
      </c>
    </row>
    <row r="2259" spans="1:10" ht="18" hidden="1" customHeight="1">
      <c r="A2259" s="414"/>
      <c r="B2259" s="414"/>
      <c r="C2259" s="414"/>
      <c r="D2259" s="414"/>
      <c r="E2259" s="412">
        <v>2017</v>
      </c>
      <c r="F2259" s="413">
        <v>241947</v>
      </c>
      <c r="G2259" s="413">
        <v>3014503</v>
      </c>
      <c r="H2259" s="410">
        <f t="shared" si="70"/>
        <v>39121100</v>
      </c>
      <c r="I2259" s="410" t="str">
        <f t="shared" si="71"/>
        <v>--- Neplastifikuoti</v>
      </c>
      <c r="J2259" s="410" t="str">
        <f t="shared" si="71"/>
        <v>kilogramai</v>
      </c>
    </row>
    <row r="2260" spans="1:10" ht="18" hidden="1" customHeight="1">
      <c r="A2260" s="414"/>
      <c r="B2260" s="414"/>
      <c r="C2260" s="414"/>
      <c r="D2260" s="414"/>
      <c r="E2260" s="412">
        <v>2016</v>
      </c>
      <c r="F2260" s="413">
        <v>95235</v>
      </c>
      <c r="G2260" s="413">
        <v>3193797.5</v>
      </c>
      <c r="H2260" s="410">
        <f t="shared" si="70"/>
        <v>39121100</v>
      </c>
      <c r="I2260" s="410" t="str">
        <f t="shared" si="71"/>
        <v>--- Neplastifikuoti</v>
      </c>
      <c r="J2260" s="410" t="str">
        <f t="shared" si="71"/>
        <v>kilogramai</v>
      </c>
    </row>
    <row r="2261" spans="1:10" ht="18" hidden="1" customHeight="1">
      <c r="A2261" s="414"/>
      <c r="B2261" s="414"/>
      <c r="C2261" s="414"/>
      <c r="D2261" s="414"/>
      <c r="E2261" s="412">
        <v>2015</v>
      </c>
      <c r="F2261" s="413">
        <v>0</v>
      </c>
      <c r="G2261" s="413">
        <v>4637949.0999999996</v>
      </c>
      <c r="H2261" s="410">
        <f t="shared" si="70"/>
        <v>39121100</v>
      </c>
      <c r="I2261" s="410" t="str">
        <f t="shared" si="71"/>
        <v>--- Neplastifikuoti</v>
      </c>
      <c r="J2261" s="410" t="str">
        <f t="shared" si="71"/>
        <v>kilogramai</v>
      </c>
    </row>
    <row r="2262" spans="1:10" ht="18" hidden="1" customHeight="1">
      <c r="A2262" s="414"/>
      <c r="B2262" s="414"/>
      <c r="C2262" s="414"/>
      <c r="D2262" s="414"/>
      <c r="E2262" s="412">
        <v>2014</v>
      </c>
      <c r="F2262" s="413">
        <v>12</v>
      </c>
      <c r="G2262" s="413">
        <v>5784304.0999999996</v>
      </c>
      <c r="H2262" s="410">
        <f t="shared" si="70"/>
        <v>39121100</v>
      </c>
      <c r="I2262" s="410" t="str">
        <f t="shared" si="71"/>
        <v>--- Neplastifikuoti</v>
      </c>
      <c r="J2262" s="410" t="str">
        <f t="shared" si="71"/>
        <v>kilogramai</v>
      </c>
    </row>
    <row r="2263" spans="1:10" ht="18" hidden="1" customHeight="1">
      <c r="A2263" s="414"/>
      <c r="B2263" s="414"/>
      <c r="C2263" s="414"/>
      <c r="D2263" s="414"/>
      <c r="E2263" s="412">
        <v>2013</v>
      </c>
      <c r="F2263" s="413">
        <v>0</v>
      </c>
      <c r="G2263" s="413">
        <v>5230526</v>
      </c>
      <c r="H2263" s="410">
        <f t="shared" si="70"/>
        <v>39121100</v>
      </c>
      <c r="I2263" s="410" t="str">
        <f t="shared" si="71"/>
        <v>--- Neplastifikuoti</v>
      </c>
      <c r="J2263" s="410" t="str">
        <f t="shared" si="71"/>
        <v>kilogramai</v>
      </c>
    </row>
    <row r="2264" spans="1:10" ht="18" hidden="1" customHeight="1">
      <c r="A2264" s="414"/>
      <c r="B2264" s="414"/>
      <c r="C2264" s="414"/>
      <c r="D2264" s="414"/>
      <c r="E2264" s="412">
        <v>2012</v>
      </c>
      <c r="F2264" s="413">
        <v>630</v>
      </c>
      <c r="G2264" s="413">
        <v>4798660.2</v>
      </c>
      <c r="H2264" s="410">
        <f t="shared" si="70"/>
        <v>39121100</v>
      </c>
      <c r="I2264" s="410" t="str">
        <f t="shared" si="71"/>
        <v>--- Neplastifikuoti</v>
      </c>
      <c r="J2264" s="410" t="str">
        <f t="shared" si="71"/>
        <v>kilogramai</v>
      </c>
    </row>
    <row r="2265" spans="1:10" ht="18" hidden="1" customHeight="1">
      <c r="A2265" s="414"/>
      <c r="B2265" s="414"/>
      <c r="C2265" s="414"/>
      <c r="D2265" s="414"/>
      <c r="E2265" s="412">
        <v>2011</v>
      </c>
      <c r="F2265" s="413">
        <v>10</v>
      </c>
      <c r="G2265" s="413">
        <v>6605966.2999999998</v>
      </c>
      <c r="H2265" s="410">
        <f t="shared" si="70"/>
        <v>39121100</v>
      </c>
      <c r="I2265" s="410" t="str">
        <f t="shared" si="71"/>
        <v>--- Neplastifikuoti</v>
      </c>
      <c r="J2265" s="410" t="str">
        <f t="shared" si="71"/>
        <v>kilogramai</v>
      </c>
    </row>
    <row r="2266" spans="1:10" ht="18" hidden="1" customHeight="1">
      <c r="A2266" s="414"/>
      <c r="B2266" s="414"/>
      <c r="C2266" s="414"/>
      <c r="D2266" s="414"/>
      <c r="E2266" s="412">
        <v>2010</v>
      </c>
      <c r="F2266" s="413">
        <v>0</v>
      </c>
      <c r="G2266" s="413">
        <v>6190507.4000000004</v>
      </c>
      <c r="H2266" s="410">
        <f t="shared" si="70"/>
        <v>39121100</v>
      </c>
      <c r="I2266" s="410" t="str">
        <f t="shared" si="71"/>
        <v>--- Neplastifikuoti</v>
      </c>
      <c r="J2266" s="410" t="str">
        <f t="shared" si="71"/>
        <v>kilogramai</v>
      </c>
    </row>
    <row r="2267" spans="1:10" ht="18" hidden="1" customHeight="1">
      <c r="A2267" s="414"/>
      <c r="B2267" s="414"/>
      <c r="C2267" s="414"/>
      <c r="D2267" s="414"/>
      <c r="E2267" s="412">
        <v>2009</v>
      </c>
      <c r="F2267" s="413">
        <v>0</v>
      </c>
      <c r="G2267" s="413">
        <v>3326294.3</v>
      </c>
      <c r="H2267" s="410">
        <f t="shared" si="70"/>
        <v>39121100</v>
      </c>
      <c r="I2267" s="410" t="str">
        <f t="shared" si="71"/>
        <v>--- Neplastifikuoti</v>
      </c>
      <c r="J2267" s="410" t="str">
        <f t="shared" si="71"/>
        <v>kilogramai</v>
      </c>
    </row>
    <row r="2268" spans="1:10" ht="18" hidden="1" customHeight="1">
      <c r="A2268" s="414"/>
      <c r="B2268" s="414"/>
      <c r="C2268" s="414"/>
      <c r="D2268" s="414"/>
      <c r="E2268" s="412">
        <v>2008</v>
      </c>
      <c r="F2268" s="413">
        <v>153762.20000000001</v>
      </c>
      <c r="G2268" s="413">
        <v>3891787</v>
      </c>
      <c r="H2268" s="410">
        <f t="shared" si="70"/>
        <v>39121100</v>
      </c>
      <c r="I2268" s="410" t="str">
        <f t="shared" si="71"/>
        <v>--- Neplastifikuoti</v>
      </c>
      <c r="J2268" s="410" t="str">
        <f t="shared" si="71"/>
        <v>kilogramai</v>
      </c>
    </row>
    <row r="2269" spans="1:10" ht="18" hidden="1" customHeight="1">
      <c r="A2269" s="414"/>
      <c r="B2269" s="414"/>
      <c r="C2269" s="414"/>
      <c r="D2269" s="414"/>
      <c r="E2269" s="412">
        <v>2007</v>
      </c>
      <c r="F2269" s="413">
        <v>0</v>
      </c>
      <c r="G2269" s="413">
        <v>6052506</v>
      </c>
      <c r="H2269" s="410">
        <f t="shared" si="70"/>
        <v>39121100</v>
      </c>
      <c r="I2269" s="410" t="str">
        <f t="shared" si="71"/>
        <v>--- Neplastifikuoti</v>
      </c>
      <c r="J2269" s="410" t="str">
        <f t="shared" si="71"/>
        <v>kilogramai</v>
      </c>
    </row>
    <row r="2270" spans="1:10" ht="18" hidden="1" customHeight="1">
      <c r="A2270" s="414"/>
      <c r="B2270" s="414"/>
      <c r="C2270" s="414"/>
      <c r="D2270" s="414"/>
      <c r="E2270" s="412">
        <v>2006</v>
      </c>
      <c r="F2270" s="413">
        <v>0</v>
      </c>
      <c r="G2270" s="413">
        <v>4999897</v>
      </c>
      <c r="H2270" s="410">
        <f t="shared" si="70"/>
        <v>39121100</v>
      </c>
      <c r="I2270" s="410" t="str">
        <f t="shared" si="71"/>
        <v>--- Neplastifikuoti</v>
      </c>
      <c r="J2270" s="410" t="str">
        <f t="shared" si="71"/>
        <v>kilogramai</v>
      </c>
    </row>
    <row r="2271" spans="1:10" ht="18" hidden="1" customHeight="1">
      <c r="A2271" s="414"/>
      <c r="B2271" s="414"/>
      <c r="C2271" s="414"/>
      <c r="D2271" s="414"/>
      <c r="E2271" s="412">
        <v>2005</v>
      </c>
      <c r="F2271" s="413">
        <v>15733</v>
      </c>
      <c r="G2271" s="413">
        <v>4725733.3</v>
      </c>
      <c r="H2271" s="410">
        <f t="shared" si="70"/>
        <v>39121100</v>
      </c>
      <c r="I2271" s="410" t="str">
        <f t="shared" si="71"/>
        <v>--- Neplastifikuoti</v>
      </c>
      <c r="J2271" s="410" t="str">
        <f t="shared" si="71"/>
        <v>kilogramai</v>
      </c>
    </row>
    <row r="2272" spans="1:10" ht="18" hidden="1" customHeight="1">
      <c r="A2272" s="414"/>
      <c r="B2272" s="411" t="s">
        <v>3330</v>
      </c>
      <c r="C2272" s="411" t="s">
        <v>3331</v>
      </c>
      <c r="D2272" s="411" t="s">
        <v>3054</v>
      </c>
      <c r="E2272" s="412">
        <v>2018</v>
      </c>
      <c r="F2272" s="413">
        <v>3056</v>
      </c>
      <c r="G2272" s="413">
        <v>5247</v>
      </c>
      <c r="H2272" s="410">
        <f t="shared" si="70"/>
        <v>39121200</v>
      </c>
      <c r="I2272" s="410" t="str">
        <f t="shared" si="71"/>
        <v>--- Plastifikuoti</v>
      </c>
      <c r="J2272" s="410" t="str">
        <f t="shared" si="71"/>
        <v>kilogramai</v>
      </c>
    </row>
    <row r="2273" spans="1:10" ht="18" hidden="1" customHeight="1">
      <c r="A2273" s="414"/>
      <c r="B2273" s="414"/>
      <c r="C2273" s="414"/>
      <c r="D2273" s="414"/>
      <c r="E2273" s="412">
        <v>2017</v>
      </c>
      <c r="F2273" s="413">
        <v>0</v>
      </c>
      <c r="G2273" s="413">
        <v>635.4</v>
      </c>
      <c r="H2273" s="410">
        <f t="shared" si="70"/>
        <v>39121200</v>
      </c>
      <c r="I2273" s="410" t="str">
        <f t="shared" si="71"/>
        <v>--- Plastifikuoti</v>
      </c>
      <c r="J2273" s="410" t="str">
        <f t="shared" si="71"/>
        <v>kilogramai</v>
      </c>
    </row>
    <row r="2274" spans="1:10" ht="18" hidden="1" customHeight="1">
      <c r="A2274" s="414"/>
      <c r="B2274" s="414"/>
      <c r="C2274" s="414"/>
      <c r="D2274" s="414"/>
      <c r="E2274" s="412">
        <v>2016</v>
      </c>
      <c r="F2274" s="413">
        <v>0</v>
      </c>
      <c r="G2274" s="413">
        <v>11626</v>
      </c>
      <c r="H2274" s="410">
        <f t="shared" si="70"/>
        <v>39121200</v>
      </c>
      <c r="I2274" s="410" t="str">
        <f t="shared" si="71"/>
        <v>--- Plastifikuoti</v>
      </c>
      <c r="J2274" s="410" t="str">
        <f t="shared" si="71"/>
        <v>kilogramai</v>
      </c>
    </row>
    <row r="2275" spans="1:10" ht="18" hidden="1" customHeight="1">
      <c r="A2275" s="414"/>
      <c r="B2275" s="414"/>
      <c r="C2275" s="414"/>
      <c r="D2275" s="414"/>
      <c r="E2275" s="412">
        <v>2015</v>
      </c>
      <c r="F2275" s="413">
        <v>1164.3</v>
      </c>
      <c r="G2275" s="413">
        <v>7332.2</v>
      </c>
      <c r="H2275" s="410">
        <f t="shared" si="70"/>
        <v>39121200</v>
      </c>
      <c r="I2275" s="410" t="str">
        <f t="shared" si="71"/>
        <v>--- Plastifikuoti</v>
      </c>
      <c r="J2275" s="410" t="str">
        <f t="shared" si="71"/>
        <v>kilogramai</v>
      </c>
    </row>
    <row r="2276" spans="1:10" ht="18" hidden="1" customHeight="1">
      <c r="A2276" s="414"/>
      <c r="B2276" s="414"/>
      <c r="C2276" s="414"/>
      <c r="D2276" s="414"/>
      <c r="E2276" s="412">
        <v>2014</v>
      </c>
      <c r="F2276" s="413">
        <v>790</v>
      </c>
      <c r="G2276" s="413">
        <v>323</v>
      </c>
      <c r="H2276" s="410">
        <f t="shared" si="70"/>
        <v>39121200</v>
      </c>
      <c r="I2276" s="410" t="str">
        <f t="shared" si="71"/>
        <v>--- Plastifikuoti</v>
      </c>
      <c r="J2276" s="410" t="str">
        <f t="shared" si="71"/>
        <v>kilogramai</v>
      </c>
    </row>
    <row r="2277" spans="1:10" ht="18" hidden="1" customHeight="1">
      <c r="A2277" s="414"/>
      <c r="B2277" s="414"/>
      <c r="C2277" s="414"/>
      <c r="D2277" s="414"/>
      <c r="E2277" s="412">
        <v>2013</v>
      </c>
      <c r="F2277" s="413">
        <v>829.9</v>
      </c>
      <c r="G2277" s="413">
        <v>14</v>
      </c>
      <c r="H2277" s="410">
        <f t="shared" si="70"/>
        <v>39121200</v>
      </c>
      <c r="I2277" s="410" t="str">
        <f t="shared" si="71"/>
        <v>--- Plastifikuoti</v>
      </c>
      <c r="J2277" s="410" t="str">
        <f t="shared" si="71"/>
        <v>kilogramai</v>
      </c>
    </row>
    <row r="2278" spans="1:10" ht="18" hidden="1" customHeight="1">
      <c r="A2278" s="414"/>
      <c r="B2278" s="414"/>
      <c r="C2278" s="414"/>
      <c r="D2278" s="414"/>
      <c r="E2278" s="412">
        <v>2012</v>
      </c>
      <c r="F2278" s="413"/>
      <c r="G2278" s="413"/>
      <c r="H2278" s="410">
        <f t="shared" si="70"/>
        <v>39121200</v>
      </c>
      <c r="I2278" s="410" t="str">
        <f t="shared" si="71"/>
        <v>--- Plastifikuoti</v>
      </c>
      <c r="J2278" s="410" t="str">
        <f t="shared" si="71"/>
        <v>kilogramai</v>
      </c>
    </row>
    <row r="2279" spans="1:10" ht="18" hidden="1" customHeight="1">
      <c r="A2279" s="414"/>
      <c r="B2279" s="414"/>
      <c r="C2279" s="414"/>
      <c r="D2279" s="414"/>
      <c r="E2279" s="412">
        <v>2011</v>
      </c>
      <c r="F2279" s="413">
        <v>0</v>
      </c>
      <c r="G2279" s="413">
        <v>26.5</v>
      </c>
      <c r="H2279" s="410">
        <f t="shared" si="70"/>
        <v>39121200</v>
      </c>
      <c r="I2279" s="410" t="str">
        <f t="shared" si="71"/>
        <v>--- Plastifikuoti</v>
      </c>
      <c r="J2279" s="410" t="str">
        <f t="shared" si="71"/>
        <v>kilogramai</v>
      </c>
    </row>
    <row r="2280" spans="1:10" ht="18" hidden="1" customHeight="1">
      <c r="A2280" s="414"/>
      <c r="B2280" s="414"/>
      <c r="C2280" s="414"/>
      <c r="D2280" s="414"/>
      <c r="E2280" s="412">
        <v>2010</v>
      </c>
      <c r="F2280" s="413">
        <v>0</v>
      </c>
      <c r="G2280" s="413">
        <v>1</v>
      </c>
      <c r="H2280" s="410">
        <f t="shared" si="70"/>
        <v>39121200</v>
      </c>
      <c r="I2280" s="410" t="str">
        <f t="shared" si="71"/>
        <v>--- Plastifikuoti</v>
      </c>
      <c r="J2280" s="410" t="str">
        <f t="shared" si="71"/>
        <v>kilogramai</v>
      </c>
    </row>
    <row r="2281" spans="1:10" ht="18" hidden="1" customHeight="1">
      <c r="A2281" s="414"/>
      <c r="B2281" s="414"/>
      <c r="C2281" s="414"/>
      <c r="D2281" s="414"/>
      <c r="E2281" s="412">
        <v>2009</v>
      </c>
      <c r="F2281" s="413"/>
      <c r="G2281" s="413"/>
      <c r="H2281" s="410">
        <f t="shared" si="70"/>
        <v>39121200</v>
      </c>
      <c r="I2281" s="410" t="str">
        <f t="shared" si="71"/>
        <v>--- Plastifikuoti</v>
      </c>
      <c r="J2281" s="410" t="str">
        <f t="shared" si="71"/>
        <v>kilogramai</v>
      </c>
    </row>
    <row r="2282" spans="1:10" ht="18" hidden="1" customHeight="1">
      <c r="A2282" s="414"/>
      <c r="B2282" s="414"/>
      <c r="C2282" s="414"/>
      <c r="D2282" s="414"/>
      <c r="E2282" s="412">
        <v>2008</v>
      </c>
      <c r="F2282" s="413"/>
      <c r="G2282" s="413"/>
      <c r="H2282" s="410">
        <f t="shared" si="70"/>
        <v>39121200</v>
      </c>
      <c r="I2282" s="410" t="str">
        <f t="shared" si="71"/>
        <v>--- Plastifikuoti</v>
      </c>
      <c r="J2282" s="410" t="str">
        <f t="shared" si="71"/>
        <v>kilogramai</v>
      </c>
    </row>
    <row r="2283" spans="1:10" ht="18" hidden="1" customHeight="1">
      <c r="A2283" s="414"/>
      <c r="B2283" s="414"/>
      <c r="C2283" s="414"/>
      <c r="D2283" s="414"/>
      <c r="E2283" s="412">
        <v>2007</v>
      </c>
      <c r="F2283" s="413"/>
      <c r="G2283" s="413"/>
      <c r="H2283" s="410">
        <f t="shared" si="70"/>
        <v>39121200</v>
      </c>
      <c r="I2283" s="410" t="str">
        <f t="shared" si="71"/>
        <v>--- Plastifikuoti</v>
      </c>
      <c r="J2283" s="410" t="str">
        <f t="shared" si="71"/>
        <v>kilogramai</v>
      </c>
    </row>
    <row r="2284" spans="1:10" ht="18" hidden="1" customHeight="1">
      <c r="A2284" s="414"/>
      <c r="B2284" s="414"/>
      <c r="C2284" s="414"/>
      <c r="D2284" s="414"/>
      <c r="E2284" s="412">
        <v>2006</v>
      </c>
      <c r="F2284" s="413"/>
      <c r="G2284" s="413"/>
      <c r="H2284" s="410">
        <f t="shared" si="70"/>
        <v>39121200</v>
      </c>
      <c r="I2284" s="410" t="str">
        <f t="shared" si="71"/>
        <v>--- Plastifikuoti</v>
      </c>
      <c r="J2284" s="410" t="str">
        <f t="shared" si="71"/>
        <v>kilogramai</v>
      </c>
    </row>
    <row r="2285" spans="1:10" ht="18" hidden="1" customHeight="1">
      <c r="A2285" s="414"/>
      <c r="B2285" s="414"/>
      <c r="C2285" s="414"/>
      <c r="D2285" s="414"/>
      <c r="E2285" s="412">
        <v>2005</v>
      </c>
      <c r="F2285" s="413"/>
      <c r="G2285" s="413"/>
      <c r="H2285" s="410">
        <f t="shared" si="70"/>
        <v>39121200</v>
      </c>
      <c r="I2285" s="410" t="str">
        <f t="shared" si="71"/>
        <v>--- Plastifikuoti</v>
      </c>
      <c r="J2285" s="410" t="str">
        <f t="shared" si="71"/>
        <v>kilogramai</v>
      </c>
    </row>
    <row r="2286" spans="1:10" ht="18" hidden="1" customHeight="1">
      <c r="A2286" s="414"/>
      <c r="B2286" s="411" t="s">
        <v>3332</v>
      </c>
      <c r="C2286" s="411" t="s">
        <v>3333</v>
      </c>
      <c r="D2286" s="411" t="s">
        <v>3054</v>
      </c>
      <c r="E2286" s="412">
        <v>2018</v>
      </c>
      <c r="F2286" s="413">
        <v>9</v>
      </c>
      <c r="G2286" s="413">
        <v>861</v>
      </c>
      <c r="H2286" s="410">
        <f t="shared" si="70"/>
        <v>39122011</v>
      </c>
      <c r="I2286" s="410" t="str">
        <f t="shared" si="71"/>
        <v>--- Kolodijai ir celoidinas</v>
      </c>
      <c r="J2286" s="410" t="str">
        <f t="shared" si="71"/>
        <v>kilogramai</v>
      </c>
    </row>
    <row r="2287" spans="1:10" ht="18" hidden="1" customHeight="1">
      <c r="A2287" s="414"/>
      <c r="B2287" s="414"/>
      <c r="C2287" s="414"/>
      <c r="D2287" s="414"/>
      <c r="E2287" s="412">
        <v>2017</v>
      </c>
      <c r="F2287" s="413">
        <v>2.2999999999999998</v>
      </c>
      <c r="G2287" s="413">
        <v>618.6</v>
      </c>
      <c r="H2287" s="410">
        <f t="shared" si="70"/>
        <v>39122011</v>
      </c>
      <c r="I2287" s="410" t="str">
        <f t="shared" si="71"/>
        <v>--- Kolodijai ir celoidinas</v>
      </c>
      <c r="J2287" s="410" t="str">
        <f t="shared" si="71"/>
        <v>kilogramai</v>
      </c>
    </row>
    <row r="2288" spans="1:10" ht="18" hidden="1" customHeight="1">
      <c r="A2288" s="414"/>
      <c r="B2288" s="414"/>
      <c r="C2288" s="414"/>
      <c r="D2288" s="414"/>
      <c r="E2288" s="412">
        <v>2016</v>
      </c>
      <c r="F2288" s="413">
        <v>12</v>
      </c>
      <c r="G2288" s="413">
        <v>2022.2</v>
      </c>
      <c r="H2288" s="410">
        <f t="shared" si="70"/>
        <v>39122011</v>
      </c>
      <c r="I2288" s="410" t="str">
        <f t="shared" si="71"/>
        <v>--- Kolodijai ir celoidinas</v>
      </c>
      <c r="J2288" s="410" t="str">
        <f t="shared" si="71"/>
        <v>kilogramai</v>
      </c>
    </row>
    <row r="2289" spans="1:10" ht="18" hidden="1" customHeight="1">
      <c r="A2289" s="414"/>
      <c r="B2289" s="414"/>
      <c r="C2289" s="414"/>
      <c r="D2289" s="414"/>
      <c r="E2289" s="412">
        <v>2015</v>
      </c>
      <c r="F2289" s="413">
        <v>13</v>
      </c>
      <c r="G2289" s="413">
        <v>2172</v>
      </c>
      <c r="H2289" s="410">
        <f t="shared" si="70"/>
        <v>39122011</v>
      </c>
      <c r="I2289" s="410" t="str">
        <f t="shared" si="71"/>
        <v>--- Kolodijai ir celoidinas</v>
      </c>
      <c r="J2289" s="410" t="str">
        <f t="shared" si="71"/>
        <v>kilogramai</v>
      </c>
    </row>
    <row r="2290" spans="1:10" ht="18" hidden="1" customHeight="1">
      <c r="A2290" s="414"/>
      <c r="B2290" s="414"/>
      <c r="C2290" s="414"/>
      <c r="D2290" s="414"/>
      <c r="E2290" s="412">
        <v>2014</v>
      </c>
      <c r="F2290" s="413">
        <v>14</v>
      </c>
      <c r="G2290" s="413">
        <v>1285.8</v>
      </c>
      <c r="H2290" s="410">
        <f t="shared" si="70"/>
        <v>39122011</v>
      </c>
      <c r="I2290" s="410" t="str">
        <f t="shared" si="71"/>
        <v>--- Kolodijai ir celoidinas</v>
      </c>
      <c r="J2290" s="410" t="str">
        <f t="shared" si="71"/>
        <v>kilogramai</v>
      </c>
    </row>
    <row r="2291" spans="1:10" ht="18" hidden="1" customHeight="1">
      <c r="A2291" s="414"/>
      <c r="B2291" s="414"/>
      <c r="C2291" s="414"/>
      <c r="D2291" s="414"/>
      <c r="E2291" s="412">
        <v>2013</v>
      </c>
      <c r="F2291" s="413">
        <v>3611</v>
      </c>
      <c r="G2291" s="413">
        <v>2700</v>
      </c>
      <c r="H2291" s="410">
        <f t="shared" si="70"/>
        <v>39122011</v>
      </c>
      <c r="I2291" s="410" t="str">
        <f t="shared" si="71"/>
        <v>--- Kolodijai ir celoidinas</v>
      </c>
      <c r="J2291" s="410" t="str">
        <f t="shared" si="71"/>
        <v>kilogramai</v>
      </c>
    </row>
    <row r="2292" spans="1:10" ht="18" hidden="1" customHeight="1">
      <c r="A2292" s="414"/>
      <c r="B2292" s="414"/>
      <c r="C2292" s="414"/>
      <c r="D2292" s="414"/>
      <c r="E2292" s="412">
        <v>2012</v>
      </c>
      <c r="F2292" s="413">
        <v>19983.900000000001</v>
      </c>
      <c r="G2292" s="413">
        <v>915.4</v>
      </c>
      <c r="H2292" s="410">
        <f t="shared" si="70"/>
        <v>39122011</v>
      </c>
      <c r="I2292" s="410" t="str">
        <f t="shared" si="71"/>
        <v>--- Kolodijai ir celoidinas</v>
      </c>
      <c r="J2292" s="410" t="str">
        <f t="shared" si="71"/>
        <v>kilogramai</v>
      </c>
    </row>
    <row r="2293" spans="1:10" ht="18" hidden="1" customHeight="1">
      <c r="A2293" s="414"/>
      <c r="B2293" s="414"/>
      <c r="C2293" s="414"/>
      <c r="D2293" s="414"/>
      <c r="E2293" s="412">
        <v>2011</v>
      </c>
      <c r="F2293" s="413">
        <v>21869.5</v>
      </c>
      <c r="G2293" s="413">
        <v>1828</v>
      </c>
      <c r="H2293" s="410">
        <f t="shared" si="70"/>
        <v>39122011</v>
      </c>
      <c r="I2293" s="410" t="str">
        <f t="shared" si="71"/>
        <v>--- Kolodijai ir celoidinas</v>
      </c>
      <c r="J2293" s="410" t="str">
        <f t="shared" si="71"/>
        <v>kilogramai</v>
      </c>
    </row>
    <row r="2294" spans="1:10" ht="18" hidden="1" customHeight="1">
      <c r="A2294" s="414"/>
      <c r="B2294" s="414"/>
      <c r="C2294" s="414"/>
      <c r="D2294" s="414"/>
      <c r="E2294" s="412">
        <v>2010</v>
      </c>
      <c r="F2294" s="413">
        <v>11.3</v>
      </c>
      <c r="G2294" s="413">
        <v>10</v>
      </c>
      <c r="H2294" s="410">
        <f t="shared" si="70"/>
        <v>39122011</v>
      </c>
      <c r="I2294" s="410" t="str">
        <f t="shared" si="71"/>
        <v>--- Kolodijai ir celoidinas</v>
      </c>
      <c r="J2294" s="410" t="str">
        <f t="shared" si="71"/>
        <v>kilogramai</v>
      </c>
    </row>
    <row r="2295" spans="1:10" ht="18" hidden="1" customHeight="1">
      <c r="A2295" s="414"/>
      <c r="B2295" s="414"/>
      <c r="C2295" s="414"/>
      <c r="D2295" s="414"/>
      <c r="E2295" s="412">
        <v>2009</v>
      </c>
      <c r="F2295" s="413">
        <v>4</v>
      </c>
      <c r="G2295" s="413">
        <v>91.5</v>
      </c>
      <c r="H2295" s="410">
        <f t="shared" si="70"/>
        <v>39122011</v>
      </c>
      <c r="I2295" s="410" t="str">
        <f t="shared" si="71"/>
        <v>--- Kolodijai ir celoidinas</v>
      </c>
      <c r="J2295" s="410" t="str">
        <f t="shared" si="71"/>
        <v>kilogramai</v>
      </c>
    </row>
    <row r="2296" spans="1:10" ht="18" hidden="1" customHeight="1">
      <c r="A2296" s="414"/>
      <c r="B2296" s="414"/>
      <c r="C2296" s="414"/>
      <c r="D2296" s="414"/>
      <c r="E2296" s="412">
        <v>2008</v>
      </c>
      <c r="F2296" s="413">
        <v>9</v>
      </c>
      <c r="G2296" s="413">
        <v>62</v>
      </c>
      <c r="H2296" s="410">
        <f t="shared" si="70"/>
        <v>39122011</v>
      </c>
      <c r="I2296" s="410" t="str">
        <f t="shared" si="71"/>
        <v>--- Kolodijai ir celoidinas</v>
      </c>
      <c r="J2296" s="410" t="str">
        <f t="shared" si="71"/>
        <v>kilogramai</v>
      </c>
    </row>
    <row r="2297" spans="1:10" ht="18" hidden="1" customHeight="1">
      <c r="A2297" s="414"/>
      <c r="B2297" s="414"/>
      <c r="C2297" s="414"/>
      <c r="D2297" s="414"/>
      <c r="E2297" s="412">
        <v>2007</v>
      </c>
      <c r="F2297" s="413">
        <v>11</v>
      </c>
      <c r="G2297" s="413">
        <v>111</v>
      </c>
      <c r="H2297" s="410">
        <f t="shared" si="70"/>
        <v>39122011</v>
      </c>
      <c r="I2297" s="410" t="str">
        <f t="shared" si="71"/>
        <v>--- Kolodijai ir celoidinas</v>
      </c>
      <c r="J2297" s="410" t="str">
        <f t="shared" si="71"/>
        <v>kilogramai</v>
      </c>
    </row>
    <row r="2298" spans="1:10" ht="18" hidden="1" customHeight="1">
      <c r="A2298" s="414"/>
      <c r="B2298" s="414"/>
      <c r="C2298" s="414"/>
      <c r="D2298" s="414"/>
      <c r="E2298" s="412">
        <v>2006</v>
      </c>
      <c r="F2298" s="413">
        <v>0</v>
      </c>
      <c r="G2298" s="413">
        <v>66</v>
      </c>
      <c r="H2298" s="410">
        <f t="shared" si="70"/>
        <v>39122011</v>
      </c>
      <c r="I2298" s="410" t="str">
        <f t="shared" si="71"/>
        <v>--- Kolodijai ir celoidinas</v>
      </c>
      <c r="J2298" s="410" t="str">
        <f t="shared" si="71"/>
        <v>kilogramai</v>
      </c>
    </row>
    <row r="2299" spans="1:10" ht="18" hidden="1" customHeight="1">
      <c r="A2299" s="414"/>
      <c r="B2299" s="414"/>
      <c r="C2299" s="414"/>
      <c r="D2299" s="414"/>
      <c r="E2299" s="412">
        <v>2005</v>
      </c>
      <c r="F2299" s="413">
        <v>11</v>
      </c>
      <c r="G2299" s="413">
        <v>135</v>
      </c>
      <c r="H2299" s="410">
        <f t="shared" si="70"/>
        <v>39122011</v>
      </c>
      <c r="I2299" s="410" t="str">
        <f t="shared" si="71"/>
        <v>--- Kolodijai ir celoidinas</v>
      </c>
      <c r="J2299" s="410" t="str">
        <f t="shared" si="71"/>
        <v>kilogramai</v>
      </c>
    </row>
    <row r="2300" spans="1:10" ht="18" hidden="1" customHeight="1">
      <c r="A2300" s="414"/>
      <c r="B2300" s="411" t="s">
        <v>3334</v>
      </c>
      <c r="C2300" s="411" t="s">
        <v>3335</v>
      </c>
      <c r="D2300" s="411" t="s">
        <v>3054</v>
      </c>
      <c r="E2300" s="412">
        <v>2018</v>
      </c>
      <c r="F2300" s="413">
        <v>14132</v>
      </c>
      <c r="G2300" s="413">
        <v>0</v>
      </c>
      <c r="H2300" s="410">
        <f t="shared" si="70"/>
        <v>39122019</v>
      </c>
      <c r="I2300" s="410" t="str">
        <f t="shared" si="71"/>
        <v>--- Kitos</v>
      </c>
      <c r="J2300" s="410" t="str">
        <f t="shared" si="71"/>
        <v>kilogramai</v>
      </c>
    </row>
    <row r="2301" spans="1:10" ht="18" hidden="1" customHeight="1">
      <c r="A2301" s="414"/>
      <c r="B2301" s="414"/>
      <c r="C2301" s="414"/>
      <c r="D2301" s="414"/>
      <c r="E2301" s="412">
        <v>2017</v>
      </c>
      <c r="F2301" s="413">
        <v>13512</v>
      </c>
      <c r="G2301" s="413">
        <v>3348.1</v>
      </c>
      <c r="H2301" s="410">
        <f t="shared" si="70"/>
        <v>39122019</v>
      </c>
      <c r="I2301" s="410" t="str">
        <f t="shared" si="71"/>
        <v>--- Kitos</v>
      </c>
      <c r="J2301" s="410" t="str">
        <f t="shared" si="71"/>
        <v>kilogramai</v>
      </c>
    </row>
    <row r="2302" spans="1:10" ht="18" hidden="1" customHeight="1">
      <c r="A2302" s="414"/>
      <c r="B2302" s="414"/>
      <c r="C2302" s="414"/>
      <c r="D2302" s="414"/>
      <c r="E2302" s="412">
        <v>2016</v>
      </c>
      <c r="F2302" s="413">
        <v>5400</v>
      </c>
      <c r="G2302" s="413">
        <v>1080</v>
      </c>
      <c r="H2302" s="410">
        <f t="shared" si="70"/>
        <v>39122019</v>
      </c>
      <c r="I2302" s="410" t="str">
        <f t="shared" si="71"/>
        <v>--- Kitos</v>
      </c>
      <c r="J2302" s="410" t="str">
        <f t="shared" si="71"/>
        <v>kilogramai</v>
      </c>
    </row>
    <row r="2303" spans="1:10" ht="18" hidden="1" customHeight="1">
      <c r="A2303" s="414"/>
      <c r="B2303" s="414"/>
      <c r="C2303" s="414"/>
      <c r="D2303" s="414"/>
      <c r="E2303" s="412">
        <v>2015</v>
      </c>
      <c r="F2303" s="413">
        <v>12090</v>
      </c>
      <c r="G2303" s="413">
        <v>12090</v>
      </c>
      <c r="H2303" s="410">
        <f t="shared" si="70"/>
        <v>39122019</v>
      </c>
      <c r="I2303" s="410" t="str">
        <f t="shared" si="71"/>
        <v>--- Kitos</v>
      </c>
      <c r="J2303" s="410" t="str">
        <f t="shared" si="71"/>
        <v>kilogramai</v>
      </c>
    </row>
    <row r="2304" spans="1:10" ht="18" hidden="1" customHeight="1">
      <c r="A2304" s="414"/>
      <c r="B2304" s="414"/>
      <c r="C2304" s="414"/>
      <c r="D2304" s="414"/>
      <c r="E2304" s="412">
        <v>2014</v>
      </c>
      <c r="F2304" s="413">
        <v>44423.199999999997</v>
      </c>
      <c r="G2304" s="413">
        <v>29548.799999999999</v>
      </c>
      <c r="H2304" s="410">
        <f t="shared" si="70"/>
        <v>39122019</v>
      </c>
      <c r="I2304" s="410" t="str">
        <f t="shared" si="71"/>
        <v>--- Kitos</v>
      </c>
      <c r="J2304" s="410" t="str">
        <f t="shared" si="71"/>
        <v>kilogramai</v>
      </c>
    </row>
    <row r="2305" spans="1:10" ht="18" hidden="1" customHeight="1">
      <c r="A2305" s="414"/>
      <c r="B2305" s="414"/>
      <c r="C2305" s="414"/>
      <c r="D2305" s="414"/>
      <c r="E2305" s="412">
        <v>2013</v>
      </c>
      <c r="F2305" s="413">
        <v>14040</v>
      </c>
      <c r="G2305" s="413">
        <v>900.4</v>
      </c>
      <c r="H2305" s="410">
        <f t="shared" si="70"/>
        <v>39122019</v>
      </c>
      <c r="I2305" s="410" t="str">
        <f t="shared" si="71"/>
        <v>--- Kitos</v>
      </c>
      <c r="J2305" s="410" t="str">
        <f t="shared" si="71"/>
        <v>kilogramai</v>
      </c>
    </row>
    <row r="2306" spans="1:10" ht="18" hidden="1" customHeight="1">
      <c r="A2306" s="414"/>
      <c r="B2306" s="414"/>
      <c r="C2306" s="414"/>
      <c r="D2306" s="414"/>
      <c r="E2306" s="412">
        <v>2012</v>
      </c>
      <c r="F2306" s="413">
        <v>0</v>
      </c>
      <c r="G2306" s="413">
        <v>450.1</v>
      </c>
      <c r="H2306" s="410">
        <f t="shared" si="70"/>
        <v>39122019</v>
      </c>
      <c r="I2306" s="410" t="str">
        <f t="shared" si="71"/>
        <v>--- Kitos</v>
      </c>
      <c r="J2306" s="410" t="str">
        <f t="shared" si="71"/>
        <v>kilogramai</v>
      </c>
    </row>
    <row r="2307" spans="1:10" ht="18" hidden="1" customHeight="1">
      <c r="A2307" s="414"/>
      <c r="B2307" s="414"/>
      <c r="C2307" s="414"/>
      <c r="D2307" s="414"/>
      <c r="E2307" s="412">
        <v>2011</v>
      </c>
      <c r="F2307" s="413">
        <v>3287.1</v>
      </c>
      <c r="G2307" s="413">
        <v>0.6</v>
      </c>
      <c r="H2307" s="410">
        <f t="shared" si="70"/>
        <v>39122019</v>
      </c>
      <c r="I2307" s="410" t="str">
        <f t="shared" si="71"/>
        <v>--- Kitos</v>
      </c>
      <c r="J2307" s="410" t="str">
        <f t="shared" si="71"/>
        <v>kilogramai</v>
      </c>
    </row>
    <row r="2308" spans="1:10" ht="18" hidden="1" customHeight="1">
      <c r="A2308" s="414"/>
      <c r="B2308" s="414"/>
      <c r="C2308" s="414"/>
      <c r="D2308" s="414"/>
      <c r="E2308" s="412">
        <v>2010</v>
      </c>
      <c r="F2308" s="413">
        <v>73.900000000000006</v>
      </c>
      <c r="G2308" s="413">
        <v>0</v>
      </c>
      <c r="H2308" s="410">
        <f t="shared" si="70"/>
        <v>39122019</v>
      </c>
      <c r="I2308" s="410" t="str">
        <f t="shared" si="71"/>
        <v>--- Kitos</v>
      </c>
      <c r="J2308" s="410" t="str">
        <f t="shared" si="71"/>
        <v>kilogramai</v>
      </c>
    </row>
    <row r="2309" spans="1:10" ht="18" hidden="1" customHeight="1">
      <c r="A2309" s="414"/>
      <c r="B2309" s="414"/>
      <c r="C2309" s="414"/>
      <c r="D2309" s="414"/>
      <c r="E2309" s="412">
        <v>2009</v>
      </c>
      <c r="F2309" s="413">
        <v>361.8</v>
      </c>
      <c r="G2309" s="413">
        <v>0.8</v>
      </c>
      <c r="H2309" s="410">
        <f t="shared" ref="H2309:H2372" si="72">+IF(B2309=0,H2308,VALUE(B2309))</f>
        <v>39122019</v>
      </c>
      <c r="I2309" s="410" t="str">
        <f t="shared" ref="I2309:J2372" si="73">+IF(C2309=0,I2308,C2309)</f>
        <v>--- Kitos</v>
      </c>
      <c r="J2309" s="410" t="str">
        <f t="shared" si="73"/>
        <v>kilogramai</v>
      </c>
    </row>
    <row r="2310" spans="1:10" ht="18" hidden="1" customHeight="1">
      <c r="A2310" s="414"/>
      <c r="B2310" s="414"/>
      <c r="C2310" s="414"/>
      <c r="D2310" s="414"/>
      <c r="E2310" s="412">
        <v>2008</v>
      </c>
      <c r="F2310" s="413">
        <v>570.79999999999995</v>
      </c>
      <c r="G2310" s="413">
        <v>0</v>
      </c>
      <c r="H2310" s="410">
        <f t="shared" si="72"/>
        <v>39122019</v>
      </c>
      <c r="I2310" s="410" t="str">
        <f t="shared" si="73"/>
        <v>--- Kitos</v>
      </c>
      <c r="J2310" s="410" t="str">
        <f t="shared" si="73"/>
        <v>kilogramai</v>
      </c>
    </row>
    <row r="2311" spans="1:10" ht="18" hidden="1" customHeight="1">
      <c r="A2311" s="414"/>
      <c r="B2311" s="414"/>
      <c r="C2311" s="414"/>
      <c r="D2311" s="414"/>
      <c r="E2311" s="412">
        <v>2007</v>
      </c>
      <c r="F2311" s="413">
        <v>873.7</v>
      </c>
      <c r="G2311" s="413">
        <v>0</v>
      </c>
      <c r="H2311" s="410">
        <f t="shared" si="72"/>
        <v>39122019</v>
      </c>
      <c r="I2311" s="410" t="str">
        <f t="shared" si="73"/>
        <v>--- Kitos</v>
      </c>
      <c r="J2311" s="410" t="str">
        <f t="shared" si="73"/>
        <v>kilogramai</v>
      </c>
    </row>
    <row r="2312" spans="1:10" ht="18" hidden="1" customHeight="1">
      <c r="A2312" s="414"/>
      <c r="B2312" s="414"/>
      <c r="C2312" s="414"/>
      <c r="D2312" s="414"/>
      <c r="E2312" s="412">
        <v>2006</v>
      </c>
      <c r="F2312" s="413">
        <v>935.8</v>
      </c>
      <c r="G2312" s="413">
        <v>0</v>
      </c>
      <c r="H2312" s="410">
        <f t="shared" si="72"/>
        <v>39122019</v>
      </c>
      <c r="I2312" s="410" t="str">
        <f t="shared" si="73"/>
        <v>--- Kitos</v>
      </c>
      <c r="J2312" s="410" t="str">
        <f t="shared" si="73"/>
        <v>kilogramai</v>
      </c>
    </row>
    <row r="2313" spans="1:10" ht="18" hidden="1" customHeight="1">
      <c r="A2313" s="414"/>
      <c r="B2313" s="414"/>
      <c r="C2313" s="414"/>
      <c r="D2313" s="414"/>
      <c r="E2313" s="412">
        <v>2005</v>
      </c>
      <c r="F2313" s="413">
        <v>0</v>
      </c>
      <c r="G2313" s="413">
        <v>300</v>
      </c>
      <c r="H2313" s="410">
        <f t="shared" si="72"/>
        <v>39122019</v>
      </c>
      <c r="I2313" s="410" t="str">
        <f t="shared" si="73"/>
        <v>--- Kitos</v>
      </c>
      <c r="J2313" s="410" t="str">
        <f t="shared" si="73"/>
        <v>kilogramai</v>
      </c>
    </row>
    <row r="2314" spans="1:10" ht="18" hidden="1" customHeight="1">
      <c r="A2314" s="414"/>
      <c r="B2314" s="411" t="s">
        <v>3336</v>
      </c>
      <c r="C2314" s="411" t="s">
        <v>3337</v>
      </c>
      <c r="D2314" s="411" t="s">
        <v>3054</v>
      </c>
      <c r="E2314" s="412">
        <v>2018</v>
      </c>
      <c r="F2314" s="413">
        <v>4500</v>
      </c>
      <c r="G2314" s="413">
        <v>535</v>
      </c>
      <c r="H2314" s="410">
        <f t="shared" si="72"/>
        <v>39122090</v>
      </c>
      <c r="I2314" s="410" t="str">
        <f t="shared" si="73"/>
        <v>-- Plastifikuotos</v>
      </c>
      <c r="J2314" s="410" t="str">
        <f t="shared" si="73"/>
        <v>kilogramai</v>
      </c>
    </row>
    <row r="2315" spans="1:10" ht="18" hidden="1" customHeight="1">
      <c r="A2315" s="414"/>
      <c r="B2315" s="414"/>
      <c r="C2315" s="414"/>
      <c r="D2315" s="414"/>
      <c r="E2315" s="412">
        <v>2017</v>
      </c>
      <c r="F2315" s="413">
        <v>14002</v>
      </c>
      <c r="G2315" s="413">
        <v>14950</v>
      </c>
      <c r="H2315" s="410">
        <f t="shared" si="72"/>
        <v>39122090</v>
      </c>
      <c r="I2315" s="410" t="str">
        <f t="shared" si="73"/>
        <v>-- Plastifikuotos</v>
      </c>
      <c r="J2315" s="410" t="str">
        <f t="shared" si="73"/>
        <v>kilogramai</v>
      </c>
    </row>
    <row r="2316" spans="1:10" ht="18" hidden="1" customHeight="1">
      <c r="A2316" s="414"/>
      <c r="B2316" s="414"/>
      <c r="C2316" s="414"/>
      <c r="D2316" s="414"/>
      <c r="E2316" s="412">
        <v>2016</v>
      </c>
      <c r="F2316" s="413">
        <v>47366.7</v>
      </c>
      <c r="G2316" s="413">
        <v>45165.9</v>
      </c>
      <c r="H2316" s="410">
        <f t="shared" si="72"/>
        <v>39122090</v>
      </c>
      <c r="I2316" s="410" t="str">
        <f t="shared" si="73"/>
        <v>-- Plastifikuotos</v>
      </c>
      <c r="J2316" s="410" t="str">
        <f t="shared" si="73"/>
        <v>kilogramai</v>
      </c>
    </row>
    <row r="2317" spans="1:10" ht="18" hidden="1" customHeight="1">
      <c r="A2317" s="414"/>
      <c r="B2317" s="414"/>
      <c r="C2317" s="414"/>
      <c r="D2317" s="414"/>
      <c r="E2317" s="412">
        <v>2015</v>
      </c>
      <c r="F2317" s="413">
        <v>14400</v>
      </c>
      <c r="G2317" s="413">
        <v>1764</v>
      </c>
      <c r="H2317" s="410">
        <f t="shared" si="72"/>
        <v>39122090</v>
      </c>
      <c r="I2317" s="410" t="str">
        <f t="shared" si="73"/>
        <v>-- Plastifikuotos</v>
      </c>
      <c r="J2317" s="410" t="str">
        <f t="shared" si="73"/>
        <v>kilogramai</v>
      </c>
    </row>
    <row r="2318" spans="1:10" ht="18" hidden="1" customHeight="1">
      <c r="A2318" s="414"/>
      <c r="B2318" s="414"/>
      <c r="C2318" s="414"/>
      <c r="D2318" s="414"/>
      <c r="E2318" s="412">
        <v>2014</v>
      </c>
      <c r="F2318" s="413">
        <v>17636.3</v>
      </c>
      <c r="G2318" s="413">
        <v>19685.7</v>
      </c>
      <c r="H2318" s="410">
        <f t="shared" si="72"/>
        <v>39122090</v>
      </c>
      <c r="I2318" s="410" t="str">
        <f t="shared" si="73"/>
        <v>-- Plastifikuotos</v>
      </c>
      <c r="J2318" s="410" t="str">
        <f t="shared" si="73"/>
        <v>kilogramai</v>
      </c>
    </row>
    <row r="2319" spans="1:10" ht="18" hidden="1" customHeight="1">
      <c r="A2319" s="414"/>
      <c r="B2319" s="414"/>
      <c r="C2319" s="414"/>
      <c r="D2319" s="414"/>
      <c r="E2319" s="412">
        <v>2013</v>
      </c>
      <c r="F2319" s="413">
        <v>0</v>
      </c>
      <c r="G2319" s="413">
        <v>3186</v>
      </c>
      <c r="H2319" s="410">
        <f t="shared" si="72"/>
        <v>39122090</v>
      </c>
      <c r="I2319" s="410" t="str">
        <f t="shared" si="73"/>
        <v>-- Plastifikuotos</v>
      </c>
      <c r="J2319" s="410" t="str">
        <f t="shared" si="73"/>
        <v>kilogramai</v>
      </c>
    </row>
    <row r="2320" spans="1:10" ht="18" hidden="1" customHeight="1">
      <c r="A2320" s="414"/>
      <c r="B2320" s="414"/>
      <c r="C2320" s="414"/>
      <c r="D2320" s="414"/>
      <c r="E2320" s="412">
        <v>2012</v>
      </c>
      <c r="F2320" s="413">
        <v>0</v>
      </c>
      <c r="G2320" s="413">
        <v>2691</v>
      </c>
      <c r="H2320" s="410">
        <f t="shared" si="72"/>
        <v>39122090</v>
      </c>
      <c r="I2320" s="410" t="str">
        <f t="shared" si="73"/>
        <v>-- Plastifikuotos</v>
      </c>
      <c r="J2320" s="410" t="str">
        <f t="shared" si="73"/>
        <v>kilogramai</v>
      </c>
    </row>
    <row r="2321" spans="1:10" ht="18" hidden="1" customHeight="1">
      <c r="A2321" s="414"/>
      <c r="B2321" s="414"/>
      <c r="C2321" s="414"/>
      <c r="D2321" s="414"/>
      <c r="E2321" s="412">
        <v>2011</v>
      </c>
      <c r="F2321" s="413"/>
      <c r="G2321" s="413"/>
      <c r="H2321" s="410">
        <f t="shared" si="72"/>
        <v>39122090</v>
      </c>
      <c r="I2321" s="410" t="str">
        <f t="shared" si="73"/>
        <v>-- Plastifikuotos</v>
      </c>
      <c r="J2321" s="410" t="str">
        <f t="shared" si="73"/>
        <v>kilogramai</v>
      </c>
    </row>
    <row r="2322" spans="1:10" ht="18" hidden="1" customHeight="1">
      <c r="A2322" s="414"/>
      <c r="B2322" s="414"/>
      <c r="C2322" s="414"/>
      <c r="D2322" s="414"/>
      <c r="E2322" s="412">
        <v>2010</v>
      </c>
      <c r="F2322" s="413"/>
      <c r="G2322" s="413"/>
      <c r="H2322" s="410">
        <f t="shared" si="72"/>
        <v>39122090</v>
      </c>
      <c r="I2322" s="410" t="str">
        <f t="shared" si="73"/>
        <v>-- Plastifikuotos</v>
      </c>
      <c r="J2322" s="410" t="str">
        <f t="shared" si="73"/>
        <v>kilogramai</v>
      </c>
    </row>
    <row r="2323" spans="1:10" ht="18" hidden="1" customHeight="1">
      <c r="A2323" s="414"/>
      <c r="B2323" s="414"/>
      <c r="C2323" s="414"/>
      <c r="D2323" s="414"/>
      <c r="E2323" s="412">
        <v>2009</v>
      </c>
      <c r="F2323" s="413">
        <v>500</v>
      </c>
      <c r="G2323" s="413">
        <v>0</v>
      </c>
      <c r="H2323" s="410">
        <f t="shared" si="72"/>
        <v>39122090</v>
      </c>
      <c r="I2323" s="410" t="str">
        <f t="shared" si="73"/>
        <v>-- Plastifikuotos</v>
      </c>
      <c r="J2323" s="410" t="str">
        <f t="shared" si="73"/>
        <v>kilogramai</v>
      </c>
    </row>
    <row r="2324" spans="1:10" ht="18" hidden="1" customHeight="1">
      <c r="A2324" s="414"/>
      <c r="B2324" s="414"/>
      <c r="C2324" s="414"/>
      <c r="D2324" s="414"/>
      <c r="E2324" s="412">
        <v>2008</v>
      </c>
      <c r="F2324" s="413">
        <v>31</v>
      </c>
      <c r="G2324" s="413">
        <v>0</v>
      </c>
      <c r="H2324" s="410">
        <f t="shared" si="72"/>
        <v>39122090</v>
      </c>
      <c r="I2324" s="410" t="str">
        <f t="shared" si="73"/>
        <v>-- Plastifikuotos</v>
      </c>
      <c r="J2324" s="410" t="str">
        <f t="shared" si="73"/>
        <v>kilogramai</v>
      </c>
    </row>
    <row r="2325" spans="1:10" ht="18" hidden="1" customHeight="1">
      <c r="A2325" s="414"/>
      <c r="B2325" s="414"/>
      <c r="C2325" s="414"/>
      <c r="D2325" s="414"/>
      <c r="E2325" s="412">
        <v>2007</v>
      </c>
      <c r="F2325" s="413"/>
      <c r="G2325" s="413"/>
      <c r="H2325" s="410">
        <f t="shared" si="72"/>
        <v>39122090</v>
      </c>
      <c r="I2325" s="410" t="str">
        <f t="shared" si="73"/>
        <v>-- Plastifikuotos</v>
      </c>
      <c r="J2325" s="410" t="str">
        <f t="shared" si="73"/>
        <v>kilogramai</v>
      </c>
    </row>
    <row r="2326" spans="1:10" ht="18" hidden="1" customHeight="1">
      <c r="A2326" s="414"/>
      <c r="B2326" s="414"/>
      <c r="C2326" s="414"/>
      <c r="D2326" s="414"/>
      <c r="E2326" s="412">
        <v>2006</v>
      </c>
      <c r="F2326" s="413"/>
      <c r="G2326" s="413"/>
      <c r="H2326" s="410">
        <f t="shared" si="72"/>
        <v>39122090</v>
      </c>
      <c r="I2326" s="410" t="str">
        <f t="shared" si="73"/>
        <v>-- Plastifikuotos</v>
      </c>
      <c r="J2326" s="410" t="str">
        <f t="shared" si="73"/>
        <v>kilogramai</v>
      </c>
    </row>
    <row r="2327" spans="1:10" ht="18" hidden="1" customHeight="1">
      <c r="A2327" s="414"/>
      <c r="B2327" s="414"/>
      <c r="C2327" s="414"/>
      <c r="D2327" s="414"/>
      <c r="E2327" s="412">
        <v>2005</v>
      </c>
      <c r="F2327" s="413">
        <v>55</v>
      </c>
      <c r="G2327" s="413">
        <v>2460</v>
      </c>
      <c r="H2327" s="410">
        <f t="shared" si="72"/>
        <v>39122090</v>
      </c>
      <c r="I2327" s="410" t="str">
        <f t="shared" si="73"/>
        <v>-- Plastifikuotos</v>
      </c>
      <c r="J2327" s="410" t="str">
        <f t="shared" si="73"/>
        <v>kilogramai</v>
      </c>
    </row>
    <row r="2328" spans="1:10" ht="18" hidden="1" customHeight="1">
      <c r="A2328" s="414"/>
      <c r="B2328" s="411" t="s">
        <v>3338</v>
      </c>
      <c r="C2328" s="411" t="s">
        <v>3339</v>
      </c>
      <c r="D2328" s="411" t="s">
        <v>3054</v>
      </c>
      <c r="E2328" s="412">
        <v>2018</v>
      </c>
      <c r="F2328" s="413">
        <v>84004.9</v>
      </c>
      <c r="G2328" s="413">
        <v>136056.70000000001</v>
      </c>
      <c r="H2328" s="410">
        <f t="shared" si="72"/>
        <v>39123100</v>
      </c>
      <c r="I2328" s="410" t="str">
        <f t="shared" si="73"/>
        <v>--- Karboksimetilceliuliozė ir jos druskos</v>
      </c>
      <c r="J2328" s="410" t="str">
        <f t="shared" si="73"/>
        <v>kilogramai</v>
      </c>
    </row>
    <row r="2329" spans="1:10" ht="18" hidden="1" customHeight="1">
      <c r="A2329" s="414"/>
      <c r="B2329" s="414"/>
      <c r="C2329" s="414"/>
      <c r="D2329" s="414"/>
      <c r="E2329" s="412">
        <v>2017</v>
      </c>
      <c r="F2329" s="413">
        <v>105952.2</v>
      </c>
      <c r="G2329" s="413">
        <v>162352.5</v>
      </c>
      <c r="H2329" s="410">
        <f t="shared" si="72"/>
        <v>39123100</v>
      </c>
      <c r="I2329" s="410" t="str">
        <f t="shared" si="73"/>
        <v>--- Karboksimetilceliuliozė ir jos druskos</v>
      </c>
      <c r="J2329" s="410" t="str">
        <f t="shared" si="73"/>
        <v>kilogramai</v>
      </c>
    </row>
    <row r="2330" spans="1:10" ht="18" hidden="1" customHeight="1">
      <c r="A2330" s="414"/>
      <c r="B2330" s="414"/>
      <c r="C2330" s="414"/>
      <c r="D2330" s="414"/>
      <c r="E2330" s="412">
        <v>2016</v>
      </c>
      <c r="F2330" s="413">
        <v>90580.800000000003</v>
      </c>
      <c r="G2330" s="413">
        <v>149125</v>
      </c>
      <c r="H2330" s="410">
        <f t="shared" si="72"/>
        <v>39123100</v>
      </c>
      <c r="I2330" s="410" t="str">
        <f t="shared" si="73"/>
        <v>--- Karboksimetilceliuliozė ir jos druskos</v>
      </c>
      <c r="J2330" s="410" t="str">
        <f t="shared" si="73"/>
        <v>kilogramai</v>
      </c>
    </row>
    <row r="2331" spans="1:10" ht="18" hidden="1" customHeight="1">
      <c r="A2331" s="414"/>
      <c r="B2331" s="414"/>
      <c r="C2331" s="414"/>
      <c r="D2331" s="414"/>
      <c r="E2331" s="412">
        <v>2015</v>
      </c>
      <c r="F2331" s="413">
        <v>125650</v>
      </c>
      <c r="G2331" s="413">
        <v>181464</v>
      </c>
      <c r="H2331" s="410">
        <f t="shared" si="72"/>
        <v>39123100</v>
      </c>
      <c r="I2331" s="410" t="str">
        <f t="shared" si="73"/>
        <v>--- Karboksimetilceliuliozė ir jos druskos</v>
      </c>
      <c r="J2331" s="410" t="str">
        <f t="shared" si="73"/>
        <v>kilogramai</v>
      </c>
    </row>
    <row r="2332" spans="1:10" ht="18" hidden="1" customHeight="1">
      <c r="A2332" s="414"/>
      <c r="B2332" s="414"/>
      <c r="C2332" s="414"/>
      <c r="D2332" s="414"/>
      <c r="E2332" s="412">
        <v>2014</v>
      </c>
      <c r="F2332" s="413">
        <v>121867</v>
      </c>
      <c r="G2332" s="413">
        <v>227030.8</v>
      </c>
      <c r="H2332" s="410">
        <f t="shared" si="72"/>
        <v>39123100</v>
      </c>
      <c r="I2332" s="410" t="str">
        <f t="shared" si="73"/>
        <v>--- Karboksimetilceliuliozė ir jos druskos</v>
      </c>
      <c r="J2332" s="410" t="str">
        <f t="shared" si="73"/>
        <v>kilogramai</v>
      </c>
    </row>
    <row r="2333" spans="1:10" ht="18" hidden="1" customHeight="1">
      <c r="A2333" s="414"/>
      <c r="B2333" s="414"/>
      <c r="C2333" s="414"/>
      <c r="D2333" s="414"/>
      <c r="E2333" s="412">
        <v>2013</v>
      </c>
      <c r="F2333" s="413">
        <v>205137.8</v>
      </c>
      <c r="G2333" s="413">
        <v>149366.5</v>
      </c>
      <c r="H2333" s="410">
        <f t="shared" si="72"/>
        <v>39123100</v>
      </c>
      <c r="I2333" s="410" t="str">
        <f t="shared" si="73"/>
        <v>--- Karboksimetilceliuliozė ir jos druskos</v>
      </c>
      <c r="J2333" s="410" t="str">
        <f t="shared" si="73"/>
        <v>kilogramai</v>
      </c>
    </row>
    <row r="2334" spans="1:10" ht="18" hidden="1" customHeight="1">
      <c r="A2334" s="414"/>
      <c r="B2334" s="414"/>
      <c r="C2334" s="414"/>
      <c r="D2334" s="414"/>
      <c r="E2334" s="412">
        <v>2012</v>
      </c>
      <c r="F2334" s="413">
        <v>155052.9</v>
      </c>
      <c r="G2334" s="413">
        <v>137707.5</v>
      </c>
      <c r="H2334" s="410">
        <f t="shared" si="72"/>
        <v>39123100</v>
      </c>
      <c r="I2334" s="410" t="str">
        <f t="shared" si="73"/>
        <v>--- Karboksimetilceliuliozė ir jos druskos</v>
      </c>
      <c r="J2334" s="410" t="str">
        <f t="shared" si="73"/>
        <v>kilogramai</v>
      </c>
    </row>
    <row r="2335" spans="1:10" ht="18" hidden="1" customHeight="1">
      <c r="A2335" s="414"/>
      <c r="B2335" s="414"/>
      <c r="C2335" s="414"/>
      <c r="D2335" s="414"/>
      <c r="E2335" s="412">
        <v>2011</v>
      </c>
      <c r="F2335" s="413">
        <v>115369.4</v>
      </c>
      <c r="G2335" s="413">
        <v>149273</v>
      </c>
      <c r="H2335" s="410">
        <f t="shared" si="72"/>
        <v>39123100</v>
      </c>
      <c r="I2335" s="410" t="str">
        <f t="shared" si="73"/>
        <v>--- Karboksimetilceliuliozė ir jos druskos</v>
      </c>
      <c r="J2335" s="410" t="str">
        <f t="shared" si="73"/>
        <v>kilogramai</v>
      </c>
    </row>
    <row r="2336" spans="1:10" ht="18" hidden="1" customHeight="1">
      <c r="A2336" s="414"/>
      <c r="B2336" s="414"/>
      <c r="C2336" s="414"/>
      <c r="D2336" s="414"/>
      <c r="E2336" s="412">
        <v>2010</v>
      </c>
      <c r="F2336" s="413">
        <v>85470</v>
      </c>
      <c r="G2336" s="413">
        <v>108245</v>
      </c>
      <c r="H2336" s="410">
        <f t="shared" si="72"/>
        <v>39123100</v>
      </c>
      <c r="I2336" s="410" t="str">
        <f t="shared" si="73"/>
        <v>--- Karboksimetilceliuliozė ir jos druskos</v>
      </c>
      <c r="J2336" s="410" t="str">
        <f t="shared" si="73"/>
        <v>kilogramai</v>
      </c>
    </row>
    <row r="2337" spans="1:10" ht="18" hidden="1" customHeight="1">
      <c r="A2337" s="414"/>
      <c r="B2337" s="414"/>
      <c r="C2337" s="414"/>
      <c r="D2337" s="414"/>
      <c r="E2337" s="412">
        <v>2009</v>
      </c>
      <c r="F2337" s="413">
        <v>267580.09999999998</v>
      </c>
      <c r="G2337" s="413">
        <v>1604316</v>
      </c>
      <c r="H2337" s="410">
        <f t="shared" si="72"/>
        <v>39123100</v>
      </c>
      <c r="I2337" s="410" t="str">
        <f t="shared" si="73"/>
        <v>--- Karboksimetilceliuliozė ir jos druskos</v>
      </c>
      <c r="J2337" s="410" t="str">
        <f t="shared" si="73"/>
        <v>kilogramai</v>
      </c>
    </row>
    <row r="2338" spans="1:10" ht="18" hidden="1" customHeight="1">
      <c r="A2338" s="414"/>
      <c r="B2338" s="414"/>
      <c r="C2338" s="414"/>
      <c r="D2338" s="414"/>
      <c r="E2338" s="412">
        <v>2008</v>
      </c>
      <c r="F2338" s="413">
        <v>154698.70000000001</v>
      </c>
      <c r="G2338" s="413">
        <v>234553.3</v>
      </c>
      <c r="H2338" s="410">
        <f t="shared" si="72"/>
        <v>39123100</v>
      </c>
      <c r="I2338" s="410" t="str">
        <f t="shared" si="73"/>
        <v>--- Karboksimetilceliuliozė ir jos druskos</v>
      </c>
      <c r="J2338" s="410" t="str">
        <f t="shared" si="73"/>
        <v>kilogramai</v>
      </c>
    </row>
    <row r="2339" spans="1:10" ht="18" hidden="1" customHeight="1">
      <c r="A2339" s="414"/>
      <c r="B2339" s="414"/>
      <c r="C2339" s="414"/>
      <c r="D2339" s="414"/>
      <c r="E2339" s="412">
        <v>2007</v>
      </c>
      <c r="F2339" s="413">
        <v>21200</v>
      </c>
      <c r="G2339" s="413">
        <v>223097.60000000001</v>
      </c>
      <c r="H2339" s="410">
        <f t="shared" si="72"/>
        <v>39123100</v>
      </c>
      <c r="I2339" s="410" t="str">
        <f t="shared" si="73"/>
        <v>--- Karboksimetilceliuliozė ir jos druskos</v>
      </c>
      <c r="J2339" s="410" t="str">
        <f t="shared" si="73"/>
        <v>kilogramai</v>
      </c>
    </row>
    <row r="2340" spans="1:10" ht="18" hidden="1" customHeight="1">
      <c r="A2340" s="414"/>
      <c r="B2340" s="414"/>
      <c r="C2340" s="414"/>
      <c r="D2340" s="414"/>
      <c r="E2340" s="412">
        <v>2006</v>
      </c>
      <c r="F2340" s="413">
        <v>900</v>
      </c>
      <c r="G2340" s="413">
        <v>204306</v>
      </c>
      <c r="H2340" s="410">
        <f t="shared" si="72"/>
        <v>39123100</v>
      </c>
      <c r="I2340" s="410" t="str">
        <f t="shared" si="73"/>
        <v>--- Karboksimetilceliuliozė ir jos druskos</v>
      </c>
      <c r="J2340" s="410" t="str">
        <f t="shared" si="73"/>
        <v>kilogramai</v>
      </c>
    </row>
    <row r="2341" spans="1:10" ht="18" hidden="1" customHeight="1">
      <c r="A2341" s="414"/>
      <c r="B2341" s="414"/>
      <c r="C2341" s="414"/>
      <c r="D2341" s="414"/>
      <c r="E2341" s="412">
        <v>2005</v>
      </c>
      <c r="F2341" s="413">
        <v>1350</v>
      </c>
      <c r="G2341" s="413">
        <v>194905.60000000001</v>
      </c>
      <c r="H2341" s="410">
        <f t="shared" si="72"/>
        <v>39123100</v>
      </c>
      <c r="I2341" s="410" t="str">
        <f t="shared" si="73"/>
        <v>--- Karboksimetilceliuliozė ir jos druskos</v>
      </c>
      <c r="J2341" s="410" t="str">
        <f t="shared" si="73"/>
        <v>kilogramai</v>
      </c>
    </row>
    <row r="2342" spans="1:10" ht="18" hidden="1" customHeight="1">
      <c r="A2342" s="414"/>
      <c r="B2342" s="411" t="s">
        <v>3340</v>
      </c>
      <c r="C2342" s="411" t="s">
        <v>3341</v>
      </c>
      <c r="D2342" s="411" t="s">
        <v>3054</v>
      </c>
      <c r="E2342" s="412">
        <v>2018</v>
      </c>
      <c r="F2342" s="413"/>
      <c r="G2342" s="413"/>
      <c r="H2342" s="410">
        <f t="shared" si="72"/>
        <v>39123910</v>
      </c>
      <c r="I2342" s="410" t="str">
        <f t="shared" si="73"/>
        <v>--- Etilceliuliozė</v>
      </c>
      <c r="J2342" s="410" t="str">
        <f t="shared" si="73"/>
        <v>kilogramai</v>
      </c>
    </row>
    <row r="2343" spans="1:10" ht="18" hidden="1" customHeight="1">
      <c r="A2343" s="414"/>
      <c r="B2343" s="414"/>
      <c r="C2343" s="414"/>
      <c r="D2343" s="414"/>
      <c r="E2343" s="412">
        <v>2017</v>
      </c>
      <c r="F2343" s="413"/>
      <c r="G2343" s="413"/>
      <c r="H2343" s="410">
        <f t="shared" si="72"/>
        <v>39123910</v>
      </c>
      <c r="I2343" s="410" t="str">
        <f t="shared" si="73"/>
        <v>--- Etilceliuliozė</v>
      </c>
      <c r="J2343" s="410" t="str">
        <f t="shared" si="73"/>
        <v>kilogramai</v>
      </c>
    </row>
    <row r="2344" spans="1:10" ht="18" hidden="1" customHeight="1">
      <c r="A2344" s="414"/>
      <c r="B2344" s="414"/>
      <c r="C2344" s="414"/>
      <c r="D2344" s="414"/>
      <c r="E2344" s="412">
        <v>2016</v>
      </c>
      <c r="F2344" s="413"/>
      <c r="G2344" s="413"/>
      <c r="H2344" s="410">
        <f t="shared" si="72"/>
        <v>39123910</v>
      </c>
      <c r="I2344" s="410" t="str">
        <f t="shared" si="73"/>
        <v>--- Etilceliuliozė</v>
      </c>
      <c r="J2344" s="410" t="str">
        <f t="shared" si="73"/>
        <v>kilogramai</v>
      </c>
    </row>
    <row r="2345" spans="1:10" ht="18" hidden="1" customHeight="1">
      <c r="A2345" s="414"/>
      <c r="B2345" s="414"/>
      <c r="C2345" s="414"/>
      <c r="D2345" s="414"/>
      <c r="E2345" s="412">
        <v>2015</v>
      </c>
      <c r="F2345" s="413"/>
      <c r="G2345" s="413"/>
      <c r="H2345" s="410">
        <f t="shared" si="72"/>
        <v>39123910</v>
      </c>
      <c r="I2345" s="410" t="str">
        <f t="shared" si="73"/>
        <v>--- Etilceliuliozė</v>
      </c>
      <c r="J2345" s="410" t="str">
        <f t="shared" si="73"/>
        <v>kilogramai</v>
      </c>
    </row>
    <row r="2346" spans="1:10" ht="18" hidden="1" customHeight="1">
      <c r="A2346" s="414"/>
      <c r="B2346" s="414"/>
      <c r="C2346" s="414"/>
      <c r="D2346" s="414"/>
      <c r="E2346" s="412">
        <v>2014</v>
      </c>
      <c r="F2346" s="413"/>
      <c r="G2346" s="413"/>
      <c r="H2346" s="410">
        <f t="shared" si="72"/>
        <v>39123910</v>
      </c>
      <c r="I2346" s="410" t="str">
        <f t="shared" si="73"/>
        <v>--- Etilceliuliozė</v>
      </c>
      <c r="J2346" s="410" t="str">
        <f t="shared" si="73"/>
        <v>kilogramai</v>
      </c>
    </row>
    <row r="2347" spans="1:10" ht="18" hidden="1" customHeight="1">
      <c r="A2347" s="414"/>
      <c r="B2347" s="414"/>
      <c r="C2347" s="414"/>
      <c r="D2347" s="414"/>
      <c r="E2347" s="412">
        <v>2013</v>
      </c>
      <c r="F2347" s="413"/>
      <c r="G2347" s="413"/>
      <c r="H2347" s="410">
        <f t="shared" si="72"/>
        <v>39123910</v>
      </c>
      <c r="I2347" s="410" t="str">
        <f t="shared" si="73"/>
        <v>--- Etilceliuliozė</v>
      </c>
      <c r="J2347" s="410" t="str">
        <f t="shared" si="73"/>
        <v>kilogramai</v>
      </c>
    </row>
    <row r="2348" spans="1:10" ht="18" hidden="1" customHeight="1">
      <c r="A2348" s="414"/>
      <c r="B2348" s="414"/>
      <c r="C2348" s="414"/>
      <c r="D2348" s="414"/>
      <c r="E2348" s="412">
        <v>2012</v>
      </c>
      <c r="F2348" s="413"/>
      <c r="G2348" s="413"/>
      <c r="H2348" s="410">
        <f t="shared" si="72"/>
        <v>39123910</v>
      </c>
      <c r="I2348" s="410" t="str">
        <f t="shared" si="73"/>
        <v>--- Etilceliuliozė</v>
      </c>
      <c r="J2348" s="410" t="str">
        <f t="shared" si="73"/>
        <v>kilogramai</v>
      </c>
    </row>
    <row r="2349" spans="1:10" ht="18" hidden="1" customHeight="1">
      <c r="A2349" s="414"/>
      <c r="B2349" s="414"/>
      <c r="C2349" s="414"/>
      <c r="D2349" s="414"/>
      <c r="E2349" s="412">
        <v>2011</v>
      </c>
      <c r="F2349" s="413"/>
      <c r="G2349" s="413"/>
      <c r="H2349" s="410">
        <f t="shared" si="72"/>
        <v>39123910</v>
      </c>
      <c r="I2349" s="410" t="str">
        <f t="shared" si="73"/>
        <v>--- Etilceliuliozė</v>
      </c>
      <c r="J2349" s="410" t="str">
        <f t="shared" si="73"/>
        <v>kilogramai</v>
      </c>
    </row>
    <row r="2350" spans="1:10" ht="18" hidden="1" customHeight="1">
      <c r="A2350" s="414"/>
      <c r="B2350" s="414"/>
      <c r="C2350" s="414"/>
      <c r="D2350" s="414"/>
      <c r="E2350" s="412">
        <v>2010</v>
      </c>
      <c r="F2350" s="413"/>
      <c r="G2350" s="413"/>
      <c r="H2350" s="410">
        <f t="shared" si="72"/>
        <v>39123910</v>
      </c>
      <c r="I2350" s="410" t="str">
        <f t="shared" si="73"/>
        <v>--- Etilceliuliozė</v>
      </c>
      <c r="J2350" s="410" t="str">
        <f t="shared" si="73"/>
        <v>kilogramai</v>
      </c>
    </row>
    <row r="2351" spans="1:10" ht="18" hidden="1" customHeight="1">
      <c r="A2351" s="414"/>
      <c r="B2351" s="414"/>
      <c r="C2351" s="414"/>
      <c r="D2351" s="414"/>
      <c r="E2351" s="412">
        <v>2009</v>
      </c>
      <c r="F2351" s="413"/>
      <c r="G2351" s="413"/>
      <c r="H2351" s="410">
        <f t="shared" si="72"/>
        <v>39123910</v>
      </c>
      <c r="I2351" s="410" t="str">
        <f t="shared" si="73"/>
        <v>--- Etilceliuliozė</v>
      </c>
      <c r="J2351" s="410" t="str">
        <f t="shared" si="73"/>
        <v>kilogramai</v>
      </c>
    </row>
    <row r="2352" spans="1:10" ht="18" hidden="1" customHeight="1">
      <c r="A2352" s="414"/>
      <c r="B2352" s="414"/>
      <c r="C2352" s="414"/>
      <c r="D2352" s="414"/>
      <c r="E2352" s="412">
        <v>2008</v>
      </c>
      <c r="F2352" s="413"/>
      <c r="G2352" s="413"/>
      <c r="H2352" s="410">
        <f t="shared" si="72"/>
        <v>39123910</v>
      </c>
      <c r="I2352" s="410" t="str">
        <f t="shared" si="73"/>
        <v>--- Etilceliuliozė</v>
      </c>
      <c r="J2352" s="410" t="str">
        <f t="shared" si="73"/>
        <v>kilogramai</v>
      </c>
    </row>
    <row r="2353" spans="1:10" ht="18" hidden="1" customHeight="1">
      <c r="A2353" s="414"/>
      <c r="B2353" s="414"/>
      <c r="C2353" s="414"/>
      <c r="D2353" s="414"/>
      <c r="E2353" s="412">
        <v>2007</v>
      </c>
      <c r="F2353" s="413"/>
      <c r="G2353" s="413"/>
      <c r="H2353" s="410">
        <f t="shared" si="72"/>
        <v>39123910</v>
      </c>
      <c r="I2353" s="410" t="str">
        <f t="shared" si="73"/>
        <v>--- Etilceliuliozė</v>
      </c>
      <c r="J2353" s="410" t="str">
        <f t="shared" si="73"/>
        <v>kilogramai</v>
      </c>
    </row>
    <row r="2354" spans="1:10" ht="18" hidden="1" customHeight="1">
      <c r="A2354" s="414"/>
      <c r="B2354" s="414"/>
      <c r="C2354" s="414"/>
      <c r="D2354" s="414"/>
      <c r="E2354" s="412">
        <v>2006</v>
      </c>
      <c r="F2354" s="413"/>
      <c r="G2354" s="413"/>
      <c r="H2354" s="410">
        <f t="shared" si="72"/>
        <v>39123910</v>
      </c>
      <c r="I2354" s="410" t="str">
        <f t="shared" si="73"/>
        <v>--- Etilceliuliozė</v>
      </c>
      <c r="J2354" s="410" t="str">
        <f t="shared" si="73"/>
        <v>kilogramai</v>
      </c>
    </row>
    <row r="2355" spans="1:10" ht="18" hidden="1" customHeight="1">
      <c r="A2355" s="414"/>
      <c r="B2355" s="414"/>
      <c r="C2355" s="414"/>
      <c r="D2355" s="414"/>
      <c r="E2355" s="412">
        <v>2005</v>
      </c>
      <c r="F2355" s="413"/>
      <c r="G2355" s="413"/>
      <c r="H2355" s="410">
        <f t="shared" si="72"/>
        <v>39123910</v>
      </c>
      <c r="I2355" s="410" t="str">
        <f t="shared" si="73"/>
        <v>--- Etilceliuliozė</v>
      </c>
      <c r="J2355" s="410" t="str">
        <f t="shared" si="73"/>
        <v>kilogramai</v>
      </c>
    </row>
    <row r="2356" spans="1:10" ht="18" hidden="1" customHeight="1">
      <c r="A2356" s="414"/>
      <c r="B2356" s="411" t="s">
        <v>3342</v>
      </c>
      <c r="C2356" s="411" t="s">
        <v>3343</v>
      </c>
      <c r="D2356" s="411" t="s">
        <v>3054</v>
      </c>
      <c r="E2356" s="412">
        <v>2018</v>
      </c>
      <c r="F2356" s="413">
        <v>181.4</v>
      </c>
      <c r="G2356" s="413">
        <v>12226</v>
      </c>
      <c r="H2356" s="410">
        <f t="shared" si="72"/>
        <v>39123920</v>
      </c>
      <c r="I2356" s="410" t="str">
        <f t="shared" si="73"/>
        <v>--- Hidroksipropilceliuliozė</v>
      </c>
      <c r="J2356" s="410" t="str">
        <f t="shared" si="73"/>
        <v>kilogramai</v>
      </c>
    </row>
    <row r="2357" spans="1:10" ht="18" hidden="1" customHeight="1">
      <c r="A2357" s="414"/>
      <c r="B2357" s="414"/>
      <c r="C2357" s="414"/>
      <c r="D2357" s="414"/>
      <c r="E2357" s="412">
        <v>2017</v>
      </c>
      <c r="F2357" s="413">
        <v>7666</v>
      </c>
      <c r="G2357" s="413">
        <v>32981.5</v>
      </c>
      <c r="H2357" s="410">
        <f t="shared" si="72"/>
        <v>39123920</v>
      </c>
      <c r="I2357" s="410" t="str">
        <f t="shared" si="73"/>
        <v>--- Hidroksipropilceliuliozė</v>
      </c>
      <c r="J2357" s="410" t="str">
        <f t="shared" si="73"/>
        <v>kilogramai</v>
      </c>
    </row>
    <row r="2358" spans="1:10" ht="18" hidden="1" customHeight="1">
      <c r="A2358" s="414"/>
      <c r="B2358" s="414"/>
      <c r="C2358" s="414"/>
      <c r="D2358" s="414"/>
      <c r="E2358" s="412">
        <v>2016</v>
      </c>
      <c r="F2358" s="413">
        <v>640.4</v>
      </c>
      <c r="G2358" s="413">
        <v>815</v>
      </c>
      <c r="H2358" s="410">
        <f t="shared" si="72"/>
        <v>39123920</v>
      </c>
      <c r="I2358" s="410" t="str">
        <f t="shared" si="73"/>
        <v>--- Hidroksipropilceliuliozė</v>
      </c>
      <c r="J2358" s="410" t="str">
        <f t="shared" si="73"/>
        <v>kilogramai</v>
      </c>
    </row>
    <row r="2359" spans="1:10" ht="18" hidden="1" customHeight="1">
      <c r="A2359" s="414"/>
      <c r="B2359" s="414"/>
      <c r="C2359" s="414"/>
      <c r="D2359" s="414"/>
      <c r="E2359" s="412">
        <v>2015</v>
      </c>
      <c r="F2359" s="413">
        <v>6068</v>
      </c>
      <c r="G2359" s="413">
        <v>6145.7</v>
      </c>
      <c r="H2359" s="410">
        <f t="shared" si="72"/>
        <v>39123920</v>
      </c>
      <c r="I2359" s="410" t="str">
        <f t="shared" si="73"/>
        <v>--- Hidroksipropilceliuliozė</v>
      </c>
      <c r="J2359" s="410" t="str">
        <f t="shared" si="73"/>
        <v>kilogramai</v>
      </c>
    </row>
    <row r="2360" spans="1:10" ht="18" hidden="1" customHeight="1">
      <c r="A2360" s="414"/>
      <c r="B2360" s="414"/>
      <c r="C2360" s="414"/>
      <c r="D2360" s="414"/>
      <c r="E2360" s="412">
        <v>2014</v>
      </c>
      <c r="F2360" s="413">
        <v>136.1</v>
      </c>
      <c r="G2360" s="413">
        <v>200.6</v>
      </c>
      <c r="H2360" s="410">
        <f t="shared" si="72"/>
        <v>39123920</v>
      </c>
      <c r="I2360" s="410" t="str">
        <f t="shared" si="73"/>
        <v>--- Hidroksipropilceliuliozė</v>
      </c>
      <c r="J2360" s="410" t="str">
        <f t="shared" si="73"/>
        <v>kilogramai</v>
      </c>
    </row>
    <row r="2361" spans="1:10" ht="18" hidden="1" customHeight="1">
      <c r="A2361" s="414"/>
      <c r="B2361" s="414"/>
      <c r="C2361" s="414"/>
      <c r="D2361" s="414"/>
      <c r="E2361" s="412">
        <v>2013</v>
      </c>
      <c r="F2361" s="413">
        <v>1545.4</v>
      </c>
      <c r="G2361" s="413">
        <v>200.2</v>
      </c>
      <c r="H2361" s="410">
        <f t="shared" si="72"/>
        <v>39123920</v>
      </c>
      <c r="I2361" s="410" t="str">
        <f t="shared" si="73"/>
        <v>--- Hidroksipropilceliuliozė</v>
      </c>
      <c r="J2361" s="410" t="str">
        <f t="shared" si="73"/>
        <v>kilogramai</v>
      </c>
    </row>
    <row r="2362" spans="1:10" ht="18" hidden="1" customHeight="1">
      <c r="A2362" s="414"/>
      <c r="B2362" s="414"/>
      <c r="C2362" s="414"/>
      <c r="D2362" s="414"/>
      <c r="E2362" s="412">
        <v>2012</v>
      </c>
      <c r="F2362" s="413">
        <v>1613.6</v>
      </c>
      <c r="G2362" s="413">
        <v>1352</v>
      </c>
      <c r="H2362" s="410">
        <f t="shared" si="72"/>
        <v>39123920</v>
      </c>
      <c r="I2362" s="410" t="str">
        <f t="shared" si="73"/>
        <v>--- Hidroksipropilceliuliozė</v>
      </c>
      <c r="J2362" s="410" t="str">
        <f t="shared" si="73"/>
        <v>kilogramai</v>
      </c>
    </row>
    <row r="2363" spans="1:10" ht="18" hidden="1" customHeight="1">
      <c r="A2363" s="414"/>
      <c r="B2363" s="414"/>
      <c r="C2363" s="414"/>
      <c r="D2363" s="414"/>
      <c r="E2363" s="412">
        <v>2011</v>
      </c>
      <c r="F2363" s="413">
        <v>1343.4</v>
      </c>
      <c r="G2363" s="413">
        <v>100.8</v>
      </c>
      <c r="H2363" s="410">
        <f t="shared" si="72"/>
        <v>39123920</v>
      </c>
      <c r="I2363" s="410" t="str">
        <f t="shared" si="73"/>
        <v>--- Hidroksipropilceliuliozė</v>
      </c>
      <c r="J2363" s="410" t="str">
        <f t="shared" si="73"/>
        <v>kilogramai</v>
      </c>
    </row>
    <row r="2364" spans="1:10" ht="18" hidden="1" customHeight="1">
      <c r="A2364" s="414"/>
      <c r="B2364" s="414"/>
      <c r="C2364" s="414"/>
      <c r="D2364" s="414"/>
      <c r="E2364" s="412">
        <v>2010</v>
      </c>
      <c r="F2364" s="413">
        <v>0.2</v>
      </c>
      <c r="G2364" s="413">
        <v>1654</v>
      </c>
      <c r="H2364" s="410">
        <f t="shared" si="72"/>
        <v>39123920</v>
      </c>
      <c r="I2364" s="410" t="str">
        <f t="shared" si="73"/>
        <v>--- Hidroksipropilceliuliozė</v>
      </c>
      <c r="J2364" s="410" t="str">
        <f t="shared" si="73"/>
        <v>kilogramai</v>
      </c>
    </row>
    <row r="2365" spans="1:10" ht="18" hidden="1" customHeight="1">
      <c r="A2365" s="414"/>
      <c r="B2365" s="414"/>
      <c r="C2365" s="414"/>
      <c r="D2365" s="414"/>
      <c r="E2365" s="412">
        <v>2009</v>
      </c>
      <c r="F2365" s="413">
        <v>0</v>
      </c>
      <c r="G2365" s="413">
        <v>3</v>
      </c>
      <c r="H2365" s="410">
        <f t="shared" si="72"/>
        <v>39123920</v>
      </c>
      <c r="I2365" s="410" t="str">
        <f t="shared" si="73"/>
        <v>--- Hidroksipropilceliuliozė</v>
      </c>
      <c r="J2365" s="410" t="str">
        <f t="shared" si="73"/>
        <v>kilogramai</v>
      </c>
    </row>
    <row r="2366" spans="1:10" ht="18" hidden="1" customHeight="1">
      <c r="A2366" s="414"/>
      <c r="B2366" s="414"/>
      <c r="C2366" s="414"/>
      <c r="D2366" s="414"/>
      <c r="E2366" s="412">
        <v>2008</v>
      </c>
      <c r="F2366" s="413">
        <v>9000</v>
      </c>
      <c r="G2366" s="413">
        <v>12028</v>
      </c>
      <c r="H2366" s="410">
        <f t="shared" si="72"/>
        <v>39123920</v>
      </c>
      <c r="I2366" s="410" t="str">
        <f t="shared" si="73"/>
        <v>--- Hidroksipropilceliuliozė</v>
      </c>
      <c r="J2366" s="410" t="str">
        <f t="shared" si="73"/>
        <v>kilogramai</v>
      </c>
    </row>
    <row r="2367" spans="1:10" ht="18" hidden="1" customHeight="1">
      <c r="A2367" s="414"/>
      <c r="B2367" s="414"/>
      <c r="C2367" s="414"/>
      <c r="D2367" s="414"/>
      <c r="E2367" s="412">
        <v>2007</v>
      </c>
      <c r="F2367" s="413">
        <v>0</v>
      </c>
      <c r="G2367" s="413">
        <v>18.8</v>
      </c>
      <c r="H2367" s="410">
        <f t="shared" si="72"/>
        <v>39123920</v>
      </c>
      <c r="I2367" s="410" t="str">
        <f t="shared" si="73"/>
        <v>--- Hidroksipropilceliuliozė</v>
      </c>
      <c r="J2367" s="410" t="str">
        <f t="shared" si="73"/>
        <v>kilogramai</v>
      </c>
    </row>
    <row r="2368" spans="1:10" ht="18" hidden="1" customHeight="1">
      <c r="A2368" s="414"/>
      <c r="B2368" s="414"/>
      <c r="C2368" s="414"/>
      <c r="D2368" s="414"/>
      <c r="E2368" s="412">
        <v>2006</v>
      </c>
      <c r="F2368" s="413">
        <v>0</v>
      </c>
      <c r="G2368" s="413">
        <v>10.5</v>
      </c>
      <c r="H2368" s="410">
        <f t="shared" si="72"/>
        <v>39123920</v>
      </c>
      <c r="I2368" s="410" t="str">
        <f t="shared" si="73"/>
        <v>--- Hidroksipropilceliuliozė</v>
      </c>
      <c r="J2368" s="410" t="str">
        <f t="shared" si="73"/>
        <v>kilogramai</v>
      </c>
    </row>
    <row r="2369" spans="1:10" ht="18" hidden="1" customHeight="1">
      <c r="A2369" s="414"/>
      <c r="B2369" s="414"/>
      <c r="C2369" s="414"/>
      <c r="D2369" s="414"/>
      <c r="E2369" s="412">
        <v>2005</v>
      </c>
      <c r="F2369" s="413">
        <v>0</v>
      </c>
      <c r="G2369" s="413">
        <v>200.5</v>
      </c>
      <c r="H2369" s="410">
        <f t="shared" si="72"/>
        <v>39123920</v>
      </c>
      <c r="I2369" s="410" t="str">
        <f t="shared" si="73"/>
        <v>--- Hidroksipropilceliuliozė</v>
      </c>
      <c r="J2369" s="410" t="str">
        <f t="shared" si="73"/>
        <v>kilogramai</v>
      </c>
    </row>
    <row r="2370" spans="1:10" ht="18" hidden="1" customHeight="1">
      <c r="A2370" s="414"/>
      <c r="B2370" s="411" t="s">
        <v>3344</v>
      </c>
      <c r="C2370" s="411" t="s">
        <v>3082</v>
      </c>
      <c r="D2370" s="411" t="s">
        <v>3054</v>
      </c>
      <c r="E2370" s="412">
        <v>2018</v>
      </c>
      <c r="F2370" s="413"/>
      <c r="G2370" s="413"/>
      <c r="H2370" s="410">
        <f t="shared" si="72"/>
        <v>39123980</v>
      </c>
      <c r="I2370" s="410" t="str">
        <f t="shared" si="73"/>
        <v>--- Kiti</v>
      </c>
      <c r="J2370" s="410" t="str">
        <f t="shared" si="73"/>
        <v>kilogramai</v>
      </c>
    </row>
    <row r="2371" spans="1:10" ht="18" hidden="1" customHeight="1">
      <c r="A2371" s="414"/>
      <c r="B2371" s="414"/>
      <c r="C2371" s="414"/>
      <c r="D2371" s="414"/>
      <c r="E2371" s="412">
        <v>2017</v>
      </c>
      <c r="F2371" s="413"/>
      <c r="G2371" s="413"/>
      <c r="H2371" s="410">
        <f t="shared" si="72"/>
        <v>39123980</v>
      </c>
      <c r="I2371" s="410" t="str">
        <f t="shared" si="73"/>
        <v>--- Kiti</v>
      </c>
      <c r="J2371" s="410" t="str">
        <f t="shared" si="73"/>
        <v>kilogramai</v>
      </c>
    </row>
    <row r="2372" spans="1:10" ht="18" hidden="1" customHeight="1">
      <c r="A2372" s="414"/>
      <c r="B2372" s="414"/>
      <c r="C2372" s="414"/>
      <c r="D2372" s="414"/>
      <c r="E2372" s="412">
        <v>2016</v>
      </c>
      <c r="F2372" s="413"/>
      <c r="G2372" s="413"/>
      <c r="H2372" s="410">
        <f t="shared" si="72"/>
        <v>39123980</v>
      </c>
      <c r="I2372" s="410" t="str">
        <f t="shared" si="73"/>
        <v>--- Kiti</v>
      </c>
      <c r="J2372" s="410" t="str">
        <f t="shared" si="73"/>
        <v>kilogramai</v>
      </c>
    </row>
    <row r="2373" spans="1:10" ht="18" hidden="1" customHeight="1">
      <c r="A2373" s="414"/>
      <c r="B2373" s="414"/>
      <c r="C2373" s="414"/>
      <c r="D2373" s="414"/>
      <c r="E2373" s="412">
        <v>2015</v>
      </c>
      <c r="F2373" s="413"/>
      <c r="G2373" s="413"/>
      <c r="H2373" s="410">
        <f t="shared" ref="H2373:H2436" si="74">+IF(B2373=0,H2372,VALUE(B2373))</f>
        <v>39123980</v>
      </c>
      <c r="I2373" s="410" t="str">
        <f t="shared" ref="I2373:J2436" si="75">+IF(C2373=0,I2372,C2373)</f>
        <v>--- Kiti</v>
      </c>
      <c r="J2373" s="410" t="str">
        <f t="shared" si="75"/>
        <v>kilogramai</v>
      </c>
    </row>
    <row r="2374" spans="1:10" ht="18" hidden="1" customHeight="1">
      <c r="A2374" s="414"/>
      <c r="B2374" s="414"/>
      <c r="C2374" s="414"/>
      <c r="D2374" s="414"/>
      <c r="E2374" s="412">
        <v>2014</v>
      </c>
      <c r="F2374" s="413"/>
      <c r="G2374" s="413"/>
      <c r="H2374" s="410">
        <f t="shared" si="74"/>
        <v>39123980</v>
      </c>
      <c r="I2374" s="410" t="str">
        <f t="shared" si="75"/>
        <v>--- Kiti</v>
      </c>
      <c r="J2374" s="410" t="str">
        <f t="shared" si="75"/>
        <v>kilogramai</v>
      </c>
    </row>
    <row r="2375" spans="1:10" ht="18" hidden="1" customHeight="1">
      <c r="A2375" s="414"/>
      <c r="B2375" s="414"/>
      <c r="C2375" s="414"/>
      <c r="D2375" s="414"/>
      <c r="E2375" s="412">
        <v>2013</v>
      </c>
      <c r="F2375" s="413"/>
      <c r="G2375" s="413"/>
      <c r="H2375" s="410">
        <f t="shared" si="74"/>
        <v>39123980</v>
      </c>
      <c r="I2375" s="410" t="str">
        <f t="shared" si="75"/>
        <v>--- Kiti</v>
      </c>
      <c r="J2375" s="410" t="str">
        <f t="shared" si="75"/>
        <v>kilogramai</v>
      </c>
    </row>
    <row r="2376" spans="1:10" ht="18" hidden="1" customHeight="1">
      <c r="A2376" s="414"/>
      <c r="B2376" s="414"/>
      <c r="C2376" s="414"/>
      <c r="D2376" s="414"/>
      <c r="E2376" s="412">
        <v>2012</v>
      </c>
      <c r="F2376" s="413"/>
      <c r="G2376" s="413"/>
      <c r="H2376" s="410">
        <f t="shared" si="74"/>
        <v>39123980</v>
      </c>
      <c r="I2376" s="410" t="str">
        <f t="shared" si="75"/>
        <v>--- Kiti</v>
      </c>
      <c r="J2376" s="410" t="str">
        <f t="shared" si="75"/>
        <v>kilogramai</v>
      </c>
    </row>
    <row r="2377" spans="1:10" ht="18" hidden="1" customHeight="1">
      <c r="A2377" s="414"/>
      <c r="B2377" s="414"/>
      <c r="C2377" s="414"/>
      <c r="D2377" s="414"/>
      <c r="E2377" s="412">
        <v>2011</v>
      </c>
      <c r="F2377" s="413"/>
      <c r="G2377" s="413"/>
      <c r="H2377" s="410">
        <f t="shared" si="74"/>
        <v>39123980</v>
      </c>
      <c r="I2377" s="410" t="str">
        <f t="shared" si="75"/>
        <v>--- Kiti</v>
      </c>
      <c r="J2377" s="410" t="str">
        <f t="shared" si="75"/>
        <v>kilogramai</v>
      </c>
    </row>
    <row r="2378" spans="1:10" ht="18" hidden="1" customHeight="1">
      <c r="A2378" s="414"/>
      <c r="B2378" s="414"/>
      <c r="C2378" s="414"/>
      <c r="D2378" s="414"/>
      <c r="E2378" s="412">
        <v>2010</v>
      </c>
      <c r="F2378" s="413"/>
      <c r="G2378" s="413"/>
      <c r="H2378" s="410">
        <f t="shared" si="74"/>
        <v>39123980</v>
      </c>
      <c r="I2378" s="410" t="str">
        <f t="shared" si="75"/>
        <v>--- Kiti</v>
      </c>
      <c r="J2378" s="410" t="str">
        <f t="shared" si="75"/>
        <v>kilogramai</v>
      </c>
    </row>
    <row r="2379" spans="1:10" ht="18" hidden="1" customHeight="1">
      <c r="A2379" s="414"/>
      <c r="B2379" s="414"/>
      <c r="C2379" s="414"/>
      <c r="D2379" s="414"/>
      <c r="E2379" s="412">
        <v>2009</v>
      </c>
      <c r="F2379" s="413">
        <v>17700</v>
      </c>
      <c r="G2379" s="413">
        <v>124424.8</v>
      </c>
      <c r="H2379" s="410">
        <f t="shared" si="74"/>
        <v>39123980</v>
      </c>
      <c r="I2379" s="410" t="str">
        <f t="shared" si="75"/>
        <v>--- Kiti</v>
      </c>
      <c r="J2379" s="410" t="str">
        <f t="shared" si="75"/>
        <v>kilogramai</v>
      </c>
    </row>
    <row r="2380" spans="1:10" ht="18" hidden="1" customHeight="1">
      <c r="A2380" s="414"/>
      <c r="B2380" s="414"/>
      <c r="C2380" s="414"/>
      <c r="D2380" s="414"/>
      <c r="E2380" s="412">
        <v>2008</v>
      </c>
      <c r="F2380" s="413">
        <v>9500</v>
      </c>
      <c r="G2380" s="413">
        <v>158555.1</v>
      </c>
      <c r="H2380" s="410">
        <f t="shared" si="74"/>
        <v>39123980</v>
      </c>
      <c r="I2380" s="410" t="str">
        <f t="shared" si="75"/>
        <v>--- Kiti</v>
      </c>
      <c r="J2380" s="410" t="str">
        <f t="shared" si="75"/>
        <v>kilogramai</v>
      </c>
    </row>
    <row r="2381" spans="1:10" ht="18" hidden="1" customHeight="1">
      <c r="A2381" s="414"/>
      <c r="B2381" s="414"/>
      <c r="C2381" s="414"/>
      <c r="D2381" s="414"/>
      <c r="E2381" s="412">
        <v>2007</v>
      </c>
      <c r="F2381" s="413">
        <v>24225</v>
      </c>
      <c r="G2381" s="413">
        <v>199890.5</v>
      </c>
      <c r="H2381" s="410">
        <f t="shared" si="74"/>
        <v>39123980</v>
      </c>
      <c r="I2381" s="410" t="str">
        <f t="shared" si="75"/>
        <v>--- Kiti</v>
      </c>
      <c r="J2381" s="410" t="str">
        <f t="shared" si="75"/>
        <v>kilogramai</v>
      </c>
    </row>
    <row r="2382" spans="1:10" ht="18" hidden="1" customHeight="1">
      <c r="A2382" s="414"/>
      <c r="B2382" s="414"/>
      <c r="C2382" s="414"/>
      <c r="D2382" s="414"/>
      <c r="E2382" s="412">
        <v>2006</v>
      </c>
      <c r="F2382" s="413">
        <v>13400.1</v>
      </c>
      <c r="G2382" s="413">
        <v>210406.1</v>
      </c>
      <c r="H2382" s="410">
        <f t="shared" si="74"/>
        <v>39123980</v>
      </c>
      <c r="I2382" s="410" t="str">
        <f t="shared" si="75"/>
        <v>--- Kiti</v>
      </c>
      <c r="J2382" s="410" t="str">
        <f t="shared" si="75"/>
        <v>kilogramai</v>
      </c>
    </row>
    <row r="2383" spans="1:10" ht="18" hidden="1" customHeight="1">
      <c r="A2383" s="414"/>
      <c r="B2383" s="414"/>
      <c r="C2383" s="414"/>
      <c r="D2383" s="414"/>
      <c r="E2383" s="412">
        <v>2005</v>
      </c>
      <c r="F2383" s="413">
        <v>34480</v>
      </c>
      <c r="G2383" s="413">
        <v>149945</v>
      </c>
      <c r="H2383" s="410">
        <f t="shared" si="74"/>
        <v>39123980</v>
      </c>
      <c r="I2383" s="410" t="str">
        <f t="shared" si="75"/>
        <v>--- Kiti</v>
      </c>
      <c r="J2383" s="410" t="str">
        <f t="shared" si="75"/>
        <v>kilogramai</v>
      </c>
    </row>
    <row r="2384" spans="1:10" ht="18" hidden="1" customHeight="1">
      <c r="A2384" s="414"/>
      <c r="B2384" s="411" t="s">
        <v>3345</v>
      </c>
      <c r="C2384" s="411" t="s">
        <v>3082</v>
      </c>
      <c r="D2384" s="411" t="s">
        <v>3054</v>
      </c>
      <c r="E2384" s="412">
        <v>2018</v>
      </c>
      <c r="F2384" s="413">
        <v>144170.70000000001</v>
      </c>
      <c r="G2384" s="413">
        <v>292945.59999999998</v>
      </c>
      <c r="H2384" s="410">
        <f t="shared" si="74"/>
        <v>39123985</v>
      </c>
      <c r="I2384" s="410" t="str">
        <f t="shared" si="75"/>
        <v>--- Kiti</v>
      </c>
      <c r="J2384" s="410" t="str">
        <f t="shared" si="75"/>
        <v>kilogramai</v>
      </c>
    </row>
    <row r="2385" spans="1:10" ht="18" hidden="1" customHeight="1">
      <c r="A2385" s="414"/>
      <c r="B2385" s="414"/>
      <c r="C2385" s="414"/>
      <c r="D2385" s="414"/>
      <c r="E2385" s="412">
        <v>2017</v>
      </c>
      <c r="F2385" s="413">
        <v>83770.899999999994</v>
      </c>
      <c r="G2385" s="413">
        <v>320987.40000000002</v>
      </c>
      <c r="H2385" s="410">
        <f t="shared" si="74"/>
        <v>39123985</v>
      </c>
      <c r="I2385" s="410" t="str">
        <f t="shared" si="75"/>
        <v>--- Kiti</v>
      </c>
      <c r="J2385" s="410" t="str">
        <f t="shared" si="75"/>
        <v>kilogramai</v>
      </c>
    </row>
    <row r="2386" spans="1:10" ht="18" hidden="1" customHeight="1">
      <c r="A2386" s="414"/>
      <c r="B2386" s="414"/>
      <c r="C2386" s="414"/>
      <c r="D2386" s="414"/>
      <c r="E2386" s="412">
        <v>2016</v>
      </c>
      <c r="F2386" s="413">
        <v>82970</v>
      </c>
      <c r="G2386" s="413">
        <v>249298.4</v>
      </c>
      <c r="H2386" s="410">
        <f t="shared" si="74"/>
        <v>39123985</v>
      </c>
      <c r="I2386" s="410" t="str">
        <f t="shared" si="75"/>
        <v>--- Kiti</v>
      </c>
      <c r="J2386" s="410" t="str">
        <f t="shared" si="75"/>
        <v>kilogramai</v>
      </c>
    </row>
    <row r="2387" spans="1:10" ht="18" hidden="1" customHeight="1">
      <c r="A2387" s="414"/>
      <c r="B2387" s="414"/>
      <c r="C2387" s="414"/>
      <c r="D2387" s="414"/>
      <c r="E2387" s="412">
        <v>2015</v>
      </c>
      <c r="F2387" s="413">
        <v>480295</v>
      </c>
      <c r="G2387" s="413">
        <v>691705.6</v>
      </c>
      <c r="H2387" s="410">
        <f t="shared" si="74"/>
        <v>39123985</v>
      </c>
      <c r="I2387" s="410" t="str">
        <f t="shared" si="75"/>
        <v>--- Kiti</v>
      </c>
      <c r="J2387" s="410" t="str">
        <f t="shared" si="75"/>
        <v>kilogramai</v>
      </c>
    </row>
    <row r="2388" spans="1:10" ht="18" hidden="1" customHeight="1">
      <c r="A2388" s="414"/>
      <c r="B2388" s="414"/>
      <c r="C2388" s="414"/>
      <c r="D2388" s="414"/>
      <c r="E2388" s="412">
        <v>2014</v>
      </c>
      <c r="F2388" s="413">
        <v>540509</v>
      </c>
      <c r="G2388" s="413">
        <v>548409.30000000005</v>
      </c>
      <c r="H2388" s="410">
        <f t="shared" si="74"/>
        <v>39123985</v>
      </c>
      <c r="I2388" s="410" t="str">
        <f t="shared" si="75"/>
        <v>--- Kiti</v>
      </c>
      <c r="J2388" s="410" t="str">
        <f t="shared" si="75"/>
        <v>kilogramai</v>
      </c>
    </row>
    <row r="2389" spans="1:10" ht="18" hidden="1" customHeight="1">
      <c r="A2389" s="414"/>
      <c r="B2389" s="414"/>
      <c r="C2389" s="414"/>
      <c r="D2389" s="414"/>
      <c r="E2389" s="412">
        <v>2013</v>
      </c>
      <c r="F2389" s="413">
        <v>198450.3</v>
      </c>
      <c r="G2389" s="413">
        <v>342312.1</v>
      </c>
      <c r="H2389" s="410">
        <f t="shared" si="74"/>
        <v>39123985</v>
      </c>
      <c r="I2389" s="410" t="str">
        <f t="shared" si="75"/>
        <v>--- Kiti</v>
      </c>
      <c r="J2389" s="410" t="str">
        <f t="shared" si="75"/>
        <v>kilogramai</v>
      </c>
    </row>
    <row r="2390" spans="1:10" ht="18" hidden="1" customHeight="1">
      <c r="A2390" s="414"/>
      <c r="B2390" s="414"/>
      <c r="C2390" s="414"/>
      <c r="D2390" s="414"/>
      <c r="E2390" s="412">
        <v>2012</v>
      </c>
      <c r="F2390" s="413">
        <v>176587</v>
      </c>
      <c r="G2390" s="413">
        <v>315815</v>
      </c>
      <c r="H2390" s="410">
        <f t="shared" si="74"/>
        <v>39123985</v>
      </c>
      <c r="I2390" s="410" t="str">
        <f t="shared" si="75"/>
        <v>--- Kiti</v>
      </c>
      <c r="J2390" s="410" t="str">
        <f t="shared" si="75"/>
        <v>kilogramai</v>
      </c>
    </row>
    <row r="2391" spans="1:10" ht="18" hidden="1" customHeight="1">
      <c r="A2391" s="414"/>
      <c r="B2391" s="414"/>
      <c r="C2391" s="414"/>
      <c r="D2391" s="414"/>
      <c r="E2391" s="412">
        <v>2011</v>
      </c>
      <c r="F2391" s="413">
        <v>171515.7</v>
      </c>
      <c r="G2391" s="413">
        <v>288099.5</v>
      </c>
      <c r="H2391" s="410">
        <f t="shared" si="74"/>
        <v>39123985</v>
      </c>
      <c r="I2391" s="410" t="str">
        <f t="shared" si="75"/>
        <v>--- Kiti</v>
      </c>
      <c r="J2391" s="410" t="str">
        <f t="shared" si="75"/>
        <v>kilogramai</v>
      </c>
    </row>
    <row r="2392" spans="1:10" ht="18" hidden="1" customHeight="1">
      <c r="A2392" s="414"/>
      <c r="B2392" s="414"/>
      <c r="C2392" s="414"/>
      <c r="D2392" s="414"/>
      <c r="E2392" s="412">
        <v>2010</v>
      </c>
      <c r="F2392" s="413">
        <v>47847.8</v>
      </c>
      <c r="G2392" s="413">
        <v>213163.1</v>
      </c>
      <c r="H2392" s="410">
        <f t="shared" si="74"/>
        <v>39123985</v>
      </c>
      <c r="I2392" s="410" t="str">
        <f t="shared" si="75"/>
        <v>--- Kiti</v>
      </c>
      <c r="J2392" s="410" t="str">
        <f t="shared" si="75"/>
        <v>kilogramai</v>
      </c>
    </row>
    <row r="2393" spans="1:10" ht="18" hidden="1" customHeight="1">
      <c r="A2393" s="414"/>
      <c r="B2393" s="414"/>
      <c r="C2393" s="414"/>
      <c r="D2393" s="414"/>
      <c r="E2393" s="412">
        <v>2009</v>
      </c>
      <c r="F2393" s="413"/>
      <c r="G2393" s="413"/>
      <c r="H2393" s="410">
        <f t="shared" si="74"/>
        <v>39123985</v>
      </c>
      <c r="I2393" s="410" t="str">
        <f t="shared" si="75"/>
        <v>--- Kiti</v>
      </c>
      <c r="J2393" s="410" t="str">
        <f t="shared" si="75"/>
        <v>kilogramai</v>
      </c>
    </row>
    <row r="2394" spans="1:10" ht="18" hidden="1" customHeight="1">
      <c r="A2394" s="414"/>
      <c r="B2394" s="414"/>
      <c r="C2394" s="414"/>
      <c r="D2394" s="414"/>
      <c r="E2394" s="412">
        <v>2008</v>
      </c>
      <c r="F2394" s="413"/>
      <c r="G2394" s="413"/>
      <c r="H2394" s="410">
        <f t="shared" si="74"/>
        <v>39123985</v>
      </c>
      <c r="I2394" s="410" t="str">
        <f t="shared" si="75"/>
        <v>--- Kiti</v>
      </c>
      <c r="J2394" s="410" t="str">
        <f t="shared" si="75"/>
        <v>kilogramai</v>
      </c>
    </row>
    <row r="2395" spans="1:10" ht="18" hidden="1" customHeight="1">
      <c r="A2395" s="414"/>
      <c r="B2395" s="414"/>
      <c r="C2395" s="414"/>
      <c r="D2395" s="414"/>
      <c r="E2395" s="412">
        <v>2007</v>
      </c>
      <c r="F2395" s="413"/>
      <c r="G2395" s="413"/>
      <c r="H2395" s="410">
        <f t="shared" si="74"/>
        <v>39123985</v>
      </c>
      <c r="I2395" s="410" t="str">
        <f t="shared" si="75"/>
        <v>--- Kiti</v>
      </c>
      <c r="J2395" s="410" t="str">
        <f t="shared" si="75"/>
        <v>kilogramai</v>
      </c>
    </row>
    <row r="2396" spans="1:10" ht="18" hidden="1" customHeight="1">
      <c r="A2396" s="414"/>
      <c r="B2396" s="414"/>
      <c r="C2396" s="414"/>
      <c r="D2396" s="414"/>
      <c r="E2396" s="412">
        <v>2006</v>
      </c>
      <c r="F2396" s="413"/>
      <c r="G2396" s="413"/>
      <c r="H2396" s="410">
        <f t="shared" si="74"/>
        <v>39123985</v>
      </c>
      <c r="I2396" s="410" t="str">
        <f t="shared" si="75"/>
        <v>--- Kiti</v>
      </c>
      <c r="J2396" s="410" t="str">
        <f t="shared" si="75"/>
        <v>kilogramai</v>
      </c>
    </row>
    <row r="2397" spans="1:10" ht="18" hidden="1" customHeight="1">
      <c r="A2397" s="414"/>
      <c r="B2397" s="414"/>
      <c r="C2397" s="414"/>
      <c r="D2397" s="414"/>
      <c r="E2397" s="412">
        <v>2005</v>
      </c>
      <c r="F2397" s="413"/>
      <c r="G2397" s="413"/>
      <c r="H2397" s="410">
        <f t="shared" si="74"/>
        <v>39123985</v>
      </c>
      <c r="I2397" s="410" t="str">
        <f t="shared" si="75"/>
        <v>--- Kiti</v>
      </c>
      <c r="J2397" s="410" t="str">
        <f t="shared" si="75"/>
        <v>kilogramai</v>
      </c>
    </row>
    <row r="2398" spans="1:10" ht="18" hidden="1" customHeight="1">
      <c r="A2398" s="414"/>
      <c r="B2398" s="411" t="s">
        <v>3346</v>
      </c>
      <c r="C2398" s="411" t="s">
        <v>3347</v>
      </c>
      <c r="D2398" s="411" t="s">
        <v>3054</v>
      </c>
      <c r="E2398" s="412">
        <v>2018</v>
      </c>
      <c r="F2398" s="413">
        <v>1813.5</v>
      </c>
      <c r="G2398" s="413">
        <v>1860</v>
      </c>
      <c r="H2398" s="410">
        <f t="shared" si="74"/>
        <v>39129010</v>
      </c>
      <c r="I2398" s="410" t="str">
        <f t="shared" si="75"/>
        <v>-- Celiuliozės esteriai</v>
      </c>
      <c r="J2398" s="410" t="str">
        <f t="shared" si="75"/>
        <v>kilogramai</v>
      </c>
    </row>
    <row r="2399" spans="1:10" ht="18" hidden="1" customHeight="1">
      <c r="A2399" s="414"/>
      <c r="B2399" s="414"/>
      <c r="C2399" s="414"/>
      <c r="D2399" s="414"/>
      <c r="E2399" s="412">
        <v>2017</v>
      </c>
      <c r="F2399" s="413">
        <v>160.5</v>
      </c>
      <c r="G2399" s="413">
        <v>2254</v>
      </c>
      <c r="H2399" s="410">
        <f t="shared" si="74"/>
        <v>39129010</v>
      </c>
      <c r="I2399" s="410" t="str">
        <f t="shared" si="75"/>
        <v>-- Celiuliozės esteriai</v>
      </c>
      <c r="J2399" s="410" t="str">
        <f t="shared" si="75"/>
        <v>kilogramai</v>
      </c>
    </row>
    <row r="2400" spans="1:10" ht="18" hidden="1" customHeight="1">
      <c r="A2400" s="414"/>
      <c r="B2400" s="414"/>
      <c r="C2400" s="414"/>
      <c r="D2400" s="414"/>
      <c r="E2400" s="412">
        <v>2016</v>
      </c>
      <c r="F2400" s="413">
        <v>180</v>
      </c>
      <c r="G2400" s="413">
        <v>1565</v>
      </c>
      <c r="H2400" s="410">
        <f t="shared" si="74"/>
        <v>39129010</v>
      </c>
      <c r="I2400" s="410" t="str">
        <f t="shared" si="75"/>
        <v>-- Celiuliozės esteriai</v>
      </c>
      <c r="J2400" s="410" t="str">
        <f t="shared" si="75"/>
        <v>kilogramai</v>
      </c>
    </row>
    <row r="2401" spans="1:10" ht="18" hidden="1" customHeight="1">
      <c r="A2401" s="414"/>
      <c r="B2401" s="414"/>
      <c r="C2401" s="414"/>
      <c r="D2401" s="414"/>
      <c r="E2401" s="412">
        <v>2015</v>
      </c>
      <c r="F2401" s="413">
        <v>61</v>
      </c>
      <c r="G2401" s="413">
        <v>1860.5</v>
      </c>
      <c r="H2401" s="410">
        <f t="shared" si="74"/>
        <v>39129010</v>
      </c>
      <c r="I2401" s="410" t="str">
        <f t="shared" si="75"/>
        <v>-- Celiuliozės esteriai</v>
      </c>
      <c r="J2401" s="410" t="str">
        <f t="shared" si="75"/>
        <v>kilogramai</v>
      </c>
    </row>
    <row r="2402" spans="1:10" ht="18" hidden="1" customHeight="1">
      <c r="A2402" s="414"/>
      <c r="B2402" s="414"/>
      <c r="C2402" s="414"/>
      <c r="D2402" s="414"/>
      <c r="E2402" s="412">
        <v>2014</v>
      </c>
      <c r="F2402" s="413">
        <v>1520</v>
      </c>
      <c r="G2402" s="413">
        <v>1520</v>
      </c>
      <c r="H2402" s="410">
        <f t="shared" si="74"/>
        <v>39129010</v>
      </c>
      <c r="I2402" s="410" t="str">
        <f t="shared" si="75"/>
        <v>-- Celiuliozės esteriai</v>
      </c>
      <c r="J2402" s="410" t="str">
        <f t="shared" si="75"/>
        <v>kilogramai</v>
      </c>
    </row>
    <row r="2403" spans="1:10" ht="18" hidden="1" customHeight="1">
      <c r="A2403" s="414"/>
      <c r="B2403" s="414"/>
      <c r="C2403" s="414"/>
      <c r="D2403" s="414"/>
      <c r="E2403" s="412">
        <v>2013</v>
      </c>
      <c r="F2403" s="413">
        <v>3026.1</v>
      </c>
      <c r="G2403" s="413">
        <v>3020</v>
      </c>
      <c r="H2403" s="410">
        <f t="shared" si="74"/>
        <v>39129010</v>
      </c>
      <c r="I2403" s="410" t="str">
        <f t="shared" si="75"/>
        <v>-- Celiuliozės esteriai</v>
      </c>
      <c r="J2403" s="410" t="str">
        <f t="shared" si="75"/>
        <v>kilogramai</v>
      </c>
    </row>
    <row r="2404" spans="1:10" ht="18" hidden="1" customHeight="1">
      <c r="A2404" s="414"/>
      <c r="B2404" s="414"/>
      <c r="C2404" s="414"/>
      <c r="D2404" s="414"/>
      <c r="E2404" s="412">
        <v>2012</v>
      </c>
      <c r="F2404" s="413">
        <v>0</v>
      </c>
      <c r="G2404" s="413">
        <v>600</v>
      </c>
      <c r="H2404" s="410">
        <f t="shared" si="74"/>
        <v>39129010</v>
      </c>
      <c r="I2404" s="410" t="str">
        <f t="shared" si="75"/>
        <v>-- Celiuliozės esteriai</v>
      </c>
      <c r="J2404" s="410" t="str">
        <f t="shared" si="75"/>
        <v>kilogramai</v>
      </c>
    </row>
    <row r="2405" spans="1:10" ht="18" hidden="1" customHeight="1">
      <c r="A2405" s="414"/>
      <c r="B2405" s="414"/>
      <c r="C2405" s="414"/>
      <c r="D2405" s="414"/>
      <c r="E2405" s="412">
        <v>2011</v>
      </c>
      <c r="F2405" s="413">
        <v>700</v>
      </c>
      <c r="G2405" s="413">
        <v>2000</v>
      </c>
      <c r="H2405" s="410">
        <f t="shared" si="74"/>
        <v>39129010</v>
      </c>
      <c r="I2405" s="410" t="str">
        <f t="shared" si="75"/>
        <v>-- Celiuliozės esteriai</v>
      </c>
      <c r="J2405" s="410" t="str">
        <f t="shared" si="75"/>
        <v>kilogramai</v>
      </c>
    </row>
    <row r="2406" spans="1:10" ht="18" hidden="1" customHeight="1">
      <c r="A2406" s="414"/>
      <c r="B2406" s="414"/>
      <c r="C2406" s="414"/>
      <c r="D2406" s="414"/>
      <c r="E2406" s="412">
        <v>2010</v>
      </c>
      <c r="F2406" s="413">
        <v>0</v>
      </c>
      <c r="G2406" s="413">
        <v>1390</v>
      </c>
      <c r="H2406" s="410">
        <f t="shared" si="74"/>
        <v>39129010</v>
      </c>
      <c r="I2406" s="410" t="str">
        <f t="shared" si="75"/>
        <v>-- Celiuliozės esteriai</v>
      </c>
      <c r="J2406" s="410" t="str">
        <f t="shared" si="75"/>
        <v>kilogramai</v>
      </c>
    </row>
    <row r="2407" spans="1:10" ht="18" hidden="1" customHeight="1">
      <c r="A2407" s="414"/>
      <c r="B2407" s="414"/>
      <c r="C2407" s="414"/>
      <c r="D2407" s="414"/>
      <c r="E2407" s="412">
        <v>2009</v>
      </c>
      <c r="F2407" s="413">
        <v>0</v>
      </c>
      <c r="G2407" s="413">
        <v>1290</v>
      </c>
      <c r="H2407" s="410">
        <f t="shared" si="74"/>
        <v>39129010</v>
      </c>
      <c r="I2407" s="410" t="str">
        <f t="shared" si="75"/>
        <v>-- Celiuliozės esteriai</v>
      </c>
      <c r="J2407" s="410" t="str">
        <f t="shared" si="75"/>
        <v>kilogramai</v>
      </c>
    </row>
    <row r="2408" spans="1:10" ht="18" hidden="1" customHeight="1">
      <c r="A2408" s="414"/>
      <c r="B2408" s="414"/>
      <c r="C2408" s="414"/>
      <c r="D2408" s="414"/>
      <c r="E2408" s="412">
        <v>2008</v>
      </c>
      <c r="F2408" s="413">
        <v>0</v>
      </c>
      <c r="G2408" s="413">
        <v>1200</v>
      </c>
      <c r="H2408" s="410">
        <f t="shared" si="74"/>
        <v>39129010</v>
      </c>
      <c r="I2408" s="410" t="str">
        <f t="shared" si="75"/>
        <v>-- Celiuliozės esteriai</v>
      </c>
      <c r="J2408" s="410" t="str">
        <f t="shared" si="75"/>
        <v>kilogramai</v>
      </c>
    </row>
    <row r="2409" spans="1:10" ht="18" hidden="1" customHeight="1">
      <c r="A2409" s="414"/>
      <c r="B2409" s="414"/>
      <c r="C2409" s="414"/>
      <c r="D2409" s="414"/>
      <c r="E2409" s="412">
        <v>2007</v>
      </c>
      <c r="F2409" s="413">
        <v>0</v>
      </c>
      <c r="G2409" s="413">
        <v>1180</v>
      </c>
      <c r="H2409" s="410">
        <f t="shared" si="74"/>
        <v>39129010</v>
      </c>
      <c r="I2409" s="410" t="str">
        <f t="shared" si="75"/>
        <v>-- Celiuliozės esteriai</v>
      </c>
      <c r="J2409" s="410" t="str">
        <f t="shared" si="75"/>
        <v>kilogramai</v>
      </c>
    </row>
    <row r="2410" spans="1:10" ht="18" hidden="1" customHeight="1">
      <c r="A2410" s="414"/>
      <c r="B2410" s="414"/>
      <c r="C2410" s="414"/>
      <c r="D2410" s="414"/>
      <c r="E2410" s="412">
        <v>2006</v>
      </c>
      <c r="F2410" s="413">
        <v>0</v>
      </c>
      <c r="G2410" s="413">
        <v>600.20000000000005</v>
      </c>
      <c r="H2410" s="410">
        <f t="shared" si="74"/>
        <v>39129010</v>
      </c>
      <c r="I2410" s="410" t="str">
        <f t="shared" si="75"/>
        <v>-- Celiuliozės esteriai</v>
      </c>
      <c r="J2410" s="410" t="str">
        <f t="shared" si="75"/>
        <v>kilogramai</v>
      </c>
    </row>
    <row r="2411" spans="1:10" ht="18" hidden="1" customHeight="1">
      <c r="A2411" s="414"/>
      <c r="B2411" s="414"/>
      <c r="C2411" s="414"/>
      <c r="D2411" s="414"/>
      <c r="E2411" s="412">
        <v>2005</v>
      </c>
      <c r="F2411" s="413">
        <v>15</v>
      </c>
      <c r="G2411" s="413">
        <v>15</v>
      </c>
      <c r="H2411" s="410">
        <f t="shared" si="74"/>
        <v>39129010</v>
      </c>
      <c r="I2411" s="410" t="str">
        <f t="shared" si="75"/>
        <v>-- Celiuliozės esteriai</v>
      </c>
      <c r="J2411" s="410" t="str">
        <f t="shared" si="75"/>
        <v>kilogramai</v>
      </c>
    </row>
    <row r="2412" spans="1:10" ht="18" hidden="1" customHeight="1">
      <c r="A2412" s="414"/>
      <c r="B2412" s="411" t="s">
        <v>3348</v>
      </c>
      <c r="C2412" s="411" t="s">
        <v>3107</v>
      </c>
      <c r="D2412" s="411" t="s">
        <v>3054</v>
      </c>
      <c r="E2412" s="412">
        <v>2018</v>
      </c>
      <c r="F2412" s="413">
        <v>74361</v>
      </c>
      <c r="G2412" s="413">
        <v>192600</v>
      </c>
      <c r="H2412" s="410">
        <f t="shared" si="74"/>
        <v>39129090</v>
      </c>
      <c r="I2412" s="410" t="str">
        <f t="shared" si="75"/>
        <v>-- Kiti</v>
      </c>
      <c r="J2412" s="410" t="str">
        <f t="shared" si="75"/>
        <v>kilogramai</v>
      </c>
    </row>
    <row r="2413" spans="1:10" ht="18" hidden="1" customHeight="1">
      <c r="A2413" s="414"/>
      <c r="B2413" s="414"/>
      <c r="C2413" s="414"/>
      <c r="D2413" s="414"/>
      <c r="E2413" s="412">
        <v>2017</v>
      </c>
      <c r="F2413" s="413">
        <v>29370.400000000001</v>
      </c>
      <c r="G2413" s="413">
        <v>196026.1</v>
      </c>
      <c r="H2413" s="410">
        <f t="shared" si="74"/>
        <v>39129090</v>
      </c>
      <c r="I2413" s="410" t="str">
        <f t="shared" si="75"/>
        <v>-- Kiti</v>
      </c>
      <c r="J2413" s="410" t="str">
        <f t="shared" si="75"/>
        <v>kilogramai</v>
      </c>
    </row>
    <row r="2414" spans="1:10" ht="18" hidden="1" customHeight="1">
      <c r="A2414" s="414"/>
      <c r="B2414" s="414"/>
      <c r="C2414" s="414"/>
      <c r="D2414" s="414"/>
      <c r="E2414" s="412">
        <v>2016</v>
      </c>
      <c r="F2414" s="413">
        <v>38906.400000000001</v>
      </c>
      <c r="G2414" s="413">
        <v>203272.7</v>
      </c>
      <c r="H2414" s="410">
        <f t="shared" si="74"/>
        <v>39129090</v>
      </c>
      <c r="I2414" s="410" t="str">
        <f t="shared" si="75"/>
        <v>-- Kiti</v>
      </c>
      <c r="J2414" s="410" t="str">
        <f t="shared" si="75"/>
        <v>kilogramai</v>
      </c>
    </row>
    <row r="2415" spans="1:10" ht="18" hidden="1" customHeight="1">
      <c r="A2415" s="414"/>
      <c r="B2415" s="414"/>
      <c r="C2415" s="414"/>
      <c r="D2415" s="414"/>
      <c r="E2415" s="412">
        <v>2015</v>
      </c>
      <c r="F2415" s="413">
        <v>59625.599999999999</v>
      </c>
      <c r="G2415" s="413">
        <v>171260.2</v>
      </c>
      <c r="H2415" s="410">
        <f t="shared" si="74"/>
        <v>39129090</v>
      </c>
      <c r="I2415" s="410" t="str">
        <f t="shared" si="75"/>
        <v>-- Kiti</v>
      </c>
      <c r="J2415" s="410" t="str">
        <f t="shared" si="75"/>
        <v>kilogramai</v>
      </c>
    </row>
    <row r="2416" spans="1:10" ht="18" hidden="1" customHeight="1">
      <c r="A2416" s="414"/>
      <c r="B2416" s="414"/>
      <c r="C2416" s="414"/>
      <c r="D2416" s="414"/>
      <c r="E2416" s="412">
        <v>2014</v>
      </c>
      <c r="F2416" s="413">
        <v>44536.6</v>
      </c>
      <c r="G2416" s="413">
        <v>442648.9</v>
      </c>
      <c r="H2416" s="410">
        <f t="shared" si="74"/>
        <v>39129090</v>
      </c>
      <c r="I2416" s="410" t="str">
        <f t="shared" si="75"/>
        <v>-- Kiti</v>
      </c>
      <c r="J2416" s="410" t="str">
        <f t="shared" si="75"/>
        <v>kilogramai</v>
      </c>
    </row>
    <row r="2417" spans="1:10" ht="18" hidden="1" customHeight="1">
      <c r="A2417" s="414"/>
      <c r="B2417" s="414"/>
      <c r="C2417" s="414"/>
      <c r="D2417" s="414"/>
      <c r="E2417" s="412">
        <v>2013</v>
      </c>
      <c r="F2417" s="413">
        <v>82070.8</v>
      </c>
      <c r="G2417" s="413">
        <v>906870.7</v>
      </c>
      <c r="H2417" s="410">
        <f t="shared" si="74"/>
        <v>39129090</v>
      </c>
      <c r="I2417" s="410" t="str">
        <f t="shared" si="75"/>
        <v>-- Kiti</v>
      </c>
      <c r="J2417" s="410" t="str">
        <f t="shared" si="75"/>
        <v>kilogramai</v>
      </c>
    </row>
    <row r="2418" spans="1:10" ht="18" hidden="1" customHeight="1">
      <c r="A2418" s="414"/>
      <c r="B2418" s="414"/>
      <c r="C2418" s="414"/>
      <c r="D2418" s="414"/>
      <c r="E2418" s="412">
        <v>2012</v>
      </c>
      <c r="F2418" s="413">
        <v>102156</v>
      </c>
      <c r="G2418" s="413">
        <v>532911.19999999995</v>
      </c>
      <c r="H2418" s="410">
        <f t="shared" si="74"/>
        <v>39129090</v>
      </c>
      <c r="I2418" s="410" t="str">
        <f t="shared" si="75"/>
        <v>-- Kiti</v>
      </c>
      <c r="J2418" s="410" t="str">
        <f t="shared" si="75"/>
        <v>kilogramai</v>
      </c>
    </row>
    <row r="2419" spans="1:10" ht="18" hidden="1" customHeight="1">
      <c r="A2419" s="414"/>
      <c r="B2419" s="414"/>
      <c r="C2419" s="414"/>
      <c r="D2419" s="414"/>
      <c r="E2419" s="412">
        <v>2011</v>
      </c>
      <c r="F2419" s="413">
        <v>22860.3</v>
      </c>
      <c r="G2419" s="413">
        <v>134052.20000000001</v>
      </c>
      <c r="H2419" s="410">
        <f t="shared" si="74"/>
        <v>39129090</v>
      </c>
      <c r="I2419" s="410" t="str">
        <f t="shared" si="75"/>
        <v>-- Kiti</v>
      </c>
      <c r="J2419" s="410" t="str">
        <f t="shared" si="75"/>
        <v>kilogramai</v>
      </c>
    </row>
    <row r="2420" spans="1:10" ht="18" hidden="1" customHeight="1">
      <c r="A2420" s="414"/>
      <c r="B2420" s="414"/>
      <c r="C2420" s="414"/>
      <c r="D2420" s="414"/>
      <c r="E2420" s="412">
        <v>2010</v>
      </c>
      <c r="F2420" s="413">
        <v>18151.599999999999</v>
      </c>
      <c r="G2420" s="413">
        <v>114533.8</v>
      </c>
      <c r="H2420" s="410">
        <f t="shared" si="74"/>
        <v>39129090</v>
      </c>
      <c r="I2420" s="410" t="str">
        <f t="shared" si="75"/>
        <v>-- Kiti</v>
      </c>
      <c r="J2420" s="410" t="str">
        <f t="shared" si="75"/>
        <v>kilogramai</v>
      </c>
    </row>
    <row r="2421" spans="1:10" ht="18" hidden="1" customHeight="1">
      <c r="A2421" s="414"/>
      <c r="B2421" s="414"/>
      <c r="C2421" s="414"/>
      <c r="D2421" s="414"/>
      <c r="E2421" s="412">
        <v>2009</v>
      </c>
      <c r="F2421" s="413">
        <v>7540.8</v>
      </c>
      <c r="G2421" s="413">
        <v>55956.4</v>
      </c>
      <c r="H2421" s="410">
        <f t="shared" si="74"/>
        <v>39129090</v>
      </c>
      <c r="I2421" s="410" t="str">
        <f t="shared" si="75"/>
        <v>-- Kiti</v>
      </c>
      <c r="J2421" s="410" t="str">
        <f t="shared" si="75"/>
        <v>kilogramai</v>
      </c>
    </row>
    <row r="2422" spans="1:10" ht="18" hidden="1" customHeight="1">
      <c r="A2422" s="414"/>
      <c r="B2422" s="414"/>
      <c r="C2422" s="414"/>
      <c r="D2422" s="414"/>
      <c r="E2422" s="412">
        <v>2008</v>
      </c>
      <c r="F2422" s="413">
        <v>22654.9</v>
      </c>
      <c r="G2422" s="413">
        <v>40262.800000000003</v>
      </c>
      <c r="H2422" s="410">
        <f t="shared" si="74"/>
        <v>39129090</v>
      </c>
      <c r="I2422" s="410" t="str">
        <f t="shared" si="75"/>
        <v>-- Kiti</v>
      </c>
      <c r="J2422" s="410" t="str">
        <f t="shared" si="75"/>
        <v>kilogramai</v>
      </c>
    </row>
    <row r="2423" spans="1:10" ht="18" hidden="1" customHeight="1">
      <c r="A2423" s="414"/>
      <c r="B2423" s="414"/>
      <c r="C2423" s="414"/>
      <c r="D2423" s="414"/>
      <c r="E2423" s="412">
        <v>2007</v>
      </c>
      <c r="F2423" s="413">
        <v>28137.599999999999</v>
      </c>
      <c r="G2423" s="413">
        <v>10755.8</v>
      </c>
      <c r="H2423" s="410">
        <f t="shared" si="74"/>
        <v>39129090</v>
      </c>
      <c r="I2423" s="410" t="str">
        <f t="shared" si="75"/>
        <v>-- Kiti</v>
      </c>
      <c r="J2423" s="410" t="str">
        <f t="shared" si="75"/>
        <v>kilogramai</v>
      </c>
    </row>
    <row r="2424" spans="1:10" ht="18" hidden="1" customHeight="1">
      <c r="A2424" s="414"/>
      <c r="B2424" s="414"/>
      <c r="C2424" s="414"/>
      <c r="D2424" s="414"/>
      <c r="E2424" s="412">
        <v>2006</v>
      </c>
      <c r="F2424" s="413">
        <v>3878.2</v>
      </c>
      <c r="G2424" s="413">
        <v>55005.5</v>
      </c>
      <c r="H2424" s="410">
        <f t="shared" si="74"/>
        <v>39129090</v>
      </c>
      <c r="I2424" s="410" t="str">
        <f t="shared" si="75"/>
        <v>-- Kiti</v>
      </c>
      <c r="J2424" s="410" t="str">
        <f t="shared" si="75"/>
        <v>kilogramai</v>
      </c>
    </row>
    <row r="2425" spans="1:10" ht="18" hidden="1" customHeight="1">
      <c r="A2425" s="414"/>
      <c r="B2425" s="414"/>
      <c r="C2425" s="414"/>
      <c r="D2425" s="414"/>
      <c r="E2425" s="412">
        <v>2005</v>
      </c>
      <c r="F2425" s="413">
        <v>3360.7</v>
      </c>
      <c r="G2425" s="413">
        <v>41413.300000000003</v>
      </c>
      <c r="H2425" s="410">
        <f t="shared" si="74"/>
        <v>39129090</v>
      </c>
      <c r="I2425" s="410" t="str">
        <f t="shared" si="75"/>
        <v>-- Kiti</v>
      </c>
      <c r="J2425" s="410" t="str">
        <f t="shared" si="75"/>
        <v>kilogramai</v>
      </c>
    </row>
    <row r="2426" spans="1:10" ht="18" hidden="1" customHeight="1">
      <c r="A2426" s="414"/>
      <c r="B2426" s="411" t="s">
        <v>3349</v>
      </c>
      <c r="C2426" s="411" t="s">
        <v>3350</v>
      </c>
      <c r="D2426" s="411" t="s">
        <v>3054</v>
      </c>
      <c r="E2426" s="412">
        <v>2018</v>
      </c>
      <c r="F2426" s="413">
        <v>22593.7</v>
      </c>
      <c r="G2426" s="413">
        <v>12797.7</v>
      </c>
      <c r="H2426" s="410">
        <f t="shared" si="74"/>
        <v>39131000</v>
      </c>
      <c r="I2426" s="410" t="str">
        <f t="shared" si="75"/>
        <v>-- Algino rūgštis, jos druskos ir esteriai</v>
      </c>
      <c r="J2426" s="410" t="str">
        <f t="shared" si="75"/>
        <v>kilogramai</v>
      </c>
    </row>
    <row r="2427" spans="1:10" ht="18" hidden="1" customHeight="1">
      <c r="A2427" s="414"/>
      <c r="B2427" s="414"/>
      <c r="C2427" s="414"/>
      <c r="D2427" s="414"/>
      <c r="E2427" s="412">
        <v>2017</v>
      </c>
      <c r="F2427" s="413">
        <v>4465.3</v>
      </c>
      <c r="G2427" s="413">
        <v>8903.4</v>
      </c>
      <c r="H2427" s="410">
        <f t="shared" si="74"/>
        <v>39131000</v>
      </c>
      <c r="I2427" s="410" t="str">
        <f t="shared" si="75"/>
        <v>-- Algino rūgštis, jos druskos ir esteriai</v>
      </c>
      <c r="J2427" s="410" t="str">
        <f t="shared" si="75"/>
        <v>kilogramai</v>
      </c>
    </row>
    <row r="2428" spans="1:10" ht="18" hidden="1" customHeight="1">
      <c r="A2428" s="414"/>
      <c r="B2428" s="414"/>
      <c r="C2428" s="414"/>
      <c r="D2428" s="414"/>
      <c r="E2428" s="412">
        <v>2016</v>
      </c>
      <c r="F2428" s="413">
        <v>4162.8999999999996</v>
      </c>
      <c r="G2428" s="413">
        <v>6309.1</v>
      </c>
      <c r="H2428" s="410">
        <f t="shared" si="74"/>
        <v>39131000</v>
      </c>
      <c r="I2428" s="410" t="str">
        <f t="shared" si="75"/>
        <v>-- Algino rūgštis, jos druskos ir esteriai</v>
      </c>
      <c r="J2428" s="410" t="str">
        <f t="shared" si="75"/>
        <v>kilogramai</v>
      </c>
    </row>
    <row r="2429" spans="1:10" ht="18" hidden="1" customHeight="1">
      <c r="A2429" s="414"/>
      <c r="B2429" s="414"/>
      <c r="C2429" s="414"/>
      <c r="D2429" s="414"/>
      <c r="E2429" s="412">
        <v>2015</v>
      </c>
      <c r="F2429" s="413">
        <v>13804.6</v>
      </c>
      <c r="G2429" s="413">
        <v>10755.2</v>
      </c>
      <c r="H2429" s="410">
        <f t="shared" si="74"/>
        <v>39131000</v>
      </c>
      <c r="I2429" s="410" t="str">
        <f t="shared" si="75"/>
        <v>-- Algino rūgštis, jos druskos ir esteriai</v>
      </c>
      <c r="J2429" s="410" t="str">
        <f t="shared" si="75"/>
        <v>kilogramai</v>
      </c>
    </row>
    <row r="2430" spans="1:10" ht="18" hidden="1" customHeight="1">
      <c r="A2430" s="414"/>
      <c r="B2430" s="414"/>
      <c r="C2430" s="414"/>
      <c r="D2430" s="414"/>
      <c r="E2430" s="412">
        <v>2014</v>
      </c>
      <c r="F2430" s="413">
        <v>4120.3</v>
      </c>
      <c r="G2430" s="413">
        <v>7404</v>
      </c>
      <c r="H2430" s="410">
        <f t="shared" si="74"/>
        <v>39131000</v>
      </c>
      <c r="I2430" s="410" t="str">
        <f t="shared" si="75"/>
        <v>-- Algino rūgštis, jos druskos ir esteriai</v>
      </c>
      <c r="J2430" s="410" t="str">
        <f t="shared" si="75"/>
        <v>kilogramai</v>
      </c>
    </row>
    <row r="2431" spans="1:10" ht="18" hidden="1" customHeight="1">
      <c r="A2431" s="414"/>
      <c r="B2431" s="414"/>
      <c r="C2431" s="414"/>
      <c r="D2431" s="414"/>
      <c r="E2431" s="412">
        <v>2013</v>
      </c>
      <c r="F2431" s="413">
        <v>3786.2</v>
      </c>
      <c r="G2431" s="413">
        <v>6241.3</v>
      </c>
      <c r="H2431" s="410">
        <f t="shared" si="74"/>
        <v>39131000</v>
      </c>
      <c r="I2431" s="410" t="str">
        <f t="shared" si="75"/>
        <v>-- Algino rūgštis, jos druskos ir esteriai</v>
      </c>
      <c r="J2431" s="410" t="str">
        <f t="shared" si="75"/>
        <v>kilogramai</v>
      </c>
    </row>
    <row r="2432" spans="1:10" ht="18" hidden="1" customHeight="1">
      <c r="A2432" s="414"/>
      <c r="B2432" s="414"/>
      <c r="C2432" s="414"/>
      <c r="D2432" s="414"/>
      <c r="E2432" s="412">
        <v>2012</v>
      </c>
      <c r="F2432" s="413">
        <v>3381.7</v>
      </c>
      <c r="G2432" s="413">
        <v>6069</v>
      </c>
      <c r="H2432" s="410">
        <f t="shared" si="74"/>
        <v>39131000</v>
      </c>
      <c r="I2432" s="410" t="str">
        <f t="shared" si="75"/>
        <v>-- Algino rūgštis, jos druskos ir esteriai</v>
      </c>
      <c r="J2432" s="410" t="str">
        <f t="shared" si="75"/>
        <v>kilogramai</v>
      </c>
    </row>
    <row r="2433" spans="1:10" ht="18" hidden="1" customHeight="1">
      <c r="A2433" s="414"/>
      <c r="B2433" s="414"/>
      <c r="C2433" s="414"/>
      <c r="D2433" s="414"/>
      <c r="E2433" s="412">
        <v>2011</v>
      </c>
      <c r="F2433" s="413">
        <v>732.9</v>
      </c>
      <c r="G2433" s="413">
        <v>5127.6000000000004</v>
      </c>
      <c r="H2433" s="410">
        <f t="shared" si="74"/>
        <v>39131000</v>
      </c>
      <c r="I2433" s="410" t="str">
        <f t="shared" si="75"/>
        <v>-- Algino rūgštis, jos druskos ir esteriai</v>
      </c>
      <c r="J2433" s="410" t="str">
        <f t="shared" si="75"/>
        <v>kilogramai</v>
      </c>
    </row>
    <row r="2434" spans="1:10" ht="18" hidden="1" customHeight="1">
      <c r="A2434" s="414"/>
      <c r="B2434" s="414"/>
      <c r="C2434" s="414"/>
      <c r="D2434" s="414"/>
      <c r="E2434" s="412">
        <v>2010</v>
      </c>
      <c r="F2434" s="413">
        <v>462</v>
      </c>
      <c r="G2434" s="413">
        <v>2587.4</v>
      </c>
      <c r="H2434" s="410">
        <f t="shared" si="74"/>
        <v>39131000</v>
      </c>
      <c r="I2434" s="410" t="str">
        <f t="shared" si="75"/>
        <v>-- Algino rūgštis, jos druskos ir esteriai</v>
      </c>
      <c r="J2434" s="410" t="str">
        <f t="shared" si="75"/>
        <v>kilogramai</v>
      </c>
    </row>
    <row r="2435" spans="1:10" ht="18" hidden="1" customHeight="1">
      <c r="A2435" s="414"/>
      <c r="B2435" s="414"/>
      <c r="C2435" s="414"/>
      <c r="D2435" s="414"/>
      <c r="E2435" s="412">
        <v>2009</v>
      </c>
      <c r="F2435" s="413">
        <v>125</v>
      </c>
      <c r="G2435" s="413">
        <v>35716.6</v>
      </c>
      <c r="H2435" s="410">
        <f t="shared" si="74"/>
        <v>39131000</v>
      </c>
      <c r="I2435" s="410" t="str">
        <f t="shared" si="75"/>
        <v>-- Algino rūgštis, jos druskos ir esteriai</v>
      </c>
      <c r="J2435" s="410" t="str">
        <f t="shared" si="75"/>
        <v>kilogramai</v>
      </c>
    </row>
    <row r="2436" spans="1:10" ht="18" hidden="1" customHeight="1">
      <c r="A2436" s="414"/>
      <c r="B2436" s="414"/>
      <c r="C2436" s="414"/>
      <c r="D2436" s="414"/>
      <c r="E2436" s="412">
        <v>2008</v>
      </c>
      <c r="F2436" s="413">
        <v>1</v>
      </c>
      <c r="G2436" s="413">
        <v>826.5</v>
      </c>
      <c r="H2436" s="410">
        <f t="shared" si="74"/>
        <v>39131000</v>
      </c>
      <c r="I2436" s="410" t="str">
        <f t="shared" si="75"/>
        <v>-- Algino rūgštis, jos druskos ir esteriai</v>
      </c>
      <c r="J2436" s="410" t="str">
        <f t="shared" si="75"/>
        <v>kilogramai</v>
      </c>
    </row>
    <row r="2437" spans="1:10" ht="18" hidden="1" customHeight="1">
      <c r="A2437" s="414"/>
      <c r="B2437" s="414"/>
      <c r="C2437" s="414"/>
      <c r="D2437" s="414"/>
      <c r="E2437" s="412">
        <v>2007</v>
      </c>
      <c r="F2437" s="413">
        <v>0</v>
      </c>
      <c r="G2437" s="413">
        <v>734</v>
      </c>
      <c r="H2437" s="410">
        <f t="shared" ref="H2437:H2500" si="76">+IF(B2437=0,H2436,VALUE(B2437))</f>
        <v>39131000</v>
      </c>
      <c r="I2437" s="410" t="str">
        <f t="shared" ref="I2437:J2500" si="77">+IF(C2437=0,I2436,C2437)</f>
        <v>-- Algino rūgštis, jos druskos ir esteriai</v>
      </c>
      <c r="J2437" s="410" t="str">
        <f t="shared" si="77"/>
        <v>kilogramai</v>
      </c>
    </row>
    <row r="2438" spans="1:10" ht="18" hidden="1" customHeight="1">
      <c r="A2438" s="414"/>
      <c r="B2438" s="414"/>
      <c r="C2438" s="414"/>
      <c r="D2438" s="414"/>
      <c r="E2438" s="412">
        <v>2006</v>
      </c>
      <c r="F2438" s="413">
        <v>0</v>
      </c>
      <c r="G2438" s="413">
        <v>12593.3</v>
      </c>
      <c r="H2438" s="410">
        <f t="shared" si="76"/>
        <v>39131000</v>
      </c>
      <c r="I2438" s="410" t="str">
        <f t="shared" si="77"/>
        <v>-- Algino rūgštis, jos druskos ir esteriai</v>
      </c>
      <c r="J2438" s="410" t="str">
        <f t="shared" si="77"/>
        <v>kilogramai</v>
      </c>
    </row>
    <row r="2439" spans="1:10" ht="18" hidden="1" customHeight="1">
      <c r="A2439" s="414"/>
      <c r="B2439" s="414"/>
      <c r="C2439" s="414"/>
      <c r="D2439" s="414"/>
      <c r="E2439" s="412">
        <v>2005</v>
      </c>
      <c r="F2439" s="413">
        <v>8500</v>
      </c>
      <c r="G2439" s="413">
        <v>24726</v>
      </c>
      <c r="H2439" s="410">
        <f t="shared" si="76"/>
        <v>39131000</v>
      </c>
      <c r="I2439" s="410" t="str">
        <f t="shared" si="77"/>
        <v>-- Algino rūgštis, jos druskos ir esteriai</v>
      </c>
      <c r="J2439" s="410" t="str">
        <f t="shared" si="77"/>
        <v>kilogramai</v>
      </c>
    </row>
    <row r="2440" spans="1:10" ht="18" hidden="1" customHeight="1">
      <c r="A2440" s="414"/>
      <c r="B2440" s="411" t="s">
        <v>3351</v>
      </c>
      <c r="C2440" s="411" t="s">
        <v>3107</v>
      </c>
      <c r="D2440" s="411" t="s">
        <v>3054</v>
      </c>
      <c r="E2440" s="412">
        <v>2018</v>
      </c>
      <c r="F2440" s="413">
        <v>103428.3</v>
      </c>
      <c r="G2440" s="413">
        <v>264044.7</v>
      </c>
      <c r="H2440" s="410">
        <f t="shared" si="76"/>
        <v>39139000</v>
      </c>
      <c r="I2440" s="410" t="str">
        <f t="shared" si="77"/>
        <v>-- Kiti</v>
      </c>
      <c r="J2440" s="410" t="str">
        <f t="shared" si="77"/>
        <v>kilogramai</v>
      </c>
    </row>
    <row r="2441" spans="1:10" ht="18" hidden="1" customHeight="1">
      <c r="A2441" s="414"/>
      <c r="B2441" s="414"/>
      <c r="C2441" s="414"/>
      <c r="D2441" s="414"/>
      <c r="E2441" s="412">
        <v>2017</v>
      </c>
      <c r="F2441" s="413">
        <v>116050</v>
      </c>
      <c r="G2441" s="413">
        <v>194172.2</v>
      </c>
      <c r="H2441" s="410">
        <f t="shared" si="76"/>
        <v>39139000</v>
      </c>
      <c r="I2441" s="410" t="str">
        <f t="shared" si="77"/>
        <v>-- Kiti</v>
      </c>
      <c r="J2441" s="410" t="str">
        <f t="shared" si="77"/>
        <v>kilogramai</v>
      </c>
    </row>
    <row r="2442" spans="1:10" ht="18" hidden="1" customHeight="1">
      <c r="A2442" s="414"/>
      <c r="B2442" s="414"/>
      <c r="C2442" s="414"/>
      <c r="D2442" s="414"/>
      <c r="E2442" s="412">
        <v>2016</v>
      </c>
      <c r="F2442" s="413">
        <v>47354.5</v>
      </c>
      <c r="G2442" s="413">
        <v>98556.4</v>
      </c>
      <c r="H2442" s="410">
        <f t="shared" si="76"/>
        <v>39139000</v>
      </c>
      <c r="I2442" s="410" t="str">
        <f t="shared" si="77"/>
        <v>-- Kiti</v>
      </c>
      <c r="J2442" s="410" t="str">
        <f t="shared" si="77"/>
        <v>kilogramai</v>
      </c>
    </row>
    <row r="2443" spans="1:10" ht="18" hidden="1" customHeight="1">
      <c r="A2443" s="414"/>
      <c r="B2443" s="414"/>
      <c r="C2443" s="414"/>
      <c r="D2443" s="414"/>
      <c r="E2443" s="412">
        <v>2015</v>
      </c>
      <c r="F2443" s="413">
        <v>12150</v>
      </c>
      <c r="G2443" s="413">
        <v>59142.9</v>
      </c>
      <c r="H2443" s="410">
        <f t="shared" si="76"/>
        <v>39139000</v>
      </c>
      <c r="I2443" s="410" t="str">
        <f t="shared" si="77"/>
        <v>-- Kiti</v>
      </c>
      <c r="J2443" s="410" t="str">
        <f t="shared" si="77"/>
        <v>kilogramai</v>
      </c>
    </row>
    <row r="2444" spans="1:10" ht="18" hidden="1" customHeight="1">
      <c r="A2444" s="414"/>
      <c r="B2444" s="414"/>
      <c r="C2444" s="414"/>
      <c r="D2444" s="414"/>
      <c r="E2444" s="412">
        <v>2014</v>
      </c>
      <c r="F2444" s="413">
        <v>61072.9</v>
      </c>
      <c r="G2444" s="413">
        <v>80579.100000000006</v>
      </c>
      <c r="H2444" s="410">
        <f t="shared" si="76"/>
        <v>39139000</v>
      </c>
      <c r="I2444" s="410" t="str">
        <f t="shared" si="77"/>
        <v>-- Kiti</v>
      </c>
      <c r="J2444" s="410" t="str">
        <f t="shared" si="77"/>
        <v>kilogramai</v>
      </c>
    </row>
    <row r="2445" spans="1:10" ht="18" hidden="1" customHeight="1">
      <c r="A2445" s="414"/>
      <c r="B2445" s="414"/>
      <c r="C2445" s="414"/>
      <c r="D2445" s="414"/>
      <c r="E2445" s="412">
        <v>2013</v>
      </c>
      <c r="F2445" s="413">
        <v>53430</v>
      </c>
      <c r="G2445" s="413">
        <v>61826.2</v>
      </c>
      <c r="H2445" s="410">
        <f t="shared" si="76"/>
        <v>39139000</v>
      </c>
      <c r="I2445" s="410" t="str">
        <f t="shared" si="77"/>
        <v>-- Kiti</v>
      </c>
      <c r="J2445" s="410" t="str">
        <f t="shared" si="77"/>
        <v>kilogramai</v>
      </c>
    </row>
    <row r="2446" spans="1:10" ht="18" hidden="1" customHeight="1">
      <c r="A2446" s="414"/>
      <c r="B2446" s="414"/>
      <c r="C2446" s="414"/>
      <c r="D2446" s="414"/>
      <c r="E2446" s="412">
        <v>2012</v>
      </c>
      <c r="F2446" s="413">
        <v>41710.300000000003</v>
      </c>
      <c r="G2446" s="413">
        <v>36553.800000000003</v>
      </c>
      <c r="H2446" s="410">
        <f t="shared" si="76"/>
        <v>39139000</v>
      </c>
      <c r="I2446" s="410" t="str">
        <f t="shared" si="77"/>
        <v>-- Kiti</v>
      </c>
      <c r="J2446" s="410" t="str">
        <f t="shared" si="77"/>
        <v>kilogramai</v>
      </c>
    </row>
    <row r="2447" spans="1:10" ht="18" hidden="1" customHeight="1">
      <c r="A2447" s="414"/>
      <c r="B2447" s="414"/>
      <c r="C2447" s="414"/>
      <c r="D2447" s="414"/>
      <c r="E2447" s="412">
        <v>2011</v>
      </c>
      <c r="F2447" s="413">
        <v>10716.7</v>
      </c>
      <c r="G2447" s="413">
        <v>40268.5</v>
      </c>
      <c r="H2447" s="410">
        <f t="shared" si="76"/>
        <v>39139000</v>
      </c>
      <c r="I2447" s="410" t="str">
        <f t="shared" si="77"/>
        <v>-- Kiti</v>
      </c>
      <c r="J2447" s="410" t="str">
        <f t="shared" si="77"/>
        <v>kilogramai</v>
      </c>
    </row>
    <row r="2448" spans="1:10" ht="18" hidden="1" customHeight="1">
      <c r="A2448" s="414"/>
      <c r="B2448" s="414"/>
      <c r="C2448" s="414"/>
      <c r="D2448" s="414"/>
      <c r="E2448" s="412">
        <v>2010</v>
      </c>
      <c r="F2448" s="413">
        <v>11255.1</v>
      </c>
      <c r="G2448" s="413">
        <v>32465.8</v>
      </c>
      <c r="H2448" s="410">
        <f t="shared" si="76"/>
        <v>39139000</v>
      </c>
      <c r="I2448" s="410" t="str">
        <f t="shared" si="77"/>
        <v>-- Kiti</v>
      </c>
      <c r="J2448" s="410" t="str">
        <f t="shared" si="77"/>
        <v>kilogramai</v>
      </c>
    </row>
    <row r="2449" spans="1:10" ht="18" hidden="1" customHeight="1">
      <c r="A2449" s="414"/>
      <c r="B2449" s="414"/>
      <c r="C2449" s="414"/>
      <c r="D2449" s="414"/>
      <c r="E2449" s="412">
        <v>2009</v>
      </c>
      <c r="F2449" s="413">
        <v>8799</v>
      </c>
      <c r="G2449" s="413">
        <v>41508.9</v>
      </c>
      <c r="H2449" s="410">
        <f t="shared" si="76"/>
        <v>39139000</v>
      </c>
      <c r="I2449" s="410" t="str">
        <f t="shared" si="77"/>
        <v>-- Kiti</v>
      </c>
      <c r="J2449" s="410" t="str">
        <f t="shared" si="77"/>
        <v>kilogramai</v>
      </c>
    </row>
    <row r="2450" spans="1:10" ht="18" hidden="1" customHeight="1">
      <c r="A2450" s="414"/>
      <c r="B2450" s="414"/>
      <c r="C2450" s="414"/>
      <c r="D2450" s="414"/>
      <c r="E2450" s="412">
        <v>2008</v>
      </c>
      <c r="F2450" s="413">
        <v>2137.1</v>
      </c>
      <c r="G2450" s="413">
        <v>85684</v>
      </c>
      <c r="H2450" s="410">
        <f t="shared" si="76"/>
        <v>39139000</v>
      </c>
      <c r="I2450" s="410" t="str">
        <f t="shared" si="77"/>
        <v>-- Kiti</v>
      </c>
      <c r="J2450" s="410" t="str">
        <f t="shared" si="77"/>
        <v>kilogramai</v>
      </c>
    </row>
    <row r="2451" spans="1:10" ht="18" hidden="1" customHeight="1">
      <c r="A2451" s="414"/>
      <c r="B2451" s="414"/>
      <c r="C2451" s="414"/>
      <c r="D2451" s="414"/>
      <c r="E2451" s="412">
        <v>2007</v>
      </c>
      <c r="F2451" s="413">
        <v>204.9</v>
      </c>
      <c r="G2451" s="413">
        <v>24422.6</v>
      </c>
      <c r="H2451" s="410">
        <f t="shared" si="76"/>
        <v>39139000</v>
      </c>
      <c r="I2451" s="410" t="str">
        <f t="shared" si="77"/>
        <v>-- Kiti</v>
      </c>
      <c r="J2451" s="410" t="str">
        <f t="shared" si="77"/>
        <v>kilogramai</v>
      </c>
    </row>
    <row r="2452" spans="1:10" ht="18" hidden="1" customHeight="1">
      <c r="A2452" s="414"/>
      <c r="B2452" s="414"/>
      <c r="C2452" s="414"/>
      <c r="D2452" s="414"/>
      <c r="E2452" s="412">
        <v>2006</v>
      </c>
      <c r="F2452" s="413">
        <v>5.5</v>
      </c>
      <c r="G2452" s="413">
        <v>26686</v>
      </c>
      <c r="H2452" s="410">
        <f t="shared" si="76"/>
        <v>39139000</v>
      </c>
      <c r="I2452" s="410" t="str">
        <f t="shared" si="77"/>
        <v>-- Kiti</v>
      </c>
      <c r="J2452" s="410" t="str">
        <f t="shared" si="77"/>
        <v>kilogramai</v>
      </c>
    </row>
    <row r="2453" spans="1:10" ht="18" hidden="1" customHeight="1">
      <c r="A2453" s="414"/>
      <c r="B2453" s="414"/>
      <c r="C2453" s="414"/>
      <c r="D2453" s="414"/>
      <c r="E2453" s="412">
        <v>2005</v>
      </c>
      <c r="F2453" s="413">
        <v>248.5</v>
      </c>
      <c r="G2453" s="413">
        <v>43041.2</v>
      </c>
      <c r="H2453" s="410">
        <f t="shared" si="76"/>
        <v>39139000</v>
      </c>
      <c r="I2453" s="410" t="str">
        <f t="shared" si="77"/>
        <v>-- Kiti</v>
      </c>
      <c r="J2453" s="410" t="str">
        <f t="shared" si="77"/>
        <v>kilogramai</v>
      </c>
    </row>
    <row r="2454" spans="1:10" ht="18" hidden="1" customHeight="1">
      <c r="A2454" s="414"/>
      <c r="B2454" s="411" t="s">
        <v>3352</v>
      </c>
      <c r="C2454" s="411" t="s">
        <v>3353</v>
      </c>
      <c r="D2454" s="411" t="s">
        <v>3054</v>
      </c>
      <c r="E2454" s="412">
        <v>2018</v>
      </c>
      <c r="F2454" s="413">
        <v>672107.5</v>
      </c>
      <c r="G2454" s="413">
        <v>1195202.8</v>
      </c>
      <c r="H2454" s="410">
        <f t="shared" si="76"/>
        <v>39140000</v>
      </c>
      <c r="I2454" s="410" t="str">
        <f t="shared" si="77"/>
        <v>-- Jonitai, kurių pagrindinės sudėtinės dalys yra polimerai, priskiriami 3901–3913 pozicijoms, pirminės formos</v>
      </c>
      <c r="J2454" s="410" t="str">
        <f t="shared" si="77"/>
        <v>kilogramai</v>
      </c>
    </row>
    <row r="2455" spans="1:10" ht="18" hidden="1" customHeight="1">
      <c r="A2455" s="414"/>
      <c r="B2455" s="414"/>
      <c r="C2455" s="414"/>
      <c r="D2455" s="414"/>
      <c r="E2455" s="412">
        <v>2017</v>
      </c>
      <c r="F2455" s="413">
        <v>1393364.2</v>
      </c>
      <c r="G2455" s="413">
        <v>1888612.2</v>
      </c>
      <c r="H2455" s="410">
        <f t="shared" si="76"/>
        <v>39140000</v>
      </c>
      <c r="I2455" s="410" t="str">
        <f t="shared" si="77"/>
        <v>-- Jonitai, kurių pagrindinės sudėtinės dalys yra polimerai, priskiriami 3901–3913 pozicijoms, pirminės formos</v>
      </c>
      <c r="J2455" s="410" t="str">
        <f t="shared" si="77"/>
        <v>kilogramai</v>
      </c>
    </row>
    <row r="2456" spans="1:10" ht="18" hidden="1" customHeight="1">
      <c r="A2456" s="414"/>
      <c r="B2456" s="414"/>
      <c r="C2456" s="414"/>
      <c r="D2456" s="414"/>
      <c r="E2456" s="412">
        <v>2016</v>
      </c>
      <c r="F2456" s="413">
        <v>782312.7</v>
      </c>
      <c r="G2456" s="413">
        <v>950803.9</v>
      </c>
      <c r="H2456" s="410">
        <f t="shared" si="76"/>
        <v>39140000</v>
      </c>
      <c r="I2456" s="410" t="str">
        <f t="shared" si="77"/>
        <v>-- Jonitai, kurių pagrindinės sudėtinės dalys yra polimerai, priskiriami 3901–3913 pozicijoms, pirminės formos</v>
      </c>
      <c r="J2456" s="410" t="str">
        <f t="shared" si="77"/>
        <v>kilogramai</v>
      </c>
    </row>
    <row r="2457" spans="1:10" ht="18" hidden="1" customHeight="1">
      <c r="A2457" s="414"/>
      <c r="B2457" s="414"/>
      <c r="C2457" s="414"/>
      <c r="D2457" s="414"/>
      <c r="E2457" s="412">
        <v>2015</v>
      </c>
      <c r="F2457" s="413">
        <v>568285.5</v>
      </c>
      <c r="G2457" s="413">
        <v>565009.80000000005</v>
      </c>
      <c r="H2457" s="410">
        <f t="shared" si="76"/>
        <v>39140000</v>
      </c>
      <c r="I2457" s="410" t="str">
        <f t="shared" si="77"/>
        <v>-- Jonitai, kurių pagrindinės sudėtinės dalys yra polimerai, priskiriami 3901–3913 pozicijoms, pirminės formos</v>
      </c>
      <c r="J2457" s="410" t="str">
        <f t="shared" si="77"/>
        <v>kilogramai</v>
      </c>
    </row>
    <row r="2458" spans="1:10" ht="18" hidden="1" customHeight="1">
      <c r="A2458" s="414"/>
      <c r="B2458" s="414"/>
      <c r="C2458" s="414"/>
      <c r="D2458" s="414"/>
      <c r="E2458" s="412">
        <v>2014</v>
      </c>
      <c r="F2458" s="413">
        <v>488589.7</v>
      </c>
      <c r="G2458" s="413">
        <v>286343.7</v>
      </c>
      <c r="H2458" s="410">
        <f t="shared" si="76"/>
        <v>39140000</v>
      </c>
      <c r="I2458" s="410" t="str">
        <f t="shared" si="77"/>
        <v>-- Jonitai, kurių pagrindinės sudėtinės dalys yra polimerai, priskiriami 3901–3913 pozicijoms, pirminės formos</v>
      </c>
      <c r="J2458" s="410" t="str">
        <f t="shared" si="77"/>
        <v>kilogramai</v>
      </c>
    </row>
    <row r="2459" spans="1:10" ht="18" hidden="1" customHeight="1">
      <c r="A2459" s="414"/>
      <c r="B2459" s="414"/>
      <c r="C2459" s="414"/>
      <c r="D2459" s="414"/>
      <c r="E2459" s="412">
        <v>2013</v>
      </c>
      <c r="F2459" s="413">
        <v>449840.9</v>
      </c>
      <c r="G2459" s="413">
        <v>413465.4</v>
      </c>
      <c r="H2459" s="410">
        <f t="shared" si="76"/>
        <v>39140000</v>
      </c>
      <c r="I2459" s="410" t="str">
        <f t="shared" si="77"/>
        <v>-- Jonitai, kurių pagrindinės sudėtinės dalys yra polimerai, priskiriami 3901–3913 pozicijoms, pirminės formos</v>
      </c>
      <c r="J2459" s="410" t="str">
        <f t="shared" si="77"/>
        <v>kilogramai</v>
      </c>
    </row>
    <row r="2460" spans="1:10" ht="18" hidden="1" customHeight="1">
      <c r="A2460" s="414"/>
      <c r="B2460" s="414"/>
      <c r="C2460" s="414"/>
      <c r="D2460" s="414"/>
      <c r="E2460" s="412">
        <v>2012</v>
      </c>
      <c r="F2460" s="413">
        <v>433878.1</v>
      </c>
      <c r="G2460" s="413">
        <v>292022.90000000002</v>
      </c>
      <c r="H2460" s="410">
        <f t="shared" si="76"/>
        <v>39140000</v>
      </c>
      <c r="I2460" s="410" t="str">
        <f t="shared" si="77"/>
        <v>-- Jonitai, kurių pagrindinės sudėtinės dalys yra polimerai, priskiriami 3901–3913 pozicijoms, pirminės formos</v>
      </c>
      <c r="J2460" s="410" t="str">
        <f t="shared" si="77"/>
        <v>kilogramai</v>
      </c>
    </row>
    <row r="2461" spans="1:10" ht="18" hidden="1" customHeight="1">
      <c r="A2461" s="414"/>
      <c r="B2461" s="414"/>
      <c r="C2461" s="414"/>
      <c r="D2461" s="414"/>
      <c r="E2461" s="412">
        <v>2011</v>
      </c>
      <c r="F2461" s="413">
        <v>532713.9</v>
      </c>
      <c r="G2461" s="413">
        <v>242930</v>
      </c>
      <c r="H2461" s="410">
        <f t="shared" si="76"/>
        <v>39140000</v>
      </c>
      <c r="I2461" s="410" t="str">
        <f t="shared" si="77"/>
        <v>-- Jonitai, kurių pagrindinės sudėtinės dalys yra polimerai, priskiriami 3901–3913 pozicijoms, pirminės formos</v>
      </c>
      <c r="J2461" s="410" t="str">
        <f t="shared" si="77"/>
        <v>kilogramai</v>
      </c>
    </row>
    <row r="2462" spans="1:10" ht="18" hidden="1" customHeight="1">
      <c r="A2462" s="414"/>
      <c r="B2462" s="414"/>
      <c r="C2462" s="414"/>
      <c r="D2462" s="414"/>
      <c r="E2462" s="412">
        <v>2010</v>
      </c>
      <c r="F2462" s="413">
        <v>518698.5</v>
      </c>
      <c r="G2462" s="413">
        <v>361852.7</v>
      </c>
      <c r="H2462" s="410">
        <f t="shared" si="76"/>
        <v>39140000</v>
      </c>
      <c r="I2462" s="410" t="str">
        <f t="shared" si="77"/>
        <v>-- Jonitai, kurių pagrindinės sudėtinės dalys yra polimerai, priskiriami 3901–3913 pozicijoms, pirminės formos</v>
      </c>
      <c r="J2462" s="410" t="str">
        <f t="shared" si="77"/>
        <v>kilogramai</v>
      </c>
    </row>
    <row r="2463" spans="1:10" ht="18" hidden="1" customHeight="1">
      <c r="A2463" s="414"/>
      <c r="B2463" s="414"/>
      <c r="C2463" s="414"/>
      <c r="D2463" s="414"/>
      <c r="E2463" s="412">
        <v>2009</v>
      </c>
      <c r="F2463" s="413">
        <v>266701.90000000002</v>
      </c>
      <c r="G2463" s="413">
        <v>212172.3</v>
      </c>
      <c r="H2463" s="410">
        <f t="shared" si="76"/>
        <v>39140000</v>
      </c>
      <c r="I2463" s="410" t="str">
        <f t="shared" si="77"/>
        <v>-- Jonitai, kurių pagrindinės sudėtinės dalys yra polimerai, priskiriami 3901–3913 pozicijoms, pirminės formos</v>
      </c>
      <c r="J2463" s="410" t="str">
        <f t="shared" si="77"/>
        <v>kilogramai</v>
      </c>
    </row>
    <row r="2464" spans="1:10" ht="18" hidden="1" customHeight="1">
      <c r="A2464" s="414"/>
      <c r="B2464" s="414"/>
      <c r="C2464" s="414"/>
      <c r="D2464" s="414"/>
      <c r="E2464" s="412">
        <v>2008</v>
      </c>
      <c r="F2464" s="413">
        <v>191487.5</v>
      </c>
      <c r="G2464" s="413">
        <v>484567.5</v>
      </c>
      <c r="H2464" s="410">
        <f t="shared" si="76"/>
        <v>39140000</v>
      </c>
      <c r="I2464" s="410" t="str">
        <f t="shared" si="77"/>
        <v>-- Jonitai, kurių pagrindinės sudėtinės dalys yra polimerai, priskiriami 3901–3913 pozicijoms, pirminės formos</v>
      </c>
      <c r="J2464" s="410" t="str">
        <f t="shared" si="77"/>
        <v>kilogramai</v>
      </c>
    </row>
    <row r="2465" spans="1:10" ht="18" hidden="1" customHeight="1">
      <c r="A2465" s="414"/>
      <c r="B2465" s="414"/>
      <c r="C2465" s="414"/>
      <c r="D2465" s="414"/>
      <c r="E2465" s="412">
        <v>2007</v>
      </c>
      <c r="F2465" s="413">
        <v>300386</v>
      </c>
      <c r="G2465" s="413">
        <v>553516.6</v>
      </c>
      <c r="H2465" s="410">
        <f t="shared" si="76"/>
        <v>39140000</v>
      </c>
      <c r="I2465" s="410" t="str">
        <f t="shared" si="77"/>
        <v>-- Jonitai, kurių pagrindinės sudėtinės dalys yra polimerai, priskiriami 3901–3913 pozicijoms, pirminės formos</v>
      </c>
      <c r="J2465" s="410" t="str">
        <f t="shared" si="77"/>
        <v>kilogramai</v>
      </c>
    </row>
    <row r="2466" spans="1:10" ht="18" hidden="1" customHeight="1">
      <c r="A2466" s="414"/>
      <c r="B2466" s="414"/>
      <c r="C2466" s="414"/>
      <c r="D2466" s="414"/>
      <c r="E2466" s="412">
        <v>2006</v>
      </c>
      <c r="F2466" s="413">
        <v>140093.5</v>
      </c>
      <c r="G2466" s="413">
        <v>496854.7</v>
      </c>
      <c r="H2466" s="410">
        <f t="shared" si="76"/>
        <v>39140000</v>
      </c>
      <c r="I2466" s="410" t="str">
        <f t="shared" si="77"/>
        <v>-- Jonitai, kurių pagrindinės sudėtinės dalys yra polimerai, priskiriami 3901–3913 pozicijoms, pirminės formos</v>
      </c>
      <c r="J2466" s="410" t="str">
        <f t="shared" si="77"/>
        <v>kilogramai</v>
      </c>
    </row>
    <row r="2467" spans="1:10" ht="18" hidden="1" customHeight="1">
      <c r="A2467" s="414"/>
      <c r="B2467" s="414"/>
      <c r="C2467" s="414"/>
      <c r="D2467" s="414"/>
      <c r="E2467" s="412">
        <v>2005</v>
      </c>
      <c r="F2467" s="413">
        <v>196338.1</v>
      </c>
      <c r="G2467" s="413">
        <v>565025.69999999995</v>
      </c>
      <c r="H2467" s="410">
        <f t="shared" si="76"/>
        <v>39140000</v>
      </c>
      <c r="I2467" s="410" t="str">
        <f t="shared" si="77"/>
        <v>-- Jonitai, kurių pagrindinės sudėtinės dalys yra polimerai, priskiriami 3901–3913 pozicijoms, pirminės formos</v>
      </c>
      <c r="J2467" s="410" t="str">
        <f t="shared" si="77"/>
        <v>kilogramai</v>
      </c>
    </row>
    <row r="2468" spans="1:10" ht="18" hidden="1" customHeight="1">
      <c r="A2468" s="414"/>
      <c r="B2468" s="411" t="s">
        <v>3354</v>
      </c>
      <c r="C2468" s="411" t="s">
        <v>3355</v>
      </c>
      <c r="D2468" s="411" t="s">
        <v>3054</v>
      </c>
      <c r="E2468" s="412">
        <v>2018</v>
      </c>
      <c r="F2468" s="413">
        <v>4475480</v>
      </c>
      <c r="G2468" s="413">
        <v>46180625.899999999</v>
      </c>
      <c r="H2468" s="410">
        <f t="shared" si="76"/>
        <v>39151000</v>
      </c>
      <c r="I2468" s="410" t="str">
        <f t="shared" si="77"/>
        <v>-- Etileno polimerų</v>
      </c>
      <c r="J2468" s="410" t="str">
        <f t="shared" si="77"/>
        <v>kilogramai</v>
      </c>
    </row>
    <row r="2469" spans="1:10" ht="18" hidden="1" customHeight="1">
      <c r="A2469" s="414"/>
      <c r="B2469" s="414"/>
      <c r="C2469" s="414"/>
      <c r="D2469" s="414"/>
      <c r="E2469" s="412">
        <v>2017</v>
      </c>
      <c r="F2469" s="413">
        <v>5471526.5</v>
      </c>
      <c r="G2469" s="413">
        <v>42565592.100000001</v>
      </c>
      <c r="H2469" s="410">
        <f t="shared" si="76"/>
        <v>39151000</v>
      </c>
      <c r="I2469" s="410" t="str">
        <f t="shared" si="77"/>
        <v>-- Etileno polimerų</v>
      </c>
      <c r="J2469" s="410" t="str">
        <f t="shared" si="77"/>
        <v>kilogramai</v>
      </c>
    </row>
    <row r="2470" spans="1:10" ht="18" hidden="1" customHeight="1">
      <c r="A2470" s="414"/>
      <c r="B2470" s="414"/>
      <c r="C2470" s="414"/>
      <c r="D2470" s="414"/>
      <c r="E2470" s="412">
        <v>2016</v>
      </c>
      <c r="F2470" s="413">
        <v>8349546</v>
      </c>
      <c r="G2470" s="413">
        <v>41230863.700000003</v>
      </c>
      <c r="H2470" s="410">
        <f t="shared" si="76"/>
        <v>39151000</v>
      </c>
      <c r="I2470" s="410" t="str">
        <f t="shared" si="77"/>
        <v>-- Etileno polimerų</v>
      </c>
      <c r="J2470" s="410" t="str">
        <f t="shared" si="77"/>
        <v>kilogramai</v>
      </c>
    </row>
    <row r="2471" spans="1:10" ht="18" hidden="1" customHeight="1">
      <c r="A2471" s="414"/>
      <c r="B2471" s="414"/>
      <c r="C2471" s="414"/>
      <c r="D2471" s="414"/>
      <c r="E2471" s="412">
        <v>2015</v>
      </c>
      <c r="F2471" s="413">
        <v>13063080.5</v>
      </c>
      <c r="G2471" s="413">
        <v>39165558</v>
      </c>
      <c r="H2471" s="410">
        <f t="shared" si="76"/>
        <v>39151000</v>
      </c>
      <c r="I2471" s="410" t="str">
        <f t="shared" si="77"/>
        <v>-- Etileno polimerų</v>
      </c>
      <c r="J2471" s="410" t="str">
        <f t="shared" si="77"/>
        <v>kilogramai</v>
      </c>
    </row>
    <row r="2472" spans="1:10" ht="18" hidden="1" customHeight="1">
      <c r="A2472" s="414"/>
      <c r="B2472" s="414"/>
      <c r="C2472" s="414"/>
      <c r="D2472" s="414"/>
      <c r="E2472" s="412">
        <v>2014</v>
      </c>
      <c r="F2472" s="413">
        <v>11222423</v>
      </c>
      <c r="G2472" s="413">
        <v>35257150</v>
      </c>
      <c r="H2472" s="410">
        <f t="shared" si="76"/>
        <v>39151000</v>
      </c>
      <c r="I2472" s="410" t="str">
        <f t="shared" si="77"/>
        <v>-- Etileno polimerų</v>
      </c>
      <c r="J2472" s="410" t="str">
        <f t="shared" si="77"/>
        <v>kilogramai</v>
      </c>
    </row>
    <row r="2473" spans="1:10" ht="18" hidden="1" customHeight="1">
      <c r="A2473" s="414"/>
      <c r="B2473" s="414"/>
      <c r="C2473" s="414"/>
      <c r="D2473" s="414"/>
      <c r="E2473" s="412">
        <v>2013</v>
      </c>
      <c r="F2473" s="413">
        <v>7346969</v>
      </c>
      <c r="G2473" s="413">
        <v>30452631</v>
      </c>
      <c r="H2473" s="410">
        <f t="shared" si="76"/>
        <v>39151000</v>
      </c>
      <c r="I2473" s="410" t="str">
        <f t="shared" si="77"/>
        <v>-- Etileno polimerų</v>
      </c>
      <c r="J2473" s="410" t="str">
        <f t="shared" si="77"/>
        <v>kilogramai</v>
      </c>
    </row>
    <row r="2474" spans="1:10" ht="18" hidden="1" customHeight="1">
      <c r="A2474" s="414"/>
      <c r="B2474" s="414"/>
      <c r="C2474" s="414"/>
      <c r="D2474" s="414"/>
      <c r="E2474" s="412">
        <v>2012</v>
      </c>
      <c r="F2474" s="413">
        <v>6198492</v>
      </c>
      <c r="G2474" s="413">
        <v>33012119</v>
      </c>
      <c r="H2474" s="410">
        <f t="shared" si="76"/>
        <v>39151000</v>
      </c>
      <c r="I2474" s="410" t="str">
        <f t="shared" si="77"/>
        <v>-- Etileno polimerų</v>
      </c>
      <c r="J2474" s="410" t="str">
        <f t="shared" si="77"/>
        <v>kilogramai</v>
      </c>
    </row>
    <row r="2475" spans="1:10" ht="18" hidden="1" customHeight="1">
      <c r="A2475" s="414"/>
      <c r="B2475" s="414"/>
      <c r="C2475" s="414"/>
      <c r="D2475" s="414"/>
      <c r="E2475" s="412">
        <v>2011</v>
      </c>
      <c r="F2475" s="413">
        <v>3055907</v>
      </c>
      <c r="G2475" s="413">
        <v>37566938.5</v>
      </c>
      <c r="H2475" s="410">
        <f t="shared" si="76"/>
        <v>39151000</v>
      </c>
      <c r="I2475" s="410" t="str">
        <f t="shared" si="77"/>
        <v>-- Etileno polimerų</v>
      </c>
      <c r="J2475" s="410" t="str">
        <f t="shared" si="77"/>
        <v>kilogramai</v>
      </c>
    </row>
    <row r="2476" spans="1:10" ht="18" hidden="1" customHeight="1">
      <c r="A2476" s="414"/>
      <c r="B2476" s="414"/>
      <c r="C2476" s="414"/>
      <c r="D2476" s="414"/>
      <c r="E2476" s="412">
        <v>2010</v>
      </c>
      <c r="F2476" s="413">
        <v>1832598</v>
      </c>
      <c r="G2476" s="413">
        <v>30376143</v>
      </c>
      <c r="H2476" s="410">
        <f t="shared" si="76"/>
        <v>39151000</v>
      </c>
      <c r="I2476" s="410" t="str">
        <f t="shared" si="77"/>
        <v>-- Etileno polimerų</v>
      </c>
      <c r="J2476" s="410" t="str">
        <f t="shared" si="77"/>
        <v>kilogramai</v>
      </c>
    </row>
    <row r="2477" spans="1:10" ht="18" hidden="1" customHeight="1">
      <c r="A2477" s="414"/>
      <c r="B2477" s="414"/>
      <c r="C2477" s="414"/>
      <c r="D2477" s="414"/>
      <c r="E2477" s="412">
        <v>2009</v>
      </c>
      <c r="F2477" s="413">
        <v>1628048</v>
      </c>
      <c r="G2477" s="413">
        <v>20756349.399999999</v>
      </c>
      <c r="H2477" s="410">
        <f t="shared" si="76"/>
        <v>39151000</v>
      </c>
      <c r="I2477" s="410" t="str">
        <f t="shared" si="77"/>
        <v>-- Etileno polimerų</v>
      </c>
      <c r="J2477" s="410" t="str">
        <f t="shared" si="77"/>
        <v>kilogramai</v>
      </c>
    </row>
    <row r="2478" spans="1:10" ht="18" hidden="1" customHeight="1">
      <c r="A2478" s="414"/>
      <c r="B2478" s="414"/>
      <c r="C2478" s="414"/>
      <c r="D2478" s="414"/>
      <c r="E2478" s="412">
        <v>2008</v>
      </c>
      <c r="F2478" s="413">
        <v>2982455</v>
      </c>
      <c r="G2478" s="413">
        <v>23116388</v>
      </c>
      <c r="H2478" s="410">
        <f t="shared" si="76"/>
        <v>39151000</v>
      </c>
      <c r="I2478" s="410" t="str">
        <f t="shared" si="77"/>
        <v>-- Etileno polimerų</v>
      </c>
      <c r="J2478" s="410" t="str">
        <f t="shared" si="77"/>
        <v>kilogramai</v>
      </c>
    </row>
    <row r="2479" spans="1:10" ht="18" hidden="1" customHeight="1">
      <c r="A2479" s="414"/>
      <c r="B2479" s="414"/>
      <c r="C2479" s="414"/>
      <c r="D2479" s="414"/>
      <c r="E2479" s="412">
        <v>2007</v>
      </c>
      <c r="F2479" s="413">
        <v>2171843</v>
      </c>
      <c r="G2479" s="413">
        <v>22315360</v>
      </c>
      <c r="H2479" s="410">
        <f t="shared" si="76"/>
        <v>39151000</v>
      </c>
      <c r="I2479" s="410" t="str">
        <f t="shared" si="77"/>
        <v>-- Etileno polimerų</v>
      </c>
      <c r="J2479" s="410" t="str">
        <f t="shared" si="77"/>
        <v>kilogramai</v>
      </c>
    </row>
    <row r="2480" spans="1:10" ht="18" hidden="1" customHeight="1">
      <c r="A2480" s="414"/>
      <c r="B2480" s="414"/>
      <c r="C2480" s="414"/>
      <c r="D2480" s="414"/>
      <c r="E2480" s="412">
        <v>2006</v>
      </c>
      <c r="F2480" s="413">
        <v>1745582</v>
      </c>
      <c r="G2480" s="413">
        <v>19932417</v>
      </c>
      <c r="H2480" s="410">
        <f t="shared" si="76"/>
        <v>39151000</v>
      </c>
      <c r="I2480" s="410" t="str">
        <f t="shared" si="77"/>
        <v>-- Etileno polimerų</v>
      </c>
      <c r="J2480" s="410" t="str">
        <f t="shared" si="77"/>
        <v>kilogramai</v>
      </c>
    </row>
    <row r="2481" spans="1:10" ht="18" hidden="1" customHeight="1">
      <c r="A2481" s="414"/>
      <c r="B2481" s="414"/>
      <c r="C2481" s="414"/>
      <c r="D2481" s="414"/>
      <c r="E2481" s="412">
        <v>2005</v>
      </c>
      <c r="F2481" s="413">
        <v>1156255</v>
      </c>
      <c r="G2481" s="413">
        <v>16046690.699999999</v>
      </c>
      <c r="H2481" s="410">
        <f t="shared" si="76"/>
        <v>39151000</v>
      </c>
      <c r="I2481" s="410" t="str">
        <f t="shared" si="77"/>
        <v>-- Etileno polimerų</v>
      </c>
      <c r="J2481" s="410" t="str">
        <f t="shared" si="77"/>
        <v>kilogramai</v>
      </c>
    </row>
    <row r="2482" spans="1:10" ht="18" hidden="1" customHeight="1">
      <c r="A2482" s="414"/>
      <c r="B2482" s="411" t="s">
        <v>3356</v>
      </c>
      <c r="C2482" s="411" t="s">
        <v>3357</v>
      </c>
      <c r="D2482" s="411" t="s">
        <v>3054</v>
      </c>
      <c r="E2482" s="412">
        <v>2018</v>
      </c>
      <c r="F2482" s="413">
        <v>1882305</v>
      </c>
      <c r="G2482" s="413">
        <v>342716.7</v>
      </c>
      <c r="H2482" s="410">
        <f t="shared" si="76"/>
        <v>39152000</v>
      </c>
      <c r="I2482" s="410" t="str">
        <f t="shared" si="77"/>
        <v>-- Stireno polimerų</v>
      </c>
      <c r="J2482" s="410" t="str">
        <f t="shared" si="77"/>
        <v>kilogramai</v>
      </c>
    </row>
    <row r="2483" spans="1:10" ht="18" hidden="1" customHeight="1">
      <c r="A2483" s="414"/>
      <c r="B2483" s="414"/>
      <c r="C2483" s="414"/>
      <c r="D2483" s="414"/>
      <c r="E2483" s="412">
        <v>2017</v>
      </c>
      <c r="F2483" s="413">
        <v>1240336.8999999999</v>
      </c>
      <c r="G2483" s="413">
        <v>331678.5</v>
      </c>
      <c r="H2483" s="410">
        <f t="shared" si="76"/>
        <v>39152000</v>
      </c>
      <c r="I2483" s="410" t="str">
        <f t="shared" si="77"/>
        <v>-- Stireno polimerų</v>
      </c>
      <c r="J2483" s="410" t="str">
        <f t="shared" si="77"/>
        <v>kilogramai</v>
      </c>
    </row>
    <row r="2484" spans="1:10" ht="18" hidden="1" customHeight="1">
      <c r="A2484" s="414"/>
      <c r="B2484" s="414"/>
      <c r="C2484" s="414"/>
      <c r="D2484" s="414"/>
      <c r="E2484" s="412">
        <v>2016</v>
      </c>
      <c r="F2484" s="413">
        <v>1249879.8</v>
      </c>
      <c r="G2484" s="413">
        <v>82844</v>
      </c>
      <c r="H2484" s="410">
        <f t="shared" si="76"/>
        <v>39152000</v>
      </c>
      <c r="I2484" s="410" t="str">
        <f t="shared" si="77"/>
        <v>-- Stireno polimerų</v>
      </c>
      <c r="J2484" s="410" t="str">
        <f t="shared" si="77"/>
        <v>kilogramai</v>
      </c>
    </row>
    <row r="2485" spans="1:10" ht="18" hidden="1" customHeight="1">
      <c r="A2485" s="414"/>
      <c r="B2485" s="414"/>
      <c r="C2485" s="414"/>
      <c r="D2485" s="414"/>
      <c r="E2485" s="412">
        <v>2015</v>
      </c>
      <c r="F2485" s="413">
        <v>788509</v>
      </c>
      <c r="G2485" s="413">
        <v>96564.6</v>
      </c>
      <c r="H2485" s="410">
        <f t="shared" si="76"/>
        <v>39152000</v>
      </c>
      <c r="I2485" s="410" t="str">
        <f t="shared" si="77"/>
        <v>-- Stireno polimerų</v>
      </c>
      <c r="J2485" s="410" t="str">
        <f t="shared" si="77"/>
        <v>kilogramai</v>
      </c>
    </row>
    <row r="2486" spans="1:10" ht="18" hidden="1" customHeight="1">
      <c r="A2486" s="414"/>
      <c r="B2486" s="414"/>
      <c r="C2486" s="414"/>
      <c r="D2486" s="414"/>
      <c r="E2486" s="412">
        <v>2014</v>
      </c>
      <c r="F2486" s="413">
        <v>780200</v>
      </c>
      <c r="G2486" s="413">
        <v>239824</v>
      </c>
      <c r="H2486" s="410">
        <f t="shared" si="76"/>
        <v>39152000</v>
      </c>
      <c r="I2486" s="410" t="str">
        <f t="shared" si="77"/>
        <v>-- Stireno polimerų</v>
      </c>
      <c r="J2486" s="410" t="str">
        <f t="shared" si="77"/>
        <v>kilogramai</v>
      </c>
    </row>
    <row r="2487" spans="1:10" ht="18" hidden="1" customHeight="1">
      <c r="A2487" s="414"/>
      <c r="B2487" s="414"/>
      <c r="C2487" s="414"/>
      <c r="D2487" s="414"/>
      <c r="E2487" s="412">
        <v>2013</v>
      </c>
      <c r="F2487" s="413">
        <v>477727</v>
      </c>
      <c r="G2487" s="413">
        <v>102418</v>
      </c>
      <c r="H2487" s="410">
        <f t="shared" si="76"/>
        <v>39152000</v>
      </c>
      <c r="I2487" s="410" t="str">
        <f t="shared" si="77"/>
        <v>-- Stireno polimerų</v>
      </c>
      <c r="J2487" s="410" t="str">
        <f t="shared" si="77"/>
        <v>kilogramai</v>
      </c>
    </row>
    <row r="2488" spans="1:10" ht="18" hidden="1" customHeight="1">
      <c r="A2488" s="414"/>
      <c r="B2488" s="414"/>
      <c r="C2488" s="414"/>
      <c r="D2488" s="414"/>
      <c r="E2488" s="412">
        <v>2012</v>
      </c>
      <c r="F2488" s="413">
        <v>381652</v>
      </c>
      <c r="G2488" s="413">
        <v>320200.5</v>
      </c>
      <c r="H2488" s="410">
        <f t="shared" si="76"/>
        <v>39152000</v>
      </c>
      <c r="I2488" s="410" t="str">
        <f t="shared" si="77"/>
        <v>-- Stireno polimerų</v>
      </c>
      <c r="J2488" s="410" t="str">
        <f t="shared" si="77"/>
        <v>kilogramai</v>
      </c>
    </row>
    <row r="2489" spans="1:10" ht="18" hidden="1" customHeight="1">
      <c r="A2489" s="414"/>
      <c r="B2489" s="414"/>
      <c r="C2489" s="414"/>
      <c r="D2489" s="414"/>
      <c r="E2489" s="412">
        <v>2011</v>
      </c>
      <c r="F2489" s="413">
        <v>205419</v>
      </c>
      <c r="G2489" s="413">
        <v>51410</v>
      </c>
      <c r="H2489" s="410">
        <f t="shared" si="76"/>
        <v>39152000</v>
      </c>
      <c r="I2489" s="410" t="str">
        <f t="shared" si="77"/>
        <v>-- Stireno polimerų</v>
      </c>
      <c r="J2489" s="410" t="str">
        <f t="shared" si="77"/>
        <v>kilogramai</v>
      </c>
    </row>
    <row r="2490" spans="1:10" ht="18" hidden="1" customHeight="1">
      <c r="A2490" s="414"/>
      <c r="B2490" s="414"/>
      <c r="C2490" s="414"/>
      <c r="D2490" s="414"/>
      <c r="E2490" s="412">
        <v>2010</v>
      </c>
      <c r="F2490" s="413">
        <v>224253</v>
      </c>
      <c r="G2490" s="413">
        <v>33738</v>
      </c>
      <c r="H2490" s="410">
        <f t="shared" si="76"/>
        <v>39152000</v>
      </c>
      <c r="I2490" s="410" t="str">
        <f t="shared" si="77"/>
        <v>-- Stireno polimerų</v>
      </c>
      <c r="J2490" s="410" t="str">
        <f t="shared" si="77"/>
        <v>kilogramai</v>
      </c>
    </row>
    <row r="2491" spans="1:10" ht="18" hidden="1" customHeight="1">
      <c r="A2491" s="414"/>
      <c r="B2491" s="414"/>
      <c r="C2491" s="414"/>
      <c r="D2491" s="414"/>
      <c r="E2491" s="412">
        <v>2009</v>
      </c>
      <c r="F2491" s="413">
        <v>252371</v>
      </c>
      <c r="G2491" s="413">
        <v>31276</v>
      </c>
      <c r="H2491" s="410">
        <f t="shared" si="76"/>
        <v>39152000</v>
      </c>
      <c r="I2491" s="410" t="str">
        <f t="shared" si="77"/>
        <v>-- Stireno polimerų</v>
      </c>
      <c r="J2491" s="410" t="str">
        <f t="shared" si="77"/>
        <v>kilogramai</v>
      </c>
    </row>
    <row r="2492" spans="1:10" ht="18" hidden="1" customHeight="1">
      <c r="A2492" s="414"/>
      <c r="B2492" s="414"/>
      <c r="C2492" s="414"/>
      <c r="D2492" s="414"/>
      <c r="E2492" s="412">
        <v>2008</v>
      </c>
      <c r="F2492" s="413">
        <v>679992</v>
      </c>
      <c r="G2492" s="413">
        <v>271986</v>
      </c>
      <c r="H2492" s="410">
        <f t="shared" si="76"/>
        <v>39152000</v>
      </c>
      <c r="I2492" s="410" t="str">
        <f t="shared" si="77"/>
        <v>-- Stireno polimerų</v>
      </c>
      <c r="J2492" s="410" t="str">
        <f t="shared" si="77"/>
        <v>kilogramai</v>
      </c>
    </row>
    <row r="2493" spans="1:10" ht="18" hidden="1" customHeight="1">
      <c r="A2493" s="414"/>
      <c r="B2493" s="414"/>
      <c r="C2493" s="414"/>
      <c r="D2493" s="414"/>
      <c r="E2493" s="412">
        <v>2007</v>
      </c>
      <c r="F2493" s="413">
        <v>713570</v>
      </c>
      <c r="G2493" s="413">
        <v>414507</v>
      </c>
      <c r="H2493" s="410">
        <f t="shared" si="76"/>
        <v>39152000</v>
      </c>
      <c r="I2493" s="410" t="str">
        <f t="shared" si="77"/>
        <v>-- Stireno polimerų</v>
      </c>
      <c r="J2493" s="410" t="str">
        <f t="shared" si="77"/>
        <v>kilogramai</v>
      </c>
    </row>
    <row r="2494" spans="1:10" ht="18" hidden="1" customHeight="1">
      <c r="A2494" s="414"/>
      <c r="B2494" s="414"/>
      <c r="C2494" s="414"/>
      <c r="D2494" s="414"/>
      <c r="E2494" s="412">
        <v>2006</v>
      </c>
      <c r="F2494" s="413">
        <v>468474.2</v>
      </c>
      <c r="G2494" s="413">
        <v>281276</v>
      </c>
      <c r="H2494" s="410">
        <f t="shared" si="76"/>
        <v>39152000</v>
      </c>
      <c r="I2494" s="410" t="str">
        <f t="shared" si="77"/>
        <v>-- Stireno polimerų</v>
      </c>
      <c r="J2494" s="410" t="str">
        <f t="shared" si="77"/>
        <v>kilogramai</v>
      </c>
    </row>
    <row r="2495" spans="1:10" ht="18" hidden="1" customHeight="1">
      <c r="A2495" s="414"/>
      <c r="B2495" s="414"/>
      <c r="C2495" s="414"/>
      <c r="D2495" s="414"/>
      <c r="E2495" s="412">
        <v>2005</v>
      </c>
      <c r="F2495" s="413">
        <v>92586</v>
      </c>
      <c r="G2495" s="413">
        <v>558589.5</v>
      </c>
      <c r="H2495" s="410">
        <f t="shared" si="76"/>
        <v>39152000</v>
      </c>
      <c r="I2495" s="410" t="str">
        <f t="shared" si="77"/>
        <v>-- Stireno polimerų</v>
      </c>
      <c r="J2495" s="410" t="str">
        <f t="shared" si="77"/>
        <v>kilogramai</v>
      </c>
    </row>
    <row r="2496" spans="1:10" ht="18" hidden="1" customHeight="1">
      <c r="A2496" s="414"/>
      <c r="B2496" s="411" t="s">
        <v>3358</v>
      </c>
      <c r="C2496" s="411" t="s">
        <v>3359</v>
      </c>
      <c r="D2496" s="411" t="s">
        <v>3054</v>
      </c>
      <c r="E2496" s="412">
        <v>2018</v>
      </c>
      <c r="F2496" s="413">
        <v>188331</v>
      </c>
      <c r="G2496" s="413">
        <v>128254</v>
      </c>
      <c r="H2496" s="410">
        <f t="shared" si="76"/>
        <v>39153000</v>
      </c>
      <c r="I2496" s="410" t="str">
        <f t="shared" si="77"/>
        <v>-- Vinilchlorido polimerų</v>
      </c>
      <c r="J2496" s="410" t="str">
        <f t="shared" si="77"/>
        <v>kilogramai</v>
      </c>
    </row>
    <row r="2497" spans="1:10" ht="18" hidden="1" customHeight="1">
      <c r="A2497" s="414"/>
      <c r="B2497" s="414"/>
      <c r="C2497" s="414"/>
      <c r="D2497" s="414"/>
      <c r="E2497" s="412">
        <v>2017</v>
      </c>
      <c r="F2497" s="413">
        <v>262227</v>
      </c>
      <c r="G2497" s="413">
        <v>134531</v>
      </c>
      <c r="H2497" s="410">
        <f t="shared" si="76"/>
        <v>39153000</v>
      </c>
      <c r="I2497" s="410" t="str">
        <f t="shared" si="77"/>
        <v>-- Vinilchlorido polimerų</v>
      </c>
      <c r="J2497" s="410" t="str">
        <f t="shared" si="77"/>
        <v>kilogramai</v>
      </c>
    </row>
    <row r="2498" spans="1:10" ht="18" hidden="1" customHeight="1">
      <c r="A2498" s="414"/>
      <c r="B2498" s="414"/>
      <c r="C2498" s="414"/>
      <c r="D2498" s="414"/>
      <c r="E2498" s="412">
        <v>2016</v>
      </c>
      <c r="F2498" s="413">
        <v>183640</v>
      </c>
      <c r="G2498" s="413">
        <v>205155</v>
      </c>
      <c r="H2498" s="410">
        <f t="shared" si="76"/>
        <v>39153000</v>
      </c>
      <c r="I2498" s="410" t="str">
        <f t="shared" si="77"/>
        <v>-- Vinilchlorido polimerų</v>
      </c>
      <c r="J2498" s="410" t="str">
        <f t="shared" si="77"/>
        <v>kilogramai</v>
      </c>
    </row>
    <row r="2499" spans="1:10" ht="18" hidden="1" customHeight="1">
      <c r="A2499" s="414"/>
      <c r="B2499" s="414"/>
      <c r="C2499" s="414"/>
      <c r="D2499" s="414"/>
      <c r="E2499" s="412">
        <v>2015</v>
      </c>
      <c r="F2499" s="413">
        <v>229870</v>
      </c>
      <c r="G2499" s="413">
        <v>222294.5</v>
      </c>
      <c r="H2499" s="410">
        <f t="shared" si="76"/>
        <v>39153000</v>
      </c>
      <c r="I2499" s="410" t="str">
        <f t="shared" si="77"/>
        <v>-- Vinilchlorido polimerų</v>
      </c>
      <c r="J2499" s="410" t="str">
        <f t="shared" si="77"/>
        <v>kilogramai</v>
      </c>
    </row>
    <row r="2500" spans="1:10" ht="18" hidden="1" customHeight="1">
      <c r="A2500" s="414"/>
      <c r="B2500" s="414"/>
      <c r="C2500" s="414"/>
      <c r="D2500" s="414"/>
      <c r="E2500" s="412">
        <v>2014</v>
      </c>
      <c r="F2500" s="413">
        <v>2112224</v>
      </c>
      <c r="G2500" s="413">
        <v>400415</v>
      </c>
      <c r="H2500" s="410">
        <f t="shared" si="76"/>
        <v>39153000</v>
      </c>
      <c r="I2500" s="410" t="str">
        <f t="shared" si="77"/>
        <v>-- Vinilchlorido polimerų</v>
      </c>
      <c r="J2500" s="410" t="str">
        <f t="shared" si="77"/>
        <v>kilogramai</v>
      </c>
    </row>
    <row r="2501" spans="1:10" ht="18" hidden="1" customHeight="1">
      <c r="A2501" s="414"/>
      <c r="B2501" s="414"/>
      <c r="C2501" s="414"/>
      <c r="D2501" s="414"/>
      <c r="E2501" s="412">
        <v>2013</v>
      </c>
      <c r="F2501" s="413">
        <v>1278746</v>
      </c>
      <c r="G2501" s="413">
        <v>313882</v>
      </c>
      <c r="H2501" s="410">
        <f t="shared" ref="H2501:H2564" si="78">+IF(B2501=0,H2500,VALUE(B2501))</f>
        <v>39153000</v>
      </c>
      <c r="I2501" s="410" t="str">
        <f t="shared" ref="I2501:J2564" si="79">+IF(C2501=0,I2500,C2501)</f>
        <v>-- Vinilchlorido polimerų</v>
      </c>
      <c r="J2501" s="410" t="str">
        <f t="shared" si="79"/>
        <v>kilogramai</v>
      </c>
    </row>
    <row r="2502" spans="1:10" ht="18" hidden="1" customHeight="1">
      <c r="A2502" s="414"/>
      <c r="B2502" s="414"/>
      <c r="C2502" s="414"/>
      <c r="D2502" s="414"/>
      <c r="E2502" s="412">
        <v>2012</v>
      </c>
      <c r="F2502" s="413">
        <v>1704271</v>
      </c>
      <c r="G2502" s="413">
        <v>341582</v>
      </c>
      <c r="H2502" s="410">
        <f t="shared" si="78"/>
        <v>39153000</v>
      </c>
      <c r="I2502" s="410" t="str">
        <f t="shared" si="79"/>
        <v>-- Vinilchlorido polimerų</v>
      </c>
      <c r="J2502" s="410" t="str">
        <f t="shared" si="79"/>
        <v>kilogramai</v>
      </c>
    </row>
    <row r="2503" spans="1:10" ht="18" hidden="1" customHeight="1">
      <c r="A2503" s="414"/>
      <c r="B2503" s="414"/>
      <c r="C2503" s="414"/>
      <c r="D2503" s="414"/>
      <c r="E2503" s="412">
        <v>2011</v>
      </c>
      <c r="F2503" s="413">
        <v>1955667</v>
      </c>
      <c r="G2503" s="413">
        <v>260593</v>
      </c>
      <c r="H2503" s="410">
        <f t="shared" si="78"/>
        <v>39153000</v>
      </c>
      <c r="I2503" s="410" t="str">
        <f t="shared" si="79"/>
        <v>-- Vinilchlorido polimerų</v>
      </c>
      <c r="J2503" s="410" t="str">
        <f t="shared" si="79"/>
        <v>kilogramai</v>
      </c>
    </row>
    <row r="2504" spans="1:10" ht="18" hidden="1" customHeight="1">
      <c r="A2504" s="414"/>
      <c r="B2504" s="414"/>
      <c r="C2504" s="414"/>
      <c r="D2504" s="414"/>
      <c r="E2504" s="412">
        <v>2010</v>
      </c>
      <c r="F2504" s="413">
        <v>1605805</v>
      </c>
      <c r="G2504" s="413">
        <v>122029</v>
      </c>
      <c r="H2504" s="410">
        <f t="shared" si="78"/>
        <v>39153000</v>
      </c>
      <c r="I2504" s="410" t="str">
        <f t="shared" si="79"/>
        <v>-- Vinilchlorido polimerų</v>
      </c>
      <c r="J2504" s="410" t="str">
        <f t="shared" si="79"/>
        <v>kilogramai</v>
      </c>
    </row>
    <row r="2505" spans="1:10" ht="18" hidden="1" customHeight="1">
      <c r="A2505" s="414"/>
      <c r="B2505" s="414"/>
      <c r="C2505" s="414"/>
      <c r="D2505" s="414"/>
      <c r="E2505" s="412">
        <v>2009</v>
      </c>
      <c r="F2505" s="413">
        <v>1848738</v>
      </c>
      <c r="G2505" s="413">
        <v>90027</v>
      </c>
      <c r="H2505" s="410">
        <f t="shared" si="78"/>
        <v>39153000</v>
      </c>
      <c r="I2505" s="410" t="str">
        <f t="shared" si="79"/>
        <v>-- Vinilchlorido polimerų</v>
      </c>
      <c r="J2505" s="410" t="str">
        <f t="shared" si="79"/>
        <v>kilogramai</v>
      </c>
    </row>
    <row r="2506" spans="1:10" ht="18" hidden="1" customHeight="1">
      <c r="A2506" s="414"/>
      <c r="B2506" s="414"/>
      <c r="C2506" s="414"/>
      <c r="D2506" s="414"/>
      <c r="E2506" s="412">
        <v>2008</v>
      </c>
      <c r="F2506" s="413">
        <v>2329034</v>
      </c>
      <c r="G2506" s="413">
        <v>376678</v>
      </c>
      <c r="H2506" s="410">
        <f t="shared" si="78"/>
        <v>39153000</v>
      </c>
      <c r="I2506" s="410" t="str">
        <f t="shared" si="79"/>
        <v>-- Vinilchlorido polimerų</v>
      </c>
      <c r="J2506" s="410" t="str">
        <f t="shared" si="79"/>
        <v>kilogramai</v>
      </c>
    </row>
    <row r="2507" spans="1:10" ht="18" hidden="1" customHeight="1">
      <c r="A2507" s="414"/>
      <c r="B2507" s="414"/>
      <c r="C2507" s="414"/>
      <c r="D2507" s="414"/>
      <c r="E2507" s="412">
        <v>2007</v>
      </c>
      <c r="F2507" s="413">
        <v>966278</v>
      </c>
      <c r="G2507" s="413">
        <v>268384</v>
      </c>
      <c r="H2507" s="410">
        <f t="shared" si="78"/>
        <v>39153000</v>
      </c>
      <c r="I2507" s="410" t="str">
        <f t="shared" si="79"/>
        <v>-- Vinilchlorido polimerų</v>
      </c>
      <c r="J2507" s="410" t="str">
        <f t="shared" si="79"/>
        <v>kilogramai</v>
      </c>
    </row>
    <row r="2508" spans="1:10" ht="18" hidden="1" customHeight="1">
      <c r="A2508" s="414"/>
      <c r="B2508" s="414"/>
      <c r="C2508" s="414"/>
      <c r="D2508" s="414"/>
      <c r="E2508" s="412">
        <v>2006</v>
      </c>
      <c r="F2508" s="413">
        <v>456819</v>
      </c>
      <c r="G2508" s="413">
        <v>206016</v>
      </c>
      <c r="H2508" s="410">
        <f t="shared" si="78"/>
        <v>39153000</v>
      </c>
      <c r="I2508" s="410" t="str">
        <f t="shared" si="79"/>
        <v>-- Vinilchlorido polimerų</v>
      </c>
      <c r="J2508" s="410" t="str">
        <f t="shared" si="79"/>
        <v>kilogramai</v>
      </c>
    </row>
    <row r="2509" spans="1:10" ht="18" hidden="1" customHeight="1">
      <c r="A2509" s="414"/>
      <c r="B2509" s="414"/>
      <c r="C2509" s="414"/>
      <c r="D2509" s="414"/>
      <c r="E2509" s="412">
        <v>2005</v>
      </c>
      <c r="F2509" s="413">
        <v>549254</v>
      </c>
      <c r="G2509" s="413">
        <v>329730</v>
      </c>
      <c r="H2509" s="410">
        <f t="shared" si="78"/>
        <v>39153000</v>
      </c>
      <c r="I2509" s="410" t="str">
        <f t="shared" si="79"/>
        <v>-- Vinilchlorido polimerų</v>
      </c>
      <c r="J2509" s="410" t="str">
        <f t="shared" si="79"/>
        <v>kilogramai</v>
      </c>
    </row>
    <row r="2510" spans="1:10" ht="18" hidden="1" customHeight="1">
      <c r="A2510" s="414"/>
      <c r="B2510" s="411" t="s">
        <v>3360</v>
      </c>
      <c r="C2510" s="411" t="s">
        <v>3361</v>
      </c>
      <c r="D2510" s="411" t="s">
        <v>3054</v>
      </c>
      <c r="E2510" s="412">
        <v>2018</v>
      </c>
      <c r="F2510" s="413">
        <v>4597073.3</v>
      </c>
      <c r="G2510" s="413">
        <v>1039429</v>
      </c>
      <c r="H2510" s="410">
        <f t="shared" si="78"/>
        <v>39159011</v>
      </c>
      <c r="I2510" s="410" t="str">
        <f t="shared" si="79"/>
        <v>-- Propileno polimerų</v>
      </c>
      <c r="J2510" s="410" t="str">
        <f t="shared" si="79"/>
        <v>kilogramai</v>
      </c>
    </row>
    <row r="2511" spans="1:10" ht="18" hidden="1" customHeight="1">
      <c r="A2511" s="414"/>
      <c r="B2511" s="414"/>
      <c r="C2511" s="414"/>
      <c r="D2511" s="414"/>
      <c r="E2511" s="412">
        <v>2017</v>
      </c>
      <c r="F2511" s="413">
        <v>2658920</v>
      </c>
      <c r="G2511" s="413">
        <v>820718</v>
      </c>
      <c r="H2511" s="410">
        <f t="shared" si="78"/>
        <v>39159011</v>
      </c>
      <c r="I2511" s="410" t="str">
        <f t="shared" si="79"/>
        <v>-- Propileno polimerų</v>
      </c>
      <c r="J2511" s="410" t="str">
        <f t="shared" si="79"/>
        <v>kilogramai</v>
      </c>
    </row>
    <row r="2512" spans="1:10" ht="18" hidden="1" customHeight="1">
      <c r="A2512" s="414"/>
      <c r="B2512" s="414"/>
      <c r="C2512" s="414"/>
      <c r="D2512" s="414"/>
      <c r="E2512" s="412">
        <v>2016</v>
      </c>
      <c r="F2512" s="413">
        <v>1472918</v>
      </c>
      <c r="G2512" s="413">
        <v>734062</v>
      </c>
      <c r="H2512" s="410">
        <f t="shared" si="78"/>
        <v>39159011</v>
      </c>
      <c r="I2512" s="410" t="str">
        <f t="shared" si="79"/>
        <v>-- Propileno polimerų</v>
      </c>
      <c r="J2512" s="410" t="str">
        <f t="shared" si="79"/>
        <v>kilogramai</v>
      </c>
    </row>
    <row r="2513" spans="1:10" ht="18" hidden="1" customHeight="1">
      <c r="A2513" s="414"/>
      <c r="B2513" s="414"/>
      <c r="C2513" s="414"/>
      <c r="D2513" s="414"/>
      <c r="E2513" s="412">
        <v>2015</v>
      </c>
      <c r="F2513" s="413">
        <v>1706040</v>
      </c>
      <c r="G2513" s="413">
        <v>2116046</v>
      </c>
      <c r="H2513" s="410">
        <f t="shared" si="78"/>
        <v>39159011</v>
      </c>
      <c r="I2513" s="410" t="str">
        <f t="shared" si="79"/>
        <v>-- Propileno polimerų</v>
      </c>
      <c r="J2513" s="410" t="str">
        <f t="shared" si="79"/>
        <v>kilogramai</v>
      </c>
    </row>
    <row r="2514" spans="1:10" ht="18" hidden="1" customHeight="1">
      <c r="A2514" s="414"/>
      <c r="B2514" s="414"/>
      <c r="C2514" s="414"/>
      <c r="D2514" s="414"/>
      <c r="E2514" s="412">
        <v>2014</v>
      </c>
      <c r="F2514" s="413">
        <v>775591</v>
      </c>
      <c r="G2514" s="413">
        <v>1797232</v>
      </c>
      <c r="H2514" s="410">
        <f t="shared" si="78"/>
        <v>39159011</v>
      </c>
      <c r="I2514" s="410" t="str">
        <f t="shared" si="79"/>
        <v>-- Propileno polimerų</v>
      </c>
      <c r="J2514" s="410" t="str">
        <f t="shared" si="79"/>
        <v>kilogramai</v>
      </c>
    </row>
    <row r="2515" spans="1:10" ht="18" hidden="1" customHeight="1">
      <c r="A2515" s="414"/>
      <c r="B2515" s="414"/>
      <c r="C2515" s="414"/>
      <c r="D2515" s="414"/>
      <c r="E2515" s="412">
        <v>2013</v>
      </c>
      <c r="F2515" s="413">
        <v>520436.5</v>
      </c>
      <c r="G2515" s="413">
        <v>622572</v>
      </c>
      <c r="H2515" s="410">
        <f t="shared" si="78"/>
        <v>39159011</v>
      </c>
      <c r="I2515" s="410" t="str">
        <f t="shared" si="79"/>
        <v>-- Propileno polimerų</v>
      </c>
      <c r="J2515" s="410" t="str">
        <f t="shared" si="79"/>
        <v>kilogramai</v>
      </c>
    </row>
    <row r="2516" spans="1:10" ht="18" hidden="1" customHeight="1">
      <c r="A2516" s="414"/>
      <c r="B2516" s="414"/>
      <c r="C2516" s="414"/>
      <c r="D2516" s="414"/>
      <c r="E2516" s="412">
        <v>2012</v>
      </c>
      <c r="F2516" s="413">
        <v>827187</v>
      </c>
      <c r="G2516" s="413">
        <v>212553</v>
      </c>
      <c r="H2516" s="410">
        <f t="shared" si="78"/>
        <v>39159011</v>
      </c>
      <c r="I2516" s="410" t="str">
        <f t="shared" si="79"/>
        <v>-- Propileno polimerų</v>
      </c>
      <c r="J2516" s="410" t="str">
        <f t="shared" si="79"/>
        <v>kilogramai</v>
      </c>
    </row>
    <row r="2517" spans="1:10" ht="18" hidden="1" customHeight="1">
      <c r="A2517" s="414"/>
      <c r="B2517" s="414"/>
      <c r="C2517" s="414"/>
      <c r="D2517" s="414"/>
      <c r="E2517" s="412">
        <v>2011</v>
      </c>
      <c r="F2517" s="413">
        <v>2123876</v>
      </c>
      <c r="G2517" s="413">
        <v>189794</v>
      </c>
      <c r="H2517" s="410">
        <f t="shared" si="78"/>
        <v>39159011</v>
      </c>
      <c r="I2517" s="410" t="str">
        <f t="shared" si="79"/>
        <v>-- Propileno polimerų</v>
      </c>
      <c r="J2517" s="410" t="str">
        <f t="shared" si="79"/>
        <v>kilogramai</v>
      </c>
    </row>
    <row r="2518" spans="1:10" ht="18" hidden="1" customHeight="1">
      <c r="A2518" s="414"/>
      <c r="B2518" s="414"/>
      <c r="C2518" s="414"/>
      <c r="D2518" s="414"/>
      <c r="E2518" s="412">
        <v>2010</v>
      </c>
      <c r="F2518" s="413">
        <v>747407</v>
      </c>
      <c r="G2518" s="413">
        <v>343665</v>
      </c>
      <c r="H2518" s="410">
        <f t="shared" si="78"/>
        <v>39159011</v>
      </c>
      <c r="I2518" s="410" t="str">
        <f t="shared" si="79"/>
        <v>-- Propileno polimerų</v>
      </c>
      <c r="J2518" s="410" t="str">
        <f t="shared" si="79"/>
        <v>kilogramai</v>
      </c>
    </row>
    <row r="2519" spans="1:10" ht="18" hidden="1" customHeight="1">
      <c r="A2519" s="414"/>
      <c r="B2519" s="414"/>
      <c r="C2519" s="414"/>
      <c r="D2519" s="414"/>
      <c r="E2519" s="412">
        <v>2009</v>
      </c>
      <c r="F2519" s="413">
        <v>638550</v>
      </c>
      <c r="G2519" s="413">
        <v>193590</v>
      </c>
      <c r="H2519" s="410">
        <f t="shared" si="78"/>
        <v>39159011</v>
      </c>
      <c r="I2519" s="410" t="str">
        <f t="shared" si="79"/>
        <v>-- Propileno polimerų</v>
      </c>
      <c r="J2519" s="410" t="str">
        <f t="shared" si="79"/>
        <v>kilogramai</v>
      </c>
    </row>
    <row r="2520" spans="1:10" ht="18" hidden="1" customHeight="1">
      <c r="A2520" s="414"/>
      <c r="B2520" s="414"/>
      <c r="C2520" s="414"/>
      <c r="D2520" s="414"/>
      <c r="E2520" s="412">
        <v>2008</v>
      </c>
      <c r="F2520" s="413">
        <v>488484</v>
      </c>
      <c r="G2520" s="413">
        <v>21587</v>
      </c>
      <c r="H2520" s="410">
        <f t="shared" si="78"/>
        <v>39159011</v>
      </c>
      <c r="I2520" s="410" t="str">
        <f t="shared" si="79"/>
        <v>-- Propileno polimerų</v>
      </c>
      <c r="J2520" s="410" t="str">
        <f t="shared" si="79"/>
        <v>kilogramai</v>
      </c>
    </row>
    <row r="2521" spans="1:10" ht="18" hidden="1" customHeight="1">
      <c r="A2521" s="414"/>
      <c r="B2521" s="414"/>
      <c r="C2521" s="414"/>
      <c r="D2521" s="414"/>
      <c r="E2521" s="412">
        <v>2007</v>
      </c>
      <c r="F2521" s="413">
        <v>782636</v>
      </c>
      <c r="G2521" s="413">
        <v>125967</v>
      </c>
      <c r="H2521" s="410">
        <f t="shared" si="78"/>
        <v>39159011</v>
      </c>
      <c r="I2521" s="410" t="str">
        <f t="shared" si="79"/>
        <v>-- Propileno polimerų</v>
      </c>
      <c r="J2521" s="410" t="str">
        <f t="shared" si="79"/>
        <v>kilogramai</v>
      </c>
    </row>
    <row r="2522" spans="1:10" ht="18" hidden="1" customHeight="1">
      <c r="A2522" s="414"/>
      <c r="B2522" s="414"/>
      <c r="C2522" s="414"/>
      <c r="D2522" s="414"/>
      <c r="E2522" s="412">
        <v>2006</v>
      </c>
      <c r="F2522" s="413">
        <v>200157</v>
      </c>
      <c r="G2522" s="413">
        <v>86651</v>
      </c>
      <c r="H2522" s="410">
        <f t="shared" si="78"/>
        <v>39159011</v>
      </c>
      <c r="I2522" s="410" t="str">
        <f t="shared" si="79"/>
        <v>-- Propileno polimerų</v>
      </c>
      <c r="J2522" s="410" t="str">
        <f t="shared" si="79"/>
        <v>kilogramai</v>
      </c>
    </row>
    <row r="2523" spans="1:10" ht="18" hidden="1" customHeight="1">
      <c r="A2523" s="414"/>
      <c r="B2523" s="414"/>
      <c r="C2523" s="414"/>
      <c r="D2523" s="414"/>
      <c r="E2523" s="412">
        <v>2005</v>
      </c>
      <c r="F2523" s="413">
        <v>452487</v>
      </c>
      <c r="G2523" s="413">
        <v>55037</v>
      </c>
      <c r="H2523" s="410">
        <f t="shared" si="78"/>
        <v>39159011</v>
      </c>
      <c r="I2523" s="410" t="str">
        <f t="shared" si="79"/>
        <v>-- Propileno polimerų</v>
      </c>
      <c r="J2523" s="410" t="str">
        <f t="shared" si="79"/>
        <v>kilogramai</v>
      </c>
    </row>
    <row r="2524" spans="1:10" ht="18" hidden="1" customHeight="1">
      <c r="A2524" s="414"/>
      <c r="B2524" s="411" t="s">
        <v>3362</v>
      </c>
      <c r="C2524" s="411" t="s">
        <v>3363</v>
      </c>
      <c r="D2524" s="411" t="s">
        <v>3054</v>
      </c>
      <c r="E2524" s="412">
        <v>2018</v>
      </c>
      <c r="F2524" s="413"/>
      <c r="G2524" s="413"/>
      <c r="H2524" s="410">
        <f t="shared" si="78"/>
        <v>39159018</v>
      </c>
      <c r="I2524" s="410" t="str">
        <f t="shared" si="79"/>
        <v>-- Kitų</v>
      </c>
      <c r="J2524" s="410" t="str">
        <f t="shared" si="79"/>
        <v>kilogramai</v>
      </c>
    </row>
    <row r="2525" spans="1:10" ht="18" hidden="1" customHeight="1">
      <c r="A2525" s="414"/>
      <c r="B2525" s="414"/>
      <c r="C2525" s="414"/>
      <c r="D2525" s="414"/>
      <c r="E2525" s="412">
        <v>2017</v>
      </c>
      <c r="F2525" s="413"/>
      <c r="G2525" s="413"/>
      <c r="H2525" s="410">
        <f t="shared" si="78"/>
        <v>39159018</v>
      </c>
      <c r="I2525" s="410" t="str">
        <f t="shared" si="79"/>
        <v>-- Kitų</v>
      </c>
      <c r="J2525" s="410" t="str">
        <f t="shared" si="79"/>
        <v>kilogramai</v>
      </c>
    </row>
    <row r="2526" spans="1:10" ht="18" hidden="1" customHeight="1">
      <c r="A2526" s="414"/>
      <c r="B2526" s="414"/>
      <c r="C2526" s="414"/>
      <c r="D2526" s="414"/>
      <c r="E2526" s="412">
        <v>2016</v>
      </c>
      <c r="F2526" s="413"/>
      <c r="G2526" s="413"/>
      <c r="H2526" s="410">
        <f t="shared" si="78"/>
        <v>39159018</v>
      </c>
      <c r="I2526" s="410" t="str">
        <f t="shared" si="79"/>
        <v>-- Kitų</v>
      </c>
      <c r="J2526" s="410" t="str">
        <f t="shared" si="79"/>
        <v>kilogramai</v>
      </c>
    </row>
    <row r="2527" spans="1:10" ht="18" hidden="1" customHeight="1">
      <c r="A2527" s="414"/>
      <c r="B2527" s="414"/>
      <c r="C2527" s="414"/>
      <c r="D2527" s="414"/>
      <c r="E2527" s="412">
        <v>2015</v>
      </c>
      <c r="F2527" s="413"/>
      <c r="G2527" s="413"/>
      <c r="H2527" s="410">
        <f t="shared" si="78"/>
        <v>39159018</v>
      </c>
      <c r="I2527" s="410" t="str">
        <f t="shared" si="79"/>
        <v>-- Kitų</v>
      </c>
      <c r="J2527" s="410" t="str">
        <f t="shared" si="79"/>
        <v>kilogramai</v>
      </c>
    </row>
    <row r="2528" spans="1:10" ht="18" hidden="1" customHeight="1">
      <c r="A2528" s="414"/>
      <c r="B2528" s="414"/>
      <c r="C2528" s="414"/>
      <c r="D2528" s="414"/>
      <c r="E2528" s="412">
        <v>2014</v>
      </c>
      <c r="F2528" s="413"/>
      <c r="G2528" s="413"/>
      <c r="H2528" s="410">
        <f t="shared" si="78"/>
        <v>39159018</v>
      </c>
      <c r="I2528" s="410" t="str">
        <f t="shared" si="79"/>
        <v>-- Kitų</v>
      </c>
      <c r="J2528" s="410" t="str">
        <f t="shared" si="79"/>
        <v>kilogramai</v>
      </c>
    </row>
    <row r="2529" spans="1:10" ht="18" hidden="1" customHeight="1">
      <c r="A2529" s="414"/>
      <c r="B2529" s="414"/>
      <c r="C2529" s="414"/>
      <c r="D2529" s="414"/>
      <c r="E2529" s="412">
        <v>2013</v>
      </c>
      <c r="F2529" s="413"/>
      <c r="G2529" s="413"/>
      <c r="H2529" s="410">
        <f t="shared" si="78"/>
        <v>39159018</v>
      </c>
      <c r="I2529" s="410" t="str">
        <f t="shared" si="79"/>
        <v>-- Kitų</v>
      </c>
      <c r="J2529" s="410" t="str">
        <f t="shared" si="79"/>
        <v>kilogramai</v>
      </c>
    </row>
    <row r="2530" spans="1:10" ht="18" hidden="1" customHeight="1">
      <c r="A2530" s="414"/>
      <c r="B2530" s="414"/>
      <c r="C2530" s="414"/>
      <c r="D2530" s="414"/>
      <c r="E2530" s="412">
        <v>2012</v>
      </c>
      <c r="F2530" s="413"/>
      <c r="G2530" s="413"/>
      <c r="H2530" s="410">
        <f t="shared" si="78"/>
        <v>39159018</v>
      </c>
      <c r="I2530" s="410" t="str">
        <f t="shared" si="79"/>
        <v>-- Kitų</v>
      </c>
      <c r="J2530" s="410" t="str">
        <f t="shared" si="79"/>
        <v>kilogramai</v>
      </c>
    </row>
    <row r="2531" spans="1:10" ht="18" hidden="1" customHeight="1">
      <c r="A2531" s="414"/>
      <c r="B2531" s="414"/>
      <c r="C2531" s="414"/>
      <c r="D2531" s="414"/>
      <c r="E2531" s="412">
        <v>2011</v>
      </c>
      <c r="F2531" s="413"/>
      <c r="G2531" s="413"/>
      <c r="H2531" s="410">
        <f t="shared" si="78"/>
        <v>39159018</v>
      </c>
      <c r="I2531" s="410" t="str">
        <f t="shared" si="79"/>
        <v>-- Kitų</v>
      </c>
      <c r="J2531" s="410" t="str">
        <f t="shared" si="79"/>
        <v>kilogramai</v>
      </c>
    </row>
    <row r="2532" spans="1:10" ht="18" hidden="1" customHeight="1">
      <c r="A2532" s="414"/>
      <c r="B2532" s="414"/>
      <c r="C2532" s="414"/>
      <c r="D2532" s="414"/>
      <c r="E2532" s="412">
        <v>2010</v>
      </c>
      <c r="F2532" s="413"/>
      <c r="G2532" s="413"/>
      <c r="H2532" s="410">
        <f t="shared" si="78"/>
        <v>39159018</v>
      </c>
      <c r="I2532" s="410" t="str">
        <f t="shared" si="79"/>
        <v>-- Kitų</v>
      </c>
      <c r="J2532" s="410" t="str">
        <f t="shared" si="79"/>
        <v>kilogramai</v>
      </c>
    </row>
    <row r="2533" spans="1:10" ht="18" hidden="1" customHeight="1">
      <c r="A2533" s="414"/>
      <c r="B2533" s="414"/>
      <c r="C2533" s="414"/>
      <c r="D2533" s="414"/>
      <c r="E2533" s="412">
        <v>2009</v>
      </c>
      <c r="F2533" s="413">
        <v>373968.1</v>
      </c>
      <c r="G2533" s="413">
        <v>0</v>
      </c>
      <c r="H2533" s="410">
        <f t="shared" si="78"/>
        <v>39159018</v>
      </c>
      <c r="I2533" s="410" t="str">
        <f t="shared" si="79"/>
        <v>-- Kitų</v>
      </c>
      <c r="J2533" s="410" t="str">
        <f t="shared" si="79"/>
        <v>kilogramai</v>
      </c>
    </row>
    <row r="2534" spans="1:10" ht="18" hidden="1" customHeight="1">
      <c r="A2534" s="414"/>
      <c r="B2534" s="414"/>
      <c r="C2534" s="414"/>
      <c r="D2534" s="414"/>
      <c r="E2534" s="412">
        <v>2008</v>
      </c>
      <c r="F2534" s="413">
        <v>1928047</v>
      </c>
      <c r="G2534" s="413">
        <v>0</v>
      </c>
      <c r="H2534" s="410">
        <f t="shared" si="78"/>
        <v>39159018</v>
      </c>
      <c r="I2534" s="410" t="str">
        <f t="shared" si="79"/>
        <v>-- Kitų</v>
      </c>
      <c r="J2534" s="410" t="str">
        <f t="shared" si="79"/>
        <v>kilogramai</v>
      </c>
    </row>
    <row r="2535" spans="1:10" ht="18" hidden="1" customHeight="1">
      <c r="A2535" s="414"/>
      <c r="B2535" s="414"/>
      <c r="C2535" s="414"/>
      <c r="D2535" s="414"/>
      <c r="E2535" s="412">
        <v>2007</v>
      </c>
      <c r="F2535" s="413">
        <v>2940421</v>
      </c>
      <c r="G2535" s="413">
        <v>30047</v>
      </c>
      <c r="H2535" s="410">
        <f t="shared" si="78"/>
        <v>39159018</v>
      </c>
      <c r="I2535" s="410" t="str">
        <f t="shared" si="79"/>
        <v>-- Kitų</v>
      </c>
      <c r="J2535" s="410" t="str">
        <f t="shared" si="79"/>
        <v>kilogramai</v>
      </c>
    </row>
    <row r="2536" spans="1:10" ht="18" hidden="1" customHeight="1">
      <c r="A2536" s="414"/>
      <c r="B2536" s="414"/>
      <c r="C2536" s="414"/>
      <c r="D2536" s="414"/>
      <c r="E2536" s="412">
        <v>2006</v>
      </c>
      <c r="F2536" s="413">
        <v>990871</v>
      </c>
      <c r="G2536" s="413">
        <v>63815</v>
      </c>
      <c r="H2536" s="410">
        <f t="shared" si="78"/>
        <v>39159018</v>
      </c>
      <c r="I2536" s="410" t="str">
        <f t="shared" si="79"/>
        <v>-- Kitų</v>
      </c>
      <c r="J2536" s="410" t="str">
        <f t="shared" si="79"/>
        <v>kilogramai</v>
      </c>
    </row>
    <row r="2537" spans="1:10" ht="18" hidden="1" customHeight="1">
      <c r="A2537" s="414"/>
      <c r="B2537" s="414"/>
      <c r="C2537" s="414"/>
      <c r="D2537" s="414"/>
      <c r="E2537" s="412">
        <v>2005</v>
      </c>
      <c r="F2537" s="413">
        <v>658510</v>
      </c>
      <c r="G2537" s="413">
        <v>219328</v>
      </c>
      <c r="H2537" s="410">
        <f t="shared" si="78"/>
        <v>39159018</v>
      </c>
      <c r="I2537" s="410" t="str">
        <f t="shared" si="79"/>
        <v>-- Kitų</v>
      </c>
      <c r="J2537" s="410" t="str">
        <f t="shared" si="79"/>
        <v>kilogramai</v>
      </c>
    </row>
    <row r="2538" spans="1:10" ht="18" hidden="1" customHeight="1">
      <c r="A2538" s="414"/>
      <c r="B2538" s="411" t="s">
        <v>3364</v>
      </c>
      <c r="C2538" s="411" t="s">
        <v>3107</v>
      </c>
      <c r="D2538" s="411" t="s">
        <v>3054</v>
      </c>
      <c r="E2538" s="412">
        <v>2018</v>
      </c>
      <c r="F2538" s="413">
        <v>23190438.100000001</v>
      </c>
      <c r="G2538" s="413">
        <v>8090258.7999999998</v>
      </c>
      <c r="H2538" s="410">
        <f t="shared" si="78"/>
        <v>39159080</v>
      </c>
      <c r="I2538" s="410" t="str">
        <f t="shared" si="79"/>
        <v>-- Kiti</v>
      </c>
      <c r="J2538" s="410" t="str">
        <f t="shared" si="79"/>
        <v>kilogramai</v>
      </c>
    </row>
    <row r="2539" spans="1:10" ht="18" hidden="1" customHeight="1">
      <c r="A2539" s="414"/>
      <c r="B2539" s="414"/>
      <c r="C2539" s="414"/>
      <c r="D2539" s="414"/>
      <c r="E2539" s="412">
        <v>2017</v>
      </c>
      <c r="F2539" s="413">
        <v>23503244.5</v>
      </c>
      <c r="G2539" s="413">
        <v>4529574.2</v>
      </c>
      <c r="H2539" s="410">
        <f t="shared" si="78"/>
        <v>39159080</v>
      </c>
      <c r="I2539" s="410" t="str">
        <f t="shared" si="79"/>
        <v>-- Kiti</v>
      </c>
      <c r="J2539" s="410" t="str">
        <f t="shared" si="79"/>
        <v>kilogramai</v>
      </c>
    </row>
    <row r="2540" spans="1:10" ht="18" hidden="1" customHeight="1">
      <c r="A2540" s="414"/>
      <c r="B2540" s="414"/>
      <c r="C2540" s="414"/>
      <c r="D2540" s="414"/>
      <c r="E2540" s="412">
        <v>2016</v>
      </c>
      <c r="F2540" s="413">
        <v>17015442</v>
      </c>
      <c r="G2540" s="413">
        <v>6225268.2000000002</v>
      </c>
      <c r="H2540" s="410">
        <f t="shared" si="78"/>
        <v>39159080</v>
      </c>
      <c r="I2540" s="410" t="str">
        <f t="shared" si="79"/>
        <v>-- Kiti</v>
      </c>
      <c r="J2540" s="410" t="str">
        <f t="shared" si="79"/>
        <v>kilogramai</v>
      </c>
    </row>
    <row r="2541" spans="1:10" ht="18" hidden="1" customHeight="1">
      <c r="A2541" s="414"/>
      <c r="B2541" s="414"/>
      <c r="C2541" s="414"/>
      <c r="D2541" s="414"/>
      <c r="E2541" s="412">
        <v>2015</v>
      </c>
      <c r="F2541" s="413">
        <v>12117186.6</v>
      </c>
      <c r="G2541" s="413">
        <v>4505450.9000000004</v>
      </c>
      <c r="H2541" s="410">
        <f t="shared" si="78"/>
        <v>39159080</v>
      </c>
      <c r="I2541" s="410" t="str">
        <f t="shared" si="79"/>
        <v>-- Kiti</v>
      </c>
      <c r="J2541" s="410" t="str">
        <f t="shared" si="79"/>
        <v>kilogramai</v>
      </c>
    </row>
    <row r="2542" spans="1:10" ht="18" hidden="1" customHeight="1">
      <c r="A2542" s="414"/>
      <c r="B2542" s="414"/>
      <c r="C2542" s="414"/>
      <c r="D2542" s="414"/>
      <c r="E2542" s="412">
        <v>2014</v>
      </c>
      <c r="F2542" s="413">
        <v>9339725.0999999996</v>
      </c>
      <c r="G2542" s="413">
        <v>3420665.7</v>
      </c>
      <c r="H2542" s="410">
        <f t="shared" si="78"/>
        <v>39159080</v>
      </c>
      <c r="I2542" s="410" t="str">
        <f t="shared" si="79"/>
        <v>-- Kiti</v>
      </c>
      <c r="J2542" s="410" t="str">
        <f t="shared" si="79"/>
        <v>kilogramai</v>
      </c>
    </row>
    <row r="2543" spans="1:10" ht="18" hidden="1" customHeight="1">
      <c r="A2543" s="414"/>
      <c r="B2543" s="414"/>
      <c r="C2543" s="414"/>
      <c r="D2543" s="414"/>
      <c r="E2543" s="412">
        <v>2013</v>
      </c>
      <c r="F2543" s="413">
        <v>9747421.4000000004</v>
      </c>
      <c r="G2543" s="413">
        <v>4989946.2</v>
      </c>
      <c r="H2543" s="410">
        <f t="shared" si="78"/>
        <v>39159080</v>
      </c>
      <c r="I2543" s="410" t="str">
        <f t="shared" si="79"/>
        <v>-- Kiti</v>
      </c>
      <c r="J2543" s="410" t="str">
        <f t="shared" si="79"/>
        <v>kilogramai</v>
      </c>
    </row>
    <row r="2544" spans="1:10" ht="18" hidden="1" customHeight="1">
      <c r="A2544" s="414"/>
      <c r="B2544" s="414"/>
      <c r="C2544" s="414"/>
      <c r="D2544" s="414"/>
      <c r="E2544" s="412">
        <v>2012</v>
      </c>
      <c r="F2544" s="413">
        <v>8394870.9000000004</v>
      </c>
      <c r="G2544" s="413">
        <v>8345644.2000000002</v>
      </c>
      <c r="H2544" s="410">
        <f t="shared" si="78"/>
        <v>39159080</v>
      </c>
      <c r="I2544" s="410" t="str">
        <f t="shared" si="79"/>
        <v>-- Kiti</v>
      </c>
      <c r="J2544" s="410" t="str">
        <f t="shared" si="79"/>
        <v>kilogramai</v>
      </c>
    </row>
    <row r="2545" spans="1:10" ht="18" hidden="1" customHeight="1">
      <c r="A2545" s="414"/>
      <c r="B2545" s="414"/>
      <c r="C2545" s="414"/>
      <c r="D2545" s="414"/>
      <c r="E2545" s="412">
        <v>2011</v>
      </c>
      <c r="F2545" s="413">
        <v>5859279.5</v>
      </c>
      <c r="G2545" s="413">
        <v>5423235.2999999998</v>
      </c>
      <c r="H2545" s="410">
        <f t="shared" si="78"/>
        <v>39159080</v>
      </c>
      <c r="I2545" s="410" t="str">
        <f t="shared" si="79"/>
        <v>-- Kiti</v>
      </c>
      <c r="J2545" s="410" t="str">
        <f t="shared" si="79"/>
        <v>kilogramai</v>
      </c>
    </row>
    <row r="2546" spans="1:10" ht="18" hidden="1" customHeight="1">
      <c r="A2546" s="414"/>
      <c r="B2546" s="414"/>
      <c r="C2546" s="414"/>
      <c r="D2546" s="414"/>
      <c r="E2546" s="412">
        <v>2010</v>
      </c>
      <c r="F2546" s="413">
        <v>5592631.5999999996</v>
      </c>
      <c r="G2546" s="413">
        <v>1434229</v>
      </c>
      <c r="H2546" s="410">
        <f t="shared" si="78"/>
        <v>39159080</v>
      </c>
      <c r="I2546" s="410" t="str">
        <f t="shared" si="79"/>
        <v>-- Kiti</v>
      </c>
      <c r="J2546" s="410" t="str">
        <f t="shared" si="79"/>
        <v>kilogramai</v>
      </c>
    </row>
    <row r="2547" spans="1:10" ht="18" hidden="1" customHeight="1">
      <c r="A2547" s="414"/>
      <c r="B2547" s="414"/>
      <c r="C2547" s="414"/>
      <c r="D2547" s="414"/>
      <c r="E2547" s="412">
        <v>2009</v>
      </c>
      <c r="F2547" s="413"/>
      <c r="G2547" s="413"/>
      <c r="H2547" s="410">
        <f t="shared" si="78"/>
        <v>39159080</v>
      </c>
      <c r="I2547" s="410" t="str">
        <f t="shared" si="79"/>
        <v>-- Kiti</v>
      </c>
      <c r="J2547" s="410" t="str">
        <f t="shared" si="79"/>
        <v>kilogramai</v>
      </c>
    </row>
    <row r="2548" spans="1:10" ht="18" hidden="1" customHeight="1">
      <c r="A2548" s="414"/>
      <c r="B2548" s="414"/>
      <c r="C2548" s="414"/>
      <c r="D2548" s="414"/>
      <c r="E2548" s="412">
        <v>2008</v>
      </c>
      <c r="F2548" s="413"/>
      <c r="G2548" s="413"/>
      <c r="H2548" s="410">
        <f t="shared" si="78"/>
        <v>39159080</v>
      </c>
      <c r="I2548" s="410" t="str">
        <f t="shared" si="79"/>
        <v>-- Kiti</v>
      </c>
      <c r="J2548" s="410" t="str">
        <f t="shared" si="79"/>
        <v>kilogramai</v>
      </c>
    </row>
    <row r="2549" spans="1:10" ht="18" hidden="1" customHeight="1">
      <c r="A2549" s="414"/>
      <c r="B2549" s="414"/>
      <c r="C2549" s="414"/>
      <c r="D2549" s="414"/>
      <c r="E2549" s="412">
        <v>2007</v>
      </c>
      <c r="F2549" s="413"/>
      <c r="G2549" s="413"/>
      <c r="H2549" s="410">
        <f t="shared" si="78"/>
        <v>39159080</v>
      </c>
      <c r="I2549" s="410" t="str">
        <f t="shared" si="79"/>
        <v>-- Kiti</v>
      </c>
      <c r="J2549" s="410" t="str">
        <f t="shared" si="79"/>
        <v>kilogramai</v>
      </c>
    </row>
    <row r="2550" spans="1:10" ht="18" hidden="1" customHeight="1">
      <c r="A2550" s="414"/>
      <c r="B2550" s="414"/>
      <c r="C2550" s="414"/>
      <c r="D2550" s="414"/>
      <c r="E2550" s="412">
        <v>2006</v>
      </c>
      <c r="F2550" s="413"/>
      <c r="G2550" s="413"/>
      <c r="H2550" s="410">
        <f t="shared" si="78"/>
        <v>39159080</v>
      </c>
      <c r="I2550" s="410" t="str">
        <f t="shared" si="79"/>
        <v>-- Kiti</v>
      </c>
      <c r="J2550" s="410" t="str">
        <f t="shared" si="79"/>
        <v>kilogramai</v>
      </c>
    </row>
    <row r="2551" spans="1:10" ht="18" hidden="1" customHeight="1">
      <c r="A2551" s="414"/>
      <c r="B2551" s="414"/>
      <c r="C2551" s="414"/>
      <c r="D2551" s="414"/>
      <c r="E2551" s="412">
        <v>2005</v>
      </c>
      <c r="F2551" s="413"/>
      <c r="G2551" s="413"/>
      <c r="H2551" s="410">
        <f t="shared" si="78"/>
        <v>39159080</v>
      </c>
      <c r="I2551" s="410" t="str">
        <f t="shared" si="79"/>
        <v>-- Kiti</v>
      </c>
      <c r="J2551" s="410" t="str">
        <f t="shared" si="79"/>
        <v>kilogramai</v>
      </c>
    </row>
    <row r="2552" spans="1:10" ht="18" hidden="1" customHeight="1">
      <c r="A2552" s="414"/>
      <c r="B2552" s="411" t="s">
        <v>3365</v>
      </c>
      <c r="C2552" s="411" t="s">
        <v>3107</v>
      </c>
      <c r="D2552" s="411" t="s">
        <v>3054</v>
      </c>
      <c r="E2552" s="412">
        <v>2018</v>
      </c>
      <c r="F2552" s="413"/>
      <c r="G2552" s="413"/>
      <c r="H2552" s="410">
        <f t="shared" si="78"/>
        <v>39159090</v>
      </c>
      <c r="I2552" s="410" t="str">
        <f t="shared" si="79"/>
        <v>-- Kiti</v>
      </c>
      <c r="J2552" s="410" t="str">
        <f t="shared" si="79"/>
        <v>kilogramai</v>
      </c>
    </row>
    <row r="2553" spans="1:10" ht="18" hidden="1" customHeight="1">
      <c r="A2553" s="414"/>
      <c r="B2553" s="414"/>
      <c r="C2553" s="414"/>
      <c r="D2553" s="414"/>
      <c r="E2553" s="412">
        <v>2017</v>
      </c>
      <c r="F2553" s="413"/>
      <c r="G2553" s="413"/>
      <c r="H2553" s="410">
        <f t="shared" si="78"/>
        <v>39159090</v>
      </c>
      <c r="I2553" s="410" t="str">
        <f t="shared" si="79"/>
        <v>-- Kiti</v>
      </c>
      <c r="J2553" s="410" t="str">
        <f t="shared" si="79"/>
        <v>kilogramai</v>
      </c>
    </row>
    <row r="2554" spans="1:10" ht="18" hidden="1" customHeight="1">
      <c r="A2554" s="414"/>
      <c r="B2554" s="414"/>
      <c r="C2554" s="414"/>
      <c r="D2554" s="414"/>
      <c r="E2554" s="412">
        <v>2016</v>
      </c>
      <c r="F2554" s="413"/>
      <c r="G2554" s="413"/>
      <c r="H2554" s="410">
        <f t="shared" si="78"/>
        <v>39159090</v>
      </c>
      <c r="I2554" s="410" t="str">
        <f t="shared" si="79"/>
        <v>-- Kiti</v>
      </c>
      <c r="J2554" s="410" t="str">
        <f t="shared" si="79"/>
        <v>kilogramai</v>
      </c>
    </row>
    <row r="2555" spans="1:10" ht="18" hidden="1" customHeight="1">
      <c r="A2555" s="414"/>
      <c r="B2555" s="414"/>
      <c r="C2555" s="414"/>
      <c r="D2555" s="414"/>
      <c r="E2555" s="412">
        <v>2015</v>
      </c>
      <c r="F2555" s="413"/>
      <c r="G2555" s="413"/>
      <c r="H2555" s="410">
        <f t="shared" si="78"/>
        <v>39159090</v>
      </c>
      <c r="I2555" s="410" t="str">
        <f t="shared" si="79"/>
        <v>-- Kiti</v>
      </c>
      <c r="J2555" s="410" t="str">
        <f t="shared" si="79"/>
        <v>kilogramai</v>
      </c>
    </row>
    <row r="2556" spans="1:10" ht="18" hidden="1" customHeight="1">
      <c r="A2556" s="414"/>
      <c r="B2556" s="414"/>
      <c r="C2556" s="414"/>
      <c r="D2556" s="414"/>
      <c r="E2556" s="412">
        <v>2014</v>
      </c>
      <c r="F2556" s="413"/>
      <c r="G2556" s="413"/>
      <c r="H2556" s="410">
        <f t="shared" si="78"/>
        <v>39159090</v>
      </c>
      <c r="I2556" s="410" t="str">
        <f t="shared" si="79"/>
        <v>-- Kiti</v>
      </c>
      <c r="J2556" s="410" t="str">
        <f t="shared" si="79"/>
        <v>kilogramai</v>
      </c>
    </row>
    <row r="2557" spans="1:10" ht="18" hidden="1" customHeight="1">
      <c r="A2557" s="414"/>
      <c r="B2557" s="414"/>
      <c r="C2557" s="414"/>
      <c r="D2557" s="414"/>
      <c r="E2557" s="412">
        <v>2013</v>
      </c>
      <c r="F2557" s="413"/>
      <c r="G2557" s="413"/>
      <c r="H2557" s="410">
        <f t="shared" si="78"/>
        <v>39159090</v>
      </c>
      <c r="I2557" s="410" t="str">
        <f t="shared" si="79"/>
        <v>-- Kiti</v>
      </c>
      <c r="J2557" s="410" t="str">
        <f t="shared" si="79"/>
        <v>kilogramai</v>
      </c>
    </row>
    <row r="2558" spans="1:10" ht="18" hidden="1" customHeight="1">
      <c r="A2558" s="414"/>
      <c r="B2558" s="414"/>
      <c r="C2558" s="414"/>
      <c r="D2558" s="414"/>
      <c r="E2558" s="412">
        <v>2012</v>
      </c>
      <c r="F2558" s="413"/>
      <c r="G2558" s="413"/>
      <c r="H2558" s="410">
        <f t="shared" si="78"/>
        <v>39159090</v>
      </c>
      <c r="I2558" s="410" t="str">
        <f t="shared" si="79"/>
        <v>-- Kiti</v>
      </c>
      <c r="J2558" s="410" t="str">
        <f t="shared" si="79"/>
        <v>kilogramai</v>
      </c>
    </row>
    <row r="2559" spans="1:10" ht="18" hidden="1" customHeight="1">
      <c r="A2559" s="414"/>
      <c r="B2559" s="414"/>
      <c r="C2559" s="414"/>
      <c r="D2559" s="414"/>
      <c r="E2559" s="412">
        <v>2011</v>
      </c>
      <c r="F2559" s="413"/>
      <c r="G2559" s="413"/>
      <c r="H2559" s="410">
        <f t="shared" si="78"/>
        <v>39159090</v>
      </c>
      <c r="I2559" s="410" t="str">
        <f t="shared" si="79"/>
        <v>-- Kiti</v>
      </c>
      <c r="J2559" s="410" t="str">
        <f t="shared" si="79"/>
        <v>kilogramai</v>
      </c>
    </row>
    <row r="2560" spans="1:10" ht="18" hidden="1" customHeight="1">
      <c r="A2560" s="414"/>
      <c r="B2560" s="414"/>
      <c r="C2560" s="414"/>
      <c r="D2560" s="414"/>
      <c r="E2560" s="412">
        <v>2010</v>
      </c>
      <c r="F2560" s="413"/>
      <c r="G2560" s="413"/>
      <c r="H2560" s="410">
        <f t="shared" si="78"/>
        <v>39159090</v>
      </c>
      <c r="I2560" s="410" t="str">
        <f t="shared" si="79"/>
        <v>-- Kiti</v>
      </c>
      <c r="J2560" s="410" t="str">
        <f t="shared" si="79"/>
        <v>kilogramai</v>
      </c>
    </row>
    <row r="2561" spans="1:10" ht="18" hidden="1" customHeight="1">
      <c r="A2561" s="414"/>
      <c r="B2561" s="414"/>
      <c r="C2561" s="414"/>
      <c r="D2561" s="414"/>
      <c r="E2561" s="412">
        <v>2009</v>
      </c>
      <c r="F2561" s="413">
        <v>7107432</v>
      </c>
      <c r="G2561" s="413">
        <v>924658.3</v>
      </c>
      <c r="H2561" s="410">
        <f t="shared" si="78"/>
        <v>39159090</v>
      </c>
      <c r="I2561" s="410" t="str">
        <f t="shared" si="79"/>
        <v>-- Kiti</v>
      </c>
      <c r="J2561" s="410" t="str">
        <f t="shared" si="79"/>
        <v>kilogramai</v>
      </c>
    </row>
    <row r="2562" spans="1:10" ht="18" hidden="1" customHeight="1">
      <c r="A2562" s="414"/>
      <c r="B2562" s="414"/>
      <c r="C2562" s="414"/>
      <c r="D2562" s="414"/>
      <c r="E2562" s="412">
        <v>2008</v>
      </c>
      <c r="F2562" s="413">
        <v>7895606</v>
      </c>
      <c r="G2562" s="413">
        <v>832096.3</v>
      </c>
      <c r="H2562" s="410">
        <f t="shared" si="78"/>
        <v>39159090</v>
      </c>
      <c r="I2562" s="410" t="str">
        <f t="shared" si="79"/>
        <v>-- Kiti</v>
      </c>
      <c r="J2562" s="410" t="str">
        <f t="shared" si="79"/>
        <v>kilogramai</v>
      </c>
    </row>
    <row r="2563" spans="1:10" ht="18" hidden="1" customHeight="1">
      <c r="A2563" s="414"/>
      <c r="B2563" s="414"/>
      <c r="C2563" s="414"/>
      <c r="D2563" s="414"/>
      <c r="E2563" s="412">
        <v>2007</v>
      </c>
      <c r="F2563" s="413">
        <v>7911247</v>
      </c>
      <c r="G2563" s="413">
        <v>1288780.6000000001</v>
      </c>
      <c r="H2563" s="410">
        <f t="shared" si="78"/>
        <v>39159090</v>
      </c>
      <c r="I2563" s="410" t="str">
        <f t="shared" si="79"/>
        <v>-- Kiti</v>
      </c>
      <c r="J2563" s="410" t="str">
        <f t="shared" si="79"/>
        <v>kilogramai</v>
      </c>
    </row>
    <row r="2564" spans="1:10" ht="18" hidden="1" customHeight="1">
      <c r="A2564" s="414"/>
      <c r="B2564" s="414"/>
      <c r="C2564" s="414"/>
      <c r="D2564" s="414"/>
      <c r="E2564" s="412">
        <v>2006</v>
      </c>
      <c r="F2564" s="413">
        <v>5919479</v>
      </c>
      <c r="G2564" s="413">
        <v>1216529.3999999999</v>
      </c>
      <c r="H2564" s="410">
        <f t="shared" si="78"/>
        <v>39159090</v>
      </c>
      <c r="I2564" s="410" t="str">
        <f t="shared" si="79"/>
        <v>-- Kiti</v>
      </c>
      <c r="J2564" s="410" t="str">
        <f t="shared" si="79"/>
        <v>kilogramai</v>
      </c>
    </row>
    <row r="2565" spans="1:10" ht="18" hidden="1" customHeight="1">
      <c r="A2565" s="414"/>
      <c r="B2565" s="414"/>
      <c r="C2565" s="414"/>
      <c r="D2565" s="414"/>
      <c r="E2565" s="412">
        <v>2005</v>
      </c>
      <c r="F2565" s="413">
        <v>4485230</v>
      </c>
      <c r="G2565" s="413">
        <v>2257738</v>
      </c>
      <c r="H2565" s="410">
        <f t="shared" ref="H2565:H2628" si="80">+IF(B2565=0,H2564,VALUE(B2565))</f>
        <v>39159090</v>
      </c>
      <c r="I2565" s="410" t="str">
        <f t="shared" ref="I2565:J2628" si="81">+IF(C2565=0,I2564,C2565)</f>
        <v>-- Kiti</v>
      </c>
      <c r="J2565" s="410" t="str">
        <f t="shared" si="81"/>
        <v>kilogramai</v>
      </c>
    </row>
    <row r="2566" spans="1:10" ht="18" hidden="1" customHeight="1">
      <c r="A2566" s="414"/>
      <c r="B2566" s="411" t="s">
        <v>3366</v>
      </c>
      <c r="C2566" s="411" t="s">
        <v>3367</v>
      </c>
      <c r="D2566" s="411" t="s">
        <v>3054</v>
      </c>
      <c r="E2566" s="412">
        <v>2018</v>
      </c>
      <c r="F2566" s="413">
        <v>236033.9</v>
      </c>
      <c r="G2566" s="413">
        <v>393476.2</v>
      </c>
      <c r="H2566" s="410">
        <f t="shared" si="80"/>
        <v>39161000</v>
      </c>
      <c r="I2566" s="410" t="str">
        <f t="shared" si="81"/>
        <v>-- Iš etileno polimerų</v>
      </c>
      <c r="J2566" s="410" t="str">
        <f t="shared" si="81"/>
        <v>kilogramai</v>
      </c>
    </row>
    <row r="2567" spans="1:10" ht="18" hidden="1" customHeight="1">
      <c r="A2567" s="414"/>
      <c r="B2567" s="414"/>
      <c r="C2567" s="414"/>
      <c r="D2567" s="414"/>
      <c r="E2567" s="412">
        <v>2017</v>
      </c>
      <c r="F2567" s="413">
        <v>50912.3</v>
      </c>
      <c r="G2567" s="413">
        <v>166195.5</v>
      </c>
      <c r="H2567" s="410">
        <f t="shared" si="80"/>
        <v>39161000</v>
      </c>
      <c r="I2567" s="410" t="str">
        <f t="shared" si="81"/>
        <v>-- Iš etileno polimerų</v>
      </c>
      <c r="J2567" s="410" t="str">
        <f t="shared" si="81"/>
        <v>kilogramai</v>
      </c>
    </row>
    <row r="2568" spans="1:10" ht="18" hidden="1" customHeight="1">
      <c r="A2568" s="414"/>
      <c r="B2568" s="414"/>
      <c r="C2568" s="414"/>
      <c r="D2568" s="414"/>
      <c r="E2568" s="412">
        <v>2016</v>
      </c>
      <c r="F2568" s="413">
        <v>55154.3</v>
      </c>
      <c r="G2568" s="413">
        <v>170258.9</v>
      </c>
      <c r="H2568" s="410">
        <f t="shared" si="80"/>
        <v>39161000</v>
      </c>
      <c r="I2568" s="410" t="str">
        <f t="shared" si="81"/>
        <v>-- Iš etileno polimerų</v>
      </c>
      <c r="J2568" s="410" t="str">
        <f t="shared" si="81"/>
        <v>kilogramai</v>
      </c>
    </row>
    <row r="2569" spans="1:10" ht="18" hidden="1" customHeight="1">
      <c r="A2569" s="414"/>
      <c r="B2569" s="414"/>
      <c r="C2569" s="414"/>
      <c r="D2569" s="414"/>
      <c r="E2569" s="412">
        <v>2015</v>
      </c>
      <c r="F2569" s="413">
        <v>25920.9</v>
      </c>
      <c r="G2569" s="413">
        <v>129443.8</v>
      </c>
      <c r="H2569" s="410">
        <f t="shared" si="80"/>
        <v>39161000</v>
      </c>
      <c r="I2569" s="410" t="str">
        <f t="shared" si="81"/>
        <v>-- Iš etileno polimerų</v>
      </c>
      <c r="J2569" s="410" t="str">
        <f t="shared" si="81"/>
        <v>kilogramai</v>
      </c>
    </row>
    <row r="2570" spans="1:10" ht="18" hidden="1" customHeight="1">
      <c r="A2570" s="414"/>
      <c r="B2570" s="414"/>
      <c r="C2570" s="414"/>
      <c r="D2570" s="414"/>
      <c r="E2570" s="412">
        <v>2014</v>
      </c>
      <c r="F2570" s="413">
        <v>32260.799999999999</v>
      </c>
      <c r="G2570" s="413">
        <v>139704.20000000001</v>
      </c>
      <c r="H2570" s="410">
        <f t="shared" si="80"/>
        <v>39161000</v>
      </c>
      <c r="I2570" s="410" t="str">
        <f t="shared" si="81"/>
        <v>-- Iš etileno polimerų</v>
      </c>
      <c r="J2570" s="410" t="str">
        <f t="shared" si="81"/>
        <v>kilogramai</v>
      </c>
    </row>
    <row r="2571" spans="1:10" ht="18" hidden="1" customHeight="1">
      <c r="A2571" s="414"/>
      <c r="B2571" s="414"/>
      <c r="C2571" s="414"/>
      <c r="D2571" s="414"/>
      <c r="E2571" s="412">
        <v>2013</v>
      </c>
      <c r="F2571" s="413">
        <v>8909.2000000000007</v>
      </c>
      <c r="G2571" s="413">
        <v>129717.6</v>
      </c>
      <c r="H2571" s="410">
        <f t="shared" si="80"/>
        <v>39161000</v>
      </c>
      <c r="I2571" s="410" t="str">
        <f t="shared" si="81"/>
        <v>-- Iš etileno polimerų</v>
      </c>
      <c r="J2571" s="410" t="str">
        <f t="shared" si="81"/>
        <v>kilogramai</v>
      </c>
    </row>
    <row r="2572" spans="1:10" ht="18" hidden="1" customHeight="1">
      <c r="A2572" s="414"/>
      <c r="B2572" s="414"/>
      <c r="C2572" s="414"/>
      <c r="D2572" s="414"/>
      <c r="E2572" s="412">
        <v>2012</v>
      </c>
      <c r="F2572" s="413">
        <v>18055.400000000001</v>
      </c>
      <c r="G2572" s="413">
        <v>332763</v>
      </c>
      <c r="H2572" s="410">
        <f t="shared" si="80"/>
        <v>39161000</v>
      </c>
      <c r="I2572" s="410" t="str">
        <f t="shared" si="81"/>
        <v>-- Iš etileno polimerų</v>
      </c>
      <c r="J2572" s="410" t="str">
        <f t="shared" si="81"/>
        <v>kilogramai</v>
      </c>
    </row>
    <row r="2573" spans="1:10" ht="18" hidden="1" customHeight="1">
      <c r="A2573" s="414"/>
      <c r="B2573" s="414"/>
      <c r="C2573" s="414"/>
      <c r="D2573" s="414"/>
      <c r="E2573" s="412">
        <v>2011</v>
      </c>
      <c r="F2573" s="413">
        <v>7130.4</v>
      </c>
      <c r="G2573" s="413">
        <v>92686.7</v>
      </c>
      <c r="H2573" s="410">
        <f t="shared" si="80"/>
        <v>39161000</v>
      </c>
      <c r="I2573" s="410" t="str">
        <f t="shared" si="81"/>
        <v>-- Iš etileno polimerų</v>
      </c>
      <c r="J2573" s="410" t="str">
        <f t="shared" si="81"/>
        <v>kilogramai</v>
      </c>
    </row>
    <row r="2574" spans="1:10" ht="18" hidden="1" customHeight="1">
      <c r="A2574" s="414"/>
      <c r="B2574" s="414"/>
      <c r="C2574" s="414"/>
      <c r="D2574" s="414"/>
      <c r="E2574" s="412">
        <v>2010</v>
      </c>
      <c r="F2574" s="413">
        <v>4217.6000000000004</v>
      </c>
      <c r="G2574" s="413">
        <v>90957.4</v>
      </c>
      <c r="H2574" s="410">
        <f t="shared" si="80"/>
        <v>39161000</v>
      </c>
      <c r="I2574" s="410" t="str">
        <f t="shared" si="81"/>
        <v>-- Iš etileno polimerų</v>
      </c>
      <c r="J2574" s="410" t="str">
        <f t="shared" si="81"/>
        <v>kilogramai</v>
      </c>
    </row>
    <row r="2575" spans="1:10" ht="18" hidden="1" customHeight="1">
      <c r="A2575" s="414"/>
      <c r="B2575" s="414"/>
      <c r="C2575" s="414"/>
      <c r="D2575" s="414"/>
      <c r="E2575" s="412">
        <v>2009</v>
      </c>
      <c r="F2575" s="413">
        <v>4728.2</v>
      </c>
      <c r="G2575" s="413">
        <v>57932.4</v>
      </c>
      <c r="H2575" s="410">
        <f t="shared" si="80"/>
        <v>39161000</v>
      </c>
      <c r="I2575" s="410" t="str">
        <f t="shared" si="81"/>
        <v>-- Iš etileno polimerų</v>
      </c>
      <c r="J2575" s="410" t="str">
        <f t="shared" si="81"/>
        <v>kilogramai</v>
      </c>
    </row>
    <row r="2576" spans="1:10" ht="18" hidden="1" customHeight="1">
      <c r="A2576" s="414"/>
      <c r="B2576" s="414"/>
      <c r="C2576" s="414"/>
      <c r="D2576" s="414"/>
      <c r="E2576" s="412">
        <v>2008</v>
      </c>
      <c r="F2576" s="413">
        <v>100309.2</v>
      </c>
      <c r="G2576" s="413">
        <v>333295.2</v>
      </c>
      <c r="H2576" s="410">
        <f t="shared" si="80"/>
        <v>39161000</v>
      </c>
      <c r="I2576" s="410" t="str">
        <f t="shared" si="81"/>
        <v>-- Iš etileno polimerų</v>
      </c>
      <c r="J2576" s="410" t="str">
        <f t="shared" si="81"/>
        <v>kilogramai</v>
      </c>
    </row>
    <row r="2577" spans="1:10" ht="18" hidden="1" customHeight="1">
      <c r="A2577" s="414"/>
      <c r="B2577" s="414"/>
      <c r="C2577" s="414"/>
      <c r="D2577" s="414"/>
      <c r="E2577" s="412">
        <v>2007</v>
      </c>
      <c r="F2577" s="413">
        <v>200278</v>
      </c>
      <c r="G2577" s="413">
        <v>866648.4</v>
      </c>
      <c r="H2577" s="410">
        <f t="shared" si="80"/>
        <v>39161000</v>
      </c>
      <c r="I2577" s="410" t="str">
        <f t="shared" si="81"/>
        <v>-- Iš etileno polimerų</v>
      </c>
      <c r="J2577" s="410" t="str">
        <f t="shared" si="81"/>
        <v>kilogramai</v>
      </c>
    </row>
    <row r="2578" spans="1:10" ht="18" hidden="1" customHeight="1">
      <c r="A2578" s="414"/>
      <c r="B2578" s="414"/>
      <c r="C2578" s="414"/>
      <c r="D2578" s="414"/>
      <c r="E2578" s="412">
        <v>2006</v>
      </c>
      <c r="F2578" s="413">
        <v>179592.6</v>
      </c>
      <c r="G2578" s="413">
        <v>40693</v>
      </c>
      <c r="H2578" s="410">
        <f t="shared" si="80"/>
        <v>39161000</v>
      </c>
      <c r="I2578" s="410" t="str">
        <f t="shared" si="81"/>
        <v>-- Iš etileno polimerų</v>
      </c>
      <c r="J2578" s="410" t="str">
        <f t="shared" si="81"/>
        <v>kilogramai</v>
      </c>
    </row>
    <row r="2579" spans="1:10" ht="18" hidden="1" customHeight="1">
      <c r="A2579" s="414"/>
      <c r="B2579" s="414"/>
      <c r="C2579" s="414"/>
      <c r="D2579" s="414"/>
      <c r="E2579" s="412">
        <v>2005</v>
      </c>
      <c r="F2579" s="413">
        <v>223687.9</v>
      </c>
      <c r="G2579" s="413">
        <v>52451.3</v>
      </c>
      <c r="H2579" s="410">
        <f t="shared" si="80"/>
        <v>39161000</v>
      </c>
      <c r="I2579" s="410" t="str">
        <f t="shared" si="81"/>
        <v>-- Iš etileno polimerų</v>
      </c>
      <c r="J2579" s="410" t="str">
        <f t="shared" si="81"/>
        <v>kilogramai</v>
      </c>
    </row>
    <row r="2580" spans="1:10" ht="18" hidden="1" customHeight="1">
      <c r="A2580" s="414"/>
      <c r="B2580" s="411" t="s">
        <v>3368</v>
      </c>
      <c r="C2580" s="411" t="s">
        <v>3369</v>
      </c>
      <c r="D2580" s="411" t="s">
        <v>3054</v>
      </c>
      <c r="E2580" s="412">
        <v>2018</v>
      </c>
      <c r="F2580" s="413">
        <v>12517278.1</v>
      </c>
      <c r="G2580" s="413">
        <v>10294236.5</v>
      </c>
      <c r="H2580" s="410">
        <f t="shared" si="80"/>
        <v>39162000</v>
      </c>
      <c r="I2580" s="410" t="str">
        <f t="shared" si="81"/>
        <v>-- Iš vinilchlorido polimerų</v>
      </c>
      <c r="J2580" s="410" t="str">
        <f t="shared" si="81"/>
        <v>kilogramai</v>
      </c>
    </row>
    <row r="2581" spans="1:10" ht="18" hidden="1" customHeight="1">
      <c r="A2581" s="414"/>
      <c r="B2581" s="414"/>
      <c r="C2581" s="414"/>
      <c r="D2581" s="414"/>
      <c r="E2581" s="412">
        <v>2017</v>
      </c>
      <c r="F2581" s="413">
        <v>12783594.9</v>
      </c>
      <c r="G2581" s="413">
        <v>11534011.800000001</v>
      </c>
      <c r="H2581" s="410">
        <f t="shared" si="80"/>
        <v>39162000</v>
      </c>
      <c r="I2581" s="410" t="str">
        <f t="shared" si="81"/>
        <v>-- Iš vinilchlorido polimerų</v>
      </c>
      <c r="J2581" s="410" t="str">
        <f t="shared" si="81"/>
        <v>kilogramai</v>
      </c>
    </row>
    <row r="2582" spans="1:10" ht="18" hidden="1" customHeight="1">
      <c r="A2582" s="414"/>
      <c r="B2582" s="414"/>
      <c r="C2582" s="414"/>
      <c r="D2582" s="414"/>
      <c r="E2582" s="412">
        <v>2016</v>
      </c>
      <c r="F2582" s="413">
        <v>12403012.300000001</v>
      </c>
      <c r="G2582" s="413">
        <v>11082171.800000001</v>
      </c>
      <c r="H2582" s="410">
        <f t="shared" si="80"/>
        <v>39162000</v>
      </c>
      <c r="I2582" s="410" t="str">
        <f t="shared" si="81"/>
        <v>-- Iš vinilchlorido polimerų</v>
      </c>
      <c r="J2582" s="410" t="str">
        <f t="shared" si="81"/>
        <v>kilogramai</v>
      </c>
    </row>
    <row r="2583" spans="1:10" ht="18" hidden="1" customHeight="1">
      <c r="A2583" s="414"/>
      <c r="B2583" s="414"/>
      <c r="C2583" s="414"/>
      <c r="D2583" s="414"/>
      <c r="E2583" s="412">
        <v>2015</v>
      </c>
      <c r="F2583" s="413">
        <v>10826740.699999999</v>
      </c>
      <c r="G2583" s="413">
        <v>11008720.1</v>
      </c>
      <c r="H2583" s="410">
        <f t="shared" si="80"/>
        <v>39162000</v>
      </c>
      <c r="I2583" s="410" t="str">
        <f t="shared" si="81"/>
        <v>-- Iš vinilchlorido polimerų</v>
      </c>
      <c r="J2583" s="410" t="str">
        <f t="shared" si="81"/>
        <v>kilogramai</v>
      </c>
    </row>
    <row r="2584" spans="1:10" ht="18" hidden="1" customHeight="1">
      <c r="A2584" s="414"/>
      <c r="B2584" s="414"/>
      <c r="C2584" s="414"/>
      <c r="D2584" s="414"/>
      <c r="E2584" s="412">
        <v>2014</v>
      </c>
      <c r="F2584" s="413">
        <v>15409085.5</v>
      </c>
      <c r="G2584" s="413">
        <v>15364974.9</v>
      </c>
      <c r="H2584" s="410">
        <f t="shared" si="80"/>
        <v>39162000</v>
      </c>
      <c r="I2584" s="410" t="str">
        <f t="shared" si="81"/>
        <v>-- Iš vinilchlorido polimerų</v>
      </c>
      <c r="J2584" s="410" t="str">
        <f t="shared" si="81"/>
        <v>kilogramai</v>
      </c>
    </row>
    <row r="2585" spans="1:10" ht="18" hidden="1" customHeight="1">
      <c r="A2585" s="414"/>
      <c r="B2585" s="414"/>
      <c r="C2585" s="414"/>
      <c r="D2585" s="414"/>
      <c r="E2585" s="412">
        <v>2013</v>
      </c>
      <c r="F2585" s="413">
        <v>15930231.199999999</v>
      </c>
      <c r="G2585" s="413">
        <v>15189323</v>
      </c>
      <c r="H2585" s="410">
        <f t="shared" si="80"/>
        <v>39162000</v>
      </c>
      <c r="I2585" s="410" t="str">
        <f t="shared" si="81"/>
        <v>-- Iš vinilchlorido polimerų</v>
      </c>
      <c r="J2585" s="410" t="str">
        <f t="shared" si="81"/>
        <v>kilogramai</v>
      </c>
    </row>
    <row r="2586" spans="1:10" ht="18" hidden="1" customHeight="1">
      <c r="A2586" s="414"/>
      <c r="B2586" s="414"/>
      <c r="C2586" s="414"/>
      <c r="D2586" s="414"/>
      <c r="E2586" s="412">
        <v>2012</v>
      </c>
      <c r="F2586" s="413">
        <v>16233874.6</v>
      </c>
      <c r="G2586" s="413">
        <v>15436637.199999999</v>
      </c>
      <c r="H2586" s="410">
        <f t="shared" si="80"/>
        <v>39162000</v>
      </c>
      <c r="I2586" s="410" t="str">
        <f t="shared" si="81"/>
        <v>-- Iš vinilchlorido polimerų</v>
      </c>
      <c r="J2586" s="410" t="str">
        <f t="shared" si="81"/>
        <v>kilogramai</v>
      </c>
    </row>
    <row r="2587" spans="1:10" ht="18" hidden="1" customHeight="1">
      <c r="A2587" s="414"/>
      <c r="B2587" s="414"/>
      <c r="C2587" s="414"/>
      <c r="D2587" s="414"/>
      <c r="E2587" s="412">
        <v>2011</v>
      </c>
      <c r="F2587" s="413">
        <v>13203105.199999999</v>
      </c>
      <c r="G2587" s="413">
        <v>12605972.800000001</v>
      </c>
      <c r="H2587" s="410">
        <f t="shared" si="80"/>
        <v>39162000</v>
      </c>
      <c r="I2587" s="410" t="str">
        <f t="shared" si="81"/>
        <v>-- Iš vinilchlorido polimerų</v>
      </c>
      <c r="J2587" s="410" t="str">
        <f t="shared" si="81"/>
        <v>kilogramai</v>
      </c>
    </row>
    <row r="2588" spans="1:10" ht="18" hidden="1" customHeight="1">
      <c r="A2588" s="414"/>
      <c r="B2588" s="414"/>
      <c r="C2588" s="414"/>
      <c r="D2588" s="414"/>
      <c r="E2588" s="412">
        <v>2010</v>
      </c>
      <c r="F2588" s="413">
        <v>11922360.800000001</v>
      </c>
      <c r="G2588" s="413">
        <v>13562960.800000001</v>
      </c>
      <c r="H2588" s="410">
        <f t="shared" si="80"/>
        <v>39162000</v>
      </c>
      <c r="I2588" s="410" t="str">
        <f t="shared" si="81"/>
        <v>-- Iš vinilchlorido polimerų</v>
      </c>
      <c r="J2588" s="410" t="str">
        <f t="shared" si="81"/>
        <v>kilogramai</v>
      </c>
    </row>
    <row r="2589" spans="1:10" ht="18" hidden="1" customHeight="1">
      <c r="A2589" s="414"/>
      <c r="B2589" s="414"/>
      <c r="C2589" s="414"/>
      <c r="D2589" s="414"/>
      <c r="E2589" s="412">
        <v>2009</v>
      </c>
      <c r="F2589" s="413"/>
      <c r="G2589" s="413"/>
      <c r="H2589" s="410">
        <f t="shared" si="80"/>
        <v>39162000</v>
      </c>
      <c r="I2589" s="410" t="str">
        <f t="shared" si="81"/>
        <v>-- Iš vinilchlorido polimerų</v>
      </c>
      <c r="J2589" s="410" t="str">
        <f t="shared" si="81"/>
        <v>kilogramai</v>
      </c>
    </row>
    <row r="2590" spans="1:10" ht="18" hidden="1" customHeight="1">
      <c r="A2590" s="414"/>
      <c r="B2590" s="414"/>
      <c r="C2590" s="414"/>
      <c r="D2590" s="414"/>
      <c r="E2590" s="412">
        <v>2008</v>
      </c>
      <c r="F2590" s="413"/>
      <c r="G2590" s="413"/>
      <c r="H2590" s="410">
        <f t="shared" si="80"/>
        <v>39162000</v>
      </c>
      <c r="I2590" s="410" t="str">
        <f t="shared" si="81"/>
        <v>-- Iš vinilchlorido polimerų</v>
      </c>
      <c r="J2590" s="410" t="str">
        <f t="shared" si="81"/>
        <v>kilogramai</v>
      </c>
    </row>
    <row r="2591" spans="1:10" ht="18" hidden="1" customHeight="1">
      <c r="A2591" s="414"/>
      <c r="B2591" s="414"/>
      <c r="C2591" s="414"/>
      <c r="D2591" s="414"/>
      <c r="E2591" s="412">
        <v>2007</v>
      </c>
      <c r="F2591" s="413"/>
      <c r="G2591" s="413"/>
      <c r="H2591" s="410">
        <f t="shared" si="80"/>
        <v>39162000</v>
      </c>
      <c r="I2591" s="410" t="str">
        <f t="shared" si="81"/>
        <v>-- Iš vinilchlorido polimerų</v>
      </c>
      <c r="J2591" s="410" t="str">
        <f t="shared" si="81"/>
        <v>kilogramai</v>
      </c>
    </row>
    <row r="2592" spans="1:10" ht="18" hidden="1" customHeight="1">
      <c r="A2592" s="414"/>
      <c r="B2592" s="414"/>
      <c r="C2592" s="414"/>
      <c r="D2592" s="414"/>
      <c r="E2592" s="412">
        <v>2006</v>
      </c>
      <c r="F2592" s="413"/>
      <c r="G2592" s="413"/>
      <c r="H2592" s="410">
        <f t="shared" si="80"/>
        <v>39162000</v>
      </c>
      <c r="I2592" s="410" t="str">
        <f t="shared" si="81"/>
        <v>-- Iš vinilchlorido polimerų</v>
      </c>
      <c r="J2592" s="410" t="str">
        <f t="shared" si="81"/>
        <v>kilogramai</v>
      </c>
    </row>
    <row r="2593" spans="1:10" ht="18" hidden="1" customHeight="1">
      <c r="A2593" s="414"/>
      <c r="B2593" s="414"/>
      <c r="C2593" s="414"/>
      <c r="D2593" s="414"/>
      <c r="E2593" s="412">
        <v>2005</v>
      </c>
      <c r="F2593" s="413"/>
      <c r="G2593" s="413"/>
      <c r="H2593" s="410">
        <f t="shared" si="80"/>
        <v>39162000</v>
      </c>
      <c r="I2593" s="410" t="str">
        <f t="shared" si="81"/>
        <v>-- Iš vinilchlorido polimerų</v>
      </c>
      <c r="J2593" s="410" t="str">
        <f t="shared" si="81"/>
        <v>kilogramai</v>
      </c>
    </row>
    <row r="2594" spans="1:10" ht="18" hidden="1" customHeight="1">
      <c r="A2594" s="414"/>
      <c r="B2594" s="411" t="s">
        <v>3370</v>
      </c>
      <c r="C2594" s="411" t="s">
        <v>3371</v>
      </c>
      <c r="D2594" s="411" t="s">
        <v>3054</v>
      </c>
      <c r="E2594" s="412">
        <v>2018</v>
      </c>
      <c r="F2594" s="413"/>
      <c r="G2594" s="413"/>
      <c r="H2594" s="410">
        <f t="shared" si="80"/>
        <v>39162010</v>
      </c>
      <c r="I2594" s="410" t="str">
        <f t="shared" si="81"/>
        <v>-- Iš polivinilchlorido</v>
      </c>
      <c r="J2594" s="410" t="str">
        <f t="shared" si="81"/>
        <v>kilogramai</v>
      </c>
    </row>
    <row r="2595" spans="1:10" ht="18" hidden="1" customHeight="1">
      <c r="A2595" s="414"/>
      <c r="B2595" s="414"/>
      <c r="C2595" s="414"/>
      <c r="D2595" s="414"/>
      <c r="E2595" s="412">
        <v>2017</v>
      </c>
      <c r="F2595" s="413"/>
      <c r="G2595" s="413"/>
      <c r="H2595" s="410">
        <f t="shared" si="80"/>
        <v>39162010</v>
      </c>
      <c r="I2595" s="410" t="str">
        <f t="shared" si="81"/>
        <v>-- Iš polivinilchlorido</v>
      </c>
      <c r="J2595" s="410" t="str">
        <f t="shared" si="81"/>
        <v>kilogramai</v>
      </c>
    </row>
    <row r="2596" spans="1:10" ht="18" hidden="1" customHeight="1">
      <c r="A2596" s="414"/>
      <c r="B2596" s="414"/>
      <c r="C2596" s="414"/>
      <c r="D2596" s="414"/>
      <c r="E2596" s="412">
        <v>2016</v>
      </c>
      <c r="F2596" s="413"/>
      <c r="G2596" s="413"/>
      <c r="H2596" s="410">
        <f t="shared" si="80"/>
        <v>39162010</v>
      </c>
      <c r="I2596" s="410" t="str">
        <f t="shared" si="81"/>
        <v>-- Iš polivinilchlorido</v>
      </c>
      <c r="J2596" s="410" t="str">
        <f t="shared" si="81"/>
        <v>kilogramai</v>
      </c>
    </row>
    <row r="2597" spans="1:10" ht="18" hidden="1" customHeight="1">
      <c r="A2597" s="414"/>
      <c r="B2597" s="414"/>
      <c r="C2597" s="414"/>
      <c r="D2597" s="414"/>
      <c r="E2597" s="412">
        <v>2015</v>
      </c>
      <c r="F2597" s="413"/>
      <c r="G2597" s="413"/>
      <c r="H2597" s="410">
        <f t="shared" si="80"/>
        <v>39162010</v>
      </c>
      <c r="I2597" s="410" t="str">
        <f t="shared" si="81"/>
        <v>-- Iš polivinilchlorido</v>
      </c>
      <c r="J2597" s="410" t="str">
        <f t="shared" si="81"/>
        <v>kilogramai</v>
      </c>
    </row>
    <row r="2598" spans="1:10" ht="18" hidden="1" customHeight="1">
      <c r="A2598" s="414"/>
      <c r="B2598" s="414"/>
      <c r="C2598" s="414"/>
      <c r="D2598" s="414"/>
      <c r="E2598" s="412">
        <v>2014</v>
      </c>
      <c r="F2598" s="413"/>
      <c r="G2598" s="413"/>
      <c r="H2598" s="410">
        <f t="shared" si="80"/>
        <v>39162010</v>
      </c>
      <c r="I2598" s="410" t="str">
        <f t="shared" si="81"/>
        <v>-- Iš polivinilchlorido</v>
      </c>
      <c r="J2598" s="410" t="str">
        <f t="shared" si="81"/>
        <v>kilogramai</v>
      </c>
    </row>
    <row r="2599" spans="1:10" ht="18" hidden="1" customHeight="1">
      <c r="A2599" s="414"/>
      <c r="B2599" s="414"/>
      <c r="C2599" s="414"/>
      <c r="D2599" s="414"/>
      <c r="E2599" s="412">
        <v>2013</v>
      </c>
      <c r="F2599" s="413"/>
      <c r="G2599" s="413"/>
      <c r="H2599" s="410">
        <f t="shared" si="80"/>
        <v>39162010</v>
      </c>
      <c r="I2599" s="410" t="str">
        <f t="shared" si="81"/>
        <v>-- Iš polivinilchlorido</v>
      </c>
      <c r="J2599" s="410" t="str">
        <f t="shared" si="81"/>
        <v>kilogramai</v>
      </c>
    </row>
    <row r="2600" spans="1:10" ht="18" hidden="1" customHeight="1">
      <c r="A2600" s="414"/>
      <c r="B2600" s="414"/>
      <c r="C2600" s="414"/>
      <c r="D2600" s="414"/>
      <c r="E2600" s="412">
        <v>2012</v>
      </c>
      <c r="F2600" s="413"/>
      <c r="G2600" s="413"/>
      <c r="H2600" s="410">
        <f t="shared" si="80"/>
        <v>39162010</v>
      </c>
      <c r="I2600" s="410" t="str">
        <f t="shared" si="81"/>
        <v>-- Iš polivinilchlorido</v>
      </c>
      <c r="J2600" s="410" t="str">
        <f t="shared" si="81"/>
        <v>kilogramai</v>
      </c>
    </row>
    <row r="2601" spans="1:10" ht="18" hidden="1" customHeight="1">
      <c r="A2601" s="414"/>
      <c r="B2601" s="414"/>
      <c r="C2601" s="414"/>
      <c r="D2601" s="414"/>
      <c r="E2601" s="412">
        <v>2011</v>
      </c>
      <c r="F2601" s="413"/>
      <c r="G2601" s="413"/>
      <c r="H2601" s="410">
        <f t="shared" si="80"/>
        <v>39162010</v>
      </c>
      <c r="I2601" s="410" t="str">
        <f t="shared" si="81"/>
        <v>-- Iš polivinilchlorido</v>
      </c>
      <c r="J2601" s="410" t="str">
        <f t="shared" si="81"/>
        <v>kilogramai</v>
      </c>
    </row>
    <row r="2602" spans="1:10" ht="18" hidden="1" customHeight="1">
      <c r="A2602" s="414"/>
      <c r="B2602" s="414"/>
      <c r="C2602" s="414"/>
      <c r="D2602" s="414"/>
      <c r="E2602" s="412">
        <v>2010</v>
      </c>
      <c r="F2602" s="413"/>
      <c r="G2602" s="413"/>
      <c r="H2602" s="410">
        <f t="shared" si="80"/>
        <v>39162010</v>
      </c>
      <c r="I2602" s="410" t="str">
        <f t="shared" si="81"/>
        <v>-- Iš polivinilchlorido</v>
      </c>
      <c r="J2602" s="410" t="str">
        <f t="shared" si="81"/>
        <v>kilogramai</v>
      </c>
    </row>
    <row r="2603" spans="1:10" ht="18" hidden="1" customHeight="1">
      <c r="A2603" s="414"/>
      <c r="B2603" s="414"/>
      <c r="C2603" s="414"/>
      <c r="D2603" s="414"/>
      <c r="E2603" s="412">
        <v>2009</v>
      </c>
      <c r="F2603" s="413">
        <v>10676433.9</v>
      </c>
      <c r="G2603" s="413">
        <v>11535430.699999999</v>
      </c>
      <c r="H2603" s="410">
        <f t="shared" si="80"/>
        <v>39162010</v>
      </c>
      <c r="I2603" s="410" t="str">
        <f t="shared" si="81"/>
        <v>-- Iš polivinilchlorido</v>
      </c>
      <c r="J2603" s="410" t="str">
        <f t="shared" si="81"/>
        <v>kilogramai</v>
      </c>
    </row>
    <row r="2604" spans="1:10" ht="18" hidden="1" customHeight="1">
      <c r="A2604" s="414"/>
      <c r="B2604" s="414"/>
      <c r="C2604" s="414"/>
      <c r="D2604" s="414"/>
      <c r="E2604" s="412">
        <v>2008</v>
      </c>
      <c r="F2604" s="413">
        <v>17705408</v>
      </c>
      <c r="G2604" s="413">
        <v>23224841.399999999</v>
      </c>
      <c r="H2604" s="410">
        <f t="shared" si="80"/>
        <v>39162010</v>
      </c>
      <c r="I2604" s="410" t="str">
        <f t="shared" si="81"/>
        <v>-- Iš polivinilchlorido</v>
      </c>
      <c r="J2604" s="410" t="str">
        <f t="shared" si="81"/>
        <v>kilogramai</v>
      </c>
    </row>
    <row r="2605" spans="1:10" ht="18" hidden="1" customHeight="1">
      <c r="A2605" s="414"/>
      <c r="B2605" s="414"/>
      <c r="C2605" s="414"/>
      <c r="D2605" s="414"/>
      <c r="E2605" s="412">
        <v>2007</v>
      </c>
      <c r="F2605" s="413">
        <v>15556870.1</v>
      </c>
      <c r="G2605" s="413">
        <v>27115116</v>
      </c>
      <c r="H2605" s="410">
        <f t="shared" si="80"/>
        <v>39162010</v>
      </c>
      <c r="I2605" s="410" t="str">
        <f t="shared" si="81"/>
        <v>-- Iš polivinilchlorido</v>
      </c>
      <c r="J2605" s="410" t="str">
        <f t="shared" si="81"/>
        <v>kilogramai</v>
      </c>
    </row>
    <row r="2606" spans="1:10" ht="18" hidden="1" customHeight="1">
      <c r="A2606" s="414"/>
      <c r="B2606" s="414"/>
      <c r="C2606" s="414"/>
      <c r="D2606" s="414"/>
      <c r="E2606" s="412">
        <v>2006</v>
      </c>
      <c r="F2606" s="413">
        <v>14562747.6</v>
      </c>
      <c r="G2606" s="413">
        <v>27838025.100000001</v>
      </c>
      <c r="H2606" s="410">
        <f t="shared" si="80"/>
        <v>39162010</v>
      </c>
      <c r="I2606" s="410" t="str">
        <f t="shared" si="81"/>
        <v>-- Iš polivinilchlorido</v>
      </c>
      <c r="J2606" s="410" t="str">
        <f t="shared" si="81"/>
        <v>kilogramai</v>
      </c>
    </row>
    <row r="2607" spans="1:10" ht="18" hidden="1" customHeight="1">
      <c r="A2607" s="414"/>
      <c r="B2607" s="414"/>
      <c r="C2607" s="414"/>
      <c r="D2607" s="414"/>
      <c r="E2607" s="412">
        <v>2005</v>
      </c>
      <c r="F2607" s="413">
        <v>10307230.5</v>
      </c>
      <c r="G2607" s="413">
        <v>23009415.899999999</v>
      </c>
      <c r="H2607" s="410">
        <f t="shared" si="80"/>
        <v>39162010</v>
      </c>
      <c r="I2607" s="410" t="str">
        <f t="shared" si="81"/>
        <v>-- Iš polivinilchlorido</v>
      </c>
      <c r="J2607" s="410" t="str">
        <f t="shared" si="81"/>
        <v>kilogramai</v>
      </c>
    </row>
    <row r="2608" spans="1:10" ht="18" hidden="1" customHeight="1">
      <c r="A2608" s="414"/>
      <c r="B2608" s="411" t="s">
        <v>3372</v>
      </c>
      <c r="C2608" s="411" t="s">
        <v>3107</v>
      </c>
      <c r="D2608" s="411" t="s">
        <v>3054</v>
      </c>
      <c r="E2608" s="412">
        <v>2018</v>
      </c>
      <c r="F2608" s="413"/>
      <c r="G2608" s="413"/>
      <c r="H2608" s="410">
        <f t="shared" si="80"/>
        <v>39162090</v>
      </c>
      <c r="I2608" s="410" t="str">
        <f t="shared" si="81"/>
        <v>-- Kiti</v>
      </c>
      <c r="J2608" s="410" t="str">
        <f t="shared" si="81"/>
        <v>kilogramai</v>
      </c>
    </row>
    <row r="2609" spans="1:10" ht="18" hidden="1" customHeight="1">
      <c r="A2609" s="414"/>
      <c r="B2609" s="414"/>
      <c r="C2609" s="414"/>
      <c r="D2609" s="414"/>
      <c r="E2609" s="412">
        <v>2017</v>
      </c>
      <c r="F2609" s="413"/>
      <c r="G2609" s="413"/>
      <c r="H2609" s="410">
        <f t="shared" si="80"/>
        <v>39162090</v>
      </c>
      <c r="I2609" s="410" t="str">
        <f t="shared" si="81"/>
        <v>-- Kiti</v>
      </c>
      <c r="J2609" s="410" t="str">
        <f t="shared" si="81"/>
        <v>kilogramai</v>
      </c>
    </row>
    <row r="2610" spans="1:10" ht="18" hidden="1" customHeight="1">
      <c r="A2610" s="414"/>
      <c r="B2610" s="414"/>
      <c r="C2610" s="414"/>
      <c r="D2610" s="414"/>
      <c r="E2610" s="412">
        <v>2016</v>
      </c>
      <c r="F2610" s="413"/>
      <c r="G2610" s="413"/>
      <c r="H2610" s="410">
        <f t="shared" si="80"/>
        <v>39162090</v>
      </c>
      <c r="I2610" s="410" t="str">
        <f t="shared" si="81"/>
        <v>-- Kiti</v>
      </c>
      <c r="J2610" s="410" t="str">
        <f t="shared" si="81"/>
        <v>kilogramai</v>
      </c>
    </row>
    <row r="2611" spans="1:10" ht="18" hidden="1" customHeight="1">
      <c r="A2611" s="414"/>
      <c r="B2611" s="414"/>
      <c r="C2611" s="414"/>
      <c r="D2611" s="414"/>
      <c r="E2611" s="412">
        <v>2015</v>
      </c>
      <c r="F2611" s="413"/>
      <c r="G2611" s="413"/>
      <c r="H2611" s="410">
        <f t="shared" si="80"/>
        <v>39162090</v>
      </c>
      <c r="I2611" s="410" t="str">
        <f t="shared" si="81"/>
        <v>-- Kiti</v>
      </c>
      <c r="J2611" s="410" t="str">
        <f t="shared" si="81"/>
        <v>kilogramai</v>
      </c>
    </row>
    <row r="2612" spans="1:10" ht="18" hidden="1" customHeight="1">
      <c r="A2612" s="414"/>
      <c r="B2612" s="414"/>
      <c r="C2612" s="414"/>
      <c r="D2612" s="414"/>
      <c r="E2612" s="412">
        <v>2014</v>
      </c>
      <c r="F2612" s="413"/>
      <c r="G2612" s="413"/>
      <c r="H2612" s="410">
        <f t="shared" si="80"/>
        <v>39162090</v>
      </c>
      <c r="I2612" s="410" t="str">
        <f t="shared" si="81"/>
        <v>-- Kiti</v>
      </c>
      <c r="J2612" s="410" t="str">
        <f t="shared" si="81"/>
        <v>kilogramai</v>
      </c>
    </row>
    <row r="2613" spans="1:10" ht="18" hidden="1" customHeight="1">
      <c r="A2613" s="414"/>
      <c r="B2613" s="414"/>
      <c r="C2613" s="414"/>
      <c r="D2613" s="414"/>
      <c r="E2613" s="412">
        <v>2013</v>
      </c>
      <c r="F2613" s="413"/>
      <c r="G2613" s="413"/>
      <c r="H2613" s="410">
        <f t="shared" si="80"/>
        <v>39162090</v>
      </c>
      <c r="I2613" s="410" t="str">
        <f t="shared" si="81"/>
        <v>-- Kiti</v>
      </c>
      <c r="J2613" s="410" t="str">
        <f t="shared" si="81"/>
        <v>kilogramai</v>
      </c>
    </row>
    <row r="2614" spans="1:10" ht="18" hidden="1" customHeight="1">
      <c r="A2614" s="414"/>
      <c r="B2614" s="414"/>
      <c r="C2614" s="414"/>
      <c r="D2614" s="414"/>
      <c r="E2614" s="412">
        <v>2012</v>
      </c>
      <c r="F2614" s="413"/>
      <c r="G2614" s="413"/>
      <c r="H2614" s="410">
        <f t="shared" si="80"/>
        <v>39162090</v>
      </c>
      <c r="I2614" s="410" t="str">
        <f t="shared" si="81"/>
        <v>-- Kiti</v>
      </c>
      <c r="J2614" s="410" t="str">
        <f t="shared" si="81"/>
        <v>kilogramai</v>
      </c>
    </row>
    <row r="2615" spans="1:10" ht="18" hidden="1" customHeight="1">
      <c r="A2615" s="414"/>
      <c r="B2615" s="414"/>
      <c r="C2615" s="414"/>
      <c r="D2615" s="414"/>
      <c r="E2615" s="412">
        <v>2011</v>
      </c>
      <c r="F2615" s="413"/>
      <c r="G2615" s="413"/>
      <c r="H2615" s="410">
        <f t="shared" si="80"/>
        <v>39162090</v>
      </c>
      <c r="I2615" s="410" t="str">
        <f t="shared" si="81"/>
        <v>-- Kiti</v>
      </c>
      <c r="J2615" s="410" t="str">
        <f t="shared" si="81"/>
        <v>kilogramai</v>
      </c>
    </row>
    <row r="2616" spans="1:10" ht="18" hidden="1" customHeight="1">
      <c r="A2616" s="414"/>
      <c r="B2616" s="414"/>
      <c r="C2616" s="414"/>
      <c r="D2616" s="414"/>
      <c r="E2616" s="412">
        <v>2010</v>
      </c>
      <c r="F2616" s="413"/>
      <c r="G2616" s="413"/>
      <c r="H2616" s="410">
        <f t="shared" si="80"/>
        <v>39162090</v>
      </c>
      <c r="I2616" s="410" t="str">
        <f t="shared" si="81"/>
        <v>-- Kiti</v>
      </c>
      <c r="J2616" s="410" t="str">
        <f t="shared" si="81"/>
        <v>kilogramai</v>
      </c>
    </row>
    <row r="2617" spans="1:10" ht="18" hidden="1" customHeight="1">
      <c r="A2617" s="414"/>
      <c r="B2617" s="414"/>
      <c r="C2617" s="414"/>
      <c r="D2617" s="414"/>
      <c r="E2617" s="412">
        <v>2009</v>
      </c>
      <c r="F2617" s="413">
        <v>18859.400000000001</v>
      </c>
      <c r="G2617" s="413">
        <v>134172</v>
      </c>
      <c r="H2617" s="410">
        <f t="shared" si="80"/>
        <v>39162090</v>
      </c>
      <c r="I2617" s="410" t="str">
        <f t="shared" si="81"/>
        <v>-- Kiti</v>
      </c>
      <c r="J2617" s="410" t="str">
        <f t="shared" si="81"/>
        <v>kilogramai</v>
      </c>
    </row>
    <row r="2618" spans="1:10" ht="18" hidden="1" customHeight="1">
      <c r="A2618" s="414"/>
      <c r="B2618" s="414"/>
      <c r="C2618" s="414"/>
      <c r="D2618" s="414"/>
      <c r="E2618" s="412">
        <v>2008</v>
      </c>
      <c r="F2618" s="413">
        <v>10889.4</v>
      </c>
      <c r="G2618" s="413">
        <v>140620</v>
      </c>
      <c r="H2618" s="410">
        <f t="shared" si="80"/>
        <v>39162090</v>
      </c>
      <c r="I2618" s="410" t="str">
        <f t="shared" si="81"/>
        <v>-- Kiti</v>
      </c>
      <c r="J2618" s="410" t="str">
        <f t="shared" si="81"/>
        <v>kilogramai</v>
      </c>
    </row>
    <row r="2619" spans="1:10" ht="18" hidden="1" customHeight="1">
      <c r="A2619" s="414"/>
      <c r="B2619" s="414"/>
      <c r="C2619" s="414"/>
      <c r="D2619" s="414"/>
      <c r="E2619" s="412">
        <v>2007</v>
      </c>
      <c r="F2619" s="413">
        <v>15050</v>
      </c>
      <c r="G2619" s="413">
        <v>149575.1</v>
      </c>
      <c r="H2619" s="410">
        <f t="shared" si="80"/>
        <v>39162090</v>
      </c>
      <c r="I2619" s="410" t="str">
        <f t="shared" si="81"/>
        <v>-- Kiti</v>
      </c>
      <c r="J2619" s="410" t="str">
        <f t="shared" si="81"/>
        <v>kilogramai</v>
      </c>
    </row>
    <row r="2620" spans="1:10" ht="18" hidden="1" customHeight="1">
      <c r="A2620" s="414"/>
      <c r="B2620" s="414"/>
      <c r="C2620" s="414"/>
      <c r="D2620" s="414"/>
      <c r="E2620" s="412">
        <v>2006</v>
      </c>
      <c r="F2620" s="413">
        <v>35867.5</v>
      </c>
      <c r="G2620" s="413">
        <v>152018.4</v>
      </c>
      <c r="H2620" s="410">
        <f t="shared" si="80"/>
        <v>39162090</v>
      </c>
      <c r="I2620" s="410" t="str">
        <f t="shared" si="81"/>
        <v>-- Kiti</v>
      </c>
      <c r="J2620" s="410" t="str">
        <f t="shared" si="81"/>
        <v>kilogramai</v>
      </c>
    </row>
    <row r="2621" spans="1:10" ht="18" hidden="1" customHeight="1">
      <c r="A2621" s="414"/>
      <c r="B2621" s="414"/>
      <c r="C2621" s="414"/>
      <c r="D2621" s="414"/>
      <c r="E2621" s="412">
        <v>2005</v>
      </c>
      <c r="F2621" s="413">
        <v>11013</v>
      </c>
      <c r="G2621" s="413">
        <v>285578.3</v>
      </c>
      <c r="H2621" s="410">
        <f t="shared" si="80"/>
        <v>39162090</v>
      </c>
      <c r="I2621" s="410" t="str">
        <f t="shared" si="81"/>
        <v>-- Kiti</v>
      </c>
      <c r="J2621" s="410" t="str">
        <f t="shared" si="81"/>
        <v>kilogramai</v>
      </c>
    </row>
    <row r="2622" spans="1:10" ht="18" hidden="1" customHeight="1">
      <c r="A2622" s="414"/>
      <c r="B2622" s="411" t="s">
        <v>3373</v>
      </c>
      <c r="C2622" s="411" t="s">
        <v>3374</v>
      </c>
      <c r="D2622" s="411" t="s">
        <v>3054</v>
      </c>
      <c r="E2622" s="412">
        <v>2018</v>
      </c>
      <c r="F2622" s="413">
        <v>57077</v>
      </c>
      <c r="G2622" s="413">
        <v>171450.9</v>
      </c>
      <c r="H2622" s="410">
        <f t="shared" si="80"/>
        <v>39169010</v>
      </c>
      <c r="I2622" s="410" t="str">
        <f t="shared" si="81"/>
        <v>-- Iš kondensacinės polimerizacijos arba polimerizacijos su persigrupavimu produktų, chemiškai modifikuotų arba nemodifikuotų</v>
      </c>
      <c r="J2622" s="410" t="str">
        <f t="shared" si="81"/>
        <v>kilogramai</v>
      </c>
    </row>
    <row r="2623" spans="1:10" ht="18" hidden="1" customHeight="1">
      <c r="A2623" s="414"/>
      <c r="B2623" s="414"/>
      <c r="C2623" s="414"/>
      <c r="D2623" s="414"/>
      <c r="E2623" s="412">
        <v>2017</v>
      </c>
      <c r="F2623" s="413">
        <v>54537.599999999999</v>
      </c>
      <c r="G2623" s="413">
        <v>185998.4</v>
      </c>
      <c r="H2623" s="410">
        <f t="shared" si="80"/>
        <v>39169010</v>
      </c>
      <c r="I2623" s="410" t="str">
        <f t="shared" si="81"/>
        <v>-- Iš kondensacinės polimerizacijos arba polimerizacijos su persigrupavimu produktų, chemiškai modifikuotų arba nemodifikuotų</v>
      </c>
      <c r="J2623" s="410" t="str">
        <f t="shared" si="81"/>
        <v>kilogramai</v>
      </c>
    </row>
    <row r="2624" spans="1:10" ht="18" hidden="1" customHeight="1">
      <c r="A2624" s="414"/>
      <c r="B2624" s="414"/>
      <c r="C2624" s="414"/>
      <c r="D2624" s="414"/>
      <c r="E2624" s="412">
        <v>2016</v>
      </c>
      <c r="F2624" s="413">
        <v>65099.4</v>
      </c>
      <c r="G2624" s="413">
        <v>172737.6</v>
      </c>
      <c r="H2624" s="410">
        <f t="shared" si="80"/>
        <v>39169010</v>
      </c>
      <c r="I2624" s="410" t="str">
        <f t="shared" si="81"/>
        <v>-- Iš kondensacinės polimerizacijos arba polimerizacijos su persigrupavimu produktų, chemiškai modifikuotų arba nemodifikuotų</v>
      </c>
      <c r="J2624" s="410" t="str">
        <f t="shared" si="81"/>
        <v>kilogramai</v>
      </c>
    </row>
    <row r="2625" spans="1:10" ht="18" hidden="1" customHeight="1">
      <c r="A2625" s="414"/>
      <c r="B2625" s="414"/>
      <c r="C2625" s="414"/>
      <c r="D2625" s="414"/>
      <c r="E2625" s="412">
        <v>2015</v>
      </c>
      <c r="F2625" s="413">
        <v>7798.6</v>
      </c>
      <c r="G2625" s="413">
        <v>130047.2</v>
      </c>
      <c r="H2625" s="410">
        <f t="shared" si="80"/>
        <v>39169010</v>
      </c>
      <c r="I2625" s="410" t="str">
        <f t="shared" si="81"/>
        <v>-- Iš kondensacinės polimerizacijos arba polimerizacijos su persigrupavimu produktų, chemiškai modifikuotų arba nemodifikuotų</v>
      </c>
      <c r="J2625" s="410" t="str">
        <f t="shared" si="81"/>
        <v>kilogramai</v>
      </c>
    </row>
    <row r="2626" spans="1:10" ht="18" hidden="1" customHeight="1">
      <c r="A2626" s="414"/>
      <c r="B2626" s="414"/>
      <c r="C2626" s="414"/>
      <c r="D2626" s="414"/>
      <c r="E2626" s="412">
        <v>2014</v>
      </c>
      <c r="F2626" s="413">
        <v>7473</v>
      </c>
      <c r="G2626" s="413">
        <v>117992.1</v>
      </c>
      <c r="H2626" s="410">
        <f t="shared" si="80"/>
        <v>39169010</v>
      </c>
      <c r="I2626" s="410" t="str">
        <f t="shared" si="81"/>
        <v>-- Iš kondensacinės polimerizacijos arba polimerizacijos su persigrupavimu produktų, chemiškai modifikuotų arba nemodifikuotų</v>
      </c>
      <c r="J2626" s="410" t="str">
        <f t="shared" si="81"/>
        <v>kilogramai</v>
      </c>
    </row>
    <row r="2627" spans="1:10" ht="18" hidden="1" customHeight="1">
      <c r="A2627" s="414"/>
      <c r="B2627" s="414"/>
      <c r="C2627" s="414"/>
      <c r="D2627" s="414"/>
      <c r="E2627" s="412">
        <v>2013</v>
      </c>
      <c r="F2627" s="413">
        <v>14146.7</v>
      </c>
      <c r="G2627" s="413">
        <v>116214.8</v>
      </c>
      <c r="H2627" s="410">
        <f t="shared" si="80"/>
        <v>39169010</v>
      </c>
      <c r="I2627" s="410" t="str">
        <f t="shared" si="81"/>
        <v>-- Iš kondensacinės polimerizacijos arba polimerizacijos su persigrupavimu produktų, chemiškai modifikuotų arba nemodifikuotų</v>
      </c>
      <c r="J2627" s="410" t="str">
        <f t="shared" si="81"/>
        <v>kilogramai</v>
      </c>
    </row>
    <row r="2628" spans="1:10" ht="18" hidden="1" customHeight="1">
      <c r="A2628" s="414"/>
      <c r="B2628" s="414"/>
      <c r="C2628" s="414"/>
      <c r="D2628" s="414"/>
      <c r="E2628" s="412">
        <v>2012</v>
      </c>
      <c r="F2628" s="413">
        <v>41718</v>
      </c>
      <c r="G2628" s="413">
        <v>92049.7</v>
      </c>
      <c r="H2628" s="410">
        <f t="shared" si="80"/>
        <v>39169010</v>
      </c>
      <c r="I2628" s="410" t="str">
        <f t="shared" si="81"/>
        <v>-- Iš kondensacinės polimerizacijos arba polimerizacijos su persigrupavimu produktų, chemiškai modifikuotų arba nemodifikuotų</v>
      </c>
      <c r="J2628" s="410" t="str">
        <f t="shared" si="81"/>
        <v>kilogramai</v>
      </c>
    </row>
    <row r="2629" spans="1:10" ht="18" hidden="1" customHeight="1">
      <c r="A2629" s="414"/>
      <c r="B2629" s="414"/>
      <c r="C2629" s="414"/>
      <c r="D2629" s="414"/>
      <c r="E2629" s="412">
        <v>2011</v>
      </c>
      <c r="F2629" s="413">
        <v>75989.5</v>
      </c>
      <c r="G2629" s="413">
        <v>99328.4</v>
      </c>
      <c r="H2629" s="410">
        <f t="shared" ref="H2629:H2692" si="82">+IF(B2629=0,H2628,VALUE(B2629))</f>
        <v>39169010</v>
      </c>
      <c r="I2629" s="410" t="str">
        <f t="shared" ref="I2629:J2692" si="83">+IF(C2629=0,I2628,C2629)</f>
        <v>-- Iš kondensacinės polimerizacijos arba polimerizacijos su persigrupavimu produktų, chemiškai modifikuotų arba nemodifikuotų</v>
      </c>
      <c r="J2629" s="410" t="str">
        <f t="shared" si="83"/>
        <v>kilogramai</v>
      </c>
    </row>
    <row r="2630" spans="1:10" ht="18" hidden="1" customHeight="1">
      <c r="A2630" s="414"/>
      <c r="B2630" s="414"/>
      <c r="C2630" s="414"/>
      <c r="D2630" s="414"/>
      <c r="E2630" s="412">
        <v>2010</v>
      </c>
      <c r="F2630" s="413">
        <v>29535.8</v>
      </c>
      <c r="G2630" s="413">
        <v>137226.5</v>
      </c>
      <c r="H2630" s="410">
        <f t="shared" si="82"/>
        <v>39169010</v>
      </c>
      <c r="I2630" s="410" t="str">
        <f t="shared" si="83"/>
        <v>-- Iš kondensacinės polimerizacijos arba polimerizacijos su persigrupavimu produktų, chemiškai modifikuotų arba nemodifikuotų</v>
      </c>
      <c r="J2630" s="410" t="str">
        <f t="shared" si="83"/>
        <v>kilogramai</v>
      </c>
    </row>
    <row r="2631" spans="1:10" ht="18" hidden="1" customHeight="1">
      <c r="A2631" s="414"/>
      <c r="B2631" s="414"/>
      <c r="C2631" s="414"/>
      <c r="D2631" s="414"/>
      <c r="E2631" s="412">
        <v>2009</v>
      </c>
      <c r="F2631" s="413"/>
      <c r="G2631" s="413"/>
      <c r="H2631" s="410">
        <f t="shared" si="82"/>
        <v>39169010</v>
      </c>
      <c r="I2631" s="410" t="str">
        <f t="shared" si="83"/>
        <v>-- Iš kondensacinės polimerizacijos arba polimerizacijos su persigrupavimu produktų, chemiškai modifikuotų arba nemodifikuotų</v>
      </c>
      <c r="J2631" s="410" t="str">
        <f t="shared" si="83"/>
        <v>kilogramai</v>
      </c>
    </row>
    <row r="2632" spans="1:10" ht="18" hidden="1" customHeight="1">
      <c r="A2632" s="414"/>
      <c r="B2632" s="414"/>
      <c r="C2632" s="414"/>
      <c r="D2632" s="414"/>
      <c r="E2632" s="412">
        <v>2008</v>
      </c>
      <c r="F2632" s="413"/>
      <c r="G2632" s="413"/>
      <c r="H2632" s="410">
        <f t="shared" si="82"/>
        <v>39169010</v>
      </c>
      <c r="I2632" s="410" t="str">
        <f t="shared" si="83"/>
        <v>-- Iš kondensacinės polimerizacijos arba polimerizacijos su persigrupavimu produktų, chemiškai modifikuotų arba nemodifikuotų</v>
      </c>
      <c r="J2632" s="410" t="str">
        <f t="shared" si="83"/>
        <v>kilogramai</v>
      </c>
    </row>
    <row r="2633" spans="1:10" ht="18" hidden="1" customHeight="1">
      <c r="A2633" s="414"/>
      <c r="B2633" s="414"/>
      <c r="C2633" s="414"/>
      <c r="D2633" s="414"/>
      <c r="E2633" s="412">
        <v>2007</v>
      </c>
      <c r="F2633" s="413"/>
      <c r="G2633" s="413"/>
      <c r="H2633" s="410">
        <f t="shared" si="82"/>
        <v>39169010</v>
      </c>
      <c r="I2633" s="410" t="str">
        <f t="shared" si="83"/>
        <v>-- Iš kondensacinės polimerizacijos arba polimerizacijos su persigrupavimu produktų, chemiškai modifikuotų arba nemodifikuotų</v>
      </c>
      <c r="J2633" s="410" t="str">
        <f t="shared" si="83"/>
        <v>kilogramai</v>
      </c>
    </row>
    <row r="2634" spans="1:10" ht="18" hidden="1" customHeight="1">
      <c r="A2634" s="414"/>
      <c r="B2634" s="414"/>
      <c r="C2634" s="414"/>
      <c r="D2634" s="414"/>
      <c r="E2634" s="412">
        <v>2006</v>
      </c>
      <c r="F2634" s="413"/>
      <c r="G2634" s="413"/>
      <c r="H2634" s="410">
        <f t="shared" si="82"/>
        <v>39169010</v>
      </c>
      <c r="I2634" s="410" t="str">
        <f t="shared" si="83"/>
        <v>-- Iš kondensacinės polimerizacijos arba polimerizacijos su persigrupavimu produktų, chemiškai modifikuotų arba nemodifikuotų</v>
      </c>
      <c r="J2634" s="410" t="str">
        <f t="shared" si="83"/>
        <v>kilogramai</v>
      </c>
    </row>
    <row r="2635" spans="1:10" ht="18" hidden="1" customHeight="1">
      <c r="A2635" s="414"/>
      <c r="B2635" s="414"/>
      <c r="C2635" s="414"/>
      <c r="D2635" s="414"/>
      <c r="E2635" s="412">
        <v>2005</v>
      </c>
      <c r="F2635" s="413"/>
      <c r="G2635" s="413"/>
      <c r="H2635" s="410">
        <f t="shared" si="82"/>
        <v>39169010</v>
      </c>
      <c r="I2635" s="410" t="str">
        <f t="shared" si="83"/>
        <v>-- Iš kondensacinės polimerizacijos arba polimerizacijos su persigrupavimu produktų, chemiškai modifikuotų arba nemodifikuotų</v>
      </c>
      <c r="J2635" s="410" t="str">
        <f t="shared" si="83"/>
        <v>kilogramai</v>
      </c>
    </row>
    <row r="2636" spans="1:10" ht="18" hidden="1" customHeight="1">
      <c r="A2636" s="414"/>
      <c r="B2636" s="411" t="s">
        <v>3375</v>
      </c>
      <c r="C2636" s="411" t="s">
        <v>3376</v>
      </c>
      <c r="D2636" s="411" t="s">
        <v>3054</v>
      </c>
      <c r="E2636" s="412">
        <v>2018</v>
      </c>
      <c r="F2636" s="413"/>
      <c r="G2636" s="413"/>
      <c r="H2636" s="410">
        <f t="shared" si="82"/>
        <v>39169011</v>
      </c>
      <c r="I2636" s="410" t="str">
        <f t="shared" si="83"/>
        <v>-- Iš poliesterių</v>
      </c>
      <c r="J2636" s="410" t="str">
        <f t="shared" si="83"/>
        <v>kilogramai</v>
      </c>
    </row>
    <row r="2637" spans="1:10" ht="18" hidden="1" customHeight="1">
      <c r="A2637" s="414"/>
      <c r="B2637" s="414"/>
      <c r="C2637" s="414"/>
      <c r="D2637" s="414"/>
      <c r="E2637" s="412">
        <v>2017</v>
      </c>
      <c r="F2637" s="413"/>
      <c r="G2637" s="413"/>
      <c r="H2637" s="410">
        <f t="shared" si="82"/>
        <v>39169011</v>
      </c>
      <c r="I2637" s="410" t="str">
        <f t="shared" si="83"/>
        <v>-- Iš poliesterių</v>
      </c>
      <c r="J2637" s="410" t="str">
        <f t="shared" si="83"/>
        <v>kilogramai</v>
      </c>
    </row>
    <row r="2638" spans="1:10" ht="18" hidden="1" customHeight="1">
      <c r="A2638" s="414"/>
      <c r="B2638" s="414"/>
      <c r="C2638" s="414"/>
      <c r="D2638" s="414"/>
      <c r="E2638" s="412">
        <v>2016</v>
      </c>
      <c r="F2638" s="413"/>
      <c r="G2638" s="413"/>
      <c r="H2638" s="410">
        <f t="shared" si="82"/>
        <v>39169011</v>
      </c>
      <c r="I2638" s="410" t="str">
        <f t="shared" si="83"/>
        <v>-- Iš poliesterių</v>
      </c>
      <c r="J2638" s="410" t="str">
        <f t="shared" si="83"/>
        <v>kilogramai</v>
      </c>
    </row>
    <row r="2639" spans="1:10" ht="18" hidden="1" customHeight="1">
      <c r="A2639" s="414"/>
      <c r="B2639" s="414"/>
      <c r="C2639" s="414"/>
      <c r="D2639" s="414"/>
      <c r="E2639" s="412">
        <v>2015</v>
      </c>
      <c r="F2639" s="413"/>
      <c r="G2639" s="413"/>
      <c r="H2639" s="410">
        <f t="shared" si="82"/>
        <v>39169011</v>
      </c>
      <c r="I2639" s="410" t="str">
        <f t="shared" si="83"/>
        <v>-- Iš poliesterių</v>
      </c>
      <c r="J2639" s="410" t="str">
        <f t="shared" si="83"/>
        <v>kilogramai</v>
      </c>
    </row>
    <row r="2640" spans="1:10" ht="18" hidden="1" customHeight="1">
      <c r="A2640" s="414"/>
      <c r="B2640" s="414"/>
      <c r="C2640" s="414"/>
      <c r="D2640" s="414"/>
      <c r="E2640" s="412">
        <v>2014</v>
      </c>
      <c r="F2640" s="413"/>
      <c r="G2640" s="413"/>
      <c r="H2640" s="410">
        <f t="shared" si="82"/>
        <v>39169011</v>
      </c>
      <c r="I2640" s="410" t="str">
        <f t="shared" si="83"/>
        <v>-- Iš poliesterių</v>
      </c>
      <c r="J2640" s="410" t="str">
        <f t="shared" si="83"/>
        <v>kilogramai</v>
      </c>
    </row>
    <row r="2641" spans="1:10" ht="18" hidden="1" customHeight="1">
      <c r="A2641" s="414"/>
      <c r="B2641" s="414"/>
      <c r="C2641" s="414"/>
      <c r="D2641" s="414"/>
      <c r="E2641" s="412">
        <v>2013</v>
      </c>
      <c r="F2641" s="413"/>
      <c r="G2641" s="413"/>
      <c r="H2641" s="410">
        <f t="shared" si="82"/>
        <v>39169011</v>
      </c>
      <c r="I2641" s="410" t="str">
        <f t="shared" si="83"/>
        <v>-- Iš poliesterių</v>
      </c>
      <c r="J2641" s="410" t="str">
        <f t="shared" si="83"/>
        <v>kilogramai</v>
      </c>
    </row>
    <row r="2642" spans="1:10" ht="18" hidden="1" customHeight="1">
      <c r="A2642" s="414"/>
      <c r="B2642" s="414"/>
      <c r="C2642" s="414"/>
      <c r="D2642" s="414"/>
      <c r="E2642" s="412">
        <v>2012</v>
      </c>
      <c r="F2642" s="413"/>
      <c r="G2642" s="413"/>
      <c r="H2642" s="410">
        <f t="shared" si="82"/>
        <v>39169011</v>
      </c>
      <c r="I2642" s="410" t="str">
        <f t="shared" si="83"/>
        <v>-- Iš poliesterių</v>
      </c>
      <c r="J2642" s="410" t="str">
        <f t="shared" si="83"/>
        <v>kilogramai</v>
      </c>
    </row>
    <row r="2643" spans="1:10" ht="18" hidden="1" customHeight="1">
      <c r="A2643" s="414"/>
      <c r="B2643" s="414"/>
      <c r="C2643" s="414"/>
      <c r="D2643" s="414"/>
      <c r="E2643" s="412">
        <v>2011</v>
      </c>
      <c r="F2643" s="413"/>
      <c r="G2643" s="413"/>
      <c r="H2643" s="410">
        <f t="shared" si="82"/>
        <v>39169011</v>
      </c>
      <c r="I2643" s="410" t="str">
        <f t="shared" si="83"/>
        <v>-- Iš poliesterių</v>
      </c>
      <c r="J2643" s="410" t="str">
        <f t="shared" si="83"/>
        <v>kilogramai</v>
      </c>
    </row>
    <row r="2644" spans="1:10" ht="18" hidden="1" customHeight="1">
      <c r="A2644" s="414"/>
      <c r="B2644" s="414"/>
      <c r="C2644" s="414"/>
      <c r="D2644" s="414"/>
      <c r="E2644" s="412">
        <v>2010</v>
      </c>
      <c r="F2644" s="413"/>
      <c r="G2644" s="413"/>
      <c r="H2644" s="410">
        <f t="shared" si="82"/>
        <v>39169011</v>
      </c>
      <c r="I2644" s="410" t="str">
        <f t="shared" si="83"/>
        <v>-- Iš poliesterių</v>
      </c>
      <c r="J2644" s="410" t="str">
        <f t="shared" si="83"/>
        <v>kilogramai</v>
      </c>
    </row>
    <row r="2645" spans="1:10" ht="18" hidden="1" customHeight="1">
      <c r="A2645" s="414"/>
      <c r="B2645" s="414"/>
      <c r="C2645" s="414"/>
      <c r="D2645" s="414"/>
      <c r="E2645" s="412">
        <v>2009</v>
      </c>
      <c r="F2645" s="413">
        <v>1087</v>
      </c>
      <c r="G2645" s="413">
        <v>5823.9</v>
      </c>
      <c r="H2645" s="410">
        <f t="shared" si="82"/>
        <v>39169011</v>
      </c>
      <c r="I2645" s="410" t="str">
        <f t="shared" si="83"/>
        <v>-- Iš poliesterių</v>
      </c>
      <c r="J2645" s="410" t="str">
        <f t="shared" si="83"/>
        <v>kilogramai</v>
      </c>
    </row>
    <row r="2646" spans="1:10" ht="18" hidden="1" customHeight="1">
      <c r="A2646" s="414"/>
      <c r="B2646" s="414"/>
      <c r="C2646" s="414"/>
      <c r="D2646" s="414"/>
      <c r="E2646" s="412">
        <v>2008</v>
      </c>
      <c r="F2646" s="413">
        <v>650.70000000000005</v>
      </c>
      <c r="G2646" s="413">
        <v>8501.4</v>
      </c>
      <c r="H2646" s="410">
        <f t="shared" si="82"/>
        <v>39169011</v>
      </c>
      <c r="I2646" s="410" t="str">
        <f t="shared" si="83"/>
        <v>-- Iš poliesterių</v>
      </c>
      <c r="J2646" s="410" t="str">
        <f t="shared" si="83"/>
        <v>kilogramai</v>
      </c>
    </row>
    <row r="2647" spans="1:10" ht="18" hidden="1" customHeight="1">
      <c r="A2647" s="414"/>
      <c r="B2647" s="414"/>
      <c r="C2647" s="414"/>
      <c r="D2647" s="414"/>
      <c r="E2647" s="412">
        <v>2007</v>
      </c>
      <c r="F2647" s="413">
        <v>11091.2</v>
      </c>
      <c r="G2647" s="413">
        <v>7336</v>
      </c>
      <c r="H2647" s="410">
        <f t="shared" si="82"/>
        <v>39169011</v>
      </c>
      <c r="I2647" s="410" t="str">
        <f t="shared" si="83"/>
        <v>-- Iš poliesterių</v>
      </c>
      <c r="J2647" s="410" t="str">
        <f t="shared" si="83"/>
        <v>kilogramai</v>
      </c>
    </row>
    <row r="2648" spans="1:10" ht="18" hidden="1" customHeight="1">
      <c r="A2648" s="414"/>
      <c r="B2648" s="414"/>
      <c r="C2648" s="414"/>
      <c r="D2648" s="414"/>
      <c r="E2648" s="412">
        <v>2006</v>
      </c>
      <c r="F2648" s="413">
        <v>66352</v>
      </c>
      <c r="G2648" s="413">
        <v>5332.1</v>
      </c>
      <c r="H2648" s="410">
        <f t="shared" si="82"/>
        <v>39169011</v>
      </c>
      <c r="I2648" s="410" t="str">
        <f t="shared" si="83"/>
        <v>-- Iš poliesterių</v>
      </c>
      <c r="J2648" s="410" t="str">
        <f t="shared" si="83"/>
        <v>kilogramai</v>
      </c>
    </row>
    <row r="2649" spans="1:10" ht="18" hidden="1" customHeight="1">
      <c r="A2649" s="414"/>
      <c r="B2649" s="414"/>
      <c r="C2649" s="414"/>
      <c r="D2649" s="414"/>
      <c r="E2649" s="412">
        <v>2005</v>
      </c>
      <c r="F2649" s="413">
        <v>187040</v>
      </c>
      <c r="G2649" s="413">
        <v>2995</v>
      </c>
      <c r="H2649" s="410">
        <f t="shared" si="82"/>
        <v>39169011</v>
      </c>
      <c r="I2649" s="410" t="str">
        <f t="shared" si="83"/>
        <v>-- Iš poliesterių</v>
      </c>
      <c r="J2649" s="410" t="str">
        <f t="shared" si="83"/>
        <v>kilogramai</v>
      </c>
    </row>
    <row r="2650" spans="1:10" ht="18" hidden="1" customHeight="1">
      <c r="A2650" s="414"/>
      <c r="B2650" s="411" t="s">
        <v>3377</v>
      </c>
      <c r="C2650" s="411" t="s">
        <v>3378</v>
      </c>
      <c r="D2650" s="411" t="s">
        <v>3054</v>
      </c>
      <c r="E2650" s="412">
        <v>2018</v>
      </c>
      <c r="F2650" s="413"/>
      <c r="G2650" s="413"/>
      <c r="H2650" s="410">
        <f t="shared" si="82"/>
        <v>39169013</v>
      </c>
      <c r="I2650" s="410" t="str">
        <f t="shared" si="83"/>
        <v>-- Iš poliamidų</v>
      </c>
      <c r="J2650" s="410" t="str">
        <f t="shared" si="83"/>
        <v>kilogramai</v>
      </c>
    </row>
    <row r="2651" spans="1:10" ht="18" hidden="1" customHeight="1">
      <c r="A2651" s="414"/>
      <c r="B2651" s="414"/>
      <c r="C2651" s="414"/>
      <c r="D2651" s="414"/>
      <c r="E2651" s="412">
        <v>2017</v>
      </c>
      <c r="F2651" s="413"/>
      <c r="G2651" s="413"/>
      <c r="H2651" s="410">
        <f t="shared" si="82"/>
        <v>39169013</v>
      </c>
      <c r="I2651" s="410" t="str">
        <f t="shared" si="83"/>
        <v>-- Iš poliamidų</v>
      </c>
      <c r="J2651" s="410" t="str">
        <f t="shared" si="83"/>
        <v>kilogramai</v>
      </c>
    </row>
    <row r="2652" spans="1:10" ht="18" hidden="1" customHeight="1">
      <c r="A2652" s="414"/>
      <c r="B2652" s="414"/>
      <c r="C2652" s="414"/>
      <c r="D2652" s="414"/>
      <c r="E2652" s="412">
        <v>2016</v>
      </c>
      <c r="F2652" s="413"/>
      <c r="G2652" s="413"/>
      <c r="H2652" s="410">
        <f t="shared" si="82"/>
        <v>39169013</v>
      </c>
      <c r="I2652" s="410" t="str">
        <f t="shared" si="83"/>
        <v>-- Iš poliamidų</v>
      </c>
      <c r="J2652" s="410" t="str">
        <f t="shared" si="83"/>
        <v>kilogramai</v>
      </c>
    </row>
    <row r="2653" spans="1:10" ht="18" hidden="1" customHeight="1">
      <c r="A2653" s="414"/>
      <c r="B2653" s="414"/>
      <c r="C2653" s="414"/>
      <c r="D2653" s="414"/>
      <c r="E2653" s="412">
        <v>2015</v>
      </c>
      <c r="F2653" s="413"/>
      <c r="G2653" s="413"/>
      <c r="H2653" s="410">
        <f t="shared" si="82"/>
        <v>39169013</v>
      </c>
      <c r="I2653" s="410" t="str">
        <f t="shared" si="83"/>
        <v>-- Iš poliamidų</v>
      </c>
      <c r="J2653" s="410" t="str">
        <f t="shared" si="83"/>
        <v>kilogramai</v>
      </c>
    </row>
    <row r="2654" spans="1:10" ht="18" hidden="1" customHeight="1">
      <c r="A2654" s="414"/>
      <c r="B2654" s="414"/>
      <c r="C2654" s="414"/>
      <c r="D2654" s="414"/>
      <c r="E2654" s="412">
        <v>2014</v>
      </c>
      <c r="F2654" s="413"/>
      <c r="G2654" s="413"/>
      <c r="H2654" s="410">
        <f t="shared" si="82"/>
        <v>39169013</v>
      </c>
      <c r="I2654" s="410" t="str">
        <f t="shared" si="83"/>
        <v>-- Iš poliamidų</v>
      </c>
      <c r="J2654" s="410" t="str">
        <f t="shared" si="83"/>
        <v>kilogramai</v>
      </c>
    </row>
    <row r="2655" spans="1:10" ht="18" hidden="1" customHeight="1">
      <c r="A2655" s="414"/>
      <c r="B2655" s="414"/>
      <c r="C2655" s="414"/>
      <c r="D2655" s="414"/>
      <c r="E2655" s="412">
        <v>2013</v>
      </c>
      <c r="F2655" s="413"/>
      <c r="G2655" s="413"/>
      <c r="H2655" s="410">
        <f t="shared" si="82"/>
        <v>39169013</v>
      </c>
      <c r="I2655" s="410" t="str">
        <f t="shared" si="83"/>
        <v>-- Iš poliamidų</v>
      </c>
      <c r="J2655" s="410" t="str">
        <f t="shared" si="83"/>
        <v>kilogramai</v>
      </c>
    </row>
    <row r="2656" spans="1:10" ht="18" hidden="1" customHeight="1">
      <c r="A2656" s="414"/>
      <c r="B2656" s="414"/>
      <c r="C2656" s="414"/>
      <c r="D2656" s="414"/>
      <c r="E2656" s="412">
        <v>2012</v>
      </c>
      <c r="F2656" s="413"/>
      <c r="G2656" s="413"/>
      <c r="H2656" s="410">
        <f t="shared" si="82"/>
        <v>39169013</v>
      </c>
      <c r="I2656" s="410" t="str">
        <f t="shared" si="83"/>
        <v>-- Iš poliamidų</v>
      </c>
      <c r="J2656" s="410" t="str">
        <f t="shared" si="83"/>
        <v>kilogramai</v>
      </c>
    </row>
    <row r="2657" spans="1:10" ht="18" hidden="1" customHeight="1">
      <c r="A2657" s="414"/>
      <c r="B2657" s="414"/>
      <c r="C2657" s="414"/>
      <c r="D2657" s="414"/>
      <c r="E2657" s="412">
        <v>2011</v>
      </c>
      <c r="F2657" s="413"/>
      <c r="G2657" s="413"/>
      <c r="H2657" s="410">
        <f t="shared" si="82"/>
        <v>39169013</v>
      </c>
      <c r="I2657" s="410" t="str">
        <f t="shared" si="83"/>
        <v>-- Iš poliamidų</v>
      </c>
      <c r="J2657" s="410" t="str">
        <f t="shared" si="83"/>
        <v>kilogramai</v>
      </c>
    </row>
    <row r="2658" spans="1:10" ht="18" hidden="1" customHeight="1">
      <c r="A2658" s="414"/>
      <c r="B2658" s="414"/>
      <c r="C2658" s="414"/>
      <c r="D2658" s="414"/>
      <c r="E2658" s="412">
        <v>2010</v>
      </c>
      <c r="F2658" s="413"/>
      <c r="G2658" s="413"/>
      <c r="H2658" s="410">
        <f t="shared" si="82"/>
        <v>39169013</v>
      </c>
      <c r="I2658" s="410" t="str">
        <f t="shared" si="83"/>
        <v>-- Iš poliamidų</v>
      </c>
      <c r="J2658" s="410" t="str">
        <f t="shared" si="83"/>
        <v>kilogramai</v>
      </c>
    </row>
    <row r="2659" spans="1:10" ht="18" hidden="1" customHeight="1">
      <c r="A2659" s="414"/>
      <c r="B2659" s="414"/>
      <c r="C2659" s="414"/>
      <c r="D2659" s="414"/>
      <c r="E2659" s="412">
        <v>2009</v>
      </c>
      <c r="F2659" s="413">
        <v>19970.5</v>
      </c>
      <c r="G2659" s="413">
        <v>55573.3</v>
      </c>
      <c r="H2659" s="410">
        <f t="shared" si="82"/>
        <v>39169013</v>
      </c>
      <c r="I2659" s="410" t="str">
        <f t="shared" si="83"/>
        <v>-- Iš poliamidų</v>
      </c>
      <c r="J2659" s="410" t="str">
        <f t="shared" si="83"/>
        <v>kilogramai</v>
      </c>
    </row>
    <row r="2660" spans="1:10" ht="18" hidden="1" customHeight="1">
      <c r="A2660" s="414"/>
      <c r="B2660" s="414"/>
      <c r="C2660" s="414"/>
      <c r="D2660" s="414"/>
      <c r="E2660" s="412">
        <v>2008</v>
      </c>
      <c r="F2660" s="413">
        <v>11073.9</v>
      </c>
      <c r="G2660" s="413">
        <v>121772.3</v>
      </c>
      <c r="H2660" s="410">
        <f t="shared" si="82"/>
        <v>39169013</v>
      </c>
      <c r="I2660" s="410" t="str">
        <f t="shared" si="83"/>
        <v>-- Iš poliamidų</v>
      </c>
      <c r="J2660" s="410" t="str">
        <f t="shared" si="83"/>
        <v>kilogramai</v>
      </c>
    </row>
    <row r="2661" spans="1:10" ht="18" hidden="1" customHeight="1">
      <c r="A2661" s="414"/>
      <c r="B2661" s="414"/>
      <c r="C2661" s="414"/>
      <c r="D2661" s="414"/>
      <c r="E2661" s="412">
        <v>2007</v>
      </c>
      <c r="F2661" s="413">
        <v>2659.7</v>
      </c>
      <c r="G2661" s="413">
        <v>96320.3</v>
      </c>
      <c r="H2661" s="410">
        <f t="shared" si="82"/>
        <v>39169013</v>
      </c>
      <c r="I2661" s="410" t="str">
        <f t="shared" si="83"/>
        <v>-- Iš poliamidų</v>
      </c>
      <c r="J2661" s="410" t="str">
        <f t="shared" si="83"/>
        <v>kilogramai</v>
      </c>
    </row>
    <row r="2662" spans="1:10" ht="18" hidden="1" customHeight="1">
      <c r="A2662" s="414"/>
      <c r="B2662" s="414"/>
      <c r="C2662" s="414"/>
      <c r="D2662" s="414"/>
      <c r="E2662" s="412">
        <v>2006</v>
      </c>
      <c r="F2662" s="413">
        <v>2085</v>
      </c>
      <c r="G2662" s="413">
        <v>77844.3</v>
      </c>
      <c r="H2662" s="410">
        <f t="shared" si="82"/>
        <v>39169013</v>
      </c>
      <c r="I2662" s="410" t="str">
        <f t="shared" si="83"/>
        <v>-- Iš poliamidų</v>
      </c>
      <c r="J2662" s="410" t="str">
        <f t="shared" si="83"/>
        <v>kilogramai</v>
      </c>
    </row>
    <row r="2663" spans="1:10" ht="18" hidden="1" customHeight="1">
      <c r="A2663" s="414"/>
      <c r="B2663" s="414"/>
      <c r="C2663" s="414"/>
      <c r="D2663" s="414"/>
      <c r="E2663" s="412">
        <v>2005</v>
      </c>
      <c r="F2663" s="413">
        <v>2077</v>
      </c>
      <c r="G2663" s="413">
        <v>104534.8</v>
      </c>
      <c r="H2663" s="410">
        <f t="shared" si="82"/>
        <v>39169013</v>
      </c>
      <c r="I2663" s="410" t="str">
        <f t="shared" si="83"/>
        <v>-- Iš poliamidų</v>
      </c>
      <c r="J2663" s="410" t="str">
        <f t="shared" si="83"/>
        <v>kilogramai</v>
      </c>
    </row>
    <row r="2664" spans="1:10" ht="18" hidden="1" customHeight="1">
      <c r="A2664" s="414"/>
      <c r="B2664" s="411" t="s">
        <v>3379</v>
      </c>
      <c r="C2664" s="411" t="s">
        <v>3380</v>
      </c>
      <c r="D2664" s="411" t="s">
        <v>3054</v>
      </c>
      <c r="E2664" s="412">
        <v>2018</v>
      </c>
      <c r="F2664" s="413"/>
      <c r="G2664" s="413"/>
      <c r="H2664" s="410">
        <f t="shared" si="82"/>
        <v>39169015</v>
      </c>
      <c r="I2664" s="410" t="str">
        <f t="shared" si="83"/>
        <v>-- Iš epoksidinių dervų</v>
      </c>
      <c r="J2664" s="410" t="str">
        <f t="shared" si="83"/>
        <v>kilogramai</v>
      </c>
    </row>
    <row r="2665" spans="1:10" ht="18" hidden="1" customHeight="1">
      <c r="A2665" s="414"/>
      <c r="B2665" s="414"/>
      <c r="C2665" s="414"/>
      <c r="D2665" s="414"/>
      <c r="E2665" s="412">
        <v>2017</v>
      </c>
      <c r="F2665" s="413"/>
      <c r="G2665" s="413"/>
      <c r="H2665" s="410">
        <f t="shared" si="82"/>
        <v>39169015</v>
      </c>
      <c r="I2665" s="410" t="str">
        <f t="shared" si="83"/>
        <v>-- Iš epoksidinių dervų</v>
      </c>
      <c r="J2665" s="410" t="str">
        <f t="shared" si="83"/>
        <v>kilogramai</v>
      </c>
    </row>
    <row r="2666" spans="1:10" ht="18" hidden="1" customHeight="1">
      <c r="A2666" s="414"/>
      <c r="B2666" s="414"/>
      <c r="C2666" s="414"/>
      <c r="D2666" s="414"/>
      <c r="E2666" s="412">
        <v>2016</v>
      </c>
      <c r="F2666" s="413"/>
      <c r="G2666" s="413"/>
      <c r="H2666" s="410">
        <f t="shared" si="82"/>
        <v>39169015</v>
      </c>
      <c r="I2666" s="410" t="str">
        <f t="shared" si="83"/>
        <v>-- Iš epoksidinių dervų</v>
      </c>
      <c r="J2666" s="410" t="str">
        <f t="shared" si="83"/>
        <v>kilogramai</v>
      </c>
    </row>
    <row r="2667" spans="1:10" ht="18" hidden="1" customHeight="1">
      <c r="A2667" s="414"/>
      <c r="B2667" s="414"/>
      <c r="C2667" s="414"/>
      <c r="D2667" s="414"/>
      <c r="E2667" s="412">
        <v>2015</v>
      </c>
      <c r="F2667" s="413"/>
      <c r="G2667" s="413"/>
      <c r="H2667" s="410">
        <f t="shared" si="82"/>
        <v>39169015</v>
      </c>
      <c r="I2667" s="410" t="str">
        <f t="shared" si="83"/>
        <v>-- Iš epoksidinių dervų</v>
      </c>
      <c r="J2667" s="410" t="str">
        <f t="shared" si="83"/>
        <v>kilogramai</v>
      </c>
    </row>
    <row r="2668" spans="1:10" ht="18" hidden="1" customHeight="1">
      <c r="A2668" s="414"/>
      <c r="B2668" s="414"/>
      <c r="C2668" s="414"/>
      <c r="D2668" s="414"/>
      <c r="E2668" s="412">
        <v>2014</v>
      </c>
      <c r="F2668" s="413"/>
      <c r="G2668" s="413"/>
      <c r="H2668" s="410">
        <f t="shared" si="82"/>
        <v>39169015</v>
      </c>
      <c r="I2668" s="410" t="str">
        <f t="shared" si="83"/>
        <v>-- Iš epoksidinių dervų</v>
      </c>
      <c r="J2668" s="410" t="str">
        <f t="shared" si="83"/>
        <v>kilogramai</v>
      </c>
    </row>
    <row r="2669" spans="1:10" ht="18" hidden="1" customHeight="1">
      <c r="A2669" s="414"/>
      <c r="B2669" s="414"/>
      <c r="C2669" s="414"/>
      <c r="D2669" s="414"/>
      <c r="E2669" s="412">
        <v>2013</v>
      </c>
      <c r="F2669" s="413"/>
      <c r="G2669" s="413"/>
      <c r="H2669" s="410">
        <f t="shared" si="82"/>
        <v>39169015</v>
      </c>
      <c r="I2669" s="410" t="str">
        <f t="shared" si="83"/>
        <v>-- Iš epoksidinių dervų</v>
      </c>
      <c r="J2669" s="410" t="str">
        <f t="shared" si="83"/>
        <v>kilogramai</v>
      </c>
    </row>
    <row r="2670" spans="1:10" ht="18" hidden="1" customHeight="1">
      <c r="A2670" s="414"/>
      <c r="B2670" s="414"/>
      <c r="C2670" s="414"/>
      <c r="D2670" s="414"/>
      <c r="E2670" s="412">
        <v>2012</v>
      </c>
      <c r="F2670" s="413"/>
      <c r="G2670" s="413"/>
      <c r="H2670" s="410">
        <f t="shared" si="82"/>
        <v>39169015</v>
      </c>
      <c r="I2670" s="410" t="str">
        <f t="shared" si="83"/>
        <v>-- Iš epoksidinių dervų</v>
      </c>
      <c r="J2670" s="410" t="str">
        <f t="shared" si="83"/>
        <v>kilogramai</v>
      </c>
    </row>
    <row r="2671" spans="1:10" ht="18" hidden="1" customHeight="1">
      <c r="A2671" s="414"/>
      <c r="B2671" s="414"/>
      <c r="C2671" s="414"/>
      <c r="D2671" s="414"/>
      <c r="E2671" s="412">
        <v>2011</v>
      </c>
      <c r="F2671" s="413"/>
      <c r="G2671" s="413"/>
      <c r="H2671" s="410">
        <f t="shared" si="82"/>
        <v>39169015</v>
      </c>
      <c r="I2671" s="410" t="str">
        <f t="shared" si="83"/>
        <v>-- Iš epoksidinių dervų</v>
      </c>
      <c r="J2671" s="410" t="str">
        <f t="shared" si="83"/>
        <v>kilogramai</v>
      </c>
    </row>
    <row r="2672" spans="1:10" ht="18" hidden="1" customHeight="1">
      <c r="A2672" s="414"/>
      <c r="B2672" s="414"/>
      <c r="C2672" s="414"/>
      <c r="D2672" s="414"/>
      <c r="E2672" s="412">
        <v>2010</v>
      </c>
      <c r="F2672" s="413"/>
      <c r="G2672" s="413"/>
      <c r="H2672" s="410">
        <f t="shared" si="82"/>
        <v>39169015</v>
      </c>
      <c r="I2672" s="410" t="str">
        <f t="shared" si="83"/>
        <v>-- Iš epoksidinių dervų</v>
      </c>
      <c r="J2672" s="410" t="str">
        <f t="shared" si="83"/>
        <v>kilogramai</v>
      </c>
    </row>
    <row r="2673" spans="1:10" ht="18" hidden="1" customHeight="1">
      <c r="A2673" s="414"/>
      <c r="B2673" s="414"/>
      <c r="C2673" s="414"/>
      <c r="D2673" s="414"/>
      <c r="E2673" s="412">
        <v>2009</v>
      </c>
      <c r="F2673" s="413">
        <v>34.5</v>
      </c>
      <c r="G2673" s="413">
        <v>23.1</v>
      </c>
      <c r="H2673" s="410">
        <f t="shared" si="82"/>
        <v>39169015</v>
      </c>
      <c r="I2673" s="410" t="str">
        <f t="shared" si="83"/>
        <v>-- Iš epoksidinių dervų</v>
      </c>
      <c r="J2673" s="410" t="str">
        <f t="shared" si="83"/>
        <v>kilogramai</v>
      </c>
    </row>
    <row r="2674" spans="1:10" ht="18" hidden="1" customHeight="1">
      <c r="A2674" s="414"/>
      <c r="B2674" s="414"/>
      <c r="C2674" s="414"/>
      <c r="D2674" s="414"/>
      <c r="E2674" s="412">
        <v>2008</v>
      </c>
      <c r="F2674" s="413">
        <v>0</v>
      </c>
      <c r="G2674" s="413">
        <v>760</v>
      </c>
      <c r="H2674" s="410">
        <f t="shared" si="82"/>
        <v>39169015</v>
      </c>
      <c r="I2674" s="410" t="str">
        <f t="shared" si="83"/>
        <v>-- Iš epoksidinių dervų</v>
      </c>
      <c r="J2674" s="410" t="str">
        <f t="shared" si="83"/>
        <v>kilogramai</v>
      </c>
    </row>
    <row r="2675" spans="1:10" ht="18" hidden="1" customHeight="1">
      <c r="A2675" s="414"/>
      <c r="B2675" s="414"/>
      <c r="C2675" s="414"/>
      <c r="D2675" s="414"/>
      <c r="E2675" s="412">
        <v>2007</v>
      </c>
      <c r="F2675" s="413">
        <v>0</v>
      </c>
      <c r="G2675" s="413">
        <v>58</v>
      </c>
      <c r="H2675" s="410">
        <f t="shared" si="82"/>
        <v>39169015</v>
      </c>
      <c r="I2675" s="410" t="str">
        <f t="shared" si="83"/>
        <v>-- Iš epoksidinių dervų</v>
      </c>
      <c r="J2675" s="410" t="str">
        <f t="shared" si="83"/>
        <v>kilogramai</v>
      </c>
    </row>
    <row r="2676" spans="1:10" ht="18" hidden="1" customHeight="1">
      <c r="A2676" s="414"/>
      <c r="B2676" s="414"/>
      <c r="C2676" s="414"/>
      <c r="D2676" s="414"/>
      <c r="E2676" s="412">
        <v>2006</v>
      </c>
      <c r="F2676" s="413">
        <v>0</v>
      </c>
      <c r="G2676" s="413">
        <v>75</v>
      </c>
      <c r="H2676" s="410">
        <f t="shared" si="82"/>
        <v>39169015</v>
      </c>
      <c r="I2676" s="410" t="str">
        <f t="shared" si="83"/>
        <v>-- Iš epoksidinių dervų</v>
      </c>
      <c r="J2676" s="410" t="str">
        <f t="shared" si="83"/>
        <v>kilogramai</v>
      </c>
    </row>
    <row r="2677" spans="1:10" ht="18" hidden="1" customHeight="1">
      <c r="A2677" s="414"/>
      <c r="B2677" s="414"/>
      <c r="C2677" s="414"/>
      <c r="D2677" s="414"/>
      <c r="E2677" s="412">
        <v>2005</v>
      </c>
      <c r="F2677" s="413">
        <v>0</v>
      </c>
      <c r="G2677" s="413">
        <v>68</v>
      </c>
      <c r="H2677" s="410">
        <f t="shared" si="82"/>
        <v>39169015</v>
      </c>
      <c r="I2677" s="410" t="str">
        <f t="shared" si="83"/>
        <v>-- Iš epoksidinių dervų</v>
      </c>
      <c r="J2677" s="410" t="str">
        <f t="shared" si="83"/>
        <v>kilogramai</v>
      </c>
    </row>
    <row r="2678" spans="1:10" ht="18" hidden="1" customHeight="1">
      <c r="A2678" s="414"/>
      <c r="B2678" s="411" t="s">
        <v>3381</v>
      </c>
      <c r="C2678" s="411" t="s">
        <v>3107</v>
      </c>
      <c r="D2678" s="411" t="s">
        <v>3054</v>
      </c>
      <c r="E2678" s="412">
        <v>2018</v>
      </c>
      <c r="F2678" s="413"/>
      <c r="G2678" s="413"/>
      <c r="H2678" s="410">
        <f t="shared" si="82"/>
        <v>39169019</v>
      </c>
      <c r="I2678" s="410" t="str">
        <f t="shared" si="83"/>
        <v>-- Kiti</v>
      </c>
      <c r="J2678" s="410" t="str">
        <f t="shared" si="83"/>
        <v>kilogramai</v>
      </c>
    </row>
    <row r="2679" spans="1:10" ht="18" hidden="1" customHeight="1">
      <c r="A2679" s="414"/>
      <c r="B2679" s="414"/>
      <c r="C2679" s="414"/>
      <c r="D2679" s="414"/>
      <c r="E2679" s="412">
        <v>2017</v>
      </c>
      <c r="F2679" s="413"/>
      <c r="G2679" s="413"/>
      <c r="H2679" s="410">
        <f t="shared" si="82"/>
        <v>39169019</v>
      </c>
      <c r="I2679" s="410" t="str">
        <f t="shared" si="83"/>
        <v>-- Kiti</v>
      </c>
      <c r="J2679" s="410" t="str">
        <f t="shared" si="83"/>
        <v>kilogramai</v>
      </c>
    </row>
    <row r="2680" spans="1:10" ht="18" hidden="1" customHeight="1">
      <c r="A2680" s="414"/>
      <c r="B2680" s="414"/>
      <c r="C2680" s="414"/>
      <c r="D2680" s="414"/>
      <c r="E2680" s="412">
        <v>2016</v>
      </c>
      <c r="F2680" s="413"/>
      <c r="G2680" s="413"/>
      <c r="H2680" s="410">
        <f t="shared" si="82"/>
        <v>39169019</v>
      </c>
      <c r="I2680" s="410" t="str">
        <f t="shared" si="83"/>
        <v>-- Kiti</v>
      </c>
      <c r="J2680" s="410" t="str">
        <f t="shared" si="83"/>
        <v>kilogramai</v>
      </c>
    </row>
    <row r="2681" spans="1:10" ht="18" hidden="1" customHeight="1">
      <c r="A2681" s="414"/>
      <c r="B2681" s="414"/>
      <c r="C2681" s="414"/>
      <c r="D2681" s="414"/>
      <c r="E2681" s="412">
        <v>2015</v>
      </c>
      <c r="F2681" s="413"/>
      <c r="G2681" s="413"/>
      <c r="H2681" s="410">
        <f t="shared" si="82"/>
        <v>39169019</v>
      </c>
      <c r="I2681" s="410" t="str">
        <f t="shared" si="83"/>
        <v>-- Kiti</v>
      </c>
      <c r="J2681" s="410" t="str">
        <f t="shared" si="83"/>
        <v>kilogramai</v>
      </c>
    </row>
    <row r="2682" spans="1:10" ht="18" hidden="1" customHeight="1">
      <c r="A2682" s="414"/>
      <c r="B2682" s="414"/>
      <c r="C2682" s="414"/>
      <c r="D2682" s="414"/>
      <c r="E2682" s="412">
        <v>2014</v>
      </c>
      <c r="F2682" s="413"/>
      <c r="G2682" s="413"/>
      <c r="H2682" s="410">
        <f t="shared" si="82"/>
        <v>39169019</v>
      </c>
      <c r="I2682" s="410" t="str">
        <f t="shared" si="83"/>
        <v>-- Kiti</v>
      </c>
      <c r="J2682" s="410" t="str">
        <f t="shared" si="83"/>
        <v>kilogramai</v>
      </c>
    </row>
    <row r="2683" spans="1:10" ht="18" hidden="1" customHeight="1">
      <c r="A2683" s="414"/>
      <c r="B2683" s="414"/>
      <c r="C2683" s="414"/>
      <c r="D2683" s="414"/>
      <c r="E2683" s="412">
        <v>2013</v>
      </c>
      <c r="F2683" s="413"/>
      <c r="G2683" s="413"/>
      <c r="H2683" s="410">
        <f t="shared" si="82"/>
        <v>39169019</v>
      </c>
      <c r="I2683" s="410" t="str">
        <f t="shared" si="83"/>
        <v>-- Kiti</v>
      </c>
      <c r="J2683" s="410" t="str">
        <f t="shared" si="83"/>
        <v>kilogramai</v>
      </c>
    </row>
    <row r="2684" spans="1:10" ht="18" hidden="1" customHeight="1">
      <c r="A2684" s="414"/>
      <c r="B2684" s="414"/>
      <c r="C2684" s="414"/>
      <c r="D2684" s="414"/>
      <c r="E2684" s="412">
        <v>2012</v>
      </c>
      <c r="F2684" s="413"/>
      <c r="G2684" s="413"/>
      <c r="H2684" s="410">
        <f t="shared" si="82"/>
        <v>39169019</v>
      </c>
      <c r="I2684" s="410" t="str">
        <f t="shared" si="83"/>
        <v>-- Kiti</v>
      </c>
      <c r="J2684" s="410" t="str">
        <f t="shared" si="83"/>
        <v>kilogramai</v>
      </c>
    </row>
    <row r="2685" spans="1:10" ht="18" hidden="1" customHeight="1">
      <c r="A2685" s="414"/>
      <c r="B2685" s="414"/>
      <c r="C2685" s="414"/>
      <c r="D2685" s="414"/>
      <c r="E2685" s="412">
        <v>2011</v>
      </c>
      <c r="F2685" s="413"/>
      <c r="G2685" s="413"/>
      <c r="H2685" s="410">
        <f t="shared" si="82"/>
        <v>39169019</v>
      </c>
      <c r="I2685" s="410" t="str">
        <f t="shared" si="83"/>
        <v>-- Kiti</v>
      </c>
      <c r="J2685" s="410" t="str">
        <f t="shared" si="83"/>
        <v>kilogramai</v>
      </c>
    </row>
    <row r="2686" spans="1:10" ht="18" hidden="1" customHeight="1">
      <c r="A2686" s="414"/>
      <c r="B2686" s="414"/>
      <c r="C2686" s="414"/>
      <c r="D2686" s="414"/>
      <c r="E2686" s="412">
        <v>2010</v>
      </c>
      <c r="F2686" s="413"/>
      <c r="G2686" s="413"/>
      <c r="H2686" s="410">
        <f t="shared" si="82"/>
        <v>39169019</v>
      </c>
      <c r="I2686" s="410" t="str">
        <f t="shared" si="83"/>
        <v>-- Kiti</v>
      </c>
      <c r="J2686" s="410" t="str">
        <f t="shared" si="83"/>
        <v>kilogramai</v>
      </c>
    </row>
    <row r="2687" spans="1:10" ht="18" hidden="1" customHeight="1">
      <c r="A2687" s="414"/>
      <c r="B2687" s="414"/>
      <c r="C2687" s="414"/>
      <c r="D2687" s="414"/>
      <c r="E2687" s="412">
        <v>2009</v>
      </c>
      <c r="F2687" s="413">
        <v>255</v>
      </c>
      <c r="G2687" s="413">
        <v>42783</v>
      </c>
      <c r="H2687" s="410">
        <f t="shared" si="82"/>
        <v>39169019</v>
      </c>
      <c r="I2687" s="410" t="str">
        <f t="shared" si="83"/>
        <v>-- Kiti</v>
      </c>
      <c r="J2687" s="410" t="str">
        <f t="shared" si="83"/>
        <v>kilogramai</v>
      </c>
    </row>
    <row r="2688" spans="1:10" ht="18" hidden="1" customHeight="1">
      <c r="A2688" s="414"/>
      <c r="B2688" s="414"/>
      <c r="C2688" s="414"/>
      <c r="D2688" s="414"/>
      <c r="E2688" s="412">
        <v>2008</v>
      </c>
      <c r="F2688" s="413">
        <v>115.3</v>
      </c>
      <c r="G2688" s="413">
        <v>45173.2</v>
      </c>
      <c r="H2688" s="410">
        <f t="shared" si="82"/>
        <v>39169019</v>
      </c>
      <c r="I2688" s="410" t="str">
        <f t="shared" si="83"/>
        <v>-- Kiti</v>
      </c>
      <c r="J2688" s="410" t="str">
        <f t="shared" si="83"/>
        <v>kilogramai</v>
      </c>
    </row>
    <row r="2689" spans="1:10" ht="18" hidden="1" customHeight="1">
      <c r="A2689" s="414"/>
      <c r="B2689" s="414"/>
      <c r="C2689" s="414"/>
      <c r="D2689" s="414"/>
      <c r="E2689" s="412">
        <v>2007</v>
      </c>
      <c r="F2689" s="413">
        <v>50.2</v>
      </c>
      <c r="G2689" s="413">
        <v>42929.8</v>
      </c>
      <c r="H2689" s="410">
        <f t="shared" si="82"/>
        <v>39169019</v>
      </c>
      <c r="I2689" s="410" t="str">
        <f t="shared" si="83"/>
        <v>-- Kiti</v>
      </c>
      <c r="J2689" s="410" t="str">
        <f t="shared" si="83"/>
        <v>kilogramai</v>
      </c>
    </row>
    <row r="2690" spans="1:10" ht="18" hidden="1" customHeight="1">
      <c r="A2690" s="414"/>
      <c r="B2690" s="414"/>
      <c r="C2690" s="414"/>
      <c r="D2690" s="414"/>
      <c r="E2690" s="412">
        <v>2006</v>
      </c>
      <c r="F2690" s="413">
        <v>651.70000000000005</v>
      </c>
      <c r="G2690" s="413">
        <v>33542</v>
      </c>
      <c r="H2690" s="410">
        <f t="shared" si="82"/>
        <v>39169019</v>
      </c>
      <c r="I2690" s="410" t="str">
        <f t="shared" si="83"/>
        <v>-- Kiti</v>
      </c>
      <c r="J2690" s="410" t="str">
        <f t="shared" si="83"/>
        <v>kilogramai</v>
      </c>
    </row>
    <row r="2691" spans="1:10" ht="18" hidden="1" customHeight="1">
      <c r="A2691" s="414"/>
      <c r="B2691" s="414"/>
      <c r="C2691" s="414"/>
      <c r="D2691" s="414"/>
      <c r="E2691" s="412">
        <v>2005</v>
      </c>
      <c r="F2691" s="413">
        <v>1223.2</v>
      </c>
      <c r="G2691" s="413">
        <v>29025.4</v>
      </c>
      <c r="H2691" s="410">
        <f t="shared" si="82"/>
        <v>39169019</v>
      </c>
      <c r="I2691" s="410" t="str">
        <f t="shared" si="83"/>
        <v>-- Kiti</v>
      </c>
      <c r="J2691" s="410" t="str">
        <f t="shared" si="83"/>
        <v>kilogramai</v>
      </c>
    </row>
    <row r="2692" spans="1:10" ht="18" hidden="1" customHeight="1">
      <c r="A2692" s="414"/>
      <c r="B2692" s="411" t="s">
        <v>3382</v>
      </c>
      <c r="C2692" s="411" t="s">
        <v>3383</v>
      </c>
      <c r="D2692" s="411" t="s">
        <v>3054</v>
      </c>
      <c r="E2692" s="412">
        <v>2018</v>
      </c>
      <c r="F2692" s="413">
        <v>124391.7</v>
      </c>
      <c r="G2692" s="413">
        <v>210782.3</v>
      </c>
      <c r="H2692" s="410">
        <f t="shared" si="82"/>
        <v>39169050</v>
      </c>
      <c r="I2692" s="410" t="str">
        <f t="shared" si="83"/>
        <v>-- Iš adityviosios polimerizacijos produktų</v>
      </c>
      <c r="J2692" s="410" t="str">
        <f t="shared" si="83"/>
        <v>kilogramai</v>
      </c>
    </row>
    <row r="2693" spans="1:10" ht="18" hidden="1" customHeight="1">
      <c r="A2693" s="414"/>
      <c r="B2693" s="414"/>
      <c r="C2693" s="414"/>
      <c r="D2693" s="414"/>
      <c r="E2693" s="412">
        <v>2017</v>
      </c>
      <c r="F2693" s="413">
        <v>89074.7</v>
      </c>
      <c r="G2693" s="413">
        <v>194611.1</v>
      </c>
      <c r="H2693" s="410">
        <f t="shared" ref="H2693:H2756" si="84">+IF(B2693=0,H2692,VALUE(B2693))</f>
        <v>39169050</v>
      </c>
      <c r="I2693" s="410" t="str">
        <f t="shared" ref="I2693:J2756" si="85">+IF(C2693=0,I2692,C2693)</f>
        <v>-- Iš adityviosios polimerizacijos produktų</v>
      </c>
      <c r="J2693" s="410" t="str">
        <f t="shared" si="85"/>
        <v>kilogramai</v>
      </c>
    </row>
    <row r="2694" spans="1:10" ht="18" hidden="1" customHeight="1">
      <c r="A2694" s="414"/>
      <c r="B2694" s="414"/>
      <c r="C2694" s="414"/>
      <c r="D2694" s="414"/>
      <c r="E2694" s="412">
        <v>2016</v>
      </c>
      <c r="F2694" s="413">
        <v>127875.4</v>
      </c>
      <c r="G2694" s="413">
        <v>119853.3</v>
      </c>
      <c r="H2694" s="410">
        <f t="shared" si="84"/>
        <v>39169050</v>
      </c>
      <c r="I2694" s="410" t="str">
        <f t="shared" si="85"/>
        <v>-- Iš adityviosios polimerizacijos produktų</v>
      </c>
      <c r="J2694" s="410" t="str">
        <f t="shared" si="85"/>
        <v>kilogramai</v>
      </c>
    </row>
    <row r="2695" spans="1:10" ht="18" hidden="1" customHeight="1">
      <c r="A2695" s="414"/>
      <c r="B2695" s="414"/>
      <c r="C2695" s="414"/>
      <c r="D2695" s="414"/>
      <c r="E2695" s="412">
        <v>2015</v>
      </c>
      <c r="F2695" s="413">
        <v>104035.2</v>
      </c>
      <c r="G2695" s="413">
        <v>179246.5</v>
      </c>
      <c r="H2695" s="410">
        <f t="shared" si="84"/>
        <v>39169050</v>
      </c>
      <c r="I2695" s="410" t="str">
        <f t="shared" si="85"/>
        <v>-- Iš adityviosios polimerizacijos produktų</v>
      </c>
      <c r="J2695" s="410" t="str">
        <f t="shared" si="85"/>
        <v>kilogramai</v>
      </c>
    </row>
    <row r="2696" spans="1:10" ht="18" hidden="1" customHeight="1">
      <c r="A2696" s="414"/>
      <c r="B2696" s="414"/>
      <c r="C2696" s="414"/>
      <c r="D2696" s="414"/>
      <c r="E2696" s="412">
        <v>2014</v>
      </c>
      <c r="F2696" s="413">
        <v>123909.1</v>
      </c>
      <c r="G2696" s="413">
        <v>193048.5</v>
      </c>
      <c r="H2696" s="410">
        <f t="shared" si="84"/>
        <v>39169050</v>
      </c>
      <c r="I2696" s="410" t="str">
        <f t="shared" si="85"/>
        <v>-- Iš adityviosios polimerizacijos produktų</v>
      </c>
      <c r="J2696" s="410" t="str">
        <f t="shared" si="85"/>
        <v>kilogramai</v>
      </c>
    </row>
    <row r="2697" spans="1:10" ht="18" hidden="1" customHeight="1">
      <c r="A2697" s="414"/>
      <c r="B2697" s="414"/>
      <c r="C2697" s="414"/>
      <c r="D2697" s="414"/>
      <c r="E2697" s="412">
        <v>2013</v>
      </c>
      <c r="F2697" s="413">
        <v>143256.6</v>
      </c>
      <c r="G2697" s="413">
        <v>114201.2</v>
      </c>
      <c r="H2697" s="410">
        <f t="shared" si="84"/>
        <v>39169050</v>
      </c>
      <c r="I2697" s="410" t="str">
        <f t="shared" si="85"/>
        <v>-- Iš adityviosios polimerizacijos produktų</v>
      </c>
      <c r="J2697" s="410" t="str">
        <f t="shared" si="85"/>
        <v>kilogramai</v>
      </c>
    </row>
    <row r="2698" spans="1:10" ht="18" hidden="1" customHeight="1">
      <c r="A2698" s="414"/>
      <c r="B2698" s="414"/>
      <c r="C2698" s="414"/>
      <c r="D2698" s="414"/>
      <c r="E2698" s="412">
        <v>2012</v>
      </c>
      <c r="F2698" s="413">
        <v>194577.7</v>
      </c>
      <c r="G2698" s="413">
        <v>199487.8</v>
      </c>
      <c r="H2698" s="410">
        <f t="shared" si="84"/>
        <v>39169050</v>
      </c>
      <c r="I2698" s="410" t="str">
        <f t="shared" si="85"/>
        <v>-- Iš adityviosios polimerizacijos produktų</v>
      </c>
      <c r="J2698" s="410" t="str">
        <f t="shared" si="85"/>
        <v>kilogramai</v>
      </c>
    </row>
    <row r="2699" spans="1:10" ht="18" hidden="1" customHeight="1">
      <c r="A2699" s="414"/>
      <c r="B2699" s="414"/>
      <c r="C2699" s="414"/>
      <c r="D2699" s="414"/>
      <c r="E2699" s="412">
        <v>2011</v>
      </c>
      <c r="F2699" s="413">
        <v>198750.5</v>
      </c>
      <c r="G2699" s="413">
        <v>267626.90000000002</v>
      </c>
      <c r="H2699" s="410">
        <f t="shared" si="84"/>
        <v>39169050</v>
      </c>
      <c r="I2699" s="410" t="str">
        <f t="shared" si="85"/>
        <v>-- Iš adityviosios polimerizacijos produktų</v>
      </c>
      <c r="J2699" s="410" t="str">
        <f t="shared" si="85"/>
        <v>kilogramai</v>
      </c>
    </row>
    <row r="2700" spans="1:10" ht="18" hidden="1" customHeight="1">
      <c r="A2700" s="414"/>
      <c r="B2700" s="414"/>
      <c r="C2700" s="414"/>
      <c r="D2700" s="414"/>
      <c r="E2700" s="412">
        <v>2010</v>
      </c>
      <c r="F2700" s="413">
        <v>94225.2</v>
      </c>
      <c r="G2700" s="413">
        <v>175894.3</v>
      </c>
      <c r="H2700" s="410">
        <f t="shared" si="84"/>
        <v>39169050</v>
      </c>
      <c r="I2700" s="410" t="str">
        <f t="shared" si="85"/>
        <v>-- Iš adityviosios polimerizacijos produktų</v>
      </c>
      <c r="J2700" s="410" t="str">
        <f t="shared" si="85"/>
        <v>kilogramai</v>
      </c>
    </row>
    <row r="2701" spans="1:10" ht="18" hidden="1" customHeight="1">
      <c r="A2701" s="414"/>
      <c r="B2701" s="414"/>
      <c r="C2701" s="414"/>
      <c r="D2701" s="414"/>
      <c r="E2701" s="412">
        <v>2009</v>
      </c>
      <c r="F2701" s="413"/>
      <c r="G2701" s="413"/>
      <c r="H2701" s="410">
        <f t="shared" si="84"/>
        <v>39169050</v>
      </c>
      <c r="I2701" s="410" t="str">
        <f t="shared" si="85"/>
        <v>-- Iš adityviosios polimerizacijos produktų</v>
      </c>
      <c r="J2701" s="410" t="str">
        <f t="shared" si="85"/>
        <v>kilogramai</v>
      </c>
    </row>
    <row r="2702" spans="1:10" ht="18" hidden="1" customHeight="1">
      <c r="A2702" s="414"/>
      <c r="B2702" s="414"/>
      <c r="C2702" s="414"/>
      <c r="D2702" s="414"/>
      <c r="E2702" s="412">
        <v>2008</v>
      </c>
      <c r="F2702" s="413"/>
      <c r="G2702" s="413"/>
      <c r="H2702" s="410">
        <f t="shared" si="84"/>
        <v>39169050</v>
      </c>
      <c r="I2702" s="410" t="str">
        <f t="shared" si="85"/>
        <v>-- Iš adityviosios polimerizacijos produktų</v>
      </c>
      <c r="J2702" s="410" t="str">
        <f t="shared" si="85"/>
        <v>kilogramai</v>
      </c>
    </row>
    <row r="2703" spans="1:10" ht="18" hidden="1" customHeight="1">
      <c r="A2703" s="414"/>
      <c r="B2703" s="414"/>
      <c r="C2703" s="414"/>
      <c r="D2703" s="414"/>
      <c r="E2703" s="412">
        <v>2007</v>
      </c>
      <c r="F2703" s="413"/>
      <c r="G2703" s="413"/>
      <c r="H2703" s="410">
        <f t="shared" si="84"/>
        <v>39169050</v>
      </c>
      <c r="I2703" s="410" t="str">
        <f t="shared" si="85"/>
        <v>-- Iš adityviosios polimerizacijos produktų</v>
      </c>
      <c r="J2703" s="410" t="str">
        <f t="shared" si="85"/>
        <v>kilogramai</v>
      </c>
    </row>
    <row r="2704" spans="1:10" ht="18" hidden="1" customHeight="1">
      <c r="A2704" s="414"/>
      <c r="B2704" s="414"/>
      <c r="C2704" s="414"/>
      <c r="D2704" s="414"/>
      <c r="E2704" s="412">
        <v>2006</v>
      </c>
      <c r="F2704" s="413"/>
      <c r="G2704" s="413"/>
      <c r="H2704" s="410">
        <f t="shared" si="84"/>
        <v>39169050</v>
      </c>
      <c r="I2704" s="410" t="str">
        <f t="shared" si="85"/>
        <v>-- Iš adityviosios polimerizacijos produktų</v>
      </c>
      <c r="J2704" s="410" t="str">
        <f t="shared" si="85"/>
        <v>kilogramai</v>
      </c>
    </row>
    <row r="2705" spans="1:10" ht="18" hidden="1" customHeight="1">
      <c r="A2705" s="414"/>
      <c r="B2705" s="414"/>
      <c r="C2705" s="414"/>
      <c r="D2705" s="414"/>
      <c r="E2705" s="412">
        <v>2005</v>
      </c>
      <c r="F2705" s="413"/>
      <c r="G2705" s="413"/>
      <c r="H2705" s="410">
        <f t="shared" si="84"/>
        <v>39169050</v>
      </c>
      <c r="I2705" s="410" t="str">
        <f t="shared" si="85"/>
        <v>-- Iš adityviosios polimerizacijos produktų</v>
      </c>
      <c r="J2705" s="410" t="str">
        <f t="shared" si="85"/>
        <v>kilogramai</v>
      </c>
    </row>
    <row r="2706" spans="1:10" ht="18" hidden="1" customHeight="1">
      <c r="A2706" s="414"/>
      <c r="B2706" s="411" t="s">
        <v>3384</v>
      </c>
      <c r="C2706" s="411" t="s">
        <v>3385</v>
      </c>
      <c r="D2706" s="411" t="s">
        <v>3054</v>
      </c>
      <c r="E2706" s="412">
        <v>2018</v>
      </c>
      <c r="F2706" s="413"/>
      <c r="G2706" s="413"/>
      <c r="H2706" s="410">
        <f t="shared" si="84"/>
        <v>39169051</v>
      </c>
      <c r="I2706" s="410" t="str">
        <f t="shared" si="85"/>
        <v>-- Iš propileno polimerų</v>
      </c>
      <c r="J2706" s="410" t="str">
        <f t="shared" si="85"/>
        <v>kilogramai</v>
      </c>
    </row>
    <row r="2707" spans="1:10" ht="18" hidden="1" customHeight="1">
      <c r="A2707" s="414"/>
      <c r="B2707" s="414"/>
      <c r="C2707" s="414"/>
      <c r="D2707" s="414"/>
      <c r="E2707" s="412">
        <v>2017</v>
      </c>
      <c r="F2707" s="413"/>
      <c r="G2707" s="413"/>
      <c r="H2707" s="410">
        <f t="shared" si="84"/>
        <v>39169051</v>
      </c>
      <c r="I2707" s="410" t="str">
        <f t="shared" si="85"/>
        <v>-- Iš propileno polimerų</v>
      </c>
      <c r="J2707" s="410" t="str">
        <f t="shared" si="85"/>
        <v>kilogramai</v>
      </c>
    </row>
    <row r="2708" spans="1:10" ht="18" hidden="1" customHeight="1">
      <c r="A2708" s="414"/>
      <c r="B2708" s="414"/>
      <c r="C2708" s="414"/>
      <c r="D2708" s="414"/>
      <c r="E2708" s="412">
        <v>2016</v>
      </c>
      <c r="F2708" s="413"/>
      <c r="G2708" s="413"/>
      <c r="H2708" s="410">
        <f t="shared" si="84"/>
        <v>39169051</v>
      </c>
      <c r="I2708" s="410" t="str">
        <f t="shared" si="85"/>
        <v>-- Iš propileno polimerų</v>
      </c>
      <c r="J2708" s="410" t="str">
        <f t="shared" si="85"/>
        <v>kilogramai</v>
      </c>
    </row>
    <row r="2709" spans="1:10" ht="18" hidden="1" customHeight="1">
      <c r="A2709" s="414"/>
      <c r="B2709" s="414"/>
      <c r="C2709" s="414"/>
      <c r="D2709" s="414"/>
      <c r="E2709" s="412">
        <v>2015</v>
      </c>
      <c r="F2709" s="413"/>
      <c r="G2709" s="413"/>
      <c r="H2709" s="410">
        <f t="shared" si="84"/>
        <v>39169051</v>
      </c>
      <c r="I2709" s="410" t="str">
        <f t="shared" si="85"/>
        <v>-- Iš propileno polimerų</v>
      </c>
      <c r="J2709" s="410" t="str">
        <f t="shared" si="85"/>
        <v>kilogramai</v>
      </c>
    </row>
    <row r="2710" spans="1:10" ht="18" hidden="1" customHeight="1">
      <c r="A2710" s="414"/>
      <c r="B2710" s="414"/>
      <c r="C2710" s="414"/>
      <c r="D2710" s="414"/>
      <c r="E2710" s="412">
        <v>2014</v>
      </c>
      <c r="F2710" s="413"/>
      <c r="G2710" s="413"/>
      <c r="H2710" s="410">
        <f t="shared" si="84"/>
        <v>39169051</v>
      </c>
      <c r="I2710" s="410" t="str">
        <f t="shared" si="85"/>
        <v>-- Iš propileno polimerų</v>
      </c>
      <c r="J2710" s="410" t="str">
        <f t="shared" si="85"/>
        <v>kilogramai</v>
      </c>
    </row>
    <row r="2711" spans="1:10" ht="18" hidden="1" customHeight="1">
      <c r="A2711" s="414"/>
      <c r="B2711" s="414"/>
      <c r="C2711" s="414"/>
      <c r="D2711" s="414"/>
      <c r="E2711" s="412">
        <v>2013</v>
      </c>
      <c r="F2711" s="413"/>
      <c r="G2711" s="413"/>
      <c r="H2711" s="410">
        <f t="shared" si="84"/>
        <v>39169051</v>
      </c>
      <c r="I2711" s="410" t="str">
        <f t="shared" si="85"/>
        <v>-- Iš propileno polimerų</v>
      </c>
      <c r="J2711" s="410" t="str">
        <f t="shared" si="85"/>
        <v>kilogramai</v>
      </c>
    </row>
    <row r="2712" spans="1:10" ht="18" hidden="1" customHeight="1">
      <c r="A2712" s="414"/>
      <c r="B2712" s="414"/>
      <c r="C2712" s="414"/>
      <c r="D2712" s="414"/>
      <c r="E2712" s="412">
        <v>2012</v>
      </c>
      <c r="F2712" s="413"/>
      <c r="G2712" s="413"/>
      <c r="H2712" s="410">
        <f t="shared" si="84"/>
        <v>39169051</v>
      </c>
      <c r="I2712" s="410" t="str">
        <f t="shared" si="85"/>
        <v>-- Iš propileno polimerų</v>
      </c>
      <c r="J2712" s="410" t="str">
        <f t="shared" si="85"/>
        <v>kilogramai</v>
      </c>
    </row>
    <row r="2713" spans="1:10" ht="18" hidden="1" customHeight="1">
      <c r="A2713" s="414"/>
      <c r="B2713" s="414"/>
      <c r="C2713" s="414"/>
      <c r="D2713" s="414"/>
      <c r="E2713" s="412">
        <v>2011</v>
      </c>
      <c r="F2713" s="413"/>
      <c r="G2713" s="413"/>
      <c r="H2713" s="410">
        <f t="shared" si="84"/>
        <v>39169051</v>
      </c>
      <c r="I2713" s="410" t="str">
        <f t="shared" si="85"/>
        <v>-- Iš propileno polimerų</v>
      </c>
      <c r="J2713" s="410" t="str">
        <f t="shared" si="85"/>
        <v>kilogramai</v>
      </c>
    </row>
    <row r="2714" spans="1:10" ht="18" hidden="1" customHeight="1">
      <c r="A2714" s="414"/>
      <c r="B2714" s="414"/>
      <c r="C2714" s="414"/>
      <c r="D2714" s="414"/>
      <c r="E2714" s="412">
        <v>2010</v>
      </c>
      <c r="F2714" s="413"/>
      <c r="G2714" s="413"/>
      <c r="H2714" s="410">
        <f t="shared" si="84"/>
        <v>39169051</v>
      </c>
      <c r="I2714" s="410" t="str">
        <f t="shared" si="85"/>
        <v>-- Iš propileno polimerų</v>
      </c>
      <c r="J2714" s="410" t="str">
        <f t="shared" si="85"/>
        <v>kilogramai</v>
      </c>
    </row>
    <row r="2715" spans="1:10" ht="18" hidden="1" customHeight="1">
      <c r="A2715" s="414"/>
      <c r="B2715" s="414"/>
      <c r="C2715" s="414"/>
      <c r="D2715" s="414"/>
      <c r="E2715" s="412">
        <v>2009</v>
      </c>
      <c r="F2715" s="413">
        <v>14516.2</v>
      </c>
      <c r="G2715" s="413">
        <v>49479.3</v>
      </c>
      <c r="H2715" s="410">
        <f t="shared" si="84"/>
        <v>39169051</v>
      </c>
      <c r="I2715" s="410" t="str">
        <f t="shared" si="85"/>
        <v>-- Iš propileno polimerų</v>
      </c>
      <c r="J2715" s="410" t="str">
        <f t="shared" si="85"/>
        <v>kilogramai</v>
      </c>
    </row>
    <row r="2716" spans="1:10" ht="18" hidden="1" customHeight="1">
      <c r="A2716" s="414"/>
      <c r="B2716" s="414"/>
      <c r="C2716" s="414"/>
      <c r="D2716" s="414"/>
      <c r="E2716" s="412">
        <v>2008</v>
      </c>
      <c r="F2716" s="413">
        <v>4303</v>
      </c>
      <c r="G2716" s="413">
        <v>63108.4</v>
      </c>
      <c r="H2716" s="410">
        <f t="shared" si="84"/>
        <v>39169051</v>
      </c>
      <c r="I2716" s="410" t="str">
        <f t="shared" si="85"/>
        <v>-- Iš propileno polimerų</v>
      </c>
      <c r="J2716" s="410" t="str">
        <f t="shared" si="85"/>
        <v>kilogramai</v>
      </c>
    </row>
    <row r="2717" spans="1:10" ht="18" hidden="1" customHeight="1">
      <c r="A2717" s="414"/>
      <c r="B2717" s="414"/>
      <c r="C2717" s="414"/>
      <c r="D2717" s="414"/>
      <c r="E2717" s="412">
        <v>2007</v>
      </c>
      <c r="F2717" s="413">
        <v>2384.8000000000002</v>
      </c>
      <c r="G2717" s="413">
        <v>61526.8</v>
      </c>
      <c r="H2717" s="410">
        <f t="shared" si="84"/>
        <v>39169051</v>
      </c>
      <c r="I2717" s="410" t="str">
        <f t="shared" si="85"/>
        <v>-- Iš propileno polimerų</v>
      </c>
      <c r="J2717" s="410" t="str">
        <f t="shared" si="85"/>
        <v>kilogramai</v>
      </c>
    </row>
    <row r="2718" spans="1:10" ht="18" hidden="1" customHeight="1">
      <c r="A2718" s="414"/>
      <c r="B2718" s="414"/>
      <c r="C2718" s="414"/>
      <c r="D2718" s="414"/>
      <c r="E2718" s="412">
        <v>2006</v>
      </c>
      <c r="F2718" s="413">
        <v>16146</v>
      </c>
      <c r="G2718" s="413">
        <v>75913</v>
      </c>
      <c r="H2718" s="410">
        <f t="shared" si="84"/>
        <v>39169051</v>
      </c>
      <c r="I2718" s="410" t="str">
        <f t="shared" si="85"/>
        <v>-- Iš propileno polimerų</v>
      </c>
      <c r="J2718" s="410" t="str">
        <f t="shared" si="85"/>
        <v>kilogramai</v>
      </c>
    </row>
    <row r="2719" spans="1:10" ht="18" hidden="1" customHeight="1">
      <c r="A2719" s="414"/>
      <c r="B2719" s="414"/>
      <c r="C2719" s="414"/>
      <c r="D2719" s="414"/>
      <c r="E2719" s="412">
        <v>2005</v>
      </c>
      <c r="F2719" s="413">
        <v>2929</v>
      </c>
      <c r="G2719" s="413">
        <v>33049</v>
      </c>
      <c r="H2719" s="410">
        <f t="shared" si="84"/>
        <v>39169051</v>
      </c>
      <c r="I2719" s="410" t="str">
        <f t="shared" si="85"/>
        <v>-- Iš propileno polimerų</v>
      </c>
      <c r="J2719" s="410" t="str">
        <f t="shared" si="85"/>
        <v>kilogramai</v>
      </c>
    </row>
    <row r="2720" spans="1:10" ht="18" hidden="1" customHeight="1">
      <c r="A2720" s="414"/>
      <c r="B2720" s="411" t="s">
        <v>3386</v>
      </c>
      <c r="C2720" s="411" t="s">
        <v>3107</v>
      </c>
      <c r="D2720" s="411" t="s">
        <v>3054</v>
      </c>
      <c r="E2720" s="412">
        <v>2018</v>
      </c>
      <c r="F2720" s="413"/>
      <c r="G2720" s="413"/>
      <c r="H2720" s="410">
        <f t="shared" si="84"/>
        <v>39169059</v>
      </c>
      <c r="I2720" s="410" t="str">
        <f t="shared" si="85"/>
        <v>-- Kiti</v>
      </c>
      <c r="J2720" s="410" t="str">
        <f t="shared" si="85"/>
        <v>kilogramai</v>
      </c>
    </row>
    <row r="2721" spans="1:10" ht="18" hidden="1" customHeight="1">
      <c r="A2721" s="414"/>
      <c r="B2721" s="414"/>
      <c r="C2721" s="414"/>
      <c r="D2721" s="414"/>
      <c r="E2721" s="412">
        <v>2017</v>
      </c>
      <c r="F2721" s="413"/>
      <c r="G2721" s="413"/>
      <c r="H2721" s="410">
        <f t="shared" si="84"/>
        <v>39169059</v>
      </c>
      <c r="I2721" s="410" t="str">
        <f t="shared" si="85"/>
        <v>-- Kiti</v>
      </c>
      <c r="J2721" s="410" t="str">
        <f t="shared" si="85"/>
        <v>kilogramai</v>
      </c>
    </row>
    <row r="2722" spans="1:10" ht="18" hidden="1" customHeight="1">
      <c r="A2722" s="414"/>
      <c r="B2722" s="414"/>
      <c r="C2722" s="414"/>
      <c r="D2722" s="414"/>
      <c r="E2722" s="412">
        <v>2016</v>
      </c>
      <c r="F2722" s="413"/>
      <c r="G2722" s="413"/>
      <c r="H2722" s="410">
        <f t="shared" si="84"/>
        <v>39169059</v>
      </c>
      <c r="I2722" s="410" t="str">
        <f t="shared" si="85"/>
        <v>-- Kiti</v>
      </c>
      <c r="J2722" s="410" t="str">
        <f t="shared" si="85"/>
        <v>kilogramai</v>
      </c>
    </row>
    <row r="2723" spans="1:10" ht="18" hidden="1" customHeight="1">
      <c r="A2723" s="414"/>
      <c r="B2723" s="414"/>
      <c r="C2723" s="414"/>
      <c r="D2723" s="414"/>
      <c r="E2723" s="412">
        <v>2015</v>
      </c>
      <c r="F2723" s="413"/>
      <c r="G2723" s="413"/>
      <c r="H2723" s="410">
        <f t="shared" si="84"/>
        <v>39169059</v>
      </c>
      <c r="I2723" s="410" t="str">
        <f t="shared" si="85"/>
        <v>-- Kiti</v>
      </c>
      <c r="J2723" s="410" t="str">
        <f t="shared" si="85"/>
        <v>kilogramai</v>
      </c>
    </row>
    <row r="2724" spans="1:10" ht="18" hidden="1" customHeight="1">
      <c r="A2724" s="414"/>
      <c r="B2724" s="414"/>
      <c r="C2724" s="414"/>
      <c r="D2724" s="414"/>
      <c r="E2724" s="412">
        <v>2014</v>
      </c>
      <c r="F2724" s="413"/>
      <c r="G2724" s="413"/>
      <c r="H2724" s="410">
        <f t="shared" si="84"/>
        <v>39169059</v>
      </c>
      <c r="I2724" s="410" t="str">
        <f t="shared" si="85"/>
        <v>-- Kiti</v>
      </c>
      <c r="J2724" s="410" t="str">
        <f t="shared" si="85"/>
        <v>kilogramai</v>
      </c>
    </row>
    <row r="2725" spans="1:10" ht="18" hidden="1" customHeight="1">
      <c r="A2725" s="414"/>
      <c r="B2725" s="414"/>
      <c r="C2725" s="414"/>
      <c r="D2725" s="414"/>
      <c r="E2725" s="412">
        <v>2013</v>
      </c>
      <c r="F2725" s="413"/>
      <c r="G2725" s="413"/>
      <c r="H2725" s="410">
        <f t="shared" si="84"/>
        <v>39169059</v>
      </c>
      <c r="I2725" s="410" t="str">
        <f t="shared" si="85"/>
        <v>-- Kiti</v>
      </c>
      <c r="J2725" s="410" t="str">
        <f t="shared" si="85"/>
        <v>kilogramai</v>
      </c>
    </row>
    <row r="2726" spans="1:10" ht="18" hidden="1" customHeight="1">
      <c r="A2726" s="414"/>
      <c r="B2726" s="414"/>
      <c r="C2726" s="414"/>
      <c r="D2726" s="414"/>
      <c r="E2726" s="412">
        <v>2012</v>
      </c>
      <c r="F2726" s="413"/>
      <c r="G2726" s="413"/>
      <c r="H2726" s="410">
        <f t="shared" si="84"/>
        <v>39169059</v>
      </c>
      <c r="I2726" s="410" t="str">
        <f t="shared" si="85"/>
        <v>-- Kiti</v>
      </c>
      <c r="J2726" s="410" t="str">
        <f t="shared" si="85"/>
        <v>kilogramai</v>
      </c>
    </row>
    <row r="2727" spans="1:10" ht="18" hidden="1" customHeight="1">
      <c r="A2727" s="414"/>
      <c r="B2727" s="414"/>
      <c r="C2727" s="414"/>
      <c r="D2727" s="414"/>
      <c r="E2727" s="412">
        <v>2011</v>
      </c>
      <c r="F2727" s="413"/>
      <c r="G2727" s="413"/>
      <c r="H2727" s="410">
        <f t="shared" si="84"/>
        <v>39169059</v>
      </c>
      <c r="I2727" s="410" t="str">
        <f t="shared" si="85"/>
        <v>-- Kiti</v>
      </c>
      <c r="J2727" s="410" t="str">
        <f t="shared" si="85"/>
        <v>kilogramai</v>
      </c>
    </row>
    <row r="2728" spans="1:10" ht="18" hidden="1" customHeight="1">
      <c r="A2728" s="414"/>
      <c r="B2728" s="414"/>
      <c r="C2728" s="414"/>
      <c r="D2728" s="414"/>
      <c r="E2728" s="412">
        <v>2010</v>
      </c>
      <c r="F2728" s="413"/>
      <c r="G2728" s="413"/>
      <c r="H2728" s="410">
        <f t="shared" si="84"/>
        <v>39169059</v>
      </c>
      <c r="I2728" s="410" t="str">
        <f t="shared" si="85"/>
        <v>-- Kiti</v>
      </c>
      <c r="J2728" s="410" t="str">
        <f t="shared" si="85"/>
        <v>kilogramai</v>
      </c>
    </row>
    <row r="2729" spans="1:10" ht="18" hidden="1" customHeight="1">
      <c r="A2729" s="414"/>
      <c r="B2729" s="414"/>
      <c r="C2729" s="414"/>
      <c r="D2729" s="414"/>
      <c r="E2729" s="412">
        <v>2009</v>
      </c>
      <c r="F2729" s="413">
        <v>23170.2</v>
      </c>
      <c r="G2729" s="413">
        <v>56979.9</v>
      </c>
      <c r="H2729" s="410">
        <f t="shared" si="84"/>
        <v>39169059</v>
      </c>
      <c r="I2729" s="410" t="str">
        <f t="shared" si="85"/>
        <v>-- Kiti</v>
      </c>
      <c r="J2729" s="410" t="str">
        <f t="shared" si="85"/>
        <v>kilogramai</v>
      </c>
    </row>
    <row r="2730" spans="1:10" ht="18" hidden="1" customHeight="1">
      <c r="A2730" s="414"/>
      <c r="B2730" s="414"/>
      <c r="C2730" s="414"/>
      <c r="D2730" s="414"/>
      <c r="E2730" s="412">
        <v>2008</v>
      </c>
      <c r="F2730" s="413">
        <v>13858.2</v>
      </c>
      <c r="G2730" s="413">
        <v>80197.2</v>
      </c>
      <c r="H2730" s="410">
        <f t="shared" si="84"/>
        <v>39169059</v>
      </c>
      <c r="I2730" s="410" t="str">
        <f t="shared" si="85"/>
        <v>-- Kiti</v>
      </c>
      <c r="J2730" s="410" t="str">
        <f t="shared" si="85"/>
        <v>kilogramai</v>
      </c>
    </row>
    <row r="2731" spans="1:10" ht="18" hidden="1" customHeight="1">
      <c r="A2731" s="414"/>
      <c r="B2731" s="414"/>
      <c r="C2731" s="414"/>
      <c r="D2731" s="414"/>
      <c r="E2731" s="412">
        <v>2007</v>
      </c>
      <c r="F2731" s="413">
        <v>41934.6</v>
      </c>
      <c r="G2731" s="413">
        <v>109554.6</v>
      </c>
      <c r="H2731" s="410">
        <f t="shared" si="84"/>
        <v>39169059</v>
      </c>
      <c r="I2731" s="410" t="str">
        <f t="shared" si="85"/>
        <v>-- Kiti</v>
      </c>
      <c r="J2731" s="410" t="str">
        <f t="shared" si="85"/>
        <v>kilogramai</v>
      </c>
    </row>
    <row r="2732" spans="1:10" ht="18" hidden="1" customHeight="1">
      <c r="A2732" s="414"/>
      <c r="B2732" s="414"/>
      <c r="C2732" s="414"/>
      <c r="D2732" s="414"/>
      <c r="E2732" s="412">
        <v>2006</v>
      </c>
      <c r="F2732" s="413">
        <v>35.799999999999997</v>
      </c>
      <c r="G2732" s="413">
        <v>56284.9</v>
      </c>
      <c r="H2732" s="410">
        <f t="shared" si="84"/>
        <v>39169059</v>
      </c>
      <c r="I2732" s="410" t="str">
        <f t="shared" si="85"/>
        <v>-- Kiti</v>
      </c>
      <c r="J2732" s="410" t="str">
        <f t="shared" si="85"/>
        <v>kilogramai</v>
      </c>
    </row>
    <row r="2733" spans="1:10" ht="18" hidden="1" customHeight="1">
      <c r="A2733" s="414"/>
      <c r="B2733" s="414"/>
      <c r="C2733" s="414"/>
      <c r="D2733" s="414"/>
      <c r="E2733" s="412">
        <v>2005</v>
      </c>
      <c r="F2733" s="413">
        <v>2628.6</v>
      </c>
      <c r="G2733" s="413">
        <v>29773.9</v>
      </c>
      <c r="H2733" s="410">
        <f t="shared" si="84"/>
        <v>39169059</v>
      </c>
      <c r="I2733" s="410" t="str">
        <f t="shared" si="85"/>
        <v>-- Kiti</v>
      </c>
      <c r="J2733" s="410" t="str">
        <f t="shared" si="85"/>
        <v>kilogramai</v>
      </c>
    </row>
    <row r="2734" spans="1:10" ht="18" hidden="1" customHeight="1">
      <c r="A2734" s="414"/>
      <c r="B2734" s="411" t="s">
        <v>3387</v>
      </c>
      <c r="C2734" s="411" t="s">
        <v>3107</v>
      </c>
      <c r="D2734" s="411" t="s">
        <v>3054</v>
      </c>
      <c r="E2734" s="412">
        <v>2018</v>
      </c>
      <c r="F2734" s="413">
        <v>322460.3</v>
      </c>
      <c r="G2734" s="413">
        <v>657723.30000000005</v>
      </c>
      <c r="H2734" s="410">
        <f t="shared" si="84"/>
        <v>39169090</v>
      </c>
      <c r="I2734" s="410" t="str">
        <f t="shared" si="85"/>
        <v>-- Kiti</v>
      </c>
      <c r="J2734" s="410" t="str">
        <f t="shared" si="85"/>
        <v>kilogramai</v>
      </c>
    </row>
    <row r="2735" spans="1:10" ht="18" hidden="1" customHeight="1">
      <c r="A2735" s="414"/>
      <c r="B2735" s="414"/>
      <c r="C2735" s="414"/>
      <c r="D2735" s="414"/>
      <c r="E2735" s="412">
        <v>2017</v>
      </c>
      <c r="F2735" s="413">
        <v>294870.90000000002</v>
      </c>
      <c r="G2735" s="413">
        <v>567864.69999999995</v>
      </c>
      <c r="H2735" s="410">
        <f t="shared" si="84"/>
        <v>39169090</v>
      </c>
      <c r="I2735" s="410" t="str">
        <f t="shared" si="85"/>
        <v>-- Kiti</v>
      </c>
      <c r="J2735" s="410" t="str">
        <f t="shared" si="85"/>
        <v>kilogramai</v>
      </c>
    </row>
    <row r="2736" spans="1:10" ht="18" hidden="1" customHeight="1">
      <c r="A2736" s="414"/>
      <c r="B2736" s="414"/>
      <c r="C2736" s="414"/>
      <c r="D2736" s="414"/>
      <c r="E2736" s="412">
        <v>2016</v>
      </c>
      <c r="F2736" s="413">
        <v>212510.5</v>
      </c>
      <c r="G2736" s="413">
        <v>549526</v>
      </c>
      <c r="H2736" s="410">
        <f t="shared" si="84"/>
        <v>39169090</v>
      </c>
      <c r="I2736" s="410" t="str">
        <f t="shared" si="85"/>
        <v>-- Kiti</v>
      </c>
      <c r="J2736" s="410" t="str">
        <f t="shared" si="85"/>
        <v>kilogramai</v>
      </c>
    </row>
    <row r="2737" spans="1:10" ht="18" hidden="1" customHeight="1">
      <c r="A2737" s="414"/>
      <c r="B2737" s="414"/>
      <c r="C2737" s="414"/>
      <c r="D2737" s="414"/>
      <c r="E2737" s="412">
        <v>2015</v>
      </c>
      <c r="F2737" s="413">
        <v>153344.5</v>
      </c>
      <c r="G2737" s="413">
        <v>585637.19999999995</v>
      </c>
      <c r="H2737" s="410">
        <f t="shared" si="84"/>
        <v>39169090</v>
      </c>
      <c r="I2737" s="410" t="str">
        <f t="shared" si="85"/>
        <v>-- Kiti</v>
      </c>
      <c r="J2737" s="410" t="str">
        <f t="shared" si="85"/>
        <v>kilogramai</v>
      </c>
    </row>
    <row r="2738" spans="1:10" ht="18" hidden="1" customHeight="1">
      <c r="A2738" s="414"/>
      <c r="B2738" s="414"/>
      <c r="C2738" s="414"/>
      <c r="D2738" s="414"/>
      <c r="E2738" s="412">
        <v>2014</v>
      </c>
      <c r="F2738" s="413">
        <v>171366.2</v>
      </c>
      <c r="G2738" s="413">
        <v>552344.19999999995</v>
      </c>
      <c r="H2738" s="410">
        <f t="shared" si="84"/>
        <v>39169090</v>
      </c>
      <c r="I2738" s="410" t="str">
        <f t="shared" si="85"/>
        <v>-- Kiti</v>
      </c>
      <c r="J2738" s="410" t="str">
        <f t="shared" si="85"/>
        <v>kilogramai</v>
      </c>
    </row>
    <row r="2739" spans="1:10" ht="18" hidden="1" customHeight="1">
      <c r="A2739" s="414"/>
      <c r="B2739" s="414"/>
      <c r="C2739" s="414"/>
      <c r="D2739" s="414"/>
      <c r="E2739" s="412">
        <v>2013</v>
      </c>
      <c r="F2739" s="413">
        <v>223818.9</v>
      </c>
      <c r="G2739" s="413">
        <v>599105.6</v>
      </c>
      <c r="H2739" s="410">
        <f t="shared" si="84"/>
        <v>39169090</v>
      </c>
      <c r="I2739" s="410" t="str">
        <f t="shared" si="85"/>
        <v>-- Kiti</v>
      </c>
      <c r="J2739" s="410" t="str">
        <f t="shared" si="85"/>
        <v>kilogramai</v>
      </c>
    </row>
    <row r="2740" spans="1:10" ht="18" hidden="1" customHeight="1">
      <c r="A2740" s="414"/>
      <c r="B2740" s="414"/>
      <c r="C2740" s="414"/>
      <c r="D2740" s="414"/>
      <c r="E2740" s="412">
        <v>2012</v>
      </c>
      <c r="F2740" s="413">
        <v>137850.29999999999</v>
      </c>
      <c r="G2740" s="413">
        <v>506163.4</v>
      </c>
      <c r="H2740" s="410">
        <f t="shared" si="84"/>
        <v>39169090</v>
      </c>
      <c r="I2740" s="410" t="str">
        <f t="shared" si="85"/>
        <v>-- Kiti</v>
      </c>
      <c r="J2740" s="410" t="str">
        <f t="shared" si="85"/>
        <v>kilogramai</v>
      </c>
    </row>
    <row r="2741" spans="1:10" ht="18" hidden="1" customHeight="1">
      <c r="A2741" s="414"/>
      <c r="B2741" s="414"/>
      <c r="C2741" s="414"/>
      <c r="D2741" s="414"/>
      <c r="E2741" s="412">
        <v>2011</v>
      </c>
      <c r="F2741" s="413">
        <v>100745.2</v>
      </c>
      <c r="G2741" s="413">
        <v>652880.4</v>
      </c>
      <c r="H2741" s="410">
        <f t="shared" si="84"/>
        <v>39169090</v>
      </c>
      <c r="I2741" s="410" t="str">
        <f t="shared" si="85"/>
        <v>-- Kiti</v>
      </c>
      <c r="J2741" s="410" t="str">
        <f t="shared" si="85"/>
        <v>kilogramai</v>
      </c>
    </row>
    <row r="2742" spans="1:10" ht="18" hidden="1" customHeight="1">
      <c r="A2742" s="414"/>
      <c r="B2742" s="414"/>
      <c r="C2742" s="414"/>
      <c r="D2742" s="414"/>
      <c r="E2742" s="412">
        <v>2010</v>
      </c>
      <c r="F2742" s="413">
        <v>196918.6</v>
      </c>
      <c r="G2742" s="413">
        <v>677117.8</v>
      </c>
      <c r="H2742" s="410">
        <f t="shared" si="84"/>
        <v>39169090</v>
      </c>
      <c r="I2742" s="410" t="str">
        <f t="shared" si="85"/>
        <v>-- Kiti</v>
      </c>
      <c r="J2742" s="410" t="str">
        <f t="shared" si="85"/>
        <v>kilogramai</v>
      </c>
    </row>
    <row r="2743" spans="1:10" ht="18" hidden="1" customHeight="1">
      <c r="A2743" s="414"/>
      <c r="B2743" s="414"/>
      <c r="C2743" s="414"/>
      <c r="D2743" s="414"/>
      <c r="E2743" s="412">
        <v>2009</v>
      </c>
      <c r="F2743" s="413">
        <v>76234.8</v>
      </c>
      <c r="G2743" s="413">
        <v>261919.3</v>
      </c>
      <c r="H2743" s="410">
        <f t="shared" si="84"/>
        <v>39169090</v>
      </c>
      <c r="I2743" s="410" t="str">
        <f t="shared" si="85"/>
        <v>-- Kiti</v>
      </c>
      <c r="J2743" s="410" t="str">
        <f t="shared" si="85"/>
        <v>kilogramai</v>
      </c>
    </row>
    <row r="2744" spans="1:10" ht="18" hidden="1" customHeight="1">
      <c r="A2744" s="414"/>
      <c r="B2744" s="414"/>
      <c r="C2744" s="414"/>
      <c r="D2744" s="414"/>
      <c r="E2744" s="412">
        <v>2008</v>
      </c>
      <c r="F2744" s="413">
        <v>181668.8</v>
      </c>
      <c r="G2744" s="413">
        <v>577949.1</v>
      </c>
      <c r="H2744" s="410">
        <f t="shared" si="84"/>
        <v>39169090</v>
      </c>
      <c r="I2744" s="410" t="str">
        <f t="shared" si="85"/>
        <v>-- Kiti</v>
      </c>
      <c r="J2744" s="410" t="str">
        <f t="shared" si="85"/>
        <v>kilogramai</v>
      </c>
    </row>
    <row r="2745" spans="1:10" ht="18" hidden="1" customHeight="1">
      <c r="A2745" s="414"/>
      <c r="B2745" s="414"/>
      <c r="C2745" s="414"/>
      <c r="D2745" s="414"/>
      <c r="E2745" s="412">
        <v>2007</v>
      </c>
      <c r="F2745" s="413">
        <v>270458.59999999998</v>
      </c>
      <c r="G2745" s="413">
        <v>945392.2</v>
      </c>
      <c r="H2745" s="410">
        <f t="shared" si="84"/>
        <v>39169090</v>
      </c>
      <c r="I2745" s="410" t="str">
        <f t="shared" si="85"/>
        <v>-- Kiti</v>
      </c>
      <c r="J2745" s="410" t="str">
        <f t="shared" si="85"/>
        <v>kilogramai</v>
      </c>
    </row>
    <row r="2746" spans="1:10" ht="18" hidden="1" customHeight="1">
      <c r="A2746" s="414"/>
      <c r="B2746" s="414"/>
      <c r="C2746" s="414"/>
      <c r="D2746" s="414"/>
      <c r="E2746" s="412">
        <v>2006</v>
      </c>
      <c r="F2746" s="413">
        <v>83627</v>
      </c>
      <c r="G2746" s="413">
        <v>758257.3</v>
      </c>
      <c r="H2746" s="410">
        <f t="shared" si="84"/>
        <v>39169090</v>
      </c>
      <c r="I2746" s="410" t="str">
        <f t="shared" si="85"/>
        <v>-- Kiti</v>
      </c>
      <c r="J2746" s="410" t="str">
        <f t="shared" si="85"/>
        <v>kilogramai</v>
      </c>
    </row>
    <row r="2747" spans="1:10" ht="18" hidden="1" customHeight="1">
      <c r="A2747" s="414"/>
      <c r="B2747" s="414"/>
      <c r="C2747" s="414"/>
      <c r="D2747" s="414"/>
      <c r="E2747" s="412">
        <v>2005</v>
      </c>
      <c r="F2747" s="413">
        <v>52449</v>
      </c>
      <c r="G2747" s="413">
        <v>170335.4</v>
      </c>
      <c r="H2747" s="410">
        <f t="shared" si="84"/>
        <v>39169090</v>
      </c>
      <c r="I2747" s="410" t="str">
        <f t="shared" si="85"/>
        <v>-- Kiti</v>
      </c>
      <c r="J2747" s="410" t="str">
        <f t="shared" si="85"/>
        <v>kilogramai</v>
      </c>
    </row>
    <row r="2748" spans="1:10" ht="18" hidden="1" customHeight="1">
      <c r="A2748" s="414"/>
      <c r="B2748" s="411" t="s">
        <v>3388</v>
      </c>
      <c r="C2748" s="411" t="s">
        <v>3389</v>
      </c>
      <c r="D2748" s="411" t="s">
        <v>3054</v>
      </c>
      <c r="E2748" s="412">
        <v>2018</v>
      </c>
      <c r="F2748" s="413">
        <v>113644.3</v>
      </c>
      <c r="G2748" s="413">
        <v>266889</v>
      </c>
      <c r="H2748" s="410">
        <f t="shared" si="84"/>
        <v>39171010</v>
      </c>
      <c r="I2748" s="410" t="str">
        <f t="shared" si="85"/>
        <v>-- Iš sukietintų baltymų</v>
      </c>
      <c r="J2748" s="410" t="str">
        <f t="shared" si="85"/>
        <v>kilogramai</v>
      </c>
    </row>
    <row r="2749" spans="1:10" ht="18" hidden="1" customHeight="1">
      <c r="A2749" s="414"/>
      <c r="B2749" s="414"/>
      <c r="C2749" s="414"/>
      <c r="D2749" s="414"/>
      <c r="E2749" s="412">
        <v>2017</v>
      </c>
      <c r="F2749" s="413">
        <v>70184.5</v>
      </c>
      <c r="G2749" s="413">
        <v>205875.8</v>
      </c>
      <c r="H2749" s="410">
        <f t="shared" si="84"/>
        <v>39171010</v>
      </c>
      <c r="I2749" s="410" t="str">
        <f t="shared" si="85"/>
        <v>-- Iš sukietintų baltymų</v>
      </c>
      <c r="J2749" s="410" t="str">
        <f t="shared" si="85"/>
        <v>kilogramai</v>
      </c>
    </row>
    <row r="2750" spans="1:10" ht="18" hidden="1" customHeight="1">
      <c r="A2750" s="414"/>
      <c r="B2750" s="414"/>
      <c r="C2750" s="414"/>
      <c r="D2750" s="414"/>
      <c r="E2750" s="412">
        <v>2016</v>
      </c>
      <c r="F2750" s="413">
        <v>111609.4</v>
      </c>
      <c r="G2750" s="413">
        <v>234623.5</v>
      </c>
      <c r="H2750" s="410">
        <f t="shared" si="84"/>
        <v>39171010</v>
      </c>
      <c r="I2750" s="410" t="str">
        <f t="shared" si="85"/>
        <v>-- Iš sukietintų baltymų</v>
      </c>
      <c r="J2750" s="410" t="str">
        <f t="shared" si="85"/>
        <v>kilogramai</v>
      </c>
    </row>
    <row r="2751" spans="1:10" ht="18" hidden="1" customHeight="1">
      <c r="A2751" s="414"/>
      <c r="B2751" s="414"/>
      <c r="C2751" s="414"/>
      <c r="D2751" s="414"/>
      <c r="E2751" s="412">
        <v>2015</v>
      </c>
      <c r="F2751" s="413">
        <v>92173</v>
      </c>
      <c r="G2751" s="413">
        <v>156369.4</v>
      </c>
      <c r="H2751" s="410">
        <f t="shared" si="84"/>
        <v>39171010</v>
      </c>
      <c r="I2751" s="410" t="str">
        <f t="shared" si="85"/>
        <v>-- Iš sukietintų baltymų</v>
      </c>
      <c r="J2751" s="410" t="str">
        <f t="shared" si="85"/>
        <v>kilogramai</v>
      </c>
    </row>
    <row r="2752" spans="1:10" ht="18" hidden="1" customHeight="1">
      <c r="A2752" s="414"/>
      <c r="B2752" s="414"/>
      <c r="C2752" s="414"/>
      <c r="D2752" s="414"/>
      <c r="E2752" s="412">
        <v>2014</v>
      </c>
      <c r="F2752" s="413">
        <v>103025.3</v>
      </c>
      <c r="G2752" s="413">
        <v>183997</v>
      </c>
      <c r="H2752" s="410">
        <f t="shared" si="84"/>
        <v>39171010</v>
      </c>
      <c r="I2752" s="410" t="str">
        <f t="shared" si="85"/>
        <v>-- Iš sukietintų baltymų</v>
      </c>
      <c r="J2752" s="410" t="str">
        <f t="shared" si="85"/>
        <v>kilogramai</v>
      </c>
    </row>
    <row r="2753" spans="1:10" ht="18" hidden="1" customHeight="1">
      <c r="A2753" s="414"/>
      <c r="B2753" s="414"/>
      <c r="C2753" s="414"/>
      <c r="D2753" s="414"/>
      <c r="E2753" s="412">
        <v>2013</v>
      </c>
      <c r="F2753" s="413">
        <v>81336.600000000006</v>
      </c>
      <c r="G2753" s="413">
        <v>179517</v>
      </c>
      <c r="H2753" s="410">
        <f t="shared" si="84"/>
        <v>39171010</v>
      </c>
      <c r="I2753" s="410" t="str">
        <f t="shared" si="85"/>
        <v>-- Iš sukietintų baltymų</v>
      </c>
      <c r="J2753" s="410" t="str">
        <f t="shared" si="85"/>
        <v>kilogramai</v>
      </c>
    </row>
    <row r="2754" spans="1:10" ht="18" hidden="1" customHeight="1">
      <c r="A2754" s="414"/>
      <c r="B2754" s="414"/>
      <c r="C2754" s="414"/>
      <c r="D2754" s="414"/>
      <c r="E2754" s="412">
        <v>2012</v>
      </c>
      <c r="F2754" s="413">
        <v>92145.2</v>
      </c>
      <c r="G2754" s="413">
        <v>171077</v>
      </c>
      <c r="H2754" s="410">
        <f t="shared" si="84"/>
        <v>39171010</v>
      </c>
      <c r="I2754" s="410" t="str">
        <f t="shared" si="85"/>
        <v>-- Iš sukietintų baltymų</v>
      </c>
      <c r="J2754" s="410" t="str">
        <f t="shared" si="85"/>
        <v>kilogramai</v>
      </c>
    </row>
    <row r="2755" spans="1:10" ht="18" hidden="1" customHeight="1">
      <c r="A2755" s="414"/>
      <c r="B2755" s="414"/>
      <c r="C2755" s="414"/>
      <c r="D2755" s="414"/>
      <c r="E2755" s="412">
        <v>2011</v>
      </c>
      <c r="F2755" s="413">
        <v>62065.2</v>
      </c>
      <c r="G2755" s="413">
        <v>197917</v>
      </c>
      <c r="H2755" s="410">
        <f t="shared" si="84"/>
        <v>39171010</v>
      </c>
      <c r="I2755" s="410" t="str">
        <f t="shared" si="85"/>
        <v>-- Iš sukietintų baltymų</v>
      </c>
      <c r="J2755" s="410" t="str">
        <f t="shared" si="85"/>
        <v>kilogramai</v>
      </c>
    </row>
    <row r="2756" spans="1:10" ht="18" hidden="1" customHeight="1">
      <c r="A2756" s="414"/>
      <c r="B2756" s="414"/>
      <c r="C2756" s="414"/>
      <c r="D2756" s="414"/>
      <c r="E2756" s="412">
        <v>2010</v>
      </c>
      <c r="F2756" s="413">
        <v>44962.5</v>
      </c>
      <c r="G2756" s="413">
        <v>163071</v>
      </c>
      <c r="H2756" s="410">
        <f t="shared" si="84"/>
        <v>39171010</v>
      </c>
      <c r="I2756" s="410" t="str">
        <f t="shared" si="85"/>
        <v>-- Iš sukietintų baltymų</v>
      </c>
      <c r="J2756" s="410" t="str">
        <f t="shared" si="85"/>
        <v>kilogramai</v>
      </c>
    </row>
    <row r="2757" spans="1:10" ht="18" hidden="1" customHeight="1">
      <c r="A2757" s="414"/>
      <c r="B2757" s="414"/>
      <c r="C2757" s="414"/>
      <c r="D2757" s="414"/>
      <c r="E2757" s="412">
        <v>2009</v>
      </c>
      <c r="F2757" s="413">
        <v>25593.599999999999</v>
      </c>
      <c r="G2757" s="413">
        <v>120025</v>
      </c>
      <c r="H2757" s="410">
        <f t="shared" ref="H2757:H2820" si="86">+IF(B2757=0,H2756,VALUE(B2757))</f>
        <v>39171010</v>
      </c>
      <c r="I2757" s="410" t="str">
        <f t="shared" ref="I2757:J2820" si="87">+IF(C2757=0,I2756,C2757)</f>
        <v>-- Iš sukietintų baltymų</v>
      </c>
      <c r="J2757" s="410" t="str">
        <f t="shared" si="87"/>
        <v>kilogramai</v>
      </c>
    </row>
    <row r="2758" spans="1:10" ht="18" hidden="1" customHeight="1">
      <c r="A2758" s="414"/>
      <c r="B2758" s="414"/>
      <c r="C2758" s="414"/>
      <c r="D2758" s="414"/>
      <c r="E2758" s="412">
        <v>2008</v>
      </c>
      <c r="F2758" s="413">
        <v>65608.800000000003</v>
      </c>
      <c r="G2758" s="413">
        <v>169378</v>
      </c>
      <c r="H2758" s="410">
        <f t="shared" si="86"/>
        <v>39171010</v>
      </c>
      <c r="I2758" s="410" t="str">
        <f t="shared" si="87"/>
        <v>-- Iš sukietintų baltymų</v>
      </c>
      <c r="J2758" s="410" t="str">
        <f t="shared" si="87"/>
        <v>kilogramai</v>
      </c>
    </row>
    <row r="2759" spans="1:10" ht="18" hidden="1" customHeight="1">
      <c r="A2759" s="414"/>
      <c r="B2759" s="414"/>
      <c r="C2759" s="414"/>
      <c r="D2759" s="414"/>
      <c r="E2759" s="412">
        <v>2007</v>
      </c>
      <c r="F2759" s="413">
        <v>82062.399999999994</v>
      </c>
      <c r="G2759" s="413">
        <v>212602</v>
      </c>
      <c r="H2759" s="410">
        <f t="shared" si="86"/>
        <v>39171010</v>
      </c>
      <c r="I2759" s="410" t="str">
        <f t="shared" si="87"/>
        <v>-- Iš sukietintų baltymų</v>
      </c>
      <c r="J2759" s="410" t="str">
        <f t="shared" si="87"/>
        <v>kilogramai</v>
      </c>
    </row>
    <row r="2760" spans="1:10" ht="18" hidden="1" customHeight="1">
      <c r="A2760" s="414"/>
      <c r="B2760" s="414"/>
      <c r="C2760" s="414"/>
      <c r="D2760" s="414"/>
      <c r="E2760" s="412">
        <v>2006</v>
      </c>
      <c r="F2760" s="413">
        <v>97401.1</v>
      </c>
      <c r="G2760" s="413">
        <v>185304.4</v>
      </c>
      <c r="H2760" s="410">
        <f t="shared" si="86"/>
        <v>39171010</v>
      </c>
      <c r="I2760" s="410" t="str">
        <f t="shared" si="87"/>
        <v>-- Iš sukietintų baltymų</v>
      </c>
      <c r="J2760" s="410" t="str">
        <f t="shared" si="87"/>
        <v>kilogramai</v>
      </c>
    </row>
    <row r="2761" spans="1:10" ht="18" hidden="1" customHeight="1">
      <c r="A2761" s="414"/>
      <c r="B2761" s="414"/>
      <c r="C2761" s="414"/>
      <c r="D2761" s="414"/>
      <c r="E2761" s="412">
        <v>2005</v>
      </c>
      <c r="F2761" s="413">
        <v>88226.1</v>
      </c>
      <c r="G2761" s="413">
        <v>176316.79999999999</v>
      </c>
      <c r="H2761" s="410">
        <f t="shared" si="86"/>
        <v>39171010</v>
      </c>
      <c r="I2761" s="410" t="str">
        <f t="shared" si="87"/>
        <v>-- Iš sukietintų baltymų</v>
      </c>
      <c r="J2761" s="410" t="str">
        <f t="shared" si="87"/>
        <v>kilogramai</v>
      </c>
    </row>
    <row r="2762" spans="1:10" ht="18" hidden="1" customHeight="1">
      <c r="A2762" s="414"/>
      <c r="B2762" s="411" t="s">
        <v>3390</v>
      </c>
      <c r="C2762" s="411" t="s">
        <v>3391</v>
      </c>
      <c r="D2762" s="411" t="s">
        <v>3054</v>
      </c>
      <c r="E2762" s="412">
        <v>2018</v>
      </c>
      <c r="F2762" s="413">
        <v>39965.1</v>
      </c>
      <c r="G2762" s="413">
        <v>194675.8</v>
      </c>
      <c r="H2762" s="410">
        <f t="shared" si="86"/>
        <v>39171090</v>
      </c>
      <c r="I2762" s="410" t="str">
        <f t="shared" si="87"/>
        <v>-- Iš celiuliozinių medžiagų</v>
      </c>
      <c r="J2762" s="410" t="str">
        <f t="shared" si="87"/>
        <v>kilogramai</v>
      </c>
    </row>
    <row r="2763" spans="1:10" ht="18" hidden="1" customHeight="1">
      <c r="A2763" s="414"/>
      <c r="B2763" s="414"/>
      <c r="C2763" s="414"/>
      <c r="D2763" s="414"/>
      <c r="E2763" s="412">
        <v>2017</v>
      </c>
      <c r="F2763" s="413">
        <v>36299.5</v>
      </c>
      <c r="G2763" s="413">
        <v>276117.3</v>
      </c>
      <c r="H2763" s="410">
        <f t="shared" si="86"/>
        <v>39171090</v>
      </c>
      <c r="I2763" s="410" t="str">
        <f t="shared" si="87"/>
        <v>-- Iš celiuliozinių medžiagų</v>
      </c>
      <c r="J2763" s="410" t="str">
        <f t="shared" si="87"/>
        <v>kilogramai</v>
      </c>
    </row>
    <row r="2764" spans="1:10" ht="18" hidden="1" customHeight="1">
      <c r="A2764" s="414"/>
      <c r="B2764" s="414"/>
      <c r="C2764" s="414"/>
      <c r="D2764" s="414"/>
      <c r="E2764" s="412">
        <v>2016</v>
      </c>
      <c r="F2764" s="413">
        <v>51470</v>
      </c>
      <c r="G2764" s="413">
        <v>209011.6</v>
      </c>
      <c r="H2764" s="410">
        <f t="shared" si="86"/>
        <v>39171090</v>
      </c>
      <c r="I2764" s="410" t="str">
        <f t="shared" si="87"/>
        <v>-- Iš celiuliozinių medžiagų</v>
      </c>
      <c r="J2764" s="410" t="str">
        <f t="shared" si="87"/>
        <v>kilogramai</v>
      </c>
    </row>
    <row r="2765" spans="1:10" ht="18" hidden="1" customHeight="1">
      <c r="A2765" s="414"/>
      <c r="B2765" s="414"/>
      <c r="C2765" s="414"/>
      <c r="D2765" s="414"/>
      <c r="E2765" s="412">
        <v>2015</v>
      </c>
      <c r="F2765" s="413">
        <v>68935.3</v>
      </c>
      <c r="G2765" s="413">
        <v>332249.09999999998</v>
      </c>
      <c r="H2765" s="410">
        <f t="shared" si="86"/>
        <v>39171090</v>
      </c>
      <c r="I2765" s="410" t="str">
        <f t="shared" si="87"/>
        <v>-- Iš celiuliozinių medžiagų</v>
      </c>
      <c r="J2765" s="410" t="str">
        <f t="shared" si="87"/>
        <v>kilogramai</v>
      </c>
    </row>
    <row r="2766" spans="1:10" ht="18" hidden="1" customHeight="1">
      <c r="A2766" s="414"/>
      <c r="B2766" s="414"/>
      <c r="C2766" s="414"/>
      <c r="D2766" s="414"/>
      <c r="E2766" s="412">
        <v>2014</v>
      </c>
      <c r="F2766" s="413">
        <v>279954.3</v>
      </c>
      <c r="G2766" s="413">
        <v>716555.5</v>
      </c>
      <c r="H2766" s="410">
        <f t="shared" si="86"/>
        <v>39171090</v>
      </c>
      <c r="I2766" s="410" t="str">
        <f t="shared" si="87"/>
        <v>-- Iš celiuliozinių medžiagų</v>
      </c>
      <c r="J2766" s="410" t="str">
        <f t="shared" si="87"/>
        <v>kilogramai</v>
      </c>
    </row>
    <row r="2767" spans="1:10" ht="18" hidden="1" customHeight="1">
      <c r="A2767" s="414"/>
      <c r="B2767" s="414"/>
      <c r="C2767" s="414"/>
      <c r="D2767" s="414"/>
      <c r="E2767" s="412">
        <v>2013</v>
      </c>
      <c r="F2767" s="413">
        <v>340243.6</v>
      </c>
      <c r="G2767" s="413">
        <v>1257728.1000000001</v>
      </c>
      <c r="H2767" s="410">
        <f t="shared" si="86"/>
        <v>39171090</v>
      </c>
      <c r="I2767" s="410" t="str">
        <f t="shared" si="87"/>
        <v>-- Iš celiuliozinių medžiagų</v>
      </c>
      <c r="J2767" s="410" t="str">
        <f t="shared" si="87"/>
        <v>kilogramai</v>
      </c>
    </row>
    <row r="2768" spans="1:10" ht="18" hidden="1" customHeight="1">
      <c r="A2768" s="414"/>
      <c r="B2768" s="414"/>
      <c r="C2768" s="414"/>
      <c r="D2768" s="414"/>
      <c r="E2768" s="412">
        <v>2012</v>
      </c>
      <c r="F2768" s="413">
        <v>282940.40000000002</v>
      </c>
      <c r="G2768" s="413">
        <v>844564.4</v>
      </c>
      <c r="H2768" s="410">
        <f t="shared" si="86"/>
        <v>39171090</v>
      </c>
      <c r="I2768" s="410" t="str">
        <f t="shared" si="87"/>
        <v>-- Iš celiuliozinių medžiagų</v>
      </c>
      <c r="J2768" s="410" t="str">
        <f t="shared" si="87"/>
        <v>kilogramai</v>
      </c>
    </row>
    <row r="2769" spans="1:10" ht="18" hidden="1" customHeight="1">
      <c r="A2769" s="414"/>
      <c r="B2769" s="414"/>
      <c r="C2769" s="414"/>
      <c r="D2769" s="414"/>
      <c r="E2769" s="412">
        <v>2011</v>
      </c>
      <c r="F2769" s="413">
        <v>415064.4</v>
      </c>
      <c r="G2769" s="413">
        <v>747863.8</v>
      </c>
      <c r="H2769" s="410">
        <f t="shared" si="86"/>
        <v>39171090</v>
      </c>
      <c r="I2769" s="410" t="str">
        <f t="shared" si="87"/>
        <v>-- Iš celiuliozinių medžiagų</v>
      </c>
      <c r="J2769" s="410" t="str">
        <f t="shared" si="87"/>
        <v>kilogramai</v>
      </c>
    </row>
    <row r="2770" spans="1:10" ht="18" hidden="1" customHeight="1">
      <c r="A2770" s="414"/>
      <c r="B2770" s="414"/>
      <c r="C2770" s="414"/>
      <c r="D2770" s="414"/>
      <c r="E2770" s="412">
        <v>2010</v>
      </c>
      <c r="F2770" s="413">
        <v>498040.4</v>
      </c>
      <c r="G2770" s="413">
        <v>633235.1</v>
      </c>
      <c r="H2770" s="410">
        <f t="shared" si="86"/>
        <v>39171090</v>
      </c>
      <c r="I2770" s="410" t="str">
        <f t="shared" si="87"/>
        <v>-- Iš celiuliozinių medžiagų</v>
      </c>
      <c r="J2770" s="410" t="str">
        <f t="shared" si="87"/>
        <v>kilogramai</v>
      </c>
    </row>
    <row r="2771" spans="1:10" ht="18" hidden="1" customHeight="1">
      <c r="A2771" s="414"/>
      <c r="B2771" s="414"/>
      <c r="C2771" s="414"/>
      <c r="D2771" s="414"/>
      <c r="E2771" s="412">
        <v>2009</v>
      </c>
      <c r="F2771" s="413">
        <v>261100.5</v>
      </c>
      <c r="G2771" s="413">
        <v>124607</v>
      </c>
      <c r="H2771" s="410">
        <f t="shared" si="86"/>
        <v>39171090</v>
      </c>
      <c r="I2771" s="410" t="str">
        <f t="shared" si="87"/>
        <v>-- Iš celiuliozinių medžiagų</v>
      </c>
      <c r="J2771" s="410" t="str">
        <f t="shared" si="87"/>
        <v>kilogramai</v>
      </c>
    </row>
    <row r="2772" spans="1:10" ht="18" hidden="1" customHeight="1">
      <c r="A2772" s="414"/>
      <c r="B2772" s="414"/>
      <c r="C2772" s="414"/>
      <c r="D2772" s="414"/>
      <c r="E2772" s="412">
        <v>2008</v>
      </c>
      <c r="F2772" s="413">
        <v>12237.5</v>
      </c>
      <c r="G2772" s="413">
        <v>230022.5</v>
      </c>
      <c r="H2772" s="410">
        <f t="shared" si="86"/>
        <v>39171090</v>
      </c>
      <c r="I2772" s="410" t="str">
        <f t="shared" si="87"/>
        <v>-- Iš celiuliozinių medžiagų</v>
      </c>
      <c r="J2772" s="410" t="str">
        <f t="shared" si="87"/>
        <v>kilogramai</v>
      </c>
    </row>
    <row r="2773" spans="1:10" ht="18" hidden="1" customHeight="1">
      <c r="A2773" s="414"/>
      <c r="B2773" s="414"/>
      <c r="C2773" s="414"/>
      <c r="D2773" s="414"/>
      <c r="E2773" s="412">
        <v>2007</v>
      </c>
      <c r="F2773" s="413">
        <v>13459</v>
      </c>
      <c r="G2773" s="413">
        <v>171529</v>
      </c>
      <c r="H2773" s="410">
        <f t="shared" si="86"/>
        <v>39171090</v>
      </c>
      <c r="I2773" s="410" t="str">
        <f t="shared" si="87"/>
        <v>-- Iš celiuliozinių medžiagų</v>
      </c>
      <c r="J2773" s="410" t="str">
        <f t="shared" si="87"/>
        <v>kilogramai</v>
      </c>
    </row>
    <row r="2774" spans="1:10" ht="18" hidden="1" customHeight="1">
      <c r="A2774" s="414"/>
      <c r="B2774" s="414"/>
      <c r="C2774" s="414"/>
      <c r="D2774" s="414"/>
      <c r="E2774" s="412">
        <v>2006</v>
      </c>
      <c r="F2774" s="413">
        <v>13844.3</v>
      </c>
      <c r="G2774" s="413">
        <v>170989.6</v>
      </c>
      <c r="H2774" s="410">
        <f t="shared" si="86"/>
        <v>39171090</v>
      </c>
      <c r="I2774" s="410" t="str">
        <f t="shared" si="87"/>
        <v>-- Iš celiuliozinių medžiagų</v>
      </c>
      <c r="J2774" s="410" t="str">
        <f t="shared" si="87"/>
        <v>kilogramai</v>
      </c>
    </row>
    <row r="2775" spans="1:10" ht="18" hidden="1" customHeight="1">
      <c r="A2775" s="414"/>
      <c r="B2775" s="414"/>
      <c r="C2775" s="414"/>
      <c r="D2775" s="414"/>
      <c r="E2775" s="412">
        <v>2005</v>
      </c>
      <c r="F2775" s="413">
        <v>9586.5</v>
      </c>
      <c r="G2775" s="413">
        <v>156099.20000000001</v>
      </c>
      <c r="H2775" s="410">
        <f t="shared" si="86"/>
        <v>39171090</v>
      </c>
      <c r="I2775" s="410" t="str">
        <f t="shared" si="87"/>
        <v>-- Iš celiuliozinių medžiagų</v>
      </c>
      <c r="J2775" s="410" t="str">
        <f t="shared" si="87"/>
        <v>kilogramai</v>
      </c>
    </row>
    <row r="2776" spans="1:10" ht="18" hidden="1" customHeight="1">
      <c r="A2776" s="414"/>
      <c r="B2776" s="411" t="s">
        <v>3392</v>
      </c>
      <c r="C2776" s="411" t="s">
        <v>3393</v>
      </c>
      <c r="D2776" s="411" t="s">
        <v>3054</v>
      </c>
      <c r="E2776" s="412">
        <v>2018</v>
      </c>
      <c r="F2776" s="413">
        <v>1045863.6</v>
      </c>
      <c r="G2776" s="413">
        <v>7271614</v>
      </c>
      <c r="H2776" s="410">
        <f t="shared" si="86"/>
        <v>39172110</v>
      </c>
      <c r="I2776" s="410" t="str">
        <f t="shared" si="87"/>
        <v>--- Besiūliai, kurių ilgis didesnis už maksimalų skerspjūvio matmenį, apdorotu arba neapdorotu paviršiumi, bet kitu būdu neapdoroti</v>
      </c>
      <c r="J2776" s="410" t="str">
        <f t="shared" si="87"/>
        <v>kilogramai</v>
      </c>
    </row>
    <row r="2777" spans="1:10" ht="18" hidden="1" customHeight="1">
      <c r="A2777" s="414"/>
      <c r="B2777" s="414"/>
      <c r="C2777" s="414"/>
      <c r="D2777" s="414"/>
      <c r="E2777" s="412">
        <v>2017</v>
      </c>
      <c r="F2777" s="413">
        <v>755898.5</v>
      </c>
      <c r="G2777" s="413">
        <v>4626399.5</v>
      </c>
      <c r="H2777" s="410">
        <f t="shared" si="86"/>
        <v>39172110</v>
      </c>
      <c r="I2777" s="410" t="str">
        <f t="shared" si="87"/>
        <v>--- Besiūliai, kurių ilgis didesnis už maksimalų skerspjūvio matmenį, apdorotu arba neapdorotu paviršiumi, bet kitu būdu neapdoroti</v>
      </c>
      <c r="J2777" s="410" t="str">
        <f t="shared" si="87"/>
        <v>kilogramai</v>
      </c>
    </row>
    <row r="2778" spans="1:10" ht="18" hidden="1" customHeight="1">
      <c r="A2778" s="414"/>
      <c r="B2778" s="414"/>
      <c r="C2778" s="414"/>
      <c r="D2778" s="414"/>
      <c r="E2778" s="412">
        <v>2016</v>
      </c>
      <c r="F2778" s="413">
        <v>1107924.6000000001</v>
      </c>
      <c r="G2778" s="413">
        <v>2604573.4</v>
      </c>
      <c r="H2778" s="410">
        <f t="shared" si="86"/>
        <v>39172110</v>
      </c>
      <c r="I2778" s="410" t="str">
        <f t="shared" si="87"/>
        <v>--- Besiūliai, kurių ilgis didesnis už maksimalų skerspjūvio matmenį, apdorotu arba neapdorotu paviršiumi, bet kitu būdu neapdoroti</v>
      </c>
      <c r="J2778" s="410" t="str">
        <f t="shared" si="87"/>
        <v>kilogramai</v>
      </c>
    </row>
    <row r="2779" spans="1:10" ht="18" hidden="1" customHeight="1">
      <c r="A2779" s="414"/>
      <c r="B2779" s="414"/>
      <c r="C2779" s="414"/>
      <c r="D2779" s="414"/>
      <c r="E2779" s="412">
        <v>2015</v>
      </c>
      <c r="F2779" s="413">
        <v>1719661.7</v>
      </c>
      <c r="G2779" s="413">
        <v>3347351.3</v>
      </c>
      <c r="H2779" s="410">
        <f t="shared" si="86"/>
        <v>39172110</v>
      </c>
      <c r="I2779" s="410" t="str">
        <f t="shared" si="87"/>
        <v>--- Besiūliai, kurių ilgis didesnis už maksimalų skerspjūvio matmenį, apdorotu arba neapdorotu paviršiumi, bet kitu būdu neapdoroti</v>
      </c>
      <c r="J2779" s="410" t="str">
        <f t="shared" si="87"/>
        <v>kilogramai</v>
      </c>
    </row>
    <row r="2780" spans="1:10" ht="18" hidden="1" customHeight="1">
      <c r="A2780" s="414"/>
      <c r="B2780" s="414"/>
      <c r="C2780" s="414"/>
      <c r="D2780" s="414"/>
      <c r="E2780" s="412">
        <v>2014</v>
      </c>
      <c r="F2780" s="413">
        <v>2508596.6</v>
      </c>
      <c r="G2780" s="413">
        <v>3183942.2</v>
      </c>
      <c r="H2780" s="410">
        <f t="shared" si="86"/>
        <v>39172110</v>
      </c>
      <c r="I2780" s="410" t="str">
        <f t="shared" si="87"/>
        <v>--- Besiūliai, kurių ilgis didesnis už maksimalų skerspjūvio matmenį, apdorotu arba neapdorotu paviršiumi, bet kitu būdu neapdoroti</v>
      </c>
      <c r="J2780" s="410" t="str">
        <f t="shared" si="87"/>
        <v>kilogramai</v>
      </c>
    </row>
    <row r="2781" spans="1:10" ht="18" hidden="1" customHeight="1">
      <c r="A2781" s="414"/>
      <c r="B2781" s="414"/>
      <c r="C2781" s="414"/>
      <c r="D2781" s="414"/>
      <c r="E2781" s="412">
        <v>2013</v>
      </c>
      <c r="F2781" s="413">
        <v>1162916</v>
      </c>
      <c r="G2781" s="413">
        <v>3839084.5</v>
      </c>
      <c r="H2781" s="410">
        <f t="shared" si="86"/>
        <v>39172110</v>
      </c>
      <c r="I2781" s="410" t="str">
        <f t="shared" si="87"/>
        <v>--- Besiūliai, kurių ilgis didesnis už maksimalų skerspjūvio matmenį, apdorotu arba neapdorotu paviršiumi, bet kitu būdu neapdoroti</v>
      </c>
      <c r="J2781" s="410" t="str">
        <f t="shared" si="87"/>
        <v>kilogramai</v>
      </c>
    </row>
    <row r="2782" spans="1:10" ht="18" hidden="1" customHeight="1">
      <c r="A2782" s="414"/>
      <c r="B2782" s="414"/>
      <c r="C2782" s="414"/>
      <c r="D2782" s="414"/>
      <c r="E2782" s="412">
        <v>2012</v>
      </c>
      <c r="F2782" s="413">
        <v>1376958.8</v>
      </c>
      <c r="G2782" s="413">
        <v>4890733</v>
      </c>
      <c r="H2782" s="410">
        <f t="shared" si="86"/>
        <v>39172110</v>
      </c>
      <c r="I2782" s="410" t="str">
        <f t="shared" si="87"/>
        <v>--- Besiūliai, kurių ilgis didesnis už maksimalų skerspjūvio matmenį, apdorotu arba neapdorotu paviršiumi, bet kitu būdu neapdoroti</v>
      </c>
      <c r="J2782" s="410" t="str">
        <f t="shared" si="87"/>
        <v>kilogramai</v>
      </c>
    </row>
    <row r="2783" spans="1:10" ht="18" hidden="1" customHeight="1">
      <c r="A2783" s="414"/>
      <c r="B2783" s="414"/>
      <c r="C2783" s="414"/>
      <c r="D2783" s="414"/>
      <c r="E2783" s="412">
        <v>2011</v>
      </c>
      <c r="F2783" s="413">
        <v>659609.30000000005</v>
      </c>
      <c r="G2783" s="413">
        <v>4102414.1</v>
      </c>
      <c r="H2783" s="410">
        <f t="shared" si="86"/>
        <v>39172110</v>
      </c>
      <c r="I2783" s="410" t="str">
        <f t="shared" si="87"/>
        <v>--- Besiūliai, kurių ilgis didesnis už maksimalų skerspjūvio matmenį, apdorotu arba neapdorotu paviršiumi, bet kitu būdu neapdoroti</v>
      </c>
      <c r="J2783" s="410" t="str">
        <f t="shared" si="87"/>
        <v>kilogramai</v>
      </c>
    </row>
    <row r="2784" spans="1:10" ht="18" hidden="1" customHeight="1">
      <c r="A2784" s="414"/>
      <c r="B2784" s="414"/>
      <c r="C2784" s="414"/>
      <c r="D2784" s="414"/>
      <c r="E2784" s="412">
        <v>2010</v>
      </c>
      <c r="F2784" s="413">
        <v>507751.4</v>
      </c>
      <c r="G2784" s="413">
        <v>3352141.1</v>
      </c>
      <c r="H2784" s="410">
        <f t="shared" si="86"/>
        <v>39172110</v>
      </c>
      <c r="I2784" s="410" t="str">
        <f t="shared" si="87"/>
        <v>--- Besiūliai, kurių ilgis didesnis už maksimalų skerspjūvio matmenį, apdorotu arba neapdorotu paviršiumi, bet kitu būdu neapdoroti</v>
      </c>
      <c r="J2784" s="410" t="str">
        <f t="shared" si="87"/>
        <v>kilogramai</v>
      </c>
    </row>
    <row r="2785" spans="1:10" ht="18" hidden="1" customHeight="1">
      <c r="A2785" s="414"/>
      <c r="B2785" s="414"/>
      <c r="C2785" s="414"/>
      <c r="D2785" s="414"/>
      <c r="E2785" s="412">
        <v>2009</v>
      </c>
      <c r="F2785" s="413">
        <v>455977.6</v>
      </c>
      <c r="G2785" s="413">
        <v>2337722.7000000002</v>
      </c>
      <c r="H2785" s="410">
        <f t="shared" si="86"/>
        <v>39172110</v>
      </c>
      <c r="I2785" s="410" t="str">
        <f t="shared" si="87"/>
        <v>--- Besiūliai, kurių ilgis didesnis už maksimalų skerspjūvio matmenį, apdorotu arba neapdorotu paviršiumi, bet kitu būdu neapdoroti</v>
      </c>
      <c r="J2785" s="410" t="str">
        <f t="shared" si="87"/>
        <v>kilogramai</v>
      </c>
    </row>
    <row r="2786" spans="1:10" ht="18" hidden="1" customHeight="1">
      <c r="A2786" s="414"/>
      <c r="B2786" s="414"/>
      <c r="C2786" s="414"/>
      <c r="D2786" s="414"/>
      <c r="E2786" s="412">
        <v>2008</v>
      </c>
      <c r="F2786" s="413">
        <v>1304222.8</v>
      </c>
      <c r="G2786" s="413">
        <v>3435934.8</v>
      </c>
      <c r="H2786" s="410">
        <f t="shared" si="86"/>
        <v>39172110</v>
      </c>
      <c r="I2786" s="410" t="str">
        <f t="shared" si="87"/>
        <v>--- Besiūliai, kurių ilgis didesnis už maksimalų skerspjūvio matmenį, apdorotu arba neapdorotu paviršiumi, bet kitu būdu neapdoroti</v>
      </c>
      <c r="J2786" s="410" t="str">
        <f t="shared" si="87"/>
        <v>kilogramai</v>
      </c>
    </row>
    <row r="2787" spans="1:10" ht="18" hidden="1" customHeight="1">
      <c r="A2787" s="414"/>
      <c r="B2787" s="414"/>
      <c r="C2787" s="414"/>
      <c r="D2787" s="414"/>
      <c r="E2787" s="412">
        <v>2007</v>
      </c>
      <c r="F2787" s="413">
        <v>822646.6</v>
      </c>
      <c r="G2787" s="413">
        <v>4001772.9</v>
      </c>
      <c r="H2787" s="410">
        <f t="shared" si="86"/>
        <v>39172110</v>
      </c>
      <c r="I2787" s="410" t="str">
        <f t="shared" si="87"/>
        <v>--- Besiūliai, kurių ilgis didesnis už maksimalų skerspjūvio matmenį, apdorotu arba neapdorotu paviršiumi, bet kitu būdu neapdoroti</v>
      </c>
      <c r="J2787" s="410" t="str">
        <f t="shared" si="87"/>
        <v>kilogramai</v>
      </c>
    </row>
    <row r="2788" spans="1:10" ht="18" hidden="1" customHeight="1">
      <c r="A2788" s="414"/>
      <c r="B2788" s="414"/>
      <c r="C2788" s="414"/>
      <c r="D2788" s="414"/>
      <c r="E2788" s="412">
        <v>2006</v>
      </c>
      <c r="F2788" s="413">
        <v>805540.2</v>
      </c>
      <c r="G2788" s="413">
        <v>3070838</v>
      </c>
      <c r="H2788" s="410">
        <f t="shared" si="86"/>
        <v>39172110</v>
      </c>
      <c r="I2788" s="410" t="str">
        <f t="shared" si="87"/>
        <v>--- Besiūliai, kurių ilgis didesnis už maksimalų skerspjūvio matmenį, apdorotu arba neapdorotu paviršiumi, bet kitu būdu neapdoroti</v>
      </c>
      <c r="J2788" s="410" t="str">
        <f t="shared" si="87"/>
        <v>kilogramai</v>
      </c>
    </row>
    <row r="2789" spans="1:10" ht="18" hidden="1" customHeight="1">
      <c r="A2789" s="414"/>
      <c r="B2789" s="414"/>
      <c r="C2789" s="414"/>
      <c r="D2789" s="414"/>
      <c r="E2789" s="412">
        <v>2005</v>
      </c>
      <c r="F2789" s="413">
        <v>670012.9</v>
      </c>
      <c r="G2789" s="413">
        <v>2725145.5</v>
      </c>
      <c r="H2789" s="410">
        <f t="shared" si="86"/>
        <v>39172110</v>
      </c>
      <c r="I2789" s="410" t="str">
        <f t="shared" si="87"/>
        <v>--- Besiūliai, kurių ilgis didesnis už maksimalų skerspjūvio matmenį, apdorotu arba neapdorotu paviršiumi, bet kitu būdu neapdoroti</v>
      </c>
      <c r="J2789" s="410" t="str">
        <f t="shared" si="87"/>
        <v>kilogramai</v>
      </c>
    </row>
    <row r="2790" spans="1:10" ht="18" hidden="1" customHeight="1">
      <c r="A2790" s="414"/>
      <c r="B2790" s="411" t="s">
        <v>3394</v>
      </c>
      <c r="C2790" s="411" t="s">
        <v>3082</v>
      </c>
      <c r="D2790" s="411" t="s">
        <v>3054</v>
      </c>
      <c r="E2790" s="412">
        <v>2018</v>
      </c>
      <c r="F2790" s="413">
        <v>280508</v>
      </c>
      <c r="G2790" s="413">
        <v>3941864.5</v>
      </c>
      <c r="H2790" s="410">
        <f t="shared" si="86"/>
        <v>39172190</v>
      </c>
      <c r="I2790" s="410" t="str">
        <f t="shared" si="87"/>
        <v>--- Kiti</v>
      </c>
      <c r="J2790" s="410" t="str">
        <f t="shared" si="87"/>
        <v>kilogramai</v>
      </c>
    </row>
    <row r="2791" spans="1:10" ht="18" hidden="1" customHeight="1">
      <c r="A2791" s="414"/>
      <c r="B2791" s="414"/>
      <c r="C2791" s="414"/>
      <c r="D2791" s="414"/>
      <c r="E2791" s="412">
        <v>2017</v>
      </c>
      <c r="F2791" s="413">
        <v>392101</v>
      </c>
      <c r="G2791" s="413">
        <v>3741523.6</v>
      </c>
      <c r="H2791" s="410">
        <f t="shared" si="86"/>
        <v>39172190</v>
      </c>
      <c r="I2791" s="410" t="str">
        <f t="shared" si="87"/>
        <v>--- Kiti</v>
      </c>
      <c r="J2791" s="410" t="str">
        <f t="shared" si="87"/>
        <v>kilogramai</v>
      </c>
    </row>
    <row r="2792" spans="1:10" ht="18" hidden="1" customHeight="1">
      <c r="A2792" s="414"/>
      <c r="B2792" s="414"/>
      <c r="C2792" s="414"/>
      <c r="D2792" s="414"/>
      <c r="E2792" s="412">
        <v>2016</v>
      </c>
      <c r="F2792" s="413">
        <v>314831.2</v>
      </c>
      <c r="G2792" s="413">
        <v>2910798.9</v>
      </c>
      <c r="H2792" s="410">
        <f t="shared" si="86"/>
        <v>39172190</v>
      </c>
      <c r="I2792" s="410" t="str">
        <f t="shared" si="87"/>
        <v>--- Kiti</v>
      </c>
      <c r="J2792" s="410" t="str">
        <f t="shared" si="87"/>
        <v>kilogramai</v>
      </c>
    </row>
    <row r="2793" spans="1:10" ht="18" hidden="1" customHeight="1">
      <c r="A2793" s="414"/>
      <c r="B2793" s="414"/>
      <c r="C2793" s="414"/>
      <c r="D2793" s="414"/>
      <c r="E2793" s="412">
        <v>2015</v>
      </c>
      <c r="F2793" s="413">
        <v>230732</v>
      </c>
      <c r="G2793" s="413">
        <v>2877057.4</v>
      </c>
      <c r="H2793" s="410">
        <f t="shared" si="86"/>
        <v>39172190</v>
      </c>
      <c r="I2793" s="410" t="str">
        <f t="shared" si="87"/>
        <v>--- Kiti</v>
      </c>
      <c r="J2793" s="410" t="str">
        <f t="shared" si="87"/>
        <v>kilogramai</v>
      </c>
    </row>
    <row r="2794" spans="1:10" ht="18" hidden="1" customHeight="1">
      <c r="A2794" s="414"/>
      <c r="B2794" s="414"/>
      <c r="C2794" s="414"/>
      <c r="D2794" s="414"/>
      <c r="E2794" s="412">
        <v>2014</v>
      </c>
      <c r="F2794" s="413">
        <v>328362.90000000002</v>
      </c>
      <c r="G2794" s="413">
        <v>3434946.1</v>
      </c>
      <c r="H2794" s="410">
        <f t="shared" si="86"/>
        <v>39172190</v>
      </c>
      <c r="I2794" s="410" t="str">
        <f t="shared" si="87"/>
        <v>--- Kiti</v>
      </c>
      <c r="J2794" s="410" t="str">
        <f t="shared" si="87"/>
        <v>kilogramai</v>
      </c>
    </row>
    <row r="2795" spans="1:10" ht="18" hidden="1" customHeight="1">
      <c r="A2795" s="414"/>
      <c r="B2795" s="414"/>
      <c r="C2795" s="414"/>
      <c r="D2795" s="414"/>
      <c r="E2795" s="412">
        <v>2013</v>
      </c>
      <c r="F2795" s="413">
        <v>477526.3</v>
      </c>
      <c r="G2795" s="413">
        <v>2250034.1</v>
      </c>
      <c r="H2795" s="410">
        <f t="shared" si="86"/>
        <v>39172190</v>
      </c>
      <c r="I2795" s="410" t="str">
        <f t="shared" si="87"/>
        <v>--- Kiti</v>
      </c>
      <c r="J2795" s="410" t="str">
        <f t="shared" si="87"/>
        <v>kilogramai</v>
      </c>
    </row>
    <row r="2796" spans="1:10" ht="18" hidden="1" customHeight="1">
      <c r="A2796" s="414"/>
      <c r="B2796" s="414"/>
      <c r="C2796" s="414"/>
      <c r="D2796" s="414"/>
      <c r="E2796" s="412">
        <v>2012</v>
      </c>
      <c r="F2796" s="413">
        <v>317754.90000000002</v>
      </c>
      <c r="G2796" s="413">
        <v>2944737.8</v>
      </c>
      <c r="H2796" s="410">
        <f t="shared" si="86"/>
        <v>39172190</v>
      </c>
      <c r="I2796" s="410" t="str">
        <f t="shared" si="87"/>
        <v>--- Kiti</v>
      </c>
      <c r="J2796" s="410" t="str">
        <f t="shared" si="87"/>
        <v>kilogramai</v>
      </c>
    </row>
    <row r="2797" spans="1:10" ht="18" hidden="1" customHeight="1">
      <c r="A2797" s="414"/>
      <c r="B2797" s="414"/>
      <c r="C2797" s="414"/>
      <c r="D2797" s="414"/>
      <c r="E2797" s="412">
        <v>2011</v>
      </c>
      <c r="F2797" s="413">
        <v>274842.3</v>
      </c>
      <c r="G2797" s="413">
        <v>2109182.1</v>
      </c>
      <c r="H2797" s="410">
        <f t="shared" si="86"/>
        <v>39172190</v>
      </c>
      <c r="I2797" s="410" t="str">
        <f t="shared" si="87"/>
        <v>--- Kiti</v>
      </c>
      <c r="J2797" s="410" t="str">
        <f t="shared" si="87"/>
        <v>kilogramai</v>
      </c>
    </row>
    <row r="2798" spans="1:10" ht="18" hidden="1" customHeight="1">
      <c r="A2798" s="414"/>
      <c r="B2798" s="414"/>
      <c r="C2798" s="414"/>
      <c r="D2798" s="414"/>
      <c r="E2798" s="412">
        <v>2010</v>
      </c>
      <c r="F2798" s="413">
        <v>69196.100000000006</v>
      </c>
      <c r="G2798" s="413">
        <v>1446863.3</v>
      </c>
      <c r="H2798" s="410">
        <f t="shared" si="86"/>
        <v>39172190</v>
      </c>
      <c r="I2798" s="410" t="str">
        <f t="shared" si="87"/>
        <v>--- Kiti</v>
      </c>
      <c r="J2798" s="410" t="str">
        <f t="shared" si="87"/>
        <v>kilogramai</v>
      </c>
    </row>
    <row r="2799" spans="1:10" ht="18" hidden="1" customHeight="1">
      <c r="A2799" s="414"/>
      <c r="B2799" s="414"/>
      <c r="C2799" s="414"/>
      <c r="D2799" s="414"/>
      <c r="E2799" s="412">
        <v>2009</v>
      </c>
      <c r="F2799" s="413">
        <v>30520.9</v>
      </c>
      <c r="G2799" s="413">
        <v>1109157.3</v>
      </c>
      <c r="H2799" s="410">
        <f t="shared" si="86"/>
        <v>39172190</v>
      </c>
      <c r="I2799" s="410" t="str">
        <f t="shared" si="87"/>
        <v>--- Kiti</v>
      </c>
      <c r="J2799" s="410" t="str">
        <f t="shared" si="87"/>
        <v>kilogramai</v>
      </c>
    </row>
    <row r="2800" spans="1:10" ht="18" hidden="1" customHeight="1">
      <c r="A2800" s="414"/>
      <c r="B2800" s="414"/>
      <c r="C2800" s="414"/>
      <c r="D2800" s="414"/>
      <c r="E2800" s="412">
        <v>2008</v>
      </c>
      <c r="F2800" s="413">
        <v>41192.699999999997</v>
      </c>
      <c r="G2800" s="413">
        <v>2364796.4</v>
      </c>
      <c r="H2800" s="410">
        <f t="shared" si="86"/>
        <v>39172190</v>
      </c>
      <c r="I2800" s="410" t="str">
        <f t="shared" si="87"/>
        <v>--- Kiti</v>
      </c>
      <c r="J2800" s="410" t="str">
        <f t="shared" si="87"/>
        <v>kilogramai</v>
      </c>
    </row>
    <row r="2801" spans="1:10" ht="18" hidden="1" customHeight="1">
      <c r="A2801" s="414"/>
      <c r="B2801" s="414"/>
      <c r="C2801" s="414"/>
      <c r="D2801" s="414"/>
      <c r="E2801" s="412">
        <v>2007</v>
      </c>
      <c r="F2801" s="413">
        <v>56347.8</v>
      </c>
      <c r="G2801" s="413">
        <v>2793320.1</v>
      </c>
      <c r="H2801" s="410">
        <f t="shared" si="86"/>
        <v>39172190</v>
      </c>
      <c r="I2801" s="410" t="str">
        <f t="shared" si="87"/>
        <v>--- Kiti</v>
      </c>
      <c r="J2801" s="410" t="str">
        <f t="shared" si="87"/>
        <v>kilogramai</v>
      </c>
    </row>
    <row r="2802" spans="1:10" ht="18" hidden="1" customHeight="1">
      <c r="A2802" s="414"/>
      <c r="B2802" s="414"/>
      <c r="C2802" s="414"/>
      <c r="D2802" s="414"/>
      <c r="E2802" s="412">
        <v>2006</v>
      </c>
      <c r="F2802" s="413">
        <v>57164.6</v>
      </c>
      <c r="G2802" s="413">
        <v>1400253.1</v>
      </c>
      <c r="H2802" s="410">
        <f t="shared" si="86"/>
        <v>39172190</v>
      </c>
      <c r="I2802" s="410" t="str">
        <f t="shared" si="87"/>
        <v>--- Kiti</v>
      </c>
      <c r="J2802" s="410" t="str">
        <f t="shared" si="87"/>
        <v>kilogramai</v>
      </c>
    </row>
    <row r="2803" spans="1:10" ht="18" hidden="1" customHeight="1">
      <c r="A2803" s="414"/>
      <c r="B2803" s="414"/>
      <c r="C2803" s="414"/>
      <c r="D2803" s="414"/>
      <c r="E2803" s="412">
        <v>2005</v>
      </c>
      <c r="F2803" s="413"/>
      <c r="G2803" s="413"/>
      <c r="H2803" s="410">
        <f t="shared" si="86"/>
        <v>39172190</v>
      </c>
      <c r="I2803" s="410" t="str">
        <f t="shared" si="87"/>
        <v>--- Kiti</v>
      </c>
      <c r="J2803" s="410" t="str">
        <f t="shared" si="87"/>
        <v>kilogramai</v>
      </c>
    </row>
    <row r="2804" spans="1:10" ht="18" hidden="1" customHeight="1">
      <c r="A2804" s="414"/>
      <c r="B2804" s="411" t="s">
        <v>3395</v>
      </c>
      <c r="C2804" s="411" t="s">
        <v>3396</v>
      </c>
      <c r="D2804" s="411" t="s">
        <v>3054</v>
      </c>
      <c r="E2804" s="412">
        <v>2018</v>
      </c>
      <c r="F2804" s="413"/>
      <c r="G2804" s="413"/>
      <c r="H2804" s="410">
        <f t="shared" si="86"/>
        <v>39172191</v>
      </c>
      <c r="I2804" s="410" t="str">
        <f t="shared" si="87"/>
        <v>--- Su primontuotomis jungiamosiomis detalėmis (fitingais), skirti naudoti civilinėje aviacijoje</v>
      </c>
      <c r="J2804" s="410" t="str">
        <f t="shared" si="87"/>
        <v>kilogramai</v>
      </c>
    </row>
    <row r="2805" spans="1:10" ht="18" hidden="1" customHeight="1">
      <c r="A2805" s="414"/>
      <c r="B2805" s="414"/>
      <c r="C2805" s="414"/>
      <c r="D2805" s="414"/>
      <c r="E2805" s="412">
        <v>2017</v>
      </c>
      <c r="F2805" s="413"/>
      <c r="G2805" s="413"/>
      <c r="H2805" s="410">
        <f t="shared" si="86"/>
        <v>39172191</v>
      </c>
      <c r="I2805" s="410" t="str">
        <f t="shared" si="87"/>
        <v>--- Su primontuotomis jungiamosiomis detalėmis (fitingais), skirti naudoti civilinėje aviacijoje</v>
      </c>
      <c r="J2805" s="410" t="str">
        <f t="shared" si="87"/>
        <v>kilogramai</v>
      </c>
    </row>
    <row r="2806" spans="1:10" ht="18" hidden="1" customHeight="1">
      <c r="A2806" s="414"/>
      <c r="B2806" s="414"/>
      <c r="C2806" s="414"/>
      <c r="D2806" s="414"/>
      <c r="E2806" s="412">
        <v>2016</v>
      </c>
      <c r="F2806" s="413"/>
      <c r="G2806" s="413"/>
      <c r="H2806" s="410">
        <f t="shared" si="86"/>
        <v>39172191</v>
      </c>
      <c r="I2806" s="410" t="str">
        <f t="shared" si="87"/>
        <v>--- Su primontuotomis jungiamosiomis detalėmis (fitingais), skirti naudoti civilinėje aviacijoje</v>
      </c>
      <c r="J2806" s="410" t="str">
        <f t="shared" si="87"/>
        <v>kilogramai</v>
      </c>
    </row>
    <row r="2807" spans="1:10" ht="18" hidden="1" customHeight="1">
      <c r="A2807" s="414"/>
      <c r="B2807" s="414"/>
      <c r="C2807" s="414"/>
      <c r="D2807" s="414"/>
      <c r="E2807" s="412">
        <v>2015</v>
      </c>
      <c r="F2807" s="413"/>
      <c r="G2807" s="413"/>
      <c r="H2807" s="410">
        <f t="shared" si="86"/>
        <v>39172191</v>
      </c>
      <c r="I2807" s="410" t="str">
        <f t="shared" si="87"/>
        <v>--- Su primontuotomis jungiamosiomis detalėmis (fitingais), skirti naudoti civilinėje aviacijoje</v>
      </c>
      <c r="J2807" s="410" t="str">
        <f t="shared" si="87"/>
        <v>kilogramai</v>
      </c>
    </row>
    <row r="2808" spans="1:10" ht="18" hidden="1" customHeight="1">
      <c r="A2808" s="414"/>
      <c r="B2808" s="414"/>
      <c r="C2808" s="414"/>
      <c r="D2808" s="414"/>
      <c r="E2808" s="412">
        <v>2014</v>
      </c>
      <c r="F2808" s="413"/>
      <c r="G2808" s="413"/>
      <c r="H2808" s="410">
        <f t="shared" si="86"/>
        <v>39172191</v>
      </c>
      <c r="I2808" s="410" t="str">
        <f t="shared" si="87"/>
        <v>--- Su primontuotomis jungiamosiomis detalėmis (fitingais), skirti naudoti civilinėje aviacijoje</v>
      </c>
      <c r="J2808" s="410" t="str">
        <f t="shared" si="87"/>
        <v>kilogramai</v>
      </c>
    </row>
    <row r="2809" spans="1:10" ht="18" hidden="1" customHeight="1">
      <c r="A2809" s="414"/>
      <c r="B2809" s="414"/>
      <c r="C2809" s="414"/>
      <c r="D2809" s="414"/>
      <c r="E2809" s="412">
        <v>2013</v>
      </c>
      <c r="F2809" s="413"/>
      <c r="G2809" s="413"/>
      <c r="H2809" s="410">
        <f t="shared" si="86"/>
        <v>39172191</v>
      </c>
      <c r="I2809" s="410" t="str">
        <f t="shared" si="87"/>
        <v>--- Su primontuotomis jungiamosiomis detalėmis (fitingais), skirti naudoti civilinėje aviacijoje</v>
      </c>
      <c r="J2809" s="410" t="str">
        <f t="shared" si="87"/>
        <v>kilogramai</v>
      </c>
    </row>
    <row r="2810" spans="1:10" ht="18" hidden="1" customHeight="1">
      <c r="A2810" s="414"/>
      <c r="B2810" s="414"/>
      <c r="C2810" s="414"/>
      <c r="D2810" s="414"/>
      <c r="E2810" s="412">
        <v>2012</v>
      </c>
      <c r="F2810" s="413"/>
      <c r="G2810" s="413"/>
      <c r="H2810" s="410">
        <f t="shared" si="86"/>
        <v>39172191</v>
      </c>
      <c r="I2810" s="410" t="str">
        <f t="shared" si="87"/>
        <v>--- Su primontuotomis jungiamosiomis detalėmis (fitingais), skirti naudoti civilinėje aviacijoje</v>
      </c>
      <c r="J2810" s="410" t="str">
        <f t="shared" si="87"/>
        <v>kilogramai</v>
      </c>
    </row>
    <row r="2811" spans="1:10" ht="18" hidden="1" customHeight="1">
      <c r="A2811" s="414"/>
      <c r="B2811" s="414"/>
      <c r="C2811" s="414"/>
      <c r="D2811" s="414"/>
      <c r="E2811" s="412">
        <v>2011</v>
      </c>
      <c r="F2811" s="413"/>
      <c r="G2811" s="413"/>
      <c r="H2811" s="410">
        <f t="shared" si="86"/>
        <v>39172191</v>
      </c>
      <c r="I2811" s="410" t="str">
        <f t="shared" si="87"/>
        <v>--- Su primontuotomis jungiamosiomis detalėmis (fitingais), skirti naudoti civilinėje aviacijoje</v>
      </c>
      <c r="J2811" s="410" t="str">
        <f t="shared" si="87"/>
        <v>kilogramai</v>
      </c>
    </row>
    <row r="2812" spans="1:10" ht="18" hidden="1" customHeight="1">
      <c r="A2812" s="414"/>
      <c r="B2812" s="414"/>
      <c r="C2812" s="414"/>
      <c r="D2812" s="414"/>
      <c r="E2812" s="412">
        <v>2010</v>
      </c>
      <c r="F2812" s="413"/>
      <c r="G2812" s="413"/>
      <c r="H2812" s="410">
        <f t="shared" si="86"/>
        <v>39172191</v>
      </c>
      <c r="I2812" s="410" t="str">
        <f t="shared" si="87"/>
        <v>--- Su primontuotomis jungiamosiomis detalėmis (fitingais), skirti naudoti civilinėje aviacijoje</v>
      </c>
      <c r="J2812" s="410" t="str">
        <f t="shared" si="87"/>
        <v>kilogramai</v>
      </c>
    </row>
    <row r="2813" spans="1:10" ht="18" hidden="1" customHeight="1">
      <c r="A2813" s="414"/>
      <c r="B2813" s="414"/>
      <c r="C2813" s="414"/>
      <c r="D2813" s="414"/>
      <c r="E2813" s="412">
        <v>2009</v>
      </c>
      <c r="F2813" s="413"/>
      <c r="G2813" s="413"/>
      <c r="H2813" s="410">
        <f t="shared" si="86"/>
        <v>39172191</v>
      </c>
      <c r="I2813" s="410" t="str">
        <f t="shared" si="87"/>
        <v>--- Su primontuotomis jungiamosiomis detalėmis (fitingais), skirti naudoti civilinėje aviacijoje</v>
      </c>
      <c r="J2813" s="410" t="str">
        <f t="shared" si="87"/>
        <v>kilogramai</v>
      </c>
    </row>
    <row r="2814" spans="1:10" ht="18" hidden="1" customHeight="1">
      <c r="A2814" s="414"/>
      <c r="B2814" s="414"/>
      <c r="C2814" s="414"/>
      <c r="D2814" s="414"/>
      <c r="E2814" s="412">
        <v>2008</v>
      </c>
      <c r="F2814" s="413"/>
      <c r="G2814" s="413"/>
      <c r="H2814" s="410">
        <f t="shared" si="86"/>
        <v>39172191</v>
      </c>
      <c r="I2814" s="410" t="str">
        <f t="shared" si="87"/>
        <v>--- Su primontuotomis jungiamosiomis detalėmis (fitingais), skirti naudoti civilinėje aviacijoje</v>
      </c>
      <c r="J2814" s="410" t="str">
        <f t="shared" si="87"/>
        <v>kilogramai</v>
      </c>
    </row>
    <row r="2815" spans="1:10" ht="18" hidden="1" customHeight="1">
      <c r="A2815" s="414"/>
      <c r="B2815" s="414"/>
      <c r="C2815" s="414"/>
      <c r="D2815" s="414"/>
      <c r="E2815" s="412">
        <v>2007</v>
      </c>
      <c r="F2815" s="413"/>
      <c r="G2815" s="413"/>
      <c r="H2815" s="410">
        <f t="shared" si="86"/>
        <v>39172191</v>
      </c>
      <c r="I2815" s="410" t="str">
        <f t="shared" si="87"/>
        <v>--- Su primontuotomis jungiamosiomis detalėmis (fitingais), skirti naudoti civilinėje aviacijoje</v>
      </c>
      <c r="J2815" s="410" t="str">
        <f t="shared" si="87"/>
        <v>kilogramai</v>
      </c>
    </row>
    <row r="2816" spans="1:10" ht="18" hidden="1" customHeight="1">
      <c r="A2816" s="414"/>
      <c r="B2816" s="414"/>
      <c r="C2816" s="414"/>
      <c r="D2816" s="414"/>
      <c r="E2816" s="412">
        <v>2006</v>
      </c>
      <c r="F2816" s="413"/>
      <c r="G2816" s="413"/>
      <c r="H2816" s="410">
        <f t="shared" si="86"/>
        <v>39172191</v>
      </c>
      <c r="I2816" s="410" t="str">
        <f t="shared" si="87"/>
        <v>--- Su primontuotomis jungiamosiomis detalėmis (fitingais), skirti naudoti civilinėje aviacijoje</v>
      </c>
      <c r="J2816" s="410" t="str">
        <f t="shared" si="87"/>
        <v>kilogramai</v>
      </c>
    </row>
    <row r="2817" spans="1:10" ht="18" hidden="1" customHeight="1">
      <c r="A2817" s="414"/>
      <c r="B2817" s="414"/>
      <c r="C2817" s="414"/>
      <c r="D2817" s="414"/>
      <c r="E2817" s="412">
        <v>2005</v>
      </c>
      <c r="F2817" s="413"/>
      <c r="G2817" s="413"/>
      <c r="H2817" s="410">
        <f t="shared" si="86"/>
        <v>39172191</v>
      </c>
      <c r="I2817" s="410" t="str">
        <f t="shared" si="87"/>
        <v>--- Su primontuotomis jungiamosiomis detalėmis (fitingais), skirti naudoti civilinėje aviacijoje</v>
      </c>
      <c r="J2817" s="410" t="str">
        <f t="shared" si="87"/>
        <v>kilogramai</v>
      </c>
    </row>
    <row r="2818" spans="1:10" ht="18" hidden="1" customHeight="1">
      <c r="A2818" s="414"/>
      <c r="B2818" s="411" t="s">
        <v>3397</v>
      </c>
      <c r="C2818" s="411" t="s">
        <v>3082</v>
      </c>
      <c r="D2818" s="411" t="s">
        <v>3054</v>
      </c>
      <c r="E2818" s="412">
        <v>2018</v>
      </c>
      <c r="F2818" s="413"/>
      <c r="G2818" s="413"/>
      <c r="H2818" s="410">
        <f t="shared" si="86"/>
        <v>39172199</v>
      </c>
      <c r="I2818" s="410" t="str">
        <f t="shared" si="87"/>
        <v>--- Kiti</v>
      </c>
      <c r="J2818" s="410" t="str">
        <f t="shared" si="87"/>
        <v>kilogramai</v>
      </c>
    </row>
    <row r="2819" spans="1:10" ht="18" hidden="1" customHeight="1">
      <c r="A2819" s="414"/>
      <c r="B2819" s="414"/>
      <c r="C2819" s="414"/>
      <c r="D2819" s="414"/>
      <c r="E2819" s="412">
        <v>2017</v>
      </c>
      <c r="F2819" s="413"/>
      <c r="G2819" s="413"/>
      <c r="H2819" s="410">
        <f t="shared" si="86"/>
        <v>39172199</v>
      </c>
      <c r="I2819" s="410" t="str">
        <f t="shared" si="87"/>
        <v>--- Kiti</v>
      </c>
      <c r="J2819" s="410" t="str">
        <f t="shared" si="87"/>
        <v>kilogramai</v>
      </c>
    </row>
    <row r="2820" spans="1:10" ht="18" hidden="1" customHeight="1">
      <c r="A2820" s="414"/>
      <c r="B2820" s="414"/>
      <c r="C2820" s="414"/>
      <c r="D2820" s="414"/>
      <c r="E2820" s="412">
        <v>2016</v>
      </c>
      <c r="F2820" s="413"/>
      <c r="G2820" s="413"/>
      <c r="H2820" s="410">
        <f t="shared" si="86"/>
        <v>39172199</v>
      </c>
      <c r="I2820" s="410" t="str">
        <f t="shared" si="87"/>
        <v>--- Kiti</v>
      </c>
      <c r="J2820" s="410" t="str">
        <f t="shared" si="87"/>
        <v>kilogramai</v>
      </c>
    </row>
    <row r="2821" spans="1:10" ht="18" hidden="1" customHeight="1">
      <c r="A2821" s="414"/>
      <c r="B2821" s="414"/>
      <c r="C2821" s="414"/>
      <c r="D2821" s="414"/>
      <c r="E2821" s="412">
        <v>2015</v>
      </c>
      <c r="F2821" s="413"/>
      <c r="G2821" s="413"/>
      <c r="H2821" s="410">
        <f t="shared" ref="H2821:H2884" si="88">+IF(B2821=0,H2820,VALUE(B2821))</f>
        <v>39172199</v>
      </c>
      <c r="I2821" s="410" t="str">
        <f t="shared" ref="I2821:J2884" si="89">+IF(C2821=0,I2820,C2821)</f>
        <v>--- Kiti</v>
      </c>
      <c r="J2821" s="410" t="str">
        <f t="shared" si="89"/>
        <v>kilogramai</v>
      </c>
    </row>
    <row r="2822" spans="1:10" ht="18" hidden="1" customHeight="1">
      <c r="A2822" s="414"/>
      <c r="B2822" s="414"/>
      <c r="C2822" s="414"/>
      <c r="D2822" s="414"/>
      <c r="E2822" s="412">
        <v>2014</v>
      </c>
      <c r="F2822" s="413"/>
      <c r="G2822" s="413"/>
      <c r="H2822" s="410">
        <f t="shared" si="88"/>
        <v>39172199</v>
      </c>
      <c r="I2822" s="410" t="str">
        <f t="shared" si="89"/>
        <v>--- Kiti</v>
      </c>
      <c r="J2822" s="410" t="str">
        <f t="shared" si="89"/>
        <v>kilogramai</v>
      </c>
    </row>
    <row r="2823" spans="1:10" ht="18" hidden="1" customHeight="1">
      <c r="A2823" s="414"/>
      <c r="B2823" s="414"/>
      <c r="C2823" s="414"/>
      <c r="D2823" s="414"/>
      <c r="E2823" s="412">
        <v>2013</v>
      </c>
      <c r="F2823" s="413"/>
      <c r="G2823" s="413"/>
      <c r="H2823" s="410">
        <f t="shared" si="88"/>
        <v>39172199</v>
      </c>
      <c r="I2823" s="410" t="str">
        <f t="shared" si="89"/>
        <v>--- Kiti</v>
      </c>
      <c r="J2823" s="410" t="str">
        <f t="shared" si="89"/>
        <v>kilogramai</v>
      </c>
    </row>
    <row r="2824" spans="1:10" ht="18" hidden="1" customHeight="1">
      <c r="A2824" s="414"/>
      <c r="B2824" s="414"/>
      <c r="C2824" s="414"/>
      <c r="D2824" s="414"/>
      <c r="E2824" s="412">
        <v>2012</v>
      </c>
      <c r="F2824" s="413"/>
      <c r="G2824" s="413"/>
      <c r="H2824" s="410">
        <f t="shared" si="88"/>
        <v>39172199</v>
      </c>
      <c r="I2824" s="410" t="str">
        <f t="shared" si="89"/>
        <v>--- Kiti</v>
      </c>
      <c r="J2824" s="410" t="str">
        <f t="shared" si="89"/>
        <v>kilogramai</v>
      </c>
    </row>
    <row r="2825" spans="1:10" ht="18" hidden="1" customHeight="1">
      <c r="A2825" s="414"/>
      <c r="B2825" s="414"/>
      <c r="C2825" s="414"/>
      <c r="D2825" s="414"/>
      <c r="E2825" s="412">
        <v>2011</v>
      </c>
      <c r="F2825" s="413"/>
      <c r="G2825" s="413"/>
      <c r="H2825" s="410">
        <f t="shared" si="88"/>
        <v>39172199</v>
      </c>
      <c r="I2825" s="410" t="str">
        <f t="shared" si="89"/>
        <v>--- Kiti</v>
      </c>
      <c r="J2825" s="410" t="str">
        <f t="shared" si="89"/>
        <v>kilogramai</v>
      </c>
    </row>
    <row r="2826" spans="1:10" ht="18" hidden="1" customHeight="1">
      <c r="A2826" s="414"/>
      <c r="B2826" s="414"/>
      <c r="C2826" s="414"/>
      <c r="D2826" s="414"/>
      <c r="E2826" s="412">
        <v>2010</v>
      </c>
      <c r="F2826" s="413"/>
      <c r="G2826" s="413"/>
      <c r="H2826" s="410">
        <f t="shared" si="88"/>
        <v>39172199</v>
      </c>
      <c r="I2826" s="410" t="str">
        <f t="shared" si="89"/>
        <v>--- Kiti</v>
      </c>
      <c r="J2826" s="410" t="str">
        <f t="shared" si="89"/>
        <v>kilogramai</v>
      </c>
    </row>
    <row r="2827" spans="1:10" ht="18" hidden="1" customHeight="1">
      <c r="A2827" s="414"/>
      <c r="B2827" s="414"/>
      <c r="C2827" s="414"/>
      <c r="D2827" s="414"/>
      <c r="E2827" s="412">
        <v>2009</v>
      </c>
      <c r="F2827" s="413"/>
      <c r="G2827" s="413"/>
      <c r="H2827" s="410">
        <f t="shared" si="88"/>
        <v>39172199</v>
      </c>
      <c r="I2827" s="410" t="str">
        <f t="shared" si="89"/>
        <v>--- Kiti</v>
      </c>
      <c r="J2827" s="410" t="str">
        <f t="shared" si="89"/>
        <v>kilogramai</v>
      </c>
    </row>
    <row r="2828" spans="1:10" ht="18" hidden="1" customHeight="1">
      <c r="A2828" s="414"/>
      <c r="B2828" s="414"/>
      <c r="C2828" s="414"/>
      <c r="D2828" s="414"/>
      <c r="E2828" s="412">
        <v>2008</v>
      </c>
      <c r="F2828" s="413"/>
      <c r="G2828" s="413"/>
      <c r="H2828" s="410">
        <f t="shared" si="88"/>
        <v>39172199</v>
      </c>
      <c r="I2828" s="410" t="str">
        <f t="shared" si="89"/>
        <v>--- Kiti</v>
      </c>
      <c r="J2828" s="410" t="str">
        <f t="shared" si="89"/>
        <v>kilogramai</v>
      </c>
    </row>
    <row r="2829" spans="1:10" ht="18" hidden="1" customHeight="1">
      <c r="A2829" s="414"/>
      <c r="B2829" s="414"/>
      <c r="C2829" s="414"/>
      <c r="D2829" s="414"/>
      <c r="E2829" s="412">
        <v>2007</v>
      </c>
      <c r="F2829" s="413"/>
      <c r="G2829" s="413"/>
      <c r="H2829" s="410">
        <f t="shared" si="88"/>
        <v>39172199</v>
      </c>
      <c r="I2829" s="410" t="str">
        <f t="shared" si="89"/>
        <v>--- Kiti</v>
      </c>
      <c r="J2829" s="410" t="str">
        <f t="shared" si="89"/>
        <v>kilogramai</v>
      </c>
    </row>
    <row r="2830" spans="1:10" ht="18" hidden="1" customHeight="1">
      <c r="A2830" s="414"/>
      <c r="B2830" s="414"/>
      <c r="C2830" s="414"/>
      <c r="D2830" s="414"/>
      <c r="E2830" s="412">
        <v>2006</v>
      </c>
      <c r="F2830" s="413"/>
      <c r="G2830" s="413"/>
      <c r="H2830" s="410">
        <f t="shared" si="88"/>
        <v>39172199</v>
      </c>
      <c r="I2830" s="410" t="str">
        <f t="shared" si="89"/>
        <v>--- Kiti</v>
      </c>
      <c r="J2830" s="410" t="str">
        <f t="shared" si="89"/>
        <v>kilogramai</v>
      </c>
    </row>
    <row r="2831" spans="1:10" ht="18" hidden="1" customHeight="1">
      <c r="A2831" s="414"/>
      <c r="B2831" s="414"/>
      <c r="C2831" s="414"/>
      <c r="D2831" s="414"/>
      <c r="E2831" s="412">
        <v>2005</v>
      </c>
      <c r="F2831" s="413">
        <v>44227.3</v>
      </c>
      <c r="G2831" s="413">
        <v>1188489.7</v>
      </c>
      <c r="H2831" s="410">
        <f t="shared" si="88"/>
        <v>39172199</v>
      </c>
      <c r="I2831" s="410" t="str">
        <f t="shared" si="89"/>
        <v>--- Kiti</v>
      </c>
      <c r="J2831" s="410" t="str">
        <f t="shared" si="89"/>
        <v>kilogramai</v>
      </c>
    </row>
    <row r="2832" spans="1:10" ht="18" hidden="1" customHeight="1">
      <c r="A2832" s="414"/>
      <c r="B2832" s="411" t="s">
        <v>3398</v>
      </c>
      <c r="C2832" s="411" t="s">
        <v>3393</v>
      </c>
      <c r="D2832" s="411" t="s">
        <v>3054</v>
      </c>
      <c r="E2832" s="412">
        <v>2018</v>
      </c>
      <c r="F2832" s="413">
        <v>101475.4</v>
      </c>
      <c r="G2832" s="413">
        <v>811518.9</v>
      </c>
      <c r="H2832" s="410">
        <f t="shared" si="88"/>
        <v>39172210</v>
      </c>
      <c r="I2832" s="410" t="str">
        <f t="shared" si="89"/>
        <v>--- Besiūliai, kurių ilgis didesnis už maksimalų skerspjūvio matmenį, apdorotu arba neapdorotu paviršiumi, bet kitu būdu neapdoroti</v>
      </c>
      <c r="J2832" s="410" t="str">
        <f t="shared" si="89"/>
        <v>kilogramai</v>
      </c>
    </row>
    <row r="2833" spans="1:10" ht="18" hidden="1" customHeight="1">
      <c r="A2833" s="414"/>
      <c r="B2833" s="414"/>
      <c r="C2833" s="414"/>
      <c r="D2833" s="414"/>
      <c r="E2833" s="412">
        <v>2017</v>
      </c>
      <c r="F2833" s="413">
        <v>175144.9</v>
      </c>
      <c r="G2833" s="413">
        <v>809522.2</v>
      </c>
      <c r="H2833" s="410">
        <f t="shared" si="88"/>
        <v>39172210</v>
      </c>
      <c r="I2833" s="410" t="str">
        <f t="shared" si="89"/>
        <v>--- Besiūliai, kurių ilgis didesnis už maksimalų skerspjūvio matmenį, apdorotu arba neapdorotu paviršiumi, bet kitu būdu neapdoroti</v>
      </c>
      <c r="J2833" s="410" t="str">
        <f t="shared" si="89"/>
        <v>kilogramai</v>
      </c>
    </row>
    <row r="2834" spans="1:10" ht="18" hidden="1" customHeight="1">
      <c r="A2834" s="414"/>
      <c r="B2834" s="414"/>
      <c r="C2834" s="414"/>
      <c r="D2834" s="414"/>
      <c r="E2834" s="412">
        <v>2016</v>
      </c>
      <c r="F2834" s="413">
        <v>228528.3</v>
      </c>
      <c r="G2834" s="413">
        <v>623218.5</v>
      </c>
      <c r="H2834" s="410">
        <f t="shared" si="88"/>
        <v>39172210</v>
      </c>
      <c r="I2834" s="410" t="str">
        <f t="shared" si="89"/>
        <v>--- Besiūliai, kurių ilgis didesnis už maksimalų skerspjūvio matmenį, apdorotu arba neapdorotu paviršiumi, bet kitu būdu neapdoroti</v>
      </c>
      <c r="J2834" s="410" t="str">
        <f t="shared" si="89"/>
        <v>kilogramai</v>
      </c>
    </row>
    <row r="2835" spans="1:10" ht="18" hidden="1" customHeight="1">
      <c r="A2835" s="414"/>
      <c r="B2835" s="414"/>
      <c r="C2835" s="414"/>
      <c r="D2835" s="414"/>
      <c r="E2835" s="412">
        <v>2015</v>
      </c>
      <c r="F2835" s="413">
        <v>176948.8</v>
      </c>
      <c r="G2835" s="413">
        <v>720402.3</v>
      </c>
      <c r="H2835" s="410">
        <f t="shared" si="88"/>
        <v>39172210</v>
      </c>
      <c r="I2835" s="410" t="str">
        <f t="shared" si="89"/>
        <v>--- Besiūliai, kurių ilgis didesnis už maksimalų skerspjūvio matmenį, apdorotu arba neapdorotu paviršiumi, bet kitu būdu neapdoroti</v>
      </c>
      <c r="J2835" s="410" t="str">
        <f t="shared" si="89"/>
        <v>kilogramai</v>
      </c>
    </row>
    <row r="2836" spans="1:10" ht="18" hidden="1" customHeight="1">
      <c r="A2836" s="414"/>
      <c r="B2836" s="414"/>
      <c r="C2836" s="414"/>
      <c r="D2836" s="414"/>
      <c r="E2836" s="412">
        <v>2014</v>
      </c>
      <c r="F2836" s="413">
        <v>437731.2</v>
      </c>
      <c r="G2836" s="413">
        <v>782698.9</v>
      </c>
      <c r="H2836" s="410">
        <f t="shared" si="88"/>
        <v>39172210</v>
      </c>
      <c r="I2836" s="410" t="str">
        <f t="shared" si="89"/>
        <v>--- Besiūliai, kurių ilgis didesnis už maksimalų skerspjūvio matmenį, apdorotu arba neapdorotu paviršiumi, bet kitu būdu neapdoroti</v>
      </c>
      <c r="J2836" s="410" t="str">
        <f t="shared" si="89"/>
        <v>kilogramai</v>
      </c>
    </row>
    <row r="2837" spans="1:10" ht="18" hidden="1" customHeight="1">
      <c r="A2837" s="414"/>
      <c r="B2837" s="414"/>
      <c r="C2837" s="414"/>
      <c r="D2837" s="414"/>
      <c r="E2837" s="412">
        <v>2013</v>
      </c>
      <c r="F2837" s="413">
        <v>476752</v>
      </c>
      <c r="G2837" s="413">
        <v>827793.6</v>
      </c>
      <c r="H2837" s="410">
        <f t="shared" si="88"/>
        <v>39172210</v>
      </c>
      <c r="I2837" s="410" t="str">
        <f t="shared" si="89"/>
        <v>--- Besiūliai, kurių ilgis didesnis už maksimalų skerspjūvio matmenį, apdorotu arba neapdorotu paviršiumi, bet kitu būdu neapdoroti</v>
      </c>
      <c r="J2837" s="410" t="str">
        <f t="shared" si="89"/>
        <v>kilogramai</v>
      </c>
    </row>
    <row r="2838" spans="1:10" ht="18" hidden="1" customHeight="1">
      <c r="A2838" s="414"/>
      <c r="B2838" s="414"/>
      <c r="C2838" s="414"/>
      <c r="D2838" s="414"/>
      <c r="E2838" s="412">
        <v>2012</v>
      </c>
      <c r="F2838" s="413">
        <v>241735.8</v>
      </c>
      <c r="G2838" s="413">
        <v>605552</v>
      </c>
      <c r="H2838" s="410">
        <f t="shared" si="88"/>
        <v>39172210</v>
      </c>
      <c r="I2838" s="410" t="str">
        <f t="shared" si="89"/>
        <v>--- Besiūliai, kurių ilgis didesnis už maksimalų skerspjūvio matmenį, apdorotu arba neapdorotu paviršiumi, bet kitu būdu neapdoroti</v>
      </c>
      <c r="J2838" s="410" t="str">
        <f t="shared" si="89"/>
        <v>kilogramai</v>
      </c>
    </row>
    <row r="2839" spans="1:10" ht="18" hidden="1" customHeight="1">
      <c r="A2839" s="414"/>
      <c r="B2839" s="414"/>
      <c r="C2839" s="414"/>
      <c r="D2839" s="414"/>
      <c r="E2839" s="412">
        <v>2011</v>
      </c>
      <c r="F2839" s="413">
        <v>550929.30000000005</v>
      </c>
      <c r="G2839" s="413">
        <v>653639.30000000005</v>
      </c>
      <c r="H2839" s="410">
        <f t="shared" si="88"/>
        <v>39172210</v>
      </c>
      <c r="I2839" s="410" t="str">
        <f t="shared" si="89"/>
        <v>--- Besiūliai, kurių ilgis didesnis už maksimalų skerspjūvio matmenį, apdorotu arba neapdorotu paviršiumi, bet kitu būdu neapdoroti</v>
      </c>
      <c r="J2839" s="410" t="str">
        <f t="shared" si="89"/>
        <v>kilogramai</v>
      </c>
    </row>
    <row r="2840" spans="1:10" ht="18" hidden="1" customHeight="1">
      <c r="A2840" s="414"/>
      <c r="B2840" s="414"/>
      <c r="C2840" s="414"/>
      <c r="D2840" s="414"/>
      <c r="E2840" s="412">
        <v>2010</v>
      </c>
      <c r="F2840" s="413">
        <v>253572.8</v>
      </c>
      <c r="G2840" s="413">
        <v>613975.6</v>
      </c>
      <c r="H2840" s="410">
        <f t="shared" si="88"/>
        <v>39172210</v>
      </c>
      <c r="I2840" s="410" t="str">
        <f t="shared" si="89"/>
        <v>--- Besiūliai, kurių ilgis didesnis už maksimalų skerspjūvio matmenį, apdorotu arba neapdorotu paviršiumi, bet kitu būdu neapdoroti</v>
      </c>
      <c r="J2840" s="410" t="str">
        <f t="shared" si="89"/>
        <v>kilogramai</v>
      </c>
    </row>
    <row r="2841" spans="1:10" ht="18" hidden="1" customHeight="1">
      <c r="A2841" s="414"/>
      <c r="B2841" s="414"/>
      <c r="C2841" s="414"/>
      <c r="D2841" s="414"/>
      <c r="E2841" s="412">
        <v>2009</v>
      </c>
      <c r="F2841" s="413">
        <v>177328</v>
      </c>
      <c r="G2841" s="413">
        <v>466156.1</v>
      </c>
      <c r="H2841" s="410">
        <f t="shared" si="88"/>
        <v>39172210</v>
      </c>
      <c r="I2841" s="410" t="str">
        <f t="shared" si="89"/>
        <v>--- Besiūliai, kurių ilgis didesnis už maksimalų skerspjūvio matmenį, apdorotu arba neapdorotu paviršiumi, bet kitu būdu neapdoroti</v>
      </c>
      <c r="J2841" s="410" t="str">
        <f t="shared" si="89"/>
        <v>kilogramai</v>
      </c>
    </row>
    <row r="2842" spans="1:10" ht="18" hidden="1" customHeight="1">
      <c r="A2842" s="414"/>
      <c r="B2842" s="414"/>
      <c r="C2842" s="414"/>
      <c r="D2842" s="414"/>
      <c r="E2842" s="412">
        <v>2008</v>
      </c>
      <c r="F2842" s="413">
        <v>135073.20000000001</v>
      </c>
      <c r="G2842" s="413">
        <v>777320.8</v>
      </c>
      <c r="H2842" s="410">
        <f t="shared" si="88"/>
        <v>39172210</v>
      </c>
      <c r="I2842" s="410" t="str">
        <f t="shared" si="89"/>
        <v>--- Besiūliai, kurių ilgis didesnis už maksimalų skerspjūvio matmenį, apdorotu arba neapdorotu paviršiumi, bet kitu būdu neapdoroti</v>
      </c>
      <c r="J2842" s="410" t="str">
        <f t="shared" si="89"/>
        <v>kilogramai</v>
      </c>
    </row>
    <row r="2843" spans="1:10" ht="18" hidden="1" customHeight="1">
      <c r="A2843" s="414"/>
      <c r="B2843" s="414"/>
      <c r="C2843" s="414"/>
      <c r="D2843" s="414"/>
      <c r="E2843" s="412">
        <v>2007</v>
      </c>
      <c r="F2843" s="413">
        <v>100789.1</v>
      </c>
      <c r="G2843" s="413">
        <v>1133379.5</v>
      </c>
      <c r="H2843" s="410">
        <f t="shared" si="88"/>
        <v>39172210</v>
      </c>
      <c r="I2843" s="410" t="str">
        <f t="shared" si="89"/>
        <v>--- Besiūliai, kurių ilgis didesnis už maksimalų skerspjūvio matmenį, apdorotu arba neapdorotu paviršiumi, bet kitu būdu neapdoroti</v>
      </c>
      <c r="J2843" s="410" t="str">
        <f t="shared" si="89"/>
        <v>kilogramai</v>
      </c>
    </row>
    <row r="2844" spans="1:10" ht="18" hidden="1" customHeight="1">
      <c r="A2844" s="414"/>
      <c r="B2844" s="414"/>
      <c r="C2844" s="414"/>
      <c r="D2844" s="414"/>
      <c r="E2844" s="412">
        <v>2006</v>
      </c>
      <c r="F2844" s="413">
        <v>42644.2</v>
      </c>
      <c r="G2844" s="413">
        <v>815317.6</v>
      </c>
      <c r="H2844" s="410">
        <f t="shared" si="88"/>
        <v>39172210</v>
      </c>
      <c r="I2844" s="410" t="str">
        <f t="shared" si="89"/>
        <v>--- Besiūliai, kurių ilgis didesnis už maksimalų skerspjūvio matmenį, apdorotu arba neapdorotu paviršiumi, bet kitu būdu neapdoroti</v>
      </c>
      <c r="J2844" s="410" t="str">
        <f t="shared" si="89"/>
        <v>kilogramai</v>
      </c>
    </row>
    <row r="2845" spans="1:10" ht="18" hidden="1" customHeight="1">
      <c r="A2845" s="414"/>
      <c r="B2845" s="414"/>
      <c r="C2845" s="414"/>
      <c r="D2845" s="414"/>
      <c r="E2845" s="412">
        <v>2005</v>
      </c>
      <c r="F2845" s="413">
        <v>20820</v>
      </c>
      <c r="G2845" s="413">
        <v>806934</v>
      </c>
      <c r="H2845" s="410">
        <f t="shared" si="88"/>
        <v>39172210</v>
      </c>
      <c r="I2845" s="410" t="str">
        <f t="shared" si="89"/>
        <v>--- Besiūliai, kurių ilgis didesnis už maksimalų skerspjūvio matmenį, apdorotu arba neapdorotu paviršiumi, bet kitu būdu neapdoroti</v>
      </c>
      <c r="J2845" s="410" t="str">
        <f t="shared" si="89"/>
        <v>kilogramai</v>
      </c>
    </row>
    <row r="2846" spans="1:10" ht="18" hidden="1" customHeight="1">
      <c r="A2846" s="414"/>
      <c r="B2846" s="411" t="s">
        <v>3399</v>
      </c>
      <c r="C2846" s="411" t="s">
        <v>3082</v>
      </c>
      <c r="D2846" s="411" t="s">
        <v>3054</v>
      </c>
      <c r="E2846" s="412">
        <v>2018</v>
      </c>
      <c r="F2846" s="413">
        <v>3594266.6</v>
      </c>
      <c r="G2846" s="413">
        <v>2362471.1</v>
      </c>
      <c r="H2846" s="410">
        <f t="shared" si="88"/>
        <v>39172290</v>
      </c>
      <c r="I2846" s="410" t="str">
        <f t="shared" si="89"/>
        <v>--- Kiti</v>
      </c>
      <c r="J2846" s="410" t="str">
        <f t="shared" si="89"/>
        <v>kilogramai</v>
      </c>
    </row>
    <row r="2847" spans="1:10" ht="18" hidden="1" customHeight="1">
      <c r="A2847" s="414"/>
      <c r="B2847" s="414"/>
      <c r="C2847" s="414"/>
      <c r="D2847" s="414"/>
      <c r="E2847" s="412">
        <v>2017</v>
      </c>
      <c r="F2847" s="413">
        <v>3439416.4</v>
      </c>
      <c r="G2847" s="413">
        <v>2102227.6</v>
      </c>
      <c r="H2847" s="410">
        <f t="shared" si="88"/>
        <v>39172290</v>
      </c>
      <c r="I2847" s="410" t="str">
        <f t="shared" si="89"/>
        <v>--- Kiti</v>
      </c>
      <c r="J2847" s="410" t="str">
        <f t="shared" si="89"/>
        <v>kilogramai</v>
      </c>
    </row>
    <row r="2848" spans="1:10" ht="18" hidden="1" customHeight="1">
      <c r="A2848" s="414"/>
      <c r="B2848" s="414"/>
      <c r="C2848" s="414"/>
      <c r="D2848" s="414"/>
      <c r="E2848" s="412">
        <v>2016</v>
      </c>
      <c r="F2848" s="413">
        <v>2995485.3</v>
      </c>
      <c r="G2848" s="413">
        <v>2221408</v>
      </c>
      <c r="H2848" s="410">
        <f t="shared" si="88"/>
        <v>39172290</v>
      </c>
      <c r="I2848" s="410" t="str">
        <f t="shared" si="89"/>
        <v>--- Kiti</v>
      </c>
      <c r="J2848" s="410" t="str">
        <f t="shared" si="89"/>
        <v>kilogramai</v>
      </c>
    </row>
    <row r="2849" spans="1:10" ht="18" hidden="1" customHeight="1">
      <c r="A2849" s="414"/>
      <c r="B2849" s="414"/>
      <c r="C2849" s="414"/>
      <c r="D2849" s="414"/>
      <c r="E2849" s="412">
        <v>2015</v>
      </c>
      <c r="F2849" s="413">
        <v>2500205.9</v>
      </c>
      <c r="G2849" s="413">
        <v>2248839.4</v>
      </c>
      <c r="H2849" s="410">
        <f t="shared" si="88"/>
        <v>39172290</v>
      </c>
      <c r="I2849" s="410" t="str">
        <f t="shared" si="89"/>
        <v>--- Kiti</v>
      </c>
      <c r="J2849" s="410" t="str">
        <f t="shared" si="89"/>
        <v>kilogramai</v>
      </c>
    </row>
    <row r="2850" spans="1:10" ht="18" hidden="1" customHeight="1">
      <c r="A2850" s="414"/>
      <c r="B2850" s="414"/>
      <c r="C2850" s="414"/>
      <c r="D2850" s="414"/>
      <c r="E2850" s="412">
        <v>2014</v>
      </c>
      <c r="F2850" s="413">
        <v>2030595.9</v>
      </c>
      <c r="G2850" s="413">
        <v>2092701.7</v>
      </c>
      <c r="H2850" s="410">
        <f t="shared" si="88"/>
        <v>39172290</v>
      </c>
      <c r="I2850" s="410" t="str">
        <f t="shared" si="89"/>
        <v>--- Kiti</v>
      </c>
      <c r="J2850" s="410" t="str">
        <f t="shared" si="89"/>
        <v>kilogramai</v>
      </c>
    </row>
    <row r="2851" spans="1:10" ht="18" hidden="1" customHeight="1">
      <c r="A2851" s="414"/>
      <c r="B2851" s="414"/>
      <c r="C2851" s="414"/>
      <c r="D2851" s="414"/>
      <c r="E2851" s="412">
        <v>2013</v>
      </c>
      <c r="F2851" s="413">
        <v>2040372.1</v>
      </c>
      <c r="G2851" s="413">
        <v>2135921.7000000002</v>
      </c>
      <c r="H2851" s="410">
        <f t="shared" si="88"/>
        <v>39172290</v>
      </c>
      <c r="I2851" s="410" t="str">
        <f t="shared" si="89"/>
        <v>--- Kiti</v>
      </c>
      <c r="J2851" s="410" t="str">
        <f t="shared" si="89"/>
        <v>kilogramai</v>
      </c>
    </row>
    <row r="2852" spans="1:10" ht="18" hidden="1" customHeight="1">
      <c r="A2852" s="414"/>
      <c r="B2852" s="414"/>
      <c r="C2852" s="414"/>
      <c r="D2852" s="414"/>
      <c r="E2852" s="412">
        <v>2012</v>
      </c>
      <c r="F2852" s="413">
        <v>1663782.5</v>
      </c>
      <c r="G2852" s="413">
        <v>1297144.3</v>
      </c>
      <c r="H2852" s="410">
        <f t="shared" si="88"/>
        <v>39172290</v>
      </c>
      <c r="I2852" s="410" t="str">
        <f t="shared" si="89"/>
        <v>--- Kiti</v>
      </c>
      <c r="J2852" s="410" t="str">
        <f t="shared" si="89"/>
        <v>kilogramai</v>
      </c>
    </row>
    <row r="2853" spans="1:10" ht="18" hidden="1" customHeight="1">
      <c r="A2853" s="414"/>
      <c r="B2853" s="414"/>
      <c r="C2853" s="414"/>
      <c r="D2853" s="414"/>
      <c r="E2853" s="412">
        <v>2011</v>
      </c>
      <c r="F2853" s="413">
        <v>1398563.5</v>
      </c>
      <c r="G2853" s="413">
        <v>1536603.5</v>
      </c>
      <c r="H2853" s="410">
        <f t="shared" si="88"/>
        <v>39172290</v>
      </c>
      <c r="I2853" s="410" t="str">
        <f t="shared" si="89"/>
        <v>--- Kiti</v>
      </c>
      <c r="J2853" s="410" t="str">
        <f t="shared" si="89"/>
        <v>kilogramai</v>
      </c>
    </row>
    <row r="2854" spans="1:10" ht="18" hidden="1" customHeight="1">
      <c r="A2854" s="414"/>
      <c r="B2854" s="414"/>
      <c r="C2854" s="414"/>
      <c r="D2854" s="414"/>
      <c r="E2854" s="412">
        <v>2010</v>
      </c>
      <c r="F2854" s="413">
        <v>764012.8</v>
      </c>
      <c r="G2854" s="413">
        <v>1484722.4</v>
      </c>
      <c r="H2854" s="410">
        <f t="shared" si="88"/>
        <v>39172290</v>
      </c>
      <c r="I2854" s="410" t="str">
        <f t="shared" si="89"/>
        <v>--- Kiti</v>
      </c>
      <c r="J2854" s="410" t="str">
        <f t="shared" si="89"/>
        <v>kilogramai</v>
      </c>
    </row>
    <row r="2855" spans="1:10" ht="18" hidden="1" customHeight="1">
      <c r="A2855" s="414"/>
      <c r="B2855" s="414"/>
      <c r="C2855" s="414"/>
      <c r="D2855" s="414"/>
      <c r="E2855" s="412">
        <v>2009</v>
      </c>
      <c r="F2855" s="413">
        <v>597740.1</v>
      </c>
      <c r="G2855" s="413">
        <v>960659.3</v>
      </c>
      <c r="H2855" s="410">
        <f t="shared" si="88"/>
        <v>39172290</v>
      </c>
      <c r="I2855" s="410" t="str">
        <f t="shared" si="89"/>
        <v>--- Kiti</v>
      </c>
      <c r="J2855" s="410" t="str">
        <f t="shared" si="89"/>
        <v>kilogramai</v>
      </c>
    </row>
    <row r="2856" spans="1:10" ht="18" hidden="1" customHeight="1">
      <c r="A2856" s="414"/>
      <c r="B2856" s="414"/>
      <c r="C2856" s="414"/>
      <c r="D2856" s="414"/>
      <c r="E2856" s="412">
        <v>2008</v>
      </c>
      <c r="F2856" s="413">
        <v>263216.09999999998</v>
      </c>
      <c r="G2856" s="413">
        <v>1391205.7</v>
      </c>
      <c r="H2856" s="410">
        <f t="shared" si="88"/>
        <v>39172290</v>
      </c>
      <c r="I2856" s="410" t="str">
        <f t="shared" si="89"/>
        <v>--- Kiti</v>
      </c>
      <c r="J2856" s="410" t="str">
        <f t="shared" si="89"/>
        <v>kilogramai</v>
      </c>
    </row>
    <row r="2857" spans="1:10" ht="18" hidden="1" customHeight="1">
      <c r="A2857" s="414"/>
      <c r="B2857" s="414"/>
      <c r="C2857" s="414"/>
      <c r="D2857" s="414"/>
      <c r="E2857" s="412">
        <v>2007</v>
      </c>
      <c r="F2857" s="413">
        <v>33883</v>
      </c>
      <c r="G2857" s="413">
        <v>1095264.3999999999</v>
      </c>
      <c r="H2857" s="410">
        <f t="shared" si="88"/>
        <v>39172290</v>
      </c>
      <c r="I2857" s="410" t="str">
        <f t="shared" si="89"/>
        <v>--- Kiti</v>
      </c>
      <c r="J2857" s="410" t="str">
        <f t="shared" si="89"/>
        <v>kilogramai</v>
      </c>
    </row>
    <row r="2858" spans="1:10" ht="18" hidden="1" customHeight="1">
      <c r="A2858" s="414"/>
      <c r="B2858" s="414"/>
      <c r="C2858" s="414"/>
      <c r="D2858" s="414"/>
      <c r="E2858" s="412">
        <v>2006</v>
      </c>
      <c r="F2858" s="413">
        <v>19905.7</v>
      </c>
      <c r="G2858" s="413">
        <v>1154036.8999999999</v>
      </c>
      <c r="H2858" s="410">
        <f t="shared" si="88"/>
        <v>39172290</v>
      </c>
      <c r="I2858" s="410" t="str">
        <f t="shared" si="89"/>
        <v>--- Kiti</v>
      </c>
      <c r="J2858" s="410" t="str">
        <f t="shared" si="89"/>
        <v>kilogramai</v>
      </c>
    </row>
    <row r="2859" spans="1:10" ht="18" hidden="1" customHeight="1">
      <c r="A2859" s="414"/>
      <c r="B2859" s="414"/>
      <c r="C2859" s="414"/>
      <c r="D2859" s="414"/>
      <c r="E2859" s="412">
        <v>2005</v>
      </c>
      <c r="F2859" s="413"/>
      <c r="G2859" s="413"/>
      <c r="H2859" s="410">
        <f t="shared" si="88"/>
        <v>39172290</v>
      </c>
      <c r="I2859" s="410" t="str">
        <f t="shared" si="89"/>
        <v>--- Kiti</v>
      </c>
      <c r="J2859" s="410" t="str">
        <f t="shared" si="89"/>
        <v>kilogramai</v>
      </c>
    </row>
    <row r="2860" spans="1:10" ht="18" hidden="1" customHeight="1">
      <c r="A2860" s="414"/>
      <c r="B2860" s="411" t="s">
        <v>3400</v>
      </c>
      <c r="C2860" s="411" t="s">
        <v>3396</v>
      </c>
      <c r="D2860" s="411" t="s">
        <v>3054</v>
      </c>
      <c r="E2860" s="412">
        <v>2018</v>
      </c>
      <c r="F2860" s="413"/>
      <c r="G2860" s="413"/>
      <c r="H2860" s="410">
        <f t="shared" si="88"/>
        <v>39172291</v>
      </c>
      <c r="I2860" s="410" t="str">
        <f t="shared" si="89"/>
        <v>--- Su primontuotomis jungiamosiomis detalėmis (fitingais), skirti naudoti civilinėje aviacijoje</v>
      </c>
      <c r="J2860" s="410" t="str">
        <f t="shared" si="89"/>
        <v>kilogramai</v>
      </c>
    </row>
    <row r="2861" spans="1:10" ht="18" hidden="1" customHeight="1">
      <c r="A2861" s="414"/>
      <c r="B2861" s="414"/>
      <c r="C2861" s="414"/>
      <c r="D2861" s="414"/>
      <c r="E2861" s="412">
        <v>2017</v>
      </c>
      <c r="F2861" s="413"/>
      <c r="G2861" s="413"/>
      <c r="H2861" s="410">
        <f t="shared" si="88"/>
        <v>39172291</v>
      </c>
      <c r="I2861" s="410" t="str">
        <f t="shared" si="89"/>
        <v>--- Su primontuotomis jungiamosiomis detalėmis (fitingais), skirti naudoti civilinėje aviacijoje</v>
      </c>
      <c r="J2861" s="410" t="str">
        <f t="shared" si="89"/>
        <v>kilogramai</v>
      </c>
    </row>
    <row r="2862" spans="1:10" ht="18" hidden="1" customHeight="1">
      <c r="A2862" s="414"/>
      <c r="B2862" s="414"/>
      <c r="C2862" s="414"/>
      <c r="D2862" s="414"/>
      <c r="E2862" s="412">
        <v>2016</v>
      </c>
      <c r="F2862" s="413"/>
      <c r="G2862" s="413"/>
      <c r="H2862" s="410">
        <f t="shared" si="88"/>
        <v>39172291</v>
      </c>
      <c r="I2862" s="410" t="str">
        <f t="shared" si="89"/>
        <v>--- Su primontuotomis jungiamosiomis detalėmis (fitingais), skirti naudoti civilinėje aviacijoje</v>
      </c>
      <c r="J2862" s="410" t="str">
        <f t="shared" si="89"/>
        <v>kilogramai</v>
      </c>
    </row>
    <row r="2863" spans="1:10" ht="18" hidden="1" customHeight="1">
      <c r="A2863" s="414"/>
      <c r="B2863" s="414"/>
      <c r="C2863" s="414"/>
      <c r="D2863" s="414"/>
      <c r="E2863" s="412">
        <v>2015</v>
      </c>
      <c r="F2863" s="413"/>
      <c r="G2863" s="413"/>
      <c r="H2863" s="410">
        <f t="shared" si="88"/>
        <v>39172291</v>
      </c>
      <c r="I2863" s="410" t="str">
        <f t="shared" si="89"/>
        <v>--- Su primontuotomis jungiamosiomis detalėmis (fitingais), skirti naudoti civilinėje aviacijoje</v>
      </c>
      <c r="J2863" s="410" t="str">
        <f t="shared" si="89"/>
        <v>kilogramai</v>
      </c>
    </row>
    <row r="2864" spans="1:10" ht="18" hidden="1" customHeight="1">
      <c r="A2864" s="414"/>
      <c r="B2864" s="414"/>
      <c r="C2864" s="414"/>
      <c r="D2864" s="414"/>
      <c r="E2864" s="412">
        <v>2014</v>
      </c>
      <c r="F2864" s="413"/>
      <c r="G2864" s="413"/>
      <c r="H2864" s="410">
        <f t="shared" si="88"/>
        <v>39172291</v>
      </c>
      <c r="I2864" s="410" t="str">
        <f t="shared" si="89"/>
        <v>--- Su primontuotomis jungiamosiomis detalėmis (fitingais), skirti naudoti civilinėje aviacijoje</v>
      </c>
      <c r="J2864" s="410" t="str">
        <f t="shared" si="89"/>
        <v>kilogramai</v>
      </c>
    </row>
    <row r="2865" spans="1:10" ht="18" hidden="1" customHeight="1">
      <c r="A2865" s="414"/>
      <c r="B2865" s="414"/>
      <c r="C2865" s="414"/>
      <c r="D2865" s="414"/>
      <c r="E2865" s="412">
        <v>2013</v>
      </c>
      <c r="F2865" s="413"/>
      <c r="G2865" s="413"/>
      <c r="H2865" s="410">
        <f t="shared" si="88"/>
        <v>39172291</v>
      </c>
      <c r="I2865" s="410" t="str">
        <f t="shared" si="89"/>
        <v>--- Su primontuotomis jungiamosiomis detalėmis (fitingais), skirti naudoti civilinėje aviacijoje</v>
      </c>
      <c r="J2865" s="410" t="str">
        <f t="shared" si="89"/>
        <v>kilogramai</v>
      </c>
    </row>
    <row r="2866" spans="1:10" ht="18" hidden="1" customHeight="1">
      <c r="A2866" s="414"/>
      <c r="B2866" s="414"/>
      <c r="C2866" s="414"/>
      <c r="D2866" s="414"/>
      <c r="E2866" s="412">
        <v>2012</v>
      </c>
      <c r="F2866" s="413"/>
      <c r="G2866" s="413"/>
      <c r="H2866" s="410">
        <f t="shared" si="88"/>
        <v>39172291</v>
      </c>
      <c r="I2866" s="410" t="str">
        <f t="shared" si="89"/>
        <v>--- Su primontuotomis jungiamosiomis detalėmis (fitingais), skirti naudoti civilinėje aviacijoje</v>
      </c>
      <c r="J2866" s="410" t="str">
        <f t="shared" si="89"/>
        <v>kilogramai</v>
      </c>
    </row>
    <row r="2867" spans="1:10" ht="18" hidden="1" customHeight="1">
      <c r="A2867" s="414"/>
      <c r="B2867" s="414"/>
      <c r="C2867" s="414"/>
      <c r="D2867" s="414"/>
      <c r="E2867" s="412">
        <v>2011</v>
      </c>
      <c r="F2867" s="413"/>
      <c r="G2867" s="413"/>
      <c r="H2867" s="410">
        <f t="shared" si="88"/>
        <v>39172291</v>
      </c>
      <c r="I2867" s="410" t="str">
        <f t="shared" si="89"/>
        <v>--- Su primontuotomis jungiamosiomis detalėmis (fitingais), skirti naudoti civilinėje aviacijoje</v>
      </c>
      <c r="J2867" s="410" t="str">
        <f t="shared" si="89"/>
        <v>kilogramai</v>
      </c>
    </row>
    <row r="2868" spans="1:10" ht="18" hidden="1" customHeight="1">
      <c r="A2868" s="414"/>
      <c r="B2868" s="414"/>
      <c r="C2868" s="414"/>
      <c r="D2868" s="414"/>
      <c r="E2868" s="412">
        <v>2010</v>
      </c>
      <c r="F2868" s="413"/>
      <c r="G2868" s="413"/>
      <c r="H2868" s="410">
        <f t="shared" si="88"/>
        <v>39172291</v>
      </c>
      <c r="I2868" s="410" t="str">
        <f t="shared" si="89"/>
        <v>--- Su primontuotomis jungiamosiomis detalėmis (fitingais), skirti naudoti civilinėje aviacijoje</v>
      </c>
      <c r="J2868" s="410" t="str">
        <f t="shared" si="89"/>
        <v>kilogramai</v>
      </c>
    </row>
    <row r="2869" spans="1:10" ht="18" hidden="1" customHeight="1">
      <c r="A2869" s="414"/>
      <c r="B2869" s="414"/>
      <c r="C2869" s="414"/>
      <c r="D2869" s="414"/>
      <c r="E2869" s="412">
        <v>2009</v>
      </c>
      <c r="F2869" s="413"/>
      <c r="G2869" s="413"/>
      <c r="H2869" s="410">
        <f t="shared" si="88"/>
        <v>39172291</v>
      </c>
      <c r="I2869" s="410" t="str">
        <f t="shared" si="89"/>
        <v>--- Su primontuotomis jungiamosiomis detalėmis (fitingais), skirti naudoti civilinėje aviacijoje</v>
      </c>
      <c r="J2869" s="410" t="str">
        <f t="shared" si="89"/>
        <v>kilogramai</v>
      </c>
    </row>
    <row r="2870" spans="1:10" ht="18" hidden="1" customHeight="1">
      <c r="A2870" s="414"/>
      <c r="B2870" s="414"/>
      <c r="C2870" s="414"/>
      <c r="D2870" s="414"/>
      <c r="E2870" s="412">
        <v>2008</v>
      </c>
      <c r="F2870" s="413"/>
      <c r="G2870" s="413"/>
      <c r="H2870" s="410">
        <f t="shared" si="88"/>
        <v>39172291</v>
      </c>
      <c r="I2870" s="410" t="str">
        <f t="shared" si="89"/>
        <v>--- Su primontuotomis jungiamosiomis detalėmis (fitingais), skirti naudoti civilinėje aviacijoje</v>
      </c>
      <c r="J2870" s="410" t="str">
        <f t="shared" si="89"/>
        <v>kilogramai</v>
      </c>
    </row>
    <row r="2871" spans="1:10" ht="18" hidden="1" customHeight="1">
      <c r="A2871" s="414"/>
      <c r="B2871" s="414"/>
      <c r="C2871" s="414"/>
      <c r="D2871" s="414"/>
      <c r="E2871" s="412">
        <v>2007</v>
      </c>
      <c r="F2871" s="413"/>
      <c r="G2871" s="413"/>
      <c r="H2871" s="410">
        <f t="shared" si="88"/>
        <v>39172291</v>
      </c>
      <c r="I2871" s="410" t="str">
        <f t="shared" si="89"/>
        <v>--- Su primontuotomis jungiamosiomis detalėmis (fitingais), skirti naudoti civilinėje aviacijoje</v>
      </c>
      <c r="J2871" s="410" t="str">
        <f t="shared" si="89"/>
        <v>kilogramai</v>
      </c>
    </row>
    <row r="2872" spans="1:10" ht="18" hidden="1" customHeight="1">
      <c r="A2872" s="414"/>
      <c r="B2872" s="414"/>
      <c r="C2872" s="414"/>
      <c r="D2872" s="414"/>
      <c r="E2872" s="412">
        <v>2006</v>
      </c>
      <c r="F2872" s="413"/>
      <c r="G2872" s="413"/>
      <c r="H2872" s="410">
        <f t="shared" si="88"/>
        <v>39172291</v>
      </c>
      <c r="I2872" s="410" t="str">
        <f t="shared" si="89"/>
        <v>--- Su primontuotomis jungiamosiomis detalėmis (fitingais), skirti naudoti civilinėje aviacijoje</v>
      </c>
      <c r="J2872" s="410" t="str">
        <f t="shared" si="89"/>
        <v>kilogramai</v>
      </c>
    </row>
    <row r="2873" spans="1:10" ht="18" hidden="1" customHeight="1">
      <c r="A2873" s="414"/>
      <c r="B2873" s="414"/>
      <c r="C2873" s="414"/>
      <c r="D2873" s="414"/>
      <c r="E2873" s="412">
        <v>2005</v>
      </c>
      <c r="F2873" s="413"/>
      <c r="G2873" s="413"/>
      <c r="H2873" s="410">
        <f t="shared" si="88"/>
        <v>39172291</v>
      </c>
      <c r="I2873" s="410" t="str">
        <f t="shared" si="89"/>
        <v>--- Su primontuotomis jungiamosiomis detalėmis (fitingais), skirti naudoti civilinėje aviacijoje</v>
      </c>
      <c r="J2873" s="410" t="str">
        <f t="shared" si="89"/>
        <v>kilogramai</v>
      </c>
    </row>
    <row r="2874" spans="1:10" ht="18" hidden="1" customHeight="1">
      <c r="A2874" s="414"/>
      <c r="B2874" s="411" t="s">
        <v>3401</v>
      </c>
      <c r="C2874" s="411" t="s">
        <v>3082</v>
      </c>
      <c r="D2874" s="411" t="s">
        <v>3054</v>
      </c>
      <c r="E2874" s="412">
        <v>2018</v>
      </c>
      <c r="F2874" s="413"/>
      <c r="G2874" s="413"/>
      <c r="H2874" s="410">
        <f t="shared" si="88"/>
        <v>39172299</v>
      </c>
      <c r="I2874" s="410" t="str">
        <f t="shared" si="89"/>
        <v>--- Kiti</v>
      </c>
      <c r="J2874" s="410" t="str">
        <f t="shared" si="89"/>
        <v>kilogramai</v>
      </c>
    </row>
    <row r="2875" spans="1:10" ht="18" hidden="1" customHeight="1">
      <c r="A2875" s="414"/>
      <c r="B2875" s="414"/>
      <c r="C2875" s="414"/>
      <c r="D2875" s="414"/>
      <c r="E2875" s="412">
        <v>2017</v>
      </c>
      <c r="F2875" s="413"/>
      <c r="G2875" s="413"/>
      <c r="H2875" s="410">
        <f t="shared" si="88"/>
        <v>39172299</v>
      </c>
      <c r="I2875" s="410" t="str">
        <f t="shared" si="89"/>
        <v>--- Kiti</v>
      </c>
      <c r="J2875" s="410" t="str">
        <f t="shared" si="89"/>
        <v>kilogramai</v>
      </c>
    </row>
    <row r="2876" spans="1:10" ht="18" hidden="1" customHeight="1">
      <c r="A2876" s="414"/>
      <c r="B2876" s="414"/>
      <c r="C2876" s="414"/>
      <c r="D2876" s="414"/>
      <c r="E2876" s="412">
        <v>2016</v>
      </c>
      <c r="F2876" s="413"/>
      <c r="G2876" s="413"/>
      <c r="H2876" s="410">
        <f t="shared" si="88"/>
        <v>39172299</v>
      </c>
      <c r="I2876" s="410" t="str">
        <f t="shared" si="89"/>
        <v>--- Kiti</v>
      </c>
      <c r="J2876" s="410" t="str">
        <f t="shared" si="89"/>
        <v>kilogramai</v>
      </c>
    </row>
    <row r="2877" spans="1:10" ht="18" hidden="1" customHeight="1">
      <c r="A2877" s="414"/>
      <c r="B2877" s="414"/>
      <c r="C2877" s="414"/>
      <c r="D2877" s="414"/>
      <c r="E2877" s="412">
        <v>2015</v>
      </c>
      <c r="F2877" s="413"/>
      <c r="G2877" s="413"/>
      <c r="H2877" s="410">
        <f t="shared" si="88"/>
        <v>39172299</v>
      </c>
      <c r="I2877" s="410" t="str">
        <f t="shared" si="89"/>
        <v>--- Kiti</v>
      </c>
      <c r="J2877" s="410" t="str">
        <f t="shared" si="89"/>
        <v>kilogramai</v>
      </c>
    </row>
    <row r="2878" spans="1:10" ht="18" hidden="1" customHeight="1">
      <c r="A2878" s="414"/>
      <c r="B2878" s="414"/>
      <c r="C2878" s="414"/>
      <c r="D2878" s="414"/>
      <c r="E2878" s="412">
        <v>2014</v>
      </c>
      <c r="F2878" s="413"/>
      <c r="G2878" s="413"/>
      <c r="H2878" s="410">
        <f t="shared" si="88"/>
        <v>39172299</v>
      </c>
      <c r="I2878" s="410" t="str">
        <f t="shared" si="89"/>
        <v>--- Kiti</v>
      </c>
      <c r="J2878" s="410" t="str">
        <f t="shared" si="89"/>
        <v>kilogramai</v>
      </c>
    </row>
    <row r="2879" spans="1:10" ht="18" hidden="1" customHeight="1">
      <c r="A2879" s="414"/>
      <c r="B2879" s="414"/>
      <c r="C2879" s="414"/>
      <c r="D2879" s="414"/>
      <c r="E2879" s="412">
        <v>2013</v>
      </c>
      <c r="F2879" s="413"/>
      <c r="G2879" s="413"/>
      <c r="H2879" s="410">
        <f t="shared" si="88"/>
        <v>39172299</v>
      </c>
      <c r="I2879" s="410" t="str">
        <f t="shared" si="89"/>
        <v>--- Kiti</v>
      </c>
      <c r="J2879" s="410" t="str">
        <f t="shared" si="89"/>
        <v>kilogramai</v>
      </c>
    </row>
    <row r="2880" spans="1:10" ht="18" hidden="1" customHeight="1">
      <c r="A2880" s="414"/>
      <c r="B2880" s="414"/>
      <c r="C2880" s="414"/>
      <c r="D2880" s="414"/>
      <c r="E2880" s="412">
        <v>2012</v>
      </c>
      <c r="F2880" s="413"/>
      <c r="G2880" s="413"/>
      <c r="H2880" s="410">
        <f t="shared" si="88"/>
        <v>39172299</v>
      </c>
      <c r="I2880" s="410" t="str">
        <f t="shared" si="89"/>
        <v>--- Kiti</v>
      </c>
      <c r="J2880" s="410" t="str">
        <f t="shared" si="89"/>
        <v>kilogramai</v>
      </c>
    </row>
    <row r="2881" spans="1:10" ht="18" hidden="1" customHeight="1">
      <c r="A2881" s="414"/>
      <c r="B2881" s="414"/>
      <c r="C2881" s="414"/>
      <c r="D2881" s="414"/>
      <c r="E2881" s="412">
        <v>2011</v>
      </c>
      <c r="F2881" s="413"/>
      <c r="G2881" s="413"/>
      <c r="H2881" s="410">
        <f t="shared" si="88"/>
        <v>39172299</v>
      </c>
      <c r="I2881" s="410" t="str">
        <f t="shared" si="89"/>
        <v>--- Kiti</v>
      </c>
      <c r="J2881" s="410" t="str">
        <f t="shared" si="89"/>
        <v>kilogramai</v>
      </c>
    </row>
    <row r="2882" spans="1:10" ht="18" hidden="1" customHeight="1">
      <c r="A2882" s="414"/>
      <c r="B2882" s="414"/>
      <c r="C2882" s="414"/>
      <c r="D2882" s="414"/>
      <c r="E2882" s="412">
        <v>2010</v>
      </c>
      <c r="F2882" s="413"/>
      <c r="G2882" s="413"/>
      <c r="H2882" s="410">
        <f t="shared" si="88"/>
        <v>39172299</v>
      </c>
      <c r="I2882" s="410" t="str">
        <f t="shared" si="89"/>
        <v>--- Kiti</v>
      </c>
      <c r="J2882" s="410" t="str">
        <f t="shared" si="89"/>
        <v>kilogramai</v>
      </c>
    </row>
    <row r="2883" spans="1:10" ht="18" hidden="1" customHeight="1">
      <c r="A2883" s="414"/>
      <c r="B2883" s="414"/>
      <c r="C2883" s="414"/>
      <c r="D2883" s="414"/>
      <c r="E2883" s="412">
        <v>2009</v>
      </c>
      <c r="F2883" s="413"/>
      <c r="G2883" s="413"/>
      <c r="H2883" s="410">
        <f t="shared" si="88"/>
        <v>39172299</v>
      </c>
      <c r="I2883" s="410" t="str">
        <f t="shared" si="89"/>
        <v>--- Kiti</v>
      </c>
      <c r="J2883" s="410" t="str">
        <f t="shared" si="89"/>
        <v>kilogramai</v>
      </c>
    </row>
    <row r="2884" spans="1:10" ht="18" hidden="1" customHeight="1">
      <c r="A2884" s="414"/>
      <c r="B2884" s="414"/>
      <c r="C2884" s="414"/>
      <c r="D2884" s="414"/>
      <c r="E2884" s="412">
        <v>2008</v>
      </c>
      <c r="F2884" s="413"/>
      <c r="G2884" s="413"/>
      <c r="H2884" s="410">
        <f t="shared" si="88"/>
        <v>39172299</v>
      </c>
      <c r="I2884" s="410" t="str">
        <f t="shared" si="89"/>
        <v>--- Kiti</v>
      </c>
      <c r="J2884" s="410" t="str">
        <f t="shared" si="89"/>
        <v>kilogramai</v>
      </c>
    </row>
    <row r="2885" spans="1:10" ht="18" hidden="1" customHeight="1">
      <c r="A2885" s="414"/>
      <c r="B2885" s="414"/>
      <c r="C2885" s="414"/>
      <c r="D2885" s="414"/>
      <c r="E2885" s="412">
        <v>2007</v>
      </c>
      <c r="F2885" s="413"/>
      <c r="G2885" s="413"/>
      <c r="H2885" s="410">
        <f t="shared" ref="H2885:H2948" si="90">+IF(B2885=0,H2884,VALUE(B2885))</f>
        <v>39172299</v>
      </c>
      <c r="I2885" s="410" t="str">
        <f t="shared" ref="I2885:J2948" si="91">+IF(C2885=0,I2884,C2885)</f>
        <v>--- Kiti</v>
      </c>
      <c r="J2885" s="410" t="str">
        <f t="shared" si="91"/>
        <v>kilogramai</v>
      </c>
    </row>
    <row r="2886" spans="1:10" ht="18" hidden="1" customHeight="1">
      <c r="A2886" s="414"/>
      <c r="B2886" s="414"/>
      <c r="C2886" s="414"/>
      <c r="D2886" s="414"/>
      <c r="E2886" s="412">
        <v>2006</v>
      </c>
      <c r="F2886" s="413"/>
      <c r="G2886" s="413"/>
      <c r="H2886" s="410">
        <f t="shared" si="90"/>
        <v>39172299</v>
      </c>
      <c r="I2886" s="410" t="str">
        <f t="shared" si="91"/>
        <v>--- Kiti</v>
      </c>
      <c r="J2886" s="410" t="str">
        <f t="shared" si="91"/>
        <v>kilogramai</v>
      </c>
    </row>
    <row r="2887" spans="1:10" ht="18" hidden="1" customHeight="1">
      <c r="A2887" s="414"/>
      <c r="B2887" s="414"/>
      <c r="C2887" s="414"/>
      <c r="D2887" s="414"/>
      <c r="E2887" s="412">
        <v>2005</v>
      </c>
      <c r="F2887" s="413">
        <v>5831.6</v>
      </c>
      <c r="G2887" s="413">
        <v>869740</v>
      </c>
      <c r="H2887" s="410">
        <f t="shared" si="90"/>
        <v>39172299</v>
      </c>
      <c r="I2887" s="410" t="str">
        <f t="shared" si="91"/>
        <v>--- Kiti</v>
      </c>
      <c r="J2887" s="410" t="str">
        <f t="shared" si="91"/>
        <v>kilogramai</v>
      </c>
    </row>
    <row r="2888" spans="1:10" ht="18" hidden="1" customHeight="1">
      <c r="A2888" s="414"/>
      <c r="B2888" s="411" t="s">
        <v>3402</v>
      </c>
      <c r="C2888" s="411" t="s">
        <v>3393</v>
      </c>
      <c r="D2888" s="411" t="s">
        <v>3054</v>
      </c>
      <c r="E2888" s="412">
        <v>2018</v>
      </c>
      <c r="F2888" s="413">
        <v>2952440</v>
      </c>
      <c r="G2888" s="413">
        <v>2299477.1</v>
      </c>
      <c r="H2888" s="410">
        <f t="shared" si="90"/>
        <v>39172310</v>
      </c>
      <c r="I2888" s="410" t="str">
        <f t="shared" si="91"/>
        <v>--- Besiūliai, kurių ilgis didesnis už maksimalų skerspjūvio matmenį, apdorotu arba neapdorotu paviršiumi, bet kitu būdu neapdoroti</v>
      </c>
      <c r="J2888" s="410" t="str">
        <f t="shared" si="91"/>
        <v>kilogramai</v>
      </c>
    </row>
    <row r="2889" spans="1:10" ht="18" hidden="1" customHeight="1">
      <c r="A2889" s="414"/>
      <c r="B2889" s="414"/>
      <c r="C2889" s="414"/>
      <c r="D2889" s="414"/>
      <c r="E2889" s="412">
        <v>2017</v>
      </c>
      <c r="F2889" s="413">
        <v>3356780.1</v>
      </c>
      <c r="G2889" s="413">
        <v>2166898.2999999998</v>
      </c>
      <c r="H2889" s="410">
        <f t="shared" si="90"/>
        <v>39172310</v>
      </c>
      <c r="I2889" s="410" t="str">
        <f t="shared" si="91"/>
        <v>--- Besiūliai, kurių ilgis didesnis už maksimalų skerspjūvio matmenį, apdorotu arba neapdorotu paviršiumi, bet kitu būdu neapdoroti</v>
      </c>
      <c r="J2889" s="410" t="str">
        <f t="shared" si="91"/>
        <v>kilogramai</v>
      </c>
    </row>
    <row r="2890" spans="1:10" ht="18" hidden="1" customHeight="1">
      <c r="A2890" s="414"/>
      <c r="B2890" s="414"/>
      <c r="C2890" s="414"/>
      <c r="D2890" s="414"/>
      <c r="E2890" s="412">
        <v>2016</v>
      </c>
      <c r="F2890" s="413">
        <v>2720150.3</v>
      </c>
      <c r="G2890" s="413">
        <v>1746131.7</v>
      </c>
      <c r="H2890" s="410">
        <f t="shared" si="90"/>
        <v>39172310</v>
      </c>
      <c r="I2890" s="410" t="str">
        <f t="shared" si="91"/>
        <v>--- Besiūliai, kurių ilgis didesnis už maksimalų skerspjūvio matmenį, apdorotu arba neapdorotu paviršiumi, bet kitu būdu neapdoroti</v>
      </c>
      <c r="J2890" s="410" t="str">
        <f t="shared" si="91"/>
        <v>kilogramai</v>
      </c>
    </row>
    <row r="2891" spans="1:10" ht="18" hidden="1" customHeight="1">
      <c r="A2891" s="414"/>
      <c r="B2891" s="414"/>
      <c r="C2891" s="414"/>
      <c r="D2891" s="414"/>
      <c r="E2891" s="412">
        <v>2015</v>
      </c>
      <c r="F2891" s="413">
        <v>3225150.7</v>
      </c>
      <c r="G2891" s="413">
        <v>1941614.7</v>
      </c>
      <c r="H2891" s="410">
        <f t="shared" si="90"/>
        <v>39172310</v>
      </c>
      <c r="I2891" s="410" t="str">
        <f t="shared" si="91"/>
        <v>--- Besiūliai, kurių ilgis didesnis už maksimalų skerspjūvio matmenį, apdorotu arba neapdorotu paviršiumi, bet kitu būdu neapdoroti</v>
      </c>
      <c r="J2891" s="410" t="str">
        <f t="shared" si="91"/>
        <v>kilogramai</v>
      </c>
    </row>
    <row r="2892" spans="1:10" ht="18" hidden="1" customHeight="1">
      <c r="A2892" s="414"/>
      <c r="B2892" s="414"/>
      <c r="C2892" s="414"/>
      <c r="D2892" s="414"/>
      <c r="E2892" s="412">
        <v>2014</v>
      </c>
      <c r="F2892" s="413">
        <v>3864178.6</v>
      </c>
      <c r="G2892" s="413">
        <v>2118673</v>
      </c>
      <c r="H2892" s="410">
        <f t="shared" si="90"/>
        <v>39172310</v>
      </c>
      <c r="I2892" s="410" t="str">
        <f t="shared" si="91"/>
        <v>--- Besiūliai, kurių ilgis didesnis už maksimalų skerspjūvio matmenį, apdorotu arba neapdorotu paviršiumi, bet kitu būdu neapdoroti</v>
      </c>
      <c r="J2892" s="410" t="str">
        <f t="shared" si="91"/>
        <v>kilogramai</v>
      </c>
    </row>
    <row r="2893" spans="1:10" ht="18" hidden="1" customHeight="1">
      <c r="A2893" s="414"/>
      <c r="B2893" s="414"/>
      <c r="C2893" s="414"/>
      <c r="D2893" s="414"/>
      <c r="E2893" s="412">
        <v>2013</v>
      </c>
      <c r="F2893" s="413">
        <v>2641443.1</v>
      </c>
      <c r="G2893" s="413">
        <v>2086202.9</v>
      </c>
      <c r="H2893" s="410">
        <f t="shared" si="90"/>
        <v>39172310</v>
      </c>
      <c r="I2893" s="410" t="str">
        <f t="shared" si="91"/>
        <v>--- Besiūliai, kurių ilgis didesnis už maksimalų skerspjūvio matmenį, apdorotu arba neapdorotu paviršiumi, bet kitu būdu neapdoroti</v>
      </c>
      <c r="J2893" s="410" t="str">
        <f t="shared" si="91"/>
        <v>kilogramai</v>
      </c>
    </row>
    <row r="2894" spans="1:10" ht="18" hidden="1" customHeight="1">
      <c r="A2894" s="414"/>
      <c r="B2894" s="414"/>
      <c r="C2894" s="414"/>
      <c r="D2894" s="414"/>
      <c r="E2894" s="412">
        <v>2012</v>
      </c>
      <c r="F2894" s="413">
        <v>2520233.7000000002</v>
      </c>
      <c r="G2894" s="413">
        <v>1922104.1</v>
      </c>
      <c r="H2894" s="410">
        <f t="shared" si="90"/>
        <v>39172310</v>
      </c>
      <c r="I2894" s="410" t="str">
        <f t="shared" si="91"/>
        <v>--- Besiūliai, kurių ilgis didesnis už maksimalų skerspjūvio matmenį, apdorotu arba neapdorotu paviršiumi, bet kitu būdu neapdoroti</v>
      </c>
      <c r="J2894" s="410" t="str">
        <f t="shared" si="91"/>
        <v>kilogramai</v>
      </c>
    </row>
    <row r="2895" spans="1:10" ht="18" hidden="1" customHeight="1">
      <c r="A2895" s="414"/>
      <c r="B2895" s="414"/>
      <c r="C2895" s="414"/>
      <c r="D2895" s="414"/>
      <c r="E2895" s="412">
        <v>2011</v>
      </c>
      <c r="F2895" s="413">
        <v>2843161.3</v>
      </c>
      <c r="G2895" s="413">
        <v>1887460.5</v>
      </c>
      <c r="H2895" s="410">
        <f t="shared" si="90"/>
        <v>39172310</v>
      </c>
      <c r="I2895" s="410" t="str">
        <f t="shared" si="91"/>
        <v>--- Besiūliai, kurių ilgis didesnis už maksimalų skerspjūvio matmenį, apdorotu arba neapdorotu paviršiumi, bet kitu būdu neapdoroti</v>
      </c>
      <c r="J2895" s="410" t="str">
        <f t="shared" si="91"/>
        <v>kilogramai</v>
      </c>
    </row>
    <row r="2896" spans="1:10" ht="18" hidden="1" customHeight="1">
      <c r="A2896" s="414"/>
      <c r="B2896" s="414"/>
      <c r="C2896" s="414"/>
      <c r="D2896" s="414"/>
      <c r="E2896" s="412">
        <v>2010</v>
      </c>
      <c r="F2896" s="413">
        <v>2115719</v>
      </c>
      <c r="G2896" s="413">
        <v>1540998.1</v>
      </c>
      <c r="H2896" s="410">
        <f t="shared" si="90"/>
        <v>39172310</v>
      </c>
      <c r="I2896" s="410" t="str">
        <f t="shared" si="91"/>
        <v>--- Besiūliai, kurių ilgis didesnis už maksimalų skerspjūvio matmenį, apdorotu arba neapdorotu paviršiumi, bet kitu būdu neapdoroti</v>
      </c>
      <c r="J2896" s="410" t="str">
        <f t="shared" si="91"/>
        <v>kilogramai</v>
      </c>
    </row>
    <row r="2897" spans="1:10" ht="18" hidden="1" customHeight="1">
      <c r="A2897" s="414"/>
      <c r="B2897" s="414"/>
      <c r="C2897" s="414"/>
      <c r="D2897" s="414"/>
      <c r="E2897" s="412">
        <v>2009</v>
      </c>
      <c r="F2897" s="413">
        <v>1508400.4</v>
      </c>
      <c r="G2897" s="413">
        <v>1224393.8999999999</v>
      </c>
      <c r="H2897" s="410">
        <f t="shared" si="90"/>
        <v>39172310</v>
      </c>
      <c r="I2897" s="410" t="str">
        <f t="shared" si="91"/>
        <v>--- Besiūliai, kurių ilgis didesnis už maksimalų skerspjūvio matmenį, apdorotu arba neapdorotu paviršiumi, bet kitu būdu neapdoroti</v>
      </c>
      <c r="J2897" s="410" t="str">
        <f t="shared" si="91"/>
        <v>kilogramai</v>
      </c>
    </row>
    <row r="2898" spans="1:10" ht="18" hidden="1" customHeight="1">
      <c r="A2898" s="414"/>
      <c r="B2898" s="414"/>
      <c r="C2898" s="414"/>
      <c r="D2898" s="414"/>
      <c r="E2898" s="412">
        <v>2008</v>
      </c>
      <c r="F2898" s="413">
        <v>3360613.4</v>
      </c>
      <c r="G2898" s="413">
        <v>2023973.6</v>
      </c>
      <c r="H2898" s="410">
        <f t="shared" si="90"/>
        <v>39172310</v>
      </c>
      <c r="I2898" s="410" t="str">
        <f t="shared" si="91"/>
        <v>--- Besiūliai, kurių ilgis didesnis už maksimalų skerspjūvio matmenį, apdorotu arba neapdorotu paviršiumi, bet kitu būdu neapdoroti</v>
      </c>
      <c r="J2898" s="410" t="str">
        <f t="shared" si="91"/>
        <v>kilogramai</v>
      </c>
    </row>
    <row r="2899" spans="1:10" ht="18" hidden="1" customHeight="1">
      <c r="A2899" s="414"/>
      <c r="B2899" s="414"/>
      <c r="C2899" s="414"/>
      <c r="D2899" s="414"/>
      <c r="E2899" s="412">
        <v>2007</v>
      </c>
      <c r="F2899" s="413">
        <v>3014551.8</v>
      </c>
      <c r="G2899" s="413">
        <v>2040136.9</v>
      </c>
      <c r="H2899" s="410">
        <f t="shared" si="90"/>
        <v>39172310</v>
      </c>
      <c r="I2899" s="410" t="str">
        <f t="shared" si="91"/>
        <v>--- Besiūliai, kurių ilgis didesnis už maksimalų skerspjūvio matmenį, apdorotu arba neapdorotu paviršiumi, bet kitu būdu neapdoroti</v>
      </c>
      <c r="J2899" s="410" t="str">
        <f t="shared" si="91"/>
        <v>kilogramai</v>
      </c>
    </row>
    <row r="2900" spans="1:10" ht="18" hidden="1" customHeight="1">
      <c r="A2900" s="414"/>
      <c r="B2900" s="414"/>
      <c r="C2900" s="414"/>
      <c r="D2900" s="414"/>
      <c r="E2900" s="412">
        <v>2006</v>
      </c>
      <c r="F2900" s="413">
        <v>2922745.4</v>
      </c>
      <c r="G2900" s="413">
        <v>1516204.9</v>
      </c>
      <c r="H2900" s="410">
        <f t="shared" si="90"/>
        <v>39172310</v>
      </c>
      <c r="I2900" s="410" t="str">
        <f t="shared" si="91"/>
        <v>--- Besiūliai, kurių ilgis didesnis už maksimalų skerspjūvio matmenį, apdorotu arba neapdorotu paviršiumi, bet kitu būdu neapdoroti</v>
      </c>
      <c r="J2900" s="410" t="str">
        <f t="shared" si="91"/>
        <v>kilogramai</v>
      </c>
    </row>
    <row r="2901" spans="1:10" ht="18" hidden="1" customHeight="1">
      <c r="A2901" s="414"/>
      <c r="B2901" s="414"/>
      <c r="C2901" s="414"/>
      <c r="D2901" s="414"/>
      <c r="E2901" s="412">
        <v>2005</v>
      </c>
      <c r="F2901" s="413">
        <v>3083768.6</v>
      </c>
      <c r="G2901" s="413">
        <v>1812116.3</v>
      </c>
      <c r="H2901" s="410">
        <f t="shared" si="90"/>
        <v>39172310</v>
      </c>
      <c r="I2901" s="410" t="str">
        <f t="shared" si="91"/>
        <v>--- Besiūliai, kurių ilgis didesnis už maksimalų skerspjūvio matmenį, apdorotu arba neapdorotu paviršiumi, bet kitu būdu neapdoroti</v>
      </c>
      <c r="J2901" s="410" t="str">
        <f t="shared" si="91"/>
        <v>kilogramai</v>
      </c>
    </row>
    <row r="2902" spans="1:10" ht="18" hidden="1" customHeight="1">
      <c r="A2902" s="414"/>
      <c r="B2902" s="411" t="s">
        <v>3403</v>
      </c>
      <c r="C2902" s="411" t="s">
        <v>3082</v>
      </c>
      <c r="D2902" s="411" t="s">
        <v>3054</v>
      </c>
      <c r="E2902" s="412">
        <v>2018</v>
      </c>
      <c r="F2902" s="413">
        <v>1020607.6</v>
      </c>
      <c r="G2902" s="413">
        <v>4666413.8</v>
      </c>
      <c r="H2902" s="410">
        <f t="shared" si="90"/>
        <v>39172390</v>
      </c>
      <c r="I2902" s="410" t="str">
        <f t="shared" si="91"/>
        <v>--- Kiti</v>
      </c>
      <c r="J2902" s="410" t="str">
        <f t="shared" si="91"/>
        <v>kilogramai</v>
      </c>
    </row>
    <row r="2903" spans="1:10" ht="18" hidden="1" customHeight="1">
      <c r="A2903" s="414"/>
      <c r="B2903" s="414"/>
      <c r="C2903" s="414"/>
      <c r="D2903" s="414"/>
      <c r="E2903" s="412">
        <v>2017</v>
      </c>
      <c r="F2903" s="413">
        <v>933732.9</v>
      </c>
      <c r="G2903" s="413">
        <v>3836059.3</v>
      </c>
      <c r="H2903" s="410">
        <f t="shared" si="90"/>
        <v>39172390</v>
      </c>
      <c r="I2903" s="410" t="str">
        <f t="shared" si="91"/>
        <v>--- Kiti</v>
      </c>
      <c r="J2903" s="410" t="str">
        <f t="shared" si="91"/>
        <v>kilogramai</v>
      </c>
    </row>
    <row r="2904" spans="1:10" ht="18" hidden="1" customHeight="1">
      <c r="A2904" s="414"/>
      <c r="B2904" s="414"/>
      <c r="C2904" s="414"/>
      <c r="D2904" s="414"/>
      <c r="E2904" s="412">
        <v>2016</v>
      </c>
      <c r="F2904" s="413">
        <v>685989.7</v>
      </c>
      <c r="G2904" s="413">
        <v>3454596.2</v>
      </c>
      <c r="H2904" s="410">
        <f t="shared" si="90"/>
        <v>39172390</v>
      </c>
      <c r="I2904" s="410" t="str">
        <f t="shared" si="91"/>
        <v>--- Kiti</v>
      </c>
      <c r="J2904" s="410" t="str">
        <f t="shared" si="91"/>
        <v>kilogramai</v>
      </c>
    </row>
    <row r="2905" spans="1:10" ht="18" hidden="1" customHeight="1">
      <c r="A2905" s="414"/>
      <c r="B2905" s="414"/>
      <c r="C2905" s="414"/>
      <c r="D2905" s="414"/>
      <c r="E2905" s="412">
        <v>2015</v>
      </c>
      <c r="F2905" s="413">
        <v>579303.4</v>
      </c>
      <c r="G2905" s="413">
        <v>3506712.4</v>
      </c>
      <c r="H2905" s="410">
        <f t="shared" si="90"/>
        <v>39172390</v>
      </c>
      <c r="I2905" s="410" t="str">
        <f t="shared" si="91"/>
        <v>--- Kiti</v>
      </c>
      <c r="J2905" s="410" t="str">
        <f t="shared" si="91"/>
        <v>kilogramai</v>
      </c>
    </row>
    <row r="2906" spans="1:10" ht="18" hidden="1" customHeight="1">
      <c r="A2906" s="414"/>
      <c r="B2906" s="414"/>
      <c r="C2906" s="414"/>
      <c r="D2906" s="414"/>
      <c r="E2906" s="412">
        <v>2014</v>
      </c>
      <c r="F2906" s="413">
        <v>985735.9</v>
      </c>
      <c r="G2906" s="413">
        <v>3839391.5</v>
      </c>
      <c r="H2906" s="410">
        <f t="shared" si="90"/>
        <v>39172390</v>
      </c>
      <c r="I2906" s="410" t="str">
        <f t="shared" si="91"/>
        <v>--- Kiti</v>
      </c>
      <c r="J2906" s="410" t="str">
        <f t="shared" si="91"/>
        <v>kilogramai</v>
      </c>
    </row>
    <row r="2907" spans="1:10" ht="18" hidden="1" customHeight="1">
      <c r="A2907" s="414"/>
      <c r="B2907" s="414"/>
      <c r="C2907" s="414"/>
      <c r="D2907" s="414"/>
      <c r="E2907" s="412">
        <v>2013</v>
      </c>
      <c r="F2907" s="413">
        <v>886195</v>
      </c>
      <c r="G2907" s="413">
        <v>2759086.6</v>
      </c>
      <c r="H2907" s="410">
        <f t="shared" si="90"/>
        <v>39172390</v>
      </c>
      <c r="I2907" s="410" t="str">
        <f t="shared" si="91"/>
        <v>--- Kiti</v>
      </c>
      <c r="J2907" s="410" t="str">
        <f t="shared" si="91"/>
        <v>kilogramai</v>
      </c>
    </row>
    <row r="2908" spans="1:10" ht="18" hidden="1" customHeight="1">
      <c r="A2908" s="414"/>
      <c r="B2908" s="414"/>
      <c r="C2908" s="414"/>
      <c r="D2908" s="414"/>
      <c r="E2908" s="412">
        <v>2012</v>
      </c>
      <c r="F2908" s="413">
        <v>746614.4</v>
      </c>
      <c r="G2908" s="413">
        <v>2725036</v>
      </c>
      <c r="H2908" s="410">
        <f t="shared" si="90"/>
        <v>39172390</v>
      </c>
      <c r="I2908" s="410" t="str">
        <f t="shared" si="91"/>
        <v>--- Kiti</v>
      </c>
      <c r="J2908" s="410" t="str">
        <f t="shared" si="91"/>
        <v>kilogramai</v>
      </c>
    </row>
    <row r="2909" spans="1:10" ht="18" hidden="1" customHeight="1">
      <c r="A2909" s="414"/>
      <c r="B2909" s="414"/>
      <c r="C2909" s="414"/>
      <c r="D2909" s="414"/>
      <c r="E2909" s="412">
        <v>2011</v>
      </c>
      <c r="F2909" s="413">
        <v>774295</v>
      </c>
      <c r="G2909" s="413">
        <v>2998504.3</v>
      </c>
      <c r="H2909" s="410">
        <f t="shared" si="90"/>
        <v>39172390</v>
      </c>
      <c r="I2909" s="410" t="str">
        <f t="shared" si="91"/>
        <v>--- Kiti</v>
      </c>
      <c r="J2909" s="410" t="str">
        <f t="shared" si="91"/>
        <v>kilogramai</v>
      </c>
    </row>
    <row r="2910" spans="1:10" ht="18" hidden="1" customHeight="1">
      <c r="A2910" s="414"/>
      <c r="B2910" s="414"/>
      <c r="C2910" s="414"/>
      <c r="D2910" s="414"/>
      <c r="E2910" s="412">
        <v>2010</v>
      </c>
      <c r="F2910" s="413">
        <v>1017681.5</v>
      </c>
      <c r="G2910" s="413">
        <v>2712613.3</v>
      </c>
      <c r="H2910" s="410">
        <f t="shared" si="90"/>
        <v>39172390</v>
      </c>
      <c r="I2910" s="410" t="str">
        <f t="shared" si="91"/>
        <v>--- Kiti</v>
      </c>
      <c r="J2910" s="410" t="str">
        <f t="shared" si="91"/>
        <v>kilogramai</v>
      </c>
    </row>
    <row r="2911" spans="1:10" ht="18" hidden="1" customHeight="1">
      <c r="A2911" s="414"/>
      <c r="B2911" s="414"/>
      <c r="C2911" s="414"/>
      <c r="D2911" s="414"/>
      <c r="E2911" s="412">
        <v>2009</v>
      </c>
      <c r="F2911" s="413">
        <v>824136.5</v>
      </c>
      <c r="G2911" s="413">
        <v>2169486.1</v>
      </c>
      <c r="H2911" s="410">
        <f t="shared" si="90"/>
        <v>39172390</v>
      </c>
      <c r="I2911" s="410" t="str">
        <f t="shared" si="91"/>
        <v>--- Kiti</v>
      </c>
      <c r="J2911" s="410" t="str">
        <f t="shared" si="91"/>
        <v>kilogramai</v>
      </c>
    </row>
    <row r="2912" spans="1:10" ht="18" hidden="1" customHeight="1">
      <c r="A2912" s="414"/>
      <c r="B2912" s="414"/>
      <c r="C2912" s="414"/>
      <c r="D2912" s="414"/>
      <c r="E2912" s="412">
        <v>2008</v>
      </c>
      <c r="F2912" s="413">
        <v>307245</v>
      </c>
      <c r="G2912" s="413">
        <v>2902295.4</v>
      </c>
      <c r="H2912" s="410">
        <f t="shared" si="90"/>
        <v>39172390</v>
      </c>
      <c r="I2912" s="410" t="str">
        <f t="shared" si="91"/>
        <v>--- Kiti</v>
      </c>
      <c r="J2912" s="410" t="str">
        <f t="shared" si="91"/>
        <v>kilogramai</v>
      </c>
    </row>
    <row r="2913" spans="1:10" ht="18" hidden="1" customHeight="1">
      <c r="A2913" s="414"/>
      <c r="B2913" s="414"/>
      <c r="C2913" s="414"/>
      <c r="D2913" s="414"/>
      <c r="E2913" s="412">
        <v>2007</v>
      </c>
      <c r="F2913" s="413">
        <v>72294.899999999994</v>
      </c>
      <c r="G2913" s="413">
        <v>2772456</v>
      </c>
      <c r="H2913" s="410">
        <f t="shared" si="90"/>
        <v>39172390</v>
      </c>
      <c r="I2913" s="410" t="str">
        <f t="shared" si="91"/>
        <v>--- Kiti</v>
      </c>
      <c r="J2913" s="410" t="str">
        <f t="shared" si="91"/>
        <v>kilogramai</v>
      </c>
    </row>
    <row r="2914" spans="1:10" ht="18" hidden="1" customHeight="1">
      <c r="A2914" s="414"/>
      <c r="B2914" s="414"/>
      <c r="C2914" s="414"/>
      <c r="D2914" s="414"/>
      <c r="E2914" s="412">
        <v>2006</v>
      </c>
      <c r="F2914" s="413">
        <v>135762.9</v>
      </c>
      <c r="G2914" s="413">
        <v>2563996.2000000002</v>
      </c>
      <c r="H2914" s="410">
        <f t="shared" si="90"/>
        <v>39172390</v>
      </c>
      <c r="I2914" s="410" t="str">
        <f t="shared" si="91"/>
        <v>--- Kiti</v>
      </c>
      <c r="J2914" s="410" t="str">
        <f t="shared" si="91"/>
        <v>kilogramai</v>
      </c>
    </row>
    <row r="2915" spans="1:10" ht="18" hidden="1" customHeight="1">
      <c r="A2915" s="414"/>
      <c r="B2915" s="414"/>
      <c r="C2915" s="414"/>
      <c r="D2915" s="414"/>
      <c r="E2915" s="412">
        <v>2005</v>
      </c>
      <c r="F2915" s="413"/>
      <c r="G2915" s="413"/>
      <c r="H2915" s="410">
        <f t="shared" si="90"/>
        <v>39172390</v>
      </c>
      <c r="I2915" s="410" t="str">
        <f t="shared" si="91"/>
        <v>--- Kiti</v>
      </c>
      <c r="J2915" s="410" t="str">
        <f t="shared" si="91"/>
        <v>kilogramai</v>
      </c>
    </row>
    <row r="2916" spans="1:10" ht="18" hidden="1" customHeight="1">
      <c r="A2916" s="414"/>
      <c r="B2916" s="411" t="s">
        <v>3404</v>
      </c>
      <c r="C2916" s="411" t="s">
        <v>3396</v>
      </c>
      <c r="D2916" s="411" t="s">
        <v>3054</v>
      </c>
      <c r="E2916" s="412">
        <v>2018</v>
      </c>
      <c r="F2916" s="413"/>
      <c r="G2916" s="413"/>
      <c r="H2916" s="410">
        <f t="shared" si="90"/>
        <v>39172391</v>
      </c>
      <c r="I2916" s="410" t="str">
        <f t="shared" si="91"/>
        <v>--- Su primontuotomis jungiamosiomis detalėmis (fitingais), skirti naudoti civilinėje aviacijoje</v>
      </c>
      <c r="J2916" s="410" t="str">
        <f t="shared" si="91"/>
        <v>kilogramai</v>
      </c>
    </row>
    <row r="2917" spans="1:10" ht="18" hidden="1" customHeight="1">
      <c r="A2917" s="414"/>
      <c r="B2917" s="414"/>
      <c r="C2917" s="414"/>
      <c r="D2917" s="414"/>
      <c r="E2917" s="412">
        <v>2017</v>
      </c>
      <c r="F2917" s="413"/>
      <c r="G2917" s="413"/>
      <c r="H2917" s="410">
        <f t="shared" si="90"/>
        <v>39172391</v>
      </c>
      <c r="I2917" s="410" t="str">
        <f t="shared" si="91"/>
        <v>--- Su primontuotomis jungiamosiomis detalėmis (fitingais), skirti naudoti civilinėje aviacijoje</v>
      </c>
      <c r="J2917" s="410" t="str">
        <f t="shared" si="91"/>
        <v>kilogramai</v>
      </c>
    </row>
    <row r="2918" spans="1:10" ht="18" hidden="1" customHeight="1">
      <c r="A2918" s="414"/>
      <c r="B2918" s="414"/>
      <c r="C2918" s="414"/>
      <c r="D2918" s="414"/>
      <c r="E2918" s="412">
        <v>2016</v>
      </c>
      <c r="F2918" s="413"/>
      <c r="G2918" s="413"/>
      <c r="H2918" s="410">
        <f t="shared" si="90"/>
        <v>39172391</v>
      </c>
      <c r="I2918" s="410" t="str">
        <f t="shared" si="91"/>
        <v>--- Su primontuotomis jungiamosiomis detalėmis (fitingais), skirti naudoti civilinėje aviacijoje</v>
      </c>
      <c r="J2918" s="410" t="str">
        <f t="shared" si="91"/>
        <v>kilogramai</v>
      </c>
    </row>
    <row r="2919" spans="1:10" ht="18" hidden="1" customHeight="1">
      <c r="A2919" s="414"/>
      <c r="B2919" s="414"/>
      <c r="C2919" s="414"/>
      <c r="D2919" s="414"/>
      <c r="E2919" s="412">
        <v>2015</v>
      </c>
      <c r="F2919" s="413"/>
      <c r="G2919" s="413"/>
      <c r="H2919" s="410">
        <f t="shared" si="90"/>
        <v>39172391</v>
      </c>
      <c r="I2919" s="410" t="str">
        <f t="shared" si="91"/>
        <v>--- Su primontuotomis jungiamosiomis detalėmis (fitingais), skirti naudoti civilinėje aviacijoje</v>
      </c>
      <c r="J2919" s="410" t="str">
        <f t="shared" si="91"/>
        <v>kilogramai</v>
      </c>
    </row>
    <row r="2920" spans="1:10" ht="18" hidden="1" customHeight="1">
      <c r="A2920" s="414"/>
      <c r="B2920" s="414"/>
      <c r="C2920" s="414"/>
      <c r="D2920" s="414"/>
      <c r="E2920" s="412">
        <v>2014</v>
      </c>
      <c r="F2920" s="413"/>
      <c r="G2920" s="413"/>
      <c r="H2920" s="410">
        <f t="shared" si="90"/>
        <v>39172391</v>
      </c>
      <c r="I2920" s="410" t="str">
        <f t="shared" si="91"/>
        <v>--- Su primontuotomis jungiamosiomis detalėmis (fitingais), skirti naudoti civilinėje aviacijoje</v>
      </c>
      <c r="J2920" s="410" t="str">
        <f t="shared" si="91"/>
        <v>kilogramai</v>
      </c>
    </row>
    <row r="2921" spans="1:10" ht="18" hidden="1" customHeight="1">
      <c r="A2921" s="414"/>
      <c r="B2921" s="414"/>
      <c r="C2921" s="414"/>
      <c r="D2921" s="414"/>
      <c r="E2921" s="412">
        <v>2013</v>
      </c>
      <c r="F2921" s="413"/>
      <c r="G2921" s="413"/>
      <c r="H2921" s="410">
        <f t="shared" si="90"/>
        <v>39172391</v>
      </c>
      <c r="I2921" s="410" t="str">
        <f t="shared" si="91"/>
        <v>--- Su primontuotomis jungiamosiomis detalėmis (fitingais), skirti naudoti civilinėje aviacijoje</v>
      </c>
      <c r="J2921" s="410" t="str">
        <f t="shared" si="91"/>
        <v>kilogramai</v>
      </c>
    </row>
    <row r="2922" spans="1:10" ht="18" hidden="1" customHeight="1">
      <c r="A2922" s="414"/>
      <c r="B2922" s="414"/>
      <c r="C2922" s="414"/>
      <c r="D2922" s="414"/>
      <c r="E2922" s="412">
        <v>2012</v>
      </c>
      <c r="F2922" s="413"/>
      <c r="G2922" s="413"/>
      <c r="H2922" s="410">
        <f t="shared" si="90"/>
        <v>39172391</v>
      </c>
      <c r="I2922" s="410" t="str">
        <f t="shared" si="91"/>
        <v>--- Su primontuotomis jungiamosiomis detalėmis (fitingais), skirti naudoti civilinėje aviacijoje</v>
      </c>
      <c r="J2922" s="410" t="str">
        <f t="shared" si="91"/>
        <v>kilogramai</v>
      </c>
    </row>
    <row r="2923" spans="1:10" ht="18" hidden="1" customHeight="1">
      <c r="A2923" s="414"/>
      <c r="B2923" s="414"/>
      <c r="C2923" s="414"/>
      <c r="D2923" s="414"/>
      <c r="E2923" s="412">
        <v>2011</v>
      </c>
      <c r="F2923" s="413"/>
      <c r="G2923" s="413"/>
      <c r="H2923" s="410">
        <f t="shared" si="90"/>
        <v>39172391</v>
      </c>
      <c r="I2923" s="410" t="str">
        <f t="shared" si="91"/>
        <v>--- Su primontuotomis jungiamosiomis detalėmis (fitingais), skirti naudoti civilinėje aviacijoje</v>
      </c>
      <c r="J2923" s="410" t="str">
        <f t="shared" si="91"/>
        <v>kilogramai</v>
      </c>
    </row>
    <row r="2924" spans="1:10" ht="18" hidden="1" customHeight="1">
      <c r="A2924" s="414"/>
      <c r="B2924" s="414"/>
      <c r="C2924" s="414"/>
      <c r="D2924" s="414"/>
      <c r="E2924" s="412">
        <v>2010</v>
      </c>
      <c r="F2924" s="413"/>
      <c r="G2924" s="413"/>
      <c r="H2924" s="410">
        <f t="shared" si="90"/>
        <v>39172391</v>
      </c>
      <c r="I2924" s="410" t="str">
        <f t="shared" si="91"/>
        <v>--- Su primontuotomis jungiamosiomis detalėmis (fitingais), skirti naudoti civilinėje aviacijoje</v>
      </c>
      <c r="J2924" s="410" t="str">
        <f t="shared" si="91"/>
        <v>kilogramai</v>
      </c>
    </row>
    <row r="2925" spans="1:10" ht="18" hidden="1" customHeight="1">
      <c r="A2925" s="414"/>
      <c r="B2925" s="414"/>
      <c r="C2925" s="414"/>
      <c r="D2925" s="414"/>
      <c r="E2925" s="412">
        <v>2009</v>
      </c>
      <c r="F2925" s="413"/>
      <c r="G2925" s="413"/>
      <c r="H2925" s="410">
        <f t="shared" si="90"/>
        <v>39172391</v>
      </c>
      <c r="I2925" s="410" t="str">
        <f t="shared" si="91"/>
        <v>--- Su primontuotomis jungiamosiomis detalėmis (fitingais), skirti naudoti civilinėje aviacijoje</v>
      </c>
      <c r="J2925" s="410" t="str">
        <f t="shared" si="91"/>
        <v>kilogramai</v>
      </c>
    </row>
    <row r="2926" spans="1:10" ht="18" hidden="1" customHeight="1">
      <c r="A2926" s="414"/>
      <c r="B2926" s="414"/>
      <c r="C2926" s="414"/>
      <c r="D2926" s="414"/>
      <c r="E2926" s="412">
        <v>2008</v>
      </c>
      <c r="F2926" s="413"/>
      <c r="G2926" s="413"/>
      <c r="H2926" s="410">
        <f t="shared" si="90"/>
        <v>39172391</v>
      </c>
      <c r="I2926" s="410" t="str">
        <f t="shared" si="91"/>
        <v>--- Su primontuotomis jungiamosiomis detalėmis (fitingais), skirti naudoti civilinėje aviacijoje</v>
      </c>
      <c r="J2926" s="410" t="str">
        <f t="shared" si="91"/>
        <v>kilogramai</v>
      </c>
    </row>
    <row r="2927" spans="1:10" ht="18" hidden="1" customHeight="1">
      <c r="A2927" s="414"/>
      <c r="B2927" s="414"/>
      <c r="C2927" s="414"/>
      <c r="D2927" s="414"/>
      <c r="E2927" s="412">
        <v>2007</v>
      </c>
      <c r="F2927" s="413"/>
      <c r="G2927" s="413"/>
      <c r="H2927" s="410">
        <f t="shared" si="90"/>
        <v>39172391</v>
      </c>
      <c r="I2927" s="410" t="str">
        <f t="shared" si="91"/>
        <v>--- Su primontuotomis jungiamosiomis detalėmis (fitingais), skirti naudoti civilinėje aviacijoje</v>
      </c>
      <c r="J2927" s="410" t="str">
        <f t="shared" si="91"/>
        <v>kilogramai</v>
      </c>
    </row>
    <row r="2928" spans="1:10" ht="18" hidden="1" customHeight="1">
      <c r="A2928" s="414"/>
      <c r="B2928" s="414"/>
      <c r="C2928" s="414"/>
      <c r="D2928" s="414"/>
      <c r="E2928" s="412">
        <v>2006</v>
      </c>
      <c r="F2928" s="413"/>
      <c r="G2928" s="413"/>
      <c r="H2928" s="410">
        <f t="shared" si="90"/>
        <v>39172391</v>
      </c>
      <c r="I2928" s="410" t="str">
        <f t="shared" si="91"/>
        <v>--- Su primontuotomis jungiamosiomis detalėmis (fitingais), skirti naudoti civilinėje aviacijoje</v>
      </c>
      <c r="J2928" s="410" t="str">
        <f t="shared" si="91"/>
        <v>kilogramai</v>
      </c>
    </row>
    <row r="2929" spans="1:10" ht="18" hidden="1" customHeight="1">
      <c r="A2929" s="414"/>
      <c r="B2929" s="414"/>
      <c r="C2929" s="414"/>
      <c r="D2929" s="414"/>
      <c r="E2929" s="412">
        <v>2005</v>
      </c>
      <c r="F2929" s="413">
        <v>0</v>
      </c>
      <c r="G2929" s="413">
        <v>150</v>
      </c>
      <c r="H2929" s="410">
        <f t="shared" si="90"/>
        <v>39172391</v>
      </c>
      <c r="I2929" s="410" t="str">
        <f t="shared" si="91"/>
        <v>--- Su primontuotomis jungiamosiomis detalėmis (fitingais), skirti naudoti civilinėje aviacijoje</v>
      </c>
      <c r="J2929" s="410" t="str">
        <f t="shared" si="91"/>
        <v>kilogramai</v>
      </c>
    </row>
    <row r="2930" spans="1:10" ht="18" hidden="1" customHeight="1">
      <c r="A2930" s="414"/>
      <c r="B2930" s="411" t="s">
        <v>3405</v>
      </c>
      <c r="C2930" s="411" t="s">
        <v>3082</v>
      </c>
      <c r="D2930" s="411" t="s">
        <v>3054</v>
      </c>
      <c r="E2930" s="412">
        <v>2018</v>
      </c>
      <c r="F2930" s="413"/>
      <c r="G2930" s="413"/>
      <c r="H2930" s="410">
        <f t="shared" si="90"/>
        <v>39172399</v>
      </c>
      <c r="I2930" s="410" t="str">
        <f t="shared" si="91"/>
        <v>--- Kiti</v>
      </c>
      <c r="J2930" s="410" t="str">
        <f t="shared" si="91"/>
        <v>kilogramai</v>
      </c>
    </row>
    <row r="2931" spans="1:10" ht="18" hidden="1" customHeight="1">
      <c r="A2931" s="414"/>
      <c r="B2931" s="414"/>
      <c r="C2931" s="414"/>
      <c r="D2931" s="414"/>
      <c r="E2931" s="412">
        <v>2017</v>
      </c>
      <c r="F2931" s="413"/>
      <c r="G2931" s="413"/>
      <c r="H2931" s="410">
        <f t="shared" si="90"/>
        <v>39172399</v>
      </c>
      <c r="I2931" s="410" t="str">
        <f t="shared" si="91"/>
        <v>--- Kiti</v>
      </c>
      <c r="J2931" s="410" t="str">
        <f t="shared" si="91"/>
        <v>kilogramai</v>
      </c>
    </row>
    <row r="2932" spans="1:10" ht="18" hidden="1" customHeight="1">
      <c r="A2932" s="414"/>
      <c r="B2932" s="414"/>
      <c r="C2932" s="414"/>
      <c r="D2932" s="414"/>
      <c r="E2932" s="412">
        <v>2016</v>
      </c>
      <c r="F2932" s="413"/>
      <c r="G2932" s="413"/>
      <c r="H2932" s="410">
        <f t="shared" si="90"/>
        <v>39172399</v>
      </c>
      <c r="I2932" s="410" t="str">
        <f t="shared" si="91"/>
        <v>--- Kiti</v>
      </c>
      <c r="J2932" s="410" t="str">
        <f t="shared" si="91"/>
        <v>kilogramai</v>
      </c>
    </row>
    <row r="2933" spans="1:10" ht="18" hidden="1" customHeight="1">
      <c r="A2933" s="414"/>
      <c r="B2933" s="414"/>
      <c r="C2933" s="414"/>
      <c r="D2933" s="414"/>
      <c r="E2933" s="412">
        <v>2015</v>
      </c>
      <c r="F2933" s="413"/>
      <c r="G2933" s="413"/>
      <c r="H2933" s="410">
        <f t="shared" si="90"/>
        <v>39172399</v>
      </c>
      <c r="I2933" s="410" t="str">
        <f t="shared" si="91"/>
        <v>--- Kiti</v>
      </c>
      <c r="J2933" s="410" t="str">
        <f t="shared" si="91"/>
        <v>kilogramai</v>
      </c>
    </row>
    <row r="2934" spans="1:10" ht="18" hidden="1" customHeight="1">
      <c r="A2934" s="414"/>
      <c r="B2934" s="414"/>
      <c r="C2934" s="414"/>
      <c r="D2934" s="414"/>
      <c r="E2934" s="412">
        <v>2014</v>
      </c>
      <c r="F2934" s="413"/>
      <c r="G2934" s="413"/>
      <c r="H2934" s="410">
        <f t="shared" si="90"/>
        <v>39172399</v>
      </c>
      <c r="I2934" s="410" t="str">
        <f t="shared" si="91"/>
        <v>--- Kiti</v>
      </c>
      <c r="J2934" s="410" t="str">
        <f t="shared" si="91"/>
        <v>kilogramai</v>
      </c>
    </row>
    <row r="2935" spans="1:10" ht="18" hidden="1" customHeight="1">
      <c r="A2935" s="414"/>
      <c r="B2935" s="414"/>
      <c r="C2935" s="414"/>
      <c r="D2935" s="414"/>
      <c r="E2935" s="412">
        <v>2013</v>
      </c>
      <c r="F2935" s="413"/>
      <c r="G2935" s="413"/>
      <c r="H2935" s="410">
        <f t="shared" si="90"/>
        <v>39172399</v>
      </c>
      <c r="I2935" s="410" t="str">
        <f t="shared" si="91"/>
        <v>--- Kiti</v>
      </c>
      <c r="J2935" s="410" t="str">
        <f t="shared" si="91"/>
        <v>kilogramai</v>
      </c>
    </row>
    <row r="2936" spans="1:10" ht="18" hidden="1" customHeight="1">
      <c r="A2936" s="414"/>
      <c r="B2936" s="414"/>
      <c r="C2936" s="414"/>
      <c r="D2936" s="414"/>
      <c r="E2936" s="412">
        <v>2012</v>
      </c>
      <c r="F2936" s="413"/>
      <c r="G2936" s="413"/>
      <c r="H2936" s="410">
        <f t="shared" si="90"/>
        <v>39172399</v>
      </c>
      <c r="I2936" s="410" t="str">
        <f t="shared" si="91"/>
        <v>--- Kiti</v>
      </c>
      <c r="J2936" s="410" t="str">
        <f t="shared" si="91"/>
        <v>kilogramai</v>
      </c>
    </row>
    <row r="2937" spans="1:10" ht="18" hidden="1" customHeight="1">
      <c r="A2937" s="414"/>
      <c r="B2937" s="414"/>
      <c r="C2937" s="414"/>
      <c r="D2937" s="414"/>
      <c r="E2937" s="412">
        <v>2011</v>
      </c>
      <c r="F2937" s="413"/>
      <c r="G2937" s="413"/>
      <c r="H2937" s="410">
        <f t="shared" si="90"/>
        <v>39172399</v>
      </c>
      <c r="I2937" s="410" t="str">
        <f t="shared" si="91"/>
        <v>--- Kiti</v>
      </c>
      <c r="J2937" s="410" t="str">
        <f t="shared" si="91"/>
        <v>kilogramai</v>
      </c>
    </row>
    <row r="2938" spans="1:10" ht="18" hidden="1" customHeight="1">
      <c r="A2938" s="414"/>
      <c r="B2938" s="414"/>
      <c r="C2938" s="414"/>
      <c r="D2938" s="414"/>
      <c r="E2938" s="412">
        <v>2010</v>
      </c>
      <c r="F2938" s="413"/>
      <c r="G2938" s="413"/>
      <c r="H2938" s="410">
        <f t="shared" si="90"/>
        <v>39172399</v>
      </c>
      <c r="I2938" s="410" t="str">
        <f t="shared" si="91"/>
        <v>--- Kiti</v>
      </c>
      <c r="J2938" s="410" t="str">
        <f t="shared" si="91"/>
        <v>kilogramai</v>
      </c>
    </row>
    <row r="2939" spans="1:10" ht="18" hidden="1" customHeight="1">
      <c r="A2939" s="414"/>
      <c r="B2939" s="414"/>
      <c r="C2939" s="414"/>
      <c r="D2939" s="414"/>
      <c r="E2939" s="412">
        <v>2009</v>
      </c>
      <c r="F2939" s="413"/>
      <c r="G2939" s="413"/>
      <c r="H2939" s="410">
        <f t="shared" si="90"/>
        <v>39172399</v>
      </c>
      <c r="I2939" s="410" t="str">
        <f t="shared" si="91"/>
        <v>--- Kiti</v>
      </c>
      <c r="J2939" s="410" t="str">
        <f t="shared" si="91"/>
        <v>kilogramai</v>
      </c>
    </row>
    <row r="2940" spans="1:10" ht="18" hidden="1" customHeight="1">
      <c r="A2940" s="414"/>
      <c r="B2940" s="414"/>
      <c r="C2940" s="414"/>
      <c r="D2940" s="414"/>
      <c r="E2940" s="412">
        <v>2008</v>
      </c>
      <c r="F2940" s="413"/>
      <c r="G2940" s="413"/>
      <c r="H2940" s="410">
        <f t="shared" si="90"/>
        <v>39172399</v>
      </c>
      <c r="I2940" s="410" t="str">
        <f t="shared" si="91"/>
        <v>--- Kiti</v>
      </c>
      <c r="J2940" s="410" t="str">
        <f t="shared" si="91"/>
        <v>kilogramai</v>
      </c>
    </row>
    <row r="2941" spans="1:10" ht="18" hidden="1" customHeight="1">
      <c r="A2941" s="414"/>
      <c r="B2941" s="414"/>
      <c r="C2941" s="414"/>
      <c r="D2941" s="414"/>
      <c r="E2941" s="412">
        <v>2007</v>
      </c>
      <c r="F2941" s="413"/>
      <c r="G2941" s="413"/>
      <c r="H2941" s="410">
        <f t="shared" si="90"/>
        <v>39172399</v>
      </c>
      <c r="I2941" s="410" t="str">
        <f t="shared" si="91"/>
        <v>--- Kiti</v>
      </c>
      <c r="J2941" s="410" t="str">
        <f t="shared" si="91"/>
        <v>kilogramai</v>
      </c>
    </row>
    <row r="2942" spans="1:10" ht="18" hidden="1" customHeight="1">
      <c r="A2942" s="414"/>
      <c r="B2942" s="414"/>
      <c r="C2942" s="414"/>
      <c r="D2942" s="414"/>
      <c r="E2942" s="412">
        <v>2006</v>
      </c>
      <c r="F2942" s="413"/>
      <c r="G2942" s="413"/>
      <c r="H2942" s="410">
        <f t="shared" si="90"/>
        <v>39172399</v>
      </c>
      <c r="I2942" s="410" t="str">
        <f t="shared" si="91"/>
        <v>--- Kiti</v>
      </c>
      <c r="J2942" s="410" t="str">
        <f t="shared" si="91"/>
        <v>kilogramai</v>
      </c>
    </row>
    <row r="2943" spans="1:10" ht="18" hidden="1" customHeight="1">
      <c r="A2943" s="414"/>
      <c r="B2943" s="414"/>
      <c r="C2943" s="414"/>
      <c r="D2943" s="414"/>
      <c r="E2943" s="412">
        <v>2005</v>
      </c>
      <c r="F2943" s="413">
        <v>73079.100000000006</v>
      </c>
      <c r="G2943" s="413">
        <v>1630896.3</v>
      </c>
      <c r="H2943" s="410">
        <f t="shared" si="90"/>
        <v>39172399</v>
      </c>
      <c r="I2943" s="410" t="str">
        <f t="shared" si="91"/>
        <v>--- Kiti</v>
      </c>
      <c r="J2943" s="410" t="str">
        <f t="shared" si="91"/>
        <v>kilogramai</v>
      </c>
    </row>
    <row r="2944" spans="1:10" ht="18" hidden="1" customHeight="1">
      <c r="A2944" s="414"/>
      <c r="B2944" s="411" t="s">
        <v>3406</v>
      </c>
      <c r="C2944" s="411" t="s">
        <v>3407</v>
      </c>
      <c r="D2944" s="411" t="s">
        <v>3054</v>
      </c>
      <c r="E2944" s="412">
        <v>2018</v>
      </c>
      <c r="F2944" s="413">
        <v>140342</v>
      </c>
      <c r="G2944" s="413">
        <v>546077.5</v>
      </c>
      <c r="H2944" s="410">
        <f t="shared" si="90"/>
        <v>39172900</v>
      </c>
      <c r="I2944" s="410" t="str">
        <f t="shared" si="91"/>
        <v>--- Iš kitų plastikų</v>
      </c>
      <c r="J2944" s="410" t="str">
        <f t="shared" si="91"/>
        <v>kilogramai</v>
      </c>
    </row>
    <row r="2945" spans="1:10" ht="18" hidden="1" customHeight="1">
      <c r="A2945" s="414"/>
      <c r="B2945" s="414"/>
      <c r="C2945" s="414"/>
      <c r="D2945" s="414"/>
      <c r="E2945" s="412">
        <v>2017</v>
      </c>
      <c r="F2945" s="413">
        <v>199113.4</v>
      </c>
      <c r="G2945" s="413">
        <v>254537.2</v>
      </c>
      <c r="H2945" s="410">
        <f t="shared" si="90"/>
        <v>39172900</v>
      </c>
      <c r="I2945" s="410" t="str">
        <f t="shared" si="91"/>
        <v>--- Iš kitų plastikų</v>
      </c>
      <c r="J2945" s="410" t="str">
        <f t="shared" si="91"/>
        <v>kilogramai</v>
      </c>
    </row>
    <row r="2946" spans="1:10" ht="18" hidden="1" customHeight="1">
      <c r="A2946" s="414"/>
      <c r="B2946" s="414"/>
      <c r="C2946" s="414"/>
      <c r="D2946" s="414"/>
      <c r="E2946" s="412">
        <v>2016</v>
      </c>
      <c r="F2946" s="413">
        <v>127092.3</v>
      </c>
      <c r="G2946" s="413">
        <v>417891.7</v>
      </c>
      <c r="H2946" s="410">
        <f t="shared" si="90"/>
        <v>39172900</v>
      </c>
      <c r="I2946" s="410" t="str">
        <f t="shared" si="91"/>
        <v>--- Iš kitų plastikų</v>
      </c>
      <c r="J2946" s="410" t="str">
        <f t="shared" si="91"/>
        <v>kilogramai</v>
      </c>
    </row>
    <row r="2947" spans="1:10" ht="18" hidden="1" customHeight="1">
      <c r="A2947" s="414"/>
      <c r="B2947" s="414"/>
      <c r="C2947" s="414"/>
      <c r="D2947" s="414"/>
      <c r="E2947" s="412">
        <v>2015</v>
      </c>
      <c r="F2947" s="413">
        <v>119676.8</v>
      </c>
      <c r="G2947" s="413">
        <v>846926</v>
      </c>
      <c r="H2947" s="410">
        <f t="shared" si="90"/>
        <v>39172900</v>
      </c>
      <c r="I2947" s="410" t="str">
        <f t="shared" si="91"/>
        <v>--- Iš kitų plastikų</v>
      </c>
      <c r="J2947" s="410" t="str">
        <f t="shared" si="91"/>
        <v>kilogramai</v>
      </c>
    </row>
    <row r="2948" spans="1:10" ht="18" hidden="1" customHeight="1">
      <c r="A2948" s="414"/>
      <c r="B2948" s="414"/>
      <c r="C2948" s="414"/>
      <c r="D2948" s="414"/>
      <c r="E2948" s="412">
        <v>2014</v>
      </c>
      <c r="F2948" s="413">
        <v>40792.1</v>
      </c>
      <c r="G2948" s="413">
        <v>1011046.8</v>
      </c>
      <c r="H2948" s="410">
        <f t="shared" si="90"/>
        <v>39172900</v>
      </c>
      <c r="I2948" s="410" t="str">
        <f t="shared" si="91"/>
        <v>--- Iš kitų plastikų</v>
      </c>
      <c r="J2948" s="410" t="str">
        <f t="shared" si="91"/>
        <v>kilogramai</v>
      </c>
    </row>
    <row r="2949" spans="1:10" ht="18" hidden="1" customHeight="1">
      <c r="A2949" s="414"/>
      <c r="B2949" s="414"/>
      <c r="C2949" s="414"/>
      <c r="D2949" s="414"/>
      <c r="E2949" s="412">
        <v>2013</v>
      </c>
      <c r="F2949" s="413">
        <v>35681.199999999997</v>
      </c>
      <c r="G2949" s="413">
        <v>396097.2</v>
      </c>
      <c r="H2949" s="410">
        <f t="shared" ref="H2949:H3012" si="92">+IF(B2949=0,H2948,VALUE(B2949))</f>
        <v>39172900</v>
      </c>
      <c r="I2949" s="410" t="str">
        <f t="shared" ref="I2949:J3012" si="93">+IF(C2949=0,I2948,C2949)</f>
        <v>--- Iš kitų plastikų</v>
      </c>
      <c r="J2949" s="410" t="str">
        <f t="shared" si="93"/>
        <v>kilogramai</v>
      </c>
    </row>
    <row r="2950" spans="1:10" ht="18" hidden="1" customHeight="1">
      <c r="A2950" s="414"/>
      <c r="B2950" s="414"/>
      <c r="C2950" s="414"/>
      <c r="D2950" s="414"/>
      <c r="E2950" s="412">
        <v>2012</v>
      </c>
      <c r="F2950" s="413">
        <v>48900.800000000003</v>
      </c>
      <c r="G2950" s="413">
        <v>354805.1</v>
      </c>
      <c r="H2950" s="410">
        <f t="shared" si="92"/>
        <v>39172900</v>
      </c>
      <c r="I2950" s="410" t="str">
        <f t="shared" si="93"/>
        <v>--- Iš kitų plastikų</v>
      </c>
      <c r="J2950" s="410" t="str">
        <f t="shared" si="93"/>
        <v>kilogramai</v>
      </c>
    </row>
    <row r="2951" spans="1:10" ht="18" hidden="1" customHeight="1">
      <c r="A2951" s="414"/>
      <c r="B2951" s="414"/>
      <c r="C2951" s="414"/>
      <c r="D2951" s="414"/>
      <c r="E2951" s="412">
        <v>2011</v>
      </c>
      <c r="F2951" s="413">
        <v>56606.9</v>
      </c>
      <c r="G2951" s="413">
        <v>347530</v>
      </c>
      <c r="H2951" s="410">
        <f t="shared" si="92"/>
        <v>39172900</v>
      </c>
      <c r="I2951" s="410" t="str">
        <f t="shared" si="93"/>
        <v>--- Iš kitų plastikų</v>
      </c>
      <c r="J2951" s="410" t="str">
        <f t="shared" si="93"/>
        <v>kilogramai</v>
      </c>
    </row>
    <row r="2952" spans="1:10" ht="18" hidden="1" customHeight="1">
      <c r="A2952" s="414"/>
      <c r="B2952" s="414"/>
      <c r="C2952" s="414"/>
      <c r="D2952" s="414"/>
      <c r="E2952" s="412">
        <v>2010</v>
      </c>
      <c r="F2952" s="413">
        <v>109220.3</v>
      </c>
      <c r="G2952" s="413">
        <v>719296.8</v>
      </c>
      <c r="H2952" s="410">
        <f t="shared" si="92"/>
        <v>39172900</v>
      </c>
      <c r="I2952" s="410" t="str">
        <f t="shared" si="93"/>
        <v>--- Iš kitų plastikų</v>
      </c>
      <c r="J2952" s="410" t="str">
        <f t="shared" si="93"/>
        <v>kilogramai</v>
      </c>
    </row>
    <row r="2953" spans="1:10" ht="18" hidden="1" customHeight="1">
      <c r="A2953" s="414"/>
      <c r="B2953" s="414"/>
      <c r="C2953" s="414"/>
      <c r="D2953" s="414"/>
      <c r="E2953" s="412">
        <v>2009</v>
      </c>
      <c r="F2953" s="413"/>
      <c r="G2953" s="413"/>
      <c r="H2953" s="410">
        <f t="shared" si="92"/>
        <v>39172900</v>
      </c>
      <c r="I2953" s="410" t="str">
        <f t="shared" si="93"/>
        <v>--- Iš kitų plastikų</v>
      </c>
      <c r="J2953" s="410" t="str">
        <f t="shared" si="93"/>
        <v>kilogramai</v>
      </c>
    </row>
    <row r="2954" spans="1:10" ht="18" hidden="1" customHeight="1">
      <c r="A2954" s="414"/>
      <c r="B2954" s="414"/>
      <c r="C2954" s="414"/>
      <c r="D2954" s="414"/>
      <c r="E2954" s="412">
        <v>2008</v>
      </c>
      <c r="F2954" s="413"/>
      <c r="G2954" s="413"/>
      <c r="H2954" s="410">
        <f t="shared" si="92"/>
        <v>39172900</v>
      </c>
      <c r="I2954" s="410" t="str">
        <f t="shared" si="93"/>
        <v>--- Iš kitų plastikų</v>
      </c>
      <c r="J2954" s="410" t="str">
        <f t="shared" si="93"/>
        <v>kilogramai</v>
      </c>
    </row>
    <row r="2955" spans="1:10" ht="18" hidden="1" customHeight="1">
      <c r="A2955" s="414"/>
      <c r="B2955" s="414"/>
      <c r="C2955" s="414"/>
      <c r="D2955" s="414"/>
      <c r="E2955" s="412">
        <v>2007</v>
      </c>
      <c r="F2955" s="413"/>
      <c r="G2955" s="413"/>
      <c r="H2955" s="410">
        <f t="shared" si="92"/>
        <v>39172900</v>
      </c>
      <c r="I2955" s="410" t="str">
        <f t="shared" si="93"/>
        <v>--- Iš kitų plastikų</v>
      </c>
      <c r="J2955" s="410" t="str">
        <f t="shared" si="93"/>
        <v>kilogramai</v>
      </c>
    </row>
    <row r="2956" spans="1:10" ht="18" hidden="1" customHeight="1">
      <c r="A2956" s="414"/>
      <c r="B2956" s="414"/>
      <c r="C2956" s="414"/>
      <c r="D2956" s="414"/>
      <c r="E2956" s="412">
        <v>2006</v>
      </c>
      <c r="F2956" s="413"/>
      <c r="G2956" s="413"/>
      <c r="H2956" s="410">
        <f t="shared" si="92"/>
        <v>39172900</v>
      </c>
      <c r="I2956" s="410" t="str">
        <f t="shared" si="93"/>
        <v>--- Iš kitų plastikų</v>
      </c>
      <c r="J2956" s="410" t="str">
        <f t="shared" si="93"/>
        <v>kilogramai</v>
      </c>
    </row>
    <row r="2957" spans="1:10" ht="18" hidden="1" customHeight="1">
      <c r="A2957" s="414"/>
      <c r="B2957" s="414"/>
      <c r="C2957" s="414"/>
      <c r="D2957" s="414"/>
      <c r="E2957" s="412">
        <v>2005</v>
      </c>
      <c r="F2957" s="413"/>
      <c r="G2957" s="413"/>
      <c r="H2957" s="410">
        <f t="shared" si="92"/>
        <v>39172900</v>
      </c>
      <c r="I2957" s="410" t="str">
        <f t="shared" si="93"/>
        <v>--- Iš kitų plastikų</v>
      </c>
      <c r="J2957" s="410" t="str">
        <f t="shared" si="93"/>
        <v>kilogramai</v>
      </c>
    </row>
    <row r="2958" spans="1:10" ht="18" hidden="1" customHeight="1">
      <c r="A2958" s="414"/>
      <c r="B2958" s="411" t="s">
        <v>3408</v>
      </c>
      <c r="C2958" s="411" t="s">
        <v>3409</v>
      </c>
      <c r="D2958" s="411" t="s">
        <v>3054</v>
      </c>
      <c r="E2958" s="412">
        <v>2018</v>
      </c>
      <c r="F2958" s="413"/>
      <c r="G2958" s="413"/>
      <c r="H2958" s="410">
        <f t="shared" si="92"/>
        <v>39172912</v>
      </c>
      <c r="I2958" s="410" t="str">
        <f t="shared" si="93"/>
        <v>--- Iš kondensacinės polimerizacijos arba polimerizacijos su persigrupavimu produktų, chemiškai modifikuotų arba nemodifikuotų</v>
      </c>
      <c r="J2958" s="410" t="str">
        <f t="shared" si="93"/>
        <v>kilogramai</v>
      </c>
    </row>
    <row r="2959" spans="1:10" ht="18" hidden="1" customHeight="1">
      <c r="A2959" s="414"/>
      <c r="B2959" s="414"/>
      <c r="C2959" s="414"/>
      <c r="D2959" s="414"/>
      <c r="E2959" s="412">
        <v>2017</v>
      </c>
      <c r="F2959" s="413"/>
      <c r="G2959" s="413"/>
      <c r="H2959" s="410">
        <f t="shared" si="92"/>
        <v>39172912</v>
      </c>
      <c r="I2959" s="410" t="str">
        <f t="shared" si="93"/>
        <v>--- Iš kondensacinės polimerizacijos arba polimerizacijos su persigrupavimu produktų, chemiškai modifikuotų arba nemodifikuotų</v>
      </c>
      <c r="J2959" s="410" t="str">
        <f t="shared" si="93"/>
        <v>kilogramai</v>
      </c>
    </row>
    <row r="2960" spans="1:10" ht="18" hidden="1" customHeight="1">
      <c r="A2960" s="414"/>
      <c r="B2960" s="414"/>
      <c r="C2960" s="414"/>
      <c r="D2960" s="414"/>
      <c r="E2960" s="412">
        <v>2016</v>
      </c>
      <c r="F2960" s="413"/>
      <c r="G2960" s="413"/>
      <c r="H2960" s="410">
        <f t="shared" si="92"/>
        <v>39172912</v>
      </c>
      <c r="I2960" s="410" t="str">
        <f t="shared" si="93"/>
        <v>--- Iš kondensacinės polimerizacijos arba polimerizacijos su persigrupavimu produktų, chemiškai modifikuotų arba nemodifikuotų</v>
      </c>
      <c r="J2960" s="410" t="str">
        <f t="shared" si="93"/>
        <v>kilogramai</v>
      </c>
    </row>
    <row r="2961" spans="1:10" ht="18" hidden="1" customHeight="1">
      <c r="A2961" s="414"/>
      <c r="B2961" s="414"/>
      <c r="C2961" s="414"/>
      <c r="D2961" s="414"/>
      <c r="E2961" s="412">
        <v>2015</v>
      </c>
      <c r="F2961" s="413"/>
      <c r="G2961" s="413"/>
      <c r="H2961" s="410">
        <f t="shared" si="92"/>
        <v>39172912</v>
      </c>
      <c r="I2961" s="410" t="str">
        <f t="shared" si="93"/>
        <v>--- Iš kondensacinės polimerizacijos arba polimerizacijos su persigrupavimu produktų, chemiškai modifikuotų arba nemodifikuotų</v>
      </c>
      <c r="J2961" s="410" t="str">
        <f t="shared" si="93"/>
        <v>kilogramai</v>
      </c>
    </row>
    <row r="2962" spans="1:10" ht="18" hidden="1" customHeight="1">
      <c r="A2962" s="414"/>
      <c r="B2962" s="414"/>
      <c r="C2962" s="414"/>
      <c r="D2962" s="414"/>
      <c r="E2962" s="412">
        <v>2014</v>
      </c>
      <c r="F2962" s="413"/>
      <c r="G2962" s="413"/>
      <c r="H2962" s="410">
        <f t="shared" si="92"/>
        <v>39172912</v>
      </c>
      <c r="I2962" s="410" t="str">
        <f t="shared" si="93"/>
        <v>--- Iš kondensacinės polimerizacijos arba polimerizacijos su persigrupavimu produktų, chemiškai modifikuotų arba nemodifikuotų</v>
      </c>
      <c r="J2962" s="410" t="str">
        <f t="shared" si="93"/>
        <v>kilogramai</v>
      </c>
    </row>
    <row r="2963" spans="1:10" ht="18" hidden="1" customHeight="1">
      <c r="A2963" s="414"/>
      <c r="B2963" s="414"/>
      <c r="C2963" s="414"/>
      <c r="D2963" s="414"/>
      <c r="E2963" s="412">
        <v>2013</v>
      </c>
      <c r="F2963" s="413"/>
      <c r="G2963" s="413"/>
      <c r="H2963" s="410">
        <f t="shared" si="92"/>
        <v>39172912</v>
      </c>
      <c r="I2963" s="410" t="str">
        <f t="shared" si="93"/>
        <v>--- Iš kondensacinės polimerizacijos arba polimerizacijos su persigrupavimu produktų, chemiškai modifikuotų arba nemodifikuotų</v>
      </c>
      <c r="J2963" s="410" t="str">
        <f t="shared" si="93"/>
        <v>kilogramai</v>
      </c>
    </row>
    <row r="2964" spans="1:10" ht="18" hidden="1" customHeight="1">
      <c r="A2964" s="414"/>
      <c r="B2964" s="414"/>
      <c r="C2964" s="414"/>
      <c r="D2964" s="414"/>
      <c r="E2964" s="412">
        <v>2012</v>
      </c>
      <c r="F2964" s="413"/>
      <c r="G2964" s="413"/>
      <c r="H2964" s="410">
        <f t="shared" si="92"/>
        <v>39172912</v>
      </c>
      <c r="I2964" s="410" t="str">
        <f t="shared" si="93"/>
        <v>--- Iš kondensacinės polimerizacijos arba polimerizacijos su persigrupavimu produktų, chemiškai modifikuotų arba nemodifikuotų</v>
      </c>
      <c r="J2964" s="410" t="str">
        <f t="shared" si="93"/>
        <v>kilogramai</v>
      </c>
    </row>
    <row r="2965" spans="1:10" ht="18" hidden="1" customHeight="1">
      <c r="A2965" s="414"/>
      <c r="B2965" s="414"/>
      <c r="C2965" s="414"/>
      <c r="D2965" s="414"/>
      <c r="E2965" s="412">
        <v>2011</v>
      </c>
      <c r="F2965" s="413"/>
      <c r="G2965" s="413"/>
      <c r="H2965" s="410">
        <f t="shared" si="92"/>
        <v>39172912</v>
      </c>
      <c r="I2965" s="410" t="str">
        <f t="shared" si="93"/>
        <v>--- Iš kondensacinės polimerizacijos arba polimerizacijos su persigrupavimu produktų, chemiškai modifikuotų arba nemodifikuotų</v>
      </c>
      <c r="J2965" s="410" t="str">
        <f t="shared" si="93"/>
        <v>kilogramai</v>
      </c>
    </row>
    <row r="2966" spans="1:10" ht="18" hidden="1" customHeight="1">
      <c r="A2966" s="414"/>
      <c r="B2966" s="414"/>
      <c r="C2966" s="414"/>
      <c r="D2966" s="414"/>
      <c r="E2966" s="412">
        <v>2010</v>
      </c>
      <c r="F2966" s="413"/>
      <c r="G2966" s="413"/>
      <c r="H2966" s="410">
        <f t="shared" si="92"/>
        <v>39172912</v>
      </c>
      <c r="I2966" s="410" t="str">
        <f t="shared" si="93"/>
        <v>--- Iš kondensacinės polimerizacijos arba polimerizacijos su persigrupavimu produktų, chemiškai modifikuotų arba nemodifikuotų</v>
      </c>
      <c r="J2966" s="410" t="str">
        <f t="shared" si="93"/>
        <v>kilogramai</v>
      </c>
    </row>
    <row r="2967" spans="1:10" ht="18" hidden="1" customHeight="1">
      <c r="A2967" s="414"/>
      <c r="B2967" s="414"/>
      <c r="C2967" s="414"/>
      <c r="D2967" s="414"/>
      <c r="E2967" s="412">
        <v>2009</v>
      </c>
      <c r="F2967" s="413">
        <v>347</v>
      </c>
      <c r="G2967" s="413">
        <v>4633</v>
      </c>
      <c r="H2967" s="410">
        <f t="shared" si="92"/>
        <v>39172912</v>
      </c>
      <c r="I2967" s="410" t="str">
        <f t="shared" si="93"/>
        <v>--- Iš kondensacinės polimerizacijos arba polimerizacijos su persigrupavimu produktų, chemiškai modifikuotų arba nemodifikuotų</v>
      </c>
      <c r="J2967" s="410" t="str">
        <f t="shared" si="93"/>
        <v>kilogramai</v>
      </c>
    </row>
    <row r="2968" spans="1:10" ht="18" hidden="1" customHeight="1">
      <c r="A2968" s="414"/>
      <c r="B2968" s="414"/>
      <c r="C2968" s="414"/>
      <c r="D2968" s="414"/>
      <c r="E2968" s="412">
        <v>2008</v>
      </c>
      <c r="F2968" s="413">
        <v>26.6</v>
      </c>
      <c r="G2968" s="413">
        <v>4135.6000000000004</v>
      </c>
      <c r="H2968" s="410">
        <f t="shared" si="92"/>
        <v>39172912</v>
      </c>
      <c r="I2968" s="410" t="str">
        <f t="shared" si="93"/>
        <v>--- Iš kondensacinės polimerizacijos arba polimerizacijos su persigrupavimu produktų, chemiškai modifikuotų arba nemodifikuotų</v>
      </c>
      <c r="J2968" s="410" t="str">
        <f t="shared" si="93"/>
        <v>kilogramai</v>
      </c>
    </row>
    <row r="2969" spans="1:10" ht="18" hidden="1" customHeight="1">
      <c r="A2969" s="414"/>
      <c r="B2969" s="414"/>
      <c r="C2969" s="414"/>
      <c r="D2969" s="414"/>
      <c r="E2969" s="412">
        <v>2007</v>
      </c>
      <c r="F2969" s="413">
        <v>0</v>
      </c>
      <c r="G2969" s="413">
        <v>3428.7</v>
      </c>
      <c r="H2969" s="410">
        <f t="shared" si="92"/>
        <v>39172912</v>
      </c>
      <c r="I2969" s="410" t="str">
        <f t="shared" si="93"/>
        <v>--- Iš kondensacinės polimerizacijos arba polimerizacijos su persigrupavimu produktų, chemiškai modifikuotų arba nemodifikuotų</v>
      </c>
      <c r="J2969" s="410" t="str">
        <f t="shared" si="93"/>
        <v>kilogramai</v>
      </c>
    </row>
    <row r="2970" spans="1:10" ht="18" hidden="1" customHeight="1">
      <c r="A2970" s="414"/>
      <c r="B2970" s="414"/>
      <c r="C2970" s="414"/>
      <c r="D2970" s="414"/>
      <c r="E2970" s="412">
        <v>2006</v>
      </c>
      <c r="F2970" s="413">
        <v>0</v>
      </c>
      <c r="G2970" s="413">
        <v>1179699</v>
      </c>
      <c r="H2970" s="410">
        <f t="shared" si="92"/>
        <v>39172912</v>
      </c>
      <c r="I2970" s="410" t="str">
        <f t="shared" si="93"/>
        <v>--- Iš kondensacinės polimerizacijos arba polimerizacijos su persigrupavimu produktų, chemiškai modifikuotų arba nemodifikuotų</v>
      </c>
      <c r="J2970" s="410" t="str">
        <f t="shared" si="93"/>
        <v>kilogramai</v>
      </c>
    </row>
    <row r="2971" spans="1:10" ht="18" hidden="1" customHeight="1">
      <c r="A2971" s="414"/>
      <c r="B2971" s="414"/>
      <c r="C2971" s="414"/>
      <c r="D2971" s="414"/>
      <c r="E2971" s="412">
        <v>2005</v>
      </c>
      <c r="F2971" s="413">
        <v>0</v>
      </c>
      <c r="G2971" s="413">
        <v>5720</v>
      </c>
      <c r="H2971" s="410">
        <f t="shared" si="92"/>
        <v>39172912</v>
      </c>
      <c r="I2971" s="410" t="str">
        <f t="shared" si="93"/>
        <v>--- Iš kondensacinės polimerizacijos arba polimerizacijos su persigrupavimu produktų, chemiškai modifikuotų arba nemodifikuotų</v>
      </c>
      <c r="J2971" s="410" t="str">
        <f t="shared" si="93"/>
        <v>kilogramai</v>
      </c>
    </row>
    <row r="2972" spans="1:10" ht="18" hidden="1" customHeight="1">
      <c r="A2972" s="414"/>
      <c r="B2972" s="411" t="s">
        <v>3410</v>
      </c>
      <c r="C2972" s="411" t="s">
        <v>3411</v>
      </c>
      <c r="D2972" s="411" t="s">
        <v>3054</v>
      </c>
      <c r="E2972" s="412">
        <v>2018</v>
      </c>
      <c r="F2972" s="413"/>
      <c r="G2972" s="413"/>
      <c r="H2972" s="410">
        <f t="shared" si="92"/>
        <v>39172915</v>
      </c>
      <c r="I2972" s="410" t="str">
        <f t="shared" si="93"/>
        <v>--- Iš adityviosios polimerizacijos produktų</v>
      </c>
      <c r="J2972" s="410" t="str">
        <f t="shared" si="93"/>
        <v>kilogramai</v>
      </c>
    </row>
    <row r="2973" spans="1:10" ht="18" hidden="1" customHeight="1">
      <c r="A2973" s="414"/>
      <c r="B2973" s="414"/>
      <c r="C2973" s="414"/>
      <c r="D2973" s="414"/>
      <c r="E2973" s="412">
        <v>2017</v>
      </c>
      <c r="F2973" s="413"/>
      <c r="G2973" s="413"/>
      <c r="H2973" s="410">
        <f t="shared" si="92"/>
        <v>39172915</v>
      </c>
      <c r="I2973" s="410" t="str">
        <f t="shared" si="93"/>
        <v>--- Iš adityviosios polimerizacijos produktų</v>
      </c>
      <c r="J2973" s="410" t="str">
        <f t="shared" si="93"/>
        <v>kilogramai</v>
      </c>
    </row>
    <row r="2974" spans="1:10" ht="18" hidden="1" customHeight="1">
      <c r="A2974" s="414"/>
      <c r="B2974" s="414"/>
      <c r="C2974" s="414"/>
      <c r="D2974" s="414"/>
      <c r="E2974" s="412">
        <v>2016</v>
      </c>
      <c r="F2974" s="413"/>
      <c r="G2974" s="413"/>
      <c r="H2974" s="410">
        <f t="shared" si="92"/>
        <v>39172915</v>
      </c>
      <c r="I2974" s="410" t="str">
        <f t="shared" si="93"/>
        <v>--- Iš adityviosios polimerizacijos produktų</v>
      </c>
      <c r="J2974" s="410" t="str">
        <f t="shared" si="93"/>
        <v>kilogramai</v>
      </c>
    </row>
    <row r="2975" spans="1:10" ht="18" hidden="1" customHeight="1">
      <c r="A2975" s="414"/>
      <c r="B2975" s="414"/>
      <c r="C2975" s="414"/>
      <c r="D2975" s="414"/>
      <c r="E2975" s="412">
        <v>2015</v>
      </c>
      <c r="F2975" s="413"/>
      <c r="G2975" s="413"/>
      <c r="H2975" s="410">
        <f t="shared" si="92"/>
        <v>39172915</v>
      </c>
      <c r="I2975" s="410" t="str">
        <f t="shared" si="93"/>
        <v>--- Iš adityviosios polimerizacijos produktų</v>
      </c>
      <c r="J2975" s="410" t="str">
        <f t="shared" si="93"/>
        <v>kilogramai</v>
      </c>
    </row>
    <row r="2976" spans="1:10" ht="18" hidden="1" customHeight="1">
      <c r="A2976" s="414"/>
      <c r="B2976" s="414"/>
      <c r="C2976" s="414"/>
      <c r="D2976" s="414"/>
      <c r="E2976" s="412">
        <v>2014</v>
      </c>
      <c r="F2976" s="413"/>
      <c r="G2976" s="413"/>
      <c r="H2976" s="410">
        <f t="shared" si="92"/>
        <v>39172915</v>
      </c>
      <c r="I2976" s="410" t="str">
        <f t="shared" si="93"/>
        <v>--- Iš adityviosios polimerizacijos produktų</v>
      </c>
      <c r="J2976" s="410" t="str">
        <f t="shared" si="93"/>
        <v>kilogramai</v>
      </c>
    </row>
    <row r="2977" spans="1:10" ht="18" hidden="1" customHeight="1">
      <c r="A2977" s="414"/>
      <c r="B2977" s="414"/>
      <c r="C2977" s="414"/>
      <c r="D2977" s="414"/>
      <c r="E2977" s="412">
        <v>2013</v>
      </c>
      <c r="F2977" s="413"/>
      <c r="G2977" s="413"/>
      <c r="H2977" s="410">
        <f t="shared" si="92"/>
        <v>39172915</v>
      </c>
      <c r="I2977" s="410" t="str">
        <f t="shared" si="93"/>
        <v>--- Iš adityviosios polimerizacijos produktų</v>
      </c>
      <c r="J2977" s="410" t="str">
        <f t="shared" si="93"/>
        <v>kilogramai</v>
      </c>
    </row>
    <row r="2978" spans="1:10" ht="18" hidden="1" customHeight="1">
      <c r="A2978" s="414"/>
      <c r="B2978" s="414"/>
      <c r="C2978" s="414"/>
      <c r="D2978" s="414"/>
      <c r="E2978" s="412">
        <v>2012</v>
      </c>
      <c r="F2978" s="413"/>
      <c r="G2978" s="413"/>
      <c r="H2978" s="410">
        <f t="shared" si="92"/>
        <v>39172915</v>
      </c>
      <c r="I2978" s="410" t="str">
        <f t="shared" si="93"/>
        <v>--- Iš adityviosios polimerizacijos produktų</v>
      </c>
      <c r="J2978" s="410" t="str">
        <f t="shared" si="93"/>
        <v>kilogramai</v>
      </c>
    </row>
    <row r="2979" spans="1:10" ht="18" hidden="1" customHeight="1">
      <c r="A2979" s="414"/>
      <c r="B2979" s="414"/>
      <c r="C2979" s="414"/>
      <c r="D2979" s="414"/>
      <c r="E2979" s="412">
        <v>2011</v>
      </c>
      <c r="F2979" s="413"/>
      <c r="G2979" s="413"/>
      <c r="H2979" s="410">
        <f t="shared" si="92"/>
        <v>39172915</v>
      </c>
      <c r="I2979" s="410" t="str">
        <f t="shared" si="93"/>
        <v>--- Iš adityviosios polimerizacijos produktų</v>
      </c>
      <c r="J2979" s="410" t="str">
        <f t="shared" si="93"/>
        <v>kilogramai</v>
      </c>
    </row>
    <row r="2980" spans="1:10" ht="18" hidden="1" customHeight="1">
      <c r="A2980" s="414"/>
      <c r="B2980" s="414"/>
      <c r="C2980" s="414"/>
      <c r="D2980" s="414"/>
      <c r="E2980" s="412">
        <v>2010</v>
      </c>
      <c r="F2980" s="413"/>
      <c r="G2980" s="413"/>
      <c r="H2980" s="410">
        <f t="shared" si="92"/>
        <v>39172915</v>
      </c>
      <c r="I2980" s="410" t="str">
        <f t="shared" si="93"/>
        <v>--- Iš adityviosios polimerizacijos produktų</v>
      </c>
      <c r="J2980" s="410" t="str">
        <f t="shared" si="93"/>
        <v>kilogramai</v>
      </c>
    </row>
    <row r="2981" spans="1:10" ht="18" hidden="1" customHeight="1">
      <c r="A2981" s="414"/>
      <c r="B2981" s="414"/>
      <c r="C2981" s="414"/>
      <c r="D2981" s="414"/>
      <c r="E2981" s="412">
        <v>2009</v>
      </c>
      <c r="F2981" s="413">
        <v>0</v>
      </c>
      <c r="G2981" s="413">
        <v>881.9</v>
      </c>
      <c r="H2981" s="410">
        <f t="shared" si="92"/>
        <v>39172915</v>
      </c>
      <c r="I2981" s="410" t="str">
        <f t="shared" si="93"/>
        <v>--- Iš adityviosios polimerizacijos produktų</v>
      </c>
      <c r="J2981" s="410" t="str">
        <f t="shared" si="93"/>
        <v>kilogramai</v>
      </c>
    </row>
    <row r="2982" spans="1:10" ht="18" hidden="1" customHeight="1">
      <c r="A2982" s="414"/>
      <c r="B2982" s="414"/>
      <c r="C2982" s="414"/>
      <c r="D2982" s="414"/>
      <c r="E2982" s="412">
        <v>2008</v>
      </c>
      <c r="F2982" s="413">
        <v>0</v>
      </c>
      <c r="G2982" s="413">
        <v>1194</v>
      </c>
      <c r="H2982" s="410">
        <f t="shared" si="92"/>
        <v>39172915</v>
      </c>
      <c r="I2982" s="410" t="str">
        <f t="shared" si="93"/>
        <v>--- Iš adityviosios polimerizacijos produktų</v>
      </c>
      <c r="J2982" s="410" t="str">
        <f t="shared" si="93"/>
        <v>kilogramai</v>
      </c>
    </row>
    <row r="2983" spans="1:10" ht="18" hidden="1" customHeight="1">
      <c r="A2983" s="414"/>
      <c r="B2983" s="414"/>
      <c r="C2983" s="414"/>
      <c r="D2983" s="414"/>
      <c r="E2983" s="412">
        <v>2007</v>
      </c>
      <c r="F2983" s="413">
        <v>0</v>
      </c>
      <c r="G2983" s="413">
        <v>2091.1999999999998</v>
      </c>
      <c r="H2983" s="410">
        <f t="shared" si="92"/>
        <v>39172915</v>
      </c>
      <c r="I2983" s="410" t="str">
        <f t="shared" si="93"/>
        <v>--- Iš adityviosios polimerizacijos produktų</v>
      </c>
      <c r="J2983" s="410" t="str">
        <f t="shared" si="93"/>
        <v>kilogramai</v>
      </c>
    </row>
    <row r="2984" spans="1:10" ht="18" hidden="1" customHeight="1">
      <c r="A2984" s="414"/>
      <c r="B2984" s="414"/>
      <c r="C2984" s="414"/>
      <c r="D2984" s="414"/>
      <c r="E2984" s="412">
        <v>2006</v>
      </c>
      <c r="F2984" s="413">
        <v>0</v>
      </c>
      <c r="G2984" s="413">
        <v>8401.9</v>
      </c>
      <c r="H2984" s="410">
        <f t="shared" si="92"/>
        <v>39172915</v>
      </c>
      <c r="I2984" s="410" t="str">
        <f t="shared" si="93"/>
        <v>--- Iš adityviosios polimerizacijos produktų</v>
      </c>
      <c r="J2984" s="410" t="str">
        <f t="shared" si="93"/>
        <v>kilogramai</v>
      </c>
    </row>
    <row r="2985" spans="1:10" ht="18" hidden="1" customHeight="1">
      <c r="A2985" s="414"/>
      <c r="B2985" s="414"/>
      <c r="C2985" s="414"/>
      <c r="D2985" s="414"/>
      <c r="E2985" s="412">
        <v>2005</v>
      </c>
      <c r="F2985" s="413">
        <v>80</v>
      </c>
      <c r="G2985" s="413">
        <v>6891.6</v>
      </c>
      <c r="H2985" s="410">
        <f t="shared" si="92"/>
        <v>39172915</v>
      </c>
      <c r="I2985" s="410" t="str">
        <f t="shared" si="93"/>
        <v>--- Iš adityviosios polimerizacijos produktų</v>
      </c>
      <c r="J2985" s="410" t="str">
        <f t="shared" si="93"/>
        <v>kilogramai</v>
      </c>
    </row>
    <row r="2986" spans="1:10" ht="18" hidden="1" customHeight="1">
      <c r="A2986" s="414"/>
      <c r="B2986" s="411" t="s">
        <v>3412</v>
      </c>
      <c r="C2986" s="411" t="s">
        <v>3082</v>
      </c>
      <c r="D2986" s="411" t="s">
        <v>3054</v>
      </c>
      <c r="E2986" s="412">
        <v>2018</v>
      </c>
      <c r="F2986" s="413"/>
      <c r="G2986" s="413"/>
      <c r="H2986" s="410">
        <f t="shared" si="92"/>
        <v>39172919</v>
      </c>
      <c r="I2986" s="410" t="str">
        <f t="shared" si="93"/>
        <v>--- Kiti</v>
      </c>
      <c r="J2986" s="410" t="str">
        <f t="shared" si="93"/>
        <v>kilogramai</v>
      </c>
    </row>
    <row r="2987" spans="1:10" ht="18" hidden="1" customHeight="1">
      <c r="A2987" s="414"/>
      <c r="B2987" s="414"/>
      <c r="C2987" s="414"/>
      <c r="D2987" s="414"/>
      <c r="E2987" s="412">
        <v>2017</v>
      </c>
      <c r="F2987" s="413"/>
      <c r="G2987" s="413"/>
      <c r="H2987" s="410">
        <f t="shared" si="92"/>
        <v>39172919</v>
      </c>
      <c r="I2987" s="410" t="str">
        <f t="shared" si="93"/>
        <v>--- Kiti</v>
      </c>
      <c r="J2987" s="410" t="str">
        <f t="shared" si="93"/>
        <v>kilogramai</v>
      </c>
    </row>
    <row r="2988" spans="1:10" ht="18" hidden="1" customHeight="1">
      <c r="A2988" s="414"/>
      <c r="B2988" s="414"/>
      <c r="C2988" s="414"/>
      <c r="D2988" s="414"/>
      <c r="E2988" s="412">
        <v>2016</v>
      </c>
      <c r="F2988" s="413"/>
      <c r="G2988" s="413"/>
      <c r="H2988" s="410">
        <f t="shared" si="92"/>
        <v>39172919</v>
      </c>
      <c r="I2988" s="410" t="str">
        <f t="shared" si="93"/>
        <v>--- Kiti</v>
      </c>
      <c r="J2988" s="410" t="str">
        <f t="shared" si="93"/>
        <v>kilogramai</v>
      </c>
    </row>
    <row r="2989" spans="1:10" ht="18" hidden="1" customHeight="1">
      <c r="A2989" s="414"/>
      <c r="B2989" s="414"/>
      <c r="C2989" s="414"/>
      <c r="D2989" s="414"/>
      <c r="E2989" s="412">
        <v>2015</v>
      </c>
      <c r="F2989" s="413"/>
      <c r="G2989" s="413"/>
      <c r="H2989" s="410">
        <f t="shared" si="92"/>
        <v>39172919</v>
      </c>
      <c r="I2989" s="410" t="str">
        <f t="shared" si="93"/>
        <v>--- Kiti</v>
      </c>
      <c r="J2989" s="410" t="str">
        <f t="shared" si="93"/>
        <v>kilogramai</v>
      </c>
    </row>
    <row r="2990" spans="1:10" ht="18" hidden="1" customHeight="1">
      <c r="A2990" s="414"/>
      <c r="B2990" s="414"/>
      <c r="C2990" s="414"/>
      <c r="D2990" s="414"/>
      <c r="E2990" s="412">
        <v>2014</v>
      </c>
      <c r="F2990" s="413"/>
      <c r="G2990" s="413"/>
      <c r="H2990" s="410">
        <f t="shared" si="92"/>
        <v>39172919</v>
      </c>
      <c r="I2990" s="410" t="str">
        <f t="shared" si="93"/>
        <v>--- Kiti</v>
      </c>
      <c r="J2990" s="410" t="str">
        <f t="shared" si="93"/>
        <v>kilogramai</v>
      </c>
    </row>
    <row r="2991" spans="1:10" ht="18" hidden="1" customHeight="1">
      <c r="A2991" s="414"/>
      <c r="B2991" s="414"/>
      <c r="C2991" s="414"/>
      <c r="D2991" s="414"/>
      <c r="E2991" s="412">
        <v>2013</v>
      </c>
      <c r="F2991" s="413"/>
      <c r="G2991" s="413"/>
      <c r="H2991" s="410">
        <f t="shared" si="92"/>
        <v>39172919</v>
      </c>
      <c r="I2991" s="410" t="str">
        <f t="shared" si="93"/>
        <v>--- Kiti</v>
      </c>
      <c r="J2991" s="410" t="str">
        <f t="shared" si="93"/>
        <v>kilogramai</v>
      </c>
    </row>
    <row r="2992" spans="1:10" ht="18" hidden="1" customHeight="1">
      <c r="A2992" s="414"/>
      <c r="B2992" s="414"/>
      <c r="C2992" s="414"/>
      <c r="D2992" s="414"/>
      <c r="E2992" s="412">
        <v>2012</v>
      </c>
      <c r="F2992" s="413"/>
      <c r="G2992" s="413"/>
      <c r="H2992" s="410">
        <f t="shared" si="92"/>
        <v>39172919</v>
      </c>
      <c r="I2992" s="410" t="str">
        <f t="shared" si="93"/>
        <v>--- Kiti</v>
      </c>
      <c r="J2992" s="410" t="str">
        <f t="shared" si="93"/>
        <v>kilogramai</v>
      </c>
    </row>
    <row r="2993" spans="1:10" ht="18" hidden="1" customHeight="1">
      <c r="A2993" s="414"/>
      <c r="B2993" s="414"/>
      <c r="C2993" s="414"/>
      <c r="D2993" s="414"/>
      <c r="E2993" s="412">
        <v>2011</v>
      </c>
      <c r="F2993" s="413"/>
      <c r="G2993" s="413"/>
      <c r="H2993" s="410">
        <f t="shared" si="92"/>
        <v>39172919</v>
      </c>
      <c r="I2993" s="410" t="str">
        <f t="shared" si="93"/>
        <v>--- Kiti</v>
      </c>
      <c r="J2993" s="410" t="str">
        <f t="shared" si="93"/>
        <v>kilogramai</v>
      </c>
    </row>
    <row r="2994" spans="1:10" ht="18" hidden="1" customHeight="1">
      <c r="A2994" s="414"/>
      <c r="B2994" s="414"/>
      <c r="C2994" s="414"/>
      <c r="D2994" s="414"/>
      <c r="E2994" s="412">
        <v>2010</v>
      </c>
      <c r="F2994" s="413"/>
      <c r="G2994" s="413"/>
      <c r="H2994" s="410">
        <f t="shared" si="92"/>
        <v>39172919</v>
      </c>
      <c r="I2994" s="410" t="str">
        <f t="shared" si="93"/>
        <v>--- Kiti</v>
      </c>
      <c r="J2994" s="410" t="str">
        <f t="shared" si="93"/>
        <v>kilogramai</v>
      </c>
    </row>
    <row r="2995" spans="1:10" ht="18" hidden="1" customHeight="1">
      <c r="A2995" s="414"/>
      <c r="B2995" s="414"/>
      <c r="C2995" s="414"/>
      <c r="D2995" s="414"/>
      <c r="E2995" s="412">
        <v>2009</v>
      </c>
      <c r="F2995" s="413">
        <v>1789.9</v>
      </c>
      <c r="G2995" s="413">
        <v>222135.3</v>
      </c>
      <c r="H2995" s="410">
        <f t="shared" si="92"/>
        <v>39172919</v>
      </c>
      <c r="I2995" s="410" t="str">
        <f t="shared" si="93"/>
        <v>--- Kiti</v>
      </c>
      <c r="J2995" s="410" t="str">
        <f t="shared" si="93"/>
        <v>kilogramai</v>
      </c>
    </row>
    <row r="2996" spans="1:10" ht="18" hidden="1" customHeight="1">
      <c r="A2996" s="414"/>
      <c r="B2996" s="414"/>
      <c r="C2996" s="414"/>
      <c r="D2996" s="414"/>
      <c r="E2996" s="412">
        <v>2008</v>
      </c>
      <c r="F2996" s="413">
        <v>4481</v>
      </c>
      <c r="G2996" s="413">
        <v>166215.5</v>
      </c>
      <c r="H2996" s="410">
        <f t="shared" si="92"/>
        <v>39172919</v>
      </c>
      <c r="I2996" s="410" t="str">
        <f t="shared" si="93"/>
        <v>--- Kiti</v>
      </c>
      <c r="J2996" s="410" t="str">
        <f t="shared" si="93"/>
        <v>kilogramai</v>
      </c>
    </row>
    <row r="2997" spans="1:10" ht="18" hidden="1" customHeight="1">
      <c r="A2997" s="414"/>
      <c r="B2997" s="414"/>
      <c r="C2997" s="414"/>
      <c r="D2997" s="414"/>
      <c r="E2997" s="412">
        <v>2007</v>
      </c>
      <c r="F2997" s="413">
        <v>413</v>
      </c>
      <c r="G2997" s="413">
        <v>565491.30000000005</v>
      </c>
      <c r="H2997" s="410">
        <f t="shared" si="92"/>
        <v>39172919</v>
      </c>
      <c r="I2997" s="410" t="str">
        <f t="shared" si="93"/>
        <v>--- Kiti</v>
      </c>
      <c r="J2997" s="410" t="str">
        <f t="shared" si="93"/>
        <v>kilogramai</v>
      </c>
    </row>
    <row r="2998" spans="1:10" ht="18" hidden="1" customHeight="1">
      <c r="A2998" s="414"/>
      <c r="B2998" s="414"/>
      <c r="C2998" s="414"/>
      <c r="D2998" s="414"/>
      <c r="E2998" s="412">
        <v>2006</v>
      </c>
      <c r="F2998" s="413">
        <v>7939.7</v>
      </c>
      <c r="G2998" s="413">
        <v>317607.59999999998</v>
      </c>
      <c r="H2998" s="410">
        <f t="shared" si="92"/>
        <v>39172919</v>
      </c>
      <c r="I2998" s="410" t="str">
        <f t="shared" si="93"/>
        <v>--- Kiti</v>
      </c>
      <c r="J2998" s="410" t="str">
        <f t="shared" si="93"/>
        <v>kilogramai</v>
      </c>
    </row>
    <row r="2999" spans="1:10" ht="18" hidden="1" customHeight="1">
      <c r="A2999" s="414"/>
      <c r="B2999" s="414"/>
      <c r="C2999" s="414"/>
      <c r="D2999" s="414"/>
      <c r="E2999" s="412">
        <v>2005</v>
      </c>
      <c r="F2999" s="413">
        <v>685.5</v>
      </c>
      <c r="G2999" s="413">
        <v>436168.6</v>
      </c>
      <c r="H2999" s="410">
        <f t="shared" si="92"/>
        <v>39172919</v>
      </c>
      <c r="I2999" s="410" t="str">
        <f t="shared" si="93"/>
        <v>--- Kiti</v>
      </c>
      <c r="J2999" s="410" t="str">
        <f t="shared" si="93"/>
        <v>kilogramai</v>
      </c>
    </row>
    <row r="3000" spans="1:10" ht="18" hidden="1" customHeight="1">
      <c r="A3000" s="414"/>
      <c r="B3000" s="411" t="s">
        <v>3413</v>
      </c>
      <c r="C3000" s="411" t="s">
        <v>3082</v>
      </c>
      <c r="D3000" s="411" t="s">
        <v>3054</v>
      </c>
      <c r="E3000" s="412">
        <v>2018</v>
      </c>
      <c r="F3000" s="413"/>
      <c r="G3000" s="413"/>
      <c r="H3000" s="410">
        <f t="shared" si="92"/>
        <v>39172990</v>
      </c>
      <c r="I3000" s="410" t="str">
        <f t="shared" si="93"/>
        <v>--- Kiti</v>
      </c>
      <c r="J3000" s="410" t="str">
        <f t="shared" si="93"/>
        <v>kilogramai</v>
      </c>
    </row>
    <row r="3001" spans="1:10" ht="18" hidden="1" customHeight="1">
      <c r="A3001" s="414"/>
      <c r="B3001" s="414"/>
      <c r="C3001" s="414"/>
      <c r="D3001" s="414"/>
      <c r="E3001" s="412">
        <v>2017</v>
      </c>
      <c r="F3001" s="413"/>
      <c r="G3001" s="413"/>
      <c r="H3001" s="410">
        <f t="shared" si="92"/>
        <v>39172990</v>
      </c>
      <c r="I3001" s="410" t="str">
        <f t="shared" si="93"/>
        <v>--- Kiti</v>
      </c>
      <c r="J3001" s="410" t="str">
        <f t="shared" si="93"/>
        <v>kilogramai</v>
      </c>
    </row>
    <row r="3002" spans="1:10" ht="18" hidden="1" customHeight="1">
      <c r="A3002" s="414"/>
      <c r="B3002" s="414"/>
      <c r="C3002" s="414"/>
      <c r="D3002" s="414"/>
      <c r="E3002" s="412">
        <v>2016</v>
      </c>
      <c r="F3002" s="413"/>
      <c r="G3002" s="413"/>
      <c r="H3002" s="410">
        <f t="shared" si="92"/>
        <v>39172990</v>
      </c>
      <c r="I3002" s="410" t="str">
        <f t="shared" si="93"/>
        <v>--- Kiti</v>
      </c>
      <c r="J3002" s="410" t="str">
        <f t="shared" si="93"/>
        <v>kilogramai</v>
      </c>
    </row>
    <row r="3003" spans="1:10" ht="18" hidden="1" customHeight="1">
      <c r="A3003" s="414"/>
      <c r="B3003" s="414"/>
      <c r="C3003" s="414"/>
      <c r="D3003" s="414"/>
      <c r="E3003" s="412">
        <v>2015</v>
      </c>
      <c r="F3003" s="413"/>
      <c r="G3003" s="413"/>
      <c r="H3003" s="410">
        <f t="shared" si="92"/>
        <v>39172990</v>
      </c>
      <c r="I3003" s="410" t="str">
        <f t="shared" si="93"/>
        <v>--- Kiti</v>
      </c>
      <c r="J3003" s="410" t="str">
        <f t="shared" si="93"/>
        <v>kilogramai</v>
      </c>
    </row>
    <row r="3004" spans="1:10" ht="18" hidden="1" customHeight="1">
      <c r="A3004" s="414"/>
      <c r="B3004" s="414"/>
      <c r="C3004" s="414"/>
      <c r="D3004" s="414"/>
      <c r="E3004" s="412">
        <v>2014</v>
      </c>
      <c r="F3004" s="413"/>
      <c r="G3004" s="413"/>
      <c r="H3004" s="410">
        <f t="shared" si="92"/>
        <v>39172990</v>
      </c>
      <c r="I3004" s="410" t="str">
        <f t="shared" si="93"/>
        <v>--- Kiti</v>
      </c>
      <c r="J3004" s="410" t="str">
        <f t="shared" si="93"/>
        <v>kilogramai</v>
      </c>
    </row>
    <row r="3005" spans="1:10" ht="18" hidden="1" customHeight="1">
      <c r="A3005" s="414"/>
      <c r="B3005" s="414"/>
      <c r="C3005" s="414"/>
      <c r="D3005" s="414"/>
      <c r="E3005" s="412">
        <v>2013</v>
      </c>
      <c r="F3005" s="413"/>
      <c r="G3005" s="413"/>
      <c r="H3005" s="410">
        <f t="shared" si="92"/>
        <v>39172990</v>
      </c>
      <c r="I3005" s="410" t="str">
        <f t="shared" si="93"/>
        <v>--- Kiti</v>
      </c>
      <c r="J3005" s="410" t="str">
        <f t="shared" si="93"/>
        <v>kilogramai</v>
      </c>
    </row>
    <row r="3006" spans="1:10" ht="18" hidden="1" customHeight="1">
      <c r="A3006" s="414"/>
      <c r="B3006" s="414"/>
      <c r="C3006" s="414"/>
      <c r="D3006" s="414"/>
      <c r="E3006" s="412">
        <v>2012</v>
      </c>
      <c r="F3006" s="413"/>
      <c r="G3006" s="413"/>
      <c r="H3006" s="410">
        <f t="shared" si="92"/>
        <v>39172990</v>
      </c>
      <c r="I3006" s="410" t="str">
        <f t="shared" si="93"/>
        <v>--- Kiti</v>
      </c>
      <c r="J3006" s="410" t="str">
        <f t="shared" si="93"/>
        <v>kilogramai</v>
      </c>
    </row>
    <row r="3007" spans="1:10" ht="18" hidden="1" customHeight="1">
      <c r="A3007" s="414"/>
      <c r="B3007" s="414"/>
      <c r="C3007" s="414"/>
      <c r="D3007" s="414"/>
      <c r="E3007" s="412">
        <v>2011</v>
      </c>
      <c r="F3007" s="413"/>
      <c r="G3007" s="413"/>
      <c r="H3007" s="410">
        <f t="shared" si="92"/>
        <v>39172990</v>
      </c>
      <c r="I3007" s="410" t="str">
        <f t="shared" si="93"/>
        <v>--- Kiti</v>
      </c>
      <c r="J3007" s="410" t="str">
        <f t="shared" si="93"/>
        <v>kilogramai</v>
      </c>
    </row>
    <row r="3008" spans="1:10" ht="18" hidden="1" customHeight="1">
      <c r="A3008" s="414"/>
      <c r="B3008" s="414"/>
      <c r="C3008" s="414"/>
      <c r="D3008" s="414"/>
      <c r="E3008" s="412">
        <v>2010</v>
      </c>
      <c r="F3008" s="413"/>
      <c r="G3008" s="413"/>
      <c r="H3008" s="410">
        <f t="shared" si="92"/>
        <v>39172990</v>
      </c>
      <c r="I3008" s="410" t="str">
        <f t="shared" si="93"/>
        <v>--- Kiti</v>
      </c>
      <c r="J3008" s="410" t="str">
        <f t="shared" si="93"/>
        <v>kilogramai</v>
      </c>
    </row>
    <row r="3009" spans="1:10" ht="18" hidden="1" customHeight="1">
      <c r="A3009" s="414"/>
      <c r="B3009" s="414"/>
      <c r="C3009" s="414"/>
      <c r="D3009" s="414"/>
      <c r="E3009" s="412">
        <v>2009</v>
      </c>
      <c r="F3009" s="413">
        <v>8140.3</v>
      </c>
      <c r="G3009" s="413">
        <v>70302.100000000006</v>
      </c>
      <c r="H3009" s="410">
        <f t="shared" si="92"/>
        <v>39172990</v>
      </c>
      <c r="I3009" s="410" t="str">
        <f t="shared" si="93"/>
        <v>--- Kiti</v>
      </c>
      <c r="J3009" s="410" t="str">
        <f t="shared" si="93"/>
        <v>kilogramai</v>
      </c>
    </row>
    <row r="3010" spans="1:10" ht="18" hidden="1" customHeight="1">
      <c r="A3010" s="414"/>
      <c r="B3010" s="414"/>
      <c r="C3010" s="414"/>
      <c r="D3010" s="414"/>
      <c r="E3010" s="412">
        <v>2008</v>
      </c>
      <c r="F3010" s="413">
        <v>6326.4</v>
      </c>
      <c r="G3010" s="413">
        <v>92296.7</v>
      </c>
      <c r="H3010" s="410">
        <f t="shared" si="92"/>
        <v>39172990</v>
      </c>
      <c r="I3010" s="410" t="str">
        <f t="shared" si="93"/>
        <v>--- Kiti</v>
      </c>
      <c r="J3010" s="410" t="str">
        <f t="shared" si="93"/>
        <v>kilogramai</v>
      </c>
    </row>
    <row r="3011" spans="1:10" ht="18" hidden="1" customHeight="1">
      <c r="A3011" s="414"/>
      <c r="B3011" s="414"/>
      <c r="C3011" s="414"/>
      <c r="D3011" s="414"/>
      <c r="E3011" s="412">
        <v>2007</v>
      </c>
      <c r="F3011" s="413">
        <v>12964.4</v>
      </c>
      <c r="G3011" s="413">
        <v>123210.2</v>
      </c>
      <c r="H3011" s="410">
        <f t="shared" si="92"/>
        <v>39172990</v>
      </c>
      <c r="I3011" s="410" t="str">
        <f t="shared" si="93"/>
        <v>--- Kiti</v>
      </c>
      <c r="J3011" s="410" t="str">
        <f t="shared" si="93"/>
        <v>kilogramai</v>
      </c>
    </row>
    <row r="3012" spans="1:10" ht="18" hidden="1" customHeight="1">
      <c r="A3012" s="414"/>
      <c r="B3012" s="414"/>
      <c r="C3012" s="414"/>
      <c r="D3012" s="414"/>
      <c r="E3012" s="412">
        <v>2006</v>
      </c>
      <c r="F3012" s="413">
        <v>4973.6000000000004</v>
      </c>
      <c r="G3012" s="413">
        <v>182617.3</v>
      </c>
      <c r="H3012" s="410">
        <f t="shared" si="92"/>
        <v>39172990</v>
      </c>
      <c r="I3012" s="410" t="str">
        <f t="shared" si="93"/>
        <v>--- Kiti</v>
      </c>
      <c r="J3012" s="410" t="str">
        <f t="shared" si="93"/>
        <v>kilogramai</v>
      </c>
    </row>
    <row r="3013" spans="1:10" ht="18" hidden="1" customHeight="1">
      <c r="A3013" s="414"/>
      <c r="B3013" s="414"/>
      <c r="C3013" s="414"/>
      <c r="D3013" s="414"/>
      <c r="E3013" s="412">
        <v>2005</v>
      </c>
      <c r="F3013" s="413"/>
      <c r="G3013" s="413"/>
      <c r="H3013" s="410">
        <f t="shared" ref="H3013:H3076" si="94">+IF(B3013=0,H3012,VALUE(B3013))</f>
        <v>39172990</v>
      </c>
      <c r="I3013" s="410" t="str">
        <f t="shared" ref="I3013:J3076" si="95">+IF(C3013=0,I3012,C3013)</f>
        <v>--- Kiti</v>
      </c>
      <c r="J3013" s="410" t="str">
        <f t="shared" si="95"/>
        <v>kilogramai</v>
      </c>
    </row>
    <row r="3014" spans="1:10" ht="18" hidden="1" customHeight="1">
      <c r="A3014" s="414"/>
      <c r="B3014" s="411" t="s">
        <v>3414</v>
      </c>
      <c r="C3014" s="411" t="s">
        <v>3396</v>
      </c>
      <c r="D3014" s="411" t="s">
        <v>3054</v>
      </c>
      <c r="E3014" s="412">
        <v>2018</v>
      </c>
      <c r="F3014" s="413"/>
      <c r="G3014" s="413"/>
      <c r="H3014" s="410">
        <f t="shared" si="94"/>
        <v>39172991</v>
      </c>
      <c r="I3014" s="410" t="str">
        <f t="shared" si="95"/>
        <v>--- Su primontuotomis jungiamosiomis detalėmis (fitingais), skirti naudoti civilinėje aviacijoje</v>
      </c>
      <c r="J3014" s="410" t="str">
        <f t="shared" si="95"/>
        <v>kilogramai</v>
      </c>
    </row>
    <row r="3015" spans="1:10" ht="18" hidden="1" customHeight="1">
      <c r="A3015" s="414"/>
      <c r="B3015" s="414"/>
      <c r="C3015" s="414"/>
      <c r="D3015" s="414"/>
      <c r="E3015" s="412">
        <v>2017</v>
      </c>
      <c r="F3015" s="413"/>
      <c r="G3015" s="413"/>
      <c r="H3015" s="410">
        <f t="shared" si="94"/>
        <v>39172991</v>
      </c>
      <c r="I3015" s="410" t="str">
        <f t="shared" si="95"/>
        <v>--- Su primontuotomis jungiamosiomis detalėmis (fitingais), skirti naudoti civilinėje aviacijoje</v>
      </c>
      <c r="J3015" s="410" t="str">
        <f t="shared" si="95"/>
        <v>kilogramai</v>
      </c>
    </row>
    <row r="3016" spans="1:10" ht="18" hidden="1" customHeight="1">
      <c r="A3016" s="414"/>
      <c r="B3016" s="414"/>
      <c r="C3016" s="414"/>
      <c r="D3016" s="414"/>
      <c r="E3016" s="412">
        <v>2016</v>
      </c>
      <c r="F3016" s="413"/>
      <c r="G3016" s="413"/>
      <c r="H3016" s="410">
        <f t="shared" si="94"/>
        <v>39172991</v>
      </c>
      <c r="I3016" s="410" t="str">
        <f t="shared" si="95"/>
        <v>--- Su primontuotomis jungiamosiomis detalėmis (fitingais), skirti naudoti civilinėje aviacijoje</v>
      </c>
      <c r="J3016" s="410" t="str">
        <f t="shared" si="95"/>
        <v>kilogramai</v>
      </c>
    </row>
    <row r="3017" spans="1:10" ht="18" hidden="1" customHeight="1">
      <c r="A3017" s="414"/>
      <c r="B3017" s="414"/>
      <c r="C3017" s="414"/>
      <c r="D3017" s="414"/>
      <c r="E3017" s="412">
        <v>2015</v>
      </c>
      <c r="F3017" s="413"/>
      <c r="G3017" s="413"/>
      <c r="H3017" s="410">
        <f t="shared" si="94"/>
        <v>39172991</v>
      </c>
      <c r="I3017" s="410" t="str">
        <f t="shared" si="95"/>
        <v>--- Su primontuotomis jungiamosiomis detalėmis (fitingais), skirti naudoti civilinėje aviacijoje</v>
      </c>
      <c r="J3017" s="410" t="str">
        <f t="shared" si="95"/>
        <v>kilogramai</v>
      </c>
    </row>
    <row r="3018" spans="1:10" ht="18" hidden="1" customHeight="1">
      <c r="A3018" s="414"/>
      <c r="B3018" s="414"/>
      <c r="C3018" s="414"/>
      <c r="D3018" s="414"/>
      <c r="E3018" s="412">
        <v>2014</v>
      </c>
      <c r="F3018" s="413"/>
      <c r="G3018" s="413"/>
      <c r="H3018" s="410">
        <f t="shared" si="94"/>
        <v>39172991</v>
      </c>
      <c r="I3018" s="410" t="str">
        <f t="shared" si="95"/>
        <v>--- Su primontuotomis jungiamosiomis detalėmis (fitingais), skirti naudoti civilinėje aviacijoje</v>
      </c>
      <c r="J3018" s="410" t="str">
        <f t="shared" si="95"/>
        <v>kilogramai</v>
      </c>
    </row>
    <row r="3019" spans="1:10" ht="18" hidden="1" customHeight="1">
      <c r="A3019" s="414"/>
      <c r="B3019" s="414"/>
      <c r="C3019" s="414"/>
      <c r="D3019" s="414"/>
      <c r="E3019" s="412">
        <v>2013</v>
      </c>
      <c r="F3019" s="413"/>
      <c r="G3019" s="413"/>
      <c r="H3019" s="410">
        <f t="shared" si="94"/>
        <v>39172991</v>
      </c>
      <c r="I3019" s="410" t="str">
        <f t="shared" si="95"/>
        <v>--- Su primontuotomis jungiamosiomis detalėmis (fitingais), skirti naudoti civilinėje aviacijoje</v>
      </c>
      <c r="J3019" s="410" t="str">
        <f t="shared" si="95"/>
        <v>kilogramai</v>
      </c>
    </row>
    <row r="3020" spans="1:10" ht="18" hidden="1" customHeight="1">
      <c r="A3020" s="414"/>
      <c r="B3020" s="414"/>
      <c r="C3020" s="414"/>
      <c r="D3020" s="414"/>
      <c r="E3020" s="412">
        <v>2012</v>
      </c>
      <c r="F3020" s="413"/>
      <c r="G3020" s="413"/>
      <c r="H3020" s="410">
        <f t="shared" si="94"/>
        <v>39172991</v>
      </c>
      <c r="I3020" s="410" t="str">
        <f t="shared" si="95"/>
        <v>--- Su primontuotomis jungiamosiomis detalėmis (fitingais), skirti naudoti civilinėje aviacijoje</v>
      </c>
      <c r="J3020" s="410" t="str">
        <f t="shared" si="95"/>
        <v>kilogramai</v>
      </c>
    </row>
    <row r="3021" spans="1:10" ht="18" hidden="1" customHeight="1">
      <c r="A3021" s="414"/>
      <c r="B3021" s="414"/>
      <c r="C3021" s="414"/>
      <c r="D3021" s="414"/>
      <c r="E3021" s="412">
        <v>2011</v>
      </c>
      <c r="F3021" s="413"/>
      <c r="G3021" s="413"/>
      <c r="H3021" s="410">
        <f t="shared" si="94"/>
        <v>39172991</v>
      </c>
      <c r="I3021" s="410" t="str">
        <f t="shared" si="95"/>
        <v>--- Su primontuotomis jungiamosiomis detalėmis (fitingais), skirti naudoti civilinėje aviacijoje</v>
      </c>
      <c r="J3021" s="410" t="str">
        <f t="shared" si="95"/>
        <v>kilogramai</v>
      </c>
    </row>
    <row r="3022" spans="1:10" ht="18" hidden="1" customHeight="1">
      <c r="A3022" s="414"/>
      <c r="B3022" s="414"/>
      <c r="C3022" s="414"/>
      <c r="D3022" s="414"/>
      <c r="E3022" s="412">
        <v>2010</v>
      </c>
      <c r="F3022" s="413"/>
      <c r="G3022" s="413"/>
      <c r="H3022" s="410">
        <f t="shared" si="94"/>
        <v>39172991</v>
      </c>
      <c r="I3022" s="410" t="str">
        <f t="shared" si="95"/>
        <v>--- Su primontuotomis jungiamosiomis detalėmis (fitingais), skirti naudoti civilinėje aviacijoje</v>
      </c>
      <c r="J3022" s="410" t="str">
        <f t="shared" si="95"/>
        <v>kilogramai</v>
      </c>
    </row>
    <row r="3023" spans="1:10" ht="18" hidden="1" customHeight="1">
      <c r="A3023" s="414"/>
      <c r="B3023" s="414"/>
      <c r="C3023" s="414"/>
      <c r="D3023" s="414"/>
      <c r="E3023" s="412">
        <v>2009</v>
      </c>
      <c r="F3023" s="413"/>
      <c r="G3023" s="413"/>
      <c r="H3023" s="410">
        <f t="shared" si="94"/>
        <v>39172991</v>
      </c>
      <c r="I3023" s="410" t="str">
        <f t="shared" si="95"/>
        <v>--- Su primontuotomis jungiamosiomis detalėmis (fitingais), skirti naudoti civilinėje aviacijoje</v>
      </c>
      <c r="J3023" s="410" t="str">
        <f t="shared" si="95"/>
        <v>kilogramai</v>
      </c>
    </row>
    <row r="3024" spans="1:10" ht="18" hidden="1" customHeight="1">
      <c r="A3024" s="414"/>
      <c r="B3024" s="414"/>
      <c r="C3024" s="414"/>
      <c r="D3024" s="414"/>
      <c r="E3024" s="412">
        <v>2008</v>
      </c>
      <c r="F3024" s="413"/>
      <c r="G3024" s="413"/>
      <c r="H3024" s="410">
        <f t="shared" si="94"/>
        <v>39172991</v>
      </c>
      <c r="I3024" s="410" t="str">
        <f t="shared" si="95"/>
        <v>--- Su primontuotomis jungiamosiomis detalėmis (fitingais), skirti naudoti civilinėje aviacijoje</v>
      </c>
      <c r="J3024" s="410" t="str">
        <f t="shared" si="95"/>
        <v>kilogramai</v>
      </c>
    </row>
    <row r="3025" spans="1:10" ht="18" hidden="1" customHeight="1">
      <c r="A3025" s="414"/>
      <c r="B3025" s="414"/>
      <c r="C3025" s="414"/>
      <c r="D3025" s="414"/>
      <c r="E3025" s="412">
        <v>2007</v>
      </c>
      <c r="F3025" s="413"/>
      <c r="G3025" s="413"/>
      <c r="H3025" s="410">
        <f t="shared" si="94"/>
        <v>39172991</v>
      </c>
      <c r="I3025" s="410" t="str">
        <f t="shared" si="95"/>
        <v>--- Su primontuotomis jungiamosiomis detalėmis (fitingais), skirti naudoti civilinėje aviacijoje</v>
      </c>
      <c r="J3025" s="410" t="str">
        <f t="shared" si="95"/>
        <v>kilogramai</v>
      </c>
    </row>
    <row r="3026" spans="1:10" ht="18" hidden="1" customHeight="1">
      <c r="A3026" s="414"/>
      <c r="B3026" s="414"/>
      <c r="C3026" s="414"/>
      <c r="D3026" s="414"/>
      <c r="E3026" s="412">
        <v>2006</v>
      </c>
      <c r="F3026" s="413"/>
      <c r="G3026" s="413"/>
      <c r="H3026" s="410">
        <f t="shared" si="94"/>
        <v>39172991</v>
      </c>
      <c r="I3026" s="410" t="str">
        <f t="shared" si="95"/>
        <v>--- Su primontuotomis jungiamosiomis detalėmis (fitingais), skirti naudoti civilinėje aviacijoje</v>
      </c>
      <c r="J3026" s="410" t="str">
        <f t="shared" si="95"/>
        <v>kilogramai</v>
      </c>
    </row>
    <row r="3027" spans="1:10" ht="18" hidden="1" customHeight="1">
      <c r="A3027" s="414"/>
      <c r="B3027" s="414"/>
      <c r="C3027" s="414"/>
      <c r="D3027" s="414"/>
      <c r="E3027" s="412">
        <v>2005</v>
      </c>
      <c r="F3027" s="413"/>
      <c r="G3027" s="413"/>
      <c r="H3027" s="410">
        <f t="shared" si="94"/>
        <v>39172991</v>
      </c>
      <c r="I3027" s="410" t="str">
        <f t="shared" si="95"/>
        <v>--- Su primontuotomis jungiamosiomis detalėmis (fitingais), skirti naudoti civilinėje aviacijoje</v>
      </c>
      <c r="J3027" s="410" t="str">
        <f t="shared" si="95"/>
        <v>kilogramai</v>
      </c>
    </row>
    <row r="3028" spans="1:10" ht="18" hidden="1" customHeight="1">
      <c r="A3028" s="414"/>
      <c r="B3028" s="411" t="s">
        <v>3415</v>
      </c>
      <c r="C3028" s="411" t="s">
        <v>3082</v>
      </c>
      <c r="D3028" s="411" t="s">
        <v>3054</v>
      </c>
      <c r="E3028" s="412">
        <v>2018</v>
      </c>
      <c r="F3028" s="413"/>
      <c r="G3028" s="413"/>
      <c r="H3028" s="410">
        <f t="shared" si="94"/>
        <v>39172999</v>
      </c>
      <c r="I3028" s="410" t="str">
        <f t="shared" si="95"/>
        <v>--- Kiti</v>
      </c>
      <c r="J3028" s="410" t="str">
        <f t="shared" si="95"/>
        <v>kilogramai</v>
      </c>
    </row>
    <row r="3029" spans="1:10" ht="18" hidden="1" customHeight="1">
      <c r="A3029" s="414"/>
      <c r="B3029" s="414"/>
      <c r="C3029" s="414"/>
      <c r="D3029" s="414"/>
      <c r="E3029" s="412">
        <v>2017</v>
      </c>
      <c r="F3029" s="413"/>
      <c r="G3029" s="413"/>
      <c r="H3029" s="410">
        <f t="shared" si="94"/>
        <v>39172999</v>
      </c>
      <c r="I3029" s="410" t="str">
        <f t="shared" si="95"/>
        <v>--- Kiti</v>
      </c>
      <c r="J3029" s="410" t="str">
        <f t="shared" si="95"/>
        <v>kilogramai</v>
      </c>
    </row>
    <row r="3030" spans="1:10" ht="18" hidden="1" customHeight="1">
      <c r="A3030" s="414"/>
      <c r="B3030" s="414"/>
      <c r="C3030" s="414"/>
      <c r="D3030" s="414"/>
      <c r="E3030" s="412">
        <v>2016</v>
      </c>
      <c r="F3030" s="413"/>
      <c r="G3030" s="413"/>
      <c r="H3030" s="410">
        <f t="shared" si="94"/>
        <v>39172999</v>
      </c>
      <c r="I3030" s="410" t="str">
        <f t="shared" si="95"/>
        <v>--- Kiti</v>
      </c>
      <c r="J3030" s="410" t="str">
        <f t="shared" si="95"/>
        <v>kilogramai</v>
      </c>
    </row>
    <row r="3031" spans="1:10" ht="18" hidden="1" customHeight="1">
      <c r="A3031" s="414"/>
      <c r="B3031" s="414"/>
      <c r="C3031" s="414"/>
      <c r="D3031" s="414"/>
      <c r="E3031" s="412">
        <v>2015</v>
      </c>
      <c r="F3031" s="413"/>
      <c r="G3031" s="413"/>
      <c r="H3031" s="410">
        <f t="shared" si="94"/>
        <v>39172999</v>
      </c>
      <c r="I3031" s="410" t="str">
        <f t="shared" si="95"/>
        <v>--- Kiti</v>
      </c>
      <c r="J3031" s="410" t="str">
        <f t="shared" si="95"/>
        <v>kilogramai</v>
      </c>
    </row>
    <row r="3032" spans="1:10" ht="18" hidden="1" customHeight="1">
      <c r="A3032" s="414"/>
      <c r="B3032" s="414"/>
      <c r="C3032" s="414"/>
      <c r="D3032" s="414"/>
      <c r="E3032" s="412">
        <v>2014</v>
      </c>
      <c r="F3032" s="413"/>
      <c r="G3032" s="413"/>
      <c r="H3032" s="410">
        <f t="shared" si="94"/>
        <v>39172999</v>
      </c>
      <c r="I3032" s="410" t="str">
        <f t="shared" si="95"/>
        <v>--- Kiti</v>
      </c>
      <c r="J3032" s="410" t="str">
        <f t="shared" si="95"/>
        <v>kilogramai</v>
      </c>
    </row>
    <row r="3033" spans="1:10" ht="18" hidden="1" customHeight="1">
      <c r="A3033" s="414"/>
      <c r="B3033" s="414"/>
      <c r="C3033" s="414"/>
      <c r="D3033" s="414"/>
      <c r="E3033" s="412">
        <v>2013</v>
      </c>
      <c r="F3033" s="413"/>
      <c r="G3033" s="413"/>
      <c r="H3033" s="410">
        <f t="shared" si="94"/>
        <v>39172999</v>
      </c>
      <c r="I3033" s="410" t="str">
        <f t="shared" si="95"/>
        <v>--- Kiti</v>
      </c>
      <c r="J3033" s="410" t="str">
        <f t="shared" si="95"/>
        <v>kilogramai</v>
      </c>
    </row>
    <row r="3034" spans="1:10" ht="18" hidden="1" customHeight="1">
      <c r="A3034" s="414"/>
      <c r="B3034" s="414"/>
      <c r="C3034" s="414"/>
      <c r="D3034" s="414"/>
      <c r="E3034" s="412">
        <v>2012</v>
      </c>
      <c r="F3034" s="413"/>
      <c r="G3034" s="413"/>
      <c r="H3034" s="410">
        <f t="shared" si="94"/>
        <v>39172999</v>
      </c>
      <c r="I3034" s="410" t="str">
        <f t="shared" si="95"/>
        <v>--- Kiti</v>
      </c>
      <c r="J3034" s="410" t="str">
        <f t="shared" si="95"/>
        <v>kilogramai</v>
      </c>
    </row>
    <row r="3035" spans="1:10" ht="18" hidden="1" customHeight="1">
      <c r="A3035" s="414"/>
      <c r="B3035" s="414"/>
      <c r="C3035" s="414"/>
      <c r="D3035" s="414"/>
      <c r="E3035" s="412">
        <v>2011</v>
      </c>
      <c r="F3035" s="413"/>
      <c r="G3035" s="413"/>
      <c r="H3035" s="410">
        <f t="shared" si="94"/>
        <v>39172999</v>
      </c>
      <c r="I3035" s="410" t="str">
        <f t="shared" si="95"/>
        <v>--- Kiti</v>
      </c>
      <c r="J3035" s="410" t="str">
        <f t="shared" si="95"/>
        <v>kilogramai</v>
      </c>
    </row>
    <row r="3036" spans="1:10" ht="18" hidden="1" customHeight="1">
      <c r="A3036" s="414"/>
      <c r="B3036" s="414"/>
      <c r="C3036" s="414"/>
      <c r="D3036" s="414"/>
      <c r="E3036" s="412">
        <v>2010</v>
      </c>
      <c r="F3036" s="413"/>
      <c r="G3036" s="413"/>
      <c r="H3036" s="410">
        <f t="shared" si="94"/>
        <v>39172999</v>
      </c>
      <c r="I3036" s="410" t="str">
        <f t="shared" si="95"/>
        <v>--- Kiti</v>
      </c>
      <c r="J3036" s="410" t="str">
        <f t="shared" si="95"/>
        <v>kilogramai</v>
      </c>
    </row>
    <row r="3037" spans="1:10" ht="18" hidden="1" customHeight="1">
      <c r="A3037" s="414"/>
      <c r="B3037" s="414"/>
      <c r="C3037" s="414"/>
      <c r="D3037" s="414"/>
      <c r="E3037" s="412">
        <v>2009</v>
      </c>
      <c r="F3037" s="413"/>
      <c r="G3037" s="413"/>
      <c r="H3037" s="410">
        <f t="shared" si="94"/>
        <v>39172999</v>
      </c>
      <c r="I3037" s="410" t="str">
        <f t="shared" si="95"/>
        <v>--- Kiti</v>
      </c>
      <c r="J3037" s="410" t="str">
        <f t="shared" si="95"/>
        <v>kilogramai</v>
      </c>
    </row>
    <row r="3038" spans="1:10" ht="18" hidden="1" customHeight="1">
      <c r="A3038" s="414"/>
      <c r="B3038" s="414"/>
      <c r="C3038" s="414"/>
      <c r="D3038" s="414"/>
      <c r="E3038" s="412">
        <v>2008</v>
      </c>
      <c r="F3038" s="413"/>
      <c r="G3038" s="413"/>
      <c r="H3038" s="410">
        <f t="shared" si="94"/>
        <v>39172999</v>
      </c>
      <c r="I3038" s="410" t="str">
        <f t="shared" si="95"/>
        <v>--- Kiti</v>
      </c>
      <c r="J3038" s="410" t="str">
        <f t="shared" si="95"/>
        <v>kilogramai</v>
      </c>
    </row>
    <row r="3039" spans="1:10" ht="18" hidden="1" customHeight="1">
      <c r="A3039" s="414"/>
      <c r="B3039" s="414"/>
      <c r="C3039" s="414"/>
      <c r="D3039" s="414"/>
      <c r="E3039" s="412">
        <v>2007</v>
      </c>
      <c r="F3039" s="413"/>
      <c r="G3039" s="413"/>
      <c r="H3039" s="410">
        <f t="shared" si="94"/>
        <v>39172999</v>
      </c>
      <c r="I3039" s="410" t="str">
        <f t="shared" si="95"/>
        <v>--- Kiti</v>
      </c>
      <c r="J3039" s="410" t="str">
        <f t="shared" si="95"/>
        <v>kilogramai</v>
      </c>
    </row>
    <row r="3040" spans="1:10" ht="18" hidden="1" customHeight="1">
      <c r="A3040" s="414"/>
      <c r="B3040" s="414"/>
      <c r="C3040" s="414"/>
      <c r="D3040" s="414"/>
      <c r="E3040" s="412">
        <v>2006</v>
      </c>
      <c r="F3040" s="413"/>
      <c r="G3040" s="413"/>
      <c r="H3040" s="410">
        <f t="shared" si="94"/>
        <v>39172999</v>
      </c>
      <c r="I3040" s="410" t="str">
        <f t="shared" si="95"/>
        <v>--- Kiti</v>
      </c>
      <c r="J3040" s="410" t="str">
        <f t="shared" si="95"/>
        <v>kilogramai</v>
      </c>
    </row>
    <row r="3041" spans="1:10" ht="18" hidden="1" customHeight="1">
      <c r="A3041" s="414"/>
      <c r="B3041" s="414"/>
      <c r="C3041" s="414"/>
      <c r="D3041" s="414"/>
      <c r="E3041" s="412">
        <v>2005</v>
      </c>
      <c r="F3041" s="413">
        <v>1390.8</v>
      </c>
      <c r="G3041" s="413">
        <v>88606.5</v>
      </c>
      <c r="H3041" s="410">
        <f t="shared" si="94"/>
        <v>39172999</v>
      </c>
      <c r="I3041" s="410" t="str">
        <f t="shared" si="95"/>
        <v>--- Kiti</v>
      </c>
      <c r="J3041" s="410" t="str">
        <f t="shared" si="95"/>
        <v>kilogramai</v>
      </c>
    </row>
    <row r="3042" spans="1:10" ht="18" hidden="1" customHeight="1">
      <c r="A3042" s="414"/>
      <c r="B3042" s="411" t="s">
        <v>3416</v>
      </c>
      <c r="C3042" s="411" t="s">
        <v>3417</v>
      </c>
      <c r="D3042" s="411" t="s">
        <v>3054</v>
      </c>
      <c r="E3042" s="412">
        <v>2018</v>
      </c>
      <c r="F3042" s="413">
        <v>180705.7</v>
      </c>
      <c r="G3042" s="413">
        <v>569022.69999999995</v>
      </c>
      <c r="H3042" s="410">
        <f t="shared" si="94"/>
        <v>39173100</v>
      </c>
      <c r="I3042" s="410" t="str">
        <f t="shared" si="95"/>
        <v>--- Lankstūs vamzdžiai, vamzdeliai ir žarnos, kurių minimalus pratrūkimo slėgis – 27,6 MPa</v>
      </c>
      <c r="J3042" s="410" t="str">
        <f t="shared" si="95"/>
        <v>kilogramai</v>
      </c>
    </row>
    <row r="3043" spans="1:10" ht="18" hidden="1" customHeight="1">
      <c r="A3043" s="414"/>
      <c r="B3043" s="414"/>
      <c r="C3043" s="414"/>
      <c r="D3043" s="414"/>
      <c r="E3043" s="412">
        <v>2017</v>
      </c>
      <c r="F3043" s="413">
        <v>119597.1</v>
      </c>
      <c r="G3043" s="413">
        <v>488115.20000000001</v>
      </c>
      <c r="H3043" s="410">
        <f t="shared" si="94"/>
        <v>39173100</v>
      </c>
      <c r="I3043" s="410" t="str">
        <f t="shared" si="95"/>
        <v>--- Lankstūs vamzdžiai, vamzdeliai ir žarnos, kurių minimalus pratrūkimo slėgis – 27,6 MPa</v>
      </c>
      <c r="J3043" s="410" t="str">
        <f t="shared" si="95"/>
        <v>kilogramai</v>
      </c>
    </row>
    <row r="3044" spans="1:10" ht="18" hidden="1" customHeight="1">
      <c r="A3044" s="414"/>
      <c r="B3044" s="414"/>
      <c r="C3044" s="414"/>
      <c r="D3044" s="414"/>
      <c r="E3044" s="412">
        <v>2016</v>
      </c>
      <c r="F3044" s="413">
        <v>67613.600000000006</v>
      </c>
      <c r="G3044" s="413">
        <v>283859.7</v>
      </c>
      <c r="H3044" s="410">
        <f t="shared" si="94"/>
        <v>39173100</v>
      </c>
      <c r="I3044" s="410" t="str">
        <f t="shared" si="95"/>
        <v>--- Lankstūs vamzdžiai, vamzdeliai ir žarnos, kurių minimalus pratrūkimo slėgis – 27,6 MPa</v>
      </c>
      <c r="J3044" s="410" t="str">
        <f t="shared" si="95"/>
        <v>kilogramai</v>
      </c>
    </row>
    <row r="3045" spans="1:10" ht="18" hidden="1" customHeight="1">
      <c r="A3045" s="414"/>
      <c r="B3045" s="414"/>
      <c r="C3045" s="414"/>
      <c r="D3045" s="414"/>
      <c r="E3045" s="412">
        <v>2015</v>
      </c>
      <c r="F3045" s="413">
        <v>53782.7</v>
      </c>
      <c r="G3045" s="413">
        <v>275156.3</v>
      </c>
      <c r="H3045" s="410">
        <f t="shared" si="94"/>
        <v>39173100</v>
      </c>
      <c r="I3045" s="410" t="str">
        <f t="shared" si="95"/>
        <v>--- Lankstūs vamzdžiai, vamzdeliai ir žarnos, kurių minimalus pratrūkimo slėgis – 27,6 MPa</v>
      </c>
      <c r="J3045" s="410" t="str">
        <f t="shared" si="95"/>
        <v>kilogramai</v>
      </c>
    </row>
    <row r="3046" spans="1:10" ht="18" hidden="1" customHeight="1">
      <c r="A3046" s="414"/>
      <c r="B3046" s="414"/>
      <c r="C3046" s="414"/>
      <c r="D3046" s="414"/>
      <c r="E3046" s="412">
        <v>2014</v>
      </c>
      <c r="F3046" s="413">
        <v>918307.5</v>
      </c>
      <c r="G3046" s="413">
        <v>431546.5</v>
      </c>
      <c r="H3046" s="410">
        <f t="shared" si="94"/>
        <v>39173100</v>
      </c>
      <c r="I3046" s="410" t="str">
        <f t="shared" si="95"/>
        <v>--- Lankstūs vamzdžiai, vamzdeliai ir žarnos, kurių minimalus pratrūkimo slėgis – 27,6 MPa</v>
      </c>
      <c r="J3046" s="410" t="str">
        <f t="shared" si="95"/>
        <v>kilogramai</v>
      </c>
    </row>
    <row r="3047" spans="1:10" ht="18" hidden="1" customHeight="1">
      <c r="A3047" s="414"/>
      <c r="B3047" s="414"/>
      <c r="C3047" s="414"/>
      <c r="D3047" s="414"/>
      <c r="E3047" s="412">
        <v>2013</v>
      </c>
      <c r="F3047" s="413">
        <v>597466.80000000005</v>
      </c>
      <c r="G3047" s="413">
        <v>197706.2</v>
      </c>
      <c r="H3047" s="410">
        <f t="shared" si="94"/>
        <v>39173100</v>
      </c>
      <c r="I3047" s="410" t="str">
        <f t="shared" si="95"/>
        <v>--- Lankstūs vamzdžiai, vamzdeliai ir žarnos, kurių minimalus pratrūkimo slėgis – 27,6 MPa</v>
      </c>
      <c r="J3047" s="410" t="str">
        <f t="shared" si="95"/>
        <v>kilogramai</v>
      </c>
    </row>
    <row r="3048" spans="1:10" ht="18" hidden="1" customHeight="1">
      <c r="A3048" s="414"/>
      <c r="B3048" s="414"/>
      <c r="C3048" s="414"/>
      <c r="D3048" s="414"/>
      <c r="E3048" s="412">
        <v>2012</v>
      </c>
      <c r="F3048" s="413">
        <v>219421</v>
      </c>
      <c r="G3048" s="413">
        <v>147325.70000000001</v>
      </c>
      <c r="H3048" s="410">
        <f t="shared" si="94"/>
        <v>39173100</v>
      </c>
      <c r="I3048" s="410" t="str">
        <f t="shared" si="95"/>
        <v>--- Lankstūs vamzdžiai, vamzdeliai ir žarnos, kurių minimalus pratrūkimo slėgis – 27,6 MPa</v>
      </c>
      <c r="J3048" s="410" t="str">
        <f t="shared" si="95"/>
        <v>kilogramai</v>
      </c>
    </row>
    <row r="3049" spans="1:10" ht="18" hidden="1" customHeight="1">
      <c r="A3049" s="414"/>
      <c r="B3049" s="414"/>
      <c r="C3049" s="414"/>
      <c r="D3049" s="414"/>
      <c r="E3049" s="412">
        <v>2011</v>
      </c>
      <c r="F3049" s="413">
        <v>112977.7</v>
      </c>
      <c r="G3049" s="413">
        <v>147432</v>
      </c>
      <c r="H3049" s="410">
        <f t="shared" si="94"/>
        <v>39173100</v>
      </c>
      <c r="I3049" s="410" t="str">
        <f t="shared" si="95"/>
        <v>--- Lankstūs vamzdžiai, vamzdeliai ir žarnos, kurių minimalus pratrūkimo slėgis – 27,6 MPa</v>
      </c>
      <c r="J3049" s="410" t="str">
        <f t="shared" si="95"/>
        <v>kilogramai</v>
      </c>
    </row>
    <row r="3050" spans="1:10" ht="18" hidden="1" customHeight="1">
      <c r="A3050" s="414"/>
      <c r="B3050" s="414"/>
      <c r="C3050" s="414"/>
      <c r="D3050" s="414"/>
      <c r="E3050" s="412">
        <v>2010</v>
      </c>
      <c r="F3050" s="413">
        <v>108853.6</v>
      </c>
      <c r="G3050" s="413">
        <v>168004.2</v>
      </c>
      <c r="H3050" s="410">
        <f t="shared" si="94"/>
        <v>39173100</v>
      </c>
      <c r="I3050" s="410" t="str">
        <f t="shared" si="95"/>
        <v>--- Lankstūs vamzdžiai, vamzdeliai ir žarnos, kurių minimalus pratrūkimo slėgis – 27,6 MPa</v>
      </c>
      <c r="J3050" s="410" t="str">
        <f t="shared" si="95"/>
        <v>kilogramai</v>
      </c>
    </row>
    <row r="3051" spans="1:10" ht="18" hidden="1" customHeight="1">
      <c r="A3051" s="414"/>
      <c r="B3051" s="414"/>
      <c r="C3051" s="414"/>
      <c r="D3051" s="414"/>
      <c r="E3051" s="412">
        <v>2009</v>
      </c>
      <c r="F3051" s="413">
        <v>20601.400000000001</v>
      </c>
      <c r="G3051" s="413">
        <v>98850.2</v>
      </c>
      <c r="H3051" s="410">
        <f t="shared" si="94"/>
        <v>39173100</v>
      </c>
      <c r="I3051" s="410" t="str">
        <f t="shared" si="95"/>
        <v>--- Lankstūs vamzdžiai, vamzdeliai ir žarnos, kurių minimalus pratrūkimo slėgis – 27,6 MPa</v>
      </c>
      <c r="J3051" s="410" t="str">
        <f t="shared" si="95"/>
        <v>kilogramai</v>
      </c>
    </row>
    <row r="3052" spans="1:10" ht="18" hidden="1" customHeight="1">
      <c r="A3052" s="414"/>
      <c r="B3052" s="414"/>
      <c r="C3052" s="414"/>
      <c r="D3052" s="414"/>
      <c r="E3052" s="412">
        <v>2008</v>
      </c>
      <c r="F3052" s="413">
        <v>26183.1</v>
      </c>
      <c r="G3052" s="413">
        <v>217495.8</v>
      </c>
      <c r="H3052" s="410">
        <f t="shared" si="94"/>
        <v>39173100</v>
      </c>
      <c r="I3052" s="410" t="str">
        <f t="shared" si="95"/>
        <v>--- Lankstūs vamzdžiai, vamzdeliai ir žarnos, kurių minimalus pratrūkimo slėgis – 27,6 MPa</v>
      </c>
      <c r="J3052" s="410" t="str">
        <f t="shared" si="95"/>
        <v>kilogramai</v>
      </c>
    </row>
    <row r="3053" spans="1:10" ht="18" hidden="1" customHeight="1">
      <c r="A3053" s="414"/>
      <c r="B3053" s="414"/>
      <c r="C3053" s="414"/>
      <c r="D3053" s="414"/>
      <c r="E3053" s="412">
        <v>2007</v>
      </c>
      <c r="F3053" s="413">
        <v>51860.1</v>
      </c>
      <c r="G3053" s="413">
        <v>238884.2</v>
      </c>
      <c r="H3053" s="410">
        <f t="shared" si="94"/>
        <v>39173100</v>
      </c>
      <c r="I3053" s="410" t="str">
        <f t="shared" si="95"/>
        <v>--- Lankstūs vamzdžiai, vamzdeliai ir žarnos, kurių minimalus pratrūkimo slėgis – 27,6 MPa</v>
      </c>
      <c r="J3053" s="410" t="str">
        <f t="shared" si="95"/>
        <v>kilogramai</v>
      </c>
    </row>
    <row r="3054" spans="1:10" ht="18" hidden="1" customHeight="1">
      <c r="A3054" s="414"/>
      <c r="B3054" s="414"/>
      <c r="C3054" s="414"/>
      <c r="D3054" s="414"/>
      <c r="E3054" s="412">
        <v>2006</v>
      </c>
      <c r="F3054" s="413">
        <v>18342.900000000001</v>
      </c>
      <c r="G3054" s="413">
        <v>247887.5</v>
      </c>
      <c r="H3054" s="410">
        <f t="shared" si="94"/>
        <v>39173100</v>
      </c>
      <c r="I3054" s="410" t="str">
        <f t="shared" si="95"/>
        <v>--- Lankstūs vamzdžiai, vamzdeliai ir žarnos, kurių minimalus pratrūkimo slėgis – 27,6 MPa</v>
      </c>
      <c r="J3054" s="410" t="str">
        <f t="shared" si="95"/>
        <v>kilogramai</v>
      </c>
    </row>
    <row r="3055" spans="1:10" ht="18" hidden="1" customHeight="1">
      <c r="A3055" s="414"/>
      <c r="B3055" s="414"/>
      <c r="C3055" s="414"/>
      <c r="D3055" s="414"/>
      <c r="E3055" s="412">
        <v>2005</v>
      </c>
      <c r="F3055" s="413"/>
      <c r="G3055" s="413"/>
      <c r="H3055" s="410">
        <f t="shared" si="94"/>
        <v>39173100</v>
      </c>
      <c r="I3055" s="410" t="str">
        <f t="shared" si="95"/>
        <v>--- Lankstūs vamzdžiai, vamzdeliai ir žarnos, kurių minimalus pratrūkimo slėgis – 27,6 MPa</v>
      </c>
      <c r="J3055" s="410" t="str">
        <f t="shared" si="95"/>
        <v>kilogramai</v>
      </c>
    </row>
    <row r="3056" spans="1:10" ht="18" hidden="1" customHeight="1">
      <c r="A3056" s="414"/>
      <c r="B3056" s="411" t="s">
        <v>3418</v>
      </c>
      <c r="C3056" s="411" t="s">
        <v>3396</v>
      </c>
      <c r="D3056" s="411" t="s">
        <v>3054</v>
      </c>
      <c r="E3056" s="412">
        <v>2018</v>
      </c>
      <c r="F3056" s="413"/>
      <c r="G3056" s="413"/>
      <c r="H3056" s="410">
        <f t="shared" si="94"/>
        <v>39173110</v>
      </c>
      <c r="I3056" s="410" t="str">
        <f t="shared" si="95"/>
        <v>--- Su primontuotomis jungiamosiomis detalėmis (fitingais), skirti naudoti civilinėje aviacijoje</v>
      </c>
      <c r="J3056" s="410" t="str">
        <f t="shared" si="95"/>
        <v>kilogramai</v>
      </c>
    </row>
    <row r="3057" spans="1:10" ht="18" hidden="1" customHeight="1">
      <c r="A3057" s="414"/>
      <c r="B3057" s="414"/>
      <c r="C3057" s="414"/>
      <c r="D3057" s="414"/>
      <c r="E3057" s="412">
        <v>2017</v>
      </c>
      <c r="F3057" s="413"/>
      <c r="G3057" s="413"/>
      <c r="H3057" s="410">
        <f t="shared" si="94"/>
        <v>39173110</v>
      </c>
      <c r="I3057" s="410" t="str">
        <f t="shared" si="95"/>
        <v>--- Su primontuotomis jungiamosiomis detalėmis (fitingais), skirti naudoti civilinėje aviacijoje</v>
      </c>
      <c r="J3057" s="410" t="str">
        <f t="shared" si="95"/>
        <v>kilogramai</v>
      </c>
    </row>
    <row r="3058" spans="1:10" ht="18" hidden="1" customHeight="1">
      <c r="A3058" s="414"/>
      <c r="B3058" s="414"/>
      <c r="C3058" s="414"/>
      <c r="D3058" s="414"/>
      <c r="E3058" s="412">
        <v>2016</v>
      </c>
      <c r="F3058" s="413"/>
      <c r="G3058" s="413"/>
      <c r="H3058" s="410">
        <f t="shared" si="94"/>
        <v>39173110</v>
      </c>
      <c r="I3058" s="410" t="str">
        <f t="shared" si="95"/>
        <v>--- Su primontuotomis jungiamosiomis detalėmis (fitingais), skirti naudoti civilinėje aviacijoje</v>
      </c>
      <c r="J3058" s="410" t="str">
        <f t="shared" si="95"/>
        <v>kilogramai</v>
      </c>
    </row>
    <row r="3059" spans="1:10" ht="18" hidden="1" customHeight="1">
      <c r="A3059" s="414"/>
      <c r="B3059" s="414"/>
      <c r="C3059" s="414"/>
      <c r="D3059" s="414"/>
      <c r="E3059" s="412">
        <v>2015</v>
      </c>
      <c r="F3059" s="413"/>
      <c r="G3059" s="413"/>
      <c r="H3059" s="410">
        <f t="shared" si="94"/>
        <v>39173110</v>
      </c>
      <c r="I3059" s="410" t="str">
        <f t="shared" si="95"/>
        <v>--- Su primontuotomis jungiamosiomis detalėmis (fitingais), skirti naudoti civilinėje aviacijoje</v>
      </c>
      <c r="J3059" s="410" t="str">
        <f t="shared" si="95"/>
        <v>kilogramai</v>
      </c>
    </row>
    <row r="3060" spans="1:10" ht="18" hidden="1" customHeight="1">
      <c r="A3060" s="414"/>
      <c r="B3060" s="414"/>
      <c r="C3060" s="414"/>
      <c r="D3060" s="414"/>
      <c r="E3060" s="412">
        <v>2014</v>
      </c>
      <c r="F3060" s="413"/>
      <c r="G3060" s="413"/>
      <c r="H3060" s="410">
        <f t="shared" si="94"/>
        <v>39173110</v>
      </c>
      <c r="I3060" s="410" t="str">
        <f t="shared" si="95"/>
        <v>--- Su primontuotomis jungiamosiomis detalėmis (fitingais), skirti naudoti civilinėje aviacijoje</v>
      </c>
      <c r="J3060" s="410" t="str">
        <f t="shared" si="95"/>
        <v>kilogramai</v>
      </c>
    </row>
    <row r="3061" spans="1:10" ht="18" hidden="1" customHeight="1">
      <c r="A3061" s="414"/>
      <c r="B3061" s="414"/>
      <c r="C3061" s="414"/>
      <c r="D3061" s="414"/>
      <c r="E3061" s="412">
        <v>2013</v>
      </c>
      <c r="F3061" s="413"/>
      <c r="G3061" s="413"/>
      <c r="H3061" s="410">
        <f t="shared" si="94"/>
        <v>39173110</v>
      </c>
      <c r="I3061" s="410" t="str">
        <f t="shared" si="95"/>
        <v>--- Su primontuotomis jungiamosiomis detalėmis (fitingais), skirti naudoti civilinėje aviacijoje</v>
      </c>
      <c r="J3061" s="410" t="str">
        <f t="shared" si="95"/>
        <v>kilogramai</v>
      </c>
    </row>
    <row r="3062" spans="1:10" ht="18" hidden="1" customHeight="1">
      <c r="A3062" s="414"/>
      <c r="B3062" s="414"/>
      <c r="C3062" s="414"/>
      <c r="D3062" s="414"/>
      <c r="E3062" s="412">
        <v>2012</v>
      </c>
      <c r="F3062" s="413"/>
      <c r="G3062" s="413"/>
      <c r="H3062" s="410">
        <f t="shared" si="94"/>
        <v>39173110</v>
      </c>
      <c r="I3062" s="410" t="str">
        <f t="shared" si="95"/>
        <v>--- Su primontuotomis jungiamosiomis detalėmis (fitingais), skirti naudoti civilinėje aviacijoje</v>
      </c>
      <c r="J3062" s="410" t="str">
        <f t="shared" si="95"/>
        <v>kilogramai</v>
      </c>
    </row>
    <row r="3063" spans="1:10" ht="18" hidden="1" customHeight="1">
      <c r="A3063" s="414"/>
      <c r="B3063" s="414"/>
      <c r="C3063" s="414"/>
      <c r="D3063" s="414"/>
      <c r="E3063" s="412">
        <v>2011</v>
      </c>
      <c r="F3063" s="413"/>
      <c r="G3063" s="413"/>
      <c r="H3063" s="410">
        <f t="shared" si="94"/>
        <v>39173110</v>
      </c>
      <c r="I3063" s="410" t="str">
        <f t="shared" si="95"/>
        <v>--- Su primontuotomis jungiamosiomis detalėmis (fitingais), skirti naudoti civilinėje aviacijoje</v>
      </c>
      <c r="J3063" s="410" t="str">
        <f t="shared" si="95"/>
        <v>kilogramai</v>
      </c>
    </row>
    <row r="3064" spans="1:10" ht="18" hidden="1" customHeight="1">
      <c r="A3064" s="414"/>
      <c r="B3064" s="414"/>
      <c r="C3064" s="414"/>
      <c r="D3064" s="414"/>
      <c r="E3064" s="412">
        <v>2010</v>
      </c>
      <c r="F3064" s="413"/>
      <c r="G3064" s="413"/>
      <c r="H3064" s="410">
        <f t="shared" si="94"/>
        <v>39173110</v>
      </c>
      <c r="I3064" s="410" t="str">
        <f t="shared" si="95"/>
        <v>--- Su primontuotomis jungiamosiomis detalėmis (fitingais), skirti naudoti civilinėje aviacijoje</v>
      </c>
      <c r="J3064" s="410" t="str">
        <f t="shared" si="95"/>
        <v>kilogramai</v>
      </c>
    </row>
    <row r="3065" spans="1:10" ht="18" hidden="1" customHeight="1">
      <c r="A3065" s="414"/>
      <c r="B3065" s="414"/>
      <c r="C3065" s="414"/>
      <c r="D3065" s="414"/>
      <c r="E3065" s="412">
        <v>2009</v>
      </c>
      <c r="F3065" s="413"/>
      <c r="G3065" s="413"/>
      <c r="H3065" s="410">
        <f t="shared" si="94"/>
        <v>39173110</v>
      </c>
      <c r="I3065" s="410" t="str">
        <f t="shared" si="95"/>
        <v>--- Su primontuotomis jungiamosiomis detalėmis (fitingais), skirti naudoti civilinėje aviacijoje</v>
      </c>
      <c r="J3065" s="410" t="str">
        <f t="shared" si="95"/>
        <v>kilogramai</v>
      </c>
    </row>
    <row r="3066" spans="1:10" ht="18" hidden="1" customHeight="1">
      <c r="A3066" s="414"/>
      <c r="B3066" s="414"/>
      <c r="C3066" s="414"/>
      <c r="D3066" s="414"/>
      <c r="E3066" s="412">
        <v>2008</v>
      </c>
      <c r="F3066" s="413"/>
      <c r="G3066" s="413"/>
      <c r="H3066" s="410">
        <f t="shared" si="94"/>
        <v>39173110</v>
      </c>
      <c r="I3066" s="410" t="str">
        <f t="shared" si="95"/>
        <v>--- Su primontuotomis jungiamosiomis detalėmis (fitingais), skirti naudoti civilinėje aviacijoje</v>
      </c>
      <c r="J3066" s="410" t="str">
        <f t="shared" si="95"/>
        <v>kilogramai</v>
      </c>
    </row>
    <row r="3067" spans="1:10" ht="18" hidden="1" customHeight="1">
      <c r="A3067" s="414"/>
      <c r="B3067" s="414"/>
      <c r="C3067" s="414"/>
      <c r="D3067" s="414"/>
      <c r="E3067" s="412">
        <v>2007</v>
      </c>
      <c r="F3067" s="413"/>
      <c r="G3067" s="413"/>
      <c r="H3067" s="410">
        <f t="shared" si="94"/>
        <v>39173110</v>
      </c>
      <c r="I3067" s="410" t="str">
        <f t="shared" si="95"/>
        <v>--- Su primontuotomis jungiamosiomis detalėmis (fitingais), skirti naudoti civilinėje aviacijoje</v>
      </c>
      <c r="J3067" s="410" t="str">
        <f t="shared" si="95"/>
        <v>kilogramai</v>
      </c>
    </row>
    <row r="3068" spans="1:10" ht="18" hidden="1" customHeight="1">
      <c r="A3068" s="414"/>
      <c r="B3068" s="414"/>
      <c r="C3068" s="414"/>
      <c r="D3068" s="414"/>
      <c r="E3068" s="412">
        <v>2006</v>
      </c>
      <c r="F3068" s="413"/>
      <c r="G3068" s="413"/>
      <c r="H3068" s="410">
        <f t="shared" si="94"/>
        <v>39173110</v>
      </c>
      <c r="I3068" s="410" t="str">
        <f t="shared" si="95"/>
        <v>--- Su primontuotomis jungiamosiomis detalėmis (fitingais), skirti naudoti civilinėje aviacijoje</v>
      </c>
      <c r="J3068" s="410" t="str">
        <f t="shared" si="95"/>
        <v>kilogramai</v>
      </c>
    </row>
    <row r="3069" spans="1:10" ht="18" hidden="1" customHeight="1">
      <c r="A3069" s="414"/>
      <c r="B3069" s="414"/>
      <c r="C3069" s="414"/>
      <c r="D3069" s="414"/>
      <c r="E3069" s="412">
        <v>2005</v>
      </c>
      <c r="F3069" s="413">
        <v>0</v>
      </c>
      <c r="G3069" s="413">
        <v>255</v>
      </c>
      <c r="H3069" s="410">
        <f t="shared" si="94"/>
        <v>39173110</v>
      </c>
      <c r="I3069" s="410" t="str">
        <f t="shared" si="95"/>
        <v>--- Su primontuotomis jungiamosiomis detalėmis (fitingais), skirti naudoti civilinėje aviacijoje</v>
      </c>
      <c r="J3069" s="410" t="str">
        <f t="shared" si="95"/>
        <v>kilogramai</v>
      </c>
    </row>
    <row r="3070" spans="1:10" ht="18" hidden="1" customHeight="1">
      <c r="A3070" s="414"/>
      <c r="B3070" s="411" t="s">
        <v>3419</v>
      </c>
      <c r="C3070" s="411" t="s">
        <v>3082</v>
      </c>
      <c r="D3070" s="411" t="s">
        <v>3054</v>
      </c>
      <c r="E3070" s="412">
        <v>2018</v>
      </c>
      <c r="F3070" s="413"/>
      <c r="G3070" s="413"/>
      <c r="H3070" s="410">
        <f t="shared" si="94"/>
        <v>39173190</v>
      </c>
      <c r="I3070" s="410" t="str">
        <f t="shared" si="95"/>
        <v>--- Kiti</v>
      </c>
      <c r="J3070" s="410" t="str">
        <f t="shared" si="95"/>
        <v>kilogramai</v>
      </c>
    </row>
    <row r="3071" spans="1:10" ht="18" hidden="1" customHeight="1">
      <c r="A3071" s="414"/>
      <c r="B3071" s="414"/>
      <c r="C3071" s="414"/>
      <c r="D3071" s="414"/>
      <c r="E3071" s="412">
        <v>2017</v>
      </c>
      <c r="F3071" s="413"/>
      <c r="G3071" s="413"/>
      <c r="H3071" s="410">
        <f t="shared" si="94"/>
        <v>39173190</v>
      </c>
      <c r="I3071" s="410" t="str">
        <f t="shared" si="95"/>
        <v>--- Kiti</v>
      </c>
      <c r="J3071" s="410" t="str">
        <f t="shared" si="95"/>
        <v>kilogramai</v>
      </c>
    </row>
    <row r="3072" spans="1:10" ht="18" hidden="1" customHeight="1">
      <c r="A3072" s="414"/>
      <c r="B3072" s="414"/>
      <c r="C3072" s="414"/>
      <c r="D3072" s="414"/>
      <c r="E3072" s="412">
        <v>2016</v>
      </c>
      <c r="F3072" s="413"/>
      <c r="G3072" s="413"/>
      <c r="H3072" s="410">
        <f t="shared" si="94"/>
        <v>39173190</v>
      </c>
      <c r="I3072" s="410" t="str">
        <f t="shared" si="95"/>
        <v>--- Kiti</v>
      </c>
      <c r="J3072" s="410" t="str">
        <f t="shared" si="95"/>
        <v>kilogramai</v>
      </c>
    </row>
    <row r="3073" spans="1:10" ht="18" hidden="1" customHeight="1">
      <c r="A3073" s="414"/>
      <c r="B3073" s="414"/>
      <c r="C3073" s="414"/>
      <c r="D3073" s="414"/>
      <c r="E3073" s="412">
        <v>2015</v>
      </c>
      <c r="F3073" s="413"/>
      <c r="G3073" s="413"/>
      <c r="H3073" s="410">
        <f t="shared" si="94"/>
        <v>39173190</v>
      </c>
      <c r="I3073" s="410" t="str">
        <f t="shared" si="95"/>
        <v>--- Kiti</v>
      </c>
      <c r="J3073" s="410" t="str">
        <f t="shared" si="95"/>
        <v>kilogramai</v>
      </c>
    </row>
    <row r="3074" spans="1:10" ht="18" hidden="1" customHeight="1">
      <c r="A3074" s="414"/>
      <c r="B3074" s="414"/>
      <c r="C3074" s="414"/>
      <c r="D3074" s="414"/>
      <c r="E3074" s="412">
        <v>2014</v>
      </c>
      <c r="F3074" s="413"/>
      <c r="G3074" s="413"/>
      <c r="H3074" s="410">
        <f t="shared" si="94"/>
        <v>39173190</v>
      </c>
      <c r="I3074" s="410" t="str">
        <f t="shared" si="95"/>
        <v>--- Kiti</v>
      </c>
      <c r="J3074" s="410" t="str">
        <f t="shared" si="95"/>
        <v>kilogramai</v>
      </c>
    </row>
    <row r="3075" spans="1:10" ht="18" hidden="1" customHeight="1">
      <c r="A3075" s="414"/>
      <c r="B3075" s="414"/>
      <c r="C3075" s="414"/>
      <c r="D3075" s="414"/>
      <c r="E3075" s="412">
        <v>2013</v>
      </c>
      <c r="F3075" s="413"/>
      <c r="G3075" s="413"/>
      <c r="H3075" s="410">
        <f t="shared" si="94"/>
        <v>39173190</v>
      </c>
      <c r="I3075" s="410" t="str">
        <f t="shared" si="95"/>
        <v>--- Kiti</v>
      </c>
      <c r="J3075" s="410" t="str">
        <f t="shared" si="95"/>
        <v>kilogramai</v>
      </c>
    </row>
    <row r="3076" spans="1:10" ht="18" hidden="1" customHeight="1">
      <c r="A3076" s="414"/>
      <c r="B3076" s="414"/>
      <c r="C3076" s="414"/>
      <c r="D3076" s="414"/>
      <c r="E3076" s="412">
        <v>2012</v>
      </c>
      <c r="F3076" s="413"/>
      <c r="G3076" s="413"/>
      <c r="H3076" s="410">
        <f t="shared" si="94"/>
        <v>39173190</v>
      </c>
      <c r="I3076" s="410" t="str">
        <f t="shared" si="95"/>
        <v>--- Kiti</v>
      </c>
      <c r="J3076" s="410" t="str">
        <f t="shared" si="95"/>
        <v>kilogramai</v>
      </c>
    </row>
    <row r="3077" spans="1:10" ht="18" hidden="1" customHeight="1">
      <c r="A3077" s="414"/>
      <c r="B3077" s="414"/>
      <c r="C3077" s="414"/>
      <c r="D3077" s="414"/>
      <c r="E3077" s="412">
        <v>2011</v>
      </c>
      <c r="F3077" s="413"/>
      <c r="G3077" s="413"/>
      <c r="H3077" s="410">
        <f t="shared" ref="H3077:H3140" si="96">+IF(B3077=0,H3076,VALUE(B3077))</f>
        <v>39173190</v>
      </c>
      <c r="I3077" s="410" t="str">
        <f t="shared" ref="I3077:J3140" si="97">+IF(C3077=0,I3076,C3077)</f>
        <v>--- Kiti</v>
      </c>
      <c r="J3077" s="410" t="str">
        <f t="shared" si="97"/>
        <v>kilogramai</v>
      </c>
    </row>
    <row r="3078" spans="1:10" ht="18" hidden="1" customHeight="1">
      <c r="A3078" s="414"/>
      <c r="B3078" s="414"/>
      <c r="C3078" s="414"/>
      <c r="D3078" s="414"/>
      <c r="E3078" s="412">
        <v>2010</v>
      </c>
      <c r="F3078" s="413"/>
      <c r="G3078" s="413"/>
      <c r="H3078" s="410">
        <f t="shared" si="96"/>
        <v>39173190</v>
      </c>
      <c r="I3078" s="410" t="str">
        <f t="shared" si="97"/>
        <v>--- Kiti</v>
      </c>
      <c r="J3078" s="410" t="str">
        <f t="shared" si="97"/>
        <v>kilogramai</v>
      </c>
    </row>
    <row r="3079" spans="1:10" ht="18" hidden="1" customHeight="1">
      <c r="A3079" s="414"/>
      <c r="B3079" s="414"/>
      <c r="C3079" s="414"/>
      <c r="D3079" s="414"/>
      <c r="E3079" s="412">
        <v>2009</v>
      </c>
      <c r="F3079" s="413"/>
      <c r="G3079" s="413"/>
      <c r="H3079" s="410">
        <f t="shared" si="96"/>
        <v>39173190</v>
      </c>
      <c r="I3079" s="410" t="str">
        <f t="shared" si="97"/>
        <v>--- Kiti</v>
      </c>
      <c r="J3079" s="410" t="str">
        <f t="shared" si="97"/>
        <v>kilogramai</v>
      </c>
    </row>
    <row r="3080" spans="1:10" ht="18" hidden="1" customHeight="1">
      <c r="A3080" s="414"/>
      <c r="B3080" s="414"/>
      <c r="C3080" s="414"/>
      <c r="D3080" s="414"/>
      <c r="E3080" s="412">
        <v>2008</v>
      </c>
      <c r="F3080" s="413"/>
      <c r="G3080" s="413"/>
      <c r="H3080" s="410">
        <f t="shared" si="96"/>
        <v>39173190</v>
      </c>
      <c r="I3080" s="410" t="str">
        <f t="shared" si="97"/>
        <v>--- Kiti</v>
      </c>
      <c r="J3080" s="410" t="str">
        <f t="shared" si="97"/>
        <v>kilogramai</v>
      </c>
    </row>
    <row r="3081" spans="1:10" ht="18" hidden="1" customHeight="1">
      <c r="A3081" s="414"/>
      <c r="B3081" s="414"/>
      <c r="C3081" s="414"/>
      <c r="D3081" s="414"/>
      <c r="E3081" s="412">
        <v>2007</v>
      </c>
      <c r="F3081" s="413"/>
      <c r="G3081" s="413"/>
      <c r="H3081" s="410">
        <f t="shared" si="96"/>
        <v>39173190</v>
      </c>
      <c r="I3081" s="410" t="str">
        <f t="shared" si="97"/>
        <v>--- Kiti</v>
      </c>
      <c r="J3081" s="410" t="str">
        <f t="shared" si="97"/>
        <v>kilogramai</v>
      </c>
    </row>
    <row r="3082" spans="1:10" ht="18" hidden="1" customHeight="1">
      <c r="A3082" s="414"/>
      <c r="B3082" s="414"/>
      <c r="C3082" s="414"/>
      <c r="D3082" s="414"/>
      <c r="E3082" s="412">
        <v>2006</v>
      </c>
      <c r="F3082" s="413"/>
      <c r="G3082" s="413"/>
      <c r="H3082" s="410">
        <f t="shared" si="96"/>
        <v>39173190</v>
      </c>
      <c r="I3082" s="410" t="str">
        <f t="shared" si="97"/>
        <v>--- Kiti</v>
      </c>
      <c r="J3082" s="410" t="str">
        <f t="shared" si="97"/>
        <v>kilogramai</v>
      </c>
    </row>
    <row r="3083" spans="1:10" ht="18" hidden="1" customHeight="1">
      <c r="A3083" s="414"/>
      <c r="B3083" s="414"/>
      <c r="C3083" s="414"/>
      <c r="D3083" s="414"/>
      <c r="E3083" s="412">
        <v>2005</v>
      </c>
      <c r="F3083" s="413">
        <v>14610.4</v>
      </c>
      <c r="G3083" s="413">
        <v>474531.8</v>
      </c>
      <c r="H3083" s="410">
        <f t="shared" si="96"/>
        <v>39173190</v>
      </c>
      <c r="I3083" s="410" t="str">
        <f t="shared" si="97"/>
        <v>--- Kiti</v>
      </c>
      <c r="J3083" s="410" t="str">
        <f t="shared" si="97"/>
        <v>kilogramai</v>
      </c>
    </row>
    <row r="3084" spans="1:10" ht="18" hidden="1" customHeight="1">
      <c r="A3084" s="414"/>
      <c r="B3084" s="411" t="s">
        <v>3420</v>
      </c>
      <c r="C3084" s="411" t="s">
        <v>3421</v>
      </c>
      <c r="D3084" s="411" t="s">
        <v>3054</v>
      </c>
      <c r="E3084" s="412">
        <v>2018</v>
      </c>
      <c r="F3084" s="413">
        <v>672817.3</v>
      </c>
      <c r="G3084" s="413">
        <v>2269665.6</v>
      </c>
      <c r="H3084" s="410">
        <f t="shared" si="96"/>
        <v>39173200</v>
      </c>
      <c r="I3084" s="410" t="str">
        <f t="shared" si="97"/>
        <v>--- Kiti, nesutvirtinti ir kitaip nekombinuoti su kitomis medžiagomis, be jungiamųjų detalių</v>
      </c>
      <c r="J3084" s="410" t="str">
        <f t="shared" si="97"/>
        <v>kilogramai</v>
      </c>
    </row>
    <row r="3085" spans="1:10" ht="18" hidden="1" customHeight="1">
      <c r="A3085" s="414"/>
      <c r="B3085" s="414"/>
      <c r="C3085" s="414"/>
      <c r="D3085" s="414"/>
      <c r="E3085" s="412">
        <v>2017</v>
      </c>
      <c r="F3085" s="413">
        <v>954400.4</v>
      </c>
      <c r="G3085" s="413">
        <v>2160446</v>
      </c>
      <c r="H3085" s="410">
        <f t="shared" si="96"/>
        <v>39173200</v>
      </c>
      <c r="I3085" s="410" t="str">
        <f t="shared" si="97"/>
        <v>--- Kiti, nesutvirtinti ir kitaip nekombinuoti su kitomis medžiagomis, be jungiamųjų detalių</v>
      </c>
      <c r="J3085" s="410" t="str">
        <f t="shared" si="97"/>
        <v>kilogramai</v>
      </c>
    </row>
    <row r="3086" spans="1:10" ht="18" hidden="1" customHeight="1">
      <c r="A3086" s="414"/>
      <c r="B3086" s="414"/>
      <c r="C3086" s="414"/>
      <c r="D3086" s="414"/>
      <c r="E3086" s="412">
        <v>2016</v>
      </c>
      <c r="F3086" s="413">
        <v>856541.2</v>
      </c>
      <c r="G3086" s="413">
        <v>2144501.9</v>
      </c>
      <c r="H3086" s="410">
        <f t="shared" si="96"/>
        <v>39173200</v>
      </c>
      <c r="I3086" s="410" t="str">
        <f t="shared" si="97"/>
        <v>--- Kiti, nesutvirtinti ir kitaip nekombinuoti su kitomis medžiagomis, be jungiamųjų detalių</v>
      </c>
      <c r="J3086" s="410" t="str">
        <f t="shared" si="97"/>
        <v>kilogramai</v>
      </c>
    </row>
    <row r="3087" spans="1:10" ht="18" hidden="1" customHeight="1">
      <c r="A3087" s="414"/>
      <c r="B3087" s="414"/>
      <c r="C3087" s="414"/>
      <c r="D3087" s="414"/>
      <c r="E3087" s="412">
        <v>2015</v>
      </c>
      <c r="F3087" s="413">
        <v>748818.5</v>
      </c>
      <c r="G3087" s="413">
        <v>2210112.4</v>
      </c>
      <c r="H3087" s="410">
        <f t="shared" si="96"/>
        <v>39173200</v>
      </c>
      <c r="I3087" s="410" t="str">
        <f t="shared" si="97"/>
        <v>--- Kiti, nesutvirtinti ir kitaip nekombinuoti su kitomis medžiagomis, be jungiamųjų detalių</v>
      </c>
      <c r="J3087" s="410" t="str">
        <f t="shared" si="97"/>
        <v>kilogramai</v>
      </c>
    </row>
    <row r="3088" spans="1:10" ht="18" hidden="1" customHeight="1">
      <c r="A3088" s="414"/>
      <c r="B3088" s="414"/>
      <c r="C3088" s="414"/>
      <c r="D3088" s="414"/>
      <c r="E3088" s="412">
        <v>2014</v>
      </c>
      <c r="F3088" s="413">
        <v>539999</v>
      </c>
      <c r="G3088" s="413">
        <v>2135439.9</v>
      </c>
      <c r="H3088" s="410">
        <f t="shared" si="96"/>
        <v>39173200</v>
      </c>
      <c r="I3088" s="410" t="str">
        <f t="shared" si="97"/>
        <v>--- Kiti, nesutvirtinti ir kitaip nekombinuoti su kitomis medžiagomis, be jungiamųjų detalių</v>
      </c>
      <c r="J3088" s="410" t="str">
        <f t="shared" si="97"/>
        <v>kilogramai</v>
      </c>
    </row>
    <row r="3089" spans="1:10" ht="18" hidden="1" customHeight="1">
      <c r="A3089" s="414"/>
      <c r="B3089" s="414"/>
      <c r="C3089" s="414"/>
      <c r="D3089" s="414"/>
      <c r="E3089" s="412">
        <v>2013</v>
      </c>
      <c r="F3089" s="413">
        <v>764690.3</v>
      </c>
      <c r="G3089" s="413">
        <v>2547671.6</v>
      </c>
      <c r="H3089" s="410">
        <f t="shared" si="96"/>
        <v>39173200</v>
      </c>
      <c r="I3089" s="410" t="str">
        <f t="shared" si="97"/>
        <v>--- Kiti, nesutvirtinti ir kitaip nekombinuoti su kitomis medžiagomis, be jungiamųjų detalių</v>
      </c>
      <c r="J3089" s="410" t="str">
        <f t="shared" si="97"/>
        <v>kilogramai</v>
      </c>
    </row>
    <row r="3090" spans="1:10" ht="18" hidden="1" customHeight="1">
      <c r="A3090" s="414"/>
      <c r="B3090" s="414"/>
      <c r="C3090" s="414"/>
      <c r="D3090" s="414"/>
      <c r="E3090" s="412">
        <v>2012</v>
      </c>
      <c r="F3090" s="413">
        <v>442801.2</v>
      </c>
      <c r="G3090" s="413">
        <v>1771370.1</v>
      </c>
      <c r="H3090" s="410">
        <f t="shared" si="96"/>
        <v>39173200</v>
      </c>
      <c r="I3090" s="410" t="str">
        <f t="shared" si="97"/>
        <v>--- Kiti, nesutvirtinti ir kitaip nekombinuoti su kitomis medžiagomis, be jungiamųjų detalių</v>
      </c>
      <c r="J3090" s="410" t="str">
        <f t="shared" si="97"/>
        <v>kilogramai</v>
      </c>
    </row>
    <row r="3091" spans="1:10" ht="18" hidden="1" customHeight="1">
      <c r="A3091" s="414"/>
      <c r="B3091" s="414"/>
      <c r="C3091" s="414"/>
      <c r="D3091" s="414"/>
      <c r="E3091" s="412">
        <v>2011</v>
      </c>
      <c r="F3091" s="413">
        <v>539950.6</v>
      </c>
      <c r="G3091" s="413">
        <v>1349711.9</v>
      </c>
      <c r="H3091" s="410">
        <f t="shared" si="96"/>
        <v>39173200</v>
      </c>
      <c r="I3091" s="410" t="str">
        <f t="shared" si="97"/>
        <v>--- Kiti, nesutvirtinti ir kitaip nekombinuoti su kitomis medžiagomis, be jungiamųjų detalių</v>
      </c>
      <c r="J3091" s="410" t="str">
        <f t="shared" si="97"/>
        <v>kilogramai</v>
      </c>
    </row>
    <row r="3092" spans="1:10" ht="18" hidden="1" customHeight="1">
      <c r="A3092" s="414"/>
      <c r="B3092" s="414"/>
      <c r="C3092" s="414"/>
      <c r="D3092" s="414"/>
      <c r="E3092" s="412">
        <v>2010</v>
      </c>
      <c r="F3092" s="413">
        <v>585193</v>
      </c>
      <c r="G3092" s="413">
        <v>1203386</v>
      </c>
      <c r="H3092" s="410">
        <f t="shared" si="96"/>
        <v>39173200</v>
      </c>
      <c r="I3092" s="410" t="str">
        <f t="shared" si="97"/>
        <v>--- Kiti, nesutvirtinti ir kitaip nekombinuoti su kitomis medžiagomis, be jungiamųjų detalių</v>
      </c>
      <c r="J3092" s="410" t="str">
        <f t="shared" si="97"/>
        <v>kilogramai</v>
      </c>
    </row>
    <row r="3093" spans="1:10" ht="18" hidden="1" customHeight="1">
      <c r="A3093" s="414"/>
      <c r="B3093" s="414"/>
      <c r="C3093" s="414"/>
      <c r="D3093" s="414"/>
      <c r="E3093" s="412">
        <v>2009</v>
      </c>
      <c r="F3093" s="413"/>
      <c r="G3093" s="413"/>
      <c r="H3093" s="410">
        <f t="shared" si="96"/>
        <v>39173200</v>
      </c>
      <c r="I3093" s="410" t="str">
        <f t="shared" si="97"/>
        <v>--- Kiti, nesutvirtinti ir kitaip nekombinuoti su kitomis medžiagomis, be jungiamųjų detalių</v>
      </c>
      <c r="J3093" s="410" t="str">
        <f t="shared" si="97"/>
        <v>kilogramai</v>
      </c>
    </row>
    <row r="3094" spans="1:10" ht="18" hidden="1" customHeight="1">
      <c r="A3094" s="414"/>
      <c r="B3094" s="414"/>
      <c r="C3094" s="414"/>
      <c r="D3094" s="414"/>
      <c r="E3094" s="412">
        <v>2008</v>
      </c>
      <c r="F3094" s="413"/>
      <c r="G3094" s="413"/>
      <c r="H3094" s="410">
        <f t="shared" si="96"/>
        <v>39173200</v>
      </c>
      <c r="I3094" s="410" t="str">
        <f t="shared" si="97"/>
        <v>--- Kiti, nesutvirtinti ir kitaip nekombinuoti su kitomis medžiagomis, be jungiamųjų detalių</v>
      </c>
      <c r="J3094" s="410" t="str">
        <f t="shared" si="97"/>
        <v>kilogramai</v>
      </c>
    </row>
    <row r="3095" spans="1:10" ht="18" hidden="1" customHeight="1">
      <c r="A3095" s="414"/>
      <c r="B3095" s="414"/>
      <c r="C3095" s="414"/>
      <c r="D3095" s="414"/>
      <c r="E3095" s="412">
        <v>2007</v>
      </c>
      <c r="F3095" s="413"/>
      <c r="G3095" s="413"/>
      <c r="H3095" s="410">
        <f t="shared" si="96"/>
        <v>39173200</v>
      </c>
      <c r="I3095" s="410" t="str">
        <f t="shared" si="97"/>
        <v>--- Kiti, nesutvirtinti ir kitaip nekombinuoti su kitomis medžiagomis, be jungiamųjų detalių</v>
      </c>
      <c r="J3095" s="410" t="str">
        <f t="shared" si="97"/>
        <v>kilogramai</v>
      </c>
    </row>
    <row r="3096" spans="1:10" ht="18" hidden="1" customHeight="1">
      <c r="A3096" s="414"/>
      <c r="B3096" s="414"/>
      <c r="C3096" s="414"/>
      <c r="D3096" s="414"/>
      <c r="E3096" s="412">
        <v>2006</v>
      </c>
      <c r="F3096" s="413"/>
      <c r="G3096" s="413"/>
      <c r="H3096" s="410">
        <f t="shared" si="96"/>
        <v>39173200</v>
      </c>
      <c r="I3096" s="410" t="str">
        <f t="shared" si="97"/>
        <v>--- Kiti, nesutvirtinti ir kitaip nekombinuoti su kitomis medžiagomis, be jungiamųjų detalių</v>
      </c>
      <c r="J3096" s="410" t="str">
        <f t="shared" si="97"/>
        <v>kilogramai</v>
      </c>
    </row>
    <row r="3097" spans="1:10" ht="18" hidden="1" customHeight="1">
      <c r="A3097" s="414"/>
      <c r="B3097" s="414"/>
      <c r="C3097" s="414"/>
      <c r="D3097" s="414"/>
      <c r="E3097" s="412">
        <v>2005</v>
      </c>
      <c r="F3097" s="413"/>
      <c r="G3097" s="413"/>
      <c r="H3097" s="410">
        <f t="shared" si="96"/>
        <v>39173200</v>
      </c>
      <c r="I3097" s="410" t="str">
        <f t="shared" si="97"/>
        <v>--- Kiti, nesutvirtinti ir kitaip nekombinuoti su kitomis medžiagomis, be jungiamųjų detalių</v>
      </c>
      <c r="J3097" s="410" t="str">
        <f t="shared" si="97"/>
        <v>kilogramai</v>
      </c>
    </row>
    <row r="3098" spans="1:10" ht="18" hidden="1" customHeight="1">
      <c r="A3098" s="414"/>
      <c r="B3098" s="411" t="s">
        <v>3422</v>
      </c>
      <c r="C3098" s="411" t="s">
        <v>3409</v>
      </c>
      <c r="D3098" s="411" t="s">
        <v>3054</v>
      </c>
      <c r="E3098" s="412">
        <v>2018</v>
      </c>
      <c r="F3098" s="413"/>
      <c r="G3098" s="413"/>
      <c r="H3098" s="410">
        <f t="shared" si="96"/>
        <v>39173210</v>
      </c>
      <c r="I3098" s="410" t="str">
        <f t="shared" si="97"/>
        <v>--- Iš kondensacinės polimerizacijos arba polimerizacijos su persigrupavimu produktų, chemiškai modifikuotų arba nemodifikuotų</v>
      </c>
      <c r="J3098" s="410" t="str">
        <f t="shared" si="97"/>
        <v>kilogramai</v>
      </c>
    </row>
    <row r="3099" spans="1:10" ht="18" hidden="1" customHeight="1">
      <c r="A3099" s="414"/>
      <c r="B3099" s="414"/>
      <c r="C3099" s="414"/>
      <c r="D3099" s="414"/>
      <c r="E3099" s="412">
        <v>2017</v>
      </c>
      <c r="F3099" s="413"/>
      <c r="G3099" s="413"/>
      <c r="H3099" s="410">
        <f t="shared" si="96"/>
        <v>39173210</v>
      </c>
      <c r="I3099" s="410" t="str">
        <f t="shared" si="97"/>
        <v>--- Iš kondensacinės polimerizacijos arba polimerizacijos su persigrupavimu produktų, chemiškai modifikuotų arba nemodifikuotų</v>
      </c>
      <c r="J3099" s="410" t="str">
        <f t="shared" si="97"/>
        <v>kilogramai</v>
      </c>
    </row>
    <row r="3100" spans="1:10" ht="18" hidden="1" customHeight="1">
      <c r="A3100" s="414"/>
      <c r="B3100" s="414"/>
      <c r="C3100" s="414"/>
      <c r="D3100" s="414"/>
      <c r="E3100" s="412">
        <v>2016</v>
      </c>
      <c r="F3100" s="413"/>
      <c r="G3100" s="413"/>
      <c r="H3100" s="410">
        <f t="shared" si="96"/>
        <v>39173210</v>
      </c>
      <c r="I3100" s="410" t="str">
        <f t="shared" si="97"/>
        <v>--- Iš kondensacinės polimerizacijos arba polimerizacijos su persigrupavimu produktų, chemiškai modifikuotų arba nemodifikuotų</v>
      </c>
      <c r="J3100" s="410" t="str">
        <f t="shared" si="97"/>
        <v>kilogramai</v>
      </c>
    </row>
    <row r="3101" spans="1:10" ht="18" hidden="1" customHeight="1">
      <c r="A3101" s="414"/>
      <c r="B3101" s="414"/>
      <c r="C3101" s="414"/>
      <c r="D3101" s="414"/>
      <c r="E3101" s="412">
        <v>2015</v>
      </c>
      <c r="F3101" s="413"/>
      <c r="G3101" s="413"/>
      <c r="H3101" s="410">
        <f t="shared" si="96"/>
        <v>39173210</v>
      </c>
      <c r="I3101" s="410" t="str">
        <f t="shared" si="97"/>
        <v>--- Iš kondensacinės polimerizacijos arba polimerizacijos su persigrupavimu produktų, chemiškai modifikuotų arba nemodifikuotų</v>
      </c>
      <c r="J3101" s="410" t="str">
        <f t="shared" si="97"/>
        <v>kilogramai</v>
      </c>
    </row>
    <row r="3102" spans="1:10" ht="18" hidden="1" customHeight="1">
      <c r="A3102" s="414"/>
      <c r="B3102" s="414"/>
      <c r="C3102" s="414"/>
      <c r="D3102" s="414"/>
      <c r="E3102" s="412">
        <v>2014</v>
      </c>
      <c r="F3102" s="413"/>
      <c r="G3102" s="413"/>
      <c r="H3102" s="410">
        <f t="shared" si="96"/>
        <v>39173210</v>
      </c>
      <c r="I3102" s="410" t="str">
        <f t="shared" si="97"/>
        <v>--- Iš kondensacinės polimerizacijos arba polimerizacijos su persigrupavimu produktų, chemiškai modifikuotų arba nemodifikuotų</v>
      </c>
      <c r="J3102" s="410" t="str">
        <f t="shared" si="97"/>
        <v>kilogramai</v>
      </c>
    </row>
    <row r="3103" spans="1:10" ht="18" hidden="1" customHeight="1">
      <c r="A3103" s="414"/>
      <c r="B3103" s="414"/>
      <c r="C3103" s="414"/>
      <c r="D3103" s="414"/>
      <c r="E3103" s="412">
        <v>2013</v>
      </c>
      <c r="F3103" s="413"/>
      <c r="G3103" s="413"/>
      <c r="H3103" s="410">
        <f t="shared" si="96"/>
        <v>39173210</v>
      </c>
      <c r="I3103" s="410" t="str">
        <f t="shared" si="97"/>
        <v>--- Iš kondensacinės polimerizacijos arba polimerizacijos su persigrupavimu produktų, chemiškai modifikuotų arba nemodifikuotų</v>
      </c>
      <c r="J3103" s="410" t="str">
        <f t="shared" si="97"/>
        <v>kilogramai</v>
      </c>
    </row>
    <row r="3104" spans="1:10" ht="18" hidden="1" customHeight="1">
      <c r="A3104" s="414"/>
      <c r="B3104" s="414"/>
      <c r="C3104" s="414"/>
      <c r="D3104" s="414"/>
      <c r="E3104" s="412">
        <v>2012</v>
      </c>
      <c r="F3104" s="413"/>
      <c r="G3104" s="413"/>
      <c r="H3104" s="410">
        <f t="shared" si="96"/>
        <v>39173210</v>
      </c>
      <c r="I3104" s="410" t="str">
        <f t="shared" si="97"/>
        <v>--- Iš kondensacinės polimerizacijos arba polimerizacijos su persigrupavimu produktų, chemiškai modifikuotų arba nemodifikuotų</v>
      </c>
      <c r="J3104" s="410" t="str">
        <f t="shared" si="97"/>
        <v>kilogramai</v>
      </c>
    </row>
    <row r="3105" spans="1:10" ht="18" hidden="1" customHeight="1">
      <c r="A3105" s="414"/>
      <c r="B3105" s="414"/>
      <c r="C3105" s="414"/>
      <c r="D3105" s="414"/>
      <c r="E3105" s="412">
        <v>2011</v>
      </c>
      <c r="F3105" s="413"/>
      <c r="G3105" s="413"/>
      <c r="H3105" s="410">
        <f t="shared" si="96"/>
        <v>39173210</v>
      </c>
      <c r="I3105" s="410" t="str">
        <f t="shared" si="97"/>
        <v>--- Iš kondensacinės polimerizacijos arba polimerizacijos su persigrupavimu produktų, chemiškai modifikuotų arba nemodifikuotų</v>
      </c>
      <c r="J3105" s="410" t="str">
        <f t="shared" si="97"/>
        <v>kilogramai</v>
      </c>
    </row>
    <row r="3106" spans="1:10" ht="18" hidden="1" customHeight="1">
      <c r="A3106" s="414"/>
      <c r="B3106" s="414"/>
      <c r="C3106" s="414"/>
      <c r="D3106" s="414"/>
      <c r="E3106" s="412">
        <v>2010</v>
      </c>
      <c r="F3106" s="413"/>
      <c r="G3106" s="413"/>
      <c r="H3106" s="410">
        <f t="shared" si="96"/>
        <v>39173210</v>
      </c>
      <c r="I3106" s="410" t="str">
        <f t="shared" si="97"/>
        <v>--- Iš kondensacinės polimerizacijos arba polimerizacijos su persigrupavimu produktų, chemiškai modifikuotų arba nemodifikuotų</v>
      </c>
      <c r="J3106" s="410" t="str">
        <f t="shared" si="97"/>
        <v>kilogramai</v>
      </c>
    </row>
    <row r="3107" spans="1:10" ht="18" hidden="1" customHeight="1">
      <c r="A3107" s="414"/>
      <c r="B3107" s="414"/>
      <c r="C3107" s="414"/>
      <c r="D3107" s="414"/>
      <c r="E3107" s="412">
        <v>2009</v>
      </c>
      <c r="F3107" s="413">
        <v>4248.3</v>
      </c>
      <c r="G3107" s="413">
        <v>83857</v>
      </c>
      <c r="H3107" s="410">
        <f t="shared" si="96"/>
        <v>39173210</v>
      </c>
      <c r="I3107" s="410" t="str">
        <f t="shared" si="97"/>
        <v>--- Iš kondensacinės polimerizacijos arba polimerizacijos su persigrupavimu produktų, chemiškai modifikuotų arba nemodifikuotų</v>
      </c>
      <c r="J3107" s="410" t="str">
        <f t="shared" si="97"/>
        <v>kilogramai</v>
      </c>
    </row>
    <row r="3108" spans="1:10" ht="18" hidden="1" customHeight="1">
      <c r="A3108" s="414"/>
      <c r="B3108" s="414"/>
      <c r="C3108" s="414"/>
      <c r="D3108" s="414"/>
      <c r="E3108" s="412">
        <v>2008</v>
      </c>
      <c r="F3108" s="413">
        <v>6373.9</v>
      </c>
      <c r="G3108" s="413">
        <v>21079.8</v>
      </c>
      <c r="H3108" s="410">
        <f t="shared" si="96"/>
        <v>39173210</v>
      </c>
      <c r="I3108" s="410" t="str">
        <f t="shared" si="97"/>
        <v>--- Iš kondensacinės polimerizacijos arba polimerizacijos su persigrupavimu produktų, chemiškai modifikuotų arba nemodifikuotų</v>
      </c>
      <c r="J3108" s="410" t="str">
        <f t="shared" si="97"/>
        <v>kilogramai</v>
      </c>
    </row>
    <row r="3109" spans="1:10" ht="18" hidden="1" customHeight="1">
      <c r="A3109" s="414"/>
      <c r="B3109" s="414"/>
      <c r="C3109" s="414"/>
      <c r="D3109" s="414"/>
      <c r="E3109" s="412">
        <v>2007</v>
      </c>
      <c r="F3109" s="413">
        <v>7277</v>
      </c>
      <c r="G3109" s="413">
        <v>45923.6</v>
      </c>
      <c r="H3109" s="410">
        <f t="shared" si="96"/>
        <v>39173210</v>
      </c>
      <c r="I3109" s="410" t="str">
        <f t="shared" si="97"/>
        <v>--- Iš kondensacinės polimerizacijos arba polimerizacijos su persigrupavimu produktų, chemiškai modifikuotų arba nemodifikuotų</v>
      </c>
      <c r="J3109" s="410" t="str">
        <f t="shared" si="97"/>
        <v>kilogramai</v>
      </c>
    </row>
    <row r="3110" spans="1:10" ht="18" hidden="1" customHeight="1">
      <c r="A3110" s="414"/>
      <c r="B3110" s="414"/>
      <c r="C3110" s="414"/>
      <c r="D3110" s="414"/>
      <c r="E3110" s="412">
        <v>2006</v>
      </c>
      <c r="F3110" s="413">
        <v>7212.5</v>
      </c>
      <c r="G3110" s="413">
        <v>30597.9</v>
      </c>
      <c r="H3110" s="410">
        <f t="shared" si="96"/>
        <v>39173210</v>
      </c>
      <c r="I3110" s="410" t="str">
        <f t="shared" si="97"/>
        <v>--- Iš kondensacinės polimerizacijos arba polimerizacijos su persigrupavimu produktų, chemiškai modifikuotų arba nemodifikuotų</v>
      </c>
      <c r="J3110" s="410" t="str">
        <f t="shared" si="97"/>
        <v>kilogramai</v>
      </c>
    </row>
    <row r="3111" spans="1:10" ht="18" hidden="1" customHeight="1">
      <c r="A3111" s="414"/>
      <c r="B3111" s="414"/>
      <c r="C3111" s="414"/>
      <c r="D3111" s="414"/>
      <c r="E3111" s="412">
        <v>2005</v>
      </c>
      <c r="F3111" s="413">
        <v>13491</v>
      </c>
      <c r="G3111" s="413">
        <v>76553.5</v>
      </c>
      <c r="H3111" s="410">
        <f t="shared" si="96"/>
        <v>39173210</v>
      </c>
      <c r="I3111" s="410" t="str">
        <f t="shared" si="97"/>
        <v>--- Iš kondensacinės polimerizacijos arba polimerizacijos su persigrupavimu produktų, chemiškai modifikuotų arba nemodifikuotų</v>
      </c>
      <c r="J3111" s="410" t="str">
        <f t="shared" si="97"/>
        <v>kilogramai</v>
      </c>
    </row>
    <row r="3112" spans="1:10" ht="18" hidden="1" customHeight="1">
      <c r="A3112" s="414"/>
      <c r="B3112" s="411" t="s">
        <v>3423</v>
      </c>
      <c r="C3112" s="411" t="s">
        <v>3424</v>
      </c>
      <c r="D3112" s="411" t="s">
        <v>3054</v>
      </c>
      <c r="E3112" s="412">
        <v>2018</v>
      </c>
      <c r="F3112" s="413"/>
      <c r="G3112" s="413"/>
      <c r="H3112" s="410">
        <f t="shared" si="96"/>
        <v>39173231</v>
      </c>
      <c r="I3112" s="410" t="str">
        <f t="shared" si="97"/>
        <v>--- Iš etileno polimerų</v>
      </c>
      <c r="J3112" s="410" t="str">
        <f t="shared" si="97"/>
        <v>kilogramai</v>
      </c>
    </row>
    <row r="3113" spans="1:10" ht="18" hidden="1" customHeight="1">
      <c r="A3113" s="414"/>
      <c r="B3113" s="414"/>
      <c r="C3113" s="414"/>
      <c r="D3113" s="414"/>
      <c r="E3113" s="412">
        <v>2017</v>
      </c>
      <c r="F3113" s="413"/>
      <c r="G3113" s="413"/>
      <c r="H3113" s="410">
        <f t="shared" si="96"/>
        <v>39173231</v>
      </c>
      <c r="I3113" s="410" t="str">
        <f t="shared" si="97"/>
        <v>--- Iš etileno polimerų</v>
      </c>
      <c r="J3113" s="410" t="str">
        <f t="shared" si="97"/>
        <v>kilogramai</v>
      </c>
    </row>
    <row r="3114" spans="1:10" ht="18" hidden="1" customHeight="1">
      <c r="A3114" s="414"/>
      <c r="B3114" s="414"/>
      <c r="C3114" s="414"/>
      <c r="D3114" s="414"/>
      <c r="E3114" s="412">
        <v>2016</v>
      </c>
      <c r="F3114" s="413"/>
      <c r="G3114" s="413"/>
      <c r="H3114" s="410">
        <f t="shared" si="96"/>
        <v>39173231</v>
      </c>
      <c r="I3114" s="410" t="str">
        <f t="shared" si="97"/>
        <v>--- Iš etileno polimerų</v>
      </c>
      <c r="J3114" s="410" t="str">
        <f t="shared" si="97"/>
        <v>kilogramai</v>
      </c>
    </row>
    <row r="3115" spans="1:10" ht="18" hidden="1" customHeight="1">
      <c r="A3115" s="414"/>
      <c r="B3115" s="414"/>
      <c r="C3115" s="414"/>
      <c r="D3115" s="414"/>
      <c r="E3115" s="412">
        <v>2015</v>
      </c>
      <c r="F3115" s="413"/>
      <c r="G3115" s="413"/>
      <c r="H3115" s="410">
        <f t="shared" si="96"/>
        <v>39173231</v>
      </c>
      <c r="I3115" s="410" t="str">
        <f t="shared" si="97"/>
        <v>--- Iš etileno polimerų</v>
      </c>
      <c r="J3115" s="410" t="str">
        <f t="shared" si="97"/>
        <v>kilogramai</v>
      </c>
    </row>
    <row r="3116" spans="1:10" ht="18" hidden="1" customHeight="1">
      <c r="A3116" s="414"/>
      <c r="B3116" s="414"/>
      <c r="C3116" s="414"/>
      <c r="D3116" s="414"/>
      <c r="E3116" s="412">
        <v>2014</v>
      </c>
      <c r="F3116" s="413"/>
      <c r="G3116" s="413"/>
      <c r="H3116" s="410">
        <f t="shared" si="96"/>
        <v>39173231</v>
      </c>
      <c r="I3116" s="410" t="str">
        <f t="shared" si="97"/>
        <v>--- Iš etileno polimerų</v>
      </c>
      <c r="J3116" s="410" t="str">
        <f t="shared" si="97"/>
        <v>kilogramai</v>
      </c>
    </row>
    <row r="3117" spans="1:10" ht="18" hidden="1" customHeight="1">
      <c r="A3117" s="414"/>
      <c r="B3117" s="414"/>
      <c r="C3117" s="414"/>
      <c r="D3117" s="414"/>
      <c r="E3117" s="412">
        <v>2013</v>
      </c>
      <c r="F3117" s="413"/>
      <c r="G3117" s="413"/>
      <c r="H3117" s="410">
        <f t="shared" si="96"/>
        <v>39173231</v>
      </c>
      <c r="I3117" s="410" t="str">
        <f t="shared" si="97"/>
        <v>--- Iš etileno polimerų</v>
      </c>
      <c r="J3117" s="410" t="str">
        <f t="shared" si="97"/>
        <v>kilogramai</v>
      </c>
    </row>
    <row r="3118" spans="1:10" ht="18" hidden="1" customHeight="1">
      <c r="A3118" s="414"/>
      <c r="B3118" s="414"/>
      <c r="C3118" s="414"/>
      <c r="D3118" s="414"/>
      <c r="E3118" s="412">
        <v>2012</v>
      </c>
      <c r="F3118" s="413"/>
      <c r="G3118" s="413"/>
      <c r="H3118" s="410">
        <f t="shared" si="96"/>
        <v>39173231</v>
      </c>
      <c r="I3118" s="410" t="str">
        <f t="shared" si="97"/>
        <v>--- Iš etileno polimerų</v>
      </c>
      <c r="J3118" s="410" t="str">
        <f t="shared" si="97"/>
        <v>kilogramai</v>
      </c>
    </row>
    <row r="3119" spans="1:10" ht="18" hidden="1" customHeight="1">
      <c r="A3119" s="414"/>
      <c r="B3119" s="414"/>
      <c r="C3119" s="414"/>
      <c r="D3119" s="414"/>
      <c r="E3119" s="412">
        <v>2011</v>
      </c>
      <c r="F3119" s="413"/>
      <c r="G3119" s="413"/>
      <c r="H3119" s="410">
        <f t="shared" si="96"/>
        <v>39173231</v>
      </c>
      <c r="I3119" s="410" t="str">
        <f t="shared" si="97"/>
        <v>--- Iš etileno polimerų</v>
      </c>
      <c r="J3119" s="410" t="str">
        <f t="shared" si="97"/>
        <v>kilogramai</v>
      </c>
    </row>
    <row r="3120" spans="1:10" ht="18" hidden="1" customHeight="1">
      <c r="A3120" s="414"/>
      <c r="B3120" s="414"/>
      <c r="C3120" s="414"/>
      <c r="D3120" s="414"/>
      <c r="E3120" s="412">
        <v>2010</v>
      </c>
      <c r="F3120" s="413"/>
      <c r="G3120" s="413"/>
      <c r="H3120" s="410">
        <f t="shared" si="96"/>
        <v>39173231</v>
      </c>
      <c r="I3120" s="410" t="str">
        <f t="shared" si="97"/>
        <v>--- Iš etileno polimerų</v>
      </c>
      <c r="J3120" s="410" t="str">
        <f t="shared" si="97"/>
        <v>kilogramai</v>
      </c>
    </row>
    <row r="3121" spans="1:10" ht="18" hidden="1" customHeight="1">
      <c r="A3121" s="414"/>
      <c r="B3121" s="414"/>
      <c r="C3121" s="414"/>
      <c r="D3121" s="414"/>
      <c r="E3121" s="412">
        <v>2009</v>
      </c>
      <c r="F3121" s="413">
        <v>28376</v>
      </c>
      <c r="G3121" s="413">
        <v>397024.7</v>
      </c>
      <c r="H3121" s="410">
        <f t="shared" si="96"/>
        <v>39173231</v>
      </c>
      <c r="I3121" s="410" t="str">
        <f t="shared" si="97"/>
        <v>--- Iš etileno polimerų</v>
      </c>
      <c r="J3121" s="410" t="str">
        <f t="shared" si="97"/>
        <v>kilogramai</v>
      </c>
    </row>
    <row r="3122" spans="1:10" ht="18" hidden="1" customHeight="1">
      <c r="A3122" s="414"/>
      <c r="B3122" s="414"/>
      <c r="C3122" s="414"/>
      <c r="D3122" s="414"/>
      <c r="E3122" s="412">
        <v>2008</v>
      </c>
      <c r="F3122" s="413">
        <v>51462.1</v>
      </c>
      <c r="G3122" s="413">
        <v>441903.6</v>
      </c>
      <c r="H3122" s="410">
        <f t="shared" si="96"/>
        <v>39173231</v>
      </c>
      <c r="I3122" s="410" t="str">
        <f t="shared" si="97"/>
        <v>--- Iš etileno polimerų</v>
      </c>
      <c r="J3122" s="410" t="str">
        <f t="shared" si="97"/>
        <v>kilogramai</v>
      </c>
    </row>
    <row r="3123" spans="1:10" ht="18" hidden="1" customHeight="1">
      <c r="A3123" s="414"/>
      <c r="B3123" s="414"/>
      <c r="C3123" s="414"/>
      <c r="D3123" s="414"/>
      <c r="E3123" s="412">
        <v>2007</v>
      </c>
      <c r="F3123" s="413">
        <v>84560</v>
      </c>
      <c r="G3123" s="413">
        <v>655825.1</v>
      </c>
      <c r="H3123" s="410">
        <f t="shared" si="96"/>
        <v>39173231</v>
      </c>
      <c r="I3123" s="410" t="str">
        <f t="shared" si="97"/>
        <v>--- Iš etileno polimerų</v>
      </c>
      <c r="J3123" s="410" t="str">
        <f t="shared" si="97"/>
        <v>kilogramai</v>
      </c>
    </row>
    <row r="3124" spans="1:10" ht="18" hidden="1" customHeight="1">
      <c r="A3124" s="414"/>
      <c r="B3124" s="414"/>
      <c r="C3124" s="414"/>
      <c r="D3124" s="414"/>
      <c r="E3124" s="412">
        <v>2006</v>
      </c>
      <c r="F3124" s="413">
        <v>78762.2</v>
      </c>
      <c r="G3124" s="413">
        <v>1168368.1000000001</v>
      </c>
      <c r="H3124" s="410">
        <f t="shared" si="96"/>
        <v>39173231</v>
      </c>
      <c r="I3124" s="410" t="str">
        <f t="shared" si="97"/>
        <v>--- Iš etileno polimerų</v>
      </c>
      <c r="J3124" s="410" t="str">
        <f t="shared" si="97"/>
        <v>kilogramai</v>
      </c>
    </row>
    <row r="3125" spans="1:10" ht="18" hidden="1" customHeight="1">
      <c r="A3125" s="414"/>
      <c r="B3125" s="414"/>
      <c r="C3125" s="414"/>
      <c r="D3125" s="414"/>
      <c r="E3125" s="412">
        <v>2005</v>
      </c>
      <c r="F3125" s="413">
        <v>21112.400000000001</v>
      </c>
      <c r="G3125" s="413">
        <v>790743.6</v>
      </c>
      <c r="H3125" s="410">
        <f t="shared" si="96"/>
        <v>39173231</v>
      </c>
      <c r="I3125" s="410" t="str">
        <f t="shared" si="97"/>
        <v>--- Iš etileno polimerų</v>
      </c>
      <c r="J3125" s="410" t="str">
        <f t="shared" si="97"/>
        <v>kilogramai</v>
      </c>
    </row>
    <row r="3126" spans="1:10" ht="18" hidden="1" customHeight="1">
      <c r="A3126" s="414"/>
      <c r="B3126" s="411" t="s">
        <v>3425</v>
      </c>
      <c r="C3126" s="411" t="s">
        <v>3426</v>
      </c>
      <c r="D3126" s="411" t="s">
        <v>3054</v>
      </c>
      <c r="E3126" s="412">
        <v>2018</v>
      </c>
      <c r="F3126" s="413"/>
      <c r="G3126" s="413"/>
      <c r="H3126" s="410">
        <f t="shared" si="96"/>
        <v>39173235</v>
      </c>
      <c r="I3126" s="410" t="str">
        <f t="shared" si="97"/>
        <v>--- Iš vinilchlorido polimerų</v>
      </c>
      <c r="J3126" s="410" t="str">
        <f t="shared" si="97"/>
        <v>kilogramai</v>
      </c>
    </row>
    <row r="3127" spans="1:10" ht="18" hidden="1" customHeight="1">
      <c r="A3127" s="414"/>
      <c r="B3127" s="414"/>
      <c r="C3127" s="414"/>
      <c r="D3127" s="414"/>
      <c r="E3127" s="412">
        <v>2017</v>
      </c>
      <c r="F3127" s="413"/>
      <c r="G3127" s="413"/>
      <c r="H3127" s="410">
        <f t="shared" si="96"/>
        <v>39173235</v>
      </c>
      <c r="I3127" s="410" t="str">
        <f t="shared" si="97"/>
        <v>--- Iš vinilchlorido polimerų</v>
      </c>
      <c r="J3127" s="410" t="str">
        <f t="shared" si="97"/>
        <v>kilogramai</v>
      </c>
    </row>
    <row r="3128" spans="1:10" ht="18" hidden="1" customHeight="1">
      <c r="A3128" s="414"/>
      <c r="B3128" s="414"/>
      <c r="C3128" s="414"/>
      <c r="D3128" s="414"/>
      <c r="E3128" s="412">
        <v>2016</v>
      </c>
      <c r="F3128" s="413"/>
      <c r="G3128" s="413"/>
      <c r="H3128" s="410">
        <f t="shared" si="96"/>
        <v>39173235</v>
      </c>
      <c r="I3128" s="410" t="str">
        <f t="shared" si="97"/>
        <v>--- Iš vinilchlorido polimerų</v>
      </c>
      <c r="J3128" s="410" t="str">
        <f t="shared" si="97"/>
        <v>kilogramai</v>
      </c>
    </row>
    <row r="3129" spans="1:10" ht="18" hidden="1" customHeight="1">
      <c r="A3129" s="414"/>
      <c r="B3129" s="414"/>
      <c r="C3129" s="414"/>
      <c r="D3129" s="414"/>
      <c r="E3129" s="412">
        <v>2015</v>
      </c>
      <c r="F3129" s="413"/>
      <c r="G3129" s="413"/>
      <c r="H3129" s="410">
        <f t="shared" si="96"/>
        <v>39173235</v>
      </c>
      <c r="I3129" s="410" t="str">
        <f t="shared" si="97"/>
        <v>--- Iš vinilchlorido polimerų</v>
      </c>
      <c r="J3129" s="410" t="str">
        <f t="shared" si="97"/>
        <v>kilogramai</v>
      </c>
    </row>
    <row r="3130" spans="1:10" ht="18" hidden="1" customHeight="1">
      <c r="A3130" s="414"/>
      <c r="B3130" s="414"/>
      <c r="C3130" s="414"/>
      <c r="D3130" s="414"/>
      <c r="E3130" s="412">
        <v>2014</v>
      </c>
      <c r="F3130" s="413"/>
      <c r="G3130" s="413"/>
      <c r="H3130" s="410">
        <f t="shared" si="96"/>
        <v>39173235</v>
      </c>
      <c r="I3130" s="410" t="str">
        <f t="shared" si="97"/>
        <v>--- Iš vinilchlorido polimerų</v>
      </c>
      <c r="J3130" s="410" t="str">
        <f t="shared" si="97"/>
        <v>kilogramai</v>
      </c>
    </row>
    <row r="3131" spans="1:10" ht="18" hidden="1" customHeight="1">
      <c r="A3131" s="414"/>
      <c r="B3131" s="414"/>
      <c r="C3131" s="414"/>
      <c r="D3131" s="414"/>
      <c r="E3131" s="412">
        <v>2013</v>
      </c>
      <c r="F3131" s="413"/>
      <c r="G3131" s="413"/>
      <c r="H3131" s="410">
        <f t="shared" si="96"/>
        <v>39173235</v>
      </c>
      <c r="I3131" s="410" t="str">
        <f t="shared" si="97"/>
        <v>--- Iš vinilchlorido polimerų</v>
      </c>
      <c r="J3131" s="410" t="str">
        <f t="shared" si="97"/>
        <v>kilogramai</v>
      </c>
    </row>
    <row r="3132" spans="1:10" ht="18" hidden="1" customHeight="1">
      <c r="A3132" s="414"/>
      <c r="B3132" s="414"/>
      <c r="C3132" s="414"/>
      <c r="D3132" s="414"/>
      <c r="E3132" s="412">
        <v>2012</v>
      </c>
      <c r="F3132" s="413"/>
      <c r="G3132" s="413"/>
      <c r="H3132" s="410">
        <f t="shared" si="96"/>
        <v>39173235</v>
      </c>
      <c r="I3132" s="410" t="str">
        <f t="shared" si="97"/>
        <v>--- Iš vinilchlorido polimerų</v>
      </c>
      <c r="J3132" s="410" t="str">
        <f t="shared" si="97"/>
        <v>kilogramai</v>
      </c>
    </row>
    <row r="3133" spans="1:10" ht="18" hidden="1" customHeight="1">
      <c r="A3133" s="414"/>
      <c r="B3133" s="414"/>
      <c r="C3133" s="414"/>
      <c r="D3133" s="414"/>
      <c r="E3133" s="412">
        <v>2011</v>
      </c>
      <c r="F3133" s="413"/>
      <c r="G3133" s="413"/>
      <c r="H3133" s="410">
        <f t="shared" si="96"/>
        <v>39173235</v>
      </c>
      <c r="I3133" s="410" t="str">
        <f t="shared" si="97"/>
        <v>--- Iš vinilchlorido polimerų</v>
      </c>
      <c r="J3133" s="410" t="str">
        <f t="shared" si="97"/>
        <v>kilogramai</v>
      </c>
    </row>
    <row r="3134" spans="1:10" ht="18" hidden="1" customHeight="1">
      <c r="A3134" s="414"/>
      <c r="B3134" s="414"/>
      <c r="C3134" s="414"/>
      <c r="D3134" s="414"/>
      <c r="E3134" s="412">
        <v>2010</v>
      </c>
      <c r="F3134" s="413"/>
      <c r="G3134" s="413"/>
      <c r="H3134" s="410">
        <f t="shared" si="96"/>
        <v>39173235</v>
      </c>
      <c r="I3134" s="410" t="str">
        <f t="shared" si="97"/>
        <v>--- Iš vinilchlorido polimerų</v>
      </c>
      <c r="J3134" s="410" t="str">
        <f t="shared" si="97"/>
        <v>kilogramai</v>
      </c>
    </row>
    <row r="3135" spans="1:10" ht="18" hidden="1" customHeight="1">
      <c r="A3135" s="414"/>
      <c r="B3135" s="414"/>
      <c r="C3135" s="414"/>
      <c r="D3135" s="414"/>
      <c r="E3135" s="412">
        <v>2009</v>
      </c>
      <c r="F3135" s="413">
        <v>77195</v>
      </c>
      <c r="G3135" s="413">
        <v>54903.4</v>
      </c>
      <c r="H3135" s="410">
        <f t="shared" si="96"/>
        <v>39173235</v>
      </c>
      <c r="I3135" s="410" t="str">
        <f t="shared" si="97"/>
        <v>--- Iš vinilchlorido polimerų</v>
      </c>
      <c r="J3135" s="410" t="str">
        <f t="shared" si="97"/>
        <v>kilogramai</v>
      </c>
    </row>
    <row r="3136" spans="1:10" ht="18" hidden="1" customHeight="1">
      <c r="A3136" s="414"/>
      <c r="B3136" s="414"/>
      <c r="C3136" s="414"/>
      <c r="D3136" s="414"/>
      <c r="E3136" s="412">
        <v>2008</v>
      </c>
      <c r="F3136" s="413">
        <v>66391</v>
      </c>
      <c r="G3136" s="413">
        <v>107375</v>
      </c>
      <c r="H3136" s="410">
        <f t="shared" si="96"/>
        <v>39173235</v>
      </c>
      <c r="I3136" s="410" t="str">
        <f t="shared" si="97"/>
        <v>--- Iš vinilchlorido polimerų</v>
      </c>
      <c r="J3136" s="410" t="str">
        <f t="shared" si="97"/>
        <v>kilogramai</v>
      </c>
    </row>
    <row r="3137" spans="1:10" ht="18" hidden="1" customHeight="1">
      <c r="A3137" s="414"/>
      <c r="B3137" s="414"/>
      <c r="C3137" s="414"/>
      <c r="D3137" s="414"/>
      <c r="E3137" s="412">
        <v>2007</v>
      </c>
      <c r="F3137" s="413">
        <v>81163.399999999994</v>
      </c>
      <c r="G3137" s="413">
        <v>112114.2</v>
      </c>
      <c r="H3137" s="410">
        <f t="shared" si="96"/>
        <v>39173235</v>
      </c>
      <c r="I3137" s="410" t="str">
        <f t="shared" si="97"/>
        <v>--- Iš vinilchlorido polimerų</v>
      </c>
      <c r="J3137" s="410" t="str">
        <f t="shared" si="97"/>
        <v>kilogramai</v>
      </c>
    </row>
    <row r="3138" spans="1:10" ht="18" hidden="1" customHeight="1">
      <c r="A3138" s="414"/>
      <c r="B3138" s="414"/>
      <c r="C3138" s="414"/>
      <c r="D3138" s="414"/>
      <c r="E3138" s="412">
        <v>2006</v>
      </c>
      <c r="F3138" s="413">
        <v>38633</v>
      </c>
      <c r="G3138" s="413">
        <v>162628.20000000001</v>
      </c>
      <c r="H3138" s="410">
        <f t="shared" si="96"/>
        <v>39173235</v>
      </c>
      <c r="I3138" s="410" t="str">
        <f t="shared" si="97"/>
        <v>--- Iš vinilchlorido polimerų</v>
      </c>
      <c r="J3138" s="410" t="str">
        <f t="shared" si="97"/>
        <v>kilogramai</v>
      </c>
    </row>
    <row r="3139" spans="1:10" ht="18" hidden="1" customHeight="1">
      <c r="A3139" s="414"/>
      <c r="B3139" s="414"/>
      <c r="C3139" s="414"/>
      <c r="D3139" s="414"/>
      <c r="E3139" s="412">
        <v>2005</v>
      </c>
      <c r="F3139" s="413">
        <v>34118.6</v>
      </c>
      <c r="G3139" s="413">
        <v>175238.39999999999</v>
      </c>
      <c r="H3139" s="410">
        <f t="shared" si="96"/>
        <v>39173235</v>
      </c>
      <c r="I3139" s="410" t="str">
        <f t="shared" si="97"/>
        <v>--- Iš vinilchlorido polimerų</v>
      </c>
      <c r="J3139" s="410" t="str">
        <f t="shared" si="97"/>
        <v>kilogramai</v>
      </c>
    </row>
    <row r="3140" spans="1:10" ht="18" hidden="1" customHeight="1">
      <c r="A3140" s="414"/>
      <c r="B3140" s="411" t="s">
        <v>3427</v>
      </c>
      <c r="C3140" s="411" t="s">
        <v>3082</v>
      </c>
      <c r="D3140" s="411" t="s">
        <v>3054</v>
      </c>
      <c r="E3140" s="412">
        <v>2018</v>
      </c>
      <c r="F3140" s="413"/>
      <c r="G3140" s="413"/>
      <c r="H3140" s="410">
        <f t="shared" si="96"/>
        <v>39173239</v>
      </c>
      <c r="I3140" s="410" t="str">
        <f t="shared" si="97"/>
        <v>--- Kiti</v>
      </c>
      <c r="J3140" s="410" t="str">
        <f t="shared" si="97"/>
        <v>kilogramai</v>
      </c>
    </row>
    <row r="3141" spans="1:10" ht="18" hidden="1" customHeight="1">
      <c r="A3141" s="414"/>
      <c r="B3141" s="414"/>
      <c r="C3141" s="414"/>
      <c r="D3141" s="414"/>
      <c r="E3141" s="412">
        <v>2017</v>
      </c>
      <c r="F3141" s="413"/>
      <c r="G3141" s="413"/>
      <c r="H3141" s="410">
        <f t="shared" ref="H3141:H3204" si="98">+IF(B3141=0,H3140,VALUE(B3141))</f>
        <v>39173239</v>
      </c>
      <c r="I3141" s="410" t="str">
        <f t="shared" ref="I3141:J3204" si="99">+IF(C3141=0,I3140,C3141)</f>
        <v>--- Kiti</v>
      </c>
      <c r="J3141" s="410" t="str">
        <f t="shared" si="99"/>
        <v>kilogramai</v>
      </c>
    </row>
    <row r="3142" spans="1:10" ht="18" hidden="1" customHeight="1">
      <c r="A3142" s="414"/>
      <c r="B3142" s="414"/>
      <c r="C3142" s="414"/>
      <c r="D3142" s="414"/>
      <c r="E3142" s="412">
        <v>2016</v>
      </c>
      <c r="F3142" s="413"/>
      <c r="G3142" s="413"/>
      <c r="H3142" s="410">
        <f t="shared" si="98"/>
        <v>39173239</v>
      </c>
      <c r="I3142" s="410" t="str">
        <f t="shared" si="99"/>
        <v>--- Kiti</v>
      </c>
      <c r="J3142" s="410" t="str">
        <f t="shared" si="99"/>
        <v>kilogramai</v>
      </c>
    </row>
    <row r="3143" spans="1:10" ht="18" hidden="1" customHeight="1">
      <c r="A3143" s="414"/>
      <c r="B3143" s="414"/>
      <c r="C3143" s="414"/>
      <c r="D3143" s="414"/>
      <c r="E3143" s="412">
        <v>2015</v>
      </c>
      <c r="F3143" s="413"/>
      <c r="G3143" s="413"/>
      <c r="H3143" s="410">
        <f t="shared" si="98"/>
        <v>39173239</v>
      </c>
      <c r="I3143" s="410" t="str">
        <f t="shared" si="99"/>
        <v>--- Kiti</v>
      </c>
      <c r="J3143" s="410" t="str">
        <f t="shared" si="99"/>
        <v>kilogramai</v>
      </c>
    </row>
    <row r="3144" spans="1:10" ht="18" hidden="1" customHeight="1">
      <c r="A3144" s="414"/>
      <c r="B3144" s="414"/>
      <c r="C3144" s="414"/>
      <c r="D3144" s="414"/>
      <c r="E3144" s="412">
        <v>2014</v>
      </c>
      <c r="F3144" s="413"/>
      <c r="G3144" s="413"/>
      <c r="H3144" s="410">
        <f t="shared" si="98"/>
        <v>39173239</v>
      </c>
      <c r="I3144" s="410" t="str">
        <f t="shared" si="99"/>
        <v>--- Kiti</v>
      </c>
      <c r="J3144" s="410" t="str">
        <f t="shared" si="99"/>
        <v>kilogramai</v>
      </c>
    </row>
    <row r="3145" spans="1:10" ht="18" hidden="1" customHeight="1">
      <c r="A3145" s="414"/>
      <c r="B3145" s="414"/>
      <c r="C3145" s="414"/>
      <c r="D3145" s="414"/>
      <c r="E3145" s="412">
        <v>2013</v>
      </c>
      <c r="F3145" s="413"/>
      <c r="G3145" s="413"/>
      <c r="H3145" s="410">
        <f t="shared" si="98"/>
        <v>39173239</v>
      </c>
      <c r="I3145" s="410" t="str">
        <f t="shared" si="99"/>
        <v>--- Kiti</v>
      </c>
      <c r="J3145" s="410" t="str">
        <f t="shared" si="99"/>
        <v>kilogramai</v>
      </c>
    </row>
    <row r="3146" spans="1:10" ht="18" hidden="1" customHeight="1">
      <c r="A3146" s="414"/>
      <c r="B3146" s="414"/>
      <c r="C3146" s="414"/>
      <c r="D3146" s="414"/>
      <c r="E3146" s="412">
        <v>2012</v>
      </c>
      <c r="F3146" s="413"/>
      <c r="G3146" s="413"/>
      <c r="H3146" s="410">
        <f t="shared" si="98"/>
        <v>39173239</v>
      </c>
      <c r="I3146" s="410" t="str">
        <f t="shared" si="99"/>
        <v>--- Kiti</v>
      </c>
      <c r="J3146" s="410" t="str">
        <f t="shared" si="99"/>
        <v>kilogramai</v>
      </c>
    </row>
    <row r="3147" spans="1:10" ht="18" hidden="1" customHeight="1">
      <c r="A3147" s="414"/>
      <c r="B3147" s="414"/>
      <c r="C3147" s="414"/>
      <c r="D3147" s="414"/>
      <c r="E3147" s="412">
        <v>2011</v>
      </c>
      <c r="F3147" s="413"/>
      <c r="G3147" s="413"/>
      <c r="H3147" s="410">
        <f t="shared" si="98"/>
        <v>39173239</v>
      </c>
      <c r="I3147" s="410" t="str">
        <f t="shared" si="99"/>
        <v>--- Kiti</v>
      </c>
      <c r="J3147" s="410" t="str">
        <f t="shared" si="99"/>
        <v>kilogramai</v>
      </c>
    </row>
    <row r="3148" spans="1:10" ht="18" hidden="1" customHeight="1">
      <c r="A3148" s="414"/>
      <c r="B3148" s="414"/>
      <c r="C3148" s="414"/>
      <c r="D3148" s="414"/>
      <c r="E3148" s="412">
        <v>2010</v>
      </c>
      <c r="F3148" s="413"/>
      <c r="G3148" s="413"/>
      <c r="H3148" s="410">
        <f t="shared" si="98"/>
        <v>39173239</v>
      </c>
      <c r="I3148" s="410" t="str">
        <f t="shared" si="99"/>
        <v>--- Kiti</v>
      </c>
      <c r="J3148" s="410" t="str">
        <f t="shared" si="99"/>
        <v>kilogramai</v>
      </c>
    </row>
    <row r="3149" spans="1:10" ht="18" hidden="1" customHeight="1">
      <c r="A3149" s="414"/>
      <c r="B3149" s="414"/>
      <c r="C3149" s="414"/>
      <c r="D3149" s="414"/>
      <c r="E3149" s="412">
        <v>2009</v>
      </c>
      <c r="F3149" s="413">
        <v>32741.1</v>
      </c>
      <c r="G3149" s="413">
        <v>13349.8</v>
      </c>
      <c r="H3149" s="410">
        <f t="shared" si="98"/>
        <v>39173239</v>
      </c>
      <c r="I3149" s="410" t="str">
        <f t="shared" si="99"/>
        <v>--- Kiti</v>
      </c>
      <c r="J3149" s="410" t="str">
        <f t="shared" si="99"/>
        <v>kilogramai</v>
      </c>
    </row>
    <row r="3150" spans="1:10" ht="18" hidden="1" customHeight="1">
      <c r="A3150" s="414"/>
      <c r="B3150" s="414"/>
      <c r="C3150" s="414"/>
      <c r="D3150" s="414"/>
      <c r="E3150" s="412">
        <v>2008</v>
      </c>
      <c r="F3150" s="413">
        <v>463</v>
      </c>
      <c r="G3150" s="413">
        <v>18384.099999999999</v>
      </c>
      <c r="H3150" s="410">
        <f t="shared" si="98"/>
        <v>39173239</v>
      </c>
      <c r="I3150" s="410" t="str">
        <f t="shared" si="99"/>
        <v>--- Kiti</v>
      </c>
      <c r="J3150" s="410" t="str">
        <f t="shared" si="99"/>
        <v>kilogramai</v>
      </c>
    </row>
    <row r="3151" spans="1:10" ht="18" hidden="1" customHeight="1">
      <c r="A3151" s="414"/>
      <c r="B3151" s="414"/>
      <c r="C3151" s="414"/>
      <c r="D3151" s="414"/>
      <c r="E3151" s="412">
        <v>2007</v>
      </c>
      <c r="F3151" s="413">
        <v>280.60000000000002</v>
      </c>
      <c r="G3151" s="413">
        <v>15725.8</v>
      </c>
      <c r="H3151" s="410">
        <f t="shared" si="98"/>
        <v>39173239</v>
      </c>
      <c r="I3151" s="410" t="str">
        <f t="shared" si="99"/>
        <v>--- Kiti</v>
      </c>
      <c r="J3151" s="410" t="str">
        <f t="shared" si="99"/>
        <v>kilogramai</v>
      </c>
    </row>
    <row r="3152" spans="1:10" ht="18" hidden="1" customHeight="1">
      <c r="A3152" s="414"/>
      <c r="B3152" s="414"/>
      <c r="C3152" s="414"/>
      <c r="D3152" s="414"/>
      <c r="E3152" s="412">
        <v>2006</v>
      </c>
      <c r="F3152" s="413">
        <v>5</v>
      </c>
      <c r="G3152" s="413">
        <v>22772.9</v>
      </c>
      <c r="H3152" s="410">
        <f t="shared" si="98"/>
        <v>39173239</v>
      </c>
      <c r="I3152" s="410" t="str">
        <f t="shared" si="99"/>
        <v>--- Kiti</v>
      </c>
      <c r="J3152" s="410" t="str">
        <f t="shared" si="99"/>
        <v>kilogramai</v>
      </c>
    </row>
    <row r="3153" spans="1:10" ht="18" hidden="1" customHeight="1">
      <c r="A3153" s="414"/>
      <c r="B3153" s="414"/>
      <c r="C3153" s="414"/>
      <c r="D3153" s="414"/>
      <c r="E3153" s="412">
        <v>2005</v>
      </c>
      <c r="F3153" s="413">
        <v>1034.2</v>
      </c>
      <c r="G3153" s="413">
        <v>10488.9</v>
      </c>
      <c r="H3153" s="410">
        <f t="shared" si="98"/>
        <v>39173239</v>
      </c>
      <c r="I3153" s="410" t="str">
        <f t="shared" si="99"/>
        <v>--- Kiti</v>
      </c>
      <c r="J3153" s="410" t="str">
        <f t="shared" si="99"/>
        <v>kilogramai</v>
      </c>
    </row>
    <row r="3154" spans="1:10" ht="18" hidden="1" customHeight="1">
      <c r="A3154" s="414"/>
      <c r="B3154" s="411" t="s">
        <v>3428</v>
      </c>
      <c r="C3154" s="411" t="s">
        <v>3082</v>
      </c>
      <c r="D3154" s="411" t="s">
        <v>3054</v>
      </c>
      <c r="E3154" s="412">
        <v>2018</v>
      </c>
      <c r="F3154" s="413"/>
      <c r="G3154" s="413"/>
      <c r="H3154" s="410">
        <f t="shared" si="98"/>
        <v>39173251</v>
      </c>
      <c r="I3154" s="410" t="str">
        <f t="shared" si="99"/>
        <v>--- Kiti</v>
      </c>
      <c r="J3154" s="410" t="str">
        <f t="shared" si="99"/>
        <v>kilogramai</v>
      </c>
    </row>
    <row r="3155" spans="1:10" ht="18" hidden="1" customHeight="1">
      <c r="A3155" s="414"/>
      <c r="B3155" s="414"/>
      <c r="C3155" s="414"/>
      <c r="D3155" s="414"/>
      <c r="E3155" s="412">
        <v>2017</v>
      </c>
      <c r="F3155" s="413"/>
      <c r="G3155" s="413"/>
      <c r="H3155" s="410">
        <f t="shared" si="98"/>
        <v>39173251</v>
      </c>
      <c r="I3155" s="410" t="str">
        <f t="shared" si="99"/>
        <v>--- Kiti</v>
      </c>
      <c r="J3155" s="410" t="str">
        <f t="shared" si="99"/>
        <v>kilogramai</v>
      </c>
    </row>
    <row r="3156" spans="1:10" ht="18" hidden="1" customHeight="1">
      <c r="A3156" s="414"/>
      <c r="B3156" s="414"/>
      <c r="C3156" s="414"/>
      <c r="D3156" s="414"/>
      <c r="E3156" s="412">
        <v>2016</v>
      </c>
      <c r="F3156" s="413"/>
      <c r="G3156" s="413"/>
      <c r="H3156" s="410">
        <f t="shared" si="98"/>
        <v>39173251</v>
      </c>
      <c r="I3156" s="410" t="str">
        <f t="shared" si="99"/>
        <v>--- Kiti</v>
      </c>
      <c r="J3156" s="410" t="str">
        <f t="shared" si="99"/>
        <v>kilogramai</v>
      </c>
    </row>
    <row r="3157" spans="1:10" ht="18" hidden="1" customHeight="1">
      <c r="A3157" s="414"/>
      <c r="B3157" s="414"/>
      <c r="C3157" s="414"/>
      <c r="D3157" s="414"/>
      <c r="E3157" s="412">
        <v>2015</v>
      </c>
      <c r="F3157" s="413"/>
      <c r="G3157" s="413"/>
      <c r="H3157" s="410">
        <f t="shared" si="98"/>
        <v>39173251</v>
      </c>
      <c r="I3157" s="410" t="str">
        <f t="shared" si="99"/>
        <v>--- Kiti</v>
      </c>
      <c r="J3157" s="410" t="str">
        <f t="shared" si="99"/>
        <v>kilogramai</v>
      </c>
    </row>
    <row r="3158" spans="1:10" ht="18" hidden="1" customHeight="1">
      <c r="A3158" s="414"/>
      <c r="B3158" s="414"/>
      <c r="C3158" s="414"/>
      <c r="D3158" s="414"/>
      <c r="E3158" s="412">
        <v>2014</v>
      </c>
      <c r="F3158" s="413"/>
      <c r="G3158" s="413"/>
      <c r="H3158" s="410">
        <f t="shared" si="98"/>
        <v>39173251</v>
      </c>
      <c r="I3158" s="410" t="str">
        <f t="shared" si="99"/>
        <v>--- Kiti</v>
      </c>
      <c r="J3158" s="410" t="str">
        <f t="shared" si="99"/>
        <v>kilogramai</v>
      </c>
    </row>
    <row r="3159" spans="1:10" ht="18" hidden="1" customHeight="1">
      <c r="A3159" s="414"/>
      <c r="B3159" s="414"/>
      <c r="C3159" s="414"/>
      <c r="D3159" s="414"/>
      <c r="E3159" s="412">
        <v>2013</v>
      </c>
      <c r="F3159" s="413"/>
      <c r="G3159" s="413"/>
      <c r="H3159" s="410">
        <f t="shared" si="98"/>
        <v>39173251</v>
      </c>
      <c r="I3159" s="410" t="str">
        <f t="shared" si="99"/>
        <v>--- Kiti</v>
      </c>
      <c r="J3159" s="410" t="str">
        <f t="shared" si="99"/>
        <v>kilogramai</v>
      </c>
    </row>
    <row r="3160" spans="1:10" ht="18" hidden="1" customHeight="1">
      <c r="A3160" s="414"/>
      <c r="B3160" s="414"/>
      <c r="C3160" s="414"/>
      <c r="D3160" s="414"/>
      <c r="E3160" s="412">
        <v>2012</v>
      </c>
      <c r="F3160" s="413"/>
      <c r="G3160" s="413"/>
      <c r="H3160" s="410">
        <f t="shared" si="98"/>
        <v>39173251</v>
      </c>
      <c r="I3160" s="410" t="str">
        <f t="shared" si="99"/>
        <v>--- Kiti</v>
      </c>
      <c r="J3160" s="410" t="str">
        <f t="shared" si="99"/>
        <v>kilogramai</v>
      </c>
    </row>
    <row r="3161" spans="1:10" ht="18" hidden="1" customHeight="1">
      <c r="A3161" s="414"/>
      <c r="B3161" s="414"/>
      <c r="C3161" s="414"/>
      <c r="D3161" s="414"/>
      <c r="E3161" s="412">
        <v>2011</v>
      </c>
      <c r="F3161" s="413"/>
      <c r="G3161" s="413"/>
      <c r="H3161" s="410">
        <f t="shared" si="98"/>
        <v>39173251</v>
      </c>
      <c r="I3161" s="410" t="str">
        <f t="shared" si="99"/>
        <v>--- Kiti</v>
      </c>
      <c r="J3161" s="410" t="str">
        <f t="shared" si="99"/>
        <v>kilogramai</v>
      </c>
    </row>
    <row r="3162" spans="1:10" ht="18" hidden="1" customHeight="1">
      <c r="A3162" s="414"/>
      <c r="B3162" s="414"/>
      <c r="C3162" s="414"/>
      <c r="D3162" s="414"/>
      <c r="E3162" s="412">
        <v>2010</v>
      </c>
      <c r="F3162" s="413"/>
      <c r="G3162" s="413"/>
      <c r="H3162" s="410">
        <f t="shared" si="98"/>
        <v>39173251</v>
      </c>
      <c r="I3162" s="410" t="str">
        <f t="shared" si="99"/>
        <v>--- Kiti</v>
      </c>
      <c r="J3162" s="410" t="str">
        <f t="shared" si="99"/>
        <v>kilogramai</v>
      </c>
    </row>
    <row r="3163" spans="1:10" ht="18" hidden="1" customHeight="1">
      <c r="A3163" s="414"/>
      <c r="B3163" s="414"/>
      <c r="C3163" s="414"/>
      <c r="D3163" s="414"/>
      <c r="E3163" s="412">
        <v>2009</v>
      </c>
      <c r="F3163" s="413">
        <v>742.4</v>
      </c>
      <c r="G3163" s="413">
        <v>45281.7</v>
      </c>
      <c r="H3163" s="410">
        <f t="shared" si="98"/>
        <v>39173251</v>
      </c>
      <c r="I3163" s="410" t="str">
        <f t="shared" si="99"/>
        <v>--- Kiti</v>
      </c>
      <c r="J3163" s="410" t="str">
        <f t="shared" si="99"/>
        <v>kilogramai</v>
      </c>
    </row>
    <row r="3164" spans="1:10" ht="18" hidden="1" customHeight="1">
      <c r="A3164" s="414"/>
      <c r="B3164" s="414"/>
      <c r="C3164" s="414"/>
      <c r="D3164" s="414"/>
      <c r="E3164" s="412">
        <v>2008</v>
      </c>
      <c r="F3164" s="413">
        <v>20.3</v>
      </c>
      <c r="G3164" s="413">
        <v>70023.600000000006</v>
      </c>
      <c r="H3164" s="410">
        <f t="shared" si="98"/>
        <v>39173251</v>
      </c>
      <c r="I3164" s="410" t="str">
        <f t="shared" si="99"/>
        <v>--- Kiti</v>
      </c>
      <c r="J3164" s="410" t="str">
        <f t="shared" si="99"/>
        <v>kilogramai</v>
      </c>
    </row>
    <row r="3165" spans="1:10" ht="18" hidden="1" customHeight="1">
      <c r="A3165" s="414"/>
      <c r="B3165" s="414"/>
      <c r="C3165" s="414"/>
      <c r="D3165" s="414"/>
      <c r="E3165" s="412">
        <v>2007</v>
      </c>
      <c r="F3165" s="413">
        <v>5107.8999999999996</v>
      </c>
      <c r="G3165" s="413">
        <v>88522.7</v>
      </c>
      <c r="H3165" s="410">
        <f t="shared" si="98"/>
        <v>39173251</v>
      </c>
      <c r="I3165" s="410" t="str">
        <f t="shared" si="99"/>
        <v>--- Kiti</v>
      </c>
      <c r="J3165" s="410" t="str">
        <f t="shared" si="99"/>
        <v>kilogramai</v>
      </c>
    </row>
    <row r="3166" spans="1:10" ht="18" hidden="1" customHeight="1">
      <c r="A3166" s="414"/>
      <c r="B3166" s="414"/>
      <c r="C3166" s="414"/>
      <c r="D3166" s="414"/>
      <c r="E3166" s="412">
        <v>2006</v>
      </c>
      <c r="F3166" s="413">
        <v>4662.2</v>
      </c>
      <c r="G3166" s="413">
        <v>93251.9</v>
      </c>
      <c r="H3166" s="410">
        <f t="shared" si="98"/>
        <v>39173251</v>
      </c>
      <c r="I3166" s="410" t="str">
        <f t="shared" si="99"/>
        <v>--- Kiti</v>
      </c>
      <c r="J3166" s="410" t="str">
        <f t="shared" si="99"/>
        <v>kilogramai</v>
      </c>
    </row>
    <row r="3167" spans="1:10" ht="18" hidden="1" customHeight="1">
      <c r="A3167" s="414"/>
      <c r="B3167" s="414"/>
      <c r="C3167" s="414"/>
      <c r="D3167" s="414"/>
      <c r="E3167" s="412">
        <v>2005</v>
      </c>
      <c r="F3167" s="413">
        <v>193.8</v>
      </c>
      <c r="G3167" s="413">
        <v>6054.4</v>
      </c>
      <c r="H3167" s="410">
        <f t="shared" si="98"/>
        <v>39173251</v>
      </c>
      <c r="I3167" s="410" t="str">
        <f t="shared" si="99"/>
        <v>--- Kiti</v>
      </c>
      <c r="J3167" s="410" t="str">
        <f t="shared" si="99"/>
        <v>kilogramai</v>
      </c>
    </row>
    <row r="3168" spans="1:10" ht="18" hidden="1" customHeight="1">
      <c r="A3168" s="414"/>
      <c r="B3168" s="411" t="s">
        <v>3429</v>
      </c>
      <c r="C3168" s="411" t="s">
        <v>3430</v>
      </c>
      <c r="D3168" s="411" t="s">
        <v>3054</v>
      </c>
      <c r="E3168" s="412">
        <v>2018</v>
      </c>
      <c r="F3168" s="413"/>
      <c r="G3168" s="413"/>
      <c r="H3168" s="410">
        <f t="shared" si="98"/>
        <v>39173291</v>
      </c>
      <c r="I3168" s="410" t="str">
        <f t="shared" si="99"/>
        <v>--- Dirbtiniai dešrų arba dešrelių apvalkalai</v>
      </c>
      <c r="J3168" s="410" t="str">
        <f t="shared" si="99"/>
        <v>kilogramai</v>
      </c>
    </row>
    <row r="3169" spans="1:10" ht="18" hidden="1" customHeight="1">
      <c r="A3169" s="414"/>
      <c r="B3169" s="414"/>
      <c r="C3169" s="414"/>
      <c r="D3169" s="414"/>
      <c r="E3169" s="412">
        <v>2017</v>
      </c>
      <c r="F3169" s="413"/>
      <c r="G3169" s="413"/>
      <c r="H3169" s="410">
        <f t="shared" si="98"/>
        <v>39173291</v>
      </c>
      <c r="I3169" s="410" t="str">
        <f t="shared" si="99"/>
        <v>--- Dirbtiniai dešrų arba dešrelių apvalkalai</v>
      </c>
      <c r="J3169" s="410" t="str">
        <f t="shared" si="99"/>
        <v>kilogramai</v>
      </c>
    </row>
    <row r="3170" spans="1:10" ht="18" hidden="1" customHeight="1">
      <c r="A3170" s="414"/>
      <c r="B3170" s="414"/>
      <c r="C3170" s="414"/>
      <c r="D3170" s="414"/>
      <c r="E3170" s="412">
        <v>2016</v>
      </c>
      <c r="F3170" s="413"/>
      <c r="G3170" s="413"/>
      <c r="H3170" s="410">
        <f t="shared" si="98"/>
        <v>39173291</v>
      </c>
      <c r="I3170" s="410" t="str">
        <f t="shared" si="99"/>
        <v>--- Dirbtiniai dešrų arba dešrelių apvalkalai</v>
      </c>
      <c r="J3170" s="410" t="str">
        <f t="shared" si="99"/>
        <v>kilogramai</v>
      </c>
    </row>
    <row r="3171" spans="1:10" ht="18" hidden="1" customHeight="1">
      <c r="A3171" s="414"/>
      <c r="B3171" s="414"/>
      <c r="C3171" s="414"/>
      <c r="D3171" s="414"/>
      <c r="E3171" s="412">
        <v>2015</v>
      </c>
      <c r="F3171" s="413"/>
      <c r="G3171" s="413"/>
      <c r="H3171" s="410">
        <f t="shared" si="98"/>
        <v>39173291</v>
      </c>
      <c r="I3171" s="410" t="str">
        <f t="shared" si="99"/>
        <v>--- Dirbtiniai dešrų arba dešrelių apvalkalai</v>
      </c>
      <c r="J3171" s="410" t="str">
        <f t="shared" si="99"/>
        <v>kilogramai</v>
      </c>
    </row>
    <row r="3172" spans="1:10" ht="18" hidden="1" customHeight="1">
      <c r="A3172" s="414"/>
      <c r="B3172" s="414"/>
      <c r="C3172" s="414"/>
      <c r="D3172" s="414"/>
      <c r="E3172" s="412">
        <v>2014</v>
      </c>
      <c r="F3172" s="413"/>
      <c r="G3172" s="413"/>
      <c r="H3172" s="410">
        <f t="shared" si="98"/>
        <v>39173291</v>
      </c>
      <c r="I3172" s="410" t="str">
        <f t="shared" si="99"/>
        <v>--- Dirbtiniai dešrų arba dešrelių apvalkalai</v>
      </c>
      <c r="J3172" s="410" t="str">
        <f t="shared" si="99"/>
        <v>kilogramai</v>
      </c>
    </row>
    <row r="3173" spans="1:10" ht="18" hidden="1" customHeight="1">
      <c r="A3173" s="414"/>
      <c r="B3173" s="414"/>
      <c r="C3173" s="414"/>
      <c r="D3173" s="414"/>
      <c r="E3173" s="412">
        <v>2013</v>
      </c>
      <c r="F3173" s="413"/>
      <c r="G3173" s="413"/>
      <c r="H3173" s="410">
        <f t="shared" si="98"/>
        <v>39173291</v>
      </c>
      <c r="I3173" s="410" t="str">
        <f t="shared" si="99"/>
        <v>--- Dirbtiniai dešrų arba dešrelių apvalkalai</v>
      </c>
      <c r="J3173" s="410" t="str">
        <f t="shared" si="99"/>
        <v>kilogramai</v>
      </c>
    </row>
    <row r="3174" spans="1:10" ht="18" hidden="1" customHeight="1">
      <c r="A3174" s="414"/>
      <c r="B3174" s="414"/>
      <c r="C3174" s="414"/>
      <c r="D3174" s="414"/>
      <c r="E3174" s="412">
        <v>2012</v>
      </c>
      <c r="F3174" s="413"/>
      <c r="G3174" s="413"/>
      <c r="H3174" s="410">
        <f t="shared" si="98"/>
        <v>39173291</v>
      </c>
      <c r="I3174" s="410" t="str">
        <f t="shared" si="99"/>
        <v>--- Dirbtiniai dešrų arba dešrelių apvalkalai</v>
      </c>
      <c r="J3174" s="410" t="str">
        <f t="shared" si="99"/>
        <v>kilogramai</v>
      </c>
    </row>
    <row r="3175" spans="1:10" ht="18" hidden="1" customHeight="1">
      <c r="A3175" s="414"/>
      <c r="B3175" s="414"/>
      <c r="C3175" s="414"/>
      <c r="D3175" s="414"/>
      <c r="E3175" s="412">
        <v>2011</v>
      </c>
      <c r="F3175" s="413"/>
      <c r="G3175" s="413"/>
      <c r="H3175" s="410">
        <f t="shared" si="98"/>
        <v>39173291</v>
      </c>
      <c r="I3175" s="410" t="str">
        <f t="shared" si="99"/>
        <v>--- Dirbtiniai dešrų arba dešrelių apvalkalai</v>
      </c>
      <c r="J3175" s="410" t="str">
        <f t="shared" si="99"/>
        <v>kilogramai</v>
      </c>
    </row>
    <row r="3176" spans="1:10" ht="18" hidden="1" customHeight="1">
      <c r="A3176" s="414"/>
      <c r="B3176" s="414"/>
      <c r="C3176" s="414"/>
      <c r="D3176" s="414"/>
      <c r="E3176" s="412">
        <v>2010</v>
      </c>
      <c r="F3176" s="413"/>
      <c r="G3176" s="413"/>
      <c r="H3176" s="410">
        <f t="shared" si="98"/>
        <v>39173291</v>
      </c>
      <c r="I3176" s="410" t="str">
        <f t="shared" si="99"/>
        <v>--- Dirbtiniai dešrų arba dešrelių apvalkalai</v>
      </c>
      <c r="J3176" s="410" t="str">
        <f t="shared" si="99"/>
        <v>kilogramai</v>
      </c>
    </row>
    <row r="3177" spans="1:10" ht="18" hidden="1" customHeight="1">
      <c r="A3177" s="414"/>
      <c r="B3177" s="414"/>
      <c r="C3177" s="414"/>
      <c r="D3177" s="414"/>
      <c r="E3177" s="412">
        <v>2009</v>
      </c>
      <c r="F3177" s="413">
        <v>57579</v>
      </c>
      <c r="G3177" s="413">
        <v>417517.5</v>
      </c>
      <c r="H3177" s="410">
        <f t="shared" si="98"/>
        <v>39173291</v>
      </c>
      <c r="I3177" s="410" t="str">
        <f t="shared" si="99"/>
        <v>--- Dirbtiniai dešrų arba dešrelių apvalkalai</v>
      </c>
      <c r="J3177" s="410" t="str">
        <f t="shared" si="99"/>
        <v>kilogramai</v>
      </c>
    </row>
    <row r="3178" spans="1:10" ht="18" hidden="1" customHeight="1">
      <c r="A3178" s="414"/>
      <c r="B3178" s="414"/>
      <c r="C3178" s="414"/>
      <c r="D3178" s="414"/>
      <c r="E3178" s="412">
        <v>2008</v>
      </c>
      <c r="F3178" s="413">
        <v>41965</v>
      </c>
      <c r="G3178" s="413">
        <v>417892.4</v>
      </c>
      <c r="H3178" s="410">
        <f t="shared" si="98"/>
        <v>39173291</v>
      </c>
      <c r="I3178" s="410" t="str">
        <f t="shared" si="99"/>
        <v>--- Dirbtiniai dešrų arba dešrelių apvalkalai</v>
      </c>
      <c r="J3178" s="410" t="str">
        <f t="shared" si="99"/>
        <v>kilogramai</v>
      </c>
    </row>
    <row r="3179" spans="1:10" ht="18" hidden="1" customHeight="1">
      <c r="A3179" s="414"/>
      <c r="B3179" s="414"/>
      <c r="C3179" s="414"/>
      <c r="D3179" s="414"/>
      <c r="E3179" s="412">
        <v>2007</v>
      </c>
      <c r="F3179" s="413">
        <v>26881.200000000001</v>
      </c>
      <c r="G3179" s="413">
        <v>955991.5</v>
      </c>
      <c r="H3179" s="410">
        <f t="shared" si="98"/>
        <v>39173291</v>
      </c>
      <c r="I3179" s="410" t="str">
        <f t="shared" si="99"/>
        <v>--- Dirbtiniai dešrų arba dešrelių apvalkalai</v>
      </c>
      <c r="J3179" s="410" t="str">
        <f t="shared" si="99"/>
        <v>kilogramai</v>
      </c>
    </row>
    <row r="3180" spans="1:10" ht="18" hidden="1" customHeight="1">
      <c r="A3180" s="414"/>
      <c r="B3180" s="414"/>
      <c r="C3180" s="414"/>
      <c r="D3180" s="414"/>
      <c r="E3180" s="412">
        <v>2006</v>
      </c>
      <c r="F3180" s="413">
        <v>56205.3</v>
      </c>
      <c r="G3180" s="413">
        <v>696139.2</v>
      </c>
      <c r="H3180" s="410">
        <f t="shared" si="98"/>
        <v>39173291</v>
      </c>
      <c r="I3180" s="410" t="str">
        <f t="shared" si="99"/>
        <v>--- Dirbtiniai dešrų arba dešrelių apvalkalai</v>
      </c>
      <c r="J3180" s="410" t="str">
        <f t="shared" si="99"/>
        <v>kilogramai</v>
      </c>
    </row>
    <row r="3181" spans="1:10" ht="18" hidden="1" customHeight="1">
      <c r="A3181" s="414"/>
      <c r="B3181" s="414"/>
      <c r="C3181" s="414"/>
      <c r="D3181" s="414"/>
      <c r="E3181" s="412">
        <v>2005</v>
      </c>
      <c r="F3181" s="413">
        <v>12914.6</v>
      </c>
      <c r="G3181" s="413">
        <v>300834.90000000002</v>
      </c>
      <c r="H3181" s="410">
        <f t="shared" si="98"/>
        <v>39173291</v>
      </c>
      <c r="I3181" s="410" t="str">
        <f t="shared" si="99"/>
        <v>--- Dirbtiniai dešrų arba dešrelių apvalkalai</v>
      </c>
      <c r="J3181" s="410" t="str">
        <f t="shared" si="99"/>
        <v>kilogramai</v>
      </c>
    </row>
    <row r="3182" spans="1:10" ht="18" hidden="1" customHeight="1">
      <c r="A3182" s="414"/>
      <c r="B3182" s="411" t="s">
        <v>3431</v>
      </c>
      <c r="C3182" s="411" t="s">
        <v>3082</v>
      </c>
      <c r="D3182" s="411" t="s">
        <v>3054</v>
      </c>
      <c r="E3182" s="412">
        <v>2018</v>
      </c>
      <c r="F3182" s="413"/>
      <c r="G3182" s="413"/>
      <c r="H3182" s="410">
        <f t="shared" si="98"/>
        <v>39173299</v>
      </c>
      <c r="I3182" s="410" t="str">
        <f t="shared" si="99"/>
        <v>--- Kiti</v>
      </c>
      <c r="J3182" s="410" t="str">
        <f t="shared" si="99"/>
        <v>kilogramai</v>
      </c>
    </row>
    <row r="3183" spans="1:10" ht="18" hidden="1" customHeight="1">
      <c r="A3183" s="414"/>
      <c r="B3183" s="414"/>
      <c r="C3183" s="414"/>
      <c r="D3183" s="414"/>
      <c r="E3183" s="412">
        <v>2017</v>
      </c>
      <c r="F3183" s="413"/>
      <c r="G3183" s="413"/>
      <c r="H3183" s="410">
        <f t="shared" si="98"/>
        <v>39173299</v>
      </c>
      <c r="I3183" s="410" t="str">
        <f t="shared" si="99"/>
        <v>--- Kiti</v>
      </c>
      <c r="J3183" s="410" t="str">
        <f t="shared" si="99"/>
        <v>kilogramai</v>
      </c>
    </row>
    <row r="3184" spans="1:10" ht="18" hidden="1" customHeight="1">
      <c r="A3184" s="414"/>
      <c r="B3184" s="414"/>
      <c r="C3184" s="414"/>
      <c r="D3184" s="414"/>
      <c r="E3184" s="412">
        <v>2016</v>
      </c>
      <c r="F3184" s="413"/>
      <c r="G3184" s="413"/>
      <c r="H3184" s="410">
        <f t="shared" si="98"/>
        <v>39173299</v>
      </c>
      <c r="I3184" s="410" t="str">
        <f t="shared" si="99"/>
        <v>--- Kiti</v>
      </c>
      <c r="J3184" s="410" t="str">
        <f t="shared" si="99"/>
        <v>kilogramai</v>
      </c>
    </row>
    <row r="3185" spans="1:10" ht="18" hidden="1" customHeight="1">
      <c r="A3185" s="414"/>
      <c r="B3185" s="414"/>
      <c r="C3185" s="414"/>
      <c r="D3185" s="414"/>
      <c r="E3185" s="412">
        <v>2015</v>
      </c>
      <c r="F3185" s="413"/>
      <c r="G3185" s="413"/>
      <c r="H3185" s="410">
        <f t="shared" si="98"/>
        <v>39173299</v>
      </c>
      <c r="I3185" s="410" t="str">
        <f t="shared" si="99"/>
        <v>--- Kiti</v>
      </c>
      <c r="J3185" s="410" t="str">
        <f t="shared" si="99"/>
        <v>kilogramai</v>
      </c>
    </row>
    <row r="3186" spans="1:10" ht="18" hidden="1" customHeight="1">
      <c r="A3186" s="414"/>
      <c r="B3186" s="414"/>
      <c r="C3186" s="414"/>
      <c r="D3186" s="414"/>
      <c r="E3186" s="412">
        <v>2014</v>
      </c>
      <c r="F3186" s="413"/>
      <c r="G3186" s="413"/>
      <c r="H3186" s="410">
        <f t="shared" si="98"/>
        <v>39173299</v>
      </c>
      <c r="I3186" s="410" t="str">
        <f t="shared" si="99"/>
        <v>--- Kiti</v>
      </c>
      <c r="J3186" s="410" t="str">
        <f t="shared" si="99"/>
        <v>kilogramai</v>
      </c>
    </row>
    <row r="3187" spans="1:10" ht="18" hidden="1" customHeight="1">
      <c r="A3187" s="414"/>
      <c r="B3187" s="414"/>
      <c r="C3187" s="414"/>
      <c r="D3187" s="414"/>
      <c r="E3187" s="412">
        <v>2013</v>
      </c>
      <c r="F3187" s="413"/>
      <c r="G3187" s="413"/>
      <c r="H3187" s="410">
        <f t="shared" si="98"/>
        <v>39173299</v>
      </c>
      <c r="I3187" s="410" t="str">
        <f t="shared" si="99"/>
        <v>--- Kiti</v>
      </c>
      <c r="J3187" s="410" t="str">
        <f t="shared" si="99"/>
        <v>kilogramai</v>
      </c>
    </row>
    <row r="3188" spans="1:10" ht="18" hidden="1" customHeight="1">
      <c r="A3188" s="414"/>
      <c r="B3188" s="414"/>
      <c r="C3188" s="414"/>
      <c r="D3188" s="414"/>
      <c r="E3188" s="412">
        <v>2012</v>
      </c>
      <c r="F3188" s="413"/>
      <c r="G3188" s="413"/>
      <c r="H3188" s="410">
        <f t="shared" si="98"/>
        <v>39173299</v>
      </c>
      <c r="I3188" s="410" t="str">
        <f t="shared" si="99"/>
        <v>--- Kiti</v>
      </c>
      <c r="J3188" s="410" t="str">
        <f t="shared" si="99"/>
        <v>kilogramai</v>
      </c>
    </row>
    <row r="3189" spans="1:10" ht="18" hidden="1" customHeight="1">
      <c r="A3189" s="414"/>
      <c r="B3189" s="414"/>
      <c r="C3189" s="414"/>
      <c r="D3189" s="414"/>
      <c r="E3189" s="412">
        <v>2011</v>
      </c>
      <c r="F3189" s="413"/>
      <c r="G3189" s="413"/>
      <c r="H3189" s="410">
        <f t="shared" si="98"/>
        <v>39173299</v>
      </c>
      <c r="I3189" s="410" t="str">
        <f t="shared" si="99"/>
        <v>--- Kiti</v>
      </c>
      <c r="J3189" s="410" t="str">
        <f t="shared" si="99"/>
        <v>kilogramai</v>
      </c>
    </row>
    <row r="3190" spans="1:10" ht="18" hidden="1" customHeight="1">
      <c r="A3190" s="414"/>
      <c r="B3190" s="414"/>
      <c r="C3190" s="414"/>
      <c r="D3190" s="414"/>
      <c r="E3190" s="412">
        <v>2010</v>
      </c>
      <c r="F3190" s="413"/>
      <c r="G3190" s="413"/>
      <c r="H3190" s="410">
        <f t="shared" si="98"/>
        <v>39173299</v>
      </c>
      <c r="I3190" s="410" t="str">
        <f t="shared" si="99"/>
        <v>--- Kiti</v>
      </c>
      <c r="J3190" s="410" t="str">
        <f t="shared" si="99"/>
        <v>kilogramai</v>
      </c>
    </row>
    <row r="3191" spans="1:10" ht="18" hidden="1" customHeight="1">
      <c r="A3191" s="414"/>
      <c r="B3191" s="414"/>
      <c r="C3191" s="414"/>
      <c r="D3191" s="414"/>
      <c r="E3191" s="412">
        <v>2009</v>
      </c>
      <c r="F3191" s="413">
        <v>154113.4</v>
      </c>
      <c r="G3191" s="413">
        <v>138154.29999999999</v>
      </c>
      <c r="H3191" s="410">
        <f t="shared" si="98"/>
        <v>39173299</v>
      </c>
      <c r="I3191" s="410" t="str">
        <f t="shared" si="99"/>
        <v>--- Kiti</v>
      </c>
      <c r="J3191" s="410" t="str">
        <f t="shared" si="99"/>
        <v>kilogramai</v>
      </c>
    </row>
    <row r="3192" spans="1:10" ht="18" hidden="1" customHeight="1">
      <c r="A3192" s="414"/>
      <c r="B3192" s="414"/>
      <c r="C3192" s="414"/>
      <c r="D3192" s="414"/>
      <c r="E3192" s="412">
        <v>2008</v>
      </c>
      <c r="F3192" s="413">
        <v>193667.4</v>
      </c>
      <c r="G3192" s="413">
        <v>325017.5</v>
      </c>
      <c r="H3192" s="410">
        <f t="shared" si="98"/>
        <v>39173299</v>
      </c>
      <c r="I3192" s="410" t="str">
        <f t="shared" si="99"/>
        <v>--- Kiti</v>
      </c>
      <c r="J3192" s="410" t="str">
        <f t="shared" si="99"/>
        <v>kilogramai</v>
      </c>
    </row>
    <row r="3193" spans="1:10" ht="18" hidden="1" customHeight="1">
      <c r="A3193" s="414"/>
      <c r="B3193" s="414"/>
      <c r="C3193" s="414"/>
      <c r="D3193" s="414"/>
      <c r="E3193" s="412">
        <v>2007</v>
      </c>
      <c r="F3193" s="413">
        <v>153560.70000000001</v>
      </c>
      <c r="G3193" s="413">
        <v>491578.4</v>
      </c>
      <c r="H3193" s="410">
        <f t="shared" si="98"/>
        <v>39173299</v>
      </c>
      <c r="I3193" s="410" t="str">
        <f t="shared" si="99"/>
        <v>--- Kiti</v>
      </c>
      <c r="J3193" s="410" t="str">
        <f t="shared" si="99"/>
        <v>kilogramai</v>
      </c>
    </row>
    <row r="3194" spans="1:10" ht="18" hidden="1" customHeight="1">
      <c r="A3194" s="414"/>
      <c r="B3194" s="414"/>
      <c r="C3194" s="414"/>
      <c r="D3194" s="414"/>
      <c r="E3194" s="412">
        <v>2006</v>
      </c>
      <c r="F3194" s="413">
        <v>64067.5</v>
      </c>
      <c r="G3194" s="413">
        <v>95328</v>
      </c>
      <c r="H3194" s="410">
        <f t="shared" si="98"/>
        <v>39173299</v>
      </c>
      <c r="I3194" s="410" t="str">
        <f t="shared" si="99"/>
        <v>--- Kiti</v>
      </c>
      <c r="J3194" s="410" t="str">
        <f t="shared" si="99"/>
        <v>kilogramai</v>
      </c>
    </row>
    <row r="3195" spans="1:10" ht="18" hidden="1" customHeight="1">
      <c r="A3195" s="414"/>
      <c r="B3195" s="414"/>
      <c r="C3195" s="414"/>
      <c r="D3195" s="414"/>
      <c r="E3195" s="412">
        <v>2005</v>
      </c>
      <c r="F3195" s="413">
        <v>12008.4</v>
      </c>
      <c r="G3195" s="413">
        <v>61120.6</v>
      </c>
      <c r="H3195" s="410">
        <f t="shared" si="98"/>
        <v>39173299</v>
      </c>
      <c r="I3195" s="410" t="str">
        <f t="shared" si="99"/>
        <v>--- Kiti</v>
      </c>
      <c r="J3195" s="410" t="str">
        <f t="shared" si="99"/>
        <v>kilogramai</v>
      </c>
    </row>
    <row r="3196" spans="1:10" ht="18" hidden="1" customHeight="1">
      <c r="A3196" s="414"/>
      <c r="B3196" s="411" t="s">
        <v>3432</v>
      </c>
      <c r="C3196" s="411" t="s">
        <v>3433</v>
      </c>
      <c r="D3196" s="411" t="s">
        <v>3054</v>
      </c>
      <c r="E3196" s="412">
        <v>2018</v>
      </c>
      <c r="F3196" s="413">
        <v>159539.79999999999</v>
      </c>
      <c r="G3196" s="413">
        <v>1245304.3</v>
      </c>
      <c r="H3196" s="410">
        <f t="shared" si="98"/>
        <v>39173300</v>
      </c>
      <c r="I3196" s="410" t="str">
        <f t="shared" si="99"/>
        <v>--- Kiti, nesutvirtinti ir kitaip nekombinuoti su kitomis medžiagomis, su jungiamosiomis detalėmis</v>
      </c>
      <c r="J3196" s="410" t="str">
        <f t="shared" si="99"/>
        <v>kilogramai</v>
      </c>
    </row>
    <row r="3197" spans="1:10" ht="18" hidden="1" customHeight="1">
      <c r="A3197" s="414"/>
      <c r="B3197" s="414"/>
      <c r="C3197" s="414"/>
      <c r="D3197" s="414"/>
      <c r="E3197" s="412">
        <v>2017</v>
      </c>
      <c r="F3197" s="413">
        <v>172939.9</v>
      </c>
      <c r="G3197" s="413">
        <v>1026224.5</v>
      </c>
      <c r="H3197" s="410">
        <f t="shared" si="98"/>
        <v>39173300</v>
      </c>
      <c r="I3197" s="410" t="str">
        <f t="shared" si="99"/>
        <v>--- Kiti, nesutvirtinti ir kitaip nekombinuoti su kitomis medžiagomis, su jungiamosiomis detalėmis</v>
      </c>
      <c r="J3197" s="410" t="str">
        <f t="shared" si="99"/>
        <v>kilogramai</v>
      </c>
    </row>
    <row r="3198" spans="1:10" ht="18" hidden="1" customHeight="1">
      <c r="A3198" s="414"/>
      <c r="B3198" s="414"/>
      <c r="C3198" s="414"/>
      <c r="D3198" s="414"/>
      <c r="E3198" s="412">
        <v>2016</v>
      </c>
      <c r="F3198" s="413">
        <v>121387.8</v>
      </c>
      <c r="G3198" s="413">
        <v>1243820.2</v>
      </c>
      <c r="H3198" s="410">
        <f t="shared" si="98"/>
        <v>39173300</v>
      </c>
      <c r="I3198" s="410" t="str">
        <f t="shared" si="99"/>
        <v>--- Kiti, nesutvirtinti ir kitaip nekombinuoti su kitomis medžiagomis, su jungiamosiomis detalėmis</v>
      </c>
      <c r="J3198" s="410" t="str">
        <f t="shared" si="99"/>
        <v>kilogramai</v>
      </c>
    </row>
    <row r="3199" spans="1:10" ht="18" hidden="1" customHeight="1">
      <c r="A3199" s="414"/>
      <c r="B3199" s="414"/>
      <c r="C3199" s="414"/>
      <c r="D3199" s="414"/>
      <c r="E3199" s="412">
        <v>2015</v>
      </c>
      <c r="F3199" s="413">
        <v>77688.600000000006</v>
      </c>
      <c r="G3199" s="413">
        <v>546911.80000000005</v>
      </c>
      <c r="H3199" s="410">
        <f t="shared" si="98"/>
        <v>39173300</v>
      </c>
      <c r="I3199" s="410" t="str">
        <f t="shared" si="99"/>
        <v>--- Kiti, nesutvirtinti ir kitaip nekombinuoti su kitomis medžiagomis, su jungiamosiomis detalėmis</v>
      </c>
      <c r="J3199" s="410" t="str">
        <f t="shared" si="99"/>
        <v>kilogramai</v>
      </c>
    </row>
    <row r="3200" spans="1:10" ht="18" hidden="1" customHeight="1">
      <c r="A3200" s="414"/>
      <c r="B3200" s="414"/>
      <c r="C3200" s="414"/>
      <c r="D3200" s="414"/>
      <c r="E3200" s="412">
        <v>2014</v>
      </c>
      <c r="F3200" s="413">
        <v>65826.5</v>
      </c>
      <c r="G3200" s="413">
        <v>727478.2</v>
      </c>
      <c r="H3200" s="410">
        <f t="shared" si="98"/>
        <v>39173300</v>
      </c>
      <c r="I3200" s="410" t="str">
        <f t="shared" si="99"/>
        <v>--- Kiti, nesutvirtinti ir kitaip nekombinuoti su kitomis medžiagomis, su jungiamosiomis detalėmis</v>
      </c>
      <c r="J3200" s="410" t="str">
        <f t="shared" si="99"/>
        <v>kilogramai</v>
      </c>
    </row>
    <row r="3201" spans="1:10" ht="18" hidden="1" customHeight="1">
      <c r="A3201" s="414"/>
      <c r="B3201" s="414"/>
      <c r="C3201" s="414"/>
      <c r="D3201" s="414"/>
      <c r="E3201" s="412">
        <v>2013</v>
      </c>
      <c r="F3201" s="413">
        <v>38177.800000000003</v>
      </c>
      <c r="G3201" s="413">
        <v>518937.7</v>
      </c>
      <c r="H3201" s="410">
        <f t="shared" si="98"/>
        <v>39173300</v>
      </c>
      <c r="I3201" s="410" t="str">
        <f t="shared" si="99"/>
        <v>--- Kiti, nesutvirtinti ir kitaip nekombinuoti su kitomis medžiagomis, su jungiamosiomis detalėmis</v>
      </c>
      <c r="J3201" s="410" t="str">
        <f t="shared" si="99"/>
        <v>kilogramai</v>
      </c>
    </row>
    <row r="3202" spans="1:10" ht="18" hidden="1" customHeight="1">
      <c r="A3202" s="414"/>
      <c r="B3202" s="414"/>
      <c r="C3202" s="414"/>
      <c r="D3202" s="414"/>
      <c r="E3202" s="412">
        <v>2012</v>
      </c>
      <c r="F3202" s="413">
        <v>62557.8</v>
      </c>
      <c r="G3202" s="413">
        <v>275711.7</v>
      </c>
      <c r="H3202" s="410">
        <f t="shared" si="98"/>
        <v>39173300</v>
      </c>
      <c r="I3202" s="410" t="str">
        <f t="shared" si="99"/>
        <v>--- Kiti, nesutvirtinti ir kitaip nekombinuoti su kitomis medžiagomis, su jungiamosiomis detalėmis</v>
      </c>
      <c r="J3202" s="410" t="str">
        <f t="shared" si="99"/>
        <v>kilogramai</v>
      </c>
    </row>
    <row r="3203" spans="1:10" ht="18" hidden="1" customHeight="1">
      <c r="A3203" s="414"/>
      <c r="B3203" s="414"/>
      <c r="C3203" s="414"/>
      <c r="D3203" s="414"/>
      <c r="E3203" s="412">
        <v>2011</v>
      </c>
      <c r="F3203" s="413">
        <v>27360.2</v>
      </c>
      <c r="G3203" s="413">
        <v>122104.1</v>
      </c>
      <c r="H3203" s="410">
        <f t="shared" si="98"/>
        <v>39173300</v>
      </c>
      <c r="I3203" s="410" t="str">
        <f t="shared" si="99"/>
        <v>--- Kiti, nesutvirtinti ir kitaip nekombinuoti su kitomis medžiagomis, su jungiamosiomis detalėmis</v>
      </c>
      <c r="J3203" s="410" t="str">
        <f t="shared" si="99"/>
        <v>kilogramai</v>
      </c>
    </row>
    <row r="3204" spans="1:10" ht="18" hidden="1" customHeight="1">
      <c r="A3204" s="414"/>
      <c r="B3204" s="414"/>
      <c r="C3204" s="414"/>
      <c r="D3204" s="414"/>
      <c r="E3204" s="412">
        <v>2010</v>
      </c>
      <c r="F3204" s="413">
        <v>15419.7</v>
      </c>
      <c r="G3204" s="413">
        <v>70461.5</v>
      </c>
      <c r="H3204" s="410">
        <f t="shared" si="98"/>
        <v>39173300</v>
      </c>
      <c r="I3204" s="410" t="str">
        <f t="shared" si="99"/>
        <v>--- Kiti, nesutvirtinti ir kitaip nekombinuoti su kitomis medžiagomis, su jungiamosiomis detalėmis</v>
      </c>
      <c r="J3204" s="410" t="str">
        <f t="shared" si="99"/>
        <v>kilogramai</v>
      </c>
    </row>
    <row r="3205" spans="1:10" ht="18" hidden="1" customHeight="1">
      <c r="A3205" s="414"/>
      <c r="B3205" s="414"/>
      <c r="C3205" s="414"/>
      <c r="D3205" s="414"/>
      <c r="E3205" s="412">
        <v>2009</v>
      </c>
      <c r="F3205" s="413">
        <v>2697.1</v>
      </c>
      <c r="G3205" s="413">
        <v>24914.1</v>
      </c>
      <c r="H3205" s="410">
        <f t="shared" ref="H3205:H3268" si="100">+IF(B3205=0,H3204,VALUE(B3205))</f>
        <v>39173300</v>
      </c>
      <c r="I3205" s="410" t="str">
        <f t="shared" ref="I3205:J3268" si="101">+IF(C3205=0,I3204,C3205)</f>
        <v>--- Kiti, nesutvirtinti ir kitaip nekombinuoti su kitomis medžiagomis, su jungiamosiomis detalėmis</v>
      </c>
      <c r="J3205" s="410" t="str">
        <f t="shared" si="101"/>
        <v>kilogramai</v>
      </c>
    </row>
    <row r="3206" spans="1:10" ht="18" hidden="1" customHeight="1">
      <c r="A3206" s="414"/>
      <c r="B3206" s="414"/>
      <c r="C3206" s="414"/>
      <c r="D3206" s="414"/>
      <c r="E3206" s="412">
        <v>2008</v>
      </c>
      <c r="F3206" s="413">
        <v>3730.7</v>
      </c>
      <c r="G3206" s="413">
        <v>60255.1</v>
      </c>
      <c r="H3206" s="410">
        <f t="shared" si="100"/>
        <v>39173300</v>
      </c>
      <c r="I3206" s="410" t="str">
        <f t="shared" si="101"/>
        <v>--- Kiti, nesutvirtinti ir kitaip nekombinuoti su kitomis medžiagomis, su jungiamosiomis detalėmis</v>
      </c>
      <c r="J3206" s="410" t="str">
        <f t="shared" si="101"/>
        <v>kilogramai</v>
      </c>
    </row>
    <row r="3207" spans="1:10" ht="18" hidden="1" customHeight="1">
      <c r="A3207" s="414"/>
      <c r="B3207" s="414"/>
      <c r="C3207" s="414"/>
      <c r="D3207" s="414"/>
      <c r="E3207" s="412">
        <v>2007</v>
      </c>
      <c r="F3207" s="413">
        <v>5724.3</v>
      </c>
      <c r="G3207" s="413">
        <v>61324</v>
      </c>
      <c r="H3207" s="410">
        <f t="shared" si="100"/>
        <v>39173300</v>
      </c>
      <c r="I3207" s="410" t="str">
        <f t="shared" si="101"/>
        <v>--- Kiti, nesutvirtinti ir kitaip nekombinuoti su kitomis medžiagomis, su jungiamosiomis detalėmis</v>
      </c>
      <c r="J3207" s="410" t="str">
        <f t="shared" si="101"/>
        <v>kilogramai</v>
      </c>
    </row>
    <row r="3208" spans="1:10" ht="18" hidden="1" customHeight="1">
      <c r="A3208" s="414"/>
      <c r="B3208" s="414"/>
      <c r="C3208" s="414"/>
      <c r="D3208" s="414"/>
      <c r="E3208" s="412">
        <v>2006</v>
      </c>
      <c r="F3208" s="413">
        <v>1041.5999999999999</v>
      </c>
      <c r="G3208" s="413">
        <v>91999.5</v>
      </c>
      <c r="H3208" s="410">
        <f t="shared" si="100"/>
        <v>39173300</v>
      </c>
      <c r="I3208" s="410" t="str">
        <f t="shared" si="101"/>
        <v>--- Kiti, nesutvirtinti ir kitaip nekombinuoti su kitomis medžiagomis, su jungiamosiomis detalėmis</v>
      </c>
      <c r="J3208" s="410" t="str">
        <f t="shared" si="101"/>
        <v>kilogramai</v>
      </c>
    </row>
    <row r="3209" spans="1:10" ht="18" hidden="1" customHeight="1">
      <c r="A3209" s="414"/>
      <c r="B3209" s="414"/>
      <c r="C3209" s="414"/>
      <c r="D3209" s="414"/>
      <c r="E3209" s="412">
        <v>2005</v>
      </c>
      <c r="F3209" s="413"/>
      <c r="G3209" s="413"/>
      <c r="H3209" s="410">
        <f t="shared" si="100"/>
        <v>39173300</v>
      </c>
      <c r="I3209" s="410" t="str">
        <f t="shared" si="101"/>
        <v>--- Kiti, nesutvirtinti ir kitaip nekombinuoti su kitomis medžiagomis, su jungiamosiomis detalėmis</v>
      </c>
      <c r="J3209" s="410" t="str">
        <f t="shared" si="101"/>
        <v>kilogramai</v>
      </c>
    </row>
    <row r="3210" spans="1:10" ht="18" hidden="1" customHeight="1">
      <c r="A3210" s="414"/>
      <c r="B3210" s="411" t="s">
        <v>3434</v>
      </c>
      <c r="C3210" s="411" t="s">
        <v>3396</v>
      </c>
      <c r="D3210" s="411" t="s">
        <v>3054</v>
      </c>
      <c r="E3210" s="412">
        <v>2018</v>
      </c>
      <c r="F3210" s="413"/>
      <c r="G3210" s="413"/>
      <c r="H3210" s="410">
        <f t="shared" si="100"/>
        <v>39173310</v>
      </c>
      <c r="I3210" s="410" t="str">
        <f t="shared" si="101"/>
        <v>--- Su primontuotomis jungiamosiomis detalėmis (fitingais), skirti naudoti civilinėje aviacijoje</v>
      </c>
      <c r="J3210" s="410" t="str">
        <f t="shared" si="101"/>
        <v>kilogramai</v>
      </c>
    </row>
    <row r="3211" spans="1:10" ht="18" hidden="1" customHeight="1">
      <c r="A3211" s="414"/>
      <c r="B3211" s="414"/>
      <c r="C3211" s="414"/>
      <c r="D3211" s="414"/>
      <c r="E3211" s="412">
        <v>2017</v>
      </c>
      <c r="F3211" s="413"/>
      <c r="G3211" s="413"/>
      <c r="H3211" s="410">
        <f t="shared" si="100"/>
        <v>39173310</v>
      </c>
      <c r="I3211" s="410" t="str">
        <f t="shared" si="101"/>
        <v>--- Su primontuotomis jungiamosiomis detalėmis (fitingais), skirti naudoti civilinėje aviacijoje</v>
      </c>
      <c r="J3211" s="410" t="str">
        <f t="shared" si="101"/>
        <v>kilogramai</v>
      </c>
    </row>
    <row r="3212" spans="1:10" ht="18" hidden="1" customHeight="1">
      <c r="A3212" s="414"/>
      <c r="B3212" s="414"/>
      <c r="C3212" s="414"/>
      <c r="D3212" s="414"/>
      <c r="E3212" s="412">
        <v>2016</v>
      </c>
      <c r="F3212" s="413"/>
      <c r="G3212" s="413"/>
      <c r="H3212" s="410">
        <f t="shared" si="100"/>
        <v>39173310</v>
      </c>
      <c r="I3212" s="410" t="str">
        <f t="shared" si="101"/>
        <v>--- Su primontuotomis jungiamosiomis detalėmis (fitingais), skirti naudoti civilinėje aviacijoje</v>
      </c>
      <c r="J3212" s="410" t="str">
        <f t="shared" si="101"/>
        <v>kilogramai</v>
      </c>
    </row>
    <row r="3213" spans="1:10" ht="18" hidden="1" customHeight="1">
      <c r="A3213" s="414"/>
      <c r="B3213" s="414"/>
      <c r="C3213" s="414"/>
      <c r="D3213" s="414"/>
      <c r="E3213" s="412">
        <v>2015</v>
      </c>
      <c r="F3213" s="413"/>
      <c r="G3213" s="413"/>
      <c r="H3213" s="410">
        <f t="shared" si="100"/>
        <v>39173310</v>
      </c>
      <c r="I3213" s="410" t="str">
        <f t="shared" si="101"/>
        <v>--- Su primontuotomis jungiamosiomis detalėmis (fitingais), skirti naudoti civilinėje aviacijoje</v>
      </c>
      <c r="J3213" s="410" t="str">
        <f t="shared" si="101"/>
        <v>kilogramai</v>
      </c>
    </row>
    <row r="3214" spans="1:10" ht="18" hidden="1" customHeight="1">
      <c r="A3214" s="414"/>
      <c r="B3214" s="414"/>
      <c r="C3214" s="414"/>
      <c r="D3214" s="414"/>
      <c r="E3214" s="412">
        <v>2014</v>
      </c>
      <c r="F3214" s="413"/>
      <c r="G3214" s="413"/>
      <c r="H3214" s="410">
        <f t="shared" si="100"/>
        <v>39173310</v>
      </c>
      <c r="I3214" s="410" t="str">
        <f t="shared" si="101"/>
        <v>--- Su primontuotomis jungiamosiomis detalėmis (fitingais), skirti naudoti civilinėje aviacijoje</v>
      </c>
      <c r="J3214" s="410" t="str">
        <f t="shared" si="101"/>
        <v>kilogramai</v>
      </c>
    </row>
    <row r="3215" spans="1:10" ht="18" hidden="1" customHeight="1">
      <c r="A3215" s="414"/>
      <c r="B3215" s="414"/>
      <c r="C3215" s="414"/>
      <c r="D3215" s="414"/>
      <c r="E3215" s="412">
        <v>2013</v>
      </c>
      <c r="F3215" s="413"/>
      <c r="G3215" s="413"/>
      <c r="H3215" s="410">
        <f t="shared" si="100"/>
        <v>39173310</v>
      </c>
      <c r="I3215" s="410" t="str">
        <f t="shared" si="101"/>
        <v>--- Su primontuotomis jungiamosiomis detalėmis (fitingais), skirti naudoti civilinėje aviacijoje</v>
      </c>
      <c r="J3215" s="410" t="str">
        <f t="shared" si="101"/>
        <v>kilogramai</v>
      </c>
    </row>
    <row r="3216" spans="1:10" ht="18" hidden="1" customHeight="1">
      <c r="A3216" s="414"/>
      <c r="B3216" s="414"/>
      <c r="C3216" s="414"/>
      <c r="D3216" s="414"/>
      <c r="E3216" s="412">
        <v>2012</v>
      </c>
      <c r="F3216" s="413"/>
      <c r="G3216" s="413"/>
      <c r="H3216" s="410">
        <f t="shared" si="100"/>
        <v>39173310</v>
      </c>
      <c r="I3216" s="410" t="str">
        <f t="shared" si="101"/>
        <v>--- Su primontuotomis jungiamosiomis detalėmis (fitingais), skirti naudoti civilinėje aviacijoje</v>
      </c>
      <c r="J3216" s="410" t="str">
        <f t="shared" si="101"/>
        <v>kilogramai</v>
      </c>
    </row>
    <row r="3217" spans="1:10" ht="18" hidden="1" customHeight="1">
      <c r="A3217" s="414"/>
      <c r="B3217" s="414"/>
      <c r="C3217" s="414"/>
      <c r="D3217" s="414"/>
      <c r="E3217" s="412">
        <v>2011</v>
      </c>
      <c r="F3217" s="413"/>
      <c r="G3217" s="413"/>
      <c r="H3217" s="410">
        <f t="shared" si="100"/>
        <v>39173310</v>
      </c>
      <c r="I3217" s="410" t="str">
        <f t="shared" si="101"/>
        <v>--- Su primontuotomis jungiamosiomis detalėmis (fitingais), skirti naudoti civilinėje aviacijoje</v>
      </c>
      <c r="J3217" s="410" t="str">
        <f t="shared" si="101"/>
        <v>kilogramai</v>
      </c>
    </row>
    <row r="3218" spans="1:10" ht="18" hidden="1" customHeight="1">
      <c r="A3218" s="414"/>
      <c r="B3218" s="414"/>
      <c r="C3218" s="414"/>
      <c r="D3218" s="414"/>
      <c r="E3218" s="412">
        <v>2010</v>
      </c>
      <c r="F3218" s="413"/>
      <c r="G3218" s="413"/>
      <c r="H3218" s="410">
        <f t="shared" si="100"/>
        <v>39173310</v>
      </c>
      <c r="I3218" s="410" t="str">
        <f t="shared" si="101"/>
        <v>--- Su primontuotomis jungiamosiomis detalėmis (fitingais), skirti naudoti civilinėje aviacijoje</v>
      </c>
      <c r="J3218" s="410" t="str">
        <f t="shared" si="101"/>
        <v>kilogramai</v>
      </c>
    </row>
    <row r="3219" spans="1:10" ht="18" hidden="1" customHeight="1">
      <c r="A3219" s="414"/>
      <c r="B3219" s="414"/>
      <c r="C3219" s="414"/>
      <c r="D3219" s="414"/>
      <c r="E3219" s="412">
        <v>2009</v>
      </c>
      <c r="F3219" s="413"/>
      <c r="G3219" s="413"/>
      <c r="H3219" s="410">
        <f t="shared" si="100"/>
        <v>39173310</v>
      </c>
      <c r="I3219" s="410" t="str">
        <f t="shared" si="101"/>
        <v>--- Su primontuotomis jungiamosiomis detalėmis (fitingais), skirti naudoti civilinėje aviacijoje</v>
      </c>
      <c r="J3219" s="410" t="str">
        <f t="shared" si="101"/>
        <v>kilogramai</v>
      </c>
    </row>
    <row r="3220" spans="1:10" ht="18" hidden="1" customHeight="1">
      <c r="A3220" s="414"/>
      <c r="B3220" s="414"/>
      <c r="C3220" s="414"/>
      <c r="D3220" s="414"/>
      <c r="E3220" s="412">
        <v>2008</v>
      </c>
      <c r="F3220" s="413"/>
      <c r="G3220" s="413"/>
      <c r="H3220" s="410">
        <f t="shared" si="100"/>
        <v>39173310</v>
      </c>
      <c r="I3220" s="410" t="str">
        <f t="shared" si="101"/>
        <v>--- Su primontuotomis jungiamosiomis detalėmis (fitingais), skirti naudoti civilinėje aviacijoje</v>
      </c>
      <c r="J3220" s="410" t="str">
        <f t="shared" si="101"/>
        <v>kilogramai</v>
      </c>
    </row>
    <row r="3221" spans="1:10" ht="18" hidden="1" customHeight="1">
      <c r="A3221" s="414"/>
      <c r="B3221" s="414"/>
      <c r="C3221" s="414"/>
      <c r="D3221" s="414"/>
      <c r="E3221" s="412">
        <v>2007</v>
      </c>
      <c r="F3221" s="413"/>
      <c r="G3221" s="413"/>
      <c r="H3221" s="410">
        <f t="shared" si="100"/>
        <v>39173310</v>
      </c>
      <c r="I3221" s="410" t="str">
        <f t="shared" si="101"/>
        <v>--- Su primontuotomis jungiamosiomis detalėmis (fitingais), skirti naudoti civilinėje aviacijoje</v>
      </c>
      <c r="J3221" s="410" t="str">
        <f t="shared" si="101"/>
        <v>kilogramai</v>
      </c>
    </row>
    <row r="3222" spans="1:10" ht="18" hidden="1" customHeight="1">
      <c r="A3222" s="414"/>
      <c r="B3222" s="414"/>
      <c r="C3222" s="414"/>
      <c r="D3222" s="414"/>
      <c r="E3222" s="412">
        <v>2006</v>
      </c>
      <c r="F3222" s="413"/>
      <c r="G3222" s="413"/>
      <c r="H3222" s="410">
        <f t="shared" si="100"/>
        <v>39173310</v>
      </c>
      <c r="I3222" s="410" t="str">
        <f t="shared" si="101"/>
        <v>--- Su primontuotomis jungiamosiomis detalėmis (fitingais), skirti naudoti civilinėje aviacijoje</v>
      </c>
      <c r="J3222" s="410" t="str">
        <f t="shared" si="101"/>
        <v>kilogramai</v>
      </c>
    </row>
    <row r="3223" spans="1:10" ht="18" hidden="1" customHeight="1">
      <c r="A3223" s="414"/>
      <c r="B3223" s="414"/>
      <c r="C3223" s="414"/>
      <c r="D3223" s="414"/>
      <c r="E3223" s="412">
        <v>2005</v>
      </c>
      <c r="F3223" s="413"/>
      <c r="G3223" s="413"/>
      <c r="H3223" s="410">
        <f t="shared" si="100"/>
        <v>39173310</v>
      </c>
      <c r="I3223" s="410" t="str">
        <f t="shared" si="101"/>
        <v>--- Su primontuotomis jungiamosiomis detalėmis (fitingais), skirti naudoti civilinėje aviacijoje</v>
      </c>
      <c r="J3223" s="410" t="str">
        <f t="shared" si="101"/>
        <v>kilogramai</v>
      </c>
    </row>
    <row r="3224" spans="1:10" ht="18" hidden="1" customHeight="1">
      <c r="A3224" s="414"/>
      <c r="B3224" s="411" t="s">
        <v>3435</v>
      </c>
      <c r="C3224" s="411" t="s">
        <v>3082</v>
      </c>
      <c r="D3224" s="411" t="s">
        <v>3054</v>
      </c>
      <c r="E3224" s="412">
        <v>2018</v>
      </c>
      <c r="F3224" s="413"/>
      <c r="G3224" s="413"/>
      <c r="H3224" s="410">
        <f t="shared" si="100"/>
        <v>39173390</v>
      </c>
      <c r="I3224" s="410" t="str">
        <f t="shared" si="101"/>
        <v>--- Kiti</v>
      </c>
      <c r="J3224" s="410" t="str">
        <f t="shared" si="101"/>
        <v>kilogramai</v>
      </c>
    </row>
    <row r="3225" spans="1:10" ht="18" hidden="1" customHeight="1">
      <c r="A3225" s="414"/>
      <c r="B3225" s="414"/>
      <c r="C3225" s="414"/>
      <c r="D3225" s="414"/>
      <c r="E3225" s="412">
        <v>2017</v>
      </c>
      <c r="F3225" s="413"/>
      <c r="G3225" s="413"/>
      <c r="H3225" s="410">
        <f t="shared" si="100"/>
        <v>39173390</v>
      </c>
      <c r="I3225" s="410" t="str">
        <f t="shared" si="101"/>
        <v>--- Kiti</v>
      </c>
      <c r="J3225" s="410" t="str">
        <f t="shared" si="101"/>
        <v>kilogramai</v>
      </c>
    </row>
    <row r="3226" spans="1:10" ht="18" hidden="1" customHeight="1">
      <c r="A3226" s="414"/>
      <c r="B3226" s="414"/>
      <c r="C3226" s="414"/>
      <c r="D3226" s="414"/>
      <c r="E3226" s="412">
        <v>2016</v>
      </c>
      <c r="F3226" s="413"/>
      <c r="G3226" s="413"/>
      <c r="H3226" s="410">
        <f t="shared" si="100"/>
        <v>39173390</v>
      </c>
      <c r="I3226" s="410" t="str">
        <f t="shared" si="101"/>
        <v>--- Kiti</v>
      </c>
      <c r="J3226" s="410" t="str">
        <f t="shared" si="101"/>
        <v>kilogramai</v>
      </c>
    </row>
    <row r="3227" spans="1:10" ht="18" hidden="1" customHeight="1">
      <c r="A3227" s="414"/>
      <c r="B3227" s="414"/>
      <c r="C3227" s="414"/>
      <c r="D3227" s="414"/>
      <c r="E3227" s="412">
        <v>2015</v>
      </c>
      <c r="F3227" s="413"/>
      <c r="G3227" s="413"/>
      <c r="H3227" s="410">
        <f t="shared" si="100"/>
        <v>39173390</v>
      </c>
      <c r="I3227" s="410" t="str">
        <f t="shared" si="101"/>
        <v>--- Kiti</v>
      </c>
      <c r="J3227" s="410" t="str">
        <f t="shared" si="101"/>
        <v>kilogramai</v>
      </c>
    </row>
    <row r="3228" spans="1:10" ht="18" hidden="1" customHeight="1">
      <c r="A3228" s="414"/>
      <c r="B3228" s="414"/>
      <c r="C3228" s="414"/>
      <c r="D3228" s="414"/>
      <c r="E3228" s="412">
        <v>2014</v>
      </c>
      <c r="F3228" s="413"/>
      <c r="G3228" s="413"/>
      <c r="H3228" s="410">
        <f t="shared" si="100"/>
        <v>39173390</v>
      </c>
      <c r="I3228" s="410" t="str">
        <f t="shared" si="101"/>
        <v>--- Kiti</v>
      </c>
      <c r="J3228" s="410" t="str">
        <f t="shared" si="101"/>
        <v>kilogramai</v>
      </c>
    </row>
    <row r="3229" spans="1:10" ht="18" hidden="1" customHeight="1">
      <c r="A3229" s="414"/>
      <c r="B3229" s="414"/>
      <c r="C3229" s="414"/>
      <c r="D3229" s="414"/>
      <c r="E3229" s="412">
        <v>2013</v>
      </c>
      <c r="F3229" s="413"/>
      <c r="G3229" s="413"/>
      <c r="H3229" s="410">
        <f t="shared" si="100"/>
        <v>39173390</v>
      </c>
      <c r="I3229" s="410" t="str">
        <f t="shared" si="101"/>
        <v>--- Kiti</v>
      </c>
      <c r="J3229" s="410" t="str">
        <f t="shared" si="101"/>
        <v>kilogramai</v>
      </c>
    </row>
    <row r="3230" spans="1:10" ht="18" hidden="1" customHeight="1">
      <c r="A3230" s="414"/>
      <c r="B3230" s="414"/>
      <c r="C3230" s="414"/>
      <c r="D3230" s="414"/>
      <c r="E3230" s="412">
        <v>2012</v>
      </c>
      <c r="F3230" s="413"/>
      <c r="G3230" s="413"/>
      <c r="H3230" s="410">
        <f t="shared" si="100"/>
        <v>39173390</v>
      </c>
      <c r="I3230" s="410" t="str">
        <f t="shared" si="101"/>
        <v>--- Kiti</v>
      </c>
      <c r="J3230" s="410" t="str">
        <f t="shared" si="101"/>
        <v>kilogramai</v>
      </c>
    </row>
    <row r="3231" spans="1:10" ht="18" hidden="1" customHeight="1">
      <c r="A3231" s="414"/>
      <c r="B3231" s="414"/>
      <c r="C3231" s="414"/>
      <c r="D3231" s="414"/>
      <c r="E3231" s="412">
        <v>2011</v>
      </c>
      <c r="F3231" s="413"/>
      <c r="G3231" s="413"/>
      <c r="H3231" s="410">
        <f t="shared" si="100"/>
        <v>39173390</v>
      </c>
      <c r="I3231" s="410" t="str">
        <f t="shared" si="101"/>
        <v>--- Kiti</v>
      </c>
      <c r="J3231" s="410" t="str">
        <f t="shared" si="101"/>
        <v>kilogramai</v>
      </c>
    </row>
    <row r="3232" spans="1:10" ht="18" hidden="1" customHeight="1">
      <c r="A3232" s="414"/>
      <c r="B3232" s="414"/>
      <c r="C3232" s="414"/>
      <c r="D3232" s="414"/>
      <c r="E3232" s="412">
        <v>2010</v>
      </c>
      <c r="F3232" s="413"/>
      <c r="G3232" s="413"/>
      <c r="H3232" s="410">
        <f t="shared" si="100"/>
        <v>39173390</v>
      </c>
      <c r="I3232" s="410" t="str">
        <f t="shared" si="101"/>
        <v>--- Kiti</v>
      </c>
      <c r="J3232" s="410" t="str">
        <f t="shared" si="101"/>
        <v>kilogramai</v>
      </c>
    </row>
    <row r="3233" spans="1:10" ht="18" hidden="1" customHeight="1">
      <c r="A3233" s="414"/>
      <c r="B3233" s="414"/>
      <c r="C3233" s="414"/>
      <c r="D3233" s="414"/>
      <c r="E3233" s="412">
        <v>2009</v>
      </c>
      <c r="F3233" s="413"/>
      <c r="G3233" s="413"/>
      <c r="H3233" s="410">
        <f t="shared" si="100"/>
        <v>39173390</v>
      </c>
      <c r="I3233" s="410" t="str">
        <f t="shared" si="101"/>
        <v>--- Kiti</v>
      </c>
      <c r="J3233" s="410" t="str">
        <f t="shared" si="101"/>
        <v>kilogramai</v>
      </c>
    </row>
    <row r="3234" spans="1:10" ht="18" hidden="1" customHeight="1">
      <c r="A3234" s="414"/>
      <c r="B3234" s="414"/>
      <c r="C3234" s="414"/>
      <c r="D3234" s="414"/>
      <c r="E3234" s="412">
        <v>2008</v>
      </c>
      <c r="F3234" s="413"/>
      <c r="G3234" s="413"/>
      <c r="H3234" s="410">
        <f t="shared" si="100"/>
        <v>39173390</v>
      </c>
      <c r="I3234" s="410" t="str">
        <f t="shared" si="101"/>
        <v>--- Kiti</v>
      </c>
      <c r="J3234" s="410" t="str">
        <f t="shared" si="101"/>
        <v>kilogramai</v>
      </c>
    </row>
    <row r="3235" spans="1:10" ht="18" hidden="1" customHeight="1">
      <c r="A3235" s="414"/>
      <c r="B3235" s="414"/>
      <c r="C3235" s="414"/>
      <c r="D3235" s="414"/>
      <c r="E3235" s="412">
        <v>2007</v>
      </c>
      <c r="F3235" s="413"/>
      <c r="G3235" s="413"/>
      <c r="H3235" s="410">
        <f t="shared" si="100"/>
        <v>39173390</v>
      </c>
      <c r="I3235" s="410" t="str">
        <f t="shared" si="101"/>
        <v>--- Kiti</v>
      </c>
      <c r="J3235" s="410" t="str">
        <f t="shared" si="101"/>
        <v>kilogramai</v>
      </c>
    </row>
    <row r="3236" spans="1:10" ht="18" hidden="1" customHeight="1">
      <c r="A3236" s="414"/>
      <c r="B3236" s="414"/>
      <c r="C3236" s="414"/>
      <c r="D3236" s="414"/>
      <c r="E3236" s="412">
        <v>2006</v>
      </c>
      <c r="F3236" s="413"/>
      <c r="G3236" s="413"/>
      <c r="H3236" s="410">
        <f t="shared" si="100"/>
        <v>39173390</v>
      </c>
      <c r="I3236" s="410" t="str">
        <f t="shared" si="101"/>
        <v>--- Kiti</v>
      </c>
      <c r="J3236" s="410" t="str">
        <f t="shared" si="101"/>
        <v>kilogramai</v>
      </c>
    </row>
    <row r="3237" spans="1:10" ht="18" hidden="1" customHeight="1">
      <c r="A3237" s="414"/>
      <c r="B3237" s="414"/>
      <c r="C3237" s="414"/>
      <c r="D3237" s="414"/>
      <c r="E3237" s="412">
        <v>2005</v>
      </c>
      <c r="F3237" s="413">
        <v>4518.7</v>
      </c>
      <c r="G3237" s="413">
        <v>94982.3</v>
      </c>
      <c r="H3237" s="410">
        <f t="shared" si="100"/>
        <v>39173390</v>
      </c>
      <c r="I3237" s="410" t="str">
        <f t="shared" si="101"/>
        <v>--- Kiti</v>
      </c>
      <c r="J3237" s="410" t="str">
        <f t="shared" si="101"/>
        <v>kilogramai</v>
      </c>
    </row>
    <row r="3238" spans="1:10" ht="18" hidden="1" customHeight="1">
      <c r="A3238" s="414"/>
      <c r="B3238" s="411" t="s">
        <v>3436</v>
      </c>
      <c r="C3238" s="411" t="s">
        <v>3082</v>
      </c>
      <c r="D3238" s="411" t="s">
        <v>3054</v>
      </c>
      <c r="E3238" s="412">
        <v>2018</v>
      </c>
      <c r="F3238" s="413">
        <v>942871.9</v>
      </c>
      <c r="G3238" s="413">
        <v>4808089</v>
      </c>
      <c r="H3238" s="410">
        <f t="shared" si="100"/>
        <v>39173900</v>
      </c>
      <c r="I3238" s="410" t="str">
        <f t="shared" si="101"/>
        <v>--- Kiti</v>
      </c>
      <c r="J3238" s="410" t="str">
        <f t="shared" si="101"/>
        <v>kilogramai</v>
      </c>
    </row>
    <row r="3239" spans="1:10" ht="18" hidden="1" customHeight="1">
      <c r="A3239" s="414"/>
      <c r="B3239" s="414"/>
      <c r="C3239" s="414"/>
      <c r="D3239" s="414"/>
      <c r="E3239" s="412">
        <v>2017</v>
      </c>
      <c r="F3239" s="413">
        <v>863095</v>
      </c>
      <c r="G3239" s="413">
        <v>4620032.5999999996</v>
      </c>
      <c r="H3239" s="410">
        <f t="shared" si="100"/>
        <v>39173900</v>
      </c>
      <c r="I3239" s="410" t="str">
        <f t="shared" si="101"/>
        <v>--- Kiti</v>
      </c>
      <c r="J3239" s="410" t="str">
        <f t="shared" si="101"/>
        <v>kilogramai</v>
      </c>
    </row>
    <row r="3240" spans="1:10" ht="18" hidden="1" customHeight="1">
      <c r="A3240" s="414"/>
      <c r="B3240" s="414"/>
      <c r="C3240" s="414"/>
      <c r="D3240" s="414"/>
      <c r="E3240" s="412">
        <v>2016</v>
      </c>
      <c r="F3240" s="413">
        <v>827210.2</v>
      </c>
      <c r="G3240" s="413">
        <v>2365046.7999999998</v>
      </c>
      <c r="H3240" s="410">
        <f t="shared" si="100"/>
        <v>39173900</v>
      </c>
      <c r="I3240" s="410" t="str">
        <f t="shared" si="101"/>
        <v>--- Kiti</v>
      </c>
      <c r="J3240" s="410" t="str">
        <f t="shared" si="101"/>
        <v>kilogramai</v>
      </c>
    </row>
    <row r="3241" spans="1:10" ht="18" hidden="1" customHeight="1">
      <c r="A3241" s="414"/>
      <c r="B3241" s="414"/>
      <c r="C3241" s="414"/>
      <c r="D3241" s="414"/>
      <c r="E3241" s="412">
        <v>2015</v>
      </c>
      <c r="F3241" s="413">
        <v>1009780.8</v>
      </c>
      <c r="G3241" s="413">
        <v>3089845.3</v>
      </c>
      <c r="H3241" s="410">
        <f t="shared" si="100"/>
        <v>39173900</v>
      </c>
      <c r="I3241" s="410" t="str">
        <f t="shared" si="101"/>
        <v>--- Kiti</v>
      </c>
      <c r="J3241" s="410" t="str">
        <f t="shared" si="101"/>
        <v>kilogramai</v>
      </c>
    </row>
    <row r="3242" spans="1:10" ht="18" hidden="1" customHeight="1">
      <c r="A3242" s="414"/>
      <c r="B3242" s="414"/>
      <c r="C3242" s="414"/>
      <c r="D3242" s="414"/>
      <c r="E3242" s="412">
        <v>2014</v>
      </c>
      <c r="F3242" s="413">
        <v>859829.4</v>
      </c>
      <c r="G3242" s="413">
        <v>2716481.5</v>
      </c>
      <c r="H3242" s="410">
        <f t="shared" si="100"/>
        <v>39173900</v>
      </c>
      <c r="I3242" s="410" t="str">
        <f t="shared" si="101"/>
        <v>--- Kiti</v>
      </c>
      <c r="J3242" s="410" t="str">
        <f t="shared" si="101"/>
        <v>kilogramai</v>
      </c>
    </row>
    <row r="3243" spans="1:10" ht="18" hidden="1" customHeight="1">
      <c r="A3243" s="414"/>
      <c r="B3243" s="414"/>
      <c r="C3243" s="414"/>
      <c r="D3243" s="414"/>
      <c r="E3243" s="412">
        <v>2013</v>
      </c>
      <c r="F3243" s="413">
        <v>554688.6</v>
      </c>
      <c r="G3243" s="413">
        <v>1503951.3</v>
      </c>
      <c r="H3243" s="410">
        <f t="shared" si="100"/>
        <v>39173900</v>
      </c>
      <c r="I3243" s="410" t="str">
        <f t="shared" si="101"/>
        <v>--- Kiti</v>
      </c>
      <c r="J3243" s="410" t="str">
        <f t="shared" si="101"/>
        <v>kilogramai</v>
      </c>
    </row>
    <row r="3244" spans="1:10" ht="18" hidden="1" customHeight="1">
      <c r="A3244" s="414"/>
      <c r="B3244" s="414"/>
      <c r="C3244" s="414"/>
      <c r="D3244" s="414"/>
      <c r="E3244" s="412">
        <v>2012</v>
      </c>
      <c r="F3244" s="413">
        <v>529924.4</v>
      </c>
      <c r="G3244" s="413">
        <v>1270203.3999999999</v>
      </c>
      <c r="H3244" s="410">
        <f t="shared" si="100"/>
        <v>39173900</v>
      </c>
      <c r="I3244" s="410" t="str">
        <f t="shared" si="101"/>
        <v>--- Kiti</v>
      </c>
      <c r="J3244" s="410" t="str">
        <f t="shared" si="101"/>
        <v>kilogramai</v>
      </c>
    </row>
    <row r="3245" spans="1:10" ht="18" hidden="1" customHeight="1">
      <c r="A3245" s="414"/>
      <c r="B3245" s="414"/>
      <c r="C3245" s="414"/>
      <c r="D3245" s="414"/>
      <c r="E3245" s="412">
        <v>2011</v>
      </c>
      <c r="F3245" s="413">
        <v>255746.4</v>
      </c>
      <c r="G3245" s="413">
        <v>1640248.6</v>
      </c>
      <c r="H3245" s="410">
        <f t="shared" si="100"/>
        <v>39173900</v>
      </c>
      <c r="I3245" s="410" t="str">
        <f t="shared" si="101"/>
        <v>--- Kiti</v>
      </c>
      <c r="J3245" s="410" t="str">
        <f t="shared" si="101"/>
        <v>kilogramai</v>
      </c>
    </row>
    <row r="3246" spans="1:10" ht="18" hidden="1" customHeight="1">
      <c r="A3246" s="414"/>
      <c r="B3246" s="414"/>
      <c r="C3246" s="414"/>
      <c r="D3246" s="414"/>
      <c r="E3246" s="412">
        <v>2010</v>
      </c>
      <c r="F3246" s="413">
        <v>211079.4</v>
      </c>
      <c r="G3246" s="413">
        <v>1312717.6000000001</v>
      </c>
      <c r="H3246" s="410">
        <f t="shared" si="100"/>
        <v>39173900</v>
      </c>
      <c r="I3246" s="410" t="str">
        <f t="shared" si="101"/>
        <v>--- Kiti</v>
      </c>
      <c r="J3246" s="410" t="str">
        <f t="shared" si="101"/>
        <v>kilogramai</v>
      </c>
    </row>
    <row r="3247" spans="1:10" ht="18" hidden="1" customHeight="1">
      <c r="A3247" s="414"/>
      <c r="B3247" s="414"/>
      <c r="C3247" s="414"/>
      <c r="D3247" s="414"/>
      <c r="E3247" s="412">
        <v>2009</v>
      </c>
      <c r="F3247" s="413"/>
      <c r="G3247" s="413"/>
      <c r="H3247" s="410">
        <f t="shared" si="100"/>
        <v>39173900</v>
      </c>
      <c r="I3247" s="410" t="str">
        <f t="shared" si="101"/>
        <v>--- Kiti</v>
      </c>
      <c r="J3247" s="410" t="str">
        <f t="shared" si="101"/>
        <v>kilogramai</v>
      </c>
    </row>
    <row r="3248" spans="1:10" ht="18" hidden="1" customHeight="1">
      <c r="A3248" s="414"/>
      <c r="B3248" s="414"/>
      <c r="C3248" s="414"/>
      <c r="D3248" s="414"/>
      <c r="E3248" s="412">
        <v>2008</v>
      </c>
      <c r="F3248" s="413"/>
      <c r="G3248" s="413"/>
      <c r="H3248" s="410">
        <f t="shared" si="100"/>
        <v>39173900</v>
      </c>
      <c r="I3248" s="410" t="str">
        <f t="shared" si="101"/>
        <v>--- Kiti</v>
      </c>
      <c r="J3248" s="410" t="str">
        <f t="shared" si="101"/>
        <v>kilogramai</v>
      </c>
    </row>
    <row r="3249" spans="1:10" ht="18" hidden="1" customHeight="1">
      <c r="A3249" s="414"/>
      <c r="B3249" s="414"/>
      <c r="C3249" s="414"/>
      <c r="D3249" s="414"/>
      <c r="E3249" s="412">
        <v>2007</v>
      </c>
      <c r="F3249" s="413"/>
      <c r="G3249" s="413"/>
      <c r="H3249" s="410">
        <f t="shared" si="100"/>
        <v>39173900</v>
      </c>
      <c r="I3249" s="410" t="str">
        <f t="shared" si="101"/>
        <v>--- Kiti</v>
      </c>
      <c r="J3249" s="410" t="str">
        <f t="shared" si="101"/>
        <v>kilogramai</v>
      </c>
    </row>
    <row r="3250" spans="1:10" ht="18" hidden="1" customHeight="1">
      <c r="A3250" s="414"/>
      <c r="B3250" s="414"/>
      <c r="C3250" s="414"/>
      <c r="D3250" s="414"/>
      <c r="E3250" s="412">
        <v>2006</v>
      </c>
      <c r="F3250" s="413"/>
      <c r="G3250" s="413"/>
      <c r="H3250" s="410">
        <f t="shared" si="100"/>
        <v>39173900</v>
      </c>
      <c r="I3250" s="410" t="str">
        <f t="shared" si="101"/>
        <v>--- Kiti</v>
      </c>
      <c r="J3250" s="410" t="str">
        <f t="shared" si="101"/>
        <v>kilogramai</v>
      </c>
    </row>
    <row r="3251" spans="1:10" ht="18" hidden="1" customHeight="1">
      <c r="A3251" s="414"/>
      <c r="B3251" s="414"/>
      <c r="C3251" s="414"/>
      <c r="D3251" s="414"/>
      <c r="E3251" s="412">
        <v>2005</v>
      </c>
      <c r="F3251" s="413"/>
      <c r="G3251" s="413"/>
      <c r="H3251" s="410">
        <f t="shared" si="100"/>
        <v>39173900</v>
      </c>
      <c r="I3251" s="410" t="str">
        <f t="shared" si="101"/>
        <v>--- Kiti</v>
      </c>
      <c r="J3251" s="410" t="str">
        <f t="shared" si="101"/>
        <v>kilogramai</v>
      </c>
    </row>
    <row r="3252" spans="1:10" ht="18" hidden="1" customHeight="1">
      <c r="A3252" s="414"/>
      <c r="B3252" s="411" t="s">
        <v>3437</v>
      </c>
      <c r="C3252" s="411" t="s">
        <v>3409</v>
      </c>
      <c r="D3252" s="411" t="s">
        <v>3054</v>
      </c>
      <c r="E3252" s="412">
        <v>2018</v>
      </c>
      <c r="F3252" s="413"/>
      <c r="G3252" s="413"/>
      <c r="H3252" s="410">
        <f t="shared" si="100"/>
        <v>39173912</v>
      </c>
      <c r="I3252" s="410" t="str">
        <f t="shared" si="101"/>
        <v>--- Iš kondensacinės polimerizacijos arba polimerizacijos su persigrupavimu produktų, chemiškai modifikuotų arba nemodifikuotų</v>
      </c>
      <c r="J3252" s="410" t="str">
        <f t="shared" si="101"/>
        <v>kilogramai</v>
      </c>
    </row>
    <row r="3253" spans="1:10" ht="18" hidden="1" customHeight="1">
      <c r="A3253" s="414"/>
      <c r="B3253" s="414"/>
      <c r="C3253" s="414"/>
      <c r="D3253" s="414"/>
      <c r="E3253" s="412">
        <v>2017</v>
      </c>
      <c r="F3253" s="413"/>
      <c r="G3253" s="413"/>
      <c r="H3253" s="410">
        <f t="shared" si="100"/>
        <v>39173912</v>
      </c>
      <c r="I3253" s="410" t="str">
        <f t="shared" si="101"/>
        <v>--- Iš kondensacinės polimerizacijos arba polimerizacijos su persigrupavimu produktų, chemiškai modifikuotų arba nemodifikuotų</v>
      </c>
      <c r="J3253" s="410" t="str">
        <f t="shared" si="101"/>
        <v>kilogramai</v>
      </c>
    </row>
    <row r="3254" spans="1:10" ht="18" hidden="1" customHeight="1">
      <c r="A3254" s="414"/>
      <c r="B3254" s="414"/>
      <c r="C3254" s="414"/>
      <c r="D3254" s="414"/>
      <c r="E3254" s="412">
        <v>2016</v>
      </c>
      <c r="F3254" s="413"/>
      <c r="G3254" s="413"/>
      <c r="H3254" s="410">
        <f t="shared" si="100"/>
        <v>39173912</v>
      </c>
      <c r="I3254" s="410" t="str">
        <f t="shared" si="101"/>
        <v>--- Iš kondensacinės polimerizacijos arba polimerizacijos su persigrupavimu produktų, chemiškai modifikuotų arba nemodifikuotų</v>
      </c>
      <c r="J3254" s="410" t="str">
        <f t="shared" si="101"/>
        <v>kilogramai</v>
      </c>
    </row>
    <row r="3255" spans="1:10" ht="18" hidden="1" customHeight="1">
      <c r="A3255" s="414"/>
      <c r="B3255" s="414"/>
      <c r="C3255" s="414"/>
      <c r="D3255" s="414"/>
      <c r="E3255" s="412">
        <v>2015</v>
      </c>
      <c r="F3255" s="413"/>
      <c r="G3255" s="413"/>
      <c r="H3255" s="410">
        <f t="shared" si="100"/>
        <v>39173912</v>
      </c>
      <c r="I3255" s="410" t="str">
        <f t="shared" si="101"/>
        <v>--- Iš kondensacinės polimerizacijos arba polimerizacijos su persigrupavimu produktų, chemiškai modifikuotų arba nemodifikuotų</v>
      </c>
      <c r="J3255" s="410" t="str">
        <f t="shared" si="101"/>
        <v>kilogramai</v>
      </c>
    </row>
    <row r="3256" spans="1:10" ht="18" hidden="1" customHeight="1">
      <c r="A3256" s="414"/>
      <c r="B3256" s="414"/>
      <c r="C3256" s="414"/>
      <c r="D3256" s="414"/>
      <c r="E3256" s="412">
        <v>2014</v>
      </c>
      <c r="F3256" s="413"/>
      <c r="G3256" s="413"/>
      <c r="H3256" s="410">
        <f t="shared" si="100"/>
        <v>39173912</v>
      </c>
      <c r="I3256" s="410" t="str">
        <f t="shared" si="101"/>
        <v>--- Iš kondensacinės polimerizacijos arba polimerizacijos su persigrupavimu produktų, chemiškai modifikuotų arba nemodifikuotų</v>
      </c>
      <c r="J3256" s="410" t="str">
        <f t="shared" si="101"/>
        <v>kilogramai</v>
      </c>
    </row>
    <row r="3257" spans="1:10" ht="18" hidden="1" customHeight="1">
      <c r="A3257" s="414"/>
      <c r="B3257" s="414"/>
      <c r="C3257" s="414"/>
      <c r="D3257" s="414"/>
      <c r="E3257" s="412">
        <v>2013</v>
      </c>
      <c r="F3257" s="413"/>
      <c r="G3257" s="413"/>
      <c r="H3257" s="410">
        <f t="shared" si="100"/>
        <v>39173912</v>
      </c>
      <c r="I3257" s="410" t="str">
        <f t="shared" si="101"/>
        <v>--- Iš kondensacinės polimerizacijos arba polimerizacijos su persigrupavimu produktų, chemiškai modifikuotų arba nemodifikuotų</v>
      </c>
      <c r="J3257" s="410" t="str">
        <f t="shared" si="101"/>
        <v>kilogramai</v>
      </c>
    </row>
    <row r="3258" spans="1:10" ht="18" hidden="1" customHeight="1">
      <c r="A3258" s="414"/>
      <c r="B3258" s="414"/>
      <c r="C3258" s="414"/>
      <c r="D3258" s="414"/>
      <c r="E3258" s="412">
        <v>2012</v>
      </c>
      <c r="F3258" s="413"/>
      <c r="G3258" s="413"/>
      <c r="H3258" s="410">
        <f t="shared" si="100"/>
        <v>39173912</v>
      </c>
      <c r="I3258" s="410" t="str">
        <f t="shared" si="101"/>
        <v>--- Iš kondensacinės polimerizacijos arba polimerizacijos su persigrupavimu produktų, chemiškai modifikuotų arba nemodifikuotų</v>
      </c>
      <c r="J3258" s="410" t="str">
        <f t="shared" si="101"/>
        <v>kilogramai</v>
      </c>
    </row>
    <row r="3259" spans="1:10" ht="18" hidden="1" customHeight="1">
      <c r="A3259" s="414"/>
      <c r="B3259" s="414"/>
      <c r="C3259" s="414"/>
      <c r="D3259" s="414"/>
      <c r="E3259" s="412">
        <v>2011</v>
      </c>
      <c r="F3259" s="413"/>
      <c r="G3259" s="413"/>
      <c r="H3259" s="410">
        <f t="shared" si="100"/>
        <v>39173912</v>
      </c>
      <c r="I3259" s="410" t="str">
        <f t="shared" si="101"/>
        <v>--- Iš kondensacinės polimerizacijos arba polimerizacijos su persigrupavimu produktų, chemiškai modifikuotų arba nemodifikuotų</v>
      </c>
      <c r="J3259" s="410" t="str">
        <f t="shared" si="101"/>
        <v>kilogramai</v>
      </c>
    </row>
    <row r="3260" spans="1:10" ht="18" hidden="1" customHeight="1">
      <c r="A3260" s="414"/>
      <c r="B3260" s="414"/>
      <c r="C3260" s="414"/>
      <c r="D3260" s="414"/>
      <c r="E3260" s="412">
        <v>2010</v>
      </c>
      <c r="F3260" s="413"/>
      <c r="G3260" s="413"/>
      <c r="H3260" s="410">
        <f t="shared" si="100"/>
        <v>39173912</v>
      </c>
      <c r="I3260" s="410" t="str">
        <f t="shared" si="101"/>
        <v>--- Iš kondensacinės polimerizacijos arba polimerizacijos su persigrupavimu produktų, chemiškai modifikuotų arba nemodifikuotų</v>
      </c>
      <c r="J3260" s="410" t="str">
        <f t="shared" si="101"/>
        <v>kilogramai</v>
      </c>
    </row>
    <row r="3261" spans="1:10" ht="18" hidden="1" customHeight="1">
      <c r="A3261" s="414"/>
      <c r="B3261" s="414"/>
      <c r="C3261" s="414"/>
      <c r="D3261" s="414"/>
      <c r="E3261" s="412">
        <v>2009</v>
      </c>
      <c r="F3261" s="413">
        <v>10</v>
      </c>
      <c r="G3261" s="413">
        <v>35070.300000000003</v>
      </c>
      <c r="H3261" s="410">
        <f t="shared" si="100"/>
        <v>39173912</v>
      </c>
      <c r="I3261" s="410" t="str">
        <f t="shared" si="101"/>
        <v>--- Iš kondensacinės polimerizacijos arba polimerizacijos su persigrupavimu produktų, chemiškai modifikuotų arba nemodifikuotų</v>
      </c>
      <c r="J3261" s="410" t="str">
        <f t="shared" si="101"/>
        <v>kilogramai</v>
      </c>
    </row>
    <row r="3262" spans="1:10" ht="18" hidden="1" customHeight="1">
      <c r="A3262" s="414"/>
      <c r="B3262" s="414"/>
      <c r="C3262" s="414"/>
      <c r="D3262" s="414"/>
      <c r="E3262" s="412">
        <v>2008</v>
      </c>
      <c r="F3262" s="413">
        <v>17</v>
      </c>
      <c r="G3262" s="413">
        <v>61392.1</v>
      </c>
      <c r="H3262" s="410">
        <f t="shared" si="100"/>
        <v>39173912</v>
      </c>
      <c r="I3262" s="410" t="str">
        <f t="shared" si="101"/>
        <v>--- Iš kondensacinės polimerizacijos arba polimerizacijos su persigrupavimu produktų, chemiškai modifikuotų arba nemodifikuotų</v>
      </c>
      <c r="J3262" s="410" t="str">
        <f t="shared" si="101"/>
        <v>kilogramai</v>
      </c>
    </row>
    <row r="3263" spans="1:10" ht="18" hidden="1" customHeight="1">
      <c r="A3263" s="414"/>
      <c r="B3263" s="414"/>
      <c r="C3263" s="414"/>
      <c r="D3263" s="414"/>
      <c r="E3263" s="412">
        <v>2007</v>
      </c>
      <c r="F3263" s="413">
        <v>103</v>
      </c>
      <c r="G3263" s="413">
        <v>103490.3</v>
      </c>
      <c r="H3263" s="410">
        <f t="shared" si="100"/>
        <v>39173912</v>
      </c>
      <c r="I3263" s="410" t="str">
        <f t="shared" si="101"/>
        <v>--- Iš kondensacinės polimerizacijos arba polimerizacijos su persigrupavimu produktų, chemiškai modifikuotų arba nemodifikuotų</v>
      </c>
      <c r="J3263" s="410" t="str">
        <f t="shared" si="101"/>
        <v>kilogramai</v>
      </c>
    </row>
    <row r="3264" spans="1:10" ht="18" hidden="1" customHeight="1">
      <c r="A3264" s="414"/>
      <c r="B3264" s="414"/>
      <c r="C3264" s="414"/>
      <c r="D3264" s="414"/>
      <c r="E3264" s="412">
        <v>2006</v>
      </c>
      <c r="F3264" s="413">
        <v>940</v>
      </c>
      <c r="G3264" s="413">
        <v>54706.5</v>
      </c>
      <c r="H3264" s="410">
        <f t="shared" si="100"/>
        <v>39173912</v>
      </c>
      <c r="I3264" s="410" t="str">
        <f t="shared" si="101"/>
        <v>--- Iš kondensacinės polimerizacijos arba polimerizacijos su persigrupavimu produktų, chemiškai modifikuotų arba nemodifikuotų</v>
      </c>
      <c r="J3264" s="410" t="str">
        <f t="shared" si="101"/>
        <v>kilogramai</v>
      </c>
    </row>
    <row r="3265" spans="1:10" ht="18" hidden="1" customHeight="1">
      <c r="A3265" s="414"/>
      <c r="B3265" s="414"/>
      <c r="C3265" s="414"/>
      <c r="D3265" s="414"/>
      <c r="E3265" s="412">
        <v>2005</v>
      </c>
      <c r="F3265" s="413">
        <v>0</v>
      </c>
      <c r="G3265" s="413">
        <v>44275.199999999997</v>
      </c>
      <c r="H3265" s="410">
        <f t="shared" si="100"/>
        <v>39173912</v>
      </c>
      <c r="I3265" s="410" t="str">
        <f t="shared" si="101"/>
        <v>--- Iš kondensacinės polimerizacijos arba polimerizacijos su persigrupavimu produktų, chemiškai modifikuotų arba nemodifikuotų</v>
      </c>
      <c r="J3265" s="410" t="str">
        <f t="shared" si="101"/>
        <v>kilogramai</v>
      </c>
    </row>
    <row r="3266" spans="1:10" ht="18" hidden="1" customHeight="1">
      <c r="A3266" s="414"/>
      <c r="B3266" s="411" t="s">
        <v>3438</v>
      </c>
      <c r="C3266" s="411" t="s">
        <v>3411</v>
      </c>
      <c r="D3266" s="411" t="s">
        <v>3054</v>
      </c>
      <c r="E3266" s="412">
        <v>2018</v>
      </c>
      <c r="F3266" s="413"/>
      <c r="G3266" s="413"/>
      <c r="H3266" s="410">
        <f t="shared" si="100"/>
        <v>39173915</v>
      </c>
      <c r="I3266" s="410" t="str">
        <f t="shared" si="101"/>
        <v>--- Iš adityviosios polimerizacijos produktų</v>
      </c>
      <c r="J3266" s="410" t="str">
        <f t="shared" si="101"/>
        <v>kilogramai</v>
      </c>
    </row>
    <row r="3267" spans="1:10" ht="18" hidden="1" customHeight="1">
      <c r="A3267" s="414"/>
      <c r="B3267" s="414"/>
      <c r="C3267" s="414"/>
      <c r="D3267" s="414"/>
      <c r="E3267" s="412">
        <v>2017</v>
      </c>
      <c r="F3267" s="413"/>
      <c r="G3267" s="413"/>
      <c r="H3267" s="410">
        <f t="shared" si="100"/>
        <v>39173915</v>
      </c>
      <c r="I3267" s="410" t="str">
        <f t="shared" si="101"/>
        <v>--- Iš adityviosios polimerizacijos produktų</v>
      </c>
      <c r="J3267" s="410" t="str">
        <f t="shared" si="101"/>
        <v>kilogramai</v>
      </c>
    </row>
    <row r="3268" spans="1:10" ht="18" hidden="1" customHeight="1">
      <c r="A3268" s="414"/>
      <c r="B3268" s="414"/>
      <c r="C3268" s="414"/>
      <c r="D3268" s="414"/>
      <c r="E3268" s="412">
        <v>2016</v>
      </c>
      <c r="F3268" s="413"/>
      <c r="G3268" s="413"/>
      <c r="H3268" s="410">
        <f t="shared" si="100"/>
        <v>39173915</v>
      </c>
      <c r="I3268" s="410" t="str">
        <f t="shared" si="101"/>
        <v>--- Iš adityviosios polimerizacijos produktų</v>
      </c>
      <c r="J3268" s="410" t="str">
        <f t="shared" si="101"/>
        <v>kilogramai</v>
      </c>
    </row>
    <row r="3269" spans="1:10" ht="18" hidden="1" customHeight="1">
      <c r="A3269" s="414"/>
      <c r="B3269" s="414"/>
      <c r="C3269" s="414"/>
      <c r="D3269" s="414"/>
      <c r="E3269" s="412">
        <v>2015</v>
      </c>
      <c r="F3269" s="413"/>
      <c r="G3269" s="413"/>
      <c r="H3269" s="410">
        <f t="shared" ref="H3269:H3332" si="102">+IF(B3269=0,H3268,VALUE(B3269))</f>
        <v>39173915</v>
      </c>
      <c r="I3269" s="410" t="str">
        <f t="shared" ref="I3269:J3332" si="103">+IF(C3269=0,I3268,C3269)</f>
        <v>--- Iš adityviosios polimerizacijos produktų</v>
      </c>
      <c r="J3269" s="410" t="str">
        <f t="shared" si="103"/>
        <v>kilogramai</v>
      </c>
    </row>
    <row r="3270" spans="1:10" ht="18" hidden="1" customHeight="1">
      <c r="A3270" s="414"/>
      <c r="B3270" s="414"/>
      <c r="C3270" s="414"/>
      <c r="D3270" s="414"/>
      <c r="E3270" s="412">
        <v>2014</v>
      </c>
      <c r="F3270" s="413"/>
      <c r="G3270" s="413"/>
      <c r="H3270" s="410">
        <f t="shared" si="102"/>
        <v>39173915</v>
      </c>
      <c r="I3270" s="410" t="str">
        <f t="shared" si="103"/>
        <v>--- Iš adityviosios polimerizacijos produktų</v>
      </c>
      <c r="J3270" s="410" t="str">
        <f t="shared" si="103"/>
        <v>kilogramai</v>
      </c>
    </row>
    <row r="3271" spans="1:10" ht="18" hidden="1" customHeight="1">
      <c r="A3271" s="414"/>
      <c r="B3271" s="414"/>
      <c r="C3271" s="414"/>
      <c r="D3271" s="414"/>
      <c r="E3271" s="412">
        <v>2013</v>
      </c>
      <c r="F3271" s="413"/>
      <c r="G3271" s="413"/>
      <c r="H3271" s="410">
        <f t="shared" si="102"/>
        <v>39173915</v>
      </c>
      <c r="I3271" s="410" t="str">
        <f t="shared" si="103"/>
        <v>--- Iš adityviosios polimerizacijos produktų</v>
      </c>
      <c r="J3271" s="410" t="str">
        <f t="shared" si="103"/>
        <v>kilogramai</v>
      </c>
    </row>
    <row r="3272" spans="1:10" ht="18" hidden="1" customHeight="1">
      <c r="A3272" s="414"/>
      <c r="B3272" s="414"/>
      <c r="C3272" s="414"/>
      <c r="D3272" s="414"/>
      <c r="E3272" s="412">
        <v>2012</v>
      </c>
      <c r="F3272" s="413"/>
      <c r="G3272" s="413"/>
      <c r="H3272" s="410">
        <f t="shared" si="102"/>
        <v>39173915</v>
      </c>
      <c r="I3272" s="410" t="str">
        <f t="shared" si="103"/>
        <v>--- Iš adityviosios polimerizacijos produktų</v>
      </c>
      <c r="J3272" s="410" t="str">
        <f t="shared" si="103"/>
        <v>kilogramai</v>
      </c>
    </row>
    <row r="3273" spans="1:10" ht="18" hidden="1" customHeight="1">
      <c r="A3273" s="414"/>
      <c r="B3273" s="414"/>
      <c r="C3273" s="414"/>
      <c r="D3273" s="414"/>
      <c r="E3273" s="412">
        <v>2011</v>
      </c>
      <c r="F3273" s="413"/>
      <c r="G3273" s="413"/>
      <c r="H3273" s="410">
        <f t="shared" si="102"/>
        <v>39173915</v>
      </c>
      <c r="I3273" s="410" t="str">
        <f t="shared" si="103"/>
        <v>--- Iš adityviosios polimerizacijos produktų</v>
      </c>
      <c r="J3273" s="410" t="str">
        <f t="shared" si="103"/>
        <v>kilogramai</v>
      </c>
    </row>
    <row r="3274" spans="1:10" ht="18" hidden="1" customHeight="1">
      <c r="A3274" s="414"/>
      <c r="B3274" s="414"/>
      <c r="C3274" s="414"/>
      <c r="D3274" s="414"/>
      <c r="E3274" s="412">
        <v>2010</v>
      </c>
      <c r="F3274" s="413"/>
      <c r="G3274" s="413"/>
      <c r="H3274" s="410">
        <f t="shared" si="102"/>
        <v>39173915</v>
      </c>
      <c r="I3274" s="410" t="str">
        <f t="shared" si="103"/>
        <v>--- Iš adityviosios polimerizacijos produktų</v>
      </c>
      <c r="J3274" s="410" t="str">
        <f t="shared" si="103"/>
        <v>kilogramai</v>
      </c>
    </row>
    <row r="3275" spans="1:10" ht="18" hidden="1" customHeight="1">
      <c r="A3275" s="414"/>
      <c r="B3275" s="414"/>
      <c r="C3275" s="414"/>
      <c r="D3275" s="414"/>
      <c r="E3275" s="412">
        <v>2009</v>
      </c>
      <c r="F3275" s="413">
        <v>2198</v>
      </c>
      <c r="G3275" s="413">
        <v>99726.6</v>
      </c>
      <c r="H3275" s="410">
        <f t="shared" si="102"/>
        <v>39173915</v>
      </c>
      <c r="I3275" s="410" t="str">
        <f t="shared" si="103"/>
        <v>--- Iš adityviosios polimerizacijos produktų</v>
      </c>
      <c r="J3275" s="410" t="str">
        <f t="shared" si="103"/>
        <v>kilogramai</v>
      </c>
    </row>
    <row r="3276" spans="1:10" ht="18" hidden="1" customHeight="1">
      <c r="A3276" s="414"/>
      <c r="B3276" s="414"/>
      <c r="C3276" s="414"/>
      <c r="D3276" s="414"/>
      <c r="E3276" s="412">
        <v>2008</v>
      </c>
      <c r="F3276" s="413">
        <v>13279.3</v>
      </c>
      <c r="G3276" s="413">
        <v>204207.7</v>
      </c>
      <c r="H3276" s="410">
        <f t="shared" si="102"/>
        <v>39173915</v>
      </c>
      <c r="I3276" s="410" t="str">
        <f t="shared" si="103"/>
        <v>--- Iš adityviosios polimerizacijos produktų</v>
      </c>
      <c r="J3276" s="410" t="str">
        <f t="shared" si="103"/>
        <v>kilogramai</v>
      </c>
    </row>
    <row r="3277" spans="1:10" ht="18" hidden="1" customHeight="1">
      <c r="A3277" s="414"/>
      <c r="B3277" s="414"/>
      <c r="C3277" s="414"/>
      <c r="D3277" s="414"/>
      <c r="E3277" s="412">
        <v>2007</v>
      </c>
      <c r="F3277" s="413">
        <v>10806</v>
      </c>
      <c r="G3277" s="413">
        <v>325555.09999999998</v>
      </c>
      <c r="H3277" s="410">
        <f t="shared" si="102"/>
        <v>39173915</v>
      </c>
      <c r="I3277" s="410" t="str">
        <f t="shared" si="103"/>
        <v>--- Iš adityviosios polimerizacijos produktų</v>
      </c>
      <c r="J3277" s="410" t="str">
        <f t="shared" si="103"/>
        <v>kilogramai</v>
      </c>
    </row>
    <row r="3278" spans="1:10" ht="18" hidden="1" customHeight="1">
      <c r="A3278" s="414"/>
      <c r="B3278" s="414"/>
      <c r="C3278" s="414"/>
      <c r="D3278" s="414"/>
      <c r="E3278" s="412">
        <v>2006</v>
      </c>
      <c r="F3278" s="413">
        <v>11442</v>
      </c>
      <c r="G3278" s="413">
        <v>226536.6</v>
      </c>
      <c r="H3278" s="410">
        <f t="shared" si="102"/>
        <v>39173915</v>
      </c>
      <c r="I3278" s="410" t="str">
        <f t="shared" si="103"/>
        <v>--- Iš adityviosios polimerizacijos produktų</v>
      </c>
      <c r="J3278" s="410" t="str">
        <f t="shared" si="103"/>
        <v>kilogramai</v>
      </c>
    </row>
    <row r="3279" spans="1:10" ht="18" hidden="1" customHeight="1">
      <c r="A3279" s="414"/>
      <c r="B3279" s="414"/>
      <c r="C3279" s="414"/>
      <c r="D3279" s="414"/>
      <c r="E3279" s="412">
        <v>2005</v>
      </c>
      <c r="F3279" s="413">
        <v>18354.7</v>
      </c>
      <c r="G3279" s="413">
        <v>181163.2</v>
      </c>
      <c r="H3279" s="410">
        <f t="shared" si="102"/>
        <v>39173915</v>
      </c>
      <c r="I3279" s="410" t="str">
        <f t="shared" si="103"/>
        <v>--- Iš adityviosios polimerizacijos produktų</v>
      </c>
      <c r="J3279" s="410" t="str">
        <f t="shared" si="103"/>
        <v>kilogramai</v>
      </c>
    </row>
    <row r="3280" spans="1:10" ht="18" hidden="1" customHeight="1">
      <c r="A3280" s="414"/>
      <c r="B3280" s="411" t="s">
        <v>3439</v>
      </c>
      <c r="C3280" s="411" t="s">
        <v>3082</v>
      </c>
      <c r="D3280" s="411" t="s">
        <v>3054</v>
      </c>
      <c r="E3280" s="412">
        <v>2018</v>
      </c>
      <c r="F3280" s="413"/>
      <c r="G3280" s="413"/>
      <c r="H3280" s="410">
        <f t="shared" si="102"/>
        <v>39173919</v>
      </c>
      <c r="I3280" s="410" t="str">
        <f t="shared" si="103"/>
        <v>--- Kiti</v>
      </c>
      <c r="J3280" s="410" t="str">
        <f t="shared" si="103"/>
        <v>kilogramai</v>
      </c>
    </row>
    <row r="3281" spans="1:10" ht="18" hidden="1" customHeight="1">
      <c r="A3281" s="414"/>
      <c r="B3281" s="414"/>
      <c r="C3281" s="414"/>
      <c r="D3281" s="414"/>
      <c r="E3281" s="412">
        <v>2017</v>
      </c>
      <c r="F3281" s="413"/>
      <c r="G3281" s="413"/>
      <c r="H3281" s="410">
        <f t="shared" si="102"/>
        <v>39173919</v>
      </c>
      <c r="I3281" s="410" t="str">
        <f t="shared" si="103"/>
        <v>--- Kiti</v>
      </c>
      <c r="J3281" s="410" t="str">
        <f t="shared" si="103"/>
        <v>kilogramai</v>
      </c>
    </row>
    <row r="3282" spans="1:10" ht="18" hidden="1" customHeight="1">
      <c r="A3282" s="414"/>
      <c r="B3282" s="414"/>
      <c r="C3282" s="414"/>
      <c r="D3282" s="414"/>
      <c r="E3282" s="412">
        <v>2016</v>
      </c>
      <c r="F3282" s="413"/>
      <c r="G3282" s="413"/>
      <c r="H3282" s="410">
        <f t="shared" si="102"/>
        <v>39173919</v>
      </c>
      <c r="I3282" s="410" t="str">
        <f t="shared" si="103"/>
        <v>--- Kiti</v>
      </c>
      <c r="J3282" s="410" t="str">
        <f t="shared" si="103"/>
        <v>kilogramai</v>
      </c>
    </row>
    <row r="3283" spans="1:10" ht="18" hidden="1" customHeight="1">
      <c r="A3283" s="414"/>
      <c r="B3283" s="414"/>
      <c r="C3283" s="414"/>
      <c r="D3283" s="414"/>
      <c r="E3283" s="412">
        <v>2015</v>
      </c>
      <c r="F3283" s="413"/>
      <c r="G3283" s="413"/>
      <c r="H3283" s="410">
        <f t="shared" si="102"/>
        <v>39173919</v>
      </c>
      <c r="I3283" s="410" t="str">
        <f t="shared" si="103"/>
        <v>--- Kiti</v>
      </c>
      <c r="J3283" s="410" t="str">
        <f t="shared" si="103"/>
        <v>kilogramai</v>
      </c>
    </row>
    <row r="3284" spans="1:10" ht="18" hidden="1" customHeight="1">
      <c r="A3284" s="414"/>
      <c r="B3284" s="414"/>
      <c r="C3284" s="414"/>
      <c r="D3284" s="414"/>
      <c r="E3284" s="412">
        <v>2014</v>
      </c>
      <c r="F3284" s="413"/>
      <c r="G3284" s="413"/>
      <c r="H3284" s="410">
        <f t="shared" si="102"/>
        <v>39173919</v>
      </c>
      <c r="I3284" s="410" t="str">
        <f t="shared" si="103"/>
        <v>--- Kiti</v>
      </c>
      <c r="J3284" s="410" t="str">
        <f t="shared" si="103"/>
        <v>kilogramai</v>
      </c>
    </row>
    <row r="3285" spans="1:10" ht="18" hidden="1" customHeight="1">
      <c r="A3285" s="414"/>
      <c r="B3285" s="414"/>
      <c r="C3285" s="414"/>
      <c r="D3285" s="414"/>
      <c r="E3285" s="412">
        <v>2013</v>
      </c>
      <c r="F3285" s="413"/>
      <c r="G3285" s="413"/>
      <c r="H3285" s="410">
        <f t="shared" si="102"/>
        <v>39173919</v>
      </c>
      <c r="I3285" s="410" t="str">
        <f t="shared" si="103"/>
        <v>--- Kiti</v>
      </c>
      <c r="J3285" s="410" t="str">
        <f t="shared" si="103"/>
        <v>kilogramai</v>
      </c>
    </row>
    <row r="3286" spans="1:10" ht="18" hidden="1" customHeight="1">
      <c r="A3286" s="414"/>
      <c r="B3286" s="414"/>
      <c r="C3286" s="414"/>
      <c r="D3286" s="414"/>
      <c r="E3286" s="412">
        <v>2012</v>
      </c>
      <c r="F3286" s="413"/>
      <c r="G3286" s="413"/>
      <c r="H3286" s="410">
        <f t="shared" si="102"/>
        <v>39173919</v>
      </c>
      <c r="I3286" s="410" t="str">
        <f t="shared" si="103"/>
        <v>--- Kiti</v>
      </c>
      <c r="J3286" s="410" t="str">
        <f t="shared" si="103"/>
        <v>kilogramai</v>
      </c>
    </row>
    <row r="3287" spans="1:10" ht="18" hidden="1" customHeight="1">
      <c r="A3287" s="414"/>
      <c r="B3287" s="414"/>
      <c r="C3287" s="414"/>
      <c r="D3287" s="414"/>
      <c r="E3287" s="412">
        <v>2011</v>
      </c>
      <c r="F3287" s="413"/>
      <c r="G3287" s="413"/>
      <c r="H3287" s="410">
        <f t="shared" si="102"/>
        <v>39173919</v>
      </c>
      <c r="I3287" s="410" t="str">
        <f t="shared" si="103"/>
        <v>--- Kiti</v>
      </c>
      <c r="J3287" s="410" t="str">
        <f t="shared" si="103"/>
        <v>kilogramai</v>
      </c>
    </row>
    <row r="3288" spans="1:10" ht="18" hidden="1" customHeight="1">
      <c r="A3288" s="414"/>
      <c r="B3288" s="414"/>
      <c r="C3288" s="414"/>
      <c r="D3288" s="414"/>
      <c r="E3288" s="412">
        <v>2010</v>
      </c>
      <c r="F3288" s="413"/>
      <c r="G3288" s="413"/>
      <c r="H3288" s="410">
        <f t="shared" si="102"/>
        <v>39173919</v>
      </c>
      <c r="I3288" s="410" t="str">
        <f t="shared" si="103"/>
        <v>--- Kiti</v>
      </c>
      <c r="J3288" s="410" t="str">
        <f t="shared" si="103"/>
        <v>kilogramai</v>
      </c>
    </row>
    <row r="3289" spans="1:10" ht="18" hidden="1" customHeight="1">
      <c r="A3289" s="414"/>
      <c r="B3289" s="414"/>
      <c r="C3289" s="414"/>
      <c r="D3289" s="414"/>
      <c r="E3289" s="412">
        <v>2009</v>
      </c>
      <c r="F3289" s="413">
        <v>7315.1</v>
      </c>
      <c r="G3289" s="413">
        <v>120796.4</v>
      </c>
      <c r="H3289" s="410">
        <f t="shared" si="102"/>
        <v>39173919</v>
      </c>
      <c r="I3289" s="410" t="str">
        <f t="shared" si="103"/>
        <v>--- Kiti</v>
      </c>
      <c r="J3289" s="410" t="str">
        <f t="shared" si="103"/>
        <v>kilogramai</v>
      </c>
    </row>
    <row r="3290" spans="1:10" ht="18" hidden="1" customHeight="1">
      <c r="A3290" s="414"/>
      <c r="B3290" s="414"/>
      <c r="C3290" s="414"/>
      <c r="D3290" s="414"/>
      <c r="E3290" s="412">
        <v>2008</v>
      </c>
      <c r="F3290" s="413">
        <v>11362.2</v>
      </c>
      <c r="G3290" s="413">
        <v>202253.9</v>
      </c>
      <c r="H3290" s="410">
        <f t="shared" si="102"/>
        <v>39173919</v>
      </c>
      <c r="I3290" s="410" t="str">
        <f t="shared" si="103"/>
        <v>--- Kiti</v>
      </c>
      <c r="J3290" s="410" t="str">
        <f t="shared" si="103"/>
        <v>kilogramai</v>
      </c>
    </row>
    <row r="3291" spans="1:10" ht="18" hidden="1" customHeight="1">
      <c r="A3291" s="414"/>
      <c r="B3291" s="414"/>
      <c r="C3291" s="414"/>
      <c r="D3291" s="414"/>
      <c r="E3291" s="412">
        <v>2007</v>
      </c>
      <c r="F3291" s="413">
        <v>10820.1</v>
      </c>
      <c r="G3291" s="413">
        <v>228942.7</v>
      </c>
      <c r="H3291" s="410">
        <f t="shared" si="102"/>
        <v>39173919</v>
      </c>
      <c r="I3291" s="410" t="str">
        <f t="shared" si="103"/>
        <v>--- Kiti</v>
      </c>
      <c r="J3291" s="410" t="str">
        <f t="shared" si="103"/>
        <v>kilogramai</v>
      </c>
    </row>
    <row r="3292" spans="1:10" ht="18" hidden="1" customHeight="1">
      <c r="A3292" s="414"/>
      <c r="B3292" s="414"/>
      <c r="C3292" s="414"/>
      <c r="D3292" s="414"/>
      <c r="E3292" s="412">
        <v>2006</v>
      </c>
      <c r="F3292" s="413">
        <v>6702.7</v>
      </c>
      <c r="G3292" s="413">
        <v>144311.20000000001</v>
      </c>
      <c r="H3292" s="410">
        <f t="shared" si="102"/>
        <v>39173919</v>
      </c>
      <c r="I3292" s="410" t="str">
        <f t="shared" si="103"/>
        <v>--- Kiti</v>
      </c>
      <c r="J3292" s="410" t="str">
        <f t="shared" si="103"/>
        <v>kilogramai</v>
      </c>
    </row>
    <row r="3293" spans="1:10" ht="18" hidden="1" customHeight="1">
      <c r="A3293" s="414"/>
      <c r="B3293" s="414"/>
      <c r="C3293" s="414"/>
      <c r="D3293" s="414"/>
      <c r="E3293" s="412">
        <v>2005</v>
      </c>
      <c r="F3293" s="413">
        <v>2455.8000000000002</v>
      </c>
      <c r="G3293" s="413">
        <v>133614.6</v>
      </c>
      <c r="H3293" s="410">
        <f t="shared" si="102"/>
        <v>39173919</v>
      </c>
      <c r="I3293" s="410" t="str">
        <f t="shared" si="103"/>
        <v>--- Kiti</v>
      </c>
      <c r="J3293" s="410" t="str">
        <f t="shared" si="103"/>
        <v>kilogramai</v>
      </c>
    </row>
    <row r="3294" spans="1:10" ht="18" hidden="1" customHeight="1">
      <c r="A3294" s="414"/>
      <c r="B3294" s="411" t="s">
        <v>3440</v>
      </c>
      <c r="C3294" s="411" t="s">
        <v>3082</v>
      </c>
      <c r="D3294" s="411" t="s">
        <v>3054</v>
      </c>
      <c r="E3294" s="412">
        <v>2018</v>
      </c>
      <c r="F3294" s="413"/>
      <c r="G3294" s="413"/>
      <c r="H3294" s="410">
        <f t="shared" si="102"/>
        <v>39173990</v>
      </c>
      <c r="I3294" s="410" t="str">
        <f t="shared" si="103"/>
        <v>--- Kiti</v>
      </c>
      <c r="J3294" s="410" t="str">
        <f t="shared" si="103"/>
        <v>kilogramai</v>
      </c>
    </row>
    <row r="3295" spans="1:10" ht="18" hidden="1" customHeight="1">
      <c r="A3295" s="414"/>
      <c r="B3295" s="414"/>
      <c r="C3295" s="414"/>
      <c r="D3295" s="414"/>
      <c r="E3295" s="412">
        <v>2017</v>
      </c>
      <c r="F3295" s="413"/>
      <c r="G3295" s="413"/>
      <c r="H3295" s="410">
        <f t="shared" si="102"/>
        <v>39173990</v>
      </c>
      <c r="I3295" s="410" t="str">
        <f t="shared" si="103"/>
        <v>--- Kiti</v>
      </c>
      <c r="J3295" s="410" t="str">
        <f t="shared" si="103"/>
        <v>kilogramai</v>
      </c>
    </row>
    <row r="3296" spans="1:10" ht="18" hidden="1" customHeight="1">
      <c r="A3296" s="414"/>
      <c r="B3296" s="414"/>
      <c r="C3296" s="414"/>
      <c r="D3296" s="414"/>
      <c r="E3296" s="412">
        <v>2016</v>
      </c>
      <c r="F3296" s="413"/>
      <c r="G3296" s="413"/>
      <c r="H3296" s="410">
        <f t="shared" si="102"/>
        <v>39173990</v>
      </c>
      <c r="I3296" s="410" t="str">
        <f t="shared" si="103"/>
        <v>--- Kiti</v>
      </c>
      <c r="J3296" s="410" t="str">
        <f t="shared" si="103"/>
        <v>kilogramai</v>
      </c>
    </row>
    <row r="3297" spans="1:10" ht="18" hidden="1" customHeight="1">
      <c r="A3297" s="414"/>
      <c r="B3297" s="414"/>
      <c r="C3297" s="414"/>
      <c r="D3297" s="414"/>
      <c r="E3297" s="412">
        <v>2015</v>
      </c>
      <c r="F3297" s="413"/>
      <c r="G3297" s="413"/>
      <c r="H3297" s="410">
        <f t="shared" si="102"/>
        <v>39173990</v>
      </c>
      <c r="I3297" s="410" t="str">
        <f t="shared" si="103"/>
        <v>--- Kiti</v>
      </c>
      <c r="J3297" s="410" t="str">
        <f t="shared" si="103"/>
        <v>kilogramai</v>
      </c>
    </row>
    <row r="3298" spans="1:10" ht="18" hidden="1" customHeight="1">
      <c r="A3298" s="414"/>
      <c r="B3298" s="414"/>
      <c r="C3298" s="414"/>
      <c r="D3298" s="414"/>
      <c r="E3298" s="412">
        <v>2014</v>
      </c>
      <c r="F3298" s="413"/>
      <c r="G3298" s="413"/>
      <c r="H3298" s="410">
        <f t="shared" si="102"/>
        <v>39173990</v>
      </c>
      <c r="I3298" s="410" t="str">
        <f t="shared" si="103"/>
        <v>--- Kiti</v>
      </c>
      <c r="J3298" s="410" t="str">
        <f t="shared" si="103"/>
        <v>kilogramai</v>
      </c>
    </row>
    <row r="3299" spans="1:10" ht="18" hidden="1" customHeight="1">
      <c r="A3299" s="414"/>
      <c r="B3299" s="414"/>
      <c r="C3299" s="414"/>
      <c r="D3299" s="414"/>
      <c r="E3299" s="412">
        <v>2013</v>
      </c>
      <c r="F3299" s="413"/>
      <c r="G3299" s="413"/>
      <c r="H3299" s="410">
        <f t="shared" si="102"/>
        <v>39173990</v>
      </c>
      <c r="I3299" s="410" t="str">
        <f t="shared" si="103"/>
        <v>--- Kiti</v>
      </c>
      <c r="J3299" s="410" t="str">
        <f t="shared" si="103"/>
        <v>kilogramai</v>
      </c>
    </row>
    <row r="3300" spans="1:10" ht="18" hidden="1" customHeight="1">
      <c r="A3300" s="414"/>
      <c r="B3300" s="414"/>
      <c r="C3300" s="414"/>
      <c r="D3300" s="414"/>
      <c r="E3300" s="412">
        <v>2012</v>
      </c>
      <c r="F3300" s="413"/>
      <c r="G3300" s="413"/>
      <c r="H3300" s="410">
        <f t="shared" si="102"/>
        <v>39173990</v>
      </c>
      <c r="I3300" s="410" t="str">
        <f t="shared" si="103"/>
        <v>--- Kiti</v>
      </c>
      <c r="J3300" s="410" t="str">
        <f t="shared" si="103"/>
        <v>kilogramai</v>
      </c>
    </row>
    <row r="3301" spans="1:10" ht="18" hidden="1" customHeight="1">
      <c r="A3301" s="414"/>
      <c r="B3301" s="414"/>
      <c r="C3301" s="414"/>
      <c r="D3301" s="414"/>
      <c r="E3301" s="412">
        <v>2011</v>
      </c>
      <c r="F3301" s="413"/>
      <c r="G3301" s="413"/>
      <c r="H3301" s="410">
        <f t="shared" si="102"/>
        <v>39173990</v>
      </c>
      <c r="I3301" s="410" t="str">
        <f t="shared" si="103"/>
        <v>--- Kiti</v>
      </c>
      <c r="J3301" s="410" t="str">
        <f t="shared" si="103"/>
        <v>kilogramai</v>
      </c>
    </row>
    <row r="3302" spans="1:10" ht="18" hidden="1" customHeight="1">
      <c r="A3302" s="414"/>
      <c r="B3302" s="414"/>
      <c r="C3302" s="414"/>
      <c r="D3302" s="414"/>
      <c r="E3302" s="412">
        <v>2010</v>
      </c>
      <c r="F3302" s="413"/>
      <c r="G3302" s="413"/>
      <c r="H3302" s="410">
        <f t="shared" si="102"/>
        <v>39173990</v>
      </c>
      <c r="I3302" s="410" t="str">
        <f t="shared" si="103"/>
        <v>--- Kiti</v>
      </c>
      <c r="J3302" s="410" t="str">
        <f t="shared" si="103"/>
        <v>kilogramai</v>
      </c>
    </row>
    <row r="3303" spans="1:10" ht="18" hidden="1" customHeight="1">
      <c r="A3303" s="414"/>
      <c r="B3303" s="414"/>
      <c r="C3303" s="414"/>
      <c r="D3303" s="414"/>
      <c r="E3303" s="412">
        <v>2009</v>
      </c>
      <c r="F3303" s="413">
        <v>75904.5</v>
      </c>
      <c r="G3303" s="413">
        <v>594059.9</v>
      </c>
      <c r="H3303" s="410">
        <f t="shared" si="102"/>
        <v>39173990</v>
      </c>
      <c r="I3303" s="410" t="str">
        <f t="shared" si="103"/>
        <v>--- Kiti</v>
      </c>
      <c r="J3303" s="410" t="str">
        <f t="shared" si="103"/>
        <v>kilogramai</v>
      </c>
    </row>
    <row r="3304" spans="1:10" ht="18" hidden="1" customHeight="1">
      <c r="A3304" s="414"/>
      <c r="B3304" s="414"/>
      <c r="C3304" s="414"/>
      <c r="D3304" s="414"/>
      <c r="E3304" s="412">
        <v>2008</v>
      </c>
      <c r="F3304" s="413">
        <v>56539.1</v>
      </c>
      <c r="G3304" s="413">
        <v>561850</v>
      </c>
      <c r="H3304" s="410">
        <f t="shared" si="102"/>
        <v>39173990</v>
      </c>
      <c r="I3304" s="410" t="str">
        <f t="shared" si="103"/>
        <v>--- Kiti</v>
      </c>
      <c r="J3304" s="410" t="str">
        <f t="shared" si="103"/>
        <v>kilogramai</v>
      </c>
    </row>
    <row r="3305" spans="1:10" ht="18" hidden="1" customHeight="1">
      <c r="A3305" s="414"/>
      <c r="B3305" s="414"/>
      <c r="C3305" s="414"/>
      <c r="D3305" s="414"/>
      <c r="E3305" s="412">
        <v>2007</v>
      </c>
      <c r="F3305" s="413">
        <v>57931.7</v>
      </c>
      <c r="G3305" s="413">
        <v>926043.4</v>
      </c>
      <c r="H3305" s="410">
        <f t="shared" si="102"/>
        <v>39173990</v>
      </c>
      <c r="I3305" s="410" t="str">
        <f t="shared" si="103"/>
        <v>--- Kiti</v>
      </c>
      <c r="J3305" s="410" t="str">
        <f t="shared" si="103"/>
        <v>kilogramai</v>
      </c>
    </row>
    <row r="3306" spans="1:10" ht="18" hidden="1" customHeight="1">
      <c r="A3306" s="414"/>
      <c r="B3306" s="414"/>
      <c r="C3306" s="414"/>
      <c r="D3306" s="414"/>
      <c r="E3306" s="412">
        <v>2006</v>
      </c>
      <c r="F3306" s="413">
        <v>60637.9</v>
      </c>
      <c r="G3306" s="413">
        <v>964984.8</v>
      </c>
      <c r="H3306" s="410">
        <f t="shared" si="102"/>
        <v>39173990</v>
      </c>
      <c r="I3306" s="410" t="str">
        <f t="shared" si="103"/>
        <v>--- Kiti</v>
      </c>
      <c r="J3306" s="410" t="str">
        <f t="shared" si="103"/>
        <v>kilogramai</v>
      </c>
    </row>
    <row r="3307" spans="1:10" ht="18" hidden="1" customHeight="1">
      <c r="A3307" s="414"/>
      <c r="B3307" s="414"/>
      <c r="C3307" s="414"/>
      <c r="D3307" s="414"/>
      <c r="E3307" s="412">
        <v>2005</v>
      </c>
      <c r="F3307" s="413"/>
      <c r="G3307" s="413"/>
      <c r="H3307" s="410">
        <f t="shared" si="102"/>
        <v>39173990</v>
      </c>
      <c r="I3307" s="410" t="str">
        <f t="shared" si="103"/>
        <v>--- Kiti</v>
      </c>
      <c r="J3307" s="410" t="str">
        <f t="shared" si="103"/>
        <v>kilogramai</v>
      </c>
    </row>
    <row r="3308" spans="1:10" ht="18" hidden="1" customHeight="1">
      <c r="A3308" s="414"/>
      <c r="B3308" s="411" t="s">
        <v>3441</v>
      </c>
      <c r="C3308" s="411" t="s">
        <v>3396</v>
      </c>
      <c r="D3308" s="411" t="s">
        <v>3054</v>
      </c>
      <c r="E3308" s="412">
        <v>2018</v>
      </c>
      <c r="F3308" s="413"/>
      <c r="G3308" s="413"/>
      <c r="H3308" s="410">
        <f t="shared" si="102"/>
        <v>39173991</v>
      </c>
      <c r="I3308" s="410" t="str">
        <f t="shared" si="103"/>
        <v>--- Su primontuotomis jungiamosiomis detalėmis (fitingais), skirti naudoti civilinėje aviacijoje</v>
      </c>
      <c r="J3308" s="410" t="str">
        <f t="shared" si="103"/>
        <v>kilogramai</v>
      </c>
    </row>
    <row r="3309" spans="1:10" ht="18" hidden="1" customHeight="1">
      <c r="A3309" s="414"/>
      <c r="B3309" s="414"/>
      <c r="C3309" s="414"/>
      <c r="D3309" s="414"/>
      <c r="E3309" s="412">
        <v>2017</v>
      </c>
      <c r="F3309" s="413"/>
      <c r="G3309" s="413"/>
      <c r="H3309" s="410">
        <f t="shared" si="102"/>
        <v>39173991</v>
      </c>
      <c r="I3309" s="410" t="str">
        <f t="shared" si="103"/>
        <v>--- Su primontuotomis jungiamosiomis detalėmis (fitingais), skirti naudoti civilinėje aviacijoje</v>
      </c>
      <c r="J3309" s="410" t="str">
        <f t="shared" si="103"/>
        <v>kilogramai</v>
      </c>
    </row>
    <row r="3310" spans="1:10" ht="18" hidden="1" customHeight="1">
      <c r="A3310" s="414"/>
      <c r="B3310" s="414"/>
      <c r="C3310" s="414"/>
      <c r="D3310" s="414"/>
      <c r="E3310" s="412">
        <v>2016</v>
      </c>
      <c r="F3310" s="413"/>
      <c r="G3310" s="413"/>
      <c r="H3310" s="410">
        <f t="shared" si="102"/>
        <v>39173991</v>
      </c>
      <c r="I3310" s="410" t="str">
        <f t="shared" si="103"/>
        <v>--- Su primontuotomis jungiamosiomis detalėmis (fitingais), skirti naudoti civilinėje aviacijoje</v>
      </c>
      <c r="J3310" s="410" t="str">
        <f t="shared" si="103"/>
        <v>kilogramai</v>
      </c>
    </row>
    <row r="3311" spans="1:10" ht="18" hidden="1" customHeight="1">
      <c r="A3311" s="414"/>
      <c r="B3311" s="414"/>
      <c r="C3311" s="414"/>
      <c r="D3311" s="414"/>
      <c r="E3311" s="412">
        <v>2015</v>
      </c>
      <c r="F3311" s="413"/>
      <c r="G3311" s="413"/>
      <c r="H3311" s="410">
        <f t="shared" si="102"/>
        <v>39173991</v>
      </c>
      <c r="I3311" s="410" t="str">
        <f t="shared" si="103"/>
        <v>--- Su primontuotomis jungiamosiomis detalėmis (fitingais), skirti naudoti civilinėje aviacijoje</v>
      </c>
      <c r="J3311" s="410" t="str">
        <f t="shared" si="103"/>
        <v>kilogramai</v>
      </c>
    </row>
    <row r="3312" spans="1:10" ht="18" hidden="1" customHeight="1">
      <c r="A3312" s="414"/>
      <c r="B3312" s="414"/>
      <c r="C3312" s="414"/>
      <c r="D3312" s="414"/>
      <c r="E3312" s="412">
        <v>2014</v>
      </c>
      <c r="F3312" s="413"/>
      <c r="G3312" s="413"/>
      <c r="H3312" s="410">
        <f t="shared" si="102"/>
        <v>39173991</v>
      </c>
      <c r="I3312" s="410" t="str">
        <f t="shared" si="103"/>
        <v>--- Su primontuotomis jungiamosiomis detalėmis (fitingais), skirti naudoti civilinėje aviacijoje</v>
      </c>
      <c r="J3312" s="410" t="str">
        <f t="shared" si="103"/>
        <v>kilogramai</v>
      </c>
    </row>
    <row r="3313" spans="1:10" ht="18" hidden="1" customHeight="1">
      <c r="A3313" s="414"/>
      <c r="B3313" s="414"/>
      <c r="C3313" s="414"/>
      <c r="D3313" s="414"/>
      <c r="E3313" s="412">
        <v>2013</v>
      </c>
      <c r="F3313" s="413"/>
      <c r="G3313" s="413"/>
      <c r="H3313" s="410">
        <f t="shared" si="102"/>
        <v>39173991</v>
      </c>
      <c r="I3313" s="410" t="str">
        <f t="shared" si="103"/>
        <v>--- Su primontuotomis jungiamosiomis detalėmis (fitingais), skirti naudoti civilinėje aviacijoje</v>
      </c>
      <c r="J3313" s="410" t="str">
        <f t="shared" si="103"/>
        <v>kilogramai</v>
      </c>
    </row>
    <row r="3314" spans="1:10" ht="18" hidden="1" customHeight="1">
      <c r="A3314" s="414"/>
      <c r="B3314" s="414"/>
      <c r="C3314" s="414"/>
      <c r="D3314" s="414"/>
      <c r="E3314" s="412">
        <v>2012</v>
      </c>
      <c r="F3314" s="413"/>
      <c r="G3314" s="413"/>
      <c r="H3314" s="410">
        <f t="shared" si="102"/>
        <v>39173991</v>
      </c>
      <c r="I3314" s="410" t="str">
        <f t="shared" si="103"/>
        <v>--- Su primontuotomis jungiamosiomis detalėmis (fitingais), skirti naudoti civilinėje aviacijoje</v>
      </c>
      <c r="J3314" s="410" t="str">
        <f t="shared" si="103"/>
        <v>kilogramai</v>
      </c>
    </row>
    <row r="3315" spans="1:10" ht="18" hidden="1" customHeight="1">
      <c r="A3315" s="414"/>
      <c r="B3315" s="414"/>
      <c r="C3315" s="414"/>
      <c r="D3315" s="414"/>
      <c r="E3315" s="412">
        <v>2011</v>
      </c>
      <c r="F3315" s="413"/>
      <c r="G3315" s="413"/>
      <c r="H3315" s="410">
        <f t="shared" si="102"/>
        <v>39173991</v>
      </c>
      <c r="I3315" s="410" t="str">
        <f t="shared" si="103"/>
        <v>--- Su primontuotomis jungiamosiomis detalėmis (fitingais), skirti naudoti civilinėje aviacijoje</v>
      </c>
      <c r="J3315" s="410" t="str">
        <f t="shared" si="103"/>
        <v>kilogramai</v>
      </c>
    </row>
    <row r="3316" spans="1:10" ht="18" hidden="1" customHeight="1">
      <c r="A3316" s="414"/>
      <c r="B3316" s="414"/>
      <c r="C3316" s="414"/>
      <c r="D3316" s="414"/>
      <c r="E3316" s="412">
        <v>2010</v>
      </c>
      <c r="F3316" s="413"/>
      <c r="G3316" s="413"/>
      <c r="H3316" s="410">
        <f t="shared" si="102"/>
        <v>39173991</v>
      </c>
      <c r="I3316" s="410" t="str">
        <f t="shared" si="103"/>
        <v>--- Su primontuotomis jungiamosiomis detalėmis (fitingais), skirti naudoti civilinėje aviacijoje</v>
      </c>
      <c r="J3316" s="410" t="str">
        <f t="shared" si="103"/>
        <v>kilogramai</v>
      </c>
    </row>
    <row r="3317" spans="1:10" ht="18" hidden="1" customHeight="1">
      <c r="A3317" s="414"/>
      <c r="B3317" s="414"/>
      <c r="C3317" s="414"/>
      <c r="D3317" s="414"/>
      <c r="E3317" s="412">
        <v>2009</v>
      </c>
      <c r="F3317" s="413"/>
      <c r="G3317" s="413"/>
      <c r="H3317" s="410">
        <f t="shared" si="102"/>
        <v>39173991</v>
      </c>
      <c r="I3317" s="410" t="str">
        <f t="shared" si="103"/>
        <v>--- Su primontuotomis jungiamosiomis detalėmis (fitingais), skirti naudoti civilinėje aviacijoje</v>
      </c>
      <c r="J3317" s="410" t="str">
        <f t="shared" si="103"/>
        <v>kilogramai</v>
      </c>
    </row>
    <row r="3318" spans="1:10" ht="18" hidden="1" customHeight="1">
      <c r="A3318" s="414"/>
      <c r="B3318" s="414"/>
      <c r="C3318" s="414"/>
      <c r="D3318" s="414"/>
      <c r="E3318" s="412">
        <v>2008</v>
      </c>
      <c r="F3318" s="413"/>
      <c r="G3318" s="413"/>
      <c r="H3318" s="410">
        <f t="shared" si="102"/>
        <v>39173991</v>
      </c>
      <c r="I3318" s="410" t="str">
        <f t="shared" si="103"/>
        <v>--- Su primontuotomis jungiamosiomis detalėmis (fitingais), skirti naudoti civilinėje aviacijoje</v>
      </c>
      <c r="J3318" s="410" t="str">
        <f t="shared" si="103"/>
        <v>kilogramai</v>
      </c>
    </row>
    <row r="3319" spans="1:10" ht="18" hidden="1" customHeight="1">
      <c r="A3319" s="414"/>
      <c r="B3319" s="414"/>
      <c r="C3319" s="414"/>
      <c r="D3319" s="414"/>
      <c r="E3319" s="412">
        <v>2007</v>
      </c>
      <c r="F3319" s="413"/>
      <c r="G3319" s="413"/>
      <c r="H3319" s="410">
        <f t="shared" si="102"/>
        <v>39173991</v>
      </c>
      <c r="I3319" s="410" t="str">
        <f t="shared" si="103"/>
        <v>--- Su primontuotomis jungiamosiomis detalėmis (fitingais), skirti naudoti civilinėje aviacijoje</v>
      </c>
      <c r="J3319" s="410" t="str">
        <f t="shared" si="103"/>
        <v>kilogramai</v>
      </c>
    </row>
    <row r="3320" spans="1:10" ht="18" hidden="1" customHeight="1">
      <c r="A3320" s="414"/>
      <c r="B3320" s="414"/>
      <c r="C3320" s="414"/>
      <c r="D3320" s="414"/>
      <c r="E3320" s="412">
        <v>2006</v>
      </c>
      <c r="F3320" s="413"/>
      <c r="G3320" s="413"/>
      <c r="H3320" s="410">
        <f t="shared" si="102"/>
        <v>39173991</v>
      </c>
      <c r="I3320" s="410" t="str">
        <f t="shared" si="103"/>
        <v>--- Su primontuotomis jungiamosiomis detalėmis (fitingais), skirti naudoti civilinėje aviacijoje</v>
      </c>
      <c r="J3320" s="410" t="str">
        <f t="shared" si="103"/>
        <v>kilogramai</v>
      </c>
    </row>
    <row r="3321" spans="1:10" ht="18" hidden="1" customHeight="1">
      <c r="A3321" s="414"/>
      <c r="B3321" s="414"/>
      <c r="C3321" s="414"/>
      <c r="D3321" s="414"/>
      <c r="E3321" s="412">
        <v>2005</v>
      </c>
      <c r="F3321" s="413">
        <v>263</v>
      </c>
      <c r="G3321" s="413">
        <v>47773.9</v>
      </c>
      <c r="H3321" s="410">
        <f t="shared" si="102"/>
        <v>39173991</v>
      </c>
      <c r="I3321" s="410" t="str">
        <f t="shared" si="103"/>
        <v>--- Su primontuotomis jungiamosiomis detalėmis (fitingais), skirti naudoti civilinėje aviacijoje</v>
      </c>
      <c r="J3321" s="410" t="str">
        <f t="shared" si="103"/>
        <v>kilogramai</v>
      </c>
    </row>
    <row r="3322" spans="1:10" ht="18" hidden="1" customHeight="1">
      <c r="A3322" s="414"/>
      <c r="B3322" s="411" t="s">
        <v>3442</v>
      </c>
      <c r="C3322" s="411" t="s">
        <v>3082</v>
      </c>
      <c r="D3322" s="411" t="s">
        <v>3054</v>
      </c>
      <c r="E3322" s="412">
        <v>2018</v>
      </c>
      <c r="F3322" s="413"/>
      <c r="G3322" s="413"/>
      <c r="H3322" s="410">
        <f t="shared" si="102"/>
        <v>39173999</v>
      </c>
      <c r="I3322" s="410" t="str">
        <f t="shared" si="103"/>
        <v>--- Kiti</v>
      </c>
      <c r="J3322" s="410" t="str">
        <f t="shared" si="103"/>
        <v>kilogramai</v>
      </c>
    </row>
    <row r="3323" spans="1:10" ht="18" hidden="1" customHeight="1">
      <c r="A3323" s="414"/>
      <c r="B3323" s="414"/>
      <c r="C3323" s="414"/>
      <c r="D3323" s="414"/>
      <c r="E3323" s="412">
        <v>2017</v>
      </c>
      <c r="F3323" s="413"/>
      <c r="G3323" s="413"/>
      <c r="H3323" s="410">
        <f t="shared" si="102"/>
        <v>39173999</v>
      </c>
      <c r="I3323" s="410" t="str">
        <f t="shared" si="103"/>
        <v>--- Kiti</v>
      </c>
      <c r="J3323" s="410" t="str">
        <f t="shared" si="103"/>
        <v>kilogramai</v>
      </c>
    </row>
    <row r="3324" spans="1:10" ht="18" hidden="1" customHeight="1">
      <c r="A3324" s="414"/>
      <c r="B3324" s="414"/>
      <c r="C3324" s="414"/>
      <c r="D3324" s="414"/>
      <c r="E3324" s="412">
        <v>2016</v>
      </c>
      <c r="F3324" s="413"/>
      <c r="G3324" s="413"/>
      <c r="H3324" s="410">
        <f t="shared" si="102"/>
        <v>39173999</v>
      </c>
      <c r="I3324" s="410" t="str">
        <f t="shared" si="103"/>
        <v>--- Kiti</v>
      </c>
      <c r="J3324" s="410" t="str">
        <f t="shared" si="103"/>
        <v>kilogramai</v>
      </c>
    </row>
    <row r="3325" spans="1:10" ht="18" hidden="1" customHeight="1">
      <c r="A3325" s="414"/>
      <c r="B3325" s="414"/>
      <c r="C3325" s="414"/>
      <c r="D3325" s="414"/>
      <c r="E3325" s="412">
        <v>2015</v>
      </c>
      <c r="F3325" s="413"/>
      <c r="G3325" s="413"/>
      <c r="H3325" s="410">
        <f t="shared" si="102"/>
        <v>39173999</v>
      </c>
      <c r="I3325" s="410" t="str">
        <f t="shared" si="103"/>
        <v>--- Kiti</v>
      </c>
      <c r="J3325" s="410" t="str">
        <f t="shared" si="103"/>
        <v>kilogramai</v>
      </c>
    </row>
    <row r="3326" spans="1:10" ht="18" hidden="1" customHeight="1">
      <c r="A3326" s="414"/>
      <c r="B3326" s="414"/>
      <c r="C3326" s="414"/>
      <c r="D3326" s="414"/>
      <c r="E3326" s="412">
        <v>2014</v>
      </c>
      <c r="F3326" s="413"/>
      <c r="G3326" s="413"/>
      <c r="H3326" s="410">
        <f t="shared" si="102"/>
        <v>39173999</v>
      </c>
      <c r="I3326" s="410" t="str">
        <f t="shared" si="103"/>
        <v>--- Kiti</v>
      </c>
      <c r="J3326" s="410" t="str">
        <f t="shared" si="103"/>
        <v>kilogramai</v>
      </c>
    </row>
    <row r="3327" spans="1:10" ht="18" hidden="1" customHeight="1">
      <c r="A3327" s="414"/>
      <c r="B3327" s="414"/>
      <c r="C3327" s="414"/>
      <c r="D3327" s="414"/>
      <c r="E3327" s="412">
        <v>2013</v>
      </c>
      <c r="F3327" s="413"/>
      <c r="G3327" s="413"/>
      <c r="H3327" s="410">
        <f t="shared" si="102"/>
        <v>39173999</v>
      </c>
      <c r="I3327" s="410" t="str">
        <f t="shared" si="103"/>
        <v>--- Kiti</v>
      </c>
      <c r="J3327" s="410" t="str">
        <f t="shared" si="103"/>
        <v>kilogramai</v>
      </c>
    </row>
    <row r="3328" spans="1:10" ht="18" hidden="1" customHeight="1">
      <c r="A3328" s="414"/>
      <c r="B3328" s="414"/>
      <c r="C3328" s="414"/>
      <c r="D3328" s="414"/>
      <c r="E3328" s="412">
        <v>2012</v>
      </c>
      <c r="F3328" s="413"/>
      <c r="G3328" s="413"/>
      <c r="H3328" s="410">
        <f t="shared" si="102"/>
        <v>39173999</v>
      </c>
      <c r="I3328" s="410" t="str">
        <f t="shared" si="103"/>
        <v>--- Kiti</v>
      </c>
      <c r="J3328" s="410" t="str">
        <f t="shared" si="103"/>
        <v>kilogramai</v>
      </c>
    </row>
    <row r="3329" spans="1:10" ht="18" hidden="1" customHeight="1">
      <c r="A3329" s="414"/>
      <c r="B3329" s="414"/>
      <c r="C3329" s="414"/>
      <c r="D3329" s="414"/>
      <c r="E3329" s="412">
        <v>2011</v>
      </c>
      <c r="F3329" s="413"/>
      <c r="G3329" s="413"/>
      <c r="H3329" s="410">
        <f t="shared" si="102"/>
        <v>39173999</v>
      </c>
      <c r="I3329" s="410" t="str">
        <f t="shared" si="103"/>
        <v>--- Kiti</v>
      </c>
      <c r="J3329" s="410" t="str">
        <f t="shared" si="103"/>
        <v>kilogramai</v>
      </c>
    </row>
    <row r="3330" spans="1:10" ht="18" hidden="1" customHeight="1">
      <c r="A3330" s="414"/>
      <c r="B3330" s="414"/>
      <c r="C3330" s="414"/>
      <c r="D3330" s="414"/>
      <c r="E3330" s="412">
        <v>2010</v>
      </c>
      <c r="F3330" s="413"/>
      <c r="G3330" s="413"/>
      <c r="H3330" s="410">
        <f t="shared" si="102"/>
        <v>39173999</v>
      </c>
      <c r="I3330" s="410" t="str">
        <f t="shared" si="103"/>
        <v>--- Kiti</v>
      </c>
      <c r="J3330" s="410" t="str">
        <f t="shared" si="103"/>
        <v>kilogramai</v>
      </c>
    </row>
    <row r="3331" spans="1:10" ht="18" hidden="1" customHeight="1">
      <c r="A3331" s="414"/>
      <c r="B3331" s="414"/>
      <c r="C3331" s="414"/>
      <c r="D3331" s="414"/>
      <c r="E3331" s="412">
        <v>2009</v>
      </c>
      <c r="F3331" s="413"/>
      <c r="G3331" s="413"/>
      <c r="H3331" s="410">
        <f t="shared" si="102"/>
        <v>39173999</v>
      </c>
      <c r="I3331" s="410" t="str">
        <f t="shared" si="103"/>
        <v>--- Kiti</v>
      </c>
      <c r="J3331" s="410" t="str">
        <f t="shared" si="103"/>
        <v>kilogramai</v>
      </c>
    </row>
    <row r="3332" spans="1:10" ht="18" hidden="1" customHeight="1">
      <c r="A3332" s="414"/>
      <c r="B3332" s="414"/>
      <c r="C3332" s="414"/>
      <c r="D3332" s="414"/>
      <c r="E3332" s="412">
        <v>2008</v>
      </c>
      <c r="F3332" s="413"/>
      <c r="G3332" s="413"/>
      <c r="H3332" s="410">
        <f t="shared" si="102"/>
        <v>39173999</v>
      </c>
      <c r="I3332" s="410" t="str">
        <f t="shared" si="103"/>
        <v>--- Kiti</v>
      </c>
      <c r="J3332" s="410" t="str">
        <f t="shared" si="103"/>
        <v>kilogramai</v>
      </c>
    </row>
    <row r="3333" spans="1:10" ht="18" hidden="1" customHeight="1">
      <c r="A3333" s="414"/>
      <c r="B3333" s="414"/>
      <c r="C3333" s="414"/>
      <c r="D3333" s="414"/>
      <c r="E3333" s="412">
        <v>2007</v>
      </c>
      <c r="F3333" s="413"/>
      <c r="G3333" s="413"/>
      <c r="H3333" s="410">
        <f t="shared" ref="H3333:H3396" si="104">+IF(B3333=0,H3332,VALUE(B3333))</f>
        <v>39173999</v>
      </c>
      <c r="I3333" s="410" t="str">
        <f t="shared" ref="I3333:J3396" si="105">+IF(C3333=0,I3332,C3333)</f>
        <v>--- Kiti</v>
      </c>
      <c r="J3333" s="410" t="str">
        <f t="shared" si="105"/>
        <v>kilogramai</v>
      </c>
    </row>
    <row r="3334" spans="1:10" ht="18" hidden="1" customHeight="1">
      <c r="A3334" s="414"/>
      <c r="B3334" s="414"/>
      <c r="C3334" s="414"/>
      <c r="D3334" s="414"/>
      <c r="E3334" s="412">
        <v>2006</v>
      </c>
      <c r="F3334" s="413"/>
      <c r="G3334" s="413"/>
      <c r="H3334" s="410">
        <f t="shared" si="104"/>
        <v>39173999</v>
      </c>
      <c r="I3334" s="410" t="str">
        <f t="shared" si="105"/>
        <v>--- Kiti</v>
      </c>
      <c r="J3334" s="410" t="str">
        <f t="shared" si="105"/>
        <v>kilogramai</v>
      </c>
    </row>
    <row r="3335" spans="1:10" ht="18" hidden="1" customHeight="1">
      <c r="A3335" s="414"/>
      <c r="B3335" s="414"/>
      <c r="C3335" s="414"/>
      <c r="D3335" s="414"/>
      <c r="E3335" s="412">
        <v>2005</v>
      </c>
      <c r="F3335" s="413">
        <v>76876.3</v>
      </c>
      <c r="G3335" s="413">
        <v>573310.19999999995</v>
      </c>
      <c r="H3335" s="410">
        <f t="shared" si="104"/>
        <v>39173999</v>
      </c>
      <c r="I3335" s="410" t="str">
        <f t="shared" si="105"/>
        <v>--- Kiti</v>
      </c>
      <c r="J3335" s="410" t="str">
        <f t="shared" si="105"/>
        <v>kilogramai</v>
      </c>
    </row>
    <row r="3336" spans="1:10" ht="18" hidden="1" customHeight="1">
      <c r="A3336" s="414"/>
      <c r="B3336" s="411" t="s">
        <v>3443</v>
      </c>
      <c r="C3336" s="411" t="s">
        <v>3444</v>
      </c>
      <c r="D3336" s="411" t="s">
        <v>3054</v>
      </c>
      <c r="E3336" s="412">
        <v>2018</v>
      </c>
      <c r="F3336" s="413">
        <v>1898173.7</v>
      </c>
      <c r="G3336" s="413">
        <v>5083505.4000000004</v>
      </c>
      <c r="H3336" s="410">
        <f t="shared" si="104"/>
        <v>39174000</v>
      </c>
      <c r="I3336" s="410" t="str">
        <f t="shared" si="105"/>
        <v>-- Jungiamosios detalės</v>
      </c>
      <c r="J3336" s="410" t="str">
        <f t="shared" si="105"/>
        <v>kilogramai</v>
      </c>
    </row>
    <row r="3337" spans="1:10" ht="18" hidden="1" customHeight="1">
      <c r="A3337" s="414"/>
      <c r="B3337" s="414"/>
      <c r="C3337" s="414"/>
      <c r="D3337" s="414"/>
      <c r="E3337" s="412">
        <v>2017</v>
      </c>
      <c r="F3337" s="413">
        <v>1971551.1</v>
      </c>
      <c r="G3337" s="413">
        <v>4968151.9000000004</v>
      </c>
      <c r="H3337" s="410">
        <f t="shared" si="104"/>
        <v>39174000</v>
      </c>
      <c r="I3337" s="410" t="str">
        <f t="shared" si="105"/>
        <v>-- Jungiamosios detalės</v>
      </c>
      <c r="J3337" s="410" t="str">
        <f t="shared" si="105"/>
        <v>kilogramai</v>
      </c>
    </row>
    <row r="3338" spans="1:10" ht="18" hidden="1" customHeight="1">
      <c r="A3338" s="414"/>
      <c r="B3338" s="414"/>
      <c r="C3338" s="414"/>
      <c r="D3338" s="414"/>
      <c r="E3338" s="412">
        <v>2016</v>
      </c>
      <c r="F3338" s="413">
        <v>1866161.7</v>
      </c>
      <c r="G3338" s="413">
        <v>4069959.5</v>
      </c>
      <c r="H3338" s="410">
        <f t="shared" si="104"/>
        <v>39174000</v>
      </c>
      <c r="I3338" s="410" t="str">
        <f t="shared" si="105"/>
        <v>-- Jungiamosios detalės</v>
      </c>
      <c r="J3338" s="410" t="str">
        <f t="shared" si="105"/>
        <v>kilogramai</v>
      </c>
    </row>
    <row r="3339" spans="1:10" ht="18" hidden="1" customHeight="1">
      <c r="A3339" s="414"/>
      <c r="B3339" s="414"/>
      <c r="C3339" s="414"/>
      <c r="D3339" s="414"/>
      <c r="E3339" s="412">
        <v>2015</v>
      </c>
      <c r="F3339" s="413">
        <v>1536866.4</v>
      </c>
      <c r="G3339" s="413">
        <v>3541997.8</v>
      </c>
      <c r="H3339" s="410">
        <f t="shared" si="104"/>
        <v>39174000</v>
      </c>
      <c r="I3339" s="410" t="str">
        <f t="shared" si="105"/>
        <v>-- Jungiamosios detalės</v>
      </c>
      <c r="J3339" s="410" t="str">
        <f t="shared" si="105"/>
        <v>kilogramai</v>
      </c>
    </row>
    <row r="3340" spans="1:10" ht="18" hidden="1" customHeight="1">
      <c r="A3340" s="414"/>
      <c r="B3340" s="414"/>
      <c r="C3340" s="414"/>
      <c r="D3340" s="414"/>
      <c r="E3340" s="412">
        <v>2014</v>
      </c>
      <c r="F3340" s="413">
        <v>1918801.2</v>
      </c>
      <c r="G3340" s="413">
        <v>4036035.6</v>
      </c>
      <c r="H3340" s="410">
        <f t="shared" si="104"/>
        <v>39174000</v>
      </c>
      <c r="I3340" s="410" t="str">
        <f t="shared" si="105"/>
        <v>-- Jungiamosios detalės</v>
      </c>
      <c r="J3340" s="410" t="str">
        <f t="shared" si="105"/>
        <v>kilogramai</v>
      </c>
    </row>
    <row r="3341" spans="1:10" ht="18" hidden="1" customHeight="1">
      <c r="A3341" s="414"/>
      <c r="B3341" s="414"/>
      <c r="C3341" s="414"/>
      <c r="D3341" s="414"/>
      <c r="E3341" s="412">
        <v>2013</v>
      </c>
      <c r="F3341" s="413">
        <v>2295027.6</v>
      </c>
      <c r="G3341" s="413">
        <v>4231125</v>
      </c>
      <c r="H3341" s="410">
        <f t="shared" si="104"/>
        <v>39174000</v>
      </c>
      <c r="I3341" s="410" t="str">
        <f t="shared" si="105"/>
        <v>-- Jungiamosios detalės</v>
      </c>
      <c r="J3341" s="410" t="str">
        <f t="shared" si="105"/>
        <v>kilogramai</v>
      </c>
    </row>
    <row r="3342" spans="1:10" ht="18" hidden="1" customHeight="1">
      <c r="A3342" s="414"/>
      <c r="B3342" s="414"/>
      <c r="C3342" s="414"/>
      <c r="D3342" s="414"/>
      <c r="E3342" s="412">
        <v>2012</v>
      </c>
      <c r="F3342" s="413">
        <v>2297435.1</v>
      </c>
      <c r="G3342" s="413">
        <v>3781255.7</v>
      </c>
      <c r="H3342" s="410">
        <f t="shared" si="104"/>
        <v>39174000</v>
      </c>
      <c r="I3342" s="410" t="str">
        <f t="shared" si="105"/>
        <v>-- Jungiamosios detalės</v>
      </c>
      <c r="J3342" s="410" t="str">
        <f t="shared" si="105"/>
        <v>kilogramai</v>
      </c>
    </row>
    <row r="3343" spans="1:10" ht="18" hidden="1" customHeight="1">
      <c r="A3343" s="414"/>
      <c r="B3343" s="414"/>
      <c r="C3343" s="414"/>
      <c r="D3343" s="414"/>
      <c r="E3343" s="412">
        <v>2011</v>
      </c>
      <c r="F3343" s="413">
        <v>1498345.5</v>
      </c>
      <c r="G3343" s="413">
        <v>2615505.2000000002</v>
      </c>
      <c r="H3343" s="410">
        <f t="shared" si="104"/>
        <v>39174000</v>
      </c>
      <c r="I3343" s="410" t="str">
        <f t="shared" si="105"/>
        <v>-- Jungiamosios detalės</v>
      </c>
      <c r="J3343" s="410" t="str">
        <f t="shared" si="105"/>
        <v>kilogramai</v>
      </c>
    </row>
    <row r="3344" spans="1:10" ht="18" hidden="1" customHeight="1">
      <c r="A3344" s="414"/>
      <c r="B3344" s="414"/>
      <c r="C3344" s="414"/>
      <c r="D3344" s="414"/>
      <c r="E3344" s="412">
        <v>2010</v>
      </c>
      <c r="F3344" s="413">
        <v>841339.7</v>
      </c>
      <c r="G3344" s="413">
        <v>2389808.4</v>
      </c>
      <c r="H3344" s="410">
        <f t="shared" si="104"/>
        <v>39174000</v>
      </c>
      <c r="I3344" s="410" t="str">
        <f t="shared" si="105"/>
        <v>-- Jungiamosios detalės</v>
      </c>
      <c r="J3344" s="410" t="str">
        <f t="shared" si="105"/>
        <v>kilogramai</v>
      </c>
    </row>
    <row r="3345" spans="1:10" ht="18" hidden="1" customHeight="1">
      <c r="A3345" s="414"/>
      <c r="B3345" s="414"/>
      <c r="C3345" s="414"/>
      <c r="D3345" s="414"/>
      <c r="E3345" s="412">
        <v>2009</v>
      </c>
      <c r="F3345" s="413">
        <v>552477.19999999995</v>
      </c>
      <c r="G3345" s="413">
        <v>1680491.9</v>
      </c>
      <c r="H3345" s="410">
        <f t="shared" si="104"/>
        <v>39174000</v>
      </c>
      <c r="I3345" s="410" t="str">
        <f t="shared" si="105"/>
        <v>-- Jungiamosios detalės</v>
      </c>
      <c r="J3345" s="410" t="str">
        <f t="shared" si="105"/>
        <v>kilogramai</v>
      </c>
    </row>
    <row r="3346" spans="1:10" ht="18" hidden="1" customHeight="1">
      <c r="A3346" s="414"/>
      <c r="B3346" s="414"/>
      <c r="C3346" s="414"/>
      <c r="D3346" s="414"/>
      <c r="E3346" s="412">
        <v>2008</v>
      </c>
      <c r="F3346" s="413">
        <v>584966.40000000002</v>
      </c>
      <c r="G3346" s="413">
        <v>2302565.7000000002</v>
      </c>
      <c r="H3346" s="410">
        <f t="shared" si="104"/>
        <v>39174000</v>
      </c>
      <c r="I3346" s="410" t="str">
        <f t="shared" si="105"/>
        <v>-- Jungiamosios detalės</v>
      </c>
      <c r="J3346" s="410" t="str">
        <f t="shared" si="105"/>
        <v>kilogramai</v>
      </c>
    </row>
    <row r="3347" spans="1:10" ht="18" hidden="1" customHeight="1">
      <c r="A3347" s="414"/>
      <c r="B3347" s="414"/>
      <c r="C3347" s="414"/>
      <c r="D3347" s="414"/>
      <c r="E3347" s="412">
        <v>2007</v>
      </c>
      <c r="F3347" s="413">
        <v>597829.9</v>
      </c>
      <c r="G3347" s="413">
        <v>2684673.2</v>
      </c>
      <c r="H3347" s="410">
        <f t="shared" si="104"/>
        <v>39174000</v>
      </c>
      <c r="I3347" s="410" t="str">
        <f t="shared" si="105"/>
        <v>-- Jungiamosios detalės</v>
      </c>
      <c r="J3347" s="410" t="str">
        <f t="shared" si="105"/>
        <v>kilogramai</v>
      </c>
    </row>
    <row r="3348" spans="1:10" ht="18" hidden="1" customHeight="1">
      <c r="A3348" s="414"/>
      <c r="B3348" s="414"/>
      <c r="C3348" s="414"/>
      <c r="D3348" s="414"/>
      <c r="E3348" s="412">
        <v>2006</v>
      </c>
      <c r="F3348" s="413">
        <v>443067.8</v>
      </c>
      <c r="G3348" s="413">
        <v>2077320.3</v>
      </c>
      <c r="H3348" s="410">
        <f t="shared" si="104"/>
        <v>39174000</v>
      </c>
      <c r="I3348" s="410" t="str">
        <f t="shared" si="105"/>
        <v>-- Jungiamosios detalės</v>
      </c>
      <c r="J3348" s="410" t="str">
        <f t="shared" si="105"/>
        <v>kilogramai</v>
      </c>
    </row>
    <row r="3349" spans="1:10" ht="18" hidden="1" customHeight="1">
      <c r="A3349" s="414"/>
      <c r="B3349" s="414"/>
      <c r="C3349" s="414"/>
      <c r="D3349" s="414"/>
      <c r="E3349" s="412">
        <v>2005</v>
      </c>
      <c r="F3349" s="413"/>
      <c r="G3349" s="413"/>
      <c r="H3349" s="410">
        <f t="shared" si="104"/>
        <v>39174000</v>
      </c>
      <c r="I3349" s="410" t="str">
        <f t="shared" si="105"/>
        <v>-- Jungiamosios detalės</v>
      </c>
      <c r="J3349" s="410" t="str">
        <f t="shared" si="105"/>
        <v>kilogramai</v>
      </c>
    </row>
    <row r="3350" spans="1:10" ht="18" hidden="1" customHeight="1">
      <c r="A3350" s="414"/>
      <c r="B3350" s="411" t="s">
        <v>3445</v>
      </c>
      <c r="C3350" s="411" t="s">
        <v>3446</v>
      </c>
      <c r="D3350" s="411" t="s">
        <v>3054</v>
      </c>
      <c r="E3350" s="412">
        <v>2018</v>
      </c>
      <c r="F3350" s="413"/>
      <c r="G3350" s="413"/>
      <c r="H3350" s="410">
        <f t="shared" si="104"/>
        <v>39174010</v>
      </c>
      <c r="I3350" s="410" t="str">
        <f t="shared" si="105"/>
        <v>-- Skirtos naudoti civilinėje aviacijoje</v>
      </c>
      <c r="J3350" s="410" t="str">
        <f t="shared" si="105"/>
        <v>kilogramai</v>
      </c>
    </row>
    <row r="3351" spans="1:10" ht="18" hidden="1" customHeight="1">
      <c r="A3351" s="414"/>
      <c r="B3351" s="414"/>
      <c r="C3351" s="414"/>
      <c r="D3351" s="414"/>
      <c r="E3351" s="412">
        <v>2017</v>
      </c>
      <c r="F3351" s="413"/>
      <c r="G3351" s="413"/>
      <c r="H3351" s="410">
        <f t="shared" si="104"/>
        <v>39174010</v>
      </c>
      <c r="I3351" s="410" t="str">
        <f t="shared" si="105"/>
        <v>-- Skirtos naudoti civilinėje aviacijoje</v>
      </c>
      <c r="J3351" s="410" t="str">
        <f t="shared" si="105"/>
        <v>kilogramai</v>
      </c>
    </row>
    <row r="3352" spans="1:10" ht="18" hidden="1" customHeight="1">
      <c r="A3352" s="414"/>
      <c r="B3352" s="414"/>
      <c r="C3352" s="414"/>
      <c r="D3352" s="414"/>
      <c r="E3352" s="412">
        <v>2016</v>
      </c>
      <c r="F3352" s="413"/>
      <c r="G3352" s="413"/>
      <c r="H3352" s="410">
        <f t="shared" si="104"/>
        <v>39174010</v>
      </c>
      <c r="I3352" s="410" t="str">
        <f t="shared" si="105"/>
        <v>-- Skirtos naudoti civilinėje aviacijoje</v>
      </c>
      <c r="J3352" s="410" t="str">
        <f t="shared" si="105"/>
        <v>kilogramai</v>
      </c>
    </row>
    <row r="3353" spans="1:10" ht="18" hidden="1" customHeight="1">
      <c r="A3353" s="414"/>
      <c r="B3353" s="414"/>
      <c r="C3353" s="414"/>
      <c r="D3353" s="414"/>
      <c r="E3353" s="412">
        <v>2015</v>
      </c>
      <c r="F3353" s="413"/>
      <c r="G3353" s="413"/>
      <c r="H3353" s="410">
        <f t="shared" si="104"/>
        <v>39174010</v>
      </c>
      <c r="I3353" s="410" t="str">
        <f t="shared" si="105"/>
        <v>-- Skirtos naudoti civilinėje aviacijoje</v>
      </c>
      <c r="J3353" s="410" t="str">
        <f t="shared" si="105"/>
        <v>kilogramai</v>
      </c>
    </row>
    <row r="3354" spans="1:10" ht="18" hidden="1" customHeight="1">
      <c r="A3354" s="414"/>
      <c r="B3354" s="414"/>
      <c r="C3354" s="414"/>
      <c r="D3354" s="414"/>
      <c r="E3354" s="412">
        <v>2014</v>
      </c>
      <c r="F3354" s="413"/>
      <c r="G3354" s="413"/>
      <c r="H3354" s="410">
        <f t="shared" si="104"/>
        <v>39174010</v>
      </c>
      <c r="I3354" s="410" t="str">
        <f t="shared" si="105"/>
        <v>-- Skirtos naudoti civilinėje aviacijoje</v>
      </c>
      <c r="J3354" s="410" t="str">
        <f t="shared" si="105"/>
        <v>kilogramai</v>
      </c>
    </row>
    <row r="3355" spans="1:10" ht="18" hidden="1" customHeight="1">
      <c r="A3355" s="414"/>
      <c r="B3355" s="414"/>
      <c r="C3355" s="414"/>
      <c r="D3355" s="414"/>
      <c r="E3355" s="412">
        <v>2013</v>
      </c>
      <c r="F3355" s="413"/>
      <c r="G3355" s="413"/>
      <c r="H3355" s="410">
        <f t="shared" si="104"/>
        <v>39174010</v>
      </c>
      <c r="I3355" s="410" t="str">
        <f t="shared" si="105"/>
        <v>-- Skirtos naudoti civilinėje aviacijoje</v>
      </c>
      <c r="J3355" s="410" t="str">
        <f t="shared" si="105"/>
        <v>kilogramai</v>
      </c>
    </row>
    <row r="3356" spans="1:10" ht="18" hidden="1" customHeight="1">
      <c r="A3356" s="414"/>
      <c r="B3356" s="414"/>
      <c r="C3356" s="414"/>
      <c r="D3356" s="414"/>
      <c r="E3356" s="412">
        <v>2012</v>
      </c>
      <c r="F3356" s="413"/>
      <c r="G3356" s="413"/>
      <c r="H3356" s="410">
        <f t="shared" si="104"/>
        <v>39174010</v>
      </c>
      <c r="I3356" s="410" t="str">
        <f t="shared" si="105"/>
        <v>-- Skirtos naudoti civilinėje aviacijoje</v>
      </c>
      <c r="J3356" s="410" t="str">
        <f t="shared" si="105"/>
        <v>kilogramai</v>
      </c>
    </row>
    <row r="3357" spans="1:10" ht="18" hidden="1" customHeight="1">
      <c r="A3357" s="414"/>
      <c r="B3357" s="414"/>
      <c r="C3357" s="414"/>
      <c r="D3357" s="414"/>
      <c r="E3357" s="412">
        <v>2011</v>
      </c>
      <c r="F3357" s="413"/>
      <c r="G3357" s="413"/>
      <c r="H3357" s="410">
        <f t="shared" si="104"/>
        <v>39174010</v>
      </c>
      <c r="I3357" s="410" t="str">
        <f t="shared" si="105"/>
        <v>-- Skirtos naudoti civilinėje aviacijoje</v>
      </c>
      <c r="J3357" s="410" t="str">
        <f t="shared" si="105"/>
        <v>kilogramai</v>
      </c>
    </row>
    <row r="3358" spans="1:10" ht="18" hidden="1" customHeight="1">
      <c r="A3358" s="414"/>
      <c r="B3358" s="414"/>
      <c r="C3358" s="414"/>
      <c r="D3358" s="414"/>
      <c r="E3358" s="412">
        <v>2010</v>
      </c>
      <c r="F3358" s="413"/>
      <c r="G3358" s="413"/>
      <c r="H3358" s="410">
        <f t="shared" si="104"/>
        <v>39174010</v>
      </c>
      <c r="I3358" s="410" t="str">
        <f t="shared" si="105"/>
        <v>-- Skirtos naudoti civilinėje aviacijoje</v>
      </c>
      <c r="J3358" s="410" t="str">
        <f t="shared" si="105"/>
        <v>kilogramai</v>
      </c>
    </row>
    <row r="3359" spans="1:10" ht="18" hidden="1" customHeight="1">
      <c r="A3359" s="414"/>
      <c r="B3359" s="414"/>
      <c r="C3359" s="414"/>
      <c r="D3359" s="414"/>
      <c r="E3359" s="412">
        <v>2009</v>
      </c>
      <c r="F3359" s="413"/>
      <c r="G3359" s="413"/>
      <c r="H3359" s="410">
        <f t="shared" si="104"/>
        <v>39174010</v>
      </c>
      <c r="I3359" s="410" t="str">
        <f t="shared" si="105"/>
        <v>-- Skirtos naudoti civilinėje aviacijoje</v>
      </c>
      <c r="J3359" s="410" t="str">
        <f t="shared" si="105"/>
        <v>kilogramai</v>
      </c>
    </row>
    <row r="3360" spans="1:10" ht="18" hidden="1" customHeight="1">
      <c r="A3360" s="414"/>
      <c r="B3360" s="414"/>
      <c r="C3360" s="414"/>
      <c r="D3360" s="414"/>
      <c r="E3360" s="412">
        <v>2008</v>
      </c>
      <c r="F3360" s="413"/>
      <c r="G3360" s="413"/>
      <c r="H3360" s="410">
        <f t="shared" si="104"/>
        <v>39174010</v>
      </c>
      <c r="I3360" s="410" t="str">
        <f t="shared" si="105"/>
        <v>-- Skirtos naudoti civilinėje aviacijoje</v>
      </c>
      <c r="J3360" s="410" t="str">
        <f t="shared" si="105"/>
        <v>kilogramai</v>
      </c>
    </row>
    <row r="3361" spans="1:10" ht="18" hidden="1" customHeight="1">
      <c r="A3361" s="414"/>
      <c r="B3361" s="414"/>
      <c r="C3361" s="414"/>
      <c r="D3361" s="414"/>
      <c r="E3361" s="412">
        <v>2007</v>
      </c>
      <c r="F3361" s="413"/>
      <c r="G3361" s="413"/>
      <c r="H3361" s="410">
        <f t="shared" si="104"/>
        <v>39174010</v>
      </c>
      <c r="I3361" s="410" t="str">
        <f t="shared" si="105"/>
        <v>-- Skirtos naudoti civilinėje aviacijoje</v>
      </c>
      <c r="J3361" s="410" t="str">
        <f t="shared" si="105"/>
        <v>kilogramai</v>
      </c>
    </row>
    <row r="3362" spans="1:10" ht="18" hidden="1" customHeight="1">
      <c r="A3362" s="414"/>
      <c r="B3362" s="414"/>
      <c r="C3362" s="414"/>
      <c r="D3362" s="414"/>
      <c r="E3362" s="412">
        <v>2006</v>
      </c>
      <c r="F3362" s="413"/>
      <c r="G3362" s="413"/>
      <c r="H3362" s="410">
        <f t="shared" si="104"/>
        <v>39174010</v>
      </c>
      <c r="I3362" s="410" t="str">
        <f t="shared" si="105"/>
        <v>-- Skirtos naudoti civilinėje aviacijoje</v>
      </c>
      <c r="J3362" s="410" t="str">
        <f t="shared" si="105"/>
        <v>kilogramai</v>
      </c>
    </row>
    <row r="3363" spans="1:10" ht="18" hidden="1" customHeight="1">
      <c r="A3363" s="414"/>
      <c r="B3363" s="414"/>
      <c r="C3363" s="414"/>
      <c r="D3363" s="414"/>
      <c r="E3363" s="412">
        <v>2005</v>
      </c>
      <c r="F3363" s="413">
        <v>5</v>
      </c>
      <c r="G3363" s="413">
        <v>107.3</v>
      </c>
      <c r="H3363" s="410">
        <f t="shared" si="104"/>
        <v>39174010</v>
      </c>
      <c r="I3363" s="410" t="str">
        <f t="shared" si="105"/>
        <v>-- Skirtos naudoti civilinėje aviacijoje</v>
      </c>
      <c r="J3363" s="410" t="str">
        <f t="shared" si="105"/>
        <v>kilogramai</v>
      </c>
    </row>
    <row r="3364" spans="1:10" ht="18" hidden="1" customHeight="1">
      <c r="A3364" s="414"/>
      <c r="B3364" s="411" t="s">
        <v>3447</v>
      </c>
      <c r="C3364" s="411" t="s">
        <v>3448</v>
      </c>
      <c r="D3364" s="411" t="s">
        <v>3054</v>
      </c>
      <c r="E3364" s="412">
        <v>2018</v>
      </c>
      <c r="F3364" s="413"/>
      <c r="G3364" s="413"/>
      <c r="H3364" s="410">
        <f t="shared" si="104"/>
        <v>39174090</v>
      </c>
      <c r="I3364" s="410" t="str">
        <f t="shared" si="105"/>
        <v>-- Kitos</v>
      </c>
      <c r="J3364" s="410" t="str">
        <f t="shared" si="105"/>
        <v>kilogramai</v>
      </c>
    </row>
    <row r="3365" spans="1:10" ht="18" hidden="1" customHeight="1">
      <c r="A3365" s="414"/>
      <c r="B3365" s="414"/>
      <c r="C3365" s="414"/>
      <c r="D3365" s="414"/>
      <c r="E3365" s="412">
        <v>2017</v>
      </c>
      <c r="F3365" s="413"/>
      <c r="G3365" s="413"/>
      <c r="H3365" s="410">
        <f t="shared" si="104"/>
        <v>39174090</v>
      </c>
      <c r="I3365" s="410" t="str">
        <f t="shared" si="105"/>
        <v>-- Kitos</v>
      </c>
      <c r="J3365" s="410" t="str">
        <f t="shared" si="105"/>
        <v>kilogramai</v>
      </c>
    </row>
    <row r="3366" spans="1:10" ht="18" hidden="1" customHeight="1">
      <c r="A3366" s="414"/>
      <c r="B3366" s="414"/>
      <c r="C3366" s="414"/>
      <c r="D3366" s="414"/>
      <c r="E3366" s="412">
        <v>2016</v>
      </c>
      <c r="F3366" s="413"/>
      <c r="G3366" s="413"/>
      <c r="H3366" s="410">
        <f t="shared" si="104"/>
        <v>39174090</v>
      </c>
      <c r="I3366" s="410" t="str">
        <f t="shared" si="105"/>
        <v>-- Kitos</v>
      </c>
      <c r="J3366" s="410" t="str">
        <f t="shared" si="105"/>
        <v>kilogramai</v>
      </c>
    </row>
    <row r="3367" spans="1:10" ht="18" hidden="1" customHeight="1">
      <c r="A3367" s="414"/>
      <c r="B3367" s="414"/>
      <c r="C3367" s="414"/>
      <c r="D3367" s="414"/>
      <c r="E3367" s="412">
        <v>2015</v>
      </c>
      <c r="F3367" s="413"/>
      <c r="G3367" s="413"/>
      <c r="H3367" s="410">
        <f t="shared" si="104"/>
        <v>39174090</v>
      </c>
      <c r="I3367" s="410" t="str">
        <f t="shared" si="105"/>
        <v>-- Kitos</v>
      </c>
      <c r="J3367" s="410" t="str">
        <f t="shared" si="105"/>
        <v>kilogramai</v>
      </c>
    </row>
    <row r="3368" spans="1:10" ht="18" hidden="1" customHeight="1">
      <c r="A3368" s="414"/>
      <c r="B3368" s="414"/>
      <c r="C3368" s="414"/>
      <c r="D3368" s="414"/>
      <c r="E3368" s="412">
        <v>2014</v>
      </c>
      <c r="F3368" s="413"/>
      <c r="G3368" s="413"/>
      <c r="H3368" s="410">
        <f t="shared" si="104"/>
        <v>39174090</v>
      </c>
      <c r="I3368" s="410" t="str">
        <f t="shared" si="105"/>
        <v>-- Kitos</v>
      </c>
      <c r="J3368" s="410" t="str">
        <f t="shared" si="105"/>
        <v>kilogramai</v>
      </c>
    </row>
    <row r="3369" spans="1:10" ht="18" hidden="1" customHeight="1">
      <c r="A3369" s="414"/>
      <c r="B3369" s="414"/>
      <c r="C3369" s="414"/>
      <c r="D3369" s="414"/>
      <c r="E3369" s="412">
        <v>2013</v>
      </c>
      <c r="F3369" s="413"/>
      <c r="G3369" s="413"/>
      <c r="H3369" s="410">
        <f t="shared" si="104"/>
        <v>39174090</v>
      </c>
      <c r="I3369" s="410" t="str">
        <f t="shared" si="105"/>
        <v>-- Kitos</v>
      </c>
      <c r="J3369" s="410" t="str">
        <f t="shared" si="105"/>
        <v>kilogramai</v>
      </c>
    </row>
    <row r="3370" spans="1:10" ht="18" hidden="1" customHeight="1">
      <c r="A3370" s="414"/>
      <c r="B3370" s="414"/>
      <c r="C3370" s="414"/>
      <c r="D3370" s="414"/>
      <c r="E3370" s="412">
        <v>2012</v>
      </c>
      <c r="F3370" s="413"/>
      <c r="G3370" s="413"/>
      <c r="H3370" s="410">
        <f t="shared" si="104"/>
        <v>39174090</v>
      </c>
      <c r="I3370" s="410" t="str">
        <f t="shared" si="105"/>
        <v>-- Kitos</v>
      </c>
      <c r="J3370" s="410" t="str">
        <f t="shared" si="105"/>
        <v>kilogramai</v>
      </c>
    </row>
    <row r="3371" spans="1:10" ht="18" hidden="1" customHeight="1">
      <c r="A3371" s="414"/>
      <c r="B3371" s="414"/>
      <c r="C3371" s="414"/>
      <c r="D3371" s="414"/>
      <c r="E3371" s="412">
        <v>2011</v>
      </c>
      <c r="F3371" s="413"/>
      <c r="G3371" s="413"/>
      <c r="H3371" s="410">
        <f t="shared" si="104"/>
        <v>39174090</v>
      </c>
      <c r="I3371" s="410" t="str">
        <f t="shared" si="105"/>
        <v>-- Kitos</v>
      </c>
      <c r="J3371" s="410" t="str">
        <f t="shared" si="105"/>
        <v>kilogramai</v>
      </c>
    </row>
    <row r="3372" spans="1:10" ht="18" hidden="1" customHeight="1">
      <c r="A3372" s="414"/>
      <c r="B3372" s="414"/>
      <c r="C3372" s="414"/>
      <c r="D3372" s="414"/>
      <c r="E3372" s="412">
        <v>2010</v>
      </c>
      <c r="F3372" s="413"/>
      <c r="G3372" s="413"/>
      <c r="H3372" s="410">
        <f t="shared" si="104"/>
        <v>39174090</v>
      </c>
      <c r="I3372" s="410" t="str">
        <f t="shared" si="105"/>
        <v>-- Kitos</v>
      </c>
      <c r="J3372" s="410" t="str">
        <f t="shared" si="105"/>
        <v>kilogramai</v>
      </c>
    </row>
    <row r="3373" spans="1:10" ht="18" hidden="1" customHeight="1">
      <c r="A3373" s="414"/>
      <c r="B3373" s="414"/>
      <c r="C3373" s="414"/>
      <c r="D3373" s="414"/>
      <c r="E3373" s="412">
        <v>2009</v>
      </c>
      <c r="F3373" s="413"/>
      <c r="G3373" s="413"/>
      <c r="H3373" s="410">
        <f t="shared" si="104"/>
        <v>39174090</v>
      </c>
      <c r="I3373" s="410" t="str">
        <f t="shared" si="105"/>
        <v>-- Kitos</v>
      </c>
      <c r="J3373" s="410" t="str">
        <f t="shared" si="105"/>
        <v>kilogramai</v>
      </c>
    </row>
    <row r="3374" spans="1:10" ht="18" hidden="1" customHeight="1">
      <c r="A3374" s="414"/>
      <c r="B3374" s="414"/>
      <c r="C3374" s="414"/>
      <c r="D3374" s="414"/>
      <c r="E3374" s="412">
        <v>2008</v>
      </c>
      <c r="F3374" s="413"/>
      <c r="G3374" s="413"/>
      <c r="H3374" s="410">
        <f t="shared" si="104"/>
        <v>39174090</v>
      </c>
      <c r="I3374" s="410" t="str">
        <f t="shared" si="105"/>
        <v>-- Kitos</v>
      </c>
      <c r="J3374" s="410" t="str">
        <f t="shared" si="105"/>
        <v>kilogramai</v>
      </c>
    </row>
    <row r="3375" spans="1:10" ht="18" hidden="1" customHeight="1">
      <c r="A3375" s="414"/>
      <c r="B3375" s="414"/>
      <c r="C3375" s="414"/>
      <c r="D3375" s="414"/>
      <c r="E3375" s="412">
        <v>2007</v>
      </c>
      <c r="F3375" s="413"/>
      <c r="G3375" s="413"/>
      <c r="H3375" s="410">
        <f t="shared" si="104"/>
        <v>39174090</v>
      </c>
      <c r="I3375" s="410" t="str">
        <f t="shared" si="105"/>
        <v>-- Kitos</v>
      </c>
      <c r="J3375" s="410" t="str">
        <f t="shared" si="105"/>
        <v>kilogramai</v>
      </c>
    </row>
    <row r="3376" spans="1:10" ht="18" hidden="1" customHeight="1">
      <c r="A3376" s="414"/>
      <c r="B3376" s="414"/>
      <c r="C3376" s="414"/>
      <c r="D3376" s="414"/>
      <c r="E3376" s="412">
        <v>2006</v>
      </c>
      <c r="F3376" s="413"/>
      <c r="G3376" s="413"/>
      <c r="H3376" s="410">
        <f t="shared" si="104"/>
        <v>39174090</v>
      </c>
      <c r="I3376" s="410" t="str">
        <f t="shared" si="105"/>
        <v>-- Kitos</v>
      </c>
      <c r="J3376" s="410" t="str">
        <f t="shared" si="105"/>
        <v>kilogramai</v>
      </c>
    </row>
    <row r="3377" spans="1:10" ht="18" hidden="1" customHeight="1">
      <c r="A3377" s="414"/>
      <c r="B3377" s="414"/>
      <c r="C3377" s="414"/>
      <c r="D3377" s="414"/>
      <c r="E3377" s="412">
        <v>2005</v>
      </c>
      <c r="F3377" s="413">
        <v>298623.59999999998</v>
      </c>
      <c r="G3377" s="413">
        <v>1612079.9</v>
      </c>
      <c r="H3377" s="410">
        <f t="shared" si="104"/>
        <v>39174090</v>
      </c>
      <c r="I3377" s="410" t="str">
        <f t="shared" si="105"/>
        <v>-- Kitos</v>
      </c>
      <c r="J3377" s="410" t="str">
        <f t="shared" si="105"/>
        <v>kilogramai</v>
      </c>
    </row>
    <row r="3378" spans="1:10" ht="18" hidden="1" customHeight="1">
      <c r="A3378" s="414"/>
      <c r="B3378" s="411" t="s">
        <v>3449</v>
      </c>
      <c r="C3378" s="411" t="s">
        <v>3450</v>
      </c>
      <c r="D3378" s="411" t="s">
        <v>3451</v>
      </c>
      <c r="E3378" s="412">
        <v>2018</v>
      </c>
      <c r="F3378" s="413">
        <v>312743.09999999998</v>
      </c>
      <c r="G3378" s="413">
        <v>1161188.6000000001</v>
      </c>
      <c r="H3378" s="410">
        <f t="shared" si="104"/>
        <v>39181010</v>
      </c>
      <c r="I3378" s="410" t="str">
        <f t="shared" si="105"/>
        <v>-- Sudarytos iš pagrindo, įmirkyto, vilkto arba dengto polivinilchloridu</v>
      </c>
      <c r="J3378" s="410" t="str">
        <f t="shared" si="105"/>
        <v>Kvadratinis metras</v>
      </c>
    </row>
    <row r="3379" spans="1:10" ht="18" hidden="1" customHeight="1">
      <c r="A3379" s="414"/>
      <c r="B3379" s="414"/>
      <c r="C3379" s="414"/>
      <c r="D3379" s="414"/>
      <c r="E3379" s="412">
        <v>2017</v>
      </c>
      <c r="F3379" s="413">
        <v>341670.9</v>
      </c>
      <c r="G3379" s="413">
        <v>947360.2</v>
      </c>
      <c r="H3379" s="410">
        <f t="shared" si="104"/>
        <v>39181010</v>
      </c>
      <c r="I3379" s="410" t="str">
        <f t="shared" si="105"/>
        <v>-- Sudarytos iš pagrindo, įmirkyto, vilkto arba dengto polivinilchloridu</v>
      </c>
      <c r="J3379" s="410" t="str">
        <f t="shared" si="105"/>
        <v>Kvadratinis metras</v>
      </c>
    </row>
    <row r="3380" spans="1:10" ht="18" hidden="1" customHeight="1">
      <c r="A3380" s="414"/>
      <c r="B3380" s="414"/>
      <c r="C3380" s="414"/>
      <c r="D3380" s="414"/>
      <c r="E3380" s="412">
        <v>2016</v>
      </c>
      <c r="F3380" s="413">
        <v>263293.90000000002</v>
      </c>
      <c r="G3380" s="413">
        <v>931194</v>
      </c>
      <c r="H3380" s="410">
        <f t="shared" si="104"/>
        <v>39181010</v>
      </c>
      <c r="I3380" s="410" t="str">
        <f t="shared" si="105"/>
        <v>-- Sudarytos iš pagrindo, įmirkyto, vilkto arba dengto polivinilchloridu</v>
      </c>
      <c r="J3380" s="410" t="str">
        <f t="shared" si="105"/>
        <v>Kvadratinis metras</v>
      </c>
    </row>
    <row r="3381" spans="1:10" ht="18" hidden="1" customHeight="1">
      <c r="A3381" s="414"/>
      <c r="B3381" s="414"/>
      <c r="C3381" s="414"/>
      <c r="D3381" s="414"/>
      <c r="E3381" s="412">
        <v>2015</v>
      </c>
      <c r="F3381" s="413">
        <v>127901.7</v>
      </c>
      <c r="G3381" s="413">
        <v>816465.9</v>
      </c>
      <c r="H3381" s="410">
        <f t="shared" si="104"/>
        <v>39181010</v>
      </c>
      <c r="I3381" s="410" t="str">
        <f t="shared" si="105"/>
        <v>-- Sudarytos iš pagrindo, įmirkyto, vilkto arba dengto polivinilchloridu</v>
      </c>
      <c r="J3381" s="410" t="str">
        <f t="shared" si="105"/>
        <v>Kvadratinis metras</v>
      </c>
    </row>
    <row r="3382" spans="1:10" ht="18" hidden="1" customHeight="1">
      <c r="A3382" s="414"/>
      <c r="B3382" s="414"/>
      <c r="C3382" s="414"/>
      <c r="D3382" s="414"/>
      <c r="E3382" s="412">
        <v>2014</v>
      </c>
      <c r="F3382" s="413">
        <v>145783.6</v>
      </c>
      <c r="G3382" s="413">
        <v>814708.3</v>
      </c>
      <c r="H3382" s="410">
        <f t="shared" si="104"/>
        <v>39181010</v>
      </c>
      <c r="I3382" s="410" t="str">
        <f t="shared" si="105"/>
        <v>-- Sudarytos iš pagrindo, įmirkyto, vilkto arba dengto polivinilchloridu</v>
      </c>
      <c r="J3382" s="410" t="str">
        <f t="shared" si="105"/>
        <v>Kvadratinis metras</v>
      </c>
    </row>
    <row r="3383" spans="1:10" ht="18" hidden="1" customHeight="1">
      <c r="A3383" s="414"/>
      <c r="B3383" s="414"/>
      <c r="C3383" s="414"/>
      <c r="D3383" s="414"/>
      <c r="E3383" s="412">
        <v>2013</v>
      </c>
      <c r="F3383" s="413">
        <v>283098.09999999998</v>
      </c>
      <c r="G3383" s="413">
        <v>815687.3</v>
      </c>
      <c r="H3383" s="410">
        <f t="shared" si="104"/>
        <v>39181010</v>
      </c>
      <c r="I3383" s="410" t="str">
        <f t="shared" si="105"/>
        <v>-- Sudarytos iš pagrindo, įmirkyto, vilkto arba dengto polivinilchloridu</v>
      </c>
      <c r="J3383" s="410" t="str">
        <f t="shared" si="105"/>
        <v>Kvadratinis metras</v>
      </c>
    </row>
    <row r="3384" spans="1:10" ht="18" hidden="1" customHeight="1">
      <c r="A3384" s="414"/>
      <c r="B3384" s="414"/>
      <c r="C3384" s="414"/>
      <c r="D3384" s="414"/>
      <c r="E3384" s="412">
        <v>2012</v>
      </c>
      <c r="F3384" s="413">
        <v>382718.9</v>
      </c>
      <c r="G3384" s="413">
        <v>920426.4</v>
      </c>
      <c r="H3384" s="410">
        <f t="shared" si="104"/>
        <v>39181010</v>
      </c>
      <c r="I3384" s="410" t="str">
        <f t="shared" si="105"/>
        <v>-- Sudarytos iš pagrindo, įmirkyto, vilkto arba dengto polivinilchloridu</v>
      </c>
      <c r="J3384" s="410" t="str">
        <f t="shared" si="105"/>
        <v>Kvadratinis metras</v>
      </c>
    </row>
    <row r="3385" spans="1:10" ht="18" hidden="1" customHeight="1">
      <c r="A3385" s="414"/>
      <c r="B3385" s="414"/>
      <c r="C3385" s="414"/>
      <c r="D3385" s="414"/>
      <c r="E3385" s="412">
        <v>2011</v>
      </c>
      <c r="F3385" s="413">
        <v>265606.2</v>
      </c>
      <c r="G3385" s="413">
        <v>1864057.5</v>
      </c>
      <c r="H3385" s="410">
        <f t="shared" si="104"/>
        <v>39181010</v>
      </c>
      <c r="I3385" s="410" t="str">
        <f t="shared" si="105"/>
        <v>-- Sudarytos iš pagrindo, įmirkyto, vilkto arba dengto polivinilchloridu</v>
      </c>
      <c r="J3385" s="410" t="str">
        <f t="shared" si="105"/>
        <v>Kvadratinis metras</v>
      </c>
    </row>
    <row r="3386" spans="1:10" ht="18" hidden="1" customHeight="1">
      <c r="A3386" s="414"/>
      <c r="B3386" s="414"/>
      <c r="C3386" s="414"/>
      <c r="D3386" s="414"/>
      <c r="E3386" s="412">
        <v>2010</v>
      </c>
      <c r="F3386" s="413">
        <v>710746</v>
      </c>
      <c r="G3386" s="413">
        <v>2034179.3</v>
      </c>
      <c r="H3386" s="410">
        <f t="shared" si="104"/>
        <v>39181010</v>
      </c>
      <c r="I3386" s="410" t="str">
        <f t="shared" si="105"/>
        <v>-- Sudarytos iš pagrindo, įmirkyto, vilkto arba dengto polivinilchloridu</v>
      </c>
      <c r="J3386" s="410" t="str">
        <f t="shared" si="105"/>
        <v>Kvadratinis metras</v>
      </c>
    </row>
    <row r="3387" spans="1:10" ht="18" hidden="1" customHeight="1">
      <c r="A3387" s="414"/>
      <c r="B3387" s="414"/>
      <c r="C3387" s="414"/>
      <c r="D3387" s="414"/>
      <c r="E3387" s="412">
        <v>2009</v>
      </c>
      <c r="F3387" s="413">
        <v>5224917.9000000004</v>
      </c>
      <c r="G3387" s="413">
        <v>3474497.3</v>
      </c>
      <c r="H3387" s="410">
        <f t="shared" si="104"/>
        <v>39181010</v>
      </c>
      <c r="I3387" s="410" t="str">
        <f t="shared" si="105"/>
        <v>-- Sudarytos iš pagrindo, įmirkyto, vilkto arba dengto polivinilchloridu</v>
      </c>
      <c r="J3387" s="410" t="str">
        <f t="shared" si="105"/>
        <v>Kvadratinis metras</v>
      </c>
    </row>
    <row r="3388" spans="1:10" ht="18" hidden="1" customHeight="1">
      <c r="A3388" s="414"/>
      <c r="B3388" s="414"/>
      <c r="C3388" s="414"/>
      <c r="D3388" s="414"/>
      <c r="E3388" s="412">
        <v>2008</v>
      </c>
      <c r="F3388" s="413">
        <v>98339</v>
      </c>
      <c r="G3388" s="413">
        <v>1483405.3</v>
      </c>
      <c r="H3388" s="410">
        <f t="shared" si="104"/>
        <v>39181010</v>
      </c>
      <c r="I3388" s="410" t="str">
        <f t="shared" si="105"/>
        <v>-- Sudarytos iš pagrindo, įmirkyto, vilkto arba dengto polivinilchloridu</v>
      </c>
      <c r="J3388" s="410" t="str">
        <f t="shared" si="105"/>
        <v>Kvadratinis metras</v>
      </c>
    </row>
    <row r="3389" spans="1:10" ht="18" hidden="1" customHeight="1">
      <c r="A3389" s="414"/>
      <c r="B3389" s="414"/>
      <c r="C3389" s="414"/>
      <c r="D3389" s="414"/>
      <c r="E3389" s="412">
        <v>2007</v>
      </c>
      <c r="F3389" s="413">
        <v>112510.3</v>
      </c>
      <c r="G3389" s="413">
        <v>1758829.1</v>
      </c>
      <c r="H3389" s="410">
        <f t="shared" si="104"/>
        <v>39181010</v>
      </c>
      <c r="I3389" s="410" t="str">
        <f t="shared" si="105"/>
        <v>-- Sudarytos iš pagrindo, įmirkyto, vilkto arba dengto polivinilchloridu</v>
      </c>
      <c r="J3389" s="410" t="str">
        <f t="shared" si="105"/>
        <v>Kvadratinis metras</v>
      </c>
    </row>
    <row r="3390" spans="1:10" ht="18" hidden="1" customHeight="1">
      <c r="A3390" s="414"/>
      <c r="B3390" s="414"/>
      <c r="C3390" s="414"/>
      <c r="D3390" s="414"/>
      <c r="E3390" s="412">
        <v>2006</v>
      </c>
      <c r="F3390" s="413">
        <v>98493.2</v>
      </c>
      <c r="G3390" s="413">
        <v>1222388.2</v>
      </c>
      <c r="H3390" s="410">
        <f t="shared" si="104"/>
        <v>39181010</v>
      </c>
      <c r="I3390" s="410" t="str">
        <f t="shared" si="105"/>
        <v>-- Sudarytos iš pagrindo, įmirkyto, vilkto arba dengto polivinilchloridu</v>
      </c>
      <c r="J3390" s="410" t="str">
        <f t="shared" si="105"/>
        <v>Kvadratinis metras</v>
      </c>
    </row>
    <row r="3391" spans="1:10" ht="18" hidden="1" customHeight="1">
      <c r="A3391" s="414"/>
      <c r="B3391" s="414"/>
      <c r="C3391" s="414"/>
      <c r="D3391" s="414"/>
      <c r="E3391" s="412">
        <v>2005</v>
      </c>
      <c r="F3391" s="413">
        <v>92182.6</v>
      </c>
      <c r="G3391" s="413">
        <v>1518065.5</v>
      </c>
      <c r="H3391" s="410">
        <f t="shared" si="104"/>
        <v>39181010</v>
      </c>
      <c r="I3391" s="410" t="str">
        <f t="shared" si="105"/>
        <v>-- Sudarytos iš pagrindo, įmirkyto, vilkto arba dengto polivinilchloridu</v>
      </c>
      <c r="J3391" s="410" t="str">
        <f t="shared" si="105"/>
        <v>Kvadratinis metras</v>
      </c>
    </row>
    <row r="3392" spans="1:10" ht="18" hidden="1" customHeight="1">
      <c r="A3392" s="414"/>
      <c r="B3392" s="411" t="s">
        <v>3452</v>
      </c>
      <c r="C3392" s="411" t="s">
        <v>3448</v>
      </c>
      <c r="D3392" s="411" t="s">
        <v>3451</v>
      </c>
      <c r="E3392" s="412">
        <v>2018</v>
      </c>
      <c r="F3392" s="413">
        <v>87328.3</v>
      </c>
      <c r="G3392" s="413">
        <v>536191.6</v>
      </c>
      <c r="H3392" s="410">
        <f t="shared" si="104"/>
        <v>39181090</v>
      </c>
      <c r="I3392" s="410" t="str">
        <f t="shared" si="105"/>
        <v>-- Kitos</v>
      </c>
      <c r="J3392" s="410" t="str">
        <f t="shared" si="105"/>
        <v>Kvadratinis metras</v>
      </c>
    </row>
    <row r="3393" spans="1:10" ht="18" hidden="1" customHeight="1">
      <c r="A3393" s="414"/>
      <c r="B3393" s="414"/>
      <c r="C3393" s="414"/>
      <c r="D3393" s="414"/>
      <c r="E3393" s="412">
        <v>2017</v>
      </c>
      <c r="F3393" s="413">
        <v>130155.6</v>
      </c>
      <c r="G3393" s="413">
        <v>427996.4</v>
      </c>
      <c r="H3393" s="410">
        <f t="shared" si="104"/>
        <v>39181090</v>
      </c>
      <c r="I3393" s="410" t="str">
        <f t="shared" si="105"/>
        <v>-- Kitos</v>
      </c>
      <c r="J3393" s="410" t="str">
        <f t="shared" si="105"/>
        <v>Kvadratinis metras</v>
      </c>
    </row>
    <row r="3394" spans="1:10" ht="18" hidden="1" customHeight="1">
      <c r="A3394" s="414"/>
      <c r="B3394" s="414"/>
      <c r="C3394" s="414"/>
      <c r="D3394" s="414"/>
      <c r="E3394" s="412">
        <v>2016</v>
      </c>
      <c r="F3394" s="413">
        <v>67200.399999999994</v>
      </c>
      <c r="G3394" s="413">
        <v>341337.5</v>
      </c>
      <c r="H3394" s="410">
        <f t="shared" si="104"/>
        <v>39181090</v>
      </c>
      <c r="I3394" s="410" t="str">
        <f t="shared" si="105"/>
        <v>-- Kitos</v>
      </c>
      <c r="J3394" s="410" t="str">
        <f t="shared" si="105"/>
        <v>Kvadratinis metras</v>
      </c>
    </row>
    <row r="3395" spans="1:10" ht="18" hidden="1" customHeight="1">
      <c r="A3395" s="414"/>
      <c r="B3395" s="414"/>
      <c r="C3395" s="414"/>
      <c r="D3395" s="414"/>
      <c r="E3395" s="412">
        <v>2015</v>
      </c>
      <c r="F3395" s="413">
        <v>73219.100000000006</v>
      </c>
      <c r="G3395" s="413">
        <v>482997.1</v>
      </c>
      <c r="H3395" s="410">
        <f t="shared" si="104"/>
        <v>39181090</v>
      </c>
      <c r="I3395" s="410" t="str">
        <f t="shared" si="105"/>
        <v>-- Kitos</v>
      </c>
      <c r="J3395" s="410" t="str">
        <f t="shared" si="105"/>
        <v>Kvadratinis metras</v>
      </c>
    </row>
    <row r="3396" spans="1:10" ht="18" hidden="1" customHeight="1">
      <c r="A3396" s="414"/>
      <c r="B3396" s="414"/>
      <c r="C3396" s="414"/>
      <c r="D3396" s="414"/>
      <c r="E3396" s="412">
        <v>2014</v>
      </c>
      <c r="F3396" s="413">
        <v>1002586.7</v>
      </c>
      <c r="G3396" s="413">
        <v>552566.80000000005</v>
      </c>
      <c r="H3396" s="410">
        <f t="shared" si="104"/>
        <v>39181090</v>
      </c>
      <c r="I3396" s="410" t="str">
        <f t="shared" si="105"/>
        <v>-- Kitos</v>
      </c>
      <c r="J3396" s="410" t="str">
        <f t="shared" si="105"/>
        <v>Kvadratinis metras</v>
      </c>
    </row>
    <row r="3397" spans="1:10" ht="18" hidden="1" customHeight="1">
      <c r="A3397" s="414"/>
      <c r="B3397" s="414"/>
      <c r="C3397" s="414"/>
      <c r="D3397" s="414"/>
      <c r="E3397" s="412">
        <v>2013</v>
      </c>
      <c r="F3397" s="413">
        <v>115019</v>
      </c>
      <c r="G3397" s="413">
        <v>482897.6</v>
      </c>
      <c r="H3397" s="410">
        <f t="shared" ref="H3397:H3460" si="106">+IF(B3397=0,H3396,VALUE(B3397))</f>
        <v>39181090</v>
      </c>
      <c r="I3397" s="410" t="str">
        <f t="shared" ref="I3397:J3460" si="107">+IF(C3397=0,I3396,C3397)</f>
        <v>-- Kitos</v>
      </c>
      <c r="J3397" s="410" t="str">
        <f t="shared" si="107"/>
        <v>Kvadratinis metras</v>
      </c>
    </row>
    <row r="3398" spans="1:10" ht="18" hidden="1" customHeight="1">
      <c r="A3398" s="414"/>
      <c r="B3398" s="414"/>
      <c r="C3398" s="414"/>
      <c r="D3398" s="414"/>
      <c r="E3398" s="412">
        <v>2012</v>
      </c>
      <c r="F3398" s="413">
        <v>204776.9</v>
      </c>
      <c r="G3398" s="413">
        <v>423675.7</v>
      </c>
      <c r="H3398" s="410">
        <f t="shared" si="106"/>
        <v>39181090</v>
      </c>
      <c r="I3398" s="410" t="str">
        <f t="shared" si="107"/>
        <v>-- Kitos</v>
      </c>
      <c r="J3398" s="410" t="str">
        <f t="shared" si="107"/>
        <v>Kvadratinis metras</v>
      </c>
    </row>
    <row r="3399" spans="1:10" ht="18" hidden="1" customHeight="1">
      <c r="A3399" s="414"/>
      <c r="B3399" s="414"/>
      <c r="C3399" s="414"/>
      <c r="D3399" s="414"/>
      <c r="E3399" s="412">
        <v>2011</v>
      </c>
      <c r="F3399" s="413">
        <v>79082.399999999994</v>
      </c>
      <c r="G3399" s="413">
        <v>454236.4</v>
      </c>
      <c r="H3399" s="410">
        <f t="shared" si="106"/>
        <v>39181090</v>
      </c>
      <c r="I3399" s="410" t="str">
        <f t="shared" si="107"/>
        <v>-- Kitos</v>
      </c>
      <c r="J3399" s="410" t="str">
        <f t="shared" si="107"/>
        <v>Kvadratinis metras</v>
      </c>
    </row>
    <row r="3400" spans="1:10" ht="18" hidden="1" customHeight="1">
      <c r="A3400" s="414"/>
      <c r="B3400" s="414"/>
      <c r="C3400" s="414"/>
      <c r="D3400" s="414"/>
      <c r="E3400" s="412">
        <v>2010</v>
      </c>
      <c r="F3400" s="413">
        <v>12758.9</v>
      </c>
      <c r="G3400" s="413">
        <v>326787.5</v>
      </c>
      <c r="H3400" s="410">
        <f t="shared" si="106"/>
        <v>39181090</v>
      </c>
      <c r="I3400" s="410" t="str">
        <f t="shared" si="107"/>
        <v>-- Kitos</v>
      </c>
      <c r="J3400" s="410" t="str">
        <f t="shared" si="107"/>
        <v>Kvadratinis metras</v>
      </c>
    </row>
    <row r="3401" spans="1:10" ht="18" hidden="1" customHeight="1">
      <c r="A3401" s="414"/>
      <c r="B3401" s="414"/>
      <c r="C3401" s="414"/>
      <c r="D3401" s="414"/>
      <c r="E3401" s="412">
        <v>2009</v>
      </c>
      <c r="F3401" s="413">
        <v>30333</v>
      </c>
      <c r="G3401" s="413">
        <v>223675.1</v>
      </c>
      <c r="H3401" s="410">
        <f t="shared" si="106"/>
        <v>39181090</v>
      </c>
      <c r="I3401" s="410" t="str">
        <f t="shared" si="107"/>
        <v>-- Kitos</v>
      </c>
      <c r="J3401" s="410" t="str">
        <f t="shared" si="107"/>
        <v>Kvadratinis metras</v>
      </c>
    </row>
    <row r="3402" spans="1:10" ht="18" hidden="1" customHeight="1">
      <c r="A3402" s="414"/>
      <c r="B3402" s="414"/>
      <c r="C3402" s="414"/>
      <c r="D3402" s="414"/>
      <c r="E3402" s="412">
        <v>2008</v>
      </c>
      <c r="F3402" s="413">
        <v>6702</v>
      </c>
      <c r="G3402" s="413">
        <v>369417.2</v>
      </c>
      <c r="H3402" s="410">
        <f t="shared" si="106"/>
        <v>39181090</v>
      </c>
      <c r="I3402" s="410" t="str">
        <f t="shared" si="107"/>
        <v>-- Kitos</v>
      </c>
      <c r="J3402" s="410" t="str">
        <f t="shared" si="107"/>
        <v>Kvadratinis metras</v>
      </c>
    </row>
    <row r="3403" spans="1:10" ht="18" hidden="1" customHeight="1">
      <c r="A3403" s="414"/>
      <c r="B3403" s="414"/>
      <c r="C3403" s="414"/>
      <c r="D3403" s="414"/>
      <c r="E3403" s="412">
        <v>2007</v>
      </c>
      <c r="F3403" s="413">
        <v>10369.299999999999</v>
      </c>
      <c r="G3403" s="413">
        <v>645924.30000000005</v>
      </c>
      <c r="H3403" s="410">
        <f t="shared" si="106"/>
        <v>39181090</v>
      </c>
      <c r="I3403" s="410" t="str">
        <f t="shared" si="107"/>
        <v>-- Kitos</v>
      </c>
      <c r="J3403" s="410" t="str">
        <f t="shared" si="107"/>
        <v>Kvadratinis metras</v>
      </c>
    </row>
    <row r="3404" spans="1:10" ht="18" hidden="1" customHeight="1">
      <c r="A3404" s="414"/>
      <c r="B3404" s="414"/>
      <c r="C3404" s="414"/>
      <c r="D3404" s="414"/>
      <c r="E3404" s="412">
        <v>2006</v>
      </c>
      <c r="F3404" s="413">
        <v>48670.3</v>
      </c>
      <c r="G3404" s="413">
        <v>612298.30000000005</v>
      </c>
      <c r="H3404" s="410">
        <f t="shared" si="106"/>
        <v>39181090</v>
      </c>
      <c r="I3404" s="410" t="str">
        <f t="shared" si="107"/>
        <v>-- Kitos</v>
      </c>
      <c r="J3404" s="410" t="str">
        <f t="shared" si="107"/>
        <v>Kvadratinis metras</v>
      </c>
    </row>
    <row r="3405" spans="1:10" ht="18" hidden="1" customHeight="1">
      <c r="A3405" s="414"/>
      <c r="B3405" s="414"/>
      <c r="C3405" s="414"/>
      <c r="D3405" s="414"/>
      <c r="E3405" s="412">
        <v>2005</v>
      </c>
      <c r="F3405" s="413">
        <v>61219.6</v>
      </c>
      <c r="G3405" s="413">
        <v>435214.4</v>
      </c>
      <c r="H3405" s="410">
        <f t="shared" si="106"/>
        <v>39181090</v>
      </c>
      <c r="I3405" s="410" t="str">
        <f t="shared" si="107"/>
        <v>-- Kitos</v>
      </c>
      <c r="J3405" s="410" t="str">
        <f t="shared" si="107"/>
        <v>Kvadratinis metras</v>
      </c>
    </row>
    <row r="3406" spans="1:10" ht="18" hidden="1" customHeight="1">
      <c r="A3406" s="414"/>
      <c r="B3406" s="411" t="s">
        <v>3453</v>
      </c>
      <c r="C3406" s="411" t="s">
        <v>3454</v>
      </c>
      <c r="D3406" s="411" t="s">
        <v>3451</v>
      </c>
      <c r="E3406" s="412">
        <v>2018</v>
      </c>
      <c r="F3406" s="413">
        <v>77217.2</v>
      </c>
      <c r="G3406" s="413">
        <v>291673.2</v>
      </c>
      <c r="H3406" s="410">
        <f t="shared" si="106"/>
        <v>39189000</v>
      </c>
      <c r="I3406" s="410" t="str">
        <f t="shared" si="107"/>
        <v>-- Iš kitų plastikų</v>
      </c>
      <c r="J3406" s="410" t="str">
        <f t="shared" si="107"/>
        <v>Kvadratinis metras</v>
      </c>
    </row>
    <row r="3407" spans="1:10" ht="18" hidden="1" customHeight="1">
      <c r="A3407" s="414"/>
      <c r="B3407" s="414"/>
      <c r="C3407" s="414"/>
      <c r="D3407" s="414"/>
      <c r="E3407" s="412">
        <v>2017</v>
      </c>
      <c r="F3407" s="413">
        <v>97254.7</v>
      </c>
      <c r="G3407" s="413">
        <v>289501.90000000002</v>
      </c>
      <c r="H3407" s="410">
        <f t="shared" si="106"/>
        <v>39189000</v>
      </c>
      <c r="I3407" s="410" t="str">
        <f t="shared" si="107"/>
        <v>-- Iš kitų plastikų</v>
      </c>
      <c r="J3407" s="410" t="str">
        <f t="shared" si="107"/>
        <v>Kvadratinis metras</v>
      </c>
    </row>
    <row r="3408" spans="1:10" ht="18" hidden="1" customHeight="1">
      <c r="A3408" s="414"/>
      <c r="B3408" s="414"/>
      <c r="C3408" s="414"/>
      <c r="D3408" s="414"/>
      <c r="E3408" s="412">
        <v>2016</v>
      </c>
      <c r="F3408" s="413">
        <v>80776.100000000006</v>
      </c>
      <c r="G3408" s="413">
        <v>362769.7</v>
      </c>
      <c r="H3408" s="410">
        <f t="shared" si="106"/>
        <v>39189000</v>
      </c>
      <c r="I3408" s="410" t="str">
        <f t="shared" si="107"/>
        <v>-- Iš kitų plastikų</v>
      </c>
      <c r="J3408" s="410" t="str">
        <f t="shared" si="107"/>
        <v>Kvadratinis metras</v>
      </c>
    </row>
    <row r="3409" spans="1:10" ht="18" hidden="1" customHeight="1">
      <c r="A3409" s="414"/>
      <c r="B3409" s="414"/>
      <c r="C3409" s="414"/>
      <c r="D3409" s="414"/>
      <c r="E3409" s="412">
        <v>2015</v>
      </c>
      <c r="F3409" s="413">
        <v>80354.5</v>
      </c>
      <c r="G3409" s="413">
        <v>298179.09999999998</v>
      </c>
      <c r="H3409" s="410">
        <f t="shared" si="106"/>
        <v>39189000</v>
      </c>
      <c r="I3409" s="410" t="str">
        <f t="shared" si="107"/>
        <v>-- Iš kitų plastikų</v>
      </c>
      <c r="J3409" s="410" t="str">
        <f t="shared" si="107"/>
        <v>Kvadratinis metras</v>
      </c>
    </row>
    <row r="3410" spans="1:10" ht="18" hidden="1" customHeight="1">
      <c r="A3410" s="414"/>
      <c r="B3410" s="414"/>
      <c r="C3410" s="414"/>
      <c r="D3410" s="414"/>
      <c r="E3410" s="412">
        <v>2014</v>
      </c>
      <c r="F3410" s="413">
        <v>31084.2</v>
      </c>
      <c r="G3410" s="413">
        <v>236666</v>
      </c>
      <c r="H3410" s="410">
        <f t="shared" si="106"/>
        <v>39189000</v>
      </c>
      <c r="I3410" s="410" t="str">
        <f t="shared" si="107"/>
        <v>-- Iš kitų plastikų</v>
      </c>
      <c r="J3410" s="410" t="str">
        <f t="shared" si="107"/>
        <v>Kvadratinis metras</v>
      </c>
    </row>
    <row r="3411" spans="1:10" ht="18" hidden="1" customHeight="1">
      <c r="A3411" s="414"/>
      <c r="B3411" s="414"/>
      <c r="C3411" s="414"/>
      <c r="D3411" s="414"/>
      <c r="E3411" s="412">
        <v>2013</v>
      </c>
      <c r="F3411" s="413">
        <v>117558.7</v>
      </c>
      <c r="G3411" s="413">
        <v>142549.6</v>
      </c>
      <c r="H3411" s="410">
        <f t="shared" si="106"/>
        <v>39189000</v>
      </c>
      <c r="I3411" s="410" t="str">
        <f t="shared" si="107"/>
        <v>-- Iš kitų plastikų</v>
      </c>
      <c r="J3411" s="410" t="str">
        <f t="shared" si="107"/>
        <v>Kvadratinis metras</v>
      </c>
    </row>
    <row r="3412" spans="1:10" ht="18" hidden="1" customHeight="1">
      <c r="A3412" s="414"/>
      <c r="B3412" s="414"/>
      <c r="C3412" s="414"/>
      <c r="D3412" s="414"/>
      <c r="E3412" s="412">
        <v>2012</v>
      </c>
      <c r="F3412" s="413">
        <v>83508.399999999994</v>
      </c>
      <c r="G3412" s="413">
        <v>115242.6</v>
      </c>
      <c r="H3412" s="410">
        <f t="shared" si="106"/>
        <v>39189000</v>
      </c>
      <c r="I3412" s="410" t="str">
        <f t="shared" si="107"/>
        <v>-- Iš kitų plastikų</v>
      </c>
      <c r="J3412" s="410" t="str">
        <f t="shared" si="107"/>
        <v>Kvadratinis metras</v>
      </c>
    </row>
    <row r="3413" spans="1:10" ht="18" hidden="1" customHeight="1">
      <c r="A3413" s="414"/>
      <c r="B3413" s="414"/>
      <c r="C3413" s="414"/>
      <c r="D3413" s="414"/>
      <c r="E3413" s="412">
        <v>2011</v>
      </c>
      <c r="F3413" s="413">
        <v>13117.6</v>
      </c>
      <c r="G3413" s="413">
        <v>94831.1</v>
      </c>
      <c r="H3413" s="410">
        <f t="shared" si="106"/>
        <v>39189000</v>
      </c>
      <c r="I3413" s="410" t="str">
        <f t="shared" si="107"/>
        <v>-- Iš kitų plastikų</v>
      </c>
      <c r="J3413" s="410" t="str">
        <f t="shared" si="107"/>
        <v>Kvadratinis metras</v>
      </c>
    </row>
    <row r="3414" spans="1:10" ht="18" hidden="1" customHeight="1">
      <c r="A3414" s="414"/>
      <c r="B3414" s="414"/>
      <c r="C3414" s="414"/>
      <c r="D3414" s="414"/>
      <c r="E3414" s="412">
        <v>2010</v>
      </c>
      <c r="F3414" s="413">
        <v>10829.7</v>
      </c>
      <c r="G3414" s="413">
        <v>103131.8</v>
      </c>
      <c r="H3414" s="410">
        <f t="shared" si="106"/>
        <v>39189000</v>
      </c>
      <c r="I3414" s="410" t="str">
        <f t="shared" si="107"/>
        <v>-- Iš kitų plastikų</v>
      </c>
      <c r="J3414" s="410" t="str">
        <f t="shared" si="107"/>
        <v>Kvadratinis metras</v>
      </c>
    </row>
    <row r="3415" spans="1:10" ht="18" hidden="1" customHeight="1">
      <c r="A3415" s="414"/>
      <c r="B3415" s="414"/>
      <c r="C3415" s="414"/>
      <c r="D3415" s="414"/>
      <c r="E3415" s="412">
        <v>2009</v>
      </c>
      <c r="F3415" s="413">
        <v>17448.099999999999</v>
      </c>
      <c r="G3415" s="413">
        <v>165197</v>
      </c>
      <c r="H3415" s="410">
        <f t="shared" si="106"/>
        <v>39189000</v>
      </c>
      <c r="I3415" s="410" t="str">
        <f t="shared" si="107"/>
        <v>-- Iš kitų plastikų</v>
      </c>
      <c r="J3415" s="410" t="str">
        <f t="shared" si="107"/>
        <v>Kvadratinis metras</v>
      </c>
    </row>
    <row r="3416" spans="1:10" ht="18" hidden="1" customHeight="1">
      <c r="A3416" s="414"/>
      <c r="B3416" s="414"/>
      <c r="C3416" s="414"/>
      <c r="D3416" s="414"/>
      <c r="E3416" s="412">
        <v>2008</v>
      </c>
      <c r="F3416" s="413">
        <v>53941.5</v>
      </c>
      <c r="G3416" s="413">
        <v>86131.3</v>
      </c>
      <c r="H3416" s="410">
        <f t="shared" si="106"/>
        <v>39189000</v>
      </c>
      <c r="I3416" s="410" t="str">
        <f t="shared" si="107"/>
        <v>-- Iš kitų plastikų</v>
      </c>
      <c r="J3416" s="410" t="str">
        <f t="shared" si="107"/>
        <v>Kvadratinis metras</v>
      </c>
    </row>
    <row r="3417" spans="1:10" ht="18" hidden="1" customHeight="1">
      <c r="A3417" s="414"/>
      <c r="B3417" s="414"/>
      <c r="C3417" s="414"/>
      <c r="D3417" s="414"/>
      <c r="E3417" s="412">
        <v>2007</v>
      </c>
      <c r="F3417" s="413">
        <v>25463</v>
      </c>
      <c r="G3417" s="413">
        <v>103439.1</v>
      </c>
      <c r="H3417" s="410">
        <f t="shared" si="106"/>
        <v>39189000</v>
      </c>
      <c r="I3417" s="410" t="str">
        <f t="shared" si="107"/>
        <v>-- Iš kitų plastikų</v>
      </c>
      <c r="J3417" s="410" t="str">
        <f t="shared" si="107"/>
        <v>Kvadratinis metras</v>
      </c>
    </row>
    <row r="3418" spans="1:10" ht="18" hidden="1" customHeight="1">
      <c r="A3418" s="414"/>
      <c r="B3418" s="414"/>
      <c r="C3418" s="414"/>
      <c r="D3418" s="414"/>
      <c r="E3418" s="412">
        <v>2006</v>
      </c>
      <c r="F3418" s="413">
        <v>15241</v>
      </c>
      <c r="G3418" s="413">
        <v>115993.8</v>
      </c>
      <c r="H3418" s="410">
        <f t="shared" si="106"/>
        <v>39189000</v>
      </c>
      <c r="I3418" s="410" t="str">
        <f t="shared" si="107"/>
        <v>-- Iš kitų plastikų</v>
      </c>
      <c r="J3418" s="410" t="str">
        <f t="shared" si="107"/>
        <v>Kvadratinis metras</v>
      </c>
    </row>
    <row r="3419" spans="1:10" ht="18" hidden="1" customHeight="1">
      <c r="A3419" s="414"/>
      <c r="B3419" s="414"/>
      <c r="C3419" s="414"/>
      <c r="D3419" s="414"/>
      <c r="E3419" s="412">
        <v>2005</v>
      </c>
      <c r="F3419" s="413">
        <v>14136.1</v>
      </c>
      <c r="G3419" s="413">
        <v>152221</v>
      </c>
      <c r="H3419" s="410">
        <f t="shared" si="106"/>
        <v>39189000</v>
      </c>
      <c r="I3419" s="410" t="str">
        <f t="shared" si="107"/>
        <v>-- Iš kitų plastikų</v>
      </c>
      <c r="J3419" s="410" t="str">
        <f t="shared" si="107"/>
        <v>Kvadratinis metras</v>
      </c>
    </row>
    <row r="3420" spans="1:10" ht="18" hidden="1" customHeight="1">
      <c r="A3420" s="414"/>
      <c r="B3420" s="411" t="s">
        <v>3455</v>
      </c>
      <c r="C3420" s="411" t="s">
        <v>3456</v>
      </c>
      <c r="D3420" s="411" t="s">
        <v>3054</v>
      </c>
      <c r="E3420" s="412">
        <v>2018</v>
      </c>
      <c r="F3420" s="413"/>
      <c r="G3420" s="413"/>
      <c r="H3420" s="410">
        <f t="shared" si="106"/>
        <v>39191011</v>
      </c>
      <c r="I3420" s="410" t="str">
        <f t="shared" si="107"/>
        <v>-- Iš plastifikuoto polivinilchlorido arba iš polietileno</v>
      </c>
      <c r="J3420" s="410" t="str">
        <f t="shared" si="107"/>
        <v>kilogramai</v>
      </c>
    </row>
    <row r="3421" spans="1:10" ht="18" hidden="1" customHeight="1">
      <c r="A3421" s="414"/>
      <c r="B3421" s="414"/>
      <c r="C3421" s="414"/>
      <c r="D3421" s="414"/>
      <c r="E3421" s="412">
        <v>2017</v>
      </c>
      <c r="F3421" s="413"/>
      <c r="G3421" s="413"/>
      <c r="H3421" s="410">
        <f t="shared" si="106"/>
        <v>39191011</v>
      </c>
      <c r="I3421" s="410" t="str">
        <f t="shared" si="107"/>
        <v>-- Iš plastifikuoto polivinilchlorido arba iš polietileno</v>
      </c>
      <c r="J3421" s="410" t="str">
        <f t="shared" si="107"/>
        <v>kilogramai</v>
      </c>
    </row>
    <row r="3422" spans="1:10" ht="18" hidden="1" customHeight="1">
      <c r="A3422" s="414"/>
      <c r="B3422" s="414"/>
      <c r="C3422" s="414"/>
      <c r="D3422" s="414"/>
      <c r="E3422" s="412">
        <v>2016</v>
      </c>
      <c r="F3422" s="413"/>
      <c r="G3422" s="413"/>
      <c r="H3422" s="410">
        <f t="shared" si="106"/>
        <v>39191011</v>
      </c>
      <c r="I3422" s="410" t="str">
        <f t="shared" si="107"/>
        <v>-- Iš plastifikuoto polivinilchlorido arba iš polietileno</v>
      </c>
      <c r="J3422" s="410" t="str">
        <f t="shared" si="107"/>
        <v>kilogramai</v>
      </c>
    </row>
    <row r="3423" spans="1:10" ht="18" hidden="1" customHeight="1">
      <c r="A3423" s="414"/>
      <c r="B3423" s="414"/>
      <c r="C3423" s="414"/>
      <c r="D3423" s="414"/>
      <c r="E3423" s="412">
        <v>2015</v>
      </c>
      <c r="F3423" s="413"/>
      <c r="G3423" s="413"/>
      <c r="H3423" s="410">
        <f t="shared" si="106"/>
        <v>39191011</v>
      </c>
      <c r="I3423" s="410" t="str">
        <f t="shared" si="107"/>
        <v>-- Iš plastifikuoto polivinilchlorido arba iš polietileno</v>
      </c>
      <c r="J3423" s="410" t="str">
        <f t="shared" si="107"/>
        <v>kilogramai</v>
      </c>
    </row>
    <row r="3424" spans="1:10" ht="18" hidden="1" customHeight="1">
      <c r="A3424" s="414"/>
      <c r="B3424" s="414"/>
      <c r="C3424" s="414"/>
      <c r="D3424" s="414"/>
      <c r="E3424" s="412">
        <v>2014</v>
      </c>
      <c r="F3424" s="413"/>
      <c r="G3424" s="413"/>
      <c r="H3424" s="410">
        <f t="shared" si="106"/>
        <v>39191011</v>
      </c>
      <c r="I3424" s="410" t="str">
        <f t="shared" si="107"/>
        <v>-- Iš plastifikuoto polivinilchlorido arba iš polietileno</v>
      </c>
      <c r="J3424" s="410" t="str">
        <f t="shared" si="107"/>
        <v>kilogramai</v>
      </c>
    </row>
    <row r="3425" spans="1:10" ht="18" hidden="1" customHeight="1">
      <c r="A3425" s="414"/>
      <c r="B3425" s="414"/>
      <c r="C3425" s="414"/>
      <c r="D3425" s="414"/>
      <c r="E3425" s="412">
        <v>2013</v>
      </c>
      <c r="F3425" s="413"/>
      <c r="G3425" s="413"/>
      <c r="H3425" s="410">
        <f t="shared" si="106"/>
        <v>39191011</v>
      </c>
      <c r="I3425" s="410" t="str">
        <f t="shared" si="107"/>
        <v>-- Iš plastifikuoto polivinilchlorido arba iš polietileno</v>
      </c>
      <c r="J3425" s="410" t="str">
        <f t="shared" si="107"/>
        <v>kilogramai</v>
      </c>
    </row>
    <row r="3426" spans="1:10" ht="18" hidden="1" customHeight="1">
      <c r="A3426" s="414"/>
      <c r="B3426" s="414"/>
      <c r="C3426" s="414"/>
      <c r="D3426" s="414"/>
      <c r="E3426" s="412">
        <v>2012</v>
      </c>
      <c r="F3426" s="413"/>
      <c r="G3426" s="413"/>
      <c r="H3426" s="410">
        <f t="shared" si="106"/>
        <v>39191011</v>
      </c>
      <c r="I3426" s="410" t="str">
        <f t="shared" si="107"/>
        <v>-- Iš plastifikuoto polivinilchlorido arba iš polietileno</v>
      </c>
      <c r="J3426" s="410" t="str">
        <f t="shared" si="107"/>
        <v>kilogramai</v>
      </c>
    </row>
    <row r="3427" spans="1:10" ht="18" hidden="1" customHeight="1">
      <c r="A3427" s="414"/>
      <c r="B3427" s="414"/>
      <c r="C3427" s="414"/>
      <c r="D3427" s="414"/>
      <c r="E3427" s="412">
        <v>2011</v>
      </c>
      <c r="F3427" s="413"/>
      <c r="G3427" s="413"/>
      <c r="H3427" s="410">
        <f t="shared" si="106"/>
        <v>39191011</v>
      </c>
      <c r="I3427" s="410" t="str">
        <f t="shared" si="107"/>
        <v>-- Iš plastifikuoto polivinilchlorido arba iš polietileno</v>
      </c>
      <c r="J3427" s="410" t="str">
        <f t="shared" si="107"/>
        <v>kilogramai</v>
      </c>
    </row>
    <row r="3428" spans="1:10" ht="18" hidden="1" customHeight="1">
      <c r="A3428" s="414"/>
      <c r="B3428" s="414"/>
      <c r="C3428" s="414"/>
      <c r="D3428" s="414"/>
      <c r="E3428" s="412">
        <v>2010</v>
      </c>
      <c r="F3428" s="413"/>
      <c r="G3428" s="413"/>
      <c r="H3428" s="410">
        <f t="shared" si="106"/>
        <v>39191011</v>
      </c>
      <c r="I3428" s="410" t="str">
        <f t="shared" si="107"/>
        <v>-- Iš plastifikuoto polivinilchlorido arba iš polietileno</v>
      </c>
      <c r="J3428" s="410" t="str">
        <f t="shared" si="107"/>
        <v>kilogramai</v>
      </c>
    </row>
    <row r="3429" spans="1:10" ht="18" hidden="1" customHeight="1">
      <c r="A3429" s="414"/>
      <c r="B3429" s="414"/>
      <c r="C3429" s="414"/>
      <c r="D3429" s="414"/>
      <c r="E3429" s="412">
        <v>2009</v>
      </c>
      <c r="F3429" s="413">
        <v>214258.6</v>
      </c>
      <c r="G3429" s="413">
        <v>100116.1</v>
      </c>
      <c r="H3429" s="410">
        <f t="shared" si="106"/>
        <v>39191011</v>
      </c>
      <c r="I3429" s="410" t="str">
        <f t="shared" si="107"/>
        <v>-- Iš plastifikuoto polivinilchlorido arba iš polietileno</v>
      </c>
      <c r="J3429" s="410" t="str">
        <f t="shared" si="107"/>
        <v>kilogramai</v>
      </c>
    </row>
    <row r="3430" spans="1:10" ht="18" hidden="1" customHeight="1">
      <c r="A3430" s="414"/>
      <c r="B3430" s="414"/>
      <c r="C3430" s="414"/>
      <c r="D3430" s="414"/>
      <c r="E3430" s="412">
        <v>2008</v>
      </c>
      <c r="F3430" s="413">
        <v>47631.6</v>
      </c>
      <c r="G3430" s="413">
        <v>150645.4</v>
      </c>
      <c r="H3430" s="410">
        <f t="shared" si="106"/>
        <v>39191011</v>
      </c>
      <c r="I3430" s="410" t="str">
        <f t="shared" si="107"/>
        <v>-- Iš plastifikuoto polivinilchlorido arba iš polietileno</v>
      </c>
      <c r="J3430" s="410" t="str">
        <f t="shared" si="107"/>
        <v>kilogramai</v>
      </c>
    </row>
    <row r="3431" spans="1:10" ht="18" hidden="1" customHeight="1">
      <c r="A3431" s="414"/>
      <c r="B3431" s="414"/>
      <c r="C3431" s="414"/>
      <c r="D3431" s="414"/>
      <c r="E3431" s="412">
        <v>2007</v>
      </c>
      <c r="F3431" s="413">
        <v>45367.199999999997</v>
      </c>
      <c r="G3431" s="413">
        <v>189049</v>
      </c>
      <c r="H3431" s="410">
        <f t="shared" si="106"/>
        <v>39191011</v>
      </c>
      <c r="I3431" s="410" t="str">
        <f t="shared" si="107"/>
        <v>-- Iš plastifikuoto polivinilchlorido arba iš polietileno</v>
      </c>
      <c r="J3431" s="410" t="str">
        <f t="shared" si="107"/>
        <v>kilogramai</v>
      </c>
    </row>
    <row r="3432" spans="1:10" ht="18" hidden="1" customHeight="1">
      <c r="A3432" s="414"/>
      <c r="B3432" s="414"/>
      <c r="C3432" s="414"/>
      <c r="D3432" s="414"/>
      <c r="E3432" s="412">
        <v>2006</v>
      </c>
      <c r="F3432" s="413">
        <v>30499</v>
      </c>
      <c r="G3432" s="413">
        <v>136036.4</v>
      </c>
      <c r="H3432" s="410">
        <f t="shared" si="106"/>
        <v>39191011</v>
      </c>
      <c r="I3432" s="410" t="str">
        <f t="shared" si="107"/>
        <v>-- Iš plastifikuoto polivinilchlorido arba iš polietileno</v>
      </c>
      <c r="J3432" s="410" t="str">
        <f t="shared" si="107"/>
        <v>kilogramai</v>
      </c>
    </row>
    <row r="3433" spans="1:10" ht="18" hidden="1" customHeight="1">
      <c r="A3433" s="414"/>
      <c r="B3433" s="414"/>
      <c r="C3433" s="414"/>
      <c r="D3433" s="414"/>
      <c r="E3433" s="412">
        <v>2005</v>
      </c>
      <c r="F3433" s="413">
        <v>28272.6</v>
      </c>
      <c r="G3433" s="413">
        <v>158836.70000000001</v>
      </c>
      <c r="H3433" s="410">
        <f t="shared" si="106"/>
        <v>39191011</v>
      </c>
      <c r="I3433" s="410" t="str">
        <f t="shared" si="107"/>
        <v>-- Iš plastifikuoto polivinilchlorido arba iš polietileno</v>
      </c>
      <c r="J3433" s="410" t="str">
        <f t="shared" si="107"/>
        <v>kilogramai</v>
      </c>
    </row>
    <row r="3434" spans="1:10" ht="18" hidden="1" customHeight="1">
      <c r="A3434" s="414"/>
      <c r="B3434" s="411" t="s">
        <v>3457</v>
      </c>
      <c r="C3434" s="411" t="s">
        <v>3458</v>
      </c>
      <c r="D3434" s="411" t="s">
        <v>3054</v>
      </c>
      <c r="E3434" s="412">
        <v>2018</v>
      </c>
      <c r="F3434" s="413">
        <v>125889.9</v>
      </c>
      <c r="G3434" s="413">
        <v>404376</v>
      </c>
      <c r="H3434" s="410">
        <f t="shared" si="106"/>
        <v>39191012</v>
      </c>
      <c r="I3434" s="410" t="str">
        <f t="shared" si="107"/>
        <v>--- Iš polivinilchlorido arba iš polietileno</v>
      </c>
      <c r="J3434" s="410" t="str">
        <f t="shared" si="107"/>
        <v>kilogramai</v>
      </c>
    </row>
    <row r="3435" spans="1:10" ht="18" hidden="1" customHeight="1">
      <c r="A3435" s="414"/>
      <c r="B3435" s="414"/>
      <c r="C3435" s="414"/>
      <c r="D3435" s="414"/>
      <c r="E3435" s="412">
        <v>2017</v>
      </c>
      <c r="F3435" s="413">
        <v>143999.29999999999</v>
      </c>
      <c r="G3435" s="413">
        <v>413553.4</v>
      </c>
      <c r="H3435" s="410">
        <f t="shared" si="106"/>
        <v>39191012</v>
      </c>
      <c r="I3435" s="410" t="str">
        <f t="shared" si="107"/>
        <v>--- Iš polivinilchlorido arba iš polietileno</v>
      </c>
      <c r="J3435" s="410" t="str">
        <f t="shared" si="107"/>
        <v>kilogramai</v>
      </c>
    </row>
    <row r="3436" spans="1:10" ht="18" hidden="1" customHeight="1">
      <c r="A3436" s="414"/>
      <c r="B3436" s="414"/>
      <c r="C3436" s="414"/>
      <c r="D3436" s="414"/>
      <c r="E3436" s="412">
        <v>2016</v>
      </c>
      <c r="F3436" s="413">
        <v>120631.9</v>
      </c>
      <c r="G3436" s="413">
        <v>375508.1</v>
      </c>
      <c r="H3436" s="410">
        <f t="shared" si="106"/>
        <v>39191012</v>
      </c>
      <c r="I3436" s="410" t="str">
        <f t="shared" si="107"/>
        <v>--- Iš polivinilchlorido arba iš polietileno</v>
      </c>
      <c r="J3436" s="410" t="str">
        <f t="shared" si="107"/>
        <v>kilogramai</v>
      </c>
    </row>
    <row r="3437" spans="1:10" ht="18" hidden="1" customHeight="1">
      <c r="A3437" s="414"/>
      <c r="B3437" s="414"/>
      <c r="C3437" s="414"/>
      <c r="D3437" s="414"/>
      <c r="E3437" s="412">
        <v>2015</v>
      </c>
      <c r="F3437" s="413">
        <v>255970.2</v>
      </c>
      <c r="G3437" s="413">
        <v>555615.4</v>
      </c>
      <c r="H3437" s="410">
        <f t="shared" si="106"/>
        <v>39191012</v>
      </c>
      <c r="I3437" s="410" t="str">
        <f t="shared" si="107"/>
        <v>--- Iš polivinilchlorido arba iš polietileno</v>
      </c>
      <c r="J3437" s="410" t="str">
        <f t="shared" si="107"/>
        <v>kilogramai</v>
      </c>
    </row>
    <row r="3438" spans="1:10" ht="18" hidden="1" customHeight="1">
      <c r="A3438" s="414"/>
      <c r="B3438" s="414"/>
      <c r="C3438" s="414"/>
      <c r="D3438" s="414"/>
      <c r="E3438" s="412">
        <v>2014</v>
      </c>
      <c r="F3438" s="413">
        <v>994237.7</v>
      </c>
      <c r="G3438" s="413">
        <v>1321327.3999999999</v>
      </c>
      <c r="H3438" s="410">
        <f t="shared" si="106"/>
        <v>39191012</v>
      </c>
      <c r="I3438" s="410" t="str">
        <f t="shared" si="107"/>
        <v>--- Iš polivinilchlorido arba iš polietileno</v>
      </c>
      <c r="J3438" s="410" t="str">
        <f t="shared" si="107"/>
        <v>kilogramai</v>
      </c>
    </row>
    <row r="3439" spans="1:10" ht="18" hidden="1" customHeight="1">
      <c r="A3439" s="414"/>
      <c r="B3439" s="414"/>
      <c r="C3439" s="414"/>
      <c r="D3439" s="414"/>
      <c r="E3439" s="412">
        <v>2013</v>
      </c>
      <c r="F3439" s="413">
        <v>1118902.3999999999</v>
      </c>
      <c r="G3439" s="413">
        <v>883590.3</v>
      </c>
      <c r="H3439" s="410">
        <f t="shared" si="106"/>
        <v>39191012</v>
      </c>
      <c r="I3439" s="410" t="str">
        <f t="shared" si="107"/>
        <v>--- Iš polivinilchlorido arba iš polietileno</v>
      </c>
      <c r="J3439" s="410" t="str">
        <f t="shared" si="107"/>
        <v>kilogramai</v>
      </c>
    </row>
    <row r="3440" spans="1:10" ht="18" hidden="1" customHeight="1">
      <c r="A3440" s="414"/>
      <c r="B3440" s="414"/>
      <c r="C3440" s="414"/>
      <c r="D3440" s="414"/>
      <c r="E3440" s="412">
        <v>2012</v>
      </c>
      <c r="F3440" s="413">
        <v>505972.4</v>
      </c>
      <c r="G3440" s="413">
        <v>392626.6</v>
      </c>
      <c r="H3440" s="410">
        <f t="shared" si="106"/>
        <v>39191012</v>
      </c>
      <c r="I3440" s="410" t="str">
        <f t="shared" si="107"/>
        <v>--- Iš polivinilchlorido arba iš polietileno</v>
      </c>
      <c r="J3440" s="410" t="str">
        <f t="shared" si="107"/>
        <v>kilogramai</v>
      </c>
    </row>
    <row r="3441" spans="1:10" ht="18" hidden="1" customHeight="1">
      <c r="A3441" s="414"/>
      <c r="B3441" s="414"/>
      <c r="C3441" s="414"/>
      <c r="D3441" s="414"/>
      <c r="E3441" s="412">
        <v>2011</v>
      </c>
      <c r="F3441" s="413">
        <v>69635.5</v>
      </c>
      <c r="G3441" s="413">
        <v>343411.1</v>
      </c>
      <c r="H3441" s="410">
        <f t="shared" si="106"/>
        <v>39191012</v>
      </c>
      <c r="I3441" s="410" t="str">
        <f t="shared" si="107"/>
        <v>--- Iš polivinilchlorido arba iš polietileno</v>
      </c>
      <c r="J3441" s="410" t="str">
        <f t="shared" si="107"/>
        <v>kilogramai</v>
      </c>
    </row>
    <row r="3442" spans="1:10" ht="18" hidden="1" customHeight="1">
      <c r="A3442" s="414"/>
      <c r="B3442" s="414"/>
      <c r="C3442" s="414"/>
      <c r="D3442" s="414"/>
      <c r="E3442" s="412">
        <v>2010</v>
      </c>
      <c r="F3442" s="413">
        <v>129129.60000000001</v>
      </c>
      <c r="G3442" s="413">
        <v>288442.7</v>
      </c>
      <c r="H3442" s="410">
        <f t="shared" si="106"/>
        <v>39191012</v>
      </c>
      <c r="I3442" s="410" t="str">
        <f t="shared" si="107"/>
        <v>--- Iš polivinilchlorido arba iš polietileno</v>
      </c>
      <c r="J3442" s="410" t="str">
        <f t="shared" si="107"/>
        <v>kilogramai</v>
      </c>
    </row>
    <row r="3443" spans="1:10" ht="18" hidden="1" customHeight="1">
      <c r="A3443" s="414"/>
      <c r="B3443" s="414"/>
      <c r="C3443" s="414"/>
      <c r="D3443" s="414"/>
      <c r="E3443" s="412">
        <v>2009</v>
      </c>
      <c r="F3443" s="413"/>
      <c r="G3443" s="413"/>
      <c r="H3443" s="410">
        <f t="shared" si="106"/>
        <v>39191012</v>
      </c>
      <c r="I3443" s="410" t="str">
        <f t="shared" si="107"/>
        <v>--- Iš polivinilchlorido arba iš polietileno</v>
      </c>
      <c r="J3443" s="410" t="str">
        <f t="shared" si="107"/>
        <v>kilogramai</v>
      </c>
    </row>
    <row r="3444" spans="1:10" ht="18" hidden="1" customHeight="1">
      <c r="A3444" s="414"/>
      <c r="B3444" s="414"/>
      <c r="C3444" s="414"/>
      <c r="D3444" s="414"/>
      <c r="E3444" s="412">
        <v>2008</v>
      </c>
      <c r="F3444" s="413"/>
      <c r="G3444" s="413"/>
      <c r="H3444" s="410">
        <f t="shared" si="106"/>
        <v>39191012</v>
      </c>
      <c r="I3444" s="410" t="str">
        <f t="shared" si="107"/>
        <v>--- Iš polivinilchlorido arba iš polietileno</v>
      </c>
      <c r="J3444" s="410" t="str">
        <f t="shared" si="107"/>
        <v>kilogramai</v>
      </c>
    </row>
    <row r="3445" spans="1:10" ht="18" hidden="1" customHeight="1">
      <c r="A3445" s="414"/>
      <c r="B3445" s="414"/>
      <c r="C3445" s="414"/>
      <c r="D3445" s="414"/>
      <c r="E3445" s="412">
        <v>2007</v>
      </c>
      <c r="F3445" s="413"/>
      <c r="G3445" s="413"/>
      <c r="H3445" s="410">
        <f t="shared" si="106"/>
        <v>39191012</v>
      </c>
      <c r="I3445" s="410" t="str">
        <f t="shared" si="107"/>
        <v>--- Iš polivinilchlorido arba iš polietileno</v>
      </c>
      <c r="J3445" s="410" t="str">
        <f t="shared" si="107"/>
        <v>kilogramai</v>
      </c>
    </row>
    <row r="3446" spans="1:10" ht="18" hidden="1" customHeight="1">
      <c r="A3446" s="414"/>
      <c r="B3446" s="414"/>
      <c r="C3446" s="414"/>
      <c r="D3446" s="414"/>
      <c r="E3446" s="412">
        <v>2006</v>
      </c>
      <c r="F3446" s="413"/>
      <c r="G3446" s="413"/>
      <c r="H3446" s="410">
        <f t="shared" si="106"/>
        <v>39191012</v>
      </c>
      <c r="I3446" s="410" t="str">
        <f t="shared" si="107"/>
        <v>--- Iš polivinilchlorido arba iš polietileno</v>
      </c>
      <c r="J3446" s="410" t="str">
        <f t="shared" si="107"/>
        <v>kilogramai</v>
      </c>
    </row>
    <row r="3447" spans="1:10" ht="18" hidden="1" customHeight="1">
      <c r="A3447" s="414"/>
      <c r="B3447" s="414"/>
      <c r="C3447" s="414"/>
      <c r="D3447" s="414"/>
      <c r="E3447" s="412">
        <v>2005</v>
      </c>
      <c r="F3447" s="413"/>
      <c r="G3447" s="413"/>
      <c r="H3447" s="410">
        <f t="shared" si="106"/>
        <v>39191012</v>
      </c>
      <c r="I3447" s="410" t="str">
        <f t="shared" si="107"/>
        <v>--- Iš polivinilchlorido arba iš polietileno</v>
      </c>
      <c r="J3447" s="410" t="str">
        <f t="shared" si="107"/>
        <v>kilogramai</v>
      </c>
    </row>
    <row r="3448" spans="1:10" ht="18" hidden="1" customHeight="1">
      <c r="A3448" s="414"/>
      <c r="B3448" s="411" t="s">
        <v>3459</v>
      </c>
      <c r="C3448" s="411" t="s">
        <v>3460</v>
      </c>
      <c r="D3448" s="411" t="s">
        <v>3054</v>
      </c>
      <c r="E3448" s="412">
        <v>2018</v>
      </c>
      <c r="F3448" s="413"/>
      <c r="G3448" s="413"/>
      <c r="H3448" s="410">
        <f t="shared" si="106"/>
        <v>39191013</v>
      </c>
      <c r="I3448" s="410" t="str">
        <f t="shared" si="107"/>
        <v>-- Iš neplastifikuoto polivinilchlorido</v>
      </c>
      <c r="J3448" s="410" t="str">
        <f t="shared" si="107"/>
        <v>kilogramai</v>
      </c>
    </row>
    <row r="3449" spans="1:10" ht="18" hidden="1" customHeight="1">
      <c r="A3449" s="414"/>
      <c r="B3449" s="414"/>
      <c r="C3449" s="414"/>
      <c r="D3449" s="414"/>
      <c r="E3449" s="412">
        <v>2017</v>
      </c>
      <c r="F3449" s="413"/>
      <c r="G3449" s="413"/>
      <c r="H3449" s="410">
        <f t="shared" si="106"/>
        <v>39191013</v>
      </c>
      <c r="I3449" s="410" t="str">
        <f t="shared" si="107"/>
        <v>-- Iš neplastifikuoto polivinilchlorido</v>
      </c>
      <c r="J3449" s="410" t="str">
        <f t="shared" si="107"/>
        <v>kilogramai</v>
      </c>
    </row>
    <row r="3450" spans="1:10" ht="18" hidden="1" customHeight="1">
      <c r="A3450" s="414"/>
      <c r="B3450" s="414"/>
      <c r="C3450" s="414"/>
      <c r="D3450" s="414"/>
      <c r="E3450" s="412">
        <v>2016</v>
      </c>
      <c r="F3450" s="413"/>
      <c r="G3450" s="413"/>
      <c r="H3450" s="410">
        <f t="shared" si="106"/>
        <v>39191013</v>
      </c>
      <c r="I3450" s="410" t="str">
        <f t="shared" si="107"/>
        <v>-- Iš neplastifikuoto polivinilchlorido</v>
      </c>
      <c r="J3450" s="410" t="str">
        <f t="shared" si="107"/>
        <v>kilogramai</v>
      </c>
    </row>
    <row r="3451" spans="1:10" ht="18" hidden="1" customHeight="1">
      <c r="A3451" s="414"/>
      <c r="B3451" s="414"/>
      <c r="C3451" s="414"/>
      <c r="D3451" s="414"/>
      <c r="E3451" s="412">
        <v>2015</v>
      </c>
      <c r="F3451" s="413"/>
      <c r="G3451" s="413"/>
      <c r="H3451" s="410">
        <f t="shared" si="106"/>
        <v>39191013</v>
      </c>
      <c r="I3451" s="410" t="str">
        <f t="shared" si="107"/>
        <v>-- Iš neplastifikuoto polivinilchlorido</v>
      </c>
      <c r="J3451" s="410" t="str">
        <f t="shared" si="107"/>
        <v>kilogramai</v>
      </c>
    </row>
    <row r="3452" spans="1:10" ht="18" hidden="1" customHeight="1">
      <c r="A3452" s="414"/>
      <c r="B3452" s="414"/>
      <c r="C3452" s="414"/>
      <c r="D3452" s="414"/>
      <c r="E3452" s="412">
        <v>2014</v>
      </c>
      <c r="F3452" s="413"/>
      <c r="G3452" s="413"/>
      <c r="H3452" s="410">
        <f t="shared" si="106"/>
        <v>39191013</v>
      </c>
      <c r="I3452" s="410" t="str">
        <f t="shared" si="107"/>
        <v>-- Iš neplastifikuoto polivinilchlorido</v>
      </c>
      <c r="J3452" s="410" t="str">
        <f t="shared" si="107"/>
        <v>kilogramai</v>
      </c>
    </row>
    <row r="3453" spans="1:10" ht="18" hidden="1" customHeight="1">
      <c r="A3453" s="414"/>
      <c r="B3453" s="414"/>
      <c r="C3453" s="414"/>
      <c r="D3453" s="414"/>
      <c r="E3453" s="412">
        <v>2013</v>
      </c>
      <c r="F3453" s="413"/>
      <c r="G3453" s="413"/>
      <c r="H3453" s="410">
        <f t="shared" si="106"/>
        <v>39191013</v>
      </c>
      <c r="I3453" s="410" t="str">
        <f t="shared" si="107"/>
        <v>-- Iš neplastifikuoto polivinilchlorido</v>
      </c>
      <c r="J3453" s="410" t="str">
        <f t="shared" si="107"/>
        <v>kilogramai</v>
      </c>
    </row>
    <row r="3454" spans="1:10" ht="18" hidden="1" customHeight="1">
      <c r="A3454" s="414"/>
      <c r="B3454" s="414"/>
      <c r="C3454" s="414"/>
      <c r="D3454" s="414"/>
      <c r="E3454" s="412">
        <v>2012</v>
      </c>
      <c r="F3454" s="413"/>
      <c r="G3454" s="413"/>
      <c r="H3454" s="410">
        <f t="shared" si="106"/>
        <v>39191013</v>
      </c>
      <c r="I3454" s="410" t="str">
        <f t="shared" si="107"/>
        <v>-- Iš neplastifikuoto polivinilchlorido</v>
      </c>
      <c r="J3454" s="410" t="str">
        <f t="shared" si="107"/>
        <v>kilogramai</v>
      </c>
    </row>
    <row r="3455" spans="1:10" ht="18" hidden="1" customHeight="1">
      <c r="A3455" s="414"/>
      <c r="B3455" s="414"/>
      <c r="C3455" s="414"/>
      <c r="D3455" s="414"/>
      <c r="E3455" s="412">
        <v>2011</v>
      </c>
      <c r="F3455" s="413"/>
      <c r="G3455" s="413"/>
      <c r="H3455" s="410">
        <f t="shared" si="106"/>
        <v>39191013</v>
      </c>
      <c r="I3455" s="410" t="str">
        <f t="shared" si="107"/>
        <v>-- Iš neplastifikuoto polivinilchlorido</v>
      </c>
      <c r="J3455" s="410" t="str">
        <f t="shared" si="107"/>
        <v>kilogramai</v>
      </c>
    </row>
    <row r="3456" spans="1:10" ht="18" hidden="1" customHeight="1">
      <c r="A3456" s="414"/>
      <c r="B3456" s="414"/>
      <c r="C3456" s="414"/>
      <c r="D3456" s="414"/>
      <c r="E3456" s="412">
        <v>2010</v>
      </c>
      <c r="F3456" s="413"/>
      <c r="G3456" s="413"/>
      <c r="H3456" s="410">
        <f t="shared" si="106"/>
        <v>39191013</v>
      </c>
      <c r="I3456" s="410" t="str">
        <f t="shared" si="107"/>
        <v>-- Iš neplastifikuoto polivinilchlorido</v>
      </c>
      <c r="J3456" s="410" t="str">
        <f t="shared" si="107"/>
        <v>kilogramai</v>
      </c>
    </row>
    <row r="3457" spans="1:10" ht="18" hidden="1" customHeight="1">
      <c r="A3457" s="414"/>
      <c r="B3457" s="414"/>
      <c r="C3457" s="414"/>
      <c r="D3457" s="414"/>
      <c r="E3457" s="412">
        <v>2009</v>
      </c>
      <c r="F3457" s="413">
        <v>9808.5</v>
      </c>
      <c r="G3457" s="413">
        <v>70004.800000000003</v>
      </c>
      <c r="H3457" s="410">
        <f t="shared" si="106"/>
        <v>39191013</v>
      </c>
      <c r="I3457" s="410" t="str">
        <f t="shared" si="107"/>
        <v>-- Iš neplastifikuoto polivinilchlorido</v>
      </c>
      <c r="J3457" s="410" t="str">
        <f t="shared" si="107"/>
        <v>kilogramai</v>
      </c>
    </row>
    <row r="3458" spans="1:10" ht="18" hidden="1" customHeight="1">
      <c r="A3458" s="414"/>
      <c r="B3458" s="414"/>
      <c r="C3458" s="414"/>
      <c r="D3458" s="414"/>
      <c r="E3458" s="412">
        <v>2008</v>
      </c>
      <c r="F3458" s="413">
        <v>13548.5</v>
      </c>
      <c r="G3458" s="413">
        <v>140298.79999999999</v>
      </c>
      <c r="H3458" s="410">
        <f t="shared" si="106"/>
        <v>39191013</v>
      </c>
      <c r="I3458" s="410" t="str">
        <f t="shared" si="107"/>
        <v>-- Iš neplastifikuoto polivinilchlorido</v>
      </c>
      <c r="J3458" s="410" t="str">
        <f t="shared" si="107"/>
        <v>kilogramai</v>
      </c>
    </row>
    <row r="3459" spans="1:10" ht="18" hidden="1" customHeight="1">
      <c r="A3459" s="414"/>
      <c r="B3459" s="414"/>
      <c r="C3459" s="414"/>
      <c r="D3459" s="414"/>
      <c r="E3459" s="412">
        <v>2007</v>
      </c>
      <c r="F3459" s="413">
        <v>21066.799999999999</v>
      </c>
      <c r="G3459" s="413">
        <v>144050.5</v>
      </c>
      <c r="H3459" s="410">
        <f t="shared" si="106"/>
        <v>39191013</v>
      </c>
      <c r="I3459" s="410" t="str">
        <f t="shared" si="107"/>
        <v>-- Iš neplastifikuoto polivinilchlorido</v>
      </c>
      <c r="J3459" s="410" t="str">
        <f t="shared" si="107"/>
        <v>kilogramai</v>
      </c>
    </row>
    <row r="3460" spans="1:10" ht="18" hidden="1" customHeight="1">
      <c r="A3460" s="414"/>
      <c r="B3460" s="414"/>
      <c r="C3460" s="414"/>
      <c r="D3460" s="414"/>
      <c r="E3460" s="412">
        <v>2006</v>
      </c>
      <c r="F3460" s="413">
        <v>29830.400000000001</v>
      </c>
      <c r="G3460" s="413">
        <v>135028.9</v>
      </c>
      <c r="H3460" s="410">
        <f t="shared" si="106"/>
        <v>39191013</v>
      </c>
      <c r="I3460" s="410" t="str">
        <f t="shared" si="107"/>
        <v>-- Iš neplastifikuoto polivinilchlorido</v>
      </c>
      <c r="J3460" s="410" t="str">
        <f t="shared" si="107"/>
        <v>kilogramai</v>
      </c>
    </row>
    <row r="3461" spans="1:10" ht="18" hidden="1" customHeight="1">
      <c r="A3461" s="414"/>
      <c r="B3461" s="414"/>
      <c r="C3461" s="414"/>
      <c r="D3461" s="414"/>
      <c r="E3461" s="412">
        <v>2005</v>
      </c>
      <c r="F3461" s="413">
        <v>24363.7</v>
      </c>
      <c r="G3461" s="413">
        <v>52530.9</v>
      </c>
      <c r="H3461" s="410">
        <f t="shared" ref="H3461:H3524" si="108">+IF(B3461=0,H3460,VALUE(B3461))</f>
        <v>39191013</v>
      </c>
      <c r="I3461" s="410" t="str">
        <f t="shared" ref="I3461:J3524" si="109">+IF(C3461=0,I3460,C3461)</f>
        <v>-- Iš neplastifikuoto polivinilchlorido</v>
      </c>
      <c r="J3461" s="410" t="str">
        <f t="shared" si="109"/>
        <v>kilogramai</v>
      </c>
    </row>
    <row r="3462" spans="1:10" ht="18" hidden="1" customHeight="1">
      <c r="A3462" s="414"/>
      <c r="B3462" s="411" t="s">
        <v>3461</v>
      </c>
      <c r="C3462" s="411" t="s">
        <v>3462</v>
      </c>
      <c r="D3462" s="411" t="s">
        <v>3054</v>
      </c>
      <c r="E3462" s="412">
        <v>2018</v>
      </c>
      <c r="F3462" s="413">
        <v>211173.8</v>
      </c>
      <c r="G3462" s="413">
        <v>1219371</v>
      </c>
      <c r="H3462" s="410">
        <f t="shared" si="108"/>
        <v>39191015</v>
      </c>
      <c r="I3462" s="410" t="str">
        <f t="shared" si="109"/>
        <v>--- Iš polipropileno</v>
      </c>
      <c r="J3462" s="410" t="str">
        <f t="shared" si="109"/>
        <v>kilogramai</v>
      </c>
    </row>
    <row r="3463" spans="1:10" ht="18" hidden="1" customHeight="1">
      <c r="A3463" s="414"/>
      <c r="B3463" s="414"/>
      <c r="C3463" s="414"/>
      <c r="D3463" s="414"/>
      <c r="E3463" s="412">
        <v>2017</v>
      </c>
      <c r="F3463" s="413">
        <v>169147.6</v>
      </c>
      <c r="G3463" s="413">
        <v>1150544.8</v>
      </c>
      <c r="H3463" s="410">
        <f t="shared" si="108"/>
        <v>39191015</v>
      </c>
      <c r="I3463" s="410" t="str">
        <f t="shared" si="109"/>
        <v>--- Iš polipropileno</v>
      </c>
      <c r="J3463" s="410" t="str">
        <f t="shared" si="109"/>
        <v>kilogramai</v>
      </c>
    </row>
    <row r="3464" spans="1:10" ht="18" hidden="1" customHeight="1">
      <c r="A3464" s="414"/>
      <c r="B3464" s="414"/>
      <c r="C3464" s="414"/>
      <c r="D3464" s="414"/>
      <c r="E3464" s="412">
        <v>2016</v>
      </c>
      <c r="F3464" s="413">
        <v>173770.9</v>
      </c>
      <c r="G3464" s="413">
        <v>1197687.1000000001</v>
      </c>
      <c r="H3464" s="410">
        <f t="shared" si="108"/>
        <v>39191015</v>
      </c>
      <c r="I3464" s="410" t="str">
        <f t="shared" si="109"/>
        <v>--- Iš polipropileno</v>
      </c>
      <c r="J3464" s="410" t="str">
        <f t="shared" si="109"/>
        <v>kilogramai</v>
      </c>
    </row>
    <row r="3465" spans="1:10" ht="18" hidden="1" customHeight="1">
      <c r="A3465" s="414"/>
      <c r="B3465" s="414"/>
      <c r="C3465" s="414"/>
      <c r="D3465" s="414"/>
      <c r="E3465" s="412">
        <v>2015</v>
      </c>
      <c r="F3465" s="413">
        <v>171862.3</v>
      </c>
      <c r="G3465" s="413">
        <v>1279759.3999999999</v>
      </c>
      <c r="H3465" s="410">
        <f t="shared" si="108"/>
        <v>39191015</v>
      </c>
      <c r="I3465" s="410" t="str">
        <f t="shared" si="109"/>
        <v>--- Iš polipropileno</v>
      </c>
      <c r="J3465" s="410" t="str">
        <f t="shared" si="109"/>
        <v>kilogramai</v>
      </c>
    </row>
    <row r="3466" spans="1:10" ht="18" hidden="1" customHeight="1">
      <c r="A3466" s="414"/>
      <c r="B3466" s="414"/>
      <c r="C3466" s="414"/>
      <c r="D3466" s="414"/>
      <c r="E3466" s="412">
        <v>2014</v>
      </c>
      <c r="F3466" s="413">
        <v>178247.3</v>
      </c>
      <c r="G3466" s="413">
        <v>1172589.3</v>
      </c>
      <c r="H3466" s="410">
        <f t="shared" si="108"/>
        <v>39191015</v>
      </c>
      <c r="I3466" s="410" t="str">
        <f t="shared" si="109"/>
        <v>--- Iš polipropileno</v>
      </c>
      <c r="J3466" s="410" t="str">
        <f t="shared" si="109"/>
        <v>kilogramai</v>
      </c>
    </row>
    <row r="3467" spans="1:10" ht="18" hidden="1" customHeight="1">
      <c r="A3467" s="414"/>
      <c r="B3467" s="414"/>
      <c r="C3467" s="414"/>
      <c r="D3467" s="414"/>
      <c r="E3467" s="412">
        <v>2013</v>
      </c>
      <c r="F3467" s="413">
        <v>143551.1</v>
      </c>
      <c r="G3467" s="413">
        <v>948125</v>
      </c>
      <c r="H3467" s="410">
        <f t="shared" si="108"/>
        <v>39191015</v>
      </c>
      <c r="I3467" s="410" t="str">
        <f t="shared" si="109"/>
        <v>--- Iš polipropileno</v>
      </c>
      <c r="J3467" s="410" t="str">
        <f t="shared" si="109"/>
        <v>kilogramai</v>
      </c>
    </row>
    <row r="3468" spans="1:10" ht="18" hidden="1" customHeight="1">
      <c r="A3468" s="414"/>
      <c r="B3468" s="414"/>
      <c r="C3468" s="414"/>
      <c r="D3468" s="414"/>
      <c r="E3468" s="412">
        <v>2012</v>
      </c>
      <c r="F3468" s="413">
        <v>177419.9</v>
      </c>
      <c r="G3468" s="413">
        <v>831483.4</v>
      </c>
      <c r="H3468" s="410">
        <f t="shared" si="108"/>
        <v>39191015</v>
      </c>
      <c r="I3468" s="410" t="str">
        <f t="shared" si="109"/>
        <v>--- Iš polipropileno</v>
      </c>
      <c r="J3468" s="410" t="str">
        <f t="shared" si="109"/>
        <v>kilogramai</v>
      </c>
    </row>
    <row r="3469" spans="1:10" ht="18" hidden="1" customHeight="1">
      <c r="A3469" s="414"/>
      <c r="B3469" s="414"/>
      <c r="C3469" s="414"/>
      <c r="D3469" s="414"/>
      <c r="E3469" s="412">
        <v>2011</v>
      </c>
      <c r="F3469" s="413">
        <v>178713.3</v>
      </c>
      <c r="G3469" s="413">
        <v>702007.9</v>
      </c>
      <c r="H3469" s="410">
        <f t="shared" si="108"/>
        <v>39191015</v>
      </c>
      <c r="I3469" s="410" t="str">
        <f t="shared" si="109"/>
        <v>--- Iš polipropileno</v>
      </c>
      <c r="J3469" s="410" t="str">
        <f t="shared" si="109"/>
        <v>kilogramai</v>
      </c>
    </row>
    <row r="3470" spans="1:10" ht="18" hidden="1" customHeight="1">
      <c r="A3470" s="414"/>
      <c r="B3470" s="414"/>
      <c r="C3470" s="414"/>
      <c r="D3470" s="414"/>
      <c r="E3470" s="412">
        <v>2010</v>
      </c>
      <c r="F3470" s="413">
        <v>406436.8</v>
      </c>
      <c r="G3470" s="413">
        <v>981262.2</v>
      </c>
      <c r="H3470" s="410">
        <f t="shared" si="108"/>
        <v>39191015</v>
      </c>
      <c r="I3470" s="410" t="str">
        <f t="shared" si="109"/>
        <v>--- Iš polipropileno</v>
      </c>
      <c r="J3470" s="410" t="str">
        <f t="shared" si="109"/>
        <v>kilogramai</v>
      </c>
    </row>
    <row r="3471" spans="1:10" ht="18" hidden="1" customHeight="1">
      <c r="A3471" s="414"/>
      <c r="B3471" s="414"/>
      <c r="C3471" s="414"/>
      <c r="D3471" s="414"/>
      <c r="E3471" s="412">
        <v>2009</v>
      </c>
      <c r="F3471" s="413">
        <v>213270.3</v>
      </c>
      <c r="G3471" s="413">
        <v>826501.9</v>
      </c>
      <c r="H3471" s="410">
        <f t="shared" si="108"/>
        <v>39191015</v>
      </c>
      <c r="I3471" s="410" t="str">
        <f t="shared" si="109"/>
        <v>--- Iš polipropileno</v>
      </c>
      <c r="J3471" s="410" t="str">
        <f t="shared" si="109"/>
        <v>kilogramai</v>
      </c>
    </row>
    <row r="3472" spans="1:10" ht="18" hidden="1" customHeight="1">
      <c r="A3472" s="414"/>
      <c r="B3472" s="414"/>
      <c r="C3472" s="414"/>
      <c r="D3472" s="414"/>
      <c r="E3472" s="412">
        <v>2008</v>
      </c>
      <c r="F3472" s="413">
        <v>546892.6</v>
      </c>
      <c r="G3472" s="413">
        <v>931247.2</v>
      </c>
      <c r="H3472" s="410">
        <f t="shared" si="108"/>
        <v>39191015</v>
      </c>
      <c r="I3472" s="410" t="str">
        <f t="shared" si="109"/>
        <v>--- Iš polipropileno</v>
      </c>
      <c r="J3472" s="410" t="str">
        <f t="shared" si="109"/>
        <v>kilogramai</v>
      </c>
    </row>
    <row r="3473" spans="1:10" ht="18" hidden="1" customHeight="1">
      <c r="A3473" s="414"/>
      <c r="B3473" s="414"/>
      <c r="C3473" s="414"/>
      <c r="D3473" s="414"/>
      <c r="E3473" s="412">
        <v>2007</v>
      </c>
      <c r="F3473" s="413">
        <v>429854.1</v>
      </c>
      <c r="G3473" s="413">
        <v>930279.8</v>
      </c>
      <c r="H3473" s="410">
        <f t="shared" si="108"/>
        <v>39191015</v>
      </c>
      <c r="I3473" s="410" t="str">
        <f t="shared" si="109"/>
        <v>--- Iš polipropileno</v>
      </c>
      <c r="J3473" s="410" t="str">
        <f t="shared" si="109"/>
        <v>kilogramai</v>
      </c>
    </row>
    <row r="3474" spans="1:10" ht="18" hidden="1" customHeight="1">
      <c r="A3474" s="414"/>
      <c r="B3474" s="414"/>
      <c r="C3474" s="414"/>
      <c r="D3474" s="414"/>
      <c r="E3474" s="412">
        <v>2006</v>
      </c>
      <c r="F3474" s="413">
        <v>186674.7</v>
      </c>
      <c r="G3474" s="413">
        <v>879488</v>
      </c>
      <c r="H3474" s="410">
        <f t="shared" si="108"/>
        <v>39191015</v>
      </c>
      <c r="I3474" s="410" t="str">
        <f t="shared" si="109"/>
        <v>--- Iš polipropileno</v>
      </c>
      <c r="J3474" s="410" t="str">
        <f t="shared" si="109"/>
        <v>kilogramai</v>
      </c>
    </row>
    <row r="3475" spans="1:10" ht="18" hidden="1" customHeight="1">
      <c r="A3475" s="414"/>
      <c r="B3475" s="414"/>
      <c r="C3475" s="414"/>
      <c r="D3475" s="414"/>
      <c r="E3475" s="412">
        <v>2005</v>
      </c>
      <c r="F3475" s="413">
        <v>126438.8</v>
      </c>
      <c r="G3475" s="413">
        <v>611316.30000000005</v>
      </c>
      <c r="H3475" s="410">
        <f t="shared" si="108"/>
        <v>39191015</v>
      </c>
      <c r="I3475" s="410" t="str">
        <f t="shared" si="109"/>
        <v>--- Iš polipropileno</v>
      </c>
      <c r="J3475" s="410" t="str">
        <f t="shared" si="109"/>
        <v>kilogramai</v>
      </c>
    </row>
    <row r="3476" spans="1:10" ht="18" hidden="1" customHeight="1">
      <c r="A3476" s="414"/>
      <c r="B3476" s="411" t="s">
        <v>3463</v>
      </c>
      <c r="C3476" s="411" t="s">
        <v>3335</v>
      </c>
      <c r="D3476" s="411" t="s">
        <v>3054</v>
      </c>
      <c r="E3476" s="412">
        <v>2018</v>
      </c>
      <c r="F3476" s="413">
        <v>66895.100000000006</v>
      </c>
      <c r="G3476" s="413">
        <v>346105.9</v>
      </c>
      <c r="H3476" s="410">
        <f t="shared" si="108"/>
        <v>39191019</v>
      </c>
      <c r="I3476" s="410" t="str">
        <f t="shared" si="109"/>
        <v>--- Kitos</v>
      </c>
      <c r="J3476" s="410" t="str">
        <f t="shared" si="109"/>
        <v>kilogramai</v>
      </c>
    </row>
    <row r="3477" spans="1:10" ht="18" hidden="1" customHeight="1">
      <c r="A3477" s="414"/>
      <c r="B3477" s="414"/>
      <c r="C3477" s="414"/>
      <c r="D3477" s="414"/>
      <c r="E3477" s="412">
        <v>2017</v>
      </c>
      <c r="F3477" s="413">
        <v>62463.3</v>
      </c>
      <c r="G3477" s="413">
        <v>319335.40000000002</v>
      </c>
      <c r="H3477" s="410">
        <f t="shared" si="108"/>
        <v>39191019</v>
      </c>
      <c r="I3477" s="410" t="str">
        <f t="shared" si="109"/>
        <v>--- Kitos</v>
      </c>
      <c r="J3477" s="410" t="str">
        <f t="shared" si="109"/>
        <v>kilogramai</v>
      </c>
    </row>
    <row r="3478" spans="1:10" ht="18" hidden="1" customHeight="1">
      <c r="A3478" s="414"/>
      <c r="B3478" s="414"/>
      <c r="C3478" s="414"/>
      <c r="D3478" s="414"/>
      <c r="E3478" s="412">
        <v>2016</v>
      </c>
      <c r="F3478" s="413">
        <v>107045.2</v>
      </c>
      <c r="G3478" s="413">
        <v>380781.8</v>
      </c>
      <c r="H3478" s="410">
        <f t="shared" si="108"/>
        <v>39191019</v>
      </c>
      <c r="I3478" s="410" t="str">
        <f t="shared" si="109"/>
        <v>--- Kitos</v>
      </c>
      <c r="J3478" s="410" t="str">
        <f t="shared" si="109"/>
        <v>kilogramai</v>
      </c>
    </row>
    <row r="3479" spans="1:10" ht="18" hidden="1" customHeight="1">
      <c r="A3479" s="414"/>
      <c r="B3479" s="414"/>
      <c r="C3479" s="414"/>
      <c r="D3479" s="414"/>
      <c r="E3479" s="412">
        <v>2015</v>
      </c>
      <c r="F3479" s="413">
        <v>78171.5</v>
      </c>
      <c r="G3479" s="413">
        <v>304914.7</v>
      </c>
      <c r="H3479" s="410">
        <f t="shared" si="108"/>
        <v>39191019</v>
      </c>
      <c r="I3479" s="410" t="str">
        <f t="shared" si="109"/>
        <v>--- Kitos</v>
      </c>
      <c r="J3479" s="410" t="str">
        <f t="shared" si="109"/>
        <v>kilogramai</v>
      </c>
    </row>
    <row r="3480" spans="1:10" ht="18" hidden="1" customHeight="1">
      <c r="A3480" s="414"/>
      <c r="B3480" s="414"/>
      <c r="C3480" s="414"/>
      <c r="D3480" s="414"/>
      <c r="E3480" s="412">
        <v>2014</v>
      </c>
      <c r="F3480" s="413">
        <v>48321.5</v>
      </c>
      <c r="G3480" s="413">
        <v>344201.9</v>
      </c>
      <c r="H3480" s="410">
        <f t="shared" si="108"/>
        <v>39191019</v>
      </c>
      <c r="I3480" s="410" t="str">
        <f t="shared" si="109"/>
        <v>--- Kitos</v>
      </c>
      <c r="J3480" s="410" t="str">
        <f t="shared" si="109"/>
        <v>kilogramai</v>
      </c>
    </row>
    <row r="3481" spans="1:10" ht="18" hidden="1" customHeight="1">
      <c r="A3481" s="414"/>
      <c r="B3481" s="414"/>
      <c r="C3481" s="414"/>
      <c r="D3481" s="414"/>
      <c r="E3481" s="412">
        <v>2013</v>
      </c>
      <c r="F3481" s="413">
        <v>148197.5</v>
      </c>
      <c r="G3481" s="413">
        <v>497623.6</v>
      </c>
      <c r="H3481" s="410">
        <f t="shared" si="108"/>
        <v>39191019</v>
      </c>
      <c r="I3481" s="410" t="str">
        <f t="shared" si="109"/>
        <v>--- Kitos</v>
      </c>
      <c r="J3481" s="410" t="str">
        <f t="shared" si="109"/>
        <v>kilogramai</v>
      </c>
    </row>
    <row r="3482" spans="1:10" ht="18" hidden="1" customHeight="1">
      <c r="A3482" s="414"/>
      <c r="B3482" s="414"/>
      <c r="C3482" s="414"/>
      <c r="D3482" s="414"/>
      <c r="E3482" s="412">
        <v>2012</v>
      </c>
      <c r="F3482" s="413">
        <v>276244.7</v>
      </c>
      <c r="G3482" s="413">
        <v>314526.3</v>
      </c>
      <c r="H3482" s="410">
        <f t="shared" si="108"/>
        <v>39191019</v>
      </c>
      <c r="I3482" s="410" t="str">
        <f t="shared" si="109"/>
        <v>--- Kitos</v>
      </c>
      <c r="J3482" s="410" t="str">
        <f t="shared" si="109"/>
        <v>kilogramai</v>
      </c>
    </row>
    <row r="3483" spans="1:10" ht="18" hidden="1" customHeight="1">
      <c r="A3483" s="414"/>
      <c r="B3483" s="414"/>
      <c r="C3483" s="414"/>
      <c r="D3483" s="414"/>
      <c r="E3483" s="412">
        <v>2011</v>
      </c>
      <c r="F3483" s="413">
        <v>840005.4</v>
      </c>
      <c r="G3483" s="413">
        <v>1004526.8</v>
      </c>
      <c r="H3483" s="410">
        <f t="shared" si="108"/>
        <v>39191019</v>
      </c>
      <c r="I3483" s="410" t="str">
        <f t="shared" si="109"/>
        <v>--- Kitos</v>
      </c>
      <c r="J3483" s="410" t="str">
        <f t="shared" si="109"/>
        <v>kilogramai</v>
      </c>
    </row>
    <row r="3484" spans="1:10" ht="18" hidden="1" customHeight="1">
      <c r="A3484" s="414"/>
      <c r="B3484" s="414"/>
      <c r="C3484" s="414"/>
      <c r="D3484" s="414"/>
      <c r="E3484" s="412">
        <v>2010</v>
      </c>
      <c r="F3484" s="413">
        <v>639010.9</v>
      </c>
      <c r="G3484" s="413">
        <v>232871.7</v>
      </c>
      <c r="H3484" s="410">
        <f t="shared" si="108"/>
        <v>39191019</v>
      </c>
      <c r="I3484" s="410" t="str">
        <f t="shared" si="109"/>
        <v>--- Kitos</v>
      </c>
      <c r="J3484" s="410" t="str">
        <f t="shared" si="109"/>
        <v>kilogramai</v>
      </c>
    </row>
    <row r="3485" spans="1:10" ht="18" hidden="1" customHeight="1">
      <c r="A3485" s="414"/>
      <c r="B3485" s="414"/>
      <c r="C3485" s="414"/>
      <c r="D3485" s="414"/>
      <c r="E3485" s="412">
        <v>2009</v>
      </c>
      <c r="F3485" s="413">
        <v>115526.7</v>
      </c>
      <c r="G3485" s="413">
        <v>221635.1</v>
      </c>
      <c r="H3485" s="410">
        <f t="shared" si="108"/>
        <v>39191019</v>
      </c>
      <c r="I3485" s="410" t="str">
        <f t="shared" si="109"/>
        <v>--- Kitos</v>
      </c>
      <c r="J3485" s="410" t="str">
        <f t="shared" si="109"/>
        <v>kilogramai</v>
      </c>
    </row>
    <row r="3486" spans="1:10" ht="18" hidden="1" customHeight="1">
      <c r="A3486" s="414"/>
      <c r="B3486" s="414"/>
      <c r="C3486" s="414"/>
      <c r="D3486" s="414"/>
      <c r="E3486" s="412">
        <v>2008</v>
      </c>
      <c r="F3486" s="413">
        <v>191472.9</v>
      </c>
      <c r="G3486" s="413">
        <v>352590.3</v>
      </c>
      <c r="H3486" s="410">
        <f t="shared" si="108"/>
        <v>39191019</v>
      </c>
      <c r="I3486" s="410" t="str">
        <f t="shared" si="109"/>
        <v>--- Kitos</v>
      </c>
      <c r="J3486" s="410" t="str">
        <f t="shared" si="109"/>
        <v>kilogramai</v>
      </c>
    </row>
    <row r="3487" spans="1:10" ht="18" hidden="1" customHeight="1">
      <c r="A3487" s="414"/>
      <c r="B3487" s="414"/>
      <c r="C3487" s="414"/>
      <c r="D3487" s="414"/>
      <c r="E3487" s="412">
        <v>2007</v>
      </c>
      <c r="F3487" s="413">
        <v>105112.6</v>
      </c>
      <c r="G3487" s="413">
        <v>520768.6</v>
      </c>
      <c r="H3487" s="410">
        <f t="shared" si="108"/>
        <v>39191019</v>
      </c>
      <c r="I3487" s="410" t="str">
        <f t="shared" si="109"/>
        <v>--- Kitos</v>
      </c>
      <c r="J3487" s="410" t="str">
        <f t="shared" si="109"/>
        <v>kilogramai</v>
      </c>
    </row>
    <row r="3488" spans="1:10" ht="18" hidden="1" customHeight="1">
      <c r="A3488" s="414"/>
      <c r="B3488" s="414"/>
      <c r="C3488" s="414"/>
      <c r="D3488" s="414"/>
      <c r="E3488" s="412">
        <v>2006</v>
      </c>
      <c r="F3488" s="413">
        <v>86725.9</v>
      </c>
      <c r="G3488" s="413">
        <v>229134.8</v>
      </c>
      <c r="H3488" s="410">
        <f t="shared" si="108"/>
        <v>39191019</v>
      </c>
      <c r="I3488" s="410" t="str">
        <f t="shared" si="109"/>
        <v>--- Kitos</v>
      </c>
      <c r="J3488" s="410" t="str">
        <f t="shared" si="109"/>
        <v>kilogramai</v>
      </c>
    </row>
    <row r="3489" spans="1:10" ht="18" hidden="1" customHeight="1">
      <c r="A3489" s="414"/>
      <c r="B3489" s="414"/>
      <c r="C3489" s="414"/>
      <c r="D3489" s="414"/>
      <c r="E3489" s="412">
        <v>2005</v>
      </c>
      <c r="F3489" s="413">
        <v>30321.8</v>
      </c>
      <c r="G3489" s="413">
        <v>191473.9</v>
      </c>
      <c r="H3489" s="410">
        <f t="shared" si="108"/>
        <v>39191019</v>
      </c>
      <c r="I3489" s="410" t="str">
        <f t="shared" si="109"/>
        <v>--- Kitos</v>
      </c>
      <c r="J3489" s="410" t="str">
        <f t="shared" si="109"/>
        <v>kilogramai</v>
      </c>
    </row>
    <row r="3490" spans="1:10" ht="18" hidden="1" customHeight="1">
      <c r="A3490" s="414"/>
      <c r="B3490" s="411" t="s">
        <v>3464</v>
      </c>
      <c r="C3490" s="411" t="s">
        <v>3376</v>
      </c>
      <c r="D3490" s="411" t="s">
        <v>3054</v>
      </c>
      <c r="E3490" s="412">
        <v>2018</v>
      </c>
      <c r="F3490" s="413"/>
      <c r="G3490" s="413"/>
      <c r="H3490" s="410">
        <f t="shared" si="108"/>
        <v>39191031</v>
      </c>
      <c r="I3490" s="410" t="str">
        <f t="shared" si="109"/>
        <v>-- Iš poliesterių</v>
      </c>
      <c r="J3490" s="410" t="str">
        <f t="shared" si="109"/>
        <v>kilogramai</v>
      </c>
    </row>
    <row r="3491" spans="1:10" ht="18" hidden="1" customHeight="1">
      <c r="A3491" s="414"/>
      <c r="B3491" s="414"/>
      <c r="C3491" s="414"/>
      <c r="D3491" s="414"/>
      <c r="E3491" s="412">
        <v>2017</v>
      </c>
      <c r="F3491" s="413"/>
      <c r="G3491" s="413"/>
      <c r="H3491" s="410">
        <f t="shared" si="108"/>
        <v>39191031</v>
      </c>
      <c r="I3491" s="410" t="str">
        <f t="shared" si="109"/>
        <v>-- Iš poliesterių</v>
      </c>
      <c r="J3491" s="410" t="str">
        <f t="shared" si="109"/>
        <v>kilogramai</v>
      </c>
    </row>
    <row r="3492" spans="1:10" ht="18" hidden="1" customHeight="1">
      <c r="A3492" s="414"/>
      <c r="B3492" s="414"/>
      <c r="C3492" s="414"/>
      <c r="D3492" s="414"/>
      <c r="E3492" s="412">
        <v>2016</v>
      </c>
      <c r="F3492" s="413"/>
      <c r="G3492" s="413"/>
      <c r="H3492" s="410">
        <f t="shared" si="108"/>
        <v>39191031</v>
      </c>
      <c r="I3492" s="410" t="str">
        <f t="shared" si="109"/>
        <v>-- Iš poliesterių</v>
      </c>
      <c r="J3492" s="410" t="str">
        <f t="shared" si="109"/>
        <v>kilogramai</v>
      </c>
    </row>
    <row r="3493" spans="1:10" ht="18" hidden="1" customHeight="1">
      <c r="A3493" s="414"/>
      <c r="B3493" s="414"/>
      <c r="C3493" s="414"/>
      <c r="D3493" s="414"/>
      <c r="E3493" s="412">
        <v>2015</v>
      </c>
      <c r="F3493" s="413"/>
      <c r="G3493" s="413"/>
      <c r="H3493" s="410">
        <f t="shared" si="108"/>
        <v>39191031</v>
      </c>
      <c r="I3493" s="410" t="str">
        <f t="shared" si="109"/>
        <v>-- Iš poliesterių</v>
      </c>
      <c r="J3493" s="410" t="str">
        <f t="shared" si="109"/>
        <v>kilogramai</v>
      </c>
    </row>
    <row r="3494" spans="1:10" ht="18" hidden="1" customHeight="1">
      <c r="A3494" s="414"/>
      <c r="B3494" s="414"/>
      <c r="C3494" s="414"/>
      <c r="D3494" s="414"/>
      <c r="E3494" s="412">
        <v>2014</v>
      </c>
      <c r="F3494" s="413"/>
      <c r="G3494" s="413"/>
      <c r="H3494" s="410">
        <f t="shared" si="108"/>
        <v>39191031</v>
      </c>
      <c r="I3494" s="410" t="str">
        <f t="shared" si="109"/>
        <v>-- Iš poliesterių</v>
      </c>
      <c r="J3494" s="410" t="str">
        <f t="shared" si="109"/>
        <v>kilogramai</v>
      </c>
    </row>
    <row r="3495" spans="1:10" ht="18" hidden="1" customHeight="1">
      <c r="A3495" s="414"/>
      <c r="B3495" s="414"/>
      <c r="C3495" s="414"/>
      <c r="D3495" s="414"/>
      <c r="E3495" s="412">
        <v>2013</v>
      </c>
      <c r="F3495" s="413"/>
      <c r="G3495" s="413"/>
      <c r="H3495" s="410">
        <f t="shared" si="108"/>
        <v>39191031</v>
      </c>
      <c r="I3495" s="410" t="str">
        <f t="shared" si="109"/>
        <v>-- Iš poliesterių</v>
      </c>
      <c r="J3495" s="410" t="str">
        <f t="shared" si="109"/>
        <v>kilogramai</v>
      </c>
    </row>
    <row r="3496" spans="1:10" ht="18" hidden="1" customHeight="1">
      <c r="A3496" s="414"/>
      <c r="B3496" s="414"/>
      <c r="C3496" s="414"/>
      <c r="D3496" s="414"/>
      <c r="E3496" s="412">
        <v>2012</v>
      </c>
      <c r="F3496" s="413"/>
      <c r="G3496" s="413"/>
      <c r="H3496" s="410">
        <f t="shared" si="108"/>
        <v>39191031</v>
      </c>
      <c r="I3496" s="410" t="str">
        <f t="shared" si="109"/>
        <v>-- Iš poliesterių</v>
      </c>
      <c r="J3496" s="410" t="str">
        <f t="shared" si="109"/>
        <v>kilogramai</v>
      </c>
    </row>
    <row r="3497" spans="1:10" ht="18" hidden="1" customHeight="1">
      <c r="A3497" s="414"/>
      <c r="B3497" s="414"/>
      <c r="C3497" s="414"/>
      <c r="D3497" s="414"/>
      <c r="E3497" s="412">
        <v>2011</v>
      </c>
      <c r="F3497" s="413"/>
      <c r="G3497" s="413"/>
      <c r="H3497" s="410">
        <f t="shared" si="108"/>
        <v>39191031</v>
      </c>
      <c r="I3497" s="410" t="str">
        <f t="shared" si="109"/>
        <v>-- Iš poliesterių</v>
      </c>
      <c r="J3497" s="410" t="str">
        <f t="shared" si="109"/>
        <v>kilogramai</v>
      </c>
    </row>
    <row r="3498" spans="1:10" ht="18" hidden="1" customHeight="1">
      <c r="A3498" s="414"/>
      <c r="B3498" s="414"/>
      <c r="C3498" s="414"/>
      <c r="D3498" s="414"/>
      <c r="E3498" s="412">
        <v>2010</v>
      </c>
      <c r="F3498" s="413"/>
      <c r="G3498" s="413"/>
      <c r="H3498" s="410">
        <f t="shared" si="108"/>
        <v>39191031</v>
      </c>
      <c r="I3498" s="410" t="str">
        <f t="shared" si="109"/>
        <v>-- Iš poliesterių</v>
      </c>
      <c r="J3498" s="410" t="str">
        <f t="shared" si="109"/>
        <v>kilogramai</v>
      </c>
    </row>
    <row r="3499" spans="1:10" ht="18" hidden="1" customHeight="1">
      <c r="A3499" s="414"/>
      <c r="B3499" s="414"/>
      <c r="C3499" s="414"/>
      <c r="D3499" s="414"/>
      <c r="E3499" s="412">
        <v>2009</v>
      </c>
      <c r="F3499" s="413">
        <v>23531.8</v>
      </c>
      <c r="G3499" s="413">
        <v>5096.1000000000004</v>
      </c>
      <c r="H3499" s="410">
        <f t="shared" si="108"/>
        <v>39191031</v>
      </c>
      <c r="I3499" s="410" t="str">
        <f t="shared" si="109"/>
        <v>-- Iš poliesterių</v>
      </c>
      <c r="J3499" s="410" t="str">
        <f t="shared" si="109"/>
        <v>kilogramai</v>
      </c>
    </row>
    <row r="3500" spans="1:10" ht="18" hidden="1" customHeight="1">
      <c r="A3500" s="414"/>
      <c r="B3500" s="414"/>
      <c r="C3500" s="414"/>
      <c r="D3500" s="414"/>
      <c r="E3500" s="412">
        <v>2008</v>
      </c>
      <c r="F3500" s="413">
        <v>2100.6999999999998</v>
      </c>
      <c r="G3500" s="413">
        <v>8729.7000000000007</v>
      </c>
      <c r="H3500" s="410">
        <f t="shared" si="108"/>
        <v>39191031</v>
      </c>
      <c r="I3500" s="410" t="str">
        <f t="shared" si="109"/>
        <v>-- Iš poliesterių</v>
      </c>
      <c r="J3500" s="410" t="str">
        <f t="shared" si="109"/>
        <v>kilogramai</v>
      </c>
    </row>
    <row r="3501" spans="1:10" ht="18" hidden="1" customHeight="1">
      <c r="A3501" s="414"/>
      <c r="B3501" s="414"/>
      <c r="C3501" s="414"/>
      <c r="D3501" s="414"/>
      <c r="E3501" s="412">
        <v>2007</v>
      </c>
      <c r="F3501" s="413">
        <v>1620.7</v>
      </c>
      <c r="G3501" s="413">
        <v>7064.5</v>
      </c>
      <c r="H3501" s="410">
        <f t="shared" si="108"/>
        <v>39191031</v>
      </c>
      <c r="I3501" s="410" t="str">
        <f t="shared" si="109"/>
        <v>-- Iš poliesterių</v>
      </c>
      <c r="J3501" s="410" t="str">
        <f t="shared" si="109"/>
        <v>kilogramai</v>
      </c>
    </row>
    <row r="3502" spans="1:10" ht="18" hidden="1" customHeight="1">
      <c r="A3502" s="414"/>
      <c r="B3502" s="414"/>
      <c r="C3502" s="414"/>
      <c r="D3502" s="414"/>
      <c r="E3502" s="412">
        <v>2006</v>
      </c>
      <c r="F3502" s="413">
        <v>1859.3</v>
      </c>
      <c r="G3502" s="413">
        <v>7807.8</v>
      </c>
      <c r="H3502" s="410">
        <f t="shared" si="108"/>
        <v>39191031</v>
      </c>
      <c r="I3502" s="410" t="str">
        <f t="shared" si="109"/>
        <v>-- Iš poliesterių</v>
      </c>
      <c r="J3502" s="410" t="str">
        <f t="shared" si="109"/>
        <v>kilogramai</v>
      </c>
    </row>
    <row r="3503" spans="1:10" ht="18" hidden="1" customHeight="1">
      <c r="A3503" s="414"/>
      <c r="B3503" s="414"/>
      <c r="C3503" s="414"/>
      <c r="D3503" s="414"/>
      <c r="E3503" s="412">
        <v>2005</v>
      </c>
      <c r="F3503" s="413">
        <v>1969.4</v>
      </c>
      <c r="G3503" s="413">
        <v>18513.7</v>
      </c>
      <c r="H3503" s="410">
        <f t="shared" si="108"/>
        <v>39191031</v>
      </c>
      <c r="I3503" s="410" t="str">
        <f t="shared" si="109"/>
        <v>-- Iš poliesterių</v>
      </c>
      <c r="J3503" s="410" t="str">
        <f t="shared" si="109"/>
        <v>kilogramai</v>
      </c>
    </row>
    <row r="3504" spans="1:10" ht="18" hidden="1" customHeight="1">
      <c r="A3504" s="414"/>
      <c r="B3504" s="411" t="s">
        <v>3465</v>
      </c>
      <c r="C3504" s="411" t="s">
        <v>3448</v>
      </c>
      <c r="D3504" s="411" t="s">
        <v>3054</v>
      </c>
      <c r="E3504" s="412">
        <v>2018</v>
      </c>
      <c r="F3504" s="413"/>
      <c r="G3504" s="413"/>
      <c r="H3504" s="410">
        <f t="shared" si="108"/>
        <v>39191038</v>
      </c>
      <c r="I3504" s="410" t="str">
        <f t="shared" si="109"/>
        <v>-- Kitos</v>
      </c>
      <c r="J3504" s="410" t="str">
        <f t="shared" si="109"/>
        <v>kilogramai</v>
      </c>
    </row>
    <row r="3505" spans="1:10" ht="18" hidden="1" customHeight="1">
      <c r="A3505" s="414"/>
      <c r="B3505" s="414"/>
      <c r="C3505" s="414"/>
      <c r="D3505" s="414"/>
      <c r="E3505" s="412">
        <v>2017</v>
      </c>
      <c r="F3505" s="413"/>
      <c r="G3505" s="413"/>
      <c r="H3505" s="410">
        <f t="shared" si="108"/>
        <v>39191038</v>
      </c>
      <c r="I3505" s="410" t="str">
        <f t="shared" si="109"/>
        <v>-- Kitos</v>
      </c>
      <c r="J3505" s="410" t="str">
        <f t="shared" si="109"/>
        <v>kilogramai</v>
      </c>
    </row>
    <row r="3506" spans="1:10" ht="18" hidden="1" customHeight="1">
      <c r="A3506" s="414"/>
      <c r="B3506" s="414"/>
      <c r="C3506" s="414"/>
      <c r="D3506" s="414"/>
      <c r="E3506" s="412">
        <v>2016</v>
      </c>
      <c r="F3506" s="413"/>
      <c r="G3506" s="413"/>
      <c r="H3506" s="410">
        <f t="shared" si="108"/>
        <v>39191038</v>
      </c>
      <c r="I3506" s="410" t="str">
        <f t="shared" si="109"/>
        <v>-- Kitos</v>
      </c>
      <c r="J3506" s="410" t="str">
        <f t="shared" si="109"/>
        <v>kilogramai</v>
      </c>
    </row>
    <row r="3507" spans="1:10" ht="18" hidden="1" customHeight="1">
      <c r="A3507" s="414"/>
      <c r="B3507" s="414"/>
      <c r="C3507" s="414"/>
      <c r="D3507" s="414"/>
      <c r="E3507" s="412">
        <v>2015</v>
      </c>
      <c r="F3507" s="413"/>
      <c r="G3507" s="413"/>
      <c r="H3507" s="410">
        <f t="shared" si="108"/>
        <v>39191038</v>
      </c>
      <c r="I3507" s="410" t="str">
        <f t="shared" si="109"/>
        <v>-- Kitos</v>
      </c>
      <c r="J3507" s="410" t="str">
        <f t="shared" si="109"/>
        <v>kilogramai</v>
      </c>
    </row>
    <row r="3508" spans="1:10" ht="18" hidden="1" customHeight="1">
      <c r="A3508" s="414"/>
      <c r="B3508" s="414"/>
      <c r="C3508" s="414"/>
      <c r="D3508" s="414"/>
      <c r="E3508" s="412">
        <v>2014</v>
      </c>
      <c r="F3508" s="413"/>
      <c r="G3508" s="413"/>
      <c r="H3508" s="410">
        <f t="shared" si="108"/>
        <v>39191038</v>
      </c>
      <c r="I3508" s="410" t="str">
        <f t="shared" si="109"/>
        <v>-- Kitos</v>
      </c>
      <c r="J3508" s="410" t="str">
        <f t="shared" si="109"/>
        <v>kilogramai</v>
      </c>
    </row>
    <row r="3509" spans="1:10" ht="18" hidden="1" customHeight="1">
      <c r="A3509" s="414"/>
      <c r="B3509" s="414"/>
      <c r="C3509" s="414"/>
      <c r="D3509" s="414"/>
      <c r="E3509" s="412">
        <v>2013</v>
      </c>
      <c r="F3509" s="413"/>
      <c r="G3509" s="413"/>
      <c r="H3509" s="410">
        <f t="shared" si="108"/>
        <v>39191038</v>
      </c>
      <c r="I3509" s="410" t="str">
        <f t="shared" si="109"/>
        <v>-- Kitos</v>
      </c>
      <c r="J3509" s="410" t="str">
        <f t="shared" si="109"/>
        <v>kilogramai</v>
      </c>
    </row>
    <row r="3510" spans="1:10" ht="18" hidden="1" customHeight="1">
      <c r="A3510" s="414"/>
      <c r="B3510" s="414"/>
      <c r="C3510" s="414"/>
      <c r="D3510" s="414"/>
      <c r="E3510" s="412">
        <v>2012</v>
      </c>
      <c r="F3510" s="413"/>
      <c r="G3510" s="413"/>
      <c r="H3510" s="410">
        <f t="shared" si="108"/>
        <v>39191038</v>
      </c>
      <c r="I3510" s="410" t="str">
        <f t="shared" si="109"/>
        <v>-- Kitos</v>
      </c>
      <c r="J3510" s="410" t="str">
        <f t="shared" si="109"/>
        <v>kilogramai</v>
      </c>
    </row>
    <row r="3511" spans="1:10" ht="18" hidden="1" customHeight="1">
      <c r="A3511" s="414"/>
      <c r="B3511" s="414"/>
      <c r="C3511" s="414"/>
      <c r="D3511" s="414"/>
      <c r="E3511" s="412">
        <v>2011</v>
      </c>
      <c r="F3511" s="413"/>
      <c r="G3511" s="413"/>
      <c r="H3511" s="410">
        <f t="shared" si="108"/>
        <v>39191038</v>
      </c>
      <c r="I3511" s="410" t="str">
        <f t="shared" si="109"/>
        <v>-- Kitos</v>
      </c>
      <c r="J3511" s="410" t="str">
        <f t="shared" si="109"/>
        <v>kilogramai</v>
      </c>
    </row>
    <row r="3512" spans="1:10" ht="18" hidden="1" customHeight="1">
      <c r="A3512" s="414"/>
      <c r="B3512" s="414"/>
      <c r="C3512" s="414"/>
      <c r="D3512" s="414"/>
      <c r="E3512" s="412">
        <v>2010</v>
      </c>
      <c r="F3512" s="413"/>
      <c r="G3512" s="413"/>
      <c r="H3512" s="410">
        <f t="shared" si="108"/>
        <v>39191038</v>
      </c>
      <c r="I3512" s="410" t="str">
        <f t="shared" si="109"/>
        <v>-- Kitos</v>
      </c>
      <c r="J3512" s="410" t="str">
        <f t="shared" si="109"/>
        <v>kilogramai</v>
      </c>
    </row>
    <row r="3513" spans="1:10" ht="18" hidden="1" customHeight="1">
      <c r="A3513" s="414"/>
      <c r="B3513" s="414"/>
      <c r="C3513" s="414"/>
      <c r="D3513" s="414"/>
      <c r="E3513" s="412">
        <v>2009</v>
      </c>
      <c r="F3513" s="413">
        <v>4068</v>
      </c>
      <c r="G3513" s="413">
        <v>14348</v>
      </c>
      <c r="H3513" s="410">
        <f t="shared" si="108"/>
        <v>39191038</v>
      </c>
      <c r="I3513" s="410" t="str">
        <f t="shared" si="109"/>
        <v>-- Kitos</v>
      </c>
      <c r="J3513" s="410" t="str">
        <f t="shared" si="109"/>
        <v>kilogramai</v>
      </c>
    </row>
    <row r="3514" spans="1:10" ht="18" hidden="1" customHeight="1">
      <c r="A3514" s="414"/>
      <c r="B3514" s="414"/>
      <c r="C3514" s="414"/>
      <c r="D3514" s="414"/>
      <c r="E3514" s="412">
        <v>2008</v>
      </c>
      <c r="F3514" s="413">
        <v>4837.8</v>
      </c>
      <c r="G3514" s="413">
        <v>67037.100000000006</v>
      </c>
      <c r="H3514" s="410">
        <f t="shared" si="108"/>
        <v>39191038</v>
      </c>
      <c r="I3514" s="410" t="str">
        <f t="shared" si="109"/>
        <v>-- Kitos</v>
      </c>
      <c r="J3514" s="410" t="str">
        <f t="shared" si="109"/>
        <v>kilogramai</v>
      </c>
    </row>
    <row r="3515" spans="1:10" ht="18" hidden="1" customHeight="1">
      <c r="A3515" s="414"/>
      <c r="B3515" s="414"/>
      <c r="C3515" s="414"/>
      <c r="D3515" s="414"/>
      <c r="E3515" s="412">
        <v>2007</v>
      </c>
      <c r="F3515" s="413">
        <v>1990.3</v>
      </c>
      <c r="G3515" s="413">
        <v>170283.9</v>
      </c>
      <c r="H3515" s="410">
        <f t="shared" si="108"/>
        <v>39191038</v>
      </c>
      <c r="I3515" s="410" t="str">
        <f t="shared" si="109"/>
        <v>-- Kitos</v>
      </c>
      <c r="J3515" s="410" t="str">
        <f t="shared" si="109"/>
        <v>kilogramai</v>
      </c>
    </row>
    <row r="3516" spans="1:10" ht="18" hidden="1" customHeight="1">
      <c r="A3516" s="414"/>
      <c r="B3516" s="414"/>
      <c r="C3516" s="414"/>
      <c r="D3516" s="414"/>
      <c r="E3516" s="412">
        <v>2006</v>
      </c>
      <c r="F3516" s="413">
        <v>2224.8000000000002</v>
      </c>
      <c r="G3516" s="413">
        <v>162990.6</v>
      </c>
      <c r="H3516" s="410">
        <f t="shared" si="108"/>
        <v>39191038</v>
      </c>
      <c r="I3516" s="410" t="str">
        <f t="shared" si="109"/>
        <v>-- Kitos</v>
      </c>
      <c r="J3516" s="410" t="str">
        <f t="shared" si="109"/>
        <v>kilogramai</v>
      </c>
    </row>
    <row r="3517" spans="1:10" ht="18" hidden="1" customHeight="1">
      <c r="A3517" s="414"/>
      <c r="B3517" s="414"/>
      <c r="C3517" s="414"/>
      <c r="D3517" s="414"/>
      <c r="E3517" s="412">
        <v>2005</v>
      </c>
      <c r="F3517" s="413">
        <v>412.4</v>
      </c>
      <c r="G3517" s="413">
        <v>148358.9</v>
      </c>
      <c r="H3517" s="410">
        <f t="shared" si="108"/>
        <v>39191038</v>
      </c>
      <c r="I3517" s="410" t="str">
        <f t="shared" si="109"/>
        <v>-- Kitos</v>
      </c>
      <c r="J3517" s="410" t="str">
        <f t="shared" si="109"/>
        <v>kilogramai</v>
      </c>
    </row>
    <row r="3518" spans="1:10" ht="18" hidden="1" customHeight="1">
      <c r="A3518" s="414"/>
      <c r="B3518" s="411" t="s">
        <v>3466</v>
      </c>
      <c r="C3518" s="411" t="s">
        <v>3456</v>
      </c>
      <c r="D3518" s="411" t="s">
        <v>3054</v>
      </c>
      <c r="E3518" s="412">
        <v>2018</v>
      </c>
      <c r="F3518" s="413"/>
      <c r="G3518" s="413"/>
      <c r="H3518" s="410">
        <f t="shared" si="108"/>
        <v>39191061</v>
      </c>
      <c r="I3518" s="410" t="str">
        <f t="shared" si="109"/>
        <v>-- Iš plastifikuoto polivinilchlorido arba iš polietileno</v>
      </c>
      <c r="J3518" s="410" t="str">
        <f t="shared" si="109"/>
        <v>kilogramai</v>
      </c>
    </row>
    <row r="3519" spans="1:10" ht="18" hidden="1" customHeight="1">
      <c r="A3519" s="414"/>
      <c r="B3519" s="414"/>
      <c r="C3519" s="414"/>
      <c r="D3519" s="414"/>
      <c r="E3519" s="412">
        <v>2017</v>
      </c>
      <c r="F3519" s="413"/>
      <c r="G3519" s="413"/>
      <c r="H3519" s="410">
        <f t="shared" si="108"/>
        <v>39191061</v>
      </c>
      <c r="I3519" s="410" t="str">
        <f t="shared" si="109"/>
        <v>-- Iš plastifikuoto polivinilchlorido arba iš polietileno</v>
      </c>
      <c r="J3519" s="410" t="str">
        <f t="shared" si="109"/>
        <v>kilogramai</v>
      </c>
    </row>
    <row r="3520" spans="1:10" ht="18" hidden="1" customHeight="1">
      <c r="A3520" s="414"/>
      <c r="B3520" s="414"/>
      <c r="C3520" s="414"/>
      <c r="D3520" s="414"/>
      <c r="E3520" s="412">
        <v>2016</v>
      </c>
      <c r="F3520" s="413"/>
      <c r="G3520" s="413"/>
      <c r="H3520" s="410">
        <f t="shared" si="108"/>
        <v>39191061</v>
      </c>
      <c r="I3520" s="410" t="str">
        <f t="shared" si="109"/>
        <v>-- Iš plastifikuoto polivinilchlorido arba iš polietileno</v>
      </c>
      <c r="J3520" s="410" t="str">
        <f t="shared" si="109"/>
        <v>kilogramai</v>
      </c>
    </row>
    <row r="3521" spans="1:10" ht="18" hidden="1" customHeight="1">
      <c r="A3521" s="414"/>
      <c r="B3521" s="414"/>
      <c r="C3521" s="414"/>
      <c r="D3521" s="414"/>
      <c r="E3521" s="412">
        <v>2015</v>
      </c>
      <c r="F3521" s="413"/>
      <c r="G3521" s="413"/>
      <c r="H3521" s="410">
        <f t="shared" si="108"/>
        <v>39191061</v>
      </c>
      <c r="I3521" s="410" t="str">
        <f t="shared" si="109"/>
        <v>-- Iš plastifikuoto polivinilchlorido arba iš polietileno</v>
      </c>
      <c r="J3521" s="410" t="str">
        <f t="shared" si="109"/>
        <v>kilogramai</v>
      </c>
    </row>
    <row r="3522" spans="1:10" ht="18" hidden="1" customHeight="1">
      <c r="A3522" s="414"/>
      <c r="B3522" s="414"/>
      <c r="C3522" s="414"/>
      <c r="D3522" s="414"/>
      <c r="E3522" s="412">
        <v>2014</v>
      </c>
      <c r="F3522" s="413"/>
      <c r="G3522" s="413"/>
      <c r="H3522" s="410">
        <f t="shared" si="108"/>
        <v>39191061</v>
      </c>
      <c r="I3522" s="410" t="str">
        <f t="shared" si="109"/>
        <v>-- Iš plastifikuoto polivinilchlorido arba iš polietileno</v>
      </c>
      <c r="J3522" s="410" t="str">
        <f t="shared" si="109"/>
        <v>kilogramai</v>
      </c>
    </row>
    <row r="3523" spans="1:10" ht="18" hidden="1" customHeight="1">
      <c r="A3523" s="414"/>
      <c r="B3523" s="414"/>
      <c r="C3523" s="414"/>
      <c r="D3523" s="414"/>
      <c r="E3523" s="412">
        <v>2013</v>
      </c>
      <c r="F3523" s="413"/>
      <c r="G3523" s="413"/>
      <c r="H3523" s="410">
        <f t="shared" si="108"/>
        <v>39191061</v>
      </c>
      <c r="I3523" s="410" t="str">
        <f t="shared" si="109"/>
        <v>-- Iš plastifikuoto polivinilchlorido arba iš polietileno</v>
      </c>
      <c r="J3523" s="410" t="str">
        <f t="shared" si="109"/>
        <v>kilogramai</v>
      </c>
    </row>
    <row r="3524" spans="1:10" ht="18" hidden="1" customHeight="1">
      <c r="A3524" s="414"/>
      <c r="B3524" s="414"/>
      <c r="C3524" s="414"/>
      <c r="D3524" s="414"/>
      <c r="E3524" s="412">
        <v>2012</v>
      </c>
      <c r="F3524" s="413"/>
      <c r="G3524" s="413"/>
      <c r="H3524" s="410">
        <f t="shared" si="108"/>
        <v>39191061</v>
      </c>
      <c r="I3524" s="410" t="str">
        <f t="shared" si="109"/>
        <v>-- Iš plastifikuoto polivinilchlorido arba iš polietileno</v>
      </c>
      <c r="J3524" s="410" t="str">
        <f t="shared" si="109"/>
        <v>kilogramai</v>
      </c>
    </row>
    <row r="3525" spans="1:10" ht="18" hidden="1" customHeight="1">
      <c r="A3525" s="414"/>
      <c r="B3525" s="414"/>
      <c r="C3525" s="414"/>
      <c r="D3525" s="414"/>
      <c r="E3525" s="412">
        <v>2011</v>
      </c>
      <c r="F3525" s="413"/>
      <c r="G3525" s="413"/>
      <c r="H3525" s="410">
        <f t="shared" ref="H3525:H3588" si="110">+IF(B3525=0,H3524,VALUE(B3525))</f>
        <v>39191061</v>
      </c>
      <c r="I3525" s="410" t="str">
        <f t="shared" ref="I3525:J3588" si="111">+IF(C3525=0,I3524,C3525)</f>
        <v>-- Iš plastifikuoto polivinilchlorido arba iš polietileno</v>
      </c>
      <c r="J3525" s="410" t="str">
        <f t="shared" si="111"/>
        <v>kilogramai</v>
      </c>
    </row>
    <row r="3526" spans="1:10" ht="18" hidden="1" customHeight="1">
      <c r="A3526" s="414"/>
      <c r="B3526" s="414"/>
      <c r="C3526" s="414"/>
      <c r="D3526" s="414"/>
      <c r="E3526" s="412">
        <v>2010</v>
      </c>
      <c r="F3526" s="413"/>
      <c r="G3526" s="413"/>
      <c r="H3526" s="410">
        <f t="shared" si="110"/>
        <v>39191061</v>
      </c>
      <c r="I3526" s="410" t="str">
        <f t="shared" si="111"/>
        <v>-- Iš plastifikuoto polivinilchlorido arba iš polietileno</v>
      </c>
      <c r="J3526" s="410" t="str">
        <f t="shared" si="111"/>
        <v>kilogramai</v>
      </c>
    </row>
    <row r="3527" spans="1:10" ht="18" hidden="1" customHeight="1">
      <c r="A3527" s="414"/>
      <c r="B3527" s="414"/>
      <c r="C3527" s="414"/>
      <c r="D3527" s="414"/>
      <c r="E3527" s="412">
        <v>2009</v>
      </c>
      <c r="F3527" s="413">
        <v>28912.1</v>
      </c>
      <c r="G3527" s="413">
        <v>97255</v>
      </c>
      <c r="H3527" s="410">
        <f t="shared" si="110"/>
        <v>39191061</v>
      </c>
      <c r="I3527" s="410" t="str">
        <f t="shared" si="111"/>
        <v>-- Iš plastifikuoto polivinilchlorido arba iš polietileno</v>
      </c>
      <c r="J3527" s="410" t="str">
        <f t="shared" si="111"/>
        <v>kilogramai</v>
      </c>
    </row>
    <row r="3528" spans="1:10" ht="18" hidden="1" customHeight="1">
      <c r="A3528" s="414"/>
      <c r="B3528" s="414"/>
      <c r="C3528" s="414"/>
      <c r="D3528" s="414"/>
      <c r="E3528" s="412">
        <v>2008</v>
      </c>
      <c r="F3528" s="413">
        <v>61066.7</v>
      </c>
      <c r="G3528" s="413">
        <v>243995.4</v>
      </c>
      <c r="H3528" s="410">
        <f t="shared" si="110"/>
        <v>39191061</v>
      </c>
      <c r="I3528" s="410" t="str">
        <f t="shared" si="111"/>
        <v>-- Iš plastifikuoto polivinilchlorido arba iš polietileno</v>
      </c>
      <c r="J3528" s="410" t="str">
        <f t="shared" si="111"/>
        <v>kilogramai</v>
      </c>
    </row>
    <row r="3529" spans="1:10" ht="18" hidden="1" customHeight="1">
      <c r="A3529" s="414"/>
      <c r="B3529" s="414"/>
      <c r="C3529" s="414"/>
      <c r="D3529" s="414"/>
      <c r="E3529" s="412">
        <v>2007</v>
      </c>
      <c r="F3529" s="413">
        <v>59731.5</v>
      </c>
      <c r="G3529" s="413">
        <v>299332.8</v>
      </c>
      <c r="H3529" s="410">
        <f t="shared" si="110"/>
        <v>39191061</v>
      </c>
      <c r="I3529" s="410" t="str">
        <f t="shared" si="111"/>
        <v>-- Iš plastifikuoto polivinilchlorido arba iš polietileno</v>
      </c>
      <c r="J3529" s="410" t="str">
        <f t="shared" si="111"/>
        <v>kilogramai</v>
      </c>
    </row>
    <row r="3530" spans="1:10" ht="18" hidden="1" customHeight="1">
      <c r="A3530" s="414"/>
      <c r="B3530" s="414"/>
      <c r="C3530" s="414"/>
      <c r="D3530" s="414"/>
      <c r="E3530" s="412">
        <v>2006</v>
      </c>
      <c r="F3530" s="413">
        <v>51841</v>
      </c>
      <c r="G3530" s="413">
        <v>379294.4</v>
      </c>
      <c r="H3530" s="410">
        <f t="shared" si="110"/>
        <v>39191061</v>
      </c>
      <c r="I3530" s="410" t="str">
        <f t="shared" si="111"/>
        <v>-- Iš plastifikuoto polivinilchlorido arba iš polietileno</v>
      </c>
      <c r="J3530" s="410" t="str">
        <f t="shared" si="111"/>
        <v>kilogramai</v>
      </c>
    </row>
    <row r="3531" spans="1:10" ht="18" hidden="1" customHeight="1">
      <c r="A3531" s="414"/>
      <c r="B3531" s="414"/>
      <c r="C3531" s="414"/>
      <c r="D3531" s="414"/>
      <c r="E3531" s="412">
        <v>2005</v>
      </c>
      <c r="F3531" s="413">
        <v>32075.5</v>
      </c>
      <c r="G3531" s="413">
        <v>337398.2</v>
      </c>
      <c r="H3531" s="410">
        <f t="shared" si="110"/>
        <v>39191061</v>
      </c>
      <c r="I3531" s="410" t="str">
        <f t="shared" si="111"/>
        <v>-- Iš plastifikuoto polivinilchlorido arba iš polietileno</v>
      </c>
      <c r="J3531" s="410" t="str">
        <f t="shared" si="111"/>
        <v>kilogramai</v>
      </c>
    </row>
    <row r="3532" spans="1:10" ht="18" hidden="1" customHeight="1">
      <c r="A3532" s="414"/>
      <c r="B3532" s="411" t="s">
        <v>3467</v>
      </c>
      <c r="C3532" s="411" t="s">
        <v>3448</v>
      </c>
      <c r="D3532" s="411" t="s">
        <v>3054</v>
      </c>
      <c r="E3532" s="412">
        <v>2018</v>
      </c>
      <c r="F3532" s="413"/>
      <c r="G3532" s="413"/>
      <c r="H3532" s="410">
        <f t="shared" si="110"/>
        <v>39191069</v>
      </c>
      <c r="I3532" s="410" t="str">
        <f t="shared" si="111"/>
        <v>-- Kitos</v>
      </c>
      <c r="J3532" s="410" t="str">
        <f t="shared" si="111"/>
        <v>kilogramai</v>
      </c>
    </row>
    <row r="3533" spans="1:10" ht="18" hidden="1" customHeight="1">
      <c r="A3533" s="414"/>
      <c r="B3533" s="414"/>
      <c r="C3533" s="414"/>
      <c r="D3533" s="414"/>
      <c r="E3533" s="412">
        <v>2017</v>
      </c>
      <c r="F3533" s="413"/>
      <c r="G3533" s="413"/>
      <c r="H3533" s="410">
        <f t="shared" si="110"/>
        <v>39191069</v>
      </c>
      <c r="I3533" s="410" t="str">
        <f t="shared" si="111"/>
        <v>-- Kitos</v>
      </c>
      <c r="J3533" s="410" t="str">
        <f t="shared" si="111"/>
        <v>kilogramai</v>
      </c>
    </row>
    <row r="3534" spans="1:10" ht="18" hidden="1" customHeight="1">
      <c r="A3534" s="414"/>
      <c r="B3534" s="414"/>
      <c r="C3534" s="414"/>
      <c r="D3534" s="414"/>
      <c r="E3534" s="412">
        <v>2016</v>
      </c>
      <c r="F3534" s="413"/>
      <c r="G3534" s="413"/>
      <c r="H3534" s="410">
        <f t="shared" si="110"/>
        <v>39191069</v>
      </c>
      <c r="I3534" s="410" t="str">
        <f t="shared" si="111"/>
        <v>-- Kitos</v>
      </c>
      <c r="J3534" s="410" t="str">
        <f t="shared" si="111"/>
        <v>kilogramai</v>
      </c>
    </row>
    <row r="3535" spans="1:10" ht="18" hidden="1" customHeight="1">
      <c r="A3535" s="414"/>
      <c r="B3535" s="414"/>
      <c r="C3535" s="414"/>
      <c r="D3535" s="414"/>
      <c r="E3535" s="412">
        <v>2015</v>
      </c>
      <c r="F3535" s="413"/>
      <c r="G3535" s="413"/>
      <c r="H3535" s="410">
        <f t="shared" si="110"/>
        <v>39191069</v>
      </c>
      <c r="I3535" s="410" t="str">
        <f t="shared" si="111"/>
        <v>-- Kitos</v>
      </c>
      <c r="J3535" s="410" t="str">
        <f t="shared" si="111"/>
        <v>kilogramai</v>
      </c>
    </row>
    <row r="3536" spans="1:10" ht="18" hidden="1" customHeight="1">
      <c r="A3536" s="414"/>
      <c r="B3536" s="414"/>
      <c r="C3536" s="414"/>
      <c r="D3536" s="414"/>
      <c r="E3536" s="412">
        <v>2014</v>
      </c>
      <c r="F3536" s="413"/>
      <c r="G3536" s="413"/>
      <c r="H3536" s="410">
        <f t="shared" si="110"/>
        <v>39191069</v>
      </c>
      <c r="I3536" s="410" t="str">
        <f t="shared" si="111"/>
        <v>-- Kitos</v>
      </c>
      <c r="J3536" s="410" t="str">
        <f t="shared" si="111"/>
        <v>kilogramai</v>
      </c>
    </row>
    <row r="3537" spans="1:10" ht="18" hidden="1" customHeight="1">
      <c r="A3537" s="414"/>
      <c r="B3537" s="414"/>
      <c r="C3537" s="414"/>
      <c r="D3537" s="414"/>
      <c r="E3537" s="412">
        <v>2013</v>
      </c>
      <c r="F3537" s="413"/>
      <c r="G3537" s="413"/>
      <c r="H3537" s="410">
        <f t="shared" si="110"/>
        <v>39191069</v>
      </c>
      <c r="I3537" s="410" t="str">
        <f t="shared" si="111"/>
        <v>-- Kitos</v>
      </c>
      <c r="J3537" s="410" t="str">
        <f t="shared" si="111"/>
        <v>kilogramai</v>
      </c>
    </row>
    <row r="3538" spans="1:10" ht="18" hidden="1" customHeight="1">
      <c r="A3538" s="414"/>
      <c r="B3538" s="414"/>
      <c r="C3538" s="414"/>
      <c r="D3538" s="414"/>
      <c r="E3538" s="412">
        <v>2012</v>
      </c>
      <c r="F3538" s="413"/>
      <c r="G3538" s="413"/>
      <c r="H3538" s="410">
        <f t="shared" si="110"/>
        <v>39191069</v>
      </c>
      <c r="I3538" s="410" t="str">
        <f t="shared" si="111"/>
        <v>-- Kitos</v>
      </c>
      <c r="J3538" s="410" t="str">
        <f t="shared" si="111"/>
        <v>kilogramai</v>
      </c>
    </row>
    <row r="3539" spans="1:10" ht="18" hidden="1" customHeight="1">
      <c r="A3539" s="414"/>
      <c r="B3539" s="414"/>
      <c r="C3539" s="414"/>
      <c r="D3539" s="414"/>
      <c r="E3539" s="412">
        <v>2011</v>
      </c>
      <c r="F3539" s="413"/>
      <c r="G3539" s="413"/>
      <c r="H3539" s="410">
        <f t="shared" si="110"/>
        <v>39191069</v>
      </c>
      <c r="I3539" s="410" t="str">
        <f t="shared" si="111"/>
        <v>-- Kitos</v>
      </c>
      <c r="J3539" s="410" t="str">
        <f t="shared" si="111"/>
        <v>kilogramai</v>
      </c>
    </row>
    <row r="3540" spans="1:10" ht="18" hidden="1" customHeight="1">
      <c r="A3540" s="414"/>
      <c r="B3540" s="414"/>
      <c r="C3540" s="414"/>
      <c r="D3540" s="414"/>
      <c r="E3540" s="412">
        <v>2010</v>
      </c>
      <c r="F3540" s="413"/>
      <c r="G3540" s="413"/>
      <c r="H3540" s="410">
        <f t="shared" si="110"/>
        <v>39191069</v>
      </c>
      <c r="I3540" s="410" t="str">
        <f t="shared" si="111"/>
        <v>-- Kitos</v>
      </c>
      <c r="J3540" s="410" t="str">
        <f t="shared" si="111"/>
        <v>kilogramai</v>
      </c>
    </row>
    <row r="3541" spans="1:10" ht="18" hidden="1" customHeight="1">
      <c r="A3541" s="414"/>
      <c r="B3541" s="414"/>
      <c r="C3541" s="414"/>
      <c r="D3541" s="414"/>
      <c r="E3541" s="412">
        <v>2009</v>
      </c>
      <c r="F3541" s="413">
        <v>33620.400000000001</v>
      </c>
      <c r="G3541" s="413">
        <v>218880.4</v>
      </c>
      <c r="H3541" s="410">
        <f t="shared" si="110"/>
        <v>39191069</v>
      </c>
      <c r="I3541" s="410" t="str">
        <f t="shared" si="111"/>
        <v>-- Kitos</v>
      </c>
      <c r="J3541" s="410" t="str">
        <f t="shared" si="111"/>
        <v>kilogramai</v>
      </c>
    </row>
    <row r="3542" spans="1:10" ht="18" hidden="1" customHeight="1">
      <c r="A3542" s="414"/>
      <c r="B3542" s="414"/>
      <c r="C3542" s="414"/>
      <c r="D3542" s="414"/>
      <c r="E3542" s="412">
        <v>2008</v>
      </c>
      <c r="F3542" s="413">
        <v>39042.699999999997</v>
      </c>
      <c r="G3542" s="413">
        <v>111237.1</v>
      </c>
      <c r="H3542" s="410">
        <f t="shared" si="110"/>
        <v>39191069</v>
      </c>
      <c r="I3542" s="410" t="str">
        <f t="shared" si="111"/>
        <v>-- Kitos</v>
      </c>
      <c r="J3542" s="410" t="str">
        <f t="shared" si="111"/>
        <v>kilogramai</v>
      </c>
    </row>
    <row r="3543" spans="1:10" ht="18" hidden="1" customHeight="1">
      <c r="A3543" s="414"/>
      <c r="B3543" s="414"/>
      <c r="C3543" s="414"/>
      <c r="D3543" s="414"/>
      <c r="E3543" s="412">
        <v>2007</v>
      </c>
      <c r="F3543" s="413">
        <v>33589.800000000003</v>
      </c>
      <c r="G3543" s="413">
        <v>72364.100000000006</v>
      </c>
      <c r="H3543" s="410">
        <f t="shared" si="110"/>
        <v>39191069</v>
      </c>
      <c r="I3543" s="410" t="str">
        <f t="shared" si="111"/>
        <v>-- Kitos</v>
      </c>
      <c r="J3543" s="410" t="str">
        <f t="shared" si="111"/>
        <v>kilogramai</v>
      </c>
    </row>
    <row r="3544" spans="1:10" ht="18" hidden="1" customHeight="1">
      <c r="A3544" s="414"/>
      <c r="B3544" s="414"/>
      <c r="C3544" s="414"/>
      <c r="D3544" s="414"/>
      <c r="E3544" s="412">
        <v>2006</v>
      </c>
      <c r="F3544" s="413">
        <v>34213.5</v>
      </c>
      <c r="G3544" s="413">
        <v>58595.199999999997</v>
      </c>
      <c r="H3544" s="410">
        <f t="shared" si="110"/>
        <v>39191069</v>
      </c>
      <c r="I3544" s="410" t="str">
        <f t="shared" si="111"/>
        <v>-- Kitos</v>
      </c>
      <c r="J3544" s="410" t="str">
        <f t="shared" si="111"/>
        <v>kilogramai</v>
      </c>
    </row>
    <row r="3545" spans="1:10" ht="18" hidden="1" customHeight="1">
      <c r="A3545" s="414"/>
      <c r="B3545" s="414"/>
      <c r="C3545" s="414"/>
      <c r="D3545" s="414"/>
      <c r="E3545" s="412">
        <v>2005</v>
      </c>
      <c r="F3545" s="413">
        <v>26039.5</v>
      </c>
      <c r="G3545" s="413">
        <v>40848.400000000001</v>
      </c>
      <c r="H3545" s="410">
        <f t="shared" si="110"/>
        <v>39191069</v>
      </c>
      <c r="I3545" s="410" t="str">
        <f t="shared" si="111"/>
        <v>-- Kitos</v>
      </c>
      <c r="J3545" s="410" t="str">
        <f t="shared" si="111"/>
        <v>kilogramai</v>
      </c>
    </row>
    <row r="3546" spans="1:10" ht="18" hidden="1" customHeight="1">
      <c r="A3546" s="414"/>
      <c r="B3546" s="411" t="s">
        <v>3468</v>
      </c>
      <c r="C3546" s="411" t="s">
        <v>3448</v>
      </c>
      <c r="D3546" s="411" t="s">
        <v>3054</v>
      </c>
      <c r="E3546" s="412">
        <v>2018</v>
      </c>
      <c r="F3546" s="413">
        <v>325129.3</v>
      </c>
      <c r="G3546" s="413">
        <v>1043947.8</v>
      </c>
      <c r="H3546" s="410">
        <f t="shared" si="110"/>
        <v>39191080</v>
      </c>
      <c r="I3546" s="410" t="str">
        <f t="shared" si="111"/>
        <v>-- Kitos</v>
      </c>
      <c r="J3546" s="410" t="str">
        <f t="shared" si="111"/>
        <v>kilogramai</v>
      </c>
    </row>
    <row r="3547" spans="1:10" ht="18" hidden="1" customHeight="1">
      <c r="A3547" s="414"/>
      <c r="B3547" s="414"/>
      <c r="C3547" s="414"/>
      <c r="D3547" s="414"/>
      <c r="E3547" s="412">
        <v>2017</v>
      </c>
      <c r="F3547" s="413">
        <v>452567.4</v>
      </c>
      <c r="G3547" s="413">
        <v>1123572.3999999999</v>
      </c>
      <c r="H3547" s="410">
        <f t="shared" si="110"/>
        <v>39191080</v>
      </c>
      <c r="I3547" s="410" t="str">
        <f t="shared" si="111"/>
        <v>-- Kitos</v>
      </c>
      <c r="J3547" s="410" t="str">
        <f t="shared" si="111"/>
        <v>kilogramai</v>
      </c>
    </row>
    <row r="3548" spans="1:10" ht="18" hidden="1" customHeight="1">
      <c r="A3548" s="414"/>
      <c r="B3548" s="414"/>
      <c r="C3548" s="414"/>
      <c r="D3548" s="414"/>
      <c r="E3548" s="412">
        <v>2016</v>
      </c>
      <c r="F3548" s="413">
        <v>454882.6</v>
      </c>
      <c r="G3548" s="413">
        <v>964361.7</v>
      </c>
      <c r="H3548" s="410">
        <f t="shared" si="110"/>
        <v>39191080</v>
      </c>
      <c r="I3548" s="410" t="str">
        <f t="shared" si="111"/>
        <v>-- Kitos</v>
      </c>
      <c r="J3548" s="410" t="str">
        <f t="shared" si="111"/>
        <v>kilogramai</v>
      </c>
    </row>
    <row r="3549" spans="1:10" ht="18" hidden="1" customHeight="1">
      <c r="A3549" s="414"/>
      <c r="B3549" s="414"/>
      <c r="C3549" s="414"/>
      <c r="D3549" s="414"/>
      <c r="E3549" s="412">
        <v>2015</v>
      </c>
      <c r="F3549" s="413">
        <v>320120.90000000002</v>
      </c>
      <c r="G3549" s="413">
        <v>916098</v>
      </c>
      <c r="H3549" s="410">
        <f t="shared" si="110"/>
        <v>39191080</v>
      </c>
      <c r="I3549" s="410" t="str">
        <f t="shared" si="111"/>
        <v>-- Kitos</v>
      </c>
      <c r="J3549" s="410" t="str">
        <f t="shared" si="111"/>
        <v>kilogramai</v>
      </c>
    </row>
    <row r="3550" spans="1:10" ht="18" hidden="1" customHeight="1">
      <c r="A3550" s="414"/>
      <c r="B3550" s="414"/>
      <c r="C3550" s="414"/>
      <c r="D3550" s="414"/>
      <c r="E3550" s="412">
        <v>2014</v>
      </c>
      <c r="F3550" s="413">
        <v>232073.60000000001</v>
      </c>
      <c r="G3550" s="413">
        <v>831566.2</v>
      </c>
      <c r="H3550" s="410">
        <f t="shared" si="110"/>
        <v>39191080</v>
      </c>
      <c r="I3550" s="410" t="str">
        <f t="shared" si="111"/>
        <v>-- Kitos</v>
      </c>
      <c r="J3550" s="410" t="str">
        <f t="shared" si="111"/>
        <v>kilogramai</v>
      </c>
    </row>
    <row r="3551" spans="1:10" ht="18" hidden="1" customHeight="1">
      <c r="A3551" s="414"/>
      <c r="B3551" s="414"/>
      <c r="C3551" s="414"/>
      <c r="D3551" s="414"/>
      <c r="E3551" s="412">
        <v>2013</v>
      </c>
      <c r="F3551" s="413">
        <v>213586.3</v>
      </c>
      <c r="G3551" s="413">
        <v>556930.1</v>
      </c>
      <c r="H3551" s="410">
        <f t="shared" si="110"/>
        <v>39191080</v>
      </c>
      <c r="I3551" s="410" t="str">
        <f t="shared" si="111"/>
        <v>-- Kitos</v>
      </c>
      <c r="J3551" s="410" t="str">
        <f t="shared" si="111"/>
        <v>kilogramai</v>
      </c>
    </row>
    <row r="3552" spans="1:10" ht="18" hidden="1" customHeight="1">
      <c r="A3552" s="414"/>
      <c r="B3552" s="414"/>
      <c r="C3552" s="414"/>
      <c r="D3552" s="414"/>
      <c r="E3552" s="412">
        <v>2012</v>
      </c>
      <c r="F3552" s="413">
        <v>249110.39999999999</v>
      </c>
      <c r="G3552" s="413">
        <v>496571.2</v>
      </c>
      <c r="H3552" s="410">
        <f t="shared" si="110"/>
        <v>39191080</v>
      </c>
      <c r="I3552" s="410" t="str">
        <f t="shared" si="111"/>
        <v>-- Kitos</v>
      </c>
      <c r="J3552" s="410" t="str">
        <f t="shared" si="111"/>
        <v>kilogramai</v>
      </c>
    </row>
    <row r="3553" spans="1:10" ht="18" hidden="1" customHeight="1">
      <c r="A3553" s="414"/>
      <c r="B3553" s="414"/>
      <c r="C3553" s="414"/>
      <c r="D3553" s="414"/>
      <c r="E3553" s="412">
        <v>2011</v>
      </c>
      <c r="F3553" s="413">
        <v>254575</v>
      </c>
      <c r="G3553" s="413">
        <v>832249.8</v>
      </c>
      <c r="H3553" s="410">
        <f t="shared" si="110"/>
        <v>39191080</v>
      </c>
      <c r="I3553" s="410" t="str">
        <f t="shared" si="111"/>
        <v>-- Kitos</v>
      </c>
      <c r="J3553" s="410" t="str">
        <f t="shared" si="111"/>
        <v>kilogramai</v>
      </c>
    </row>
    <row r="3554" spans="1:10" ht="18" hidden="1" customHeight="1">
      <c r="A3554" s="414"/>
      <c r="B3554" s="414"/>
      <c r="C3554" s="414"/>
      <c r="D3554" s="414"/>
      <c r="E3554" s="412">
        <v>2010</v>
      </c>
      <c r="F3554" s="413">
        <v>144160.5</v>
      </c>
      <c r="G3554" s="413">
        <v>677029.6</v>
      </c>
      <c r="H3554" s="410">
        <f t="shared" si="110"/>
        <v>39191080</v>
      </c>
      <c r="I3554" s="410" t="str">
        <f t="shared" si="111"/>
        <v>-- Kitos</v>
      </c>
      <c r="J3554" s="410" t="str">
        <f t="shared" si="111"/>
        <v>kilogramai</v>
      </c>
    </row>
    <row r="3555" spans="1:10" ht="18" hidden="1" customHeight="1">
      <c r="A3555" s="414"/>
      <c r="B3555" s="414"/>
      <c r="C3555" s="414"/>
      <c r="D3555" s="414"/>
      <c r="E3555" s="412">
        <v>2009</v>
      </c>
      <c r="F3555" s="413"/>
      <c r="G3555" s="413"/>
      <c r="H3555" s="410">
        <f t="shared" si="110"/>
        <v>39191080</v>
      </c>
      <c r="I3555" s="410" t="str">
        <f t="shared" si="111"/>
        <v>-- Kitos</v>
      </c>
      <c r="J3555" s="410" t="str">
        <f t="shared" si="111"/>
        <v>kilogramai</v>
      </c>
    </row>
    <row r="3556" spans="1:10" ht="18" hidden="1" customHeight="1">
      <c r="A3556" s="414"/>
      <c r="B3556" s="414"/>
      <c r="C3556" s="414"/>
      <c r="D3556" s="414"/>
      <c r="E3556" s="412">
        <v>2008</v>
      </c>
      <c r="F3556" s="413"/>
      <c r="G3556" s="413"/>
      <c r="H3556" s="410">
        <f t="shared" si="110"/>
        <v>39191080</v>
      </c>
      <c r="I3556" s="410" t="str">
        <f t="shared" si="111"/>
        <v>-- Kitos</v>
      </c>
      <c r="J3556" s="410" t="str">
        <f t="shared" si="111"/>
        <v>kilogramai</v>
      </c>
    </row>
    <row r="3557" spans="1:10" ht="18" hidden="1" customHeight="1">
      <c r="A3557" s="414"/>
      <c r="B3557" s="414"/>
      <c r="C3557" s="414"/>
      <c r="D3557" s="414"/>
      <c r="E3557" s="412">
        <v>2007</v>
      </c>
      <c r="F3557" s="413"/>
      <c r="G3557" s="413"/>
      <c r="H3557" s="410">
        <f t="shared" si="110"/>
        <v>39191080</v>
      </c>
      <c r="I3557" s="410" t="str">
        <f t="shared" si="111"/>
        <v>-- Kitos</v>
      </c>
      <c r="J3557" s="410" t="str">
        <f t="shared" si="111"/>
        <v>kilogramai</v>
      </c>
    </row>
    <row r="3558" spans="1:10" ht="18" hidden="1" customHeight="1">
      <c r="A3558" s="414"/>
      <c r="B3558" s="414"/>
      <c r="C3558" s="414"/>
      <c r="D3558" s="414"/>
      <c r="E3558" s="412">
        <v>2006</v>
      </c>
      <c r="F3558" s="413"/>
      <c r="G3558" s="413"/>
      <c r="H3558" s="410">
        <f t="shared" si="110"/>
        <v>39191080</v>
      </c>
      <c r="I3558" s="410" t="str">
        <f t="shared" si="111"/>
        <v>-- Kitos</v>
      </c>
      <c r="J3558" s="410" t="str">
        <f t="shared" si="111"/>
        <v>kilogramai</v>
      </c>
    </row>
    <row r="3559" spans="1:10" ht="18" hidden="1" customHeight="1">
      <c r="A3559" s="414"/>
      <c r="B3559" s="414"/>
      <c r="C3559" s="414"/>
      <c r="D3559" s="414"/>
      <c r="E3559" s="412">
        <v>2005</v>
      </c>
      <c r="F3559" s="413"/>
      <c r="G3559" s="413"/>
      <c r="H3559" s="410">
        <f t="shared" si="110"/>
        <v>39191080</v>
      </c>
      <c r="I3559" s="410" t="str">
        <f t="shared" si="111"/>
        <v>-- Kitos</v>
      </c>
      <c r="J3559" s="410" t="str">
        <f t="shared" si="111"/>
        <v>kilogramai</v>
      </c>
    </row>
    <row r="3560" spans="1:10" ht="18" hidden="1" customHeight="1">
      <c r="A3560" s="414"/>
      <c r="B3560" s="411" t="s">
        <v>3469</v>
      </c>
      <c r="C3560" s="411" t="s">
        <v>3448</v>
      </c>
      <c r="D3560" s="411" t="s">
        <v>3054</v>
      </c>
      <c r="E3560" s="412">
        <v>2018</v>
      </c>
      <c r="F3560" s="413"/>
      <c r="G3560" s="413"/>
      <c r="H3560" s="410">
        <f t="shared" si="110"/>
        <v>39191090</v>
      </c>
      <c r="I3560" s="410" t="str">
        <f t="shared" si="111"/>
        <v>-- Kitos</v>
      </c>
      <c r="J3560" s="410" t="str">
        <f t="shared" si="111"/>
        <v>kilogramai</v>
      </c>
    </row>
    <row r="3561" spans="1:10" ht="18" hidden="1" customHeight="1">
      <c r="A3561" s="414"/>
      <c r="B3561" s="414"/>
      <c r="C3561" s="414"/>
      <c r="D3561" s="414"/>
      <c r="E3561" s="412">
        <v>2017</v>
      </c>
      <c r="F3561" s="413"/>
      <c r="G3561" s="413"/>
      <c r="H3561" s="410">
        <f t="shared" si="110"/>
        <v>39191090</v>
      </c>
      <c r="I3561" s="410" t="str">
        <f t="shared" si="111"/>
        <v>-- Kitos</v>
      </c>
      <c r="J3561" s="410" t="str">
        <f t="shared" si="111"/>
        <v>kilogramai</v>
      </c>
    </row>
    <row r="3562" spans="1:10" ht="18" hidden="1" customHeight="1">
      <c r="A3562" s="414"/>
      <c r="B3562" s="414"/>
      <c r="C3562" s="414"/>
      <c r="D3562" s="414"/>
      <c r="E3562" s="412">
        <v>2016</v>
      </c>
      <c r="F3562" s="413"/>
      <c r="G3562" s="413"/>
      <c r="H3562" s="410">
        <f t="shared" si="110"/>
        <v>39191090</v>
      </c>
      <c r="I3562" s="410" t="str">
        <f t="shared" si="111"/>
        <v>-- Kitos</v>
      </c>
      <c r="J3562" s="410" t="str">
        <f t="shared" si="111"/>
        <v>kilogramai</v>
      </c>
    </row>
    <row r="3563" spans="1:10" ht="18" hidden="1" customHeight="1">
      <c r="A3563" s="414"/>
      <c r="B3563" s="414"/>
      <c r="C3563" s="414"/>
      <c r="D3563" s="414"/>
      <c r="E3563" s="412">
        <v>2015</v>
      </c>
      <c r="F3563" s="413"/>
      <c r="G3563" s="413"/>
      <c r="H3563" s="410">
        <f t="shared" si="110"/>
        <v>39191090</v>
      </c>
      <c r="I3563" s="410" t="str">
        <f t="shared" si="111"/>
        <v>-- Kitos</v>
      </c>
      <c r="J3563" s="410" t="str">
        <f t="shared" si="111"/>
        <v>kilogramai</v>
      </c>
    </row>
    <row r="3564" spans="1:10" ht="18" hidden="1" customHeight="1">
      <c r="A3564" s="414"/>
      <c r="B3564" s="414"/>
      <c r="C3564" s="414"/>
      <c r="D3564" s="414"/>
      <c r="E3564" s="412">
        <v>2014</v>
      </c>
      <c r="F3564" s="413"/>
      <c r="G3564" s="413"/>
      <c r="H3564" s="410">
        <f t="shared" si="110"/>
        <v>39191090</v>
      </c>
      <c r="I3564" s="410" t="str">
        <f t="shared" si="111"/>
        <v>-- Kitos</v>
      </c>
      <c r="J3564" s="410" t="str">
        <f t="shared" si="111"/>
        <v>kilogramai</v>
      </c>
    </row>
    <row r="3565" spans="1:10" ht="18" hidden="1" customHeight="1">
      <c r="A3565" s="414"/>
      <c r="B3565" s="414"/>
      <c r="C3565" s="414"/>
      <c r="D3565" s="414"/>
      <c r="E3565" s="412">
        <v>2013</v>
      </c>
      <c r="F3565" s="413"/>
      <c r="G3565" s="413"/>
      <c r="H3565" s="410">
        <f t="shared" si="110"/>
        <v>39191090</v>
      </c>
      <c r="I3565" s="410" t="str">
        <f t="shared" si="111"/>
        <v>-- Kitos</v>
      </c>
      <c r="J3565" s="410" t="str">
        <f t="shared" si="111"/>
        <v>kilogramai</v>
      </c>
    </row>
    <row r="3566" spans="1:10" ht="18" hidden="1" customHeight="1">
      <c r="A3566" s="414"/>
      <c r="B3566" s="414"/>
      <c r="C3566" s="414"/>
      <c r="D3566" s="414"/>
      <c r="E3566" s="412">
        <v>2012</v>
      </c>
      <c r="F3566" s="413"/>
      <c r="G3566" s="413"/>
      <c r="H3566" s="410">
        <f t="shared" si="110"/>
        <v>39191090</v>
      </c>
      <c r="I3566" s="410" t="str">
        <f t="shared" si="111"/>
        <v>-- Kitos</v>
      </c>
      <c r="J3566" s="410" t="str">
        <f t="shared" si="111"/>
        <v>kilogramai</v>
      </c>
    </row>
    <row r="3567" spans="1:10" ht="18" hidden="1" customHeight="1">
      <c r="A3567" s="414"/>
      <c r="B3567" s="414"/>
      <c r="C3567" s="414"/>
      <c r="D3567" s="414"/>
      <c r="E3567" s="412">
        <v>2011</v>
      </c>
      <c r="F3567" s="413"/>
      <c r="G3567" s="413"/>
      <c r="H3567" s="410">
        <f t="shared" si="110"/>
        <v>39191090</v>
      </c>
      <c r="I3567" s="410" t="str">
        <f t="shared" si="111"/>
        <v>-- Kitos</v>
      </c>
      <c r="J3567" s="410" t="str">
        <f t="shared" si="111"/>
        <v>kilogramai</v>
      </c>
    </row>
    <row r="3568" spans="1:10" ht="18" hidden="1" customHeight="1">
      <c r="A3568" s="414"/>
      <c r="B3568" s="414"/>
      <c r="C3568" s="414"/>
      <c r="D3568" s="414"/>
      <c r="E3568" s="412">
        <v>2010</v>
      </c>
      <c r="F3568" s="413"/>
      <c r="G3568" s="413"/>
      <c r="H3568" s="410">
        <f t="shared" si="110"/>
        <v>39191090</v>
      </c>
      <c r="I3568" s="410" t="str">
        <f t="shared" si="111"/>
        <v>-- Kitos</v>
      </c>
      <c r="J3568" s="410" t="str">
        <f t="shared" si="111"/>
        <v>kilogramai</v>
      </c>
    </row>
    <row r="3569" spans="1:10" ht="18" hidden="1" customHeight="1">
      <c r="A3569" s="414"/>
      <c r="B3569" s="414"/>
      <c r="C3569" s="414"/>
      <c r="D3569" s="414"/>
      <c r="E3569" s="412">
        <v>2009</v>
      </c>
      <c r="F3569" s="413">
        <v>61520.2</v>
      </c>
      <c r="G3569" s="413">
        <v>166344.6</v>
      </c>
      <c r="H3569" s="410">
        <f t="shared" si="110"/>
        <v>39191090</v>
      </c>
      <c r="I3569" s="410" t="str">
        <f t="shared" si="111"/>
        <v>-- Kitos</v>
      </c>
      <c r="J3569" s="410" t="str">
        <f t="shared" si="111"/>
        <v>kilogramai</v>
      </c>
    </row>
    <row r="3570" spans="1:10" ht="18" hidden="1" customHeight="1">
      <c r="A3570" s="414"/>
      <c r="B3570" s="414"/>
      <c r="C3570" s="414"/>
      <c r="D3570" s="414"/>
      <c r="E3570" s="412">
        <v>2008</v>
      </c>
      <c r="F3570" s="413">
        <v>46767.199999999997</v>
      </c>
      <c r="G3570" s="413">
        <v>143782</v>
      </c>
      <c r="H3570" s="410">
        <f t="shared" si="110"/>
        <v>39191090</v>
      </c>
      <c r="I3570" s="410" t="str">
        <f t="shared" si="111"/>
        <v>-- Kitos</v>
      </c>
      <c r="J3570" s="410" t="str">
        <f t="shared" si="111"/>
        <v>kilogramai</v>
      </c>
    </row>
    <row r="3571" spans="1:10" ht="18" hidden="1" customHeight="1">
      <c r="A3571" s="414"/>
      <c r="B3571" s="414"/>
      <c r="C3571" s="414"/>
      <c r="D3571" s="414"/>
      <c r="E3571" s="412">
        <v>2007</v>
      </c>
      <c r="F3571" s="413">
        <v>40230.6</v>
      </c>
      <c r="G3571" s="413">
        <v>117028.2</v>
      </c>
      <c r="H3571" s="410">
        <f t="shared" si="110"/>
        <v>39191090</v>
      </c>
      <c r="I3571" s="410" t="str">
        <f t="shared" si="111"/>
        <v>-- Kitos</v>
      </c>
      <c r="J3571" s="410" t="str">
        <f t="shared" si="111"/>
        <v>kilogramai</v>
      </c>
    </row>
    <row r="3572" spans="1:10" ht="18" hidden="1" customHeight="1">
      <c r="A3572" s="414"/>
      <c r="B3572" s="414"/>
      <c r="C3572" s="414"/>
      <c r="D3572" s="414"/>
      <c r="E3572" s="412">
        <v>2006</v>
      </c>
      <c r="F3572" s="413">
        <v>78942.7</v>
      </c>
      <c r="G3572" s="413">
        <v>161241.1</v>
      </c>
      <c r="H3572" s="410">
        <f t="shared" si="110"/>
        <v>39191090</v>
      </c>
      <c r="I3572" s="410" t="str">
        <f t="shared" si="111"/>
        <v>-- Kitos</v>
      </c>
      <c r="J3572" s="410" t="str">
        <f t="shared" si="111"/>
        <v>kilogramai</v>
      </c>
    </row>
    <row r="3573" spans="1:10" ht="18" hidden="1" customHeight="1">
      <c r="A3573" s="414"/>
      <c r="B3573" s="414"/>
      <c r="C3573" s="414"/>
      <c r="D3573" s="414"/>
      <c r="E3573" s="412">
        <v>2005</v>
      </c>
      <c r="F3573" s="413">
        <v>42616.5</v>
      </c>
      <c r="G3573" s="413">
        <v>176017.6</v>
      </c>
      <c r="H3573" s="410">
        <f t="shared" si="110"/>
        <v>39191090</v>
      </c>
      <c r="I3573" s="410" t="str">
        <f t="shared" si="111"/>
        <v>-- Kitos</v>
      </c>
      <c r="J3573" s="410" t="str">
        <f t="shared" si="111"/>
        <v>kilogramai</v>
      </c>
    </row>
    <row r="3574" spans="1:10" ht="18" hidden="1" customHeight="1">
      <c r="A3574" s="414"/>
      <c r="B3574" s="411" t="s">
        <v>3470</v>
      </c>
      <c r="C3574" s="411" t="s">
        <v>3448</v>
      </c>
      <c r="D3574" s="411" t="s">
        <v>3054</v>
      </c>
      <c r="E3574" s="412">
        <v>2018</v>
      </c>
      <c r="F3574" s="413"/>
      <c r="G3574" s="413"/>
      <c r="H3574" s="410">
        <f t="shared" si="110"/>
        <v>39199000</v>
      </c>
      <c r="I3574" s="410" t="str">
        <f t="shared" si="111"/>
        <v>-- Kitos</v>
      </c>
      <c r="J3574" s="410" t="str">
        <f t="shared" si="111"/>
        <v>kilogramai</v>
      </c>
    </row>
    <row r="3575" spans="1:10" ht="18" hidden="1" customHeight="1">
      <c r="A3575" s="414"/>
      <c r="B3575" s="414"/>
      <c r="C3575" s="414"/>
      <c r="D3575" s="414"/>
      <c r="E3575" s="412">
        <v>2017</v>
      </c>
      <c r="F3575" s="413"/>
      <c r="G3575" s="413"/>
      <c r="H3575" s="410">
        <f t="shared" si="110"/>
        <v>39199000</v>
      </c>
      <c r="I3575" s="410" t="str">
        <f t="shared" si="111"/>
        <v>-- Kitos</v>
      </c>
      <c r="J3575" s="410" t="str">
        <f t="shared" si="111"/>
        <v>kilogramai</v>
      </c>
    </row>
    <row r="3576" spans="1:10" ht="18" hidden="1" customHeight="1">
      <c r="A3576" s="414"/>
      <c r="B3576" s="414"/>
      <c r="C3576" s="414"/>
      <c r="D3576" s="414"/>
      <c r="E3576" s="412">
        <v>2016</v>
      </c>
      <c r="F3576" s="413">
        <v>4622883.8</v>
      </c>
      <c r="G3576" s="413">
        <v>3051056.9</v>
      </c>
      <c r="H3576" s="410">
        <f t="shared" si="110"/>
        <v>39199000</v>
      </c>
      <c r="I3576" s="410" t="str">
        <f t="shared" si="111"/>
        <v>-- Kitos</v>
      </c>
      <c r="J3576" s="410" t="str">
        <f t="shared" si="111"/>
        <v>kilogramai</v>
      </c>
    </row>
    <row r="3577" spans="1:10" ht="18" hidden="1" customHeight="1">
      <c r="A3577" s="414"/>
      <c r="B3577" s="414"/>
      <c r="C3577" s="414"/>
      <c r="D3577" s="414"/>
      <c r="E3577" s="412">
        <v>2015</v>
      </c>
      <c r="F3577" s="413">
        <v>4706395.5</v>
      </c>
      <c r="G3577" s="413">
        <v>2615101.1</v>
      </c>
      <c r="H3577" s="410">
        <f t="shared" si="110"/>
        <v>39199000</v>
      </c>
      <c r="I3577" s="410" t="str">
        <f t="shared" si="111"/>
        <v>-- Kitos</v>
      </c>
      <c r="J3577" s="410" t="str">
        <f t="shared" si="111"/>
        <v>kilogramai</v>
      </c>
    </row>
    <row r="3578" spans="1:10" ht="18" hidden="1" customHeight="1">
      <c r="A3578" s="414"/>
      <c r="B3578" s="414"/>
      <c r="C3578" s="414"/>
      <c r="D3578" s="414"/>
      <c r="E3578" s="412">
        <v>2014</v>
      </c>
      <c r="F3578" s="413">
        <v>3844200.2</v>
      </c>
      <c r="G3578" s="413">
        <v>2829243.6</v>
      </c>
      <c r="H3578" s="410">
        <f t="shared" si="110"/>
        <v>39199000</v>
      </c>
      <c r="I3578" s="410" t="str">
        <f t="shared" si="111"/>
        <v>-- Kitos</v>
      </c>
      <c r="J3578" s="410" t="str">
        <f t="shared" si="111"/>
        <v>kilogramai</v>
      </c>
    </row>
    <row r="3579" spans="1:10" ht="18" hidden="1" customHeight="1">
      <c r="A3579" s="414"/>
      <c r="B3579" s="414"/>
      <c r="C3579" s="414"/>
      <c r="D3579" s="414"/>
      <c r="E3579" s="412">
        <v>2013</v>
      </c>
      <c r="F3579" s="413">
        <v>2639087.6</v>
      </c>
      <c r="G3579" s="413">
        <v>2517373.6</v>
      </c>
      <c r="H3579" s="410">
        <f t="shared" si="110"/>
        <v>39199000</v>
      </c>
      <c r="I3579" s="410" t="str">
        <f t="shared" si="111"/>
        <v>-- Kitos</v>
      </c>
      <c r="J3579" s="410" t="str">
        <f t="shared" si="111"/>
        <v>kilogramai</v>
      </c>
    </row>
    <row r="3580" spans="1:10" ht="18" hidden="1" customHeight="1">
      <c r="A3580" s="414"/>
      <c r="B3580" s="414"/>
      <c r="C3580" s="414"/>
      <c r="D3580" s="414"/>
      <c r="E3580" s="412">
        <v>2012</v>
      </c>
      <c r="F3580" s="413">
        <v>2034237.5</v>
      </c>
      <c r="G3580" s="413">
        <v>2582723.6</v>
      </c>
      <c r="H3580" s="410">
        <f t="shared" si="110"/>
        <v>39199000</v>
      </c>
      <c r="I3580" s="410" t="str">
        <f t="shared" si="111"/>
        <v>-- Kitos</v>
      </c>
      <c r="J3580" s="410" t="str">
        <f t="shared" si="111"/>
        <v>kilogramai</v>
      </c>
    </row>
    <row r="3581" spans="1:10" ht="18" hidden="1" customHeight="1">
      <c r="A3581" s="414"/>
      <c r="B3581" s="414"/>
      <c r="C3581" s="414"/>
      <c r="D3581" s="414"/>
      <c r="E3581" s="412">
        <v>2011</v>
      </c>
      <c r="F3581" s="413">
        <v>6573272</v>
      </c>
      <c r="G3581" s="413">
        <v>3030326.2</v>
      </c>
      <c r="H3581" s="410">
        <f t="shared" si="110"/>
        <v>39199000</v>
      </c>
      <c r="I3581" s="410" t="str">
        <f t="shared" si="111"/>
        <v>-- Kitos</v>
      </c>
      <c r="J3581" s="410" t="str">
        <f t="shared" si="111"/>
        <v>kilogramai</v>
      </c>
    </row>
    <row r="3582" spans="1:10" ht="18" hidden="1" customHeight="1">
      <c r="A3582" s="414"/>
      <c r="B3582" s="414"/>
      <c r="C3582" s="414"/>
      <c r="D3582" s="414"/>
      <c r="E3582" s="412">
        <v>2010</v>
      </c>
      <c r="F3582" s="413">
        <v>5659624.7999999998</v>
      </c>
      <c r="G3582" s="413">
        <v>2221291.6</v>
      </c>
      <c r="H3582" s="410">
        <f t="shared" si="110"/>
        <v>39199000</v>
      </c>
      <c r="I3582" s="410" t="str">
        <f t="shared" si="111"/>
        <v>-- Kitos</v>
      </c>
      <c r="J3582" s="410" t="str">
        <f t="shared" si="111"/>
        <v>kilogramai</v>
      </c>
    </row>
    <row r="3583" spans="1:10" ht="18" hidden="1" customHeight="1">
      <c r="A3583" s="414"/>
      <c r="B3583" s="414"/>
      <c r="C3583" s="414"/>
      <c r="D3583" s="414"/>
      <c r="E3583" s="412">
        <v>2009</v>
      </c>
      <c r="F3583" s="413"/>
      <c r="G3583" s="413"/>
      <c r="H3583" s="410">
        <f t="shared" si="110"/>
        <v>39199000</v>
      </c>
      <c r="I3583" s="410" t="str">
        <f t="shared" si="111"/>
        <v>-- Kitos</v>
      </c>
      <c r="J3583" s="410" t="str">
        <f t="shared" si="111"/>
        <v>kilogramai</v>
      </c>
    </row>
    <row r="3584" spans="1:10" ht="18" hidden="1" customHeight="1">
      <c r="A3584" s="414"/>
      <c r="B3584" s="414"/>
      <c r="C3584" s="414"/>
      <c r="D3584" s="414"/>
      <c r="E3584" s="412">
        <v>2008</v>
      </c>
      <c r="F3584" s="413"/>
      <c r="G3584" s="413"/>
      <c r="H3584" s="410">
        <f t="shared" si="110"/>
        <v>39199000</v>
      </c>
      <c r="I3584" s="410" t="str">
        <f t="shared" si="111"/>
        <v>-- Kitos</v>
      </c>
      <c r="J3584" s="410" t="str">
        <f t="shared" si="111"/>
        <v>kilogramai</v>
      </c>
    </row>
    <row r="3585" spans="1:10" ht="18" hidden="1" customHeight="1">
      <c r="A3585" s="414"/>
      <c r="B3585" s="414"/>
      <c r="C3585" s="414"/>
      <c r="D3585" s="414"/>
      <c r="E3585" s="412">
        <v>2007</v>
      </c>
      <c r="F3585" s="413"/>
      <c r="G3585" s="413"/>
      <c r="H3585" s="410">
        <f t="shared" si="110"/>
        <v>39199000</v>
      </c>
      <c r="I3585" s="410" t="str">
        <f t="shared" si="111"/>
        <v>-- Kitos</v>
      </c>
      <c r="J3585" s="410" t="str">
        <f t="shared" si="111"/>
        <v>kilogramai</v>
      </c>
    </row>
    <row r="3586" spans="1:10" ht="18" hidden="1" customHeight="1">
      <c r="A3586" s="414"/>
      <c r="B3586" s="414"/>
      <c r="C3586" s="414"/>
      <c r="D3586" s="414"/>
      <c r="E3586" s="412">
        <v>2006</v>
      </c>
      <c r="F3586" s="413"/>
      <c r="G3586" s="413"/>
      <c r="H3586" s="410">
        <f t="shared" si="110"/>
        <v>39199000</v>
      </c>
      <c r="I3586" s="410" t="str">
        <f t="shared" si="111"/>
        <v>-- Kitos</v>
      </c>
      <c r="J3586" s="410" t="str">
        <f t="shared" si="111"/>
        <v>kilogramai</v>
      </c>
    </row>
    <row r="3587" spans="1:10" ht="18" hidden="1" customHeight="1">
      <c r="A3587" s="414"/>
      <c r="B3587" s="414"/>
      <c r="C3587" s="414"/>
      <c r="D3587" s="414"/>
      <c r="E3587" s="412">
        <v>2005</v>
      </c>
      <c r="F3587" s="413"/>
      <c r="G3587" s="413"/>
      <c r="H3587" s="410">
        <f t="shared" si="110"/>
        <v>39199000</v>
      </c>
      <c r="I3587" s="410" t="str">
        <f t="shared" si="111"/>
        <v>-- Kitos</v>
      </c>
      <c r="J3587" s="410" t="str">
        <f t="shared" si="111"/>
        <v>kilogramai</v>
      </c>
    </row>
    <row r="3588" spans="1:10" ht="18" hidden="1" customHeight="1">
      <c r="A3588" s="414"/>
      <c r="B3588" s="411" t="s">
        <v>3471</v>
      </c>
      <c r="C3588" s="411" t="s">
        <v>3472</v>
      </c>
      <c r="D3588" s="411" t="s">
        <v>3054</v>
      </c>
      <c r="E3588" s="412">
        <v>2018</v>
      </c>
      <c r="F3588" s="413"/>
      <c r="G3588" s="413"/>
      <c r="H3588" s="410">
        <f t="shared" si="110"/>
        <v>39199010</v>
      </c>
      <c r="I3588" s="410" t="str">
        <f t="shared" si="111"/>
        <v>-- Toliau apdorotos po paviršiaus apdorojimo arba supjaustytos ne stačiakampėmis (įskaitant kvadratines) formomis</v>
      </c>
      <c r="J3588" s="410" t="str">
        <f t="shared" si="111"/>
        <v>kilogramai</v>
      </c>
    </row>
    <row r="3589" spans="1:10" ht="18" hidden="1" customHeight="1">
      <c r="A3589" s="414"/>
      <c r="B3589" s="414"/>
      <c r="C3589" s="414"/>
      <c r="D3589" s="414"/>
      <c r="E3589" s="412">
        <v>2017</v>
      </c>
      <c r="F3589" s="413"/>
      <c r="G3589" s="413"/>
      <c r="H3589" s="410">
        <f t="shared" ref="H3589:H3652" si="112">+IF(B3589=0,H3588,VALUE(B3589))</f>
        <v>39199010</v>
      </c>
      <c r="I3589" s="410" t="str">
        <f t="shared" ref="I3589:J3652" si="113">+IF(C3589=0,I3588,C3589)</f>
        <v>-- Toliau apdorotos po paviršiaus apdorojimo arba supjaustytos ne stačiakampėmis (įskaitant kvadratines) formomis</v>
      </c>
      <c r="J3589" s="410" t="str">
        <f t="shared" si="113"/>
        <v>kilogramai</v>
      </c>
    </row>
    <row r="3590" spans="1:10" ht="18" hidden="1" customHeight="1">
      <c r="A3590" s="414"/>
      <c r="B3590" s="414"/>
      <c r="C3590" s="414"/>
      <c r="D3590" s="414"/>
      <c r="E3590" s="412">
        <v>2016</v>
      </c>
      <c r="F3590" s="413"/>
      <c r="G3590" s="413"/>
      <c r="H3590" s="410">
        <f t="shared" si="112"/>
        <v>39199010</v>
      </c>
      <c r="I3590" s="410" t="str">
        <f t="shared" si="113"/>
        <v>-- Toliau apdorotos po paviršiaus apdorojimo arba supjaustytos ne stačiakampėmis (įskaitant kvadratines) formomis</v>
      </c>
      <c r="J3590" s="410" t="str">
        <f t="shared" si="113"/>
        <v>kilogramai</v>
      </c>
    </row>
    <row r="3591" spans="1:10" ht="18" hidden="1" customHeight="1">
      <c r="A3591" s="414"/>
      <c r="B3591" s="414"/>
      <c r="C3591" s="414"/>
      <c r="D3591" s="414"/>
      <c r="E3591" s="412">
        <v>2015</v>
      </c>
      <c r="F3591" s="413"/>
      <c r="G3591" s="413"/>
      <c r="H3591" s="410">
        <f t="shared" si="112"/>
        <v>39199010</v>
      </c>
      <c r="I3591" s="410" t="str">
        <f t="shared" si="113"/>
        <v>-- Toliau apdorotos po paviršiaus apdorojimo arba supjaustytos ne stačiakampėmis (įskaitant kvadratines) formomis</v>
      </c>
      <c r="J3591" s="410" t="str">
        <f t="shared" si="113"/>
        <v>kilogramai</v>
      </c>
    </row>
    <row r="3592" spans="1:10" ht="18" hidden="1" customHeight="1">
      <c r="A3592" s="414"/>
      <c r="B3592" s="414"/>
      <c r="C3592" s="414"/>
      <c r="D3592" s="414"/>
      <c r="E3592" s="412">
        <v>2014</v>
      </c>
      <c r="F3592" s="413"/>
      <c r="G3592" s="413"/>
      <c r="H3592" s="410">
        <f t="shared" si="112"/>
        <v>39199010</v>
      </c>
      <c r="I3592" s="410" t="str">
        <f t="shared" si="113"/>
        <v>-- Toliau apdorotos po paviršiaus apdorojimo arba supjaustytos ne stačiakampėmis (įskaitant kvadratines) formomis</v>
      </c>
      <c r="J3592" s="410" t="str">
        <f t="shared" si="113"/>
        <v>kilogramai</v>
      </c>
    </row>
    <row r="3593" spans="1:10" ht="18" hidden="1" customHeight="1">
      <c r="A3593" s="414"/>
      <c r="B3593" s="414"/>
      <c r="C3593" s="414"/>
      <c r="D3593" s="414"/>
      <c r="E3593" s="412">
        <v>2013</v>
      </c>
      <c r="F3593" s="413"/>
      <c r="G3593" s="413"/>
      <c r="H3593" s="410">
        <f t="shared" si="112"/>
        <v>39199010</v>
      </c>
      <c r="I3593" s="410" t="str">
        <f t="shared" si="113"/>
        <v>-- Toliau apdorotos po paviršiaus apdorojimo arba supjaustytos ne stačiakampėmis (įskaitant kvadratines) formomis</v>
      </c>
      <c r="J3593" s="410" t="str">
        <f t="shared" si="113"/>
        <v>kilogramai</v>
      </c>
    </row>
    <row r="3594" spans="1:10" ht="18" hidden="1" customHeight="1">
      <c r="A3594" s="414"/>
      <c r="B3594" s="414"/>
      <c r="C3594" s="414"/>
      <c r="D3594" s="414"/>
      <c r="E3594" s="412">
        <v>2012</v>
      </c>
      <c r="F3594" s="413"/>
      <c r="G3594" s="413"/>
      <c r="H3594" s="410">
        <f t="shared" si="112"/>
        <v>39199010</v>
      </c>
      <c r="I3594" s="410" t="str">
        <f t="shared" si="113"/>
        <v>-- Toliau apdorotos po paviršiaus apdorojimo arba supjaustytos ne stačiakampėmis (įskaitant kvadratines) formomis</v>
      </c>
      <c r="J3594" s="410" t="str">
        <f t="shared" si="113"/>
        <v>kilogramai</v>
      </c>
    </row>
    <row r="3595" spans="1:10" ht="18" hidden="1" customHeight="1">
      <c r="A3595" s="414"/>
      <c r="B3595" s="414"/>
      <c r="C3595" s="414"/>
      <c r="D3595" s="414"/>
      <c r="E3595" s="412">
        <v>2011</v>
      </c>
      <c r="F3595" s="413"/>
      <c r="G3595" s="413"/>
      <c r="H3595" s="410">
        <f t="shared" si="112"/>
        <v>39199010</v>
      </c>
      <c r="I3595" s="410" t="str">
        <f t="shared" si="113"/>
        <v>-- Toliau apdorotos po paviršiaus apdorojimo arba supjaustytos ne stačiakampėmis (įskaitant kvadratines) formomis</v>
      </c>
      <c r="J3595" s="410" t="str">
        <f t="shared" si="113"/>
        <v>kilogramai</v>
      </c>
    </row>
    <row r="3596" spans="1:10" ht="18" hidden="1" customHeight="1">
      <c r="A3596" s="414"/>
      <c r="B3596" s="414"/>
      <c r="C3596" s="414"/>
      <c r="D3596" s="414"/>
      <c r="E3596" s="412">
        <v>2010</v>
      </c>
      <c r="F3596" s="413"/>
      <c r="G3596" s="413"/>
      <c r="H3596" s="410">
        <f t="shared" si="112"/>
        <v>39199010</v>
      </c>
      <c r="I3596" s="410" t="str">
        <f t="shared" si="113"/>
        <v>-- Toliau apdorotos po paviršiaus apdorojimo arba supjaustytos ne stačiakampėmis (įskaitant kvadratines) formomis</v>
      </c>
      <c r="J3596" s="410" t="str">
        <f t="shared" si="113"/>
        <v>kilogramai</v>
      </c>
    </row>
    <row r="3597" spans="1:10" ht="18" hidden="1" customHeight="1">
      <c r="A3597" s="414"/>
      <c r="B3597" s="414"/>
      <c r="C3597" s="414"/>
      <c r="D3597" s="414"/>
      <c r="E3597" s="412">
        <v>2009</v>
      </c>
      <c r="F3597" s="413">
        <v>12611.6</v>
      </c>
      <c r="G3597" s="413">
        <v>106521.2</v>
      </c>
      <c r="H3597" s="410">
        <f t="shared" si="112"/>
        <v>39199010</v>
      </c>
      <c r="I3597" s="410" t="str">
        <f t="shared" si="113"/>
        <v>-- Toliau apdorotos po paviršiaus apdorojimo arba supjaustytos ne stačiakampėmis (įskaitant kvadratines) formomis</v>
      </c>
      <c r="J3597" s="410" t="str">
        <f t="shared" si="113"/>
        <v>kilogramai</v>
      </c>
    </row>
    <row r="3598" spans="1:10" ht="18" hidden="1" customHeight="1">
      <c r="A3598" s="414"/>
      <c r="B3598" s="414"/>
      <c r="C3598" s="414"/>
      <c r="D3598" s="414"/>
      <c r="E3598" s="412">
        <v>2008</v>
      </c>
      <c r="F3598" s="413">
        <v>38948.400000000001</v>
      </c>
      <c r="G3598" s="413">
        <v>132088.6</v>
      </c>
      <c r="H3598" s="410">
        <f t="shared" si="112"/>
        <v>39199010</v>
      </c>
      <c r="I3598" s="410" t="str">
        <f t="shared" si="113"/>
        <v>-- Toliau apdorotos po paviršiaus apdorojimo arba supjaustytos ne stačiakampėmis (įskaitant kvadratines) formomis</v>
      </c>
      <c r="J3598" s="410" t="str">
        <f t="shared" si="113"/>
        <v>kilogramai</v>
      </c>
    </row>
    <row r="3599" spans="1:10" ht="18" hidden="1" customHeight="1">
      <c r="A3599" s="414"/>
      <c r="B3599" s="414"/>
      <c r="C3599" s="414"/>
      <c r="D3599" s="414"/>
      <c r="E3599" s="412">
        <v>2007</v>
      </c>
      <c r="F3599" s="413">
        <v>8001.4</v>
      </c>
      <c r="G3599" s="413">
        <v>75666.399999999994</v>
      </c>
      <c r="H3599" s="410">
        <f t="shared" si="112"/>
        <v>39199010</v>
      </c>
      <c r="I3599" s="410" t="str">
        <f t="shared" si="113"/>
        <v>-- Toliau apdorotos po paviršiaus apdorojimo arba supjaustytos ne stačiakampėmis (įskaitant kvadratines) formomis</v>
      </c>
      <c r="J3599" s="410" t="str">
        <f t="shared" si="113"/>
        <v>kilogramai</v>
      </c>
    </row>
    <row r="3600" spans="1:10" ht="18" hidden="1" customHeight="1">
      <c r="A3600" s="414"/>
      <c r="B3600" s="414"/>
      <c r="C3600" s="414"/>
      <c r="D3600" s="414"/>
      <c r="E3600" s="412">
        <v>2006</v>
      </c>
      <c r="F3600" s="413">
        <v>10426.799999999999</v>
      </c>
      <c r="G3600" s="413">
        <v>84051.1</v>
      </c>
      <c r="H3600" s="410">
        <f t="shared" si="112"/>
        <v>39199010</v>
      </c>
      <c r="I3600" s="410" t="str">
        <f t="shared" si="113"/>
        <v>-- Toliau apdorotos po paviršiaus apdorojimo arba supjaustytos ne stačiakampėmis (įskaitant kvadratines) formomis</v>
      </c>
      <c r="J3600" s="410" t="str">
        <f t="shared" si="113"/>
        <v>kilogramai</v>
      </c>
    </row>
    <row r="3601" spans="1:10" ht="18" hidden="1" customHeight="1">
      <c r="A3601" s="414"/>
      <c r="B3601" s="414"/>
      <c r="C3601" s="414"/>
      <c r="D3601" s="414"/>
      <c r="E3601" s="412">
        <v>2005</v>
      </c>
      <c r="F3601" s="413">
        <v>8764.7000000000007</v>
      </c>
      <c r="G3601" s="413">
        <v>78943.899999999994</v>
      </c>
      <c r="H3601" s="410">
        <f t="shared" si="112"/>
        <v>39199010</v>
      </c>
      <c r="I3601" s="410" t="str">
        <f t="shared" si="113"/>
        <v>-- Toliau apdorotos po paviršiaus apdorojimo arba supjaustytos ne stačiakampėmis (įskaitant kvadratines) formomis</v>
      </c>
      <c r="J3601" s="410" t="str">
        <f t="shared" si="113"/>
        <v>kilogramai</v>
      </c>
    </row>
    <row r="3602" spans="1:10" ht="18" hidden="1" customHeight="1">
      <c r="A3602" s="414"/>
      <c r="B3602" s="411" t="s">
        <v>3473</v>
      </c>
      <c r="C3602" s="411" t="s">
        <v>3474</v>
      </c>
      <c r="D3602" s="411" t="s">
        <v>3054</v>
      </c>
      <c r="E3602" s="412">
        <v>2018</v>
      </c>
      <c r="F3602" s="413">
        <v>1850.3</v>
      </c>
      <c r="G3602" s="413">
        <v>31598.1</v>
      </c>
      <c r="H3602" s="410">
        <f t="shared" si="112"/>
        <v>39199020</v>
      </c>
      <c r="I3602" s="410" t="str">
        <f t="shared" si="113"/>
        <v>-- Lipnūs skritulio formos poliravimo diskeliai, naudojami puslaidininkių plokštelėms gaminti</v>
      </c>
      <c r="J3602" s="410" t="str">
        <f t="shared" si="113"/>
        <v>kilogramai</v>
      </c>
    </row>
    <row r="3603" spans="1:10" ht="18" hidden="1" customHeight="1">
      <c r="A3603" s="414"/>
      <c r="B3603" s="414"/>
      <c r="C3603" s="414"/>
      <c r="D3603" s="414"/>
      <c r="E3603" s="412">
        <v>2017</v>
      </c>
      <c r="F3603" s="413">
        <v>8148.2</v>
      </c>
      <c r="G3603" s="413">
        <v>25286.799999999999</v>
      </c>
      <c r="H3603" s="410">
        <f t="shared" si="112"/>
        <v>39199020</v>
      </c>
      <c r="I3603" s="410" t="str">
        <f t="shared" si="113"/>
        <v>-- Lipnūs skritulio formos poliravimo diskeliai, naudojami puslaidininkių plokštelėms gaminti</v>
      </c>
      <c r="J3603" s="410" t="str">
        <f t="shared" si="113"/>
        <v>kilogramai</v>
      </c>
    </row>
    <row r="3604" spans="1:10" ht="18" hidden="1" customHeight="1">
      <c r="A3604" s="414"/>
      <c r="B3604" s="414"/>
      <c r="C3604" s="414"/>
      <c r="D3604" s="414"/>
      <c r="E3604" s="412">
        <v>2016</v>
      </c>
      <c r="F3604" s="413"/>
      <c r="G3604" s="413"/>
      <c r="H3604" s="410">
        <f t="shared" si="112"/>
        <v>39199020</v>
      </c>
      <c r="I3604" s="410" t="str">
        <f t="shared" si="113"/>
        <v>-- Lipnūs skritulio formos poliravimo diskeliai, naudojami puslaidininkių plokštelėms gaminti</v>
      </c>
      <c r="J3604" s="410" t="str">
        <f t="shared" si="113"/>
        <v>kilogramai</v>
      </c>
    </row>
    <row r="3605" spans="1:10" ht="18" hidden="1" customHeight="1">
      <c r="A3605" s="414"/>
      <c r="B3605" s="414"/>
      <c r="C3605" s="414"/>
      <c r="D3605" s="414"/>
      <c r="E3605" s="412">
        <v>2015</v>
      </c>
      <c r="F3605" s="413"/>
      <c r="G3605" s="413"/>
      <c r="H3605" s="410">
        <f t="shared" si="112"/>
        <v>39199020</v>
      </c>
      <c r="I3605" s="410" t="str">
        <f t="shared" si="113"/>
        <v>-- Lipnūs skritulio formos poliravimo diskeliai, naudojami puslaidininkių plokštelėms gaminti</v>
      </c>
      <c r="J3605" s="410" t="str">
        <f t="shared" si="113"/>
        <v>kilogramai</v>
      </c>
    </row>
    <row r="3606" spans="1:10" ht="18" hidden="1" customHeight="1">
      <c r="A3606" s="414"/>
      <c r="B3606" s="414"/>
      <c r="C3606" s="414"/>
      <c r="D3606" s="414"/>
      <c r="E3606" s="412">
        <v>2014</v>
      </c>
      <c r="F3606" s="413"/>
      <c r="G3606" s="413"/>
      <c r="H3606" s="410">
        <f t="shared" si="112"/>
        <v>39199020</v>
      </c>
      <c r="I3606" s="410" t="str">
        <f t="shared" si="113"/>
        <v>-- Lipnūs skritulio formos poliravimo diskeliai, naudojami puslaidininkių plokštelėms gaminti</v>
      </c>
      <c r="J3606" s="410" t="str">
        <f t="shared" si="113"/>
        <v>kilogramai</v>
      </c>
    </row>
    <row r="3607" spans="1:10" ht="18" hidden="1" customHeight="1">
      <c r="A3607" s="414"/>
      <c r="B3607" s="414"/>
      <c r="C3607" s="414"/>
      <c r="D3607" s="414"/>
      <c r="E3607" s="412">
        <v>2013</v>
      </c>
      <c r="F3607" s="413"/>
      <c r="G3607" s="413"/>
      <c r="H3607" s="410">
        <f t="shared" si="112"/>
        <v>39199020</v>
      </c>
      <c r="I3607" s="410" t="str">
        <f t="shared" si="113"/>
        <v>-- Lipnūs skritulio formos poliravimo diskeliai, naudojami puslaidininkių plokštelėms gaminti</v>
      </c>
      <c r="J3607" s="410" t="str">
        <f t="shared" si="113"/>
        <v>kilogramai</v>
      </c>
    </row>
    <row r="3608" spans="1:10" ht="18" hidden="1" customHeight="1">
      <c r="A3608" s="414"/>
      <c r="B3608" s="414"/>
      <c r="C3608" s="414"/>
      <c r="D3608" s="414"/>
      <c r="E3608" s="412">
        <v>2012</v>
      </c>
      <c r="F3608" s="413"/>
      <c r="G3608" s="413"/>
      <c r="H3608" s="410">
        <f t="shared" si="112"/>
        <v>39199020</v>
      </c>
      <c r="I3608" s="410" t="str">
        <f t="shared" si="113"/>
        <v>-- Lipnūs skritulio formos poliravimo diskeliai, naudojami puslaidininkių plokštelėms gaminti</v>
      </c>
      <c r="J3608" s="410" t="str">
        <f t="shared" si="113"/>
        <v>kilogramai</v>
      </c>
    </row>
    <row r="3609" spans="1:10" ht="18" hidden="1" customHeight="1">
      <c r="A3609" s="414"/>
      <c r="B3609" s="414"/>
      <c r="C3609" s="414"/>
      <c r="D3609" s="414"/>
      <c r="E3609" s="412">
        <v>2011</v>
      </c>
      <c r="F3609" s="413"/>
      <c r="G3609" s="413"/>
      <c r="H3609" s="410">
        <f t="shared" si="112"/>
        <v>39199020</v>
      </c>
      <c r="I3609" s="410" t="str">
        <f t="shared" si="113"/>
        <v>-- Lipnūs skritulio formos poliravimo diskeliai, naudojami puslaidininkių plokštelėms gaminti</v>
      </c>
      <c r="J3609" s="410" t="str">
        <f t="shared" si="113"/>
        <v>kilogramai</v>
      </c>
    </row>
    <row r="3610" spans="1:10" ht="18" hidden="1" customHeight="1">
      <c r="A3610" s="414"/>
      <c r="B3610" s="414"/>
      <c r="C3610" s="414"/>
      <c r="D3610" s="414"/>
      <c r="E3610" s="412">
        <v>2010</v>
      </c>
      <c r="F3610" s="413"/>
      <c r="G3610" s="413"/>
      <c r="H3610" s="410">
        <f t="shared" si="112"/>
        <v>39199020</v>
      </c>
      <c r="I3610" s="410" t="str">
        <f t="shared" si="113"/>
        <v>-- Lipnūs skritulio formos poliravimo diskeliai, naudojami puslaidininkių plokštelėms gaminti</v>
      </c>
      <c r="J3610" s="410" t="str">
        <f t="shared" si="113"/>
        <v>kilogramai</v>
      </c>
    </row>
    <row r="3611" spans="1:10" ht="18" hidden="1" customHeight="1">
      <c r="A3611" s="414"/>
      <c r="B3611" s="414"/>
      <c r="C3611" s="414"/>
      <c r="D3611" s="414"/>
      <c r="E3611" s="412">
        <v>2009</v>
      </c>
      <c r="F3611" s="413"/>
      <c r="G3611" s="413"/>
      <c r="H3611" s="410">
        <f t="shared" si="112"/>
        <v>39199020</v>
      </c>
      <c r="I3611" s="410" t="str">
        <f t="shared" si="113"/>
        <v>-- Lipnūs skritulio formos poliravimo diskeliai, naudojami puslaidininkių plokštelėms gaminti</v>
      </c>
      <c r="J3611" s="410" t="str">
        <f t="shared" si="113"/>
        <v>kilogramai</v>
      </c>
    </row>
    <row r="3612" spans="1:10" ht="18" hidden="1" customHeight="1">
      <c r="A3612" s="414"/>
      <c r="B3612" s="414"/>
      <c r="C3612" s="414"/>
      <c r="D3612" s="414"/>
      <c r="E3612" s="412">
        <v>2008</v>
      </c>
      <c r="F3612" s="413"/>
      <c r="G3612" s="413"/>
      <c r="H3612" s="410">
        <f t="shared" si="112"/>
        <v>39199020</v>
      </c>
      <c r="I3612" s="410" t="str">
        <f t="shared" si="113"/>
        <v>-- Lipnūs skritulio formos poliravimo diskeliai, naudojami puslaidininkių plokštelėms gaminti</v>
      </c>
      <c r="J3612" s="410" t="str">
        <f t="shared" si="113"/>
        <v>kilogramai</v>
      </c>
    </row>
    <row r="3613" spans="1:10" ht="18" hidden="1" customHeight="1">
      <c r="A3613" s="414"/>
      <c r="B3613" s="414"/>
      <c r="C3613" s="414"/>
      <c r="D3613" s="414"/>
      <c r="E3613" s="412">
        <v>2007</v>
      </c>
      <c r="F3613" s="413"/>
      <c r="G3613" s="413"/>
      <c r="H3613" s="410">
        <f t="shared" si="112"/>
        <v>39199020</v>
      </c>
      <c r="I3613" s="410" t="str">
        <f t="shared" si="113"/>
        <v>-- Lipnūs skritulio formos poliravimo diskeliai, naudojami puslaidininkių plokštelėms gaminti</v>
      </c>
      <c r="J3613" s="410" t="str">
        <f t="shared" si="113"/>
        <v>kilogramai</v>
      </c>
    </row>
    <row r="3614" spans="1:10" ht="18" hidden="1" customHeight="1">
      <c r="A3614" s="414"/>
      <c r="B3614" s="414"/>
      <c r="C3614" s="414"/>
      <c r="D3614" s="414"/>
      <c r="E3614" s="412">
        <v>2006</v>
      </c>
      <c r="F3614" s="413"/>
      <c r="G3614" s="413"/>
      <c r="H3614" s="410">
        <f t="shared" si="112"/>
        <v>39199020</v>
      </c>
      <c r="I3614" s="410" t="str">
        <f t="shared" si="113"/>
        <v>-- Lipnūs skritulio formos poliravimo diskeliai, naudojami puslaidininkių plokštelėms gaminti</v>
      </c>
      <c r="J3614" s="410" t="str">
        <f t="shared" si="113"/>
        <v>kilogramai</v>
      </c>
    </row>
    <row r="3615" spans="1:10" ht="18" hidden="1" customHeight="1">
      <c r="A3615" s="414"/>
      <c r="B3615" s="414"/>
      <c r="C3615" s="414"/>
      <c r="D3615" s="414"/>
      <c r="E3615" s="412">
        <v>2005</v>
      </c>
      <c r="F3615" s="413"/>
      <c r="G3615" s="413"/>
      <c r="H3615" s="410">
        <f t="shared" si="112"/>
        <v>39199020</v>
      </c>
      <c r="I3615" s="410" t="str">
        <f t="shared" si="113"/>
        <v>-- Lipnūs skritulio formos poliravimo diskeliai, naudojami puslaidininkių plokštelėms gaminti</v>
      </c>
      <c r="J3615" s="410" t="str">
        <f t="shared" si="113"/>
        <v>kilogramai</v>
      </c>
    </row>
    <row r="3616" spans="1:10" ht="18" hidden="1" customHeight="1">
      <c r="A3616" s="414"/>
      <c r="B3616" s="411" t="s">
        <v>3475</v>
      </c>
      <c r="C3616" s="411" t="s">
        <v>3476</v>
      </c>
      <c r="D3616" s="411" t="s">
        <v>3054</v>
      </c>
      <c r="E3616" s="412">
        <v>2018</v>
      </c>
      <c r="F3616" s="413"/>
      <c r="G3616" s="413"/>
      <c r="H3616" s="410">
        <f t="shared" si="112"/>
        <v>39199031</v>
      </c>
      <c r="I3616" s="410" t="str">
        <f t="shared" si="113"/>
        <v>-- Iš polikarbonatų, alkidinių dervų, polialilo esterių arba iš kitų poliesterių</v>
      </c>
      <c r="J3616" s="410" t="str">
        <f t="shared" si="113"/>
        <v>kilogramai</v>
      </c>
    </row>
    <row r="3617" spans="1:10" ht="18" hidden="1" customHeight="1">
      <c r="A3617" s="414"/>
      <c r="B3617" s="414"/>
      <c r="C3617" s="414"/>
      <c r="D3617" s="414"/>
      <c r="E3617" s="412">
        <v>2017</v>
      </c>
      <c r="F3617" s="413"/>
      <c r="G3617" s="413"/>
      <c r="H3617" s="410">
        <f t="shared" si="112"/>
        <v>39199031</v>
      </c>
      <c r="I3617" s="410" t="str">
        <f t="shared" si="113"/>
        <v>-- Iš polikarbonatų, alkidinių dervų, polialilo esterių arba iš kitų poliesterių</v>
      </c>
      <c r="J3617" s="410" t="str">
        <f t="shared" si="113"/>
        <v>kilogramai</v>
      </c>
    </row>
    <row r="3618" spans="1:10" ht="18" hidden="1" customHeight="1">
      <c r="A3618" s="414"/>
      <c r="B3618" s="414"/>
      <c r="C3618" s="414"/>
      <c r="D3618" s="414"/>
      <c r="E3618" s="412">
        <v>2016</v>
      </c>
      <c r="F3618" s="413"/>
      <c r="G3618" s="413"/>
      <c r="H3618" s="410">
        <f t="shared" si="112"/>
        <v>39199031</v>
      </c>
      <c r="I3618" s="410" t="str">
        <f t="shared" si="113"/>
        <v>-- Iš polikarbonatų, alkidinių dervų, polialilo esterių arba iš kitų poliesterių</v>
      </c>
      <c r="J3618" s="410" t="str">
        <f t="shared" si="113"/>
        <v>kilogramai</v>
      </c>
    </row>
    <row r="3619" spans="1:10" ht="18" hidden="1" customHeight="1">
      <c r="A3619" s="414"/>
      <c r="B3619" s="414"/>
      <c r="C3619" s="414"/>
      <c r="D3619" s="414"/>
      <c r="E3619" s="412">
        <v>2015</v>
      </c>
      <c r="F3619" s="413"/>
      <c r="G3619" s="413"/>
      <c r="H3619" s="410">
        <f t="shared" si="112"/>
        <v>39199031</v>
      </c>
      <c r="I3619" s="410" t="str">
        <f t="shared" si="113"/>
        <v>-- Iš polikarbonatų, alkidinių dervų, polialilo esterių arba iš kitų poliesterių</v>
      </c>
      <c r="J3619" s="410" t="str">
        <f t="shared" si="113"/>
        <v>kilogramai</v>
      </c>
    </row>
    <row r="3620" spans="1:10" ht="18" hidden="1" customHeight="1">
      <c r="A3620" s="414"/>
      <c r="B3620" s="414"/>
      <c r="C3620" s="414"/>
      <c r="D3620" s="414"/>
      <c r="E3620" s="412">
        <v>2014</v>
      </c>
      <c r="F3620" s="413"/>
      <c r="G3620" s="413"/>
      <c r="H3620" s="410">
        <f t="shared" si="112"/>
        <v>39199031</v>
      </c>
      <c r="I3620" s="410" t="str">
        <f t="shared" si="113"/>
        <v>-- Iš polikarbonatų, alkidinių dervų, polialilo esterių arba iš kitų poliesterių</v>
      </c>
      <c r="J3620" s="410" t="str">
        <f t="shared" si="113"/>
        <v>kilogramai</v>
      </c>
    </row>
    <row r="3621" spans="1:10" ht="18" hidden="1" customHeight="1">
      <c r="A3621" s="414"/>
      <c r="B3621" s="414"/>
      <c r="C3621" s="414"/>
      <c r="D3621" s="414"/>
      <c r="E3621" s="412">
        <v>2013</v>
      </c>
      <c r="F3621" s="413"/>
      <c r="G3621" s="413"/>
      <c r="H3621" s="410">
        <f t="shared" si="112"/>
        <v>39199031</v>
      </c>
      <c r="I3621" s="410" t="str">
        <f t="shared" si="113"/>
        <v>-- Iš polikarbonatų, alkidinių dervų, polialilo esterių arba iš kitų poliesterių</v>
      </c>
      <c r="J3621" s="410" t="str">
        <f t="shared" si="113"/>
        <v>kilogramai</v>
      </c>
    </row>
    <row r="3622" spans="1:10" ht="18" hidden="1" customHeight="1">
      <c r="A3622" s="414"/>
      <c r="B3622" s="414"/>
      <c r="C3622" s="414"/>
      <c r="D3622" s="414"/>
      <c r="E3622" s="412">
        <v>2012</v>
      </c>
      <c r="F3622" s="413"/>
      <c r="G3622" s="413"/>
      <c r="H3622" s="410">
        <f t="shared" si="112"/>
        <v>39199031</v>
      </c>
      <c r="I3622" s="410" t="str">
        <f t="shared" si="113"/>
        <v>-- Iš polikarbonatų, alkidinių dervų, polialilo esterių arba iš kitų poliesterių</v>
      </c>
      <c r="J3622" s="410" t="str">
        <f t="shared" si="113"/>
        <v>kilogramai</v>
      </c>
    </row>
    <row r="3623" spans="1:10" ht="18" hidden="1" customHeight="1">
      <c r="A3623" s="414"/>
      <c r="B3623" s="414"/>
      <c r="C3623" s="414"/>
      <c r="D3623" s="414"/>
      <c r="E3623" s="412">
        <v>2011</v>
      </c>
      <c r="F3623" s="413"/>
      <c r="G3623" s="413"/>
      <c r="H3623" s="410">
        <f t="shared" si="112"/>
        <v>39199031</v>
      </c>
      <c r="I3623" s="410" t="str">
        <f t="shared" si="113"/>
        <v>-- Iš polikarbonatų, alkidinių dervų, polialilo esterių arba iš kitų poliesterių</v>
      </c>
      <c r="J3623" s="410" t="str">
        <f t="shared" si="113"/>
        <v>kilogramai</v>
      </c>
    </row>
    <row r="3624" spans="1:10" ht="18" hidden="1" customHeight="1">
      <c r="A3624" s="414"/>
      <c r="B3624" s="414"/>
      <c r="C3624" s="414"/>
      <c r="D3624" s="414"/>
      <c r="E3624" s="412">
        <v>2010</v>
      </c>
      <c r="F3624" s="413"/>
      <c r="G3624" s="413"/>
      <c r="H3624" s="410">
        <f t="shared" si="112"/>
        <v>39199031</v>
      </c>
      <c r="I3624" s="410" t="str">
        <f t="shared" si="113"/>
        <v>-- Iš polikarbonatų, alkidinių dervų, polialilo esterių arba iš kitų poliesterių</v>
      </c>
      <c r="J3624" s="410" t="str">
        <f t="shared" si="113"/>
        <v>kilogramai</v>
      </c>
    </row>
    <row r="3625" spans="1:10" ht="18" hidden="1" customHeight="1">
      <c r="A3625" s="414"/>
      <c r="B3625" s="414"/>
      <c r="C3625" s="414"/>
      <c r="D3625" s="414"/>
      <c r="E3625" s="412">
        <v>2009</v>
      </c>
      <c r="F3625" s="413">
        <v>8134.1</v>
      </c>
      <c r="G3625" s="413">
        <v>39673.1</v>
      </c>
      <c r="H3625" s="410">
        <f t="shared" si="112"/>
        <v>39199031</v>
      </c>
      <c r="I3625" s="410" t="str">
        <f t="shared" si="113"/>
        <v>-- Iš polikarbonatų, alkidinių dervų, polialilo esterių arba iš kitų poliesterių</v>
      </c>
      <c r="J3625" s="410" t="str">
        <f t="shared" si="113"/>
        <v>kilogramai</v>
      </c>
    </row>
    <row r="3626" spans="1:10" ht="18" hidden="1" customHeight="1">
      <c r="A3626" s="414"/>
      <c r="B3626" s="414"/>
      <c r="C3626" s="414"/>
      <c r="D3626" s="414"/>
      <c r="E3626" s="412">
        <v>2008</v>
      </c>
      <c r="F3626" s="413">
        <v>12940.9</v>
      </c>
      <c r="G3626" s="413">
        <v>83305.8</v>
      </c>
      <c r="H3626" s="410">
        <f t="shared" si="112"/>
        <v>39199031</v>
      </c>
      <c r="I3626" s="410" t="str">
        <f t="shared" si="113"/>
        <v>-- Iš polikarbonatų, alkidinių dervų, polialilo esterių arba iš kitų poliesterių</v>
      </c>
      <c r="J3626" s="410" t="str">
        <f t="shared" si="113"/>
        <v>kilogramai</v>
      </c>
    </row>
    <row r="3627" spans="1:10" ht="18" hidden="1" customHeight="1">
      <c r="A3627" s="414"/>
      <c r="B3627" s="414"/>
      <c r="C3627" s="414"/>
      <c r="D3627" s="414"/>
      <c r="E3627" s="412">
        <v>2007</v>
      </c>
      <c r="F3627" s="413">
        <v>10519</v>
      </c>
      <c r="G3627" s="413">
        <v>89678.7</v>
      </c>
      <c r="H3627" s="410">
        <f t="shared" si="112"/>
        <v>39199031</v>
      </c>
      <c r="I3627" s="410" t="str">
        <f t="shared" si="113"/>
        <v>-- Iš polikarbonatų, alkidinių dervų, polialilo esterių arba iš kitų poliesterių</v>
      </c>
      <c r="J3627" s="410" t="str">
        <f t="shared" si="113"/>
        <v>kilogramai</v>
      </c>
    </row>
    <row r="3628" spans="1:10" ht="18" hidden="1" customHeight="1">
      <c r="A3628" s="414"/>
      <c r="B3628" s="414"/>
      <c r="C3628" s="414"/>
      <c r="D3628" s="414"/>
      <c r="E3628" s="412">
        <v>2006</v>
      </c>
      <c r="F3628" s="413">
        <v>9819.4</v>
      </c>
      <c r="G3628" s="413">
        <v>83033.5</v>
      </c>
      <c r="H3628" s="410">
        <f t="shared" si="112"/>
        <v>39199031</v>
      </c>
      <c r="I3628" s="410" t="str">
        <f t="shared" si="113"/>
        <v>-- Iš polikarbonatų, alkidinių dervų, polialilo esterių arba iš kitų poliesterių</v>
      </c>
      <c r="J3628" s="410" t="str">
        <f t="shared" si="113"/>
        <v>kilogramai</v>
      </c>
    </row>
    <row r="3629" spans="1:10" ht="18" hidden="1" customHeight="1">
      <c r="A3629" s="414"/>
      <c r="B3629" s="414"/>
      <c r="C3629" s="414"/>
      <c r="D3629" s="414"/>
      <c r="E3629" s="412">
        <v>2005</v>
      </c>
      <c r="F3629" s="413">
        <v>8488.5</v>
      </c>
      <c r="G3629" s="413">
        <v>70736</v>
      </c>
      <c r="H3629" s="410">
        <f t="shared" si="112"/>
        <v>39199031</v>
      </c>
      <c r="I3629" s="410" t="str">
        <f t="shared" si="113"/>
        <v>-- Iš polikarbonatų, alkidinių dervų, polialilo esterių arba iš kitų poliesterių</v>
      </c>
      <c r="J3629" s="410" t="str">
        <f t="shared" si="113"/>
        <v>kilogramai</v>
      </c>
    </row>
    <row r="3630" spans="1:10" ht="18" hidden="1" customHeight="1">
      <c r="A3630" s="414"/>
      <c r="B3630" s="411" t="s">
        <v>3477</v>
      </c>
      <c r="C3630" s="411" t="s">
        <v>3448</v>
      </c>
      <c r="D3630" s="411" t="s">
        <v>3054</v>
      </c>
      <c r="E3630" s="412">
        <v>2018</v>
      </c>
      <c r="F3630" s="413"/>
      <c r="G3630" s="413"/>
      <c r="H3630" s="410">
        <f t="shared" si="112"/>
        <v>39199038</v>
      </c>
      <c r="I3630" s="410" t="str">
        <f t="shared" si="113"/>
        <v>-- Kitos</v>
      </c>
      <c r="J3630" s="410" t="str">
        <f t="shared" si="113"/>
        <v>kilogramai</v>
      </c>
    </row>
    <row r="3631" spans="1:10" ht="18" hidden="1" customHeight="1">
      <c r="A3631" s="414"/>
      <c r="B3631" s="414"/>
      <c r="C3631" s="414"/>
      <c r="D3631" s="414"/>
      <c r="E3631" s="412">
        <v>2017</v>
      </c>
      <c r="F3631" s="413"/>
      <c r="G3631" s="413"/>
      <c r="H3631" s="410">
        <f t="shared" si="112"/>
        <v>39199038</v>
      </c>
      <c r="I3631" s="410" t="str">
        <f t="shared" si="113"/>
        <v>-- Kitos</v>
      </c>
      <c r="J3631" s="410" t="str">
        <f t="shared" si="113"/>
        <v>kilogramai</v>
      </c>
    </row>
    <row r="3632" spans="1:10" ht="18" hidden="1" customHeight="1">
      <c r="A3632" s="414"/>
      <c r="B3632" s="414"/>
      <c r="C3632" s="414"/>
      <c r="D3632" s="414"/>
      <c r="E3632" s="412">
        <v>2016</v>
      </c>
      <c r="F3632" s="413"/>
      <c r="G3632" s="413"/>
      <c r="H3632" s="410">
        <f t="shared" si="112"/>
        <v>39199038</v>
      </c>
      <c r="I3632" s="410" t="str">
        <f t="shared" si="113"/>
        <v>-- Kitos</v>
      </c>
      <c r="J3632" s="410" t="str">
        <f t="shared" si="113"/>
        <v>kilogramai</v>
      </c>
    </row>
    <row r="3633" spans="1:10" ht="18" hidden="1" customHeight="1">
      <c r="A3633" s="414"/>
      <c r="B3633" s="414"/>
      <c r="C3633" s="414"/>
      <c r="D3633" s="414"/>
      <c r="E3633" s="412">
        <v>2015</v>
      </c>
      <c r="F3633" s="413"/>
      <c r="G3633" s="413"/>
      <c r="H3633" s="410">
        <f t="shared" si="112"/>
        <v>39199038</v>
      </c>
      <c r="I3633" s="410" t="str">
        <f t="shared" si="113"/>
        <v>-- Kitos</v>
      </c>
      <c r="J3633" s="410" t="str">
        <f t="shared" si="113"/>
        <v>kilogramai</v>
      </c>
    </row>
    <row r="3634" spans="1:10" ht="18" hidden="1" customHeight="1">
      <c r="A3634" s="414"/>
      <c r="B3634" s="414"/>
      <c r="C3634" s="414"/>
      <c r="D3634" s="414"/>
      <c r="E3634" s="412">
        <v>2014</v>
      </c>
      <c r="F3634" s="413"/>
      <c r="G3634" s="413"/>
      <c r="H3634" s="410">
        <f t="shared" si="112"/>
        <v>39199038</v>
      </c>
      <c r="I3634" s="410" t="str">
        <f t="shared" si="113"/>
        <v>-- Kitos</v>
      </c>
      <c r="J3634" s="410" t="str">
        <f t="shared" si="113"/>
        <v>kilogramai</v>
      </c>
    </row>
    <row r="3635" spans="1:10" ht="18" hidden="1" customHeight="1">
      <c r="A3635" s="414"/>
      <c r="B3635" s="414"/>
      <c r="C3635" s="414"/>
      <c r="D3635" s="414"/>
      <c r="E3635" s="412">
        <v>2013</v>
      </c>
      <c r="F3635" s="413"/>
      <c r="G3635" s="413"/>
      <c r="H3635" s="410">
        <f t="shared" si="112"/>
        <v>39199038</v>
      </c>
      <c r="I3635" s="410" t="str">
        <f t="shared" si="113"/>
        <v>-- Kitos</v>
      </c>
      <c r="J3635" s="410" t="str">
        <f t="shared" si="113"/>
        <v>kilogramai</v>
      </c>
    </row>
    <row r="3636" spans="1:10" ht="18" hidden="1" customHeight="1">
      <c r="A3636" s="414"/>
      <c r="B3636" s="414"/>
      <c r="C3636" s="414"/>
      <c r="D3636" s="414"/>
      <c r="E3636" s="412">
        <v>2012</v>
      </c>
      <c r="F3636" s="413"/>
      <c r="G3636" s="413"/>
      <c r="H3636" s="410">
        <f t="shared" si="112"/>
        <v>39199038</v>
      </c>
      <c r="I3636" s="410" t="str">
        <f t="shared" si="113"/>
        <v>-- Kitos</v>
      </c>
      <c r="J3636" s="410" t="str">
        <f t="shared" si="113"/>
        <v>kilogramai</v>
      </c>
    </row>
    <row r="3637" spans="1:10" ht="18" hidden="1" customHeight="1">
      <c r="A3637" s="414"/>
      <c r="B3637" s="414"/>
      <c r="C3637" s="414"/>
      <c r="D3637" s="414"/>
      <c r="E3637" s="412">
        <v>2011</v>
      </c>
      <c r="F3637" s="413"/>
      <c r="G3637" s="413"/>
      <c r="H3637" s="410">
        <f t="shared" si="112"/>
        <v>39199038</v>
      </c>
      <c r="I3637" s="410" t="str">
        <f t="shared" si="113"/>
        <v>-- Kitos</v>
      </c>
      <c r="J3637" s="410" t="str">
        <f t="shared" si="113"/>
        <v>kilogramai</v>
      </c>
    </row>
    <row r="3638" spans="1:10" ht="18" hidden="1" customHeight="1">
      <c r="A3638" s="414"/>
      <c r="B3638" s="414"/>
      <c r="C3638" s="414"/>
      <c r="D3638" s="414"/>
      <c r="E3638" s="412">
        <v>2010</v>
      </c>
      <c r="F3638" s="413"/>
      <c r="G3638" s="413"/>
      <c r="H3638" s="410">
        <f t="shared" si="112"/>
        <v>39199038</v>
      </c>
      <c r="I3638" s="410" t="str">
        <f t="shared" si="113"/>
        <v>-- Kitos</v>
      </c>
      <c r="J3638" s="410" t="str">
        <f t="shared" si="113"/>
        <v>kilogramai</v>
      </c>
    </row>
    <row r="3639" spans="1:10" ht="18" hidden="1" customHeight="1">
      <c r="A3639" s="414"/>
      <c r="B3639" s="414"/>
      <c r="C3639" s="414"/>
      <c r="D3639" s="414"/>
      <c r="E3639" s="412">
        <v>2009</v>
      </c>
      <c r="F3639" s="413">
        <v>3005.1</v>
      </c>
      <c r="G3639" s="413">
        <v>15262.6</v>
      </c>
      <c r="H3639" s="410">
        <f t="shared" si="112"/>
        <v>39199038</v>
      </c>
      <c r="I3639" s="410" t="str">
        <f t="shared" si="113"/>
        <v>-- Kitos</v>
      </c>
      <c r="J3639" s="410" t="str">
        <f t="shared" si="113"/>
        <v>kilogramai</v>
      </c>
    </row>
    <row r="3640" spans="1:10" ht="18" hidden="1" customHeight="1">
      <c r="A3640" s="414"/>
      <c r="B3640" s="414"/>
      <c r="C3640" s="414"/>
      <c r="D3640" s="414"/>
      <c r="E3640" s="412">
        <v>2008</v>
      </c>
      <c r="F3640" s="413">
        <v>3533.6</v>
      </c>
      <c r="G3640" s="413">
        <v>73560</v>
      </c>
      <c r="H3640" s="410">
        <f t="shared" si="112"/>
        <v>39199038</v>
      </c>
      <c r="I3640" s="410" t="str">
        <f t="shared" si="113"/>
        <v>-- Kitos</v>
      </c>
      <c r="J3640" s="410" t="str">
        <f t="shared" si="113"/>
        <v>kilogramai</v>
      </c>
    </row>
    <row r="3641" spans="1:10" ht="18" hidden="1" customHeight="1">
      <c r="A3641" s="414"/>
      <c r="B3641" s="414"/>
      <c r="C3641" s="414"/>
      <c r="D3641" s="414"/>
      <c r="E3641" s="412">
        <v>2007</v>
      </c>
      <c r="F3641" s="413">
        <v>4002</v>
      </c>
      <c r="G3641" s="413">
        <v>45052.4</v>
      </c>
      <c r="H3641" s="410">
        <f t="shared" si="112"/>
        <v>39199038</v>
      </c>
      <c r="I3641" s="410" t="str">
        <f t="shared" si="113"/>
        <v>-- Kitos</v>
      </c>
      <c r="J3641" s="410" t="str">
        <f t="shared" si="113"/>
        <v>kilogramai</v>
      </c>
    </row>
    <row r="3642" spans="1:10" ht="18" hidden="1" customHeight="1">
      <c r="A3642" s="414"/>
      <c r="B3642" s="414"/>
      <c r="C3642" s="414"/>
      <c r="D3642" s="414"/>
      <c r="E3642" s="412">
        <v>2006</v>
      </c>
      <c r="F3642" s="413">
        <v>1934.5</v>
      </c>
      <c r="G3642" s="413">
        <v>33748.699999999997</v>
      </c>
      <c r="H3642" s="410">
        <f t="shared" si="112"/>
        <v>39199038</v>
      </c>
      <c r="I3642" s="410" t="str">
        <f t="shared" si="113"/>
        <v>-- Kitos</v>
      </c>
      <c r="J3642" s="410" t="str">
        <f t="shared" si="113"/>
        <v>kilogramai</v>
      </c>
    </row>
    <row r="3643" spans="1:10" ht="18" hidden="1" customHeight="1">
      <c r="A3643" s="414"/>
      <c r="B3643" s="414"/>
      <c r="C3643" s="414"/>
      <c r="D3643" s="414"/>
      <c r="E3643" s="412">
        <v>2005</v>
      </c>
      <c r="F3643" s="413">
        <v>644</v>
      </c>
      <c r="G3643" s="413">
        <v>73627.8</v>
      </c>
      <c r="H3643" s="410">
        <f t="shared" si="112"/>
        <v>39199038</v>
      </c>
      <c r="I3643" s="410" t="str">
        <f t="shared" si="113"/>
        <v>-- Kitos</v>
      </c>
      <c r="J3643" s="410" t="str">
        <f t="shared" si="113"/>
        <v>kilogramai</v>
      </c>
    </row>
    <row r="3644" spans="1:10" ht="18" hidden="1" customHeight="1">
      <c r="A3644" s="414"/>
      <c r="B3644" s="411" t="s">
        <v>3478</v>
      </c>
      <c r="C3644" s="411" t="s">
        <v>3456</v>
      </c>
      <c r="D3644" s="411" t="s">
        <v>3054</v>
      </c>
      <c r="E3644" s="412">
        <v>2018</v>
      </c>
      <c r="F3644" s="413"/>
      <c r="G3644" s="413"/>
      <c r="H3644" s="410">
        <f t="shared" si="112"/>
        <v>39199061</v>
      </c>
      <c r="I3644" s="410" t="str">
        <f t="shared" si="113"/>
        <v>-- Iš plastifikuoto polivinilchlorido arba iš polietileno</v>
      </c>
      <c r="J3644" s="410" t="str">
        <f t="shared" si="113"/>
        <v>kilogramai</v>
      </c>
    </row>
    <row r="3645" spans="1:10" ht="18" hidden="1" customHeight="1">
      <c r="A3645" s="414"/>
      <c r="B3645" s="414"/>
      <c r="C3645" s="414"/>
      <c r="D3645" s="414"/>
      <c r="E3645" s="412">
        <v>2017</v>
      </c>
      <c r="F3645" s="413"/>
      <c r="G3645" s="413"/>
      <c r="H3645" s="410">
        <f t="shared" si="112"/>
        <v>39199061</v>
      </c>
      <c r="I3645" s="410" t="str">
        <f t="shared" si="113"/>
        <v>-- Iš plastifikuoto polivinilchlorido arba iš polietileno</v>
      </c>
      <c r="J3645" s="410" t="str">
        <f t="shared" si="113"/>
        <v>kilogramai</v>
      </c>
    </row>
    <row r="3646" spans="1:10" ht="18" hidden="1" customHeight="1">
      <c r="A3646" s="414"/>
      <c r="B3646" s="414"/>
      <c r="C3646" s="414"/>
      <c r="D3646" s="414"/>
      <c r="E3646" s="412">
        <v>2016</v>
      </c>
      <c r="F3646" s="413"/>
      <c r="G3646" s="413"/>
      <c r="H3646" s="410">
        <f t="shared" si="112"/>
        <v>39199061</v>
      </c>
      <c r="I3646" s="410" t="str">
        <f t="shared" si="113"/>
        <v>-- Iš plastifikuoto polivinilchlorido arba iš polietileno</v>
      </c>
      <c r="J3646" s="410" t="str">
        <f t="shared" si="113"/>
        <v>kilogramai</v>
      </c>
    </row>
    <row r="3647" spans="1:10" ht="18" hidden="1" customHeight="1">
      <c r="A3647" s="414"/>
      <c r="B3647" s="414"/>
      <c r="C3647" s="414"/>
      <c r="D3647" s="414"/>
      <c r="E3647" s="412">
        <v>2015</v>
      </c>
      <c r="F3647" s="413"/>
      <c r="G3647" s="413"/>
      <c r="H3647" s="410">
        <f t="shared" si="112"/>
        <v>39199061</v>
      </c>
      <c r="I3647" s="410" t="str">
        <f t="shared" si="113"/>
        <v>-- Iš plastifikuoto polivinilchlorido arba iš polietileno</v>
      </c>
      <c r="J3647" s="410" t="str">
        <f t="shared" si="113"/>
        <v>kilogramai</v>
      </c>
    </row>
    <row r="3648" spans="1:10" ht="18" hidden="1" customHeight="1">
      <c r="A3648" s="414"/>
      <c r="B3648" s="414"/>
      <c r="C3648" s="414"/>
      <c r="D3648" s="414"/>
      <c r="E3648" s="412">
        <v>2014</v>
      </c>
      <c r="F3648" s="413"/>
      <c r="G3648" s="413"/>
      <c r="H3648" s="410">
        <f t="shared" si="112"/>
        <v>39199061</v>
      </c>
      <c r="I3648" s="410" t="str">
        <f t="shared" si="113"/>
        <v>-- Iš plastifikuoto polivinilchlorido arba iš polietileno</v>
      </c>
      <c r="J3648" s="410" t="str">
        <f t="shared" si="113"/>
        <v>kilogramai</v>
      </c>
    </row>
    <row r="3649" spans="1:10" ht="18" hidden="1" customHeight="1">
      <c r="A3649" s="414"/>
      <c r="B3649" s="414"/>
      <c r="C3649" s="414"/>
      <c r="D3649" s="414"/>
      <c r="E3649" s="412">
        <v>2013</v>
      </c>
      <c r="F3649" s="413"/>
      <c r="G3649" s="413"/>
      <c r="H3649" s="410">
        <f t="shared" si="112"/>
        <v>39199061</v>
      </c>
      <c r="I3649" s="410" t="str">
        <f t="shared" si="113"/>
        <v>-- Iš plastifikuoto polivinilchlorido arba iš polietileno</v>
      </c>
      <c r="J3649" s="410" t="str">
        <f t="shared" si="113"/>
        <v>kilogramai</v>
      </c>
    </row>
    <row r="3650" spans="1:10" ht="18" hidden="1" customHeight="1">
      <c r="A3650" s="414"/>
      <c r="B3650" s="414"/>
      <c r="C3650" s="414"/>
      <c r="D3650" s="414"/>
      <c r="E3650" s="412">
        <v>2012</v>
      </c>
      <c r="F3650" s="413"/>
      <c r="G3650" s="413"/>
      <c r="H3650" s="410">
        <f t="shared" si="112"/>
        <v>39199061</v>
      </c>
      <c r="I3650" s="410" t="str">
        <f t="shared" si="113"/>
        <v>-- Iš plastifikuoto polivinilchlorido arba iš polietileno</v>
      </c>
      <c r="J3650" s="410" t="str">
        <f t="shared" si="113"/>
        <v>kilogramai</v>
      </c>
    </row>
    <row r="3651" spans="1:10" ht="18" hidden="1" customHeight="1">
      <c r="A3651" s="414"/>
      <c r="B3651" s="414"/>
      <c r="C3651" s="414"/>
      <c r="D3651" s="414"/>
      <c r="E3651" s="412">
        <v>2011</v>
      </c>
      <c r="F3651" s="413"/>
      <c r="G3651" s="413"/>
      <c r="H3651" s="410">
        <f t="shared" si="112"/>
        <v>39199061</v>
      </c>
      <c r="I3651" s="410" t="str">
        <f t="shared" si="113"/>
        <v>-- Iš plastifikuoto polivinilchlorido arba iš polietileno</v>
      </c>
      <c r="J3651" s="410" t="str">
        <f t="shared" si="113"/>
        <v>kilogramai</v>
      </c>
    </row>
    <row r="3652" spans="1:10" ht="18" hidden="1" customHeight="1">
      <c r="A3652" s="414"/>
      <c r="B3652" s="414"/>
      <c r="C3652" s="414"/>
      <c r="D3652" s="414"/>
      <c r="E3652" s="412">
        <v>2010</v>
      </c>
      <c r="F3652" s="413"/>
      <c r="G3652" s="413"/>
      <c r="H3652" s="410">
        <f t="shared" si="112"/>
        <v>39199061</v>
      </c>
      <c r="I3652" s="410" t="str">
        <f t="shared" si="113"/>
        <v>-- Iš plastifikuoto polivinilchlorido arba iš polietileno</v>
      </c>
      <c r="J3652" s="410" t="str">
        <f t="shared" si="113"/>
        <v>kilogramai</v>
      </c>
    </row>
    <row r="3653" spans="1:10" ht="18" hidden="1" customHeight="1">
      <c r="A3653" s="414"/>
      <c r="B3653" s="414"/>
      <c r="C3653" s="414"/>
      <c r="D3653" s="414"/>
      <c r="E3653" s="412">
        <v>2009</v>
      </c>
      <c r="F3653" s="413">
        <v>76287.8</v>
      </c>
      <c r="G3653" s="413">
        <v>297164.90000000002</v>
      </c>
      <c r="H3653" s="410">
        <f t="shared" ref="H3653:H3716" si="114">+IF(B3653=0,H3652,VALUE(B3653))</f>
        <v>39199061</v>
      </c>
      <c r="I3653" s="410" t="str">
        <f t="shared" ref="I3653:J3716" si="115">+IF(C3653=0,I3652,C3653)</f>
        <v>-- Iš plastifikuoto polivinilchlorido arba iš polietileno</v>
      </c>
      <c r="J3653" s="410" t="str">
        <f t="shared" si="115"/>
        <v>kilogramai</v>
      </c>
    </row>
    <row r="3654" spans="1:10" ht="18" hidden="1" customHeight="1">
      <c r="A3654" s="414"/>
      <c r="B3654" s="414"/>
      <c r="C3654" s="414"/>
      <c r="D3654" s="414"/>
      <c r="E3654" s="412">
        <v>2008</v>
      </c>
      <c r="F3654" s="413">
        <v>114322.3</v>
      </c>
      <c r="G3654" s="413">
        <v>758488.6</v>
      </c>
      <c r="H3654" s="410">
        <f t="shared" si="114"/>
        <v>39199061</v>
      </c>
      <c r="I3654" s="410" t="str">
        <f t="shared" si="115"/>
        <v>-- Iš plastifikuoto polivinilchlorido arba iš polietileno</v>
      </c>
      <c r="J3654" s="410" t="str">
        <f t="shared" si="115"/>
        <v>kilogramai</v>
      </c>
    </row>
    <row r="3655" spans="1:10" ht="18" hidden="1" customHeight="1">
      <c r="A3655" s="414"/>
      <c r="B3655" s="414"/>
      <c r="C3655" s="414"/>
      <c r="D3655" s="414"/>
      <c r="E3655" s="412">
        <v>2007</v>
      </c>
      <c r="F3655" s="413">
        <v>161820.6</v>
      </c>
      <c r="G3655" s="413">
        <v>388865.9</v>
      </c>
      <c r="H3655" s="410">
        <f t="shared" si="114"/>
        <v>39199061</v>
      </c>
      <c r="I3655" s="410" t="str">
        <f t="shared" si="115"/>
        <v>-- Iš plastifikuoto polivinilchlorido arba iš polietileno</v>
      </c>
      <c r="J3655" s="410" t="str">
        <f t="shared" si="115"/>
        <v>kilogramai</v>
      </c>
    </row>
    <row r="3656" spans="1:10" ht="18" hidden="1" customHeight="1">
      <c r="A3656" s="414"/>
      <c r="B3656" s="414"/>
      <c r="C3656" s="414"/>
      <c r="D3656" s="414"/>
      <c r="E3656" s="412">
        <v>2006</v>
      </c>
      <c r="F3656" s="413">
        <v>221472.6</v>
      </c>
      <c r="G3656" s="413">
        <v>406710.5</v>
      </c>
      <c r="H3656" s="410">
        <f t="shared" si="114"/>
        <v>39199061</v>
      </c>
      <c r="I3656" s="410" t="str">
        <f t="shared" si="115"/>
        <v>-- Iš plastifikuoto polivinilchlorido arba iš polietileno</v>
      </c>
      <c r="J3656" s="410" t="str">
        <f t="shared" si="115"/>
        <v>kilogramai</v>
      </c>
    </row>
    <row r="3657" spans="1:10" ht="18" hidden="1" customHeight="1">
      <c r="A3657" s="414"/>
      <c r="B3657" s="414"/>
      <c r="C3657" s="414"/>
      <c r="D3657" s="414"/>
      <c r="E3657" s="412">
        <v>2005</v>
      </c>
      <c r="F3657" s="413">
        <v>28674</v>
      </c>
      <c r="G3657" s="413">
        <v>357058</v>
      </c>
      <c r="H3657" s="410">
        <f t="shared" si="114"/>
        <v>39199061</v>
      </c>
      <c r="I3657" s="410" t="str">
        <f t="shared" si="115"/>
        <v>-- Iš plastifikuoto polivinilchlorido arba iš polietileno</v>
      </c>
      <c r="J3657" s="410" t="str">
        <f t="shared" si="115"/>
        <v>kilogramai</v>
      </c>
    </row>
    <row r="3658" spans="1:10" ht="18" hidden="1" customHeight="1">
      <c r="A3658" s="414"/>
      <c r="B3658" s="411" t="s">
        <v>3479</v>
      </c>
      <c r="C3658" s="411" t="s">
        <v>3448</v>
      </c>
      <c r="D3658" s="411" t="s">
        <v>3054</v>
      </c>
      <c r="E3658" s="412">
        <v>2018</v>
      </c>
      <c r="F3658" s="413"/>
      <c r="G3658" s="413"/>
      <c r="H3658" s="410">
        <f t="shared" si="114"/>
        <v>39199069</v>
      </c>
      <c r="I3658" s="410" t="str">
        <f t="shared" si="115"/>
        <v>-- Kitos</v>
      </c>
      <c r="J3658" s="410" t="str">
        <f t="shared" si="115"/>
        <v>kilogramai</v>
      </c>
    </row>
    <row r="3659" spans="1:10" ht="18" hidden="1" customHeight="1">
      <c r="A3659" s="414"/>
      <c r="B3659" s="414"/>
      <c r="C3659" s="414"/>
      <c r="D3659" s="414"/>
      <c r="E3659" s="412">
        <v>2017</v>
      </c>
      <c r="F3659" s="413"/>
      <c r="G3659" s="413"/>
      <c r="H3659" s="410">
        <f t="shared" si="114"/>
        <v>39199069</v>
      </c>
      <c r="I3659" s="410" t="str">
        <f t="shared" si="115"/>
        <v>-- Kitos</v>
      </c>
      <c r="J3659" s="410" t="str">
        <f t="shared" si="115"/>
        <v>kilogramai</v>
      </c>
    </row>
    <row r="3660" spans="1:10" ht="18" hidden="1" customHeight="1">
      <c r="A3660" s="414"/>
      <c r="B3660" s="414"/>
      <c r="C3660" s="414"/>
      <c r="D3660" s="414"/>
      <c r="E3660" s="412">
        <v>2016</v>
      </c>
      <c r="F3660" s="413"/>
      <c r="G3660" s="413"/>
      <c r="H3660" s="410">
        <f t="shared" si="114"/>
        <v>39199069</v>
      </c>
      <c r="I3660" s="410" t="str">
        <f t="shared" si="115"/>
        <v>-- Kitos</v>
      </c>
      <c r="J3660" s="410" t="str">
        <f t="shared" si="115"/>
        <v>kilogramai</v>
      </c>
    </row>
    <row r="3661" spans="1:10" ht="18" hidden="1" customHeight="1">
      <c r="A3661" s="414"/>
      <c r="B3661" s="414"/>
      <c r="C3661" s="414"/>
      <c r="D3661" s="414"/>
      <c r="E3661" s="412">
        <v>2015</v>
      </c>
      <c r="F3661" s="413"/>
      <c r="G3661" s="413"/>
      <c r="H3661" s="410">
        <f t="shared" si="114"/>
        <v>39199069</v>
      </c>
      <c r="I3661" s="410" t="str">
        <f t="shared" si="115"/>
        <v>-- Kitos</v>
      </c>
      <c r="J3661" s="410" t="str">
        <f t="shared" si="115"/>
        <v>kilogramai</v>
      </c>
    </row>
    <row r="3662" spans="1:10" ht="18" hidden="1" customHeight="1">
      <c r="A3662" s="414"/>
      <c r="B3662" s="414"/>
      <c r="C3662" s="414"/>
      <c r="D3662" s="414"/>
      <c r="E3662" s="412">
        <v>2014</v>
      </c>
      <c r="F3662" s="413"/>
      <c r="G3662" s="413"/>
      <c r="H3662" s="410">
        <f t="shared" si="114"/>
        <v>39199069</v>
      </c>
      <c r="I3662" s="410" t="str">
        <f t="shared" si="115"/>
        <v>-- Kitos</v>
      </c>
      <c r="J3662" s="410" t="str">
        <f t="shared" si="115"/>
        <v>kilogramai</v>
      </c>
    </row>
    <row r="3663" spans="1:10" ht="18" hidden="1" customHeight="1">
      <c r="A3663" s="414"/>
      <c r="B3663" s="414"/>
      <c r="C3663" s="414"/>
      <c r="D3663" s="414"/>
      <c r="E3663" s="412">
        <v>2013</v>
      </c>
      <c r="F3663" s="413"/>
      <c r="G3663" s="413"/>
      <c r="H3663" s="410">
        <f t="shared" si="114"/>
        <v>39199069</v>
      </c>
      <c r="I3663" s="410" t="str">
        <f t="shared" si="115"/>
        <v>-- Kitos</v>
      </c>
      <c r="J3663" s="410" t="str">
        <f t="shared" si="115"/>
        <v>kilogramai</v>
      </c>
    </row>
    <row r="3664" spans="1:10" ht="18" hidden="1" customHeight="1">
      <c r="A3664" s="414"/>
      <c r="B3664" s="414"/>
      <c r="C3664" s="414"/>
      <c r="D3664" s="414"/>
      <c r="E3664" s="412">
        <v>2012</v>
      </c>
      <c r="F3664" s="413"/>
      <c r="G3664" s="413"/>
      <c r="H3664" s="410">
        <f t="shared" si="114"/>
        <v>39199069</v>
      </c>
      <c r="I3664" s="410" t="str">
        <f t="shared" si="115"/>
        <v>-- Kitos</v>
      </c>
      <c r="J3664" s="410" t="str">
        <f t="shared" si="115"/>
        <v>kilogramai</v>
      </c>
    </row>
    <row r="3665" spans="1:10" ht="18" hidden="1" customHeight="1">
      <c r="A3665" s="414"/>
      <c r="B3665" s="414"/>
      <c r="C3665" s="414"/>
      <c r="D3665" s="414"/>
      <c r="E3665" s="412">
        <v>2011</v>
      </c>
      <c r="F3665" s="413"/>
      <c r="G3665" s="413"/>
      <c r="H3665" s="410">
        <f t="shared" si="114"/>
        <v>39199069</v>
      </c>
      <c r="I3665" s="410" t="str">
        <f t="shared" si="115"/>
        <v>-- Kitos</v>
      </c>
      <c r="J3665" s="410" t="str">
        <f t="shared" si="115"/>
        <v>kilogramai</v>
      </c>
    </row>
    <row r="3666" spans="1:10" ht="18" hidden="1" customHeight="1">
      <c r="A3666" s="414"/>
      <c r="B3666" s="414"/>
      <c r="C3666" s="414"/>
      <c r="D3666" s="414"/>
      <c r="E3666" s="412">
        <v>2010</v>
      </c>
      <c r="F3666" s="413"/>
      <c r="G3666" s="413"/>
      <c r="H3666" s="410">
        <f t="shared" si="114"/>
        <v>39199069</v>
      </c>
      <c r="I3666" s="410" t="str">
        <f t="shared" si="115"/>
        <v>-- Kitos</v>
      </c>
      <c r="J3666" s="410" t="str">
        <f t="shared" si="115"/>
        <v>kilogramai</v>
      </c>
    </row>
    <row r="3667" spans="1:10" ht="18" hidden="1" customHeight="1">
      <c r="A3667" s="414"/>
      <c r="B3667" s="414"/>
      <c r="C3667" s="414"/>
      <c r="D3667" s="414"/>
      <c r="E3667" s="412">
        <v>2009</v>
      </c>
      <c r="F3667" s="413">
        <v>207783.5</v>
      </c>
      <c r="G3667" s="413">
        <v>237702.5</v>
      </c>
      <c r="H3667" s="410">
        <f t="shared" si="114"/>
        <v>39199069</v>
      </c>
      <c r="I3667" s="410" t="str">
        <f t="shared" si="115"/>
        <v>-- Kitos</v>
      </c>
      <c r="J3667" s="410" t="str">
        <f t="shared" si="115"/>
        <v>kilogramai</v>
      </c>
    </row>
    <row r="3668" spans="1:10" ht="18" hidden="1" customHeight="1">
      <c r="A3668" s="414"/>
      <c r="B3668" s="414"/>
      <c r="C3668" s="414"/>
      <c r="D3668" s="414"/>
      <c r="E3668" s="412">
        <v>2008</v>
      </c>
      <c r="F3668" s="413">
        <v>4720.8999999999996</v>
      </c>
      <c r="G3668" s="413">
        <v>347005.1</v>
      </c>
      <c r="H3668" s="410">
        <f t="shared" si="114"/>
        <v>39199069</v>
      </c>
      <c r="I3668" s="410" t="str">
        <f t="shared" si="115"/>
        <v>-- Kitos</v>
      </c>
      <c r="J3668" s="410" t="str">
        <f t="shared" si="115"/>
        <v>kilogramai</v>
      </c>
    </row>
    <row r="3669" spans="1:10" ht="18" hidden="1" customHeight="1">
      <c r="A3669" s="414"/>
      <c r="B3669" s="414"/>
      <c r="C3669" s="414"/>
      <c r="D3669" s="414"/>
      <c r="E3669" s="412">
        <v>2007</v>
      </c>
      <c r="F3669" s="413">
        <v>51566.8</v>
      </c>
      <c r="G3669" s="413">
        <v>302096</v>
      </c>
      <c r="H3669" s="410">
        <f t="shared" si="114"/>
        <v>39199069</v>
      </c>
      <c r="I3669" s="410" t="str">
        <f t="shared" si="115"/>
        <v>-- Kitos</v>
      </c>
      <c r="J3669" s="410" t="str">
        <f t="shared" si="115"/>
        <v>kilogramai</v>
      </c>
    </row>
    <row r="3670" spans="1:10" ht="18" hidden="1" customHeight="1">
      <c r="A3670" s="414"/>
      <c r="B3670" s="414"/>
      <c r="C3670" s="414"/>
      <c r="D3670" s="414"/>
      <c r="E3670" s="412">
        <v>2006</v>
      </c>
      <c r="F3670" s="413">
        <v>33073.5</v>
      </c>
      <c r="G3670" s="413">
        <v>272936.8</v>
      </c>
      <c r="H3670" s="410">
        <f t="shared" si="114"/>
        <v>39199069</v>
      </c>
      <c r="I3670" s="410" t="str">
        <f t="shared" si="115"/>
        <v>-- Kitos</v>
      </c>
      <c r="J3670" s="410" t="str">
        <f t="shared" si="115"/>
        <v>kilogramai</v>
      </c>
    </row>
    <row r="3671" spans="1:10" ht="18" hidden="1" customHeight="1">
      <c r="A3671" s="414"/>
      <c r="B3671" s="414"/>
      <c r="C3671" s="414"/>
      <c r="D3671" s="414"/>
      <c r="E3671" s="412">
        <v>2005</v>
      </c>
      <c r="F3671" s="413">
        <v>1439.5</v>
      </c>
      <c r="G3671" s="413">
        <v>172223.6</v>
      </c>
      <c r="H3671" s="410">
        <f t="shared" si="114"/>
        <v>39199069</v>
      </c>
      <c r="I3671" s="410" t="str">
        <f t="shared" si="115"/>
        <v>-- Kitos</v>
      </c>
      <c r="J3671" s="410" t="str">
        <f t="shared" si="115"/>
        <v>kilogramai</v>
      </c>
    </row>
    <row r="3672" spans="1:10" ht="18" hidden="1" customHeight="1">
      <c r="A3672" s="414"/>
      <c r="B3672" s="411" t="s">
        <v>3480</v>
      </c>
      <c r="C3672" s="411" t="s">
        <v>3107</v>
      </c>
      <c r="D3672" s="411" t="s">
        <v>3054</v>
      </c>
      <c r="E3672" s="412">
        <v>2018</v>
      </c>
      <c r="F3672" s="413">
        <v>1131591</v>
      </c>
      <c r="G3672" s="413">
        <v>3460401.9</v>
      </c>
      <c r="H3672" s="410">
        <f t="shared" si="114"/>
        <v>39199080</v>
      </c>
      <c r="I3672" s="410" t="str">
        <f t="shared" si="115"/>
        <v>-- Kiti</v>
      </c>
      <c r="J3672" s="410" t="str">
        <f t="shared" si="115"/>
        <v>kilogramai</v>
      </c>
    </row>
    <row r="3673" spans="1:10" ht="18" hidden="1" customHeight="1">
      <c r="A3673" s="414"/>
      <c r="B3673" s="414"/>
      <c r="C3673" s="414"/>
      <c r="D3673" s="414"/>
      <c r="E3673" s="412">
        <v>2017</v>
      </c>
      <c r="F3673" s="413">
        <v>1257663.3</v>
      </c>
      <c r="G3673" s="413">
        <v>3479794.2</v>
      </c>
      <c r="H3673" s="410">
        <f t="shared" si="114"/>
        <v>39199080</v>
      </c>
      <c r="I3673" s="410" t="str">
        <f t="shared" si="115"/>
        <v>-- Kiti</v>
      </c>
      <c r="J3673" s="410" t="str">
        <f t="shared" si="115"/>
        <v>kilogramai</v>
      </c>
    </row>
    <row r="3674" spans="1:10" ht="18" hidden="1" customHeight="1">
      <c r="A3674" s="414"/>
      <c r="B3674" s="414"/>
      <c r="C3674" s="414"/>
      <c r="D3674" s="414"/>
      <c r="E3674" s="412">
        <v>2016</v>
      </c>
      <c r="F3674" s="413"/>
      <c r="G3674" s="413"/>
      <c r="H3674" s="410">
        <f t="shared" si="114"/>
        <v>39199080</v>
      </c>
      <c r="I3674" s="410" t="str">
        <f t="shared" si="115"/>
        <v>-- Kiti</v>
      </c>
      <c r="J3674" s="410" t="str">
        <f t="shared" si="115"/>
        <v>kilogramai</v>
      </c>
    </row>
    <row r="3675" spans="1:10" ht="18" hidden="1" customHeight="1">
      <c r="A3675" s="414"/>
      <c r="B3675" s="414"/>
      <c r="C3675" s="414"/>
      <c r="D3675" s="414"/>
      <c r="E3675" s="412">
        <v>2015</v>
      </c>
      <c r="F3675" s="413"/>
      <c r="G3675" s="413"/>
      <c r="H3675" s="410">
        <f t="shared" si="114"/>
        <v>39199080</v>
      </c>
      <c r="I3675" s="410" t="str">
        <f t="shared" si="115"/>
        <v>-- Kiti</v>
      </c>
      <c r="J3675" s="410" t="str">
        <f t="shared" si="115"/>
        <v>kilogramai</v>
      </c>
    </row>
    <row r="3676" spans="1:10" ht="18" hidden="1" customHeight="1">
      <c r="A3676" s="414"/>
      <c r="B3676" s="414"/>
      <c r="C3676" s="414"/>
      <c r="D3676" s="414"/>
      <c r="E3676" s="412">
        <v>2014</v>
      </c>
      <c r="F3676" s="413"/>
      <c r="G3676" s="413"/>
      <c r="H3676" s="410">
        <f t="shared" si="114"/>
        <v>39199080</v>
      </c>
      <c r="I3676" s="410" t="str">
        <f t="shared" si="115"/>
        <v>-- Kiti</v>
      </c>
      <c r="J3676" s="410" t="str">
        <f t="shared" si="115"/>
        <v>kilogramai</v>
      </c>
    </row>
    <row r="3677" spans="1:10" ht="18" hidden="1" customHeight="1">
      <c r="A3677" s="414"/>
      <c r="B3677" s="414"/>
      <c r="C3677" s="414"/>
      <c r="D3677" s="414"/>
      <c r="E3677" s="412">
        <v>2013</v>
      </c>
      <c r="F3677" s="413"/>
      <c r="G3677" s="413"/>
      <c r="H3677" s="410">
        <f t="shared" si="114"/>
        <v>39199080</v>
      </c>
      <c r="I3677" s="410" t="str">
        <f t="shared" si="115"/>
        <v>-- Kiti</v>
      </c>
      <c r="J3677" s="410" t="str">
        <f t="shared" si="115"/>
        <v>kilogramai</v>
      </c>
    </row>
    <row r="3678" spans="1:10" ht="18" hidden="1" customHeight="1">
      <c r="A3678" s="414"/>
      <c r="B3678" s="414"/>
      <c r="C3678" s="414"/>
      <c r="D3678" s="414"/>
      <c r="E3678" s="412">
        <v>2012</v>
      </c>
      <c r="F3678" s="413"/>
      <c r="G3678" s="413"/>
      <c r="H3678" s="410">
        <f t="shared" si="114"/>
        <v>39199080</v>
      </c>
      <c r="I3678" s="410" t="str">
        <f t="shared" si="115"/>
        <v>-- Kiti</v>
      </c>
      <c r="J3678" s="410" t="str">
        <f t="shared" si="115"/>
        <v>kilogramai</v>
      </c>
    </row>
    <row r="3679" spans="1:10" ht="18" hidden="1" customHeight="1">
      <c r="A3679" s="414"/>
      <c r="B3679" s="414"/>
      <c r="C3679" s="414"/>
      <c r="D3679" s="414"/>
      <c r="E3679" s="412">
        <v>2011</v>
      </c>
      <c r="F3679" s="413"/>
      <c r="G3679" s="413"/>
      <c r="H3679" s="410">
        <f t="shared" si="114"/>
        <v>39199080</v>
      </c>
      <c r="I3679" s="410" t="str">
        <f t="shared" si="115"/>
        <v>-- Kiti</v>
      </c>
      <c r="J3679" s="410" t="str">
        <f t="shared" si="115"/>
        <v>kilogramai</v>
      </c>
    </row>
    <row r="3680" spans="1:10" ht="18" hidden="1" customHeight="1">
      <c r="A3680" s="414"/>
      <c r="B3680" s="414"/>
      <c r="C3680" s="414"/>
      <c r="D3680" s="414"/>
      <c r="E3680" s="412">
        <v>2010</v>
      </c>
      <c r="F3680" s="413"/>
      <c r="G3680" s="413"/>
      <c r="H3680" s="410">
        <f t="shared" si="114"/>
        <v>39199080</v>
      </c>
      <c r="I3680" s="410" t="str">
        <f t="shared" si="115"/>
        <v>-- Kiti</v>
      </c>
      <c r="J3680" s="410" t="str">
        <f t="shared" si="115"/>
        <v>kilogramai</v>
      </c>
    </row>
    <row r="3681" spans="1:10" ht="18" hidden="1" customHeight="1">
      <c r="A3681" s="414"/>
      <c r="B3681" s="414"/>
      <c r="C3681" s="414"/>
      <c r="D3681" s="414"/>
      <c r="E3681" s="412">
        <v>2009</v>
      </c>
      <c r="F3681" s="413"/>
      <c r="G3681" s="413"/>
      <c r="H3681" s="410">
        <f t="shared" si="114"/>
        <v>39199080</v>
      </c>
      <c r="I3681" s="410" t="str">
        <f t="shared" si="115"/>
        <v>-- Kiti</v>
      </c>
      <c r="J3681" s="410" t="str">
        <f t="shared" si="115"/>
        <v>kilogramai</v>
      </c>
    </row>
    <row r="3682" spans="1:10" ht="18" hidden="1" customHeight="1">
      <c r="A3682" s="414"/>
      <c r="B3682" s="414"/>
      <c r="C3682" s="414"/>
      <c r="D3682" s="414"/>
      <c r="E3682" s="412">
        <v>2008</v>
      </c>
      <c r="F3682" s="413"/>
      <c r="G3682" s="413"/>
      <c r="H3682" s="410">
        <f t="shared" si="114"/>
        <v>39199080</v>
      </c>
      <c r="I3682" s="410" t="str">
        <f t="shared" si="115"/>
        <v>-- Kiti</v>
      </c>
      <c r="J3682" s="410" t="str">
        <f t="shared" si="115"/>
        <v>kilogramai</v>
      </c>
    </row>
    <row r="3683" spans="1:10" ht="18" hidden="1" customHeight="1">
      <c r="A3683" s="414"/>
      <c r="B3683" s="414"/>
      <c r="C3683" s="414"/>
      <c r="D3683" s="414"/>
      <c r="E3683" s="412">
        <v>2007</v>
      </c>
      <c r="F3683" s="413"/>
      <c r="G3683" s="413"/>
      <c r="H3683" s="410">
        <f t="shared" si="114"/>
        <v>39199080</v>
      </c>
      <c r="I3683" s="410" t="str">
        <f t="shared" si="115"/>
        <v>-- Kiti</v>
      </c>
      <c r="J3683" s="410" t="str">
        <f t="shared" si="115"/>
        <v>kilogramai</v>
      </c>
    </row>
    <row r="3684" spans="1:10" ht="18" hidden="1" customHeight="1">
      <c r="A3684" s="414"/>
      <c r="B3684" s="414"/>
      <c r="C3684" s="414"/>
      <c r="D3684" s="414"/>
      <c r="E3684" s="412">
        <v>2006</v>
      </c>
      <c r="F3684" s="413"/>
      <c r="G3684" s="413"/>
      <c r="H3684" s="410">
        <f t="shared" si="114"/>
        <v>39199080</v>
      </c>
      <c r="I3684" s="410" t="str">
        <f t="shared" si="115"/>
        <v>-- Kiti</v>
      </c>
      <c r="J3684" s="410" t="str">
        <f t="shared" si="115"/>
        <v>kilogramai</v>
      </c>
    </row>
    <row r="3685" spans="1:10" ht="18" hidden="1" customHeight="1">
      <c r="A3685" s="414"/>
      <c r="B3685" s="414"/>
      <c r="C3685" s="414"/>
      <c r="D3685" s="414"/>
      <c r="E3685" s="412">
        <v>2005</v>
      </c>
      <c r="F3685" s="413"/>
      <c r="G3685" s="413"/>
      <c r="H3685" s="410">
        <f t="shared" si="114"/>
        <v>39199080</v>
      </c>
      <c r="I3685" s="410" t="str">
        <f t="shared" si="115"/>
        <v>-- Kiti</v>
      </c>
      <c r="J3685" s="410" t="str">
        <f t="shared" si="115"/>
        <v>kilogramai</v>
      </c>
    </row>
    <row r="3686" spans="1:10" ht="18" hidden="1" customHeight="1">
      <c r="A3686" s="414"/>
      <c r="B3686" s="411" t="s">
        <v>3481</v>
      </c>
      <c r="C3686" s="411" t="s">
        <v>3448</v>
      </c>
      <c r="D3686" s="411" t="s">
        <v>3054</v>
      </c>
      <c r="E3686" s="412">
        <v>2018</v>
      </c>
      <c r="F3686" s="413"/>
      <c r="G3686" s="413"/>
      <c r="H3686" s="410">
        <f t="shared" si="114"/>
        <v>39199090</v>
      </c>
      <c r="I3686" s="410" t="str">
        <f t="shared" si="115"/>
        <v>-- Kitos</v>
      </c>
      <c r="J3686" s="410" t="str">
        <f t="shared" si="115"/>
        <v>kilogramai</v>
      </c>
    </row>
    <row r="3687" spans="1:10" ht="18" hidden="1" customHeight="1">
      <c r="A3687" s="414"/>
      <c r="B3687" s="414"/>
      <c r="C3687" s="414"/>
      <c r="D3687" s="414"/>
      <c r="E3687" s="412">
        <v>2017</v>
      </c>
      <c r="F3687" s="413"/>
      <c r="G3687" s="413"/>
      <c r="H3687" s="410">
        <f t="shared" si="114"/>
        <v>39199090</v>
      </c>
      <c r="I3687" s="410" t="str">
        <f t="shared" si="115"/>
        <v>-- Kitos</v>
      </c>
      <c r="J3687" s="410" t="str">
        <f t="shared" si="115"/>
        <v>kilogramai</v>
      </c>
    </row>
    <row r="3688" spans="1:10" ht="18" hidden="1" customHeight="1">
      <c r="A3688" s="414"/>
      <c r="B3688" s="414"/>
      <c r="C3688" s="414"/>
      <c r="D3688" s="414"/>
      <c r="E3688" s="412">
        <v>2016</v>
      </c>
      <c r="F3688" s="413"/>
      <c r="G3688" s="413"/>
      <c r="H3688" s="410">
        <f t="shared" si="114"/>
        <v>39199090</v>
      </c>
      <c r="I3688" s="410" t="str">
        <f t="shared" si="115"/>
        <v>-- Kitos</v>
      </c>
      <c r="J3688" s="410" t="str">
        <f t="shared" si="115"/>
        <v>kilogramai</v>
      </c>
    </row>
    <row r="3689" spans="1:10" ht="18" hidden="1" customHeight="1">
      <c r="A3689" s="414"/>
      <c r="B3689" s="414"/>
      <c r="C3689" s="414"/>
      <c r="D3689" s="414"/>
      <c r="E3689" s="412">
        <v>2015</v>
      </c>
      <c r="F3689" s="413"/>
      <c r="G3689" s="413"/>
      <c r="H3689" s="410">
        <f t="shared" si="114"/>
        <v>39199090</v>
      </c>
      <c r="I3689" s="410" t="str">
        <f t="shared" si="115"/>
        <v>-- Kitos</v>
      </c>
      <c r="J3689" s="410" t="str">
        <f t="shared" si="115"/>
        <v>kilogramai</v>
      </c>
    </row>
    <row r="3690" spans="1:10" ht="18" hidden="1" customHeight="1">
      <c r="A3690" s="414"/>
      <c r="B3690" s="414"/>
      <c r="C3690" s="414"/>
      <c r="D3690" s="414"/>
      <c r="E3690" s="412">
        <v>2014</v>
      </c>
      <c r="F3690" s="413"/>
      <c r="G3690" s="413"/>
      <c r="H3690" s="410">
        <f t="shared" si="114"/>
        <v>39199090</v>
      </c>
      <c r="I3690" s="410" t="str">
        <f t="shared" si="115"/>
        <v>-- Kitos</v>
      </c>
      <c r="J3690" s="410" t="str">
        <f t="shared" si="115"/>
        <v>kilogramai</v>
      </c>
    </row>
    <row r="3691" spans="1:10" ht="18" hidden="1" customHeight="1">
      <c r="A3691" s="414"/>
      <c r="B3691" s="414"/>
      <c r="C3691" s="414"/>
      <c r="D3691" s="414"/>
      <c r="E3691" s="412">
        <v>2013</v>
      </c>
      <c r="F3691" s="413"/>
      <c r="G3691" s="413"/>
      <c r="H3691" s="410">
        <f t="shared" si="114"/>
        <v>39199090</v>
      </c>
      <c r="I3691" s="410" t="str">
        <f t="shared" si="115"/>
        <v>-- Kitos</v>
      </c>
      <c r="J3691" s="410" t="str">
        <f t="shared" si="115"/>
        <v>kilogramai</v>
      </c>
    </row>
    <row r="3692" spans="1:10" ht="18" hidden="1" customHeight="1">
      <c r="A3692" s="414"/>
      <c r="B3692" s="414"/>
      <c r="C3692" s="414"/>
      <c r="D3692" s="414"/>
      <c r="E3692" s="412">
        <v>2012</v>
      </c>
      <c r="F3692" s="413"/>
      <c r="G3692" s="413"/>
      <c r="H3692" s="410">
        <f t="shared" si="114"/>
        <v>39199090</v>
      </c>
      <c r="I3692" s="410" t="str">
        <f t="shared" si="115"/>
        <v>-- Kitos</v>
      </c>
      <c r="J3692" s="410" t="str">
        <f t="shared" si="115"/>
        <v>kilogramai</v>
      </c>
    </row>
    <row r="3693" spans="1:10" ht="18" hidden="1" customHeight="1">
      <c r="A3693" s="414"/>
      <c r="B3693" s="414"/>
      <c r="C3693" s="414"/>
      <c r="D3693" s="414"/>
      <c r="E3693" s="412">
        <v>2011</v>
      </c>
      <c r="F3693" s="413"/>
      <c r="G3693" s="413"/>
      <c r="H3693" s="410">
        <f t="shared" si="114"/>
        <v>39199090</v>
      </c>
      <c r="I3693" s="410" t="str">
        <f t="shared" si="115"/>
        <v>-- Kitos</v>
      </c>
      <c r="J3693" s="410" t="str">
        <f t="shared" si="115"/>
        <v>kilogramai</v>
      </c>
    </row>
    <row r="3694" spans="1:10" ht="18" hidden="1" customHeight="1">
      <c r="A3694" s="414"/>
      <c r="B3694" s="414"/>
      <c r="C3694" s="414"/>
      <c r="D3694" s="414"/>
      <c r="E3694" s="412">
        <v>2010</v>
      </c>
      <c r="F3694" s="413"/>
      <c r="G3694" s="413"/>
      <c r="H3694" s="410">
        <f t="shared" si="114"/>
        <v>39199090</v>
      </c>
      <c r="I3694" s="410" t="str">
        <f t="shared" si="115"/>
        <v>-- Kitos</v>
      </c>
      <c r="J3694" s="410" t="str">
        <f t="shared" si="115"/>
        <v>kilogramai</v>
      </c>
    </row>
    <row r="3695" spans="1:10" ht="18" hidden="1" customHeight="1">
      <c r="A3695" s="414"/>
      <c r="B3695" s="414"/>
      <c r="C3695" s="414"/>
      <c r="D3695" s="414"/>
      <c r="E3695" s="412">
        <v>2009</v>
      </c>
      <c r="F3695" s="413">
        <v>1478311.4</v>
      </c>
      <c r="G3695" s="413">
        <v>1260074.8</v>
      </c>
      <c r="H3695" s="410">
        <f t="shared" si="114"/>
        <v>39199090</v>
      </c>
      <c r="I3695" s="410" t="str">
        <f t="shared" si="115"/>
        <v>-- Kitos</v>
      </c>
      <c r="J3695" s="410" t="str">
        <f t="shared" si="115"/>
        <v>kilogramai</v>
      </c>
    </row>
    <row r="3696" spans="1:10" ht="18" hidden="1" customHeight="1">
      <c r="A3696" s="414"/>
      <c r="B3696" s="414"/>
      <c r="C3696" s="414"/>
      <c r="D3696" s="414"/>
      <c r="E3696" s="412">
        <v>2008</v>
      </c>
      <c r="F3696" s="413">
        <v>1340120.2</v>
      </c>
      <c r="G3696" s="413">
        <v>877678.1</v>
      </c>
      <c r="H3696" s="410">
        <f t="shared" si="114"/>
        <v>39199090</v>
      </c>
      <c r="I3696" s="410" t="str">
        <f t="shared" si="115"/>
        <v>-- Kitos</v>
      </c>
      <c r="J3696" s="410" t="str">
        <f t="shared" si="115"/>
        <v>kilogramai</v>
      </c>
    </row>
    <row r="3697" spans="1:10" ht="18" hidden="1" customHeight="1">
      <c r="A3697" s="414"/>
      <c r="B3697" s="414"/>
      <c r="C3697" s="414"/>
      <c r="D3697" s="414"/>
      <c r="E3697" s="412">
        <v>2007</v>
      </c>
      <c r="F3697" s="413">
        <v>904954.3</v>
      </c>
      <c r="G3697" s="413">
        <v>702005.6</v>
      </c>
      <c r="H3697" s="410">
        <f t="shared" si="114"/>
        <v>39199090</v>
      </c>
      <c r="I3697" s="410" t="str">
        <f t="shared" si="115"/>
        <v>-- Kitos</v>
      </c>
      <c r="J3697" s="410" t="str">
        <f t="shared" si="115"/>
        <v>kilogramai</v>
      </c>
    </row>
    <row r="3698" spans="1:10" ht="18" hidden="1" customHeight="1">
      <c r="A3698" s="414"/>
      <c r="B3698" s="414"/>
      <c r="C3698" s="414"/>
      <c r="D3698" s="414"/>
      <c r="E3698" s="412">
        <v>2006</v>
      </c>
      <c r="F3698" s="413">
        <v>769102.3</v>
      </c>
      <c r="G3698" s="413">
        <v>528675.30000000005</v>
      </c>
      <c r="H3698" s="410">
        <f t="shared" si="114"/>
        <v>39199090</v>
      </c>
      <c r="I3698" s="410" t="str">
        <f t="shared" si="115"/>
        <v>-- Kitos</v>
      </c>
      <c r="J3698" s="410" t="str">
        <f t="shared" si="115"/>
        <v>kilogramai</v>
      </c>
    </row>
    <row r="3699" spans="1:10" ht="18" hidden="1" customHeight="1">
      <c r="A3699" s="414"/>
      <c r="B3699" s="414"/>
      <c r="C3699" s="414"/>
      <c r="D3699" s="414"/>
      <c r="E3699" s="412">
        <v>2005</v>
      </c>
      <c r="F3699" s="413">
        <v>223944.4</v>
      </c>
      <c r="G3699" s="413">
        <v>507902.3</v>
      </c>
      <c r="H3699" s="410">
        <f t="shared" si="114"/>
        <v>39199090</v>
      </c>
      <c r="I3699" s="410" t="str">
        <f t="shared" si="115"/>
        <v>-- Kitos</v>
      </c>
      <c r="J3699" s="410" t="str">
        <f t="shared" si="115"/>
        <v>kilogramai</v>
      </c>
    </row>
    <row r="3700" spans="1:10" ht="18" hidden="1" customHeight="1">
      <c r="A3700" s="414"/>
      <c r="B3700" s="411" t="s">
        <v>3482</v>
      </c>
      <c r="C3700" s="411" t="s">
        <v>3483</v>
      </c>
      <c r="D3700" s="411" t="s">
        <v>3054</v>
      </c>
      <c r="E3700" s="412">
        <v>2018</v>
      </c>
      <c r="F3700" s="413">
        <v>7599.6</v>
      </c>
      <c r="G3700" s="413">
        <v>65118</v>
      </c>
      <c r="H3700" s="410">
        <f t="shared" si="114"/>
        <v>39201023</v>
      </c>
      <c r="I3700" s="410" t="str">
        <f t="shared" si="115"/>
        <v>----- Polietileno plėvelė, kurios storis ne mažesnis kaip 20 mikrometrų, bet ne didesnis kaip 40 mikrometrų, skirta fotorezisto plėvelių, naudojamų puslaidininkių arba spausdintinių grandinių (schemų) gamybai</v>
      </c>
      <c r="J3700" s="410" t="str">
        <f t="shared" si="115"/>
        <v>kilogramai</v>
      </c>
    </row>
    <row r="3701" spans="1:10" ht="18" hidden="1" customHeight="1">
      <c r="A3701" s="414"/>
      <c r="B3701" s="414"/>
      <c r="C3701" s="414"/>
      <c r="D3701" s="414"/>
      <c r="E3701" s="412">
        <v>2017</v>
      </c>
      <c r="F3701" s="413">
        <v>9563.7000000000007</v>
      </c>
      <c r="G3701" s="413">
        <v>104837</v>
      </c>
      <c r="H3701" s="410">
        <f t="shared" si="114"/>
        <v>39201023</v>
      </c>
      <c r="I3701" s="410" t="str">
        <f t="shared" si="115"/>
        <v>----- Polietileno plėvelė, kurios storis ne mažesnis kaip 20 mikrometrų, bet ne didesnis kaip 40 mikrometrų, skirta fotorezisto plėvelių, naudojamų puslaidininkių arba spausdintinių grandinių (schemų) gamybai</v>
      </c>
      <c r="J3701" s="410" t="str">
        <f t="shared" si="115"/>
        <v>kilogramai</v>
      </c>
    </row>
    <row r="3702" spans="1:10" ht="18" hidden="1" customHeight="1">
      <c r="A3702" s="414"/>
      <c r="B3702" s="414"/>
      <c r="C3702" s="414"/>
      <c r="D3702" s="414"/>
      <c r="E3702" s="412">
        <v>2016</v>
      </c>
      <c r="F3702" s="413">
        <v>4894.2</v>
      </c>
      <c r="G3702" s="413">
        <v>89022.2</v>
      </c>
      <c r="H3702" s="410">
        <f t="shared" si="114"/>
        <v>39201023</v>
      </c>
      <c r="I3702" s="410" t="str">
        <f t="shared" si="115"/>
        <v>----- Polietileno plėvelė, kurios storis ne mažesnis kaip 20 mikrometrų, bet ne didesnis kaip 40 mikrometrų, skirta fotorezisto plėvelių, naudojamų puslaidininkių arba spausdintinių grandinių (schemų) gamybai</v>
      </c>
      <c r="J3702" s="410" t="str">
        <f t="shared" si="115"/>
        <v>kilogramai</v>
      </c>
    </row>
    <row r="3703" spans="1:10" ht="18" hidden="1" customHeight="1">
      <c r="A3703" s="414"/>
      <c r="B3703" s="414"/>
      <c r="C3703" s="414"/>
      <c r="D3703" s="414"/>
      <c r="E3703" s="412">
        <v>2015</v>
      </c>
      <c r="F3703" s="413">
        <v>7134.9</v>
      </c>
      <c r="G3703" s="413">
        <v>84081.600000000006</v>
      </c>
      <c r="H3703" s="410">
        <f t="shared" si="114"/>
        <v>39201023</v>
      </c>
      <c r="I3703" s="410" t="str">
        <f t="shared" si="115"/>
        <v>----- Polietileno plėvelė, kurios storis ne mažesnis kaip 20 mikrometrų, bet ne didesnis kaip 40 mikrometrų, skirta fotorezisto plėvelių, naudojamų puslaidininkių arba spausdintinių grandinių (schemų) gamybai</v>
      </c>
      <c r="J3703" s="410" t="str">
        <f t="shared" si="115"/>
        <v>kilogramai</v>
      </c>
    </row>
    <row r="3704" spans="1:10" ht="18" hidden="1" customHeight="1">
      <c r="A3704" s="414"/>
      <c r="B3704" s="414"/>
      <c r="C3704" s="414"/>
      <c r="D3704" s="414"/>
      <c r="E3704" s="412">
        <v>2014</v>
      </c>
      <c r="F3704" s="413">
        <v>12252.1</v>
      </c>
      <c r="G3704" s="413">
        <v>65696.399999999994</v>
      </c>
      <c r="H3704" s="410">
        <f t="shared" si="114"/>
        <v>39201023</v>
      </c>
      <c r="I3704" s="410" t="str">
        <f t="shared" si="115"/>
        <v>----- Polietileno plėvelė, kurios storis ne mažesnis kaip 20 mikrometrų, bet ne didesnis kaip 40 mikrometrų, skirta fotorezisto plėvelių, naudojamų puslaidininkių arba spausdintinių grandinių (schemų) gamybai</v>
      </c>
      <c r="J3704" s="410" t="str">
        <f t="shared" si="115"/>
        <v>kilogramai</v>
      </c>
    </row>
    <row r="3705" spans="1:10" ht="18" hidden="1" customHeight="1">
      <c r="A3705" s="414"/>
      <c r="B3705" s="414"/>
      <c r="C3705" s="414"/>
      <c r="D3705" s="414"/>
      <c r="E3705" s="412">
        <v>2013</v>
      </c>
      <c r="F3705" s="413">
        <v>20450.900000000001</v>
      </c>
      <c r="G3705" s="413">
        <v>199073</v>
      </c>
      <c r="H3705" s="410">
        <f t="shared" si="114"/>
        <v>39201023</v>
      </c>
      <c r="I3705" s="410" t="str">
        <f t="shared" si="115"/>
        <v>----- Polietileno plėvelė, kurios storis ne mažesnis kaip 20 mikrometrų, bet ne didesnis kaip 40 mikrometrų, skirta fotorezisto plėvelių, naudojamų puslaidininkių arba spausdintinių grandinių (schemų) gamybai</v>
      </c>
      <c r="J3705" s="410" t="str">
        <f t="shared" si="115"/>
        <v>kilogramai</v>
      </c>
    </row>
    <row r="3706" spans="1:10" ht="18" hidden="1" customHeight="1">
      <c r="A3706" s="414"/>
      <c r="B3706" s="414"/>
      <c r="C3706" s="414"/>
      <c r="D3706" s="414"/>
      <c r="E3706" s="412">
        <v>2012</v>
      </c>
      <c r="F3706" s="413">
        <v>22428.7</v>
      </c>
      <c r="G3706" s="413">
        <v>276318</v>
      </c>
      <c r="H3706" s="410">
        <f t="shared" si="114"/>
        <v>39201023</v>
      </c>
      <c r="I3706" s="410" t="str">
        <f t="shared" si="115"/>
        <v>----- Polietileno plėvelė, kurios storis ne mažesnis kaip 20 mikrometrų, bet ne didesnis kaip 40 mikrometrų, skirta fotorezisto plėvelių, naudojamų puslaidininkių arba spausdintinių grandinių (schemų) gamybai</v>
      </c>
      <c r="J3706" s="410" t="str">
        <f t="shared" si="115"/>
        <v>kilogramai</v>
      </c>
    </row>
    <row r="3707" spans="1:10" ht="18" hidden="1" customHeight="1">
      <c r="A3707" s="414"/>
      <c r="B3707" s="414"/>
      <c r="C3707" s="414"/>
      <c r="D3707" s="414"/>
      <c r="E3707" s="412">
        <v>2011</v>
      </c>
      <c r="F3707" s="413">
        <v>49086.1</v>
      </c>
      <c r="G3707" s="413">
        <v>498733.4</v>
      </c>
      <c r="H3707" s="410">
        <f t="shared" si="114"/>
        <v>39201023</v>
      </c>
      <c r="I3707" s="410" t="str">
        <f t="shared" si="115"/>
        <v>----- Polietileno plėvelė, kurios storis ne mažesnis kaip 20 mikrometrų, bet ne didesnis kaip 40 mikrometrų, skirta fotorezisto plėvelių, naudojamų puslaidininkių arba spausdintinių grandinių (schemų) gamybai</v>
      </c>
      <c r="J3707" s="410" t="str">
        <f t="shared" si="115"/>
        <v>kilogramai</v>
      </c>
    </row>
    <row r="3708" spans="1:10" ht="18" hidden="1" customHeight="1">
      <c r="A3708" s="414"/>
      <c r="B3708" s="414"/>
      <c r="C3708" s="414"/>
      <c r="D3708" s="414"/>
      <c r="E3708" s="412">
        <v>2010</v>
      </c>
      <c r="F3708" s="413">
        <v>160600.6</v>
      </c>
      <c r="G3708" s="413">
        <v>589000</v>
      </c>
      <c r="H3708" s="410">
        <f t="shared" si="114"/>
        <v>39201023</v>
      </c>
      <c r="I3708" s="410" t="str">
        <f t="shared" si="115"/>
        <v>----- Polietileno plėvelė, kurios storis ne mažesnis kaip 20 mikrometrų, bet ne didesnis kaip 40 mikrometrų, skirta fotorezisto plėvelių, naudojamų puslaidininkių arba spausdintinių grandinių (schemų) gamybai</v>
      </c>
      <c r="J3708" s="410" t="str">
        <f t="shared" si="115"/>
        <v>kilogramai</v>
      </c>
    </row>
    <row r="3709" spans="1:10" ht="18" hidden="1" customHeight="1">
      <c r="A3709" s="414"/>
      <c r="B3709" s="414"/>
      <c r="C3709" s="414"/>
      <c r="D3709" s="414"/>
      <c r="E3709" s="412">
        <v>2009</v>
      </c>
      <c r="F3709" s="413">
        <v>9926.6</v>
      </c>
      <c r="G3709" s="413">
        <v>9342</v>
      </c>
      <c r="H3709" s="410">
        <f t="shared" si="114"/>
        <v>39201023</v>
      </c>
      <c r="I3709" s="410" t="str">
        <f t="shared" si="115"/>
        <v>----- Polietileno plėvelė, kurios storis ne mažesnis kaip 20 mikrometrų, bet ne didesnis kaip 40 mikrometrų, skirta fotorezisto plėvelių, naudojamų puslaidininkių arba spausdintinių grandinių (schemų) gamybai</v>
      </c>
      <c r="J3709" s="410" t="str">
        <f t="shared" si="115"/>
        <v>kilogramai</v>
      </c>
    </row>
    <row r="3710" spans="1:10" ht="18" hidden="1" customHeight="1">
      <c r="A3710" s="414"/>
      <c r="B3710" s="414"/>
      <c r="C3710" s="414"/>
      <c r="D3710" s="414"/>
      <c r="E3710" s="412">
        <v>2008</v>
      </c>
      <c r="F3710" s="413">
        <v>9</v>
      </c>
      <c r="G3710" s="413">
        <v>15015.1</v>
      </c>
      <c r="H3710" s="410">
        <f t="shared" si="114"/>
        <v>39201023</v>
      </c>
      <c r="I3710" s="410" t="str">
        <f t="shared" si="115"/>
        <v>----- Polietileno plėvelė, kurios storis ne mažesnis kaip 20 mikrometrų, bet ne didesnis kaip 40 mikrometrų, skirta fotorezisto plėvelių, naudojamų puslaidininkių arba spausdintinių grandinių (schemų) gamybai</v>
      </c>
      <c r="J3710" s="410" t="str">
        <f t="shared" si="115"/>
        <v>kilogramai</v>
      </c>
    </row>
    <row r="3711" spans="1:10" ht="18" hidden="1" customHeight="1">
      <c r="A3711" s="414"/>
      <c r="B3711" s="414"/>
      <c r="C3711" s="414"/>
      <c r="D3711" s="414"/>
      <c r="E3711" s="412">
        <v>2007</v>
      </c>
      <c r="F3711" s="413">
        <v>4601</v>
      </c>
      <c r="G3711" s="413">
        <v>11584</v>
      </c>
      <c r="H3711" s="410">
        <f t="shared" si="114"/>
        <v>39201023</v>
      </c>
      <c r="I3711" s="410" t="str">
        <f t="shared" si="115"/>
        <v>----- Polietileno plėvelė, kurios storis ne mažesnis kaip 20 mikrometrų, bet ne didesnis kaip 40 mikrometrų, skirta fotorezisto plėvelių, naudojamų puslaidininkių arba spausdintinių grandinių (schemų) gamybai</v>
      </c>
      <c r="J3711" s="410" t="str">
        <f t="shared" si="115"/>
        <v>kilogramai</v>
      </c>
    </row>
    <row r="3712" spans="1:10" ht="18" hidden="1" customHeight="1">
      <c r="A3712" s="414"/>
      <c r="B3712" s="414"/>
      <c r="C3712" s="414"/>
      <c r="D3712" s="414"/>
      <c r="E3712" s="412">
        <v>2006</v>
      </c>
      <c r="F3712" s="413">
        <v>0</v>
      </c>
      <c r="G3712" s="413">
        <v>28563</v>
      </c>
      <c r="H3712" s="410">
        <f t="shared" si="114"/>
        <v>39201023</v>
      </c>
      <c r="I3712" s="410" t="str">
        <f t="shared" si="115"/>
        <v>----- Polietileno plėvelė, kurios storis ne mažesnis kaip 20 mikrometrų, bet ne didesnis kaip 40 mikrometrų, skirta fotorezisto plėvelių, naudojamų puslaidininkių arba spausdintinių grandinių (schemų) gamybai</v>
      </c>
      <c r="J3712" s="410" t="str">
        <f t="shared" si="115"/>
        <v>kilogramai</v>
      </c>
    </row>
    <row r="3713" spans="1:10" ht="18" hidden="1" customHeight="1">
      <c r="A3713" s="414"/>
      <c r="B3713" s="414"/>
      <c r="C3713" s="414"/>
      <c r="D3713" s="414"/>
      <c r="E3713" s="412">
        <v>2005</v>
      </c>
      <c r="F3713" s="413">
        <v>681</v>
      </c>
      <c r="G3713" s="413">
        <v>17374</v>
      </c>
      <c r="H3713" s="410">
        <f t="shared" si="114"/>
        <v>39201023</v>
      </c>
      <c r="I3713" s="410" t="str">
        <f t="shared" si="115"/>
        <v>----- Polietileno plėvelė, kurios storis ne mažesnis kaip 20 mikrometrų, bet ne didesnis kaip 40 mikrometrų, skirta fotorezisto plėvelių, naudojamų puslaidininkių arba spausdintinių grandinių (schemų) gamybai</v>
      </c>
      <c r="J3713" s="410" t="str">
        <f t="shared" si="115"/>
        <v>kilogramai</v>
      </c>
    </row>
    <row r="3714" spans="1:10" ht="18" hidden="1" customHeight="1">
      <c r="A3714" s="414"/>
      <c r="B3714" s="411" t="s">
        <v>3484</v>
      </c>
      <c r="C3714" s="411" t="s">
        <v>3485</v>
      </c>
      <c r="D3714" s="411" t="s">
        <v>3054</v>
      </c>
      <c r="E3714" s="412">
        <v>2018</v>
      </c>
      <c r="F3714" s="413">
        <v>6105674.2999999998</v>
      </c>
      <c r="G3714" s="413">
        <v>12040870.4</v>
      </c>
      <c r="H3714" s="410">
        <f t="shared" si="114"/>
        <v>39201024</v>
      </c>
      <c r="I3714" s="410" t="str">
        <f t="shared" si="115"/>
        <v>----- Tąsi plėvelė, be atspaudų</v>
      </c>
      <c r="J3714" s="410" t="str">
        <f t="shared" si="115"/>
        <v>kilogramai</v>
      </c>
    </row>
    <row r="3715" spans="1:10" ht="18" hidden="1" customHeight="1">
      <c r="A3715" s="414"/>
      <c r="B3715" s="414"/>
      <c r="C3715" s="414"/>
      <c r="D3715" s="414"/>
      <c r="E3715" s="412">
        <v>2017</v>
      </c>
      <c r="F3715" s="413">
        <v>7989234.7000000002</v>
      </c>
      <c r="G3715" s="413">
        <v>12694689</v>
      </c>
      <c r="H3715" s="410">
        <f t="shared" si="114"/>
        <v>39201024</v>
      </c>
      <c r="I3715" s="410" t="str">
        <f t="shared" si="115"/>
        <v>----- Tąsi plėvelė, be atspaudų</v>
      </c>
      <c r="J3715" s="410" t="str">
        <f t="shared" si="115"/>
        <v>kilogramai</v>
      </c>
    </row>
    <row r="3716" spans="1:10" ht="18" hidden="1" customHeight="1">
      <c r="A3716" s="414"/>
      <c r="B3716" s="414"/>
      <c r="C3716" s="414"/>
      <c r="D3716" s="414"/>
      <c r="E3716" s="412">
        <v>2016</v>
      </c>
      <c r="F3716" s="413">
        <v>6176582.2999999998</v>
      </c>
      <c r="G3716" s="413">
        <v>10992183.199999999</v>
      </c>
      <c r="H3716" s="410">
        <f t="shared" si="114"/>
        <v>39201024</v>
      </c>
      <c r="I3716" s="410" t="str">
        <f t="shared" si="115"/>
        <v>----- Tąsi plėvelė, be atspaudų</v>
      </c>
      <c r="J3716" s="410" t="str">
        <f t="shared" si="115"/>
        <v>kilogramai</v>
      </c>
    </row>
    <row r="3717" spans="1:10" ht="18" hidden="1" customHeight="1">
      <c r="A3717" s="414"/>
      <c r="B3717" s="414"/>
      <c r="C3717" s="414"/>
      <c r="D3717" s="414"/>
      <c r="E3717" s="412">
        <v>2015</v>
      </c>
      <c r="F3717" s="413">
        <v>5071740.3</v>
      </c>
      <c r="G3717" s="413">
        <v>9209299.5</v>
      </c>
      <c r="H3717" s="410">
        <f t="shared" ref="H3717:H3780" si="116">+IF(B3717=0,H3716,VALUE(B3717))</f>
        <v>39201024</v>
      </c>
      <c r="I3717" s="410" t="str">
        <f t="shared" ref="I3717:J3780" si="117">+IF(C3717=0,I3716,C3717)</f>
        <v>----- Tąsi plėvelė, be atspaudų</v>
      </c>
      <c r="J3717" s="410" t="str">
        <f t="shared" si="117"/>
        <v>kilogramai</v>
      </c>
    </row>
    <row r="3718" spans="1:10" ht="18" hidden="1" customHeight="1">
      <c r="A3718" s="414"/>
      <c r="B3718" s="414"/>
      <c r="C3718" s="414"/>
      <c r="D3718" s="414"/>
      <c r="E3718" s="412">
        <v>2014</v>
      </c>
      <c r="F3718" s="413">
        <v>4896005.4000000004</v>
      </c>
      <c r="G3718" s="413">
        <v>9543397.4000000004</v>
      </c>
      <c r="H3718" s="410">
        <f t="shared" si="116"/>
        <v>39201024</v>
      </c>
      <c r="I3718" s="410" t="str">
        <f t="shared" si="117"/>
        <v>----- Tąsi plėvelė, be atspaudų</v>
      </c>
      <c r="J3718" s="410" t="str">
        <f t="shared" si="117"/>
        <v>kilogramai</v>
      </c>
    </row>
    <row r="3719" spans="1:10" ht="18" hidden="1" customHeight="1">
      <c r="A3719" s="414"/>
      <c r="B3719" s="414"/>
      <c r="C3719" s="414"/>
      <c r="D3719" s="414"/>
      <c r="E3719" s="412">
        <v>2013</v>
      </c>
      <c r="F3719" s="413">
        <v>4125946.5</v>
      </c>
      <c r="G3719" s="413">
        <v>9348606.4000000004</v>
      </c>
      <c r="H3719" s="410">
        <f t="shared" si="116"/>
        <v>39201024</v>
      </c>
      <c r="I3719" s="410" t="str">
        <f t="shared" si="117"/>
        <v>----- Tąsi plėvelė, be atspaudų</v>
      </c>
      <c r="J3719" s="410" t="str">
        <f t="shared" si="117"/>
        <v>kilogramai</v>
      </c>
    </row>
    <row r="3720" spans="1:10" ht="18" hidden="1" customHeight="1">
      <c r="A3720" s="414"/>
      <c r="B3720" s="414"/>
      <c r="C3720" s="414"/>
      <c r="D3720" s="414"/>
      <c r="E3720" s="412">
        <v>2012</v>
      </c>
      <c r="F3720" s="413">
        <v>4232177.4000000004</v>
      </c>
      <c r="G3720" s="413">
        <v>7863442.7000000002</v>
      </c>
      <c r="H3720" s="410">
        <f t="shared" si="116"/>
        <v>39201024</v>
      </c>
      <c r="I3720" s="410" t="str">
        <f t="shared" si="117"/>
        <v>----- Tąsi plėvelė, be atspaudų</v>
      </c>
      <c r="J3720" s="410" t="str">
        <f t="shared" si="117"/>
        <v>kilogramai</v>
      </c>
    </row>
    <row r="3721" spans="1:10" ht="18" hidden="1" customHeight="1">
      <c r="A3721" s="414"/>
      <c r="B3721" s="414"/>
      <c r="C3721" s="414"/>
      <c r="D3721" s="414"/>
      <c r="E3721" s="412">
        <v>2011</v>
      </c>
      <c r="F3721" s="413">
        <v>3667568.5</v>
      </c>
      <c r="G3721" s="413">
        <v>7668281.2000000002</v>
      </c>
      <c r="H3721" s="410">
        <f t="shared" si="116"/>
        <v>39201024</v>
      </c>
      <c r="I3721" s="410" t="str">
        <f t="shared" si="117"/>
        <v>----- Tąsi plėvelė, be atspaudų</v>
      </c>
      <c r="J3721" s="410" t="str">
        <f t="shared" si="117"/>
        <v>kilogramai</v>
      </c>
    </row>
    <row r="3722" spans="1:10" ht="18" hidden="1" customHeight="1">
      <c r="A3722" s="414"/>
      <c r="B3722" s="414"/>
      <c r="C3722" s="414"/>
      <c r="D3722" s="414"/>
      <c r="E3722" s="412">
        <v>2010</v>
      </c>
      <c r="F3722" s="413">
        <v>2537747.1</v>
      </c>
      <c r="G3722" s="413">
        <v>7495974.9000000004</v>
      </c>
      <c r="H3722" s="410">
        <f t="shared" si="116"/>
        <v>39201024</v>
      </c>
      <c r="I3722" s="410" t="str">
        <f t="shared" si="117"/>
        <v>----- Tąsi plėvelė, be atspaudų</v>
      </c>
      <c r="J3722" s="410" t="str">
        <f t="shared" si="117"/>
        <v>kilogramai</v>
      </c>
    </row>
    <row r="3723" spans="1:10" ht="18" hidden="1" customHeight="1">
      <c r="A3723" s="414"/>
      <c r="B3723" s="414"/>
      <c r="C3723" s="414"/>
      <c r="D3723" s="414"/>
      <c r="E3723" s="412">
        <v>2009</v>
      </c>
      <c r="F3723" s="413">
        <v>1945110.7</v>
      </c>
      <c r="G3723" s="413">
        <v>5961853.2999999998</v>
      </c>
      <c r="H3723" s="410">
        <f t="shared" si="116"/>
        <v>39201024</v>
      </c>
      <c r="I3723" s="410" t="str">
        <f t="shared" si="117"/>
        <v>----- Tąsi plėvelė, be atspaudų</v>
      </c>
      <c r="J3723" s="410" t="str">
        <f t="shared" si="117"/>
        <v>kilogramai</v>
      </c>
    </row>
    <row r="3724" spans="1:10" ht="18" hidden="1" customHeight="1">
      <c r="A3724" s="414"/>
      <c r="B3724" s="414"/>
      <c r="C3724" s="414"/>
      <c r="D3724" s="414"/>
      <c r="E3724" s="412">
        <v>2008</v>
      </c>
      <c r="F3724" s="413">
        <v>1394668</v>
      </c>
      <c r="G3724" s="413">
        <v>7156944.4000000004</v>
      </c>
      <c r="H3724" s="410">
        <f t="shared" si="116"/>
        <v>39201024</v>
      </c>
      <c r="I3724" s="410" t="str">
        <f t="shared" si="117"/>
        <v>----- Tąsi plėvelė, be atspaudų</v>
      </c>
      <c r="J3724" s="410" t="str">
        <f t="shared" si="117"/>
        <v>kilogramai</v>
      </c>
    </row>
    <row r="3725" spans="1:10" ht="18" hidden="1" customHeight="1">
      <c r="A3725" s="414"/>
      <c r="B3725" s="414"/>
      <c r="C3725" s="414"/>
      <c r="D3725" s="414"/>
      <c r="E3725" s="412">
        <v>2007</v>
      </c>
      <c r="F3725" s="413">
        <v>1246014.1000000001</v>
      </c>
      <c r="G3725" s="413">
        <v>8443892.6999999993</v>
      </c>
      <c r="H3725" s="410">
        <f t="shared" si="116"/>
        <v>39201024</v>
      </c>
      <c r="I3725" s="410" t="str">
        <f t="shared" si="117"/>
        <v>----- Tąsi plėvelė, be atspaudų</v>
      </c>
      <c r="J3725" s="410" t="str">
        <f t="shared" si="117"/>
        <v>kilogramai</v>
      </c>
    </row>
    <row r="3726" spans="1:10" ht="18" hidden="1" customHeight="1">
      <c r="A3726" s="414"/>
      <c r="B3726" s="414"/>
      <c r="C3726" s="414"/>
      <c r="D3726" s="414"/>
      <c r="E3726" s="412">
        <v>2006</v>
      </c>
      <c r="F3726" s="413">
        <v>1001922</v>
      </c>
      <c r="G3726" s="413">
        <v>6681664</v>
      </c>
      <c r="H3726" s="410">
        <f t="shared" si="116"/>
        <v>39201024</v>
      </c>
      <c r="I3726" s="410" t="str">
        <f t="shared" si="117"/>
        <v>----- Tąsi plėvelė, be atspaudų</v>
      </c>
      <c r="J3726" s="410" t="str">
        <f t="shared" si="117"/>
        <v>kilogramai</v>
      </c>
    </row>
    <row r="3727" spans="1:10" ht="18" hidden="1" customHeight="1">
      <c r="A3727" s="414"/>
      <c r="B3727" s="414"/>
      <c r="C3727" s="414"/>
      <c r="D3727" s="414"/>
      <c r="E3727" s="412">
        <v>2005</v>
      </c>
      <c r="F3727" s="413">
        <v>763679</v>
      </c>
      <c r="G3727" s="413">
        <v>4183793.9</v>
      </c>
      <c r="H3727" s="410">
        <f t="shared" si="116"/>
        <v>39201024</v>
      </c>
      <c r="I3727" s="410" t="str">
        <f t="shared" si="117"/>
        <v>----- Tąsi plėvelė, be atspaudų</v>
      </c>
      <c r="J3727" s="410" t="str">
        <f t="shared" si="117"/>
        <v>kilogramai</v>
      </c>
    </row>
    <row r="3728" spans="1:10" ht="18" hidden="1" customHeight="1">
      <c r="A3728" s="414"/>
      <c r="B3728" s="411" t="s">
        <v>3486</v>
      </c>
      <c r="C3728" s="411" t="s">
        <v>3487</v>
      </c>
      <c r="D3728" s="411" t="s">
        <v>3054</v>
      </c>
      <c r="E3728" s="412">
        <v>2018</v>
      </c>
      <c r="F3728" s="413">
        <v>15939998.6</v>
      </c>
      <c r="G3728" s="413">
        <v>3790471.3</v>
      </c>
      <c r="H3728" s="410">
        <f t="shared" si="116"/>
        <v>39201025</v>
      </c>
      <c r="I3728" s="410" t="str">
        <f t="shared" si="117"/>
        <v>----- Kita</v>
      </c>
      <c r="J3728" s="410" t="str">
        <f t="shared" si="117"/>
        <v>kilogramai</v>
      </c>
    </row>
    <row r="3729" spans="1:10" ht="18" hidden="1" customHeight="1">
      <c r="A3729" s="414"/>
      <c r="B3729" s="414"/>
      <c r="C3729" s="414"/>
      <c r="D3729" s="414"/>
      <c r="E3729" s="412">
        <v>2017</v>
      </c>
      <c r="F3729" s="413">
        <v>16667001.699999999</v>
      </c>
      <c r="G3729" s="413">
        <v>4976309.7</v>
      </c>
      <c r="H3729" s="410">
        <f t="shared" si="116"/>
        <v>39201025</v>
      </c>
      <c r="I3729" s="410" t="str">
        <f t="shared" si="117"/>
        <v>----- Kita</v>
      </c>
      <c r="J3729" s="410" t="str">
        <f t="shared" si="117"/>
        <v>kilogramai</v>
      </c>
    </row>
    <row r="3730" spans="1:10" ht="18" hidden="1" customHeight="1">
      <c r="A3730" s="414"/>
      <c r="B3730" s="414"/>
      <c r="C3730" s="414"/>
      <c r="D3730" s="414"/>
      <c r="E3730" s="412">
        <v>2016</v>
      </c>
      <c r="F3730" s="413">
        <v>14780949.5</v>
      </c>
      <c r="G3730" s="413">
        <v>2956346.7</v>
      </c>
      <c r="H3730" s="410">
        <f t="shared" si="116"/>
        <v>39201025</v>
      </c>
      <c r="I3730" s="410" t="str">
        <f t="shared" si="117"/>
        <v>----- Kita</v>
      </c>
      <c r="J3730" s="410" t="str">
        <f t="shared" si="117"/>
        <v>kilogramai</v>
      </c>
    </row>
    <row r="3731" spans="1:10" ht="18" hidden="1" customHeight="1">
      <c r="A3731" s="414"/>
      <c r="B3731" s="414"/>
      <c r="C3731" s="414"/>
      <c r="D3731" s="414"/>
      <c r="E3731" s="412">
        <v>2015</v>
      </c>
      <c r="F3731" s="413">
        <v>12688375.9</v>
      </c>
      <c r="G3731" s="413">
        <v>3020320.7</v>
      </c>
      <c r="H3731" s="410">
        <f t="shared" si="116"/>
        <v>39201025</v>
      </c>
      <c r="I3731" s="410" t="str">
        <f t="shared" si="117"/>
        <v>----- Kita</v>
      </c>
      <c r="J3731" s="410" t="str">
        <f t="shared" si="117"/>
        <v>kilogramai</v>
      </c>
    </row>
    <row r="3732" spans="1:10" ht="18" hidden="1" customHeight="1">
      <c r="A3732" s="414"/>
      <c r="B3732" s="414"/>
      <c r="C3732" s="414"/>
      <c r="D3732" s="414"/>
      <c r="E3732" s="412">
        <v>2014</v>
      </c>
      <c r="F3732" s="413">
        <v>13292479.800000001</v>
      </c>
      <c r="G3732" s="413">
        <v>2492294.9</v>
      </c>
      <c r="H3732" s="410">
        <f t="shared" si="116"/>
        <v>39201025</v>
      </c>
      <c r="I3732" s="410" t="str">
        <f t="shared" si="117"/>
        <v>----- Kita</v>
      </c>
      <c r="J3732" s="410" t="str">
        <f t="shared" si="117"/>
        <v>kilogramai</v>
      </c>
    </row>
    <row r="3733" spans="1:10" ht="18" hidden="1" customHeight="1">
      <c r="A3733" s="414"/>
      <c r="B3733" s="414"/>
      <c r="C3733" s="414"/>
      <c r="D3733" s="414"/>
      <c r="E3733" s="412">
        <v>2013</v>
      </c>
      <c r="F3733" s="413">
        <v>12605592.6</v>
      </c>
      <c r="G3733" s="413">
        <v>1521796.9</v>
      </c>
      <c r="H3733" s="410">
        <f t="shared" si="116"/>
        <v>39201025</v>
      </c>
      <c r="I3733" s="410" t="str">
        <f t="shared" si="117"/>
        <v>----- Kita</v>
      </c>
      <c r="J3733" s="410" t="str">
        <f t="shared" si="117"/>
        <v>kilogramai</v>
      </c>
    </row>
    <row r="3734" spans="1:10" ht="18" hidden="1" customHeight="1">
      <c r="A3734" s="414"/>
      <c r="B3734" s="414"/>
      <c r="C3734" s="414"/>
      <c r="D3734" s="414"/>
      <c r="E3734" s="412">
        <v>2012</v>
      </c>
      <c r="F3734" s="413">
        <v>10895230.9</v>
      </c>
      <c r="G3734" s="413">
        <v>910500.9</v>
      </c>
      <c r="H3734" s="410">
        <f t="shared" si="116"/>
        <v>39201025</v>
      </c>
      <c r="I3734" s="410" t="str">
        <f t="shared" si="117"/>
        <v>----- Kita</v>
      </c>
      <c r="J3734" s="410" t="str">
        <f t="shared" si="117"/>
        <v>kilogramai</v>
      </c>
    </row>
    <row r="3735" spans="1:10" ht="18" hidden="1" customHeight="1">
      <c r="A3735" s="414"/>
      <c r="B3735" s="414"/>
      <c r="C3735" s="414"/>
      <c r="D3735" s="414"/>
      <c r="E3735" s="412">
        <v>2011</v>
      </c>
      <c r="F3735" s="413">
        <v>10951083.199999999</v>
      </c>
      <c r="G3735" s="413">
        <v>1062112.7</v>
      </c>
      <c r="H3735" s="410">
        <f t="shared" si="116"/>
        <v>39201025</v>
      </c>
      <c r="I3735" s="410" t="str">
        <f t="shared" si="117"/>
        <v>----- Kita</v>
      </c>
      <c r="J3735" s="410" t="str">
        <f t="shared" si="117"/>
        <v>kilogramai</v>
      </c>
    </row>
    <row r="3736" spans="1:10" ht="18" hidden="1" customHeight="1">
      <c r="A3736" s="414"/>
      <c r="B3736" s="414"/>
      <c r="C3736" s="414"/>
      <c r="D3736" s="414"/>
      <c r="E3736" s="412">
        <v>2010</v>
      </c>
      <c r="F3736" s="413">
        <v>11104621.6</v>
      </c>
      <c r="G3736" s="413">
        <v>1068501</v>
      </c>
      <c r="H3736" s="410">
        <f t="shared" si="116"/>
        <v>39201025</v>
      </c>
      <c r="I3736" s="410" t="str">
        <f t="shared" si="117"/>
        <v>----- Kita</v>
      </c>
      <c r="J3736" s="410" t="str">
        <f t="shared" si="117"/>
        <v>kilogramai</v>
      </c>
    </row>
    <row r="3737" spans="1:10" ht="18" hidden="1" customHeight="1">
      <c r="A3737" s="414"/>
      <c r="B3737" s="414"/>
      <c r="C3737" s="414"/>
      <c r="D3737" s="414"/>
      <c r="E3737" s="412">
        <v>2009</v>
      </c>
      <c r="F3737" s="413"/>
      <c r="G3737" s="413"/>
      <c r="H3737" s="410">
        <f t="shared" si="116"/>
        <v>39201025</v>
      </c>
      <c r="I3737" s="410" t="str">
        <f t="shared" si="117"/>
        <v>----- Kita</v>
      </c>
      <c r="J3737" s="410" t="str">
        <f t="shared" si="117"/>
        <v>kilogramai</v>
      </c>
    </row>
    <row r="3738" spans="1:10" ht="18" hidden="1" customHeight="1">
      <c r="A3738" s="414"/>
      <c r="B3738" s="414"/>
      <c r="C3738" s="414"/>
      <c r="D3738" s="414"/>
      <c r="E3738" s="412">
        <v>2008</v>
      </c>
      <c r="F3738" s="413"/>
      <c r="G3738" s="413"/>
      <c r="H3738" s="410">
        <f t="shared" si="116"/>
        <v>39201025</v>
      </c>
      <c r="I3738" s="410" t="str">
        <f t="shared" si="117"/>
        <v>----- Kita</v>
      </c>
      <c r="J3738" s="410" t="str">
        <f t="shared" si="117"/>
        <v>kilogramai</v>
      </c>
    </row>
    <row r="3739" spans="1:10" ht="18" hidden="1" customHeight="1">
      <c r="A3739" s="414"/>
      <c r="B3739" s="414"/>
      <c r="C3739" s="414"/>
      <c r="D3739" s="414"/>
      <c r="E3739" s="412">
        <v>2007</v>
      </c>
      <c r="F3739" s="413"/>
      <c r="G3739" s="413"/>
      <c r="H3739" s="410">
        <f t="shared" si="116"/>
        <v>39201025</v>
      </c>
      <c r="I3739" s="410" t="str">
        <f t="shared" si="117"/>
        <v>----- Kita</v>
      </c>
      <c r="J3739" s="410" t="str">
        <f t="shared" si="117"/>
        <v>kilogramai</v>
      </c>
    </row>
    <row r="3740" spans="1:10" ht="18" hidden="1" customHeight="1">
      <c r="A3740" s="414"/>
      <c r="B3740" s="414"/>
      <c r="C3740" s="414"/>
      <c r="D3740" s="414"/>
      <c r="E3740" s="412">
        <v>2006</v>
      </c>
      <c r="F3740" s="413"/>
      <c r="G3740" s="413"/>
      <c r="H3740" s="410">
        <f t="shared" si="116"/>
        <v>39201025</v>
      </c>
      <c r="I3740" s="410" t="str">
        <f t="shared" si="117"/>
        <v>----- Kita</v>
      </c>
      <c r="J3740" s="410" t="str">
        <f t="shared" si="117"/>
        <v>kilogramai</v>
      </c>
    </row>
    <row r="3741" spans="1:10" ht="18" hidden="1" customHeight="1">
      <c r="A3741" s="414"/>
      <c r="B3741" s="414"/>
      <c r="C3741" s="414"/>
      <c r="D3741" s="414"/>
      <c r="E3741" s="412">
        <v>2005</v>
      </c>
      <c r="F3741" s="413"/>
      <c r="G3741" s="413"/>
      <c r="H3741" s="410">
        <f t="shared" si="116"/>
        <v>39201025</v>
      </c>
      <c r="I3741" s="410" t="str">
        <f t="shared" si="117"/>
        <v>----- Kita</v>
      </c>
      <c r="J3741" s="410" t="str">
        <f t="shared" si="117"/>
        <v>kilogramai</v>
      </c>
    </row>
    <row r="3742" spans="1:10" ht="18" hidden="1" customHeight="1">
      <c r="A3742" s="414"/>
      <c r="B3742" s="411" t="s">
        <v>3488</v>
      </c>
      <c r="C3742" s="411" t="s">
        <v>3146</v>
      </c>
      <c r="D3742" s="411" t="s">
        <v>3054</v>
      </c>
      <c r="E3742" s="412">
        <v>2018</v>
      </c>
      <c r="F3742" s="413"/>
      <c r="G3742" s="413"/>
      <c r="H3742" s="410">
        <f t="shared" si="116"/>
        <v>39201026</v>
      </c>
      <c r="I3742" s="410" t="str">
        <f t="shared" si="117"/>
        <v>-- Kita</v>
      </c>
      <c r="J3742" s="410" t="str">
        <f t="shared" si="117"/>
        <v>kilogramai</v>
      </c>
    </row>
    <row r="3743" spans="1:10" ht="18" hidden="1" customHeight="1">
      <c r="A3743" s="414"/>
      <c r="B3743" s="414"/>
      <c r="C3743" s="414"/>
      <c r="D3743" s="414"/>
      <c r="E3743" s="412">
        <v>2017</v>
      </c>
      <c r="F3743" s="413"/>
      <c r="G3743" s="413"/>
      <c r="H3743" s="410">
        <f t="shared" si="116"/>
        <v>39201026</v>
      </c>
      <c r="I3743" s="410" t="str">
        <f t="shared" si="117"/>
        <v>-- Kita</v>
      </c>
      <c r="J3743" s="410" t="str">
        <f t="shared" si="117"/>
        <v>kilogramai</v>
      </c>
    </row>
    <row r="3744" spans="1:10" ht="18" hidden="1" customHeight="1">
      <c r="A3744" s="414"/>
      <c r="B3744" s="414"/>
      <c r="C3744" s="414"/>
      <c r="D3744" s="414"/>
      <c r="E3744" s="412">
        <v>2016</v>
      </c>
      <c r="F3744" s="413"/>
      <c r="G3744" s="413"/>
      <c r="H3744" s="410">
        <f t="shared" si="116"/>
        <v>39201026</v>
      </c>
      <c r="I3744" s="410" t="str">
        <f t="shared" si="117"/>
        <v>-- Kita</v>
      </c>
      <c r="J3744" s="410" t="str">
        <f t="shared" si="117"/>
        <v>kilogramai</v>
      </c>
    </row>
    <row r="3745" spans="1:10" ht="18" hidden="1" customHeight="1">
      <c r="A3745" s="414"/>
      <c r="B3745" s="414"/>
      <c r="C3745" s="414"/>
      <c r="D3745" s="414"/>
      <c r="E3745" s="412">
        <v>2015</v>
      </c>
      <c r="F3745" s="413"/>
      <c r="G3745" s="413"/>
      <c r="H3745" s="410">
        <f t="shared" si="116"/>
        <v>39201026</v>
      </c>
      <c r="I3745" s="410" t="str">
        <f t="shared" si="117"/>
        <v>-- Kita</v>
      </c>
      <c r="J3745" s="410" t="str">
        <f t="shared" si="117"/>
        <v>kilogramai</v>
      </c>
    </row>
    <row r="3746" spans="1:10" ht="18" hidden="1" customHeight="1">
      <c r="A3746" s="414"/>
      <c r="B3746" s="414"/>
      <c r="C3746" s="414"/>
      <c r="D3746" s="414"/>
      <c r="E3746" s="412">
        <v>2014</v>
      </c>
      <c r="F3746" s="413"/>
      <c r="G3746" s="413"/>
      <c r="H3746" s="410">
        <f t="shared" si="116"/>
        <v>39201026</v>
      </c>
      <c r="I3746" s="410" t="str">
        <f t="shared" si="117"/>
        <v>-- Kita</v>
      </c>
      <c r="J3746" s="410" t="str">
        <f t="shared" si="117"/>
        <v>kilogramai</v>
      </c>
    </row>
    <row r="3747" spans="1:10" ht="18" hidden="1" customHeight="1">
      <c r="A3747" s="414"/>
      <c r="B3747" s="414"/>
      <c r="C3747" s="414"/>
      <c r="D3747" s="414"/>
      <c r="E3747" s="412">
        <v>2013</v>
      </c>
      <c r="F3747" s="413"/>
      <c r="G3747" s="413"/>
      <c r="H3747" s="410">
        <f t="shared" si="116"/>
        <v>39201026</v>
      </c>
      <c r="I3747" s="410" t="str">
        <f t="shared" si="117"/>
        <v>-- Kita</v>
      </c>
      <c r="J3747" s="410" t="str">
        <f t="shared" si="117"/>
        <v>kilogramai</v>
      </c>
    </row>
    <row r="3748" spans="1:10" ht="18" hidden="1" customHeight="1">
      <c r="A3748" s="414"/>
      <c r="B3748" s="414"/>
      <c r="C3748" s="414"/>
      <c r="D3748" s="414"/>
      <c r="E3748" s="412">
        <v>2012</v>
      </c>
      <c r="F3748" s="413"/>
      <c r="G3748" s="413"/>
      <c r="H3748" s="410">
        <f t="shared" si="116"/>
        <v>39201026</v>
      </c>
      <c r="I3748" s="410" t="str">
        <f t="shared" si="117"/>
        <v>-- Kita</v>
      </c>
      <c r="J3748" s="410" t="str">
        <f t="shared" si="117"/>
        <v>kilogramai</v>
      </c>
    </row>
    <row r="3749" spans="1:10" ht="18" hidden="1" customHeight="1">
      <c r="A3749" s="414"/>
      <c r="B3749" s="414"/>
      <c r="C3749" s="414"/>
      <c r="D3749" s="414"/>
      <c r="E3749" s="412">
        <v>2011</v>
      </c>
      <c r="F3749" s="413"/>
      <c r="G3749" s="413"/>
      <c r="H3749" s="410">
        <f t="shared" si="116"/>
        <v>39201026</v>
      </c>
      <c r="I3749" s="410" t="str">
        <f t="shared" si="117"/>
        <v>-- Kita</v>
      </c>
      <c r="J3749" s="410" t="str">
        <f t="shared" si="117"/>
        <v>kilogramai</v>
      </c>
    </row>
    <row r="3750" spans="1:10" ht="18" hidden="1" customHeight="1">
      <c r="A3750" s="414"/>
      <c r="B3750" s="414"/>
      <c r="C3750" s="414"/>
      <c r="D3750" s="414"/>
      <c r="E3750" s="412">
        <v>2010</v>
      </c>
      <c r="F3750" s="413"/>
      <c r="G3750" s="413"/>
      <c r="H3750" s="410">
        <f t="shared" si="116"/>
        <v>39201026</v>
      </c>
      <c r="I3750" s="410" t="str">
        <f t="shared" si="117"/>
        <v>-- Kita</v>
      </c>
      <c r="J3750" s="410" t="str">
        <f t="shared" si="117"/>
        <v>kilogramai</v>
      </c>
    </row>
    <row r="3751" spans="1:10" ht="18" hidden="1" customHeight="1">
      <c r="A3751" s="414"/>
      <c r="B3751" s="414"/>
      <c r="C3751" s="414"/>
      <c r="D3751" s="414"/>
      <c r="E3751" s="412">
        <v>2009</v>
      </c>
      <c r="F3751" s="413">
        <v>11633034.699999999</v>
      </c>
      <c r="G3751" s="413">
        <v>958316.3</v>
      </c>
      <c r="H3751" s="410">
        <f t="shared" si="116"/>
        <v>39201026</v>
      </c>
      <c r="I3751" s="410" t="str">
        <f t="shared" si="117"/>
        <v>-- Kita</v>
      </c>
      <c r="J3751" s="410" t="str">
        <f t="shared" si="117"/>
        <v>kilogramai</v>
      </c>
    </row>
    <row r="3752" spans="1:10" ht="18" hidden="1" customHeight="1">
      <c r="A3752" s="414"/>
      <c r="B3752" s="414"/>
      <c r="C3752" s="414"/>
      <c r="D3752" s="414"/>
      <c r="E3752" s="412">
        <v>2008</v>
      </c>
      <c r="F3752" s="413">
        <v>12177921.199999999</v>
      </c>
      <c r="G3752" s="413">
        <v>1533889.2</v>
      </c>
      <c r="H3752" s="410">
        <f t="shared" si="116"/>
        <v>39201026</v>
      </c>
      <c r="I3752" s="410" t="str">
        <f t="shared" si="117"/>
        <v>-- Kita</v>
      </c>
      <c r="J3752" s="410" t="str">
        <f t="shared" si="117"/>
        <v>kilogramai</v>
      </c>
    </row>
    <row r="3753" spans="1:10" ht="18" hidden="1" customHeight="1">
      <c r="A3753" s="414"/>
      <c r="B3753" s="414"/>
      <c r="C3753" s="414"/>
      <c r="D3753" s="414"/>
      <c r="E3753" s="412">
        <v>2007</v>
      </c>
      <c r="F3753" s="413">
        <v>12743920.6</v>
      </c>
      <c r="G3753" s="413">
        <v>1513229.7</v>
      </c>
      <c r="H3753" s="410">
        <f t="shared" si="116"/>
        <v>39201026</v>
      </c>
      <c r="I3753" s="410" t="str">
        <f t="shared" si="117"/>
        <v>-- Kita</v>
      </c>
      <c r="J3753" s="410" t="str">
        <f t="shared" si="117"/>
        <v>kilogramai</v>
      </c>
    </row>
    <row r="3754" spans="1:10" ht="18" hidden="1" customHeight="1">
      <c r="A3754" s="414"/>
      <c r="B3754" s="414"/>
      <c r="C3754" s="414"/>
      <c r="D3754" s="414"/>
      <c r="E3754" s="412">
        <v>2006</v>
      </c>
      <c r="F3754" s="413">
        <v>11961728.800000001</v>
      </c>
      <c r="G3754" s="413">
        <v>1163869.5</v>
      </c>
      <c r="H3754" s="410">
        <f t="shared" si="116"/>
        <v>39201026</v>
      </c>
      <c r="I3754" s="410" t="str">
        <f t="shared" si="117"/>
        <v>-- Kita</v>
      </c>
      <c r="J3754" s="410" t="str">
        <f t="shared" si="117"/>
        <v>kilogramai</v>
      </c>
    </row>
    <row r="3755" spans="1:10" ht="18" hidden="1" customHeight="1">
      <c r="A3755" s="414"/>
      <c r="B3755" s="414"/>
      <c r="C3755" s="414"/>
      <c r="D3755" s="414"/>
      <c r="E3755" s="412">
        <v>2005</v>
      </c>
      <c r="F3755" s="413">
        <v>11065010.1</v>
      </c>
      <c r="G3755" s="413">
        <v>1020319</v>
      </c>
      <c r="H3755" s="410">
        <f t="shared" si="116"/>
        <v>39201026</v>
      </c>
      <c r="I3755" s="410" t="str">
        <f t="shared" si="117"/>
        <v>-- Kita</v>
      </c>
      <c r="J3755" s="410" t="str">
        <f t="shared" si="117"/>
        <v>kilogramai</v>
      </c>
    </row>
    <row r="3756" spans="1:10" ht="18" hidden="1" customHeight="1">
      <c r="A3756" s="414"/>
      <c r="B3756" s="411" t="s">
        <v>3489</v>
      </c>
      <c r="C3756" s="411" t="s">
        <v>3490</v>
      </c>
      <c r="D3756" s="411" t="s">
        <v>3054</v>
      </c>
      <c r="E3756" s="412">
        <v>2018</v>
      </c>
      <c r="F3756" s="413"/>
      <c r="G3756" s="413"/>
      <c r="H3756" s="410">
        <f t="shared" si="116"/>
        <v>39201027</v>
      </c>
      <c r="I3756" s="410" t="str">
        <f t="shared" si="117"/>
        <v>-- Su atspaudais</v>
      </c>
      <c r="J3756" s="410" t="str">
        <f t="shared" si="117"/>
        <v>kilogramai</v>
      </c>
    </row>
    <row r="3757" spans="1:10" ht="18" hidden="1" customHeight="1">
      <c r="A3757" s="414"/>
      <c r="B3757" s="414"/>
      <c r="C3757" s="414"/>
      <c r="D3757" s="414"/>
      <c r="E3757" s="412">
        <v>2017</v>
      </c>
      <c r="F3757" s="413"/>
      <c r="G3757" s="413"/>
      <c r="H3757" s="410">
        <f t="shared" si="116"/>
        <v>39201027</v>
      </c>
      <c r="I3757" s="410" t="str">
        <f t="shared" si="117"/>
        <v>-- Su atspaudais</v>
      </c>
      <c r="J3757" s="410" t="str">
        <f t="shared" si="117"/>
        <v>kilogramai</v>
      </c>
    </row>
    <row r="3758" spans="1:10" ht="18" hidden="1" customHeight="1">
      <c r="A3758" s="414"/>
      <c r="B3758" s="414"/>
      <c r="C3758" s="414"/>
      <c r="D3758" s="414"/>
      <c r="E3758" s="412">
        <v>2016</v>
      </c>
      <c r="F3758" s="413"/>
      <c r="G3758" s="413"/>
      <c r="H3758" s="410">
        <f t="shared" si="116"/>
        <v>39201027</v>
      </c>
      <c r="I3758" s="410" t="str">
        <f t="shared" si="117"/>
        <v>-- Su atspaudais</v>
      </c>
      <c r="J3758" s="410" t="str">
        <f t="shared" si="117"/>
        <v>kilogramai</v>
      </c>
    </row>
    <row r="3759" spans="1:10" ht="18" hidden="1" customHeight="1">
      <c r="A3759" s="414"/>
      <c r="B3759" s="414"/>
      <c r="C3759" s="414"/>
      <c r="D3759" s="414"/>
      <c r="E3759" s="412">
        <v>2015</v>
      </c>
      <c r="F3759" s="413"/>
      <c r="G3759" s="413"/>
      <c r="H3759" s="410">
        <f t="shared" si="116"/>
        <v>39201027</v>
      </c>
      <c r="I3759" s="410" t="str">
        <f t="shared" si="117"/>
        <v>-- Su atspaudais</v>
      </c>
      <c r="J3759" s="410" t="str">
        <f t="shared" si="117"/>
        <v>kilogramai</v>
      </c>
    </row>
    <row r="3760" spans="1:10" ht="18" hidden="1" customHeight="1">
      <c r="A3760" s="414"/>
      <c r="B3760" s="414"/>
      <c r="C3760" s="414"/>
      <c r="D3760" s="414"/>
      <c r="E3760" s="412">
        <v>2014</v>
      </c>
      <c r="F3760" s="413"/>
      <c r="G3760" s="413"/>
      <c r="H3760" s="410">
        <f t="shared" si="116"/>
        <v>39201027</v>
      </c>
      <c r="I3760" s="410" t="str">
        <f t="shared" si="117"/>
        <v>-- Su atspaudais</v>
      </c>
      <c r="J3760" s="410" t="str">
        <f t="shared" si="117"/>
        <v>kilogramai</v>
      </c>
    </row>
    <row r="3761" spans="1:10" ht="18" hidden="1" customHeight="1">
      <c r="A3761" s="414"/>
      <c r="B3761" s="414"/>
      <c r="C3761" s="414"/>
      <c r="D3761" s="414"/>
      <c r="E3761" s="412">
        <v>2013</v>
      </c>
      <c r="F3761" s="413"/>
      <c r="G3761" s="413"/>
      <c r="H3761" s="410">
        <f t="shared" si="116"/>
        <v>39201027</v>
      </c>
      <c r="I3761" s="410" t="str">
        <f t="shared" si="117"/>
        <v>-- Su atspaudais</v>
      </c>
      <c r="J3761" s="410" t="str">
        <f t="shared" si="117"/>
        <v>kilogramai</v>
      </c>
    </row>
    <row r="3762" spans="1:10" ht="18" hidden="1" customHeight="1">
      <c r="A3762" s="414"/>
      <c r="B3762" s="414"/>
      <c r="C3762" s="414"/>
      <c r="D3762" s="414"/>
      <c r="E3762" s="412">
        <v>2012</v>
      </c>
      <c r="F3762" s="413"/>
      <c r="G3762" s="413"/>
      <c r="H3762" s="410">
        <f t="shared" si="116"/>
        <v>39201027</v>
      </c>
      <c r="I3762" s="410" t="str">
        <f t="shared" si="117"/>
        <v>-- Su atspaudais</v>
      </c>
      <c r="J3762" s="410" t="str">
        <f t="shared" si="117"/>
        <v>kilogramai</v>
      </c>
    </row>
    <row r="3763" spans="1:10" ht="18" hidden="1" customHeight="1">
      <c r="A3763" s="414"/>
      <c r="B3763" s="414"/>
      <c r="C3763" s="414"/>
      <c r="D3763" s="414"/>
      <c r="E3763" s="412">
        <v>2011</v>
      </c>
      <c r="F3763" s="413"/>
      <c r="G3763" s="413"/>
      <c r="H3763" s="410">
        <f t="shared" si="116"/>
        <v>39201027</v>
      </c>
      <c r="I3763" s="410" t="str">
        <f t="shared" si="117"/>
        <v>-- Su atspaudais</v>
      </c>
      <c r="J3763" s="410" t="str">
        <f t="shared" si="117"/>
        <v>kilogramai</v>
      </c>
    </row>
    <row r="3764" spans="1:10" ht="18" hidden="1" customHeight="1">
      <c r="A3764" s="414"/>
      <c r="B3764" s="414"/>
      <c r="C3764" s="414"/>
      <c r="D3764" s="414"/>
      <c r="E3764" s="412">
        <v>2010</v>
      </c>
      <c r="F3764" s="413"/>
      <c r="G3764" s="413"/>
      <c r="H3764" s="410">
        <f t="shared" si="116"/>
        <v>39201027</v>
      </c>
      <c r="I3764" s="410" t="str">
        <f t="shared" si="117"/>
        <v>-- Su atspaudais</v>
      </c>
      <c r="J3764" s="410" t="str">
        <f t="shared" si="117"/>
        <v>kilogramai</v>
      </c>
    </row>
    <row r="3765" spans="1:10" ht="18" hidden="1" customHeight="1">
      <c r="A3765" s="414"/>
      <c r="B3765" s="414"/>
      <c r="C3765" s="414"/>
      <c r="D3765" s="414"/>
      <c r="E3765" s="412">
        <v>2009</v>
      </c>
      <c r="F3765" s="413">
        <v>247037.7</v>
      </c>
      <c r="G3765" s="413">
        <v>534531</v>
      </c>
      <c r="H3765" s="410">
        <f t="shared" si="116"/>
        <v>39201027</v>
      </c>
      <c r="I3765" s="410" t="str">
        <f t="shared" si="117"/>
        <v>-- Su atspaudais</v>
      </c>
      <c r="J3765" s="410" t="str">
        <f t="shared" si="117"/>
        <v>kilogramai</v>
      </c>
    </row>
    <row r="3766" spans="1:10" ht="18" hidden="1" customHeight="1">
      <c r="A3766" s="414"/>
      <c r="B3766" s="414"/>
      <c r="C3766" s="414"/>
      <c r="D3766" s="414"/>
      <c r="E3766" s="412">
        <v>2008</v>
      </c>
      <c r="F3766" s="413">
        <v>102771.9</v>
      </c>
      <c r="G3766" s="413">
        <v>571480.80000000005</v>
      </c>
      <c r="H3766" s="410">
        <f t="shared" si="116"/>
        <v>39201027</v>
      </c>
      <c r="I3766" s="410" t="str">
        <f t="shared" si="117"/>
        <v>-- Su atspaudais</v>
      </c>
      <c r="J3766" s="410" t="str">
        <f t="shared" si="117"/>
        <v>kilogramai</v>
      </c>
    </row>
    <row r="3767" spans="1:10" ht="18" hidden="1" customHeight="1">
      <c r="A3767" s="414"/>
      <c r="B3767" s="414"/>
      <c r="C3767" s="414"/>
      <c r="D3767" s="414"/>
      <c r="E3767" s="412">
        <v>2007</v>
      </c>
      <c r="F3767" s="413">
        <v>172568.5</v>
      </c>
      <c r="G3767" s="413">
        <v>601713.6</v>
      </c>
      <c r="H3767" s="410">
        <f t="shared" si="116"/>
        <v>39201027</v>
      </c>
      <c r="I3767" s="410" t="str">
        <f t="shared" si="117"/>
        <v>-- Su atspaudais</v>
      </c>
      <c r="J3767" s="410" t="str">
        <f t="shared" si="117"/>
        <v>kilogramai</v>
      </c>
    </row>
    <row r="3768" spans="1:10" ht="18" hidden="1" customHeight="1">
      <c r="A3768" s="414"/>
      <c r="B3768" s="414"/>
      <c r="C3768" s="414"/>
      <c r="D3768" s="414"/>
      <c r="E3768" s="412">
        <v>2006</v>
      </c>
      <c r="F3768" s="413">
        <v>73544.5</v>
      </c>
      <c r="G3768" s="413">
        <v>634061.1</v>
      </c>
      <c r="H3768" s="410">
        <f t="shared" si="116"/>
        <v>39201027</v>
      </c>
      <c r="I3768" s="410" t="str">
        <f t="shared" si="117"/>
        <v>-- Su atspaudais</v>
      </c>
      <c r="J3768" s="410" t="str">
        <f t="shared" si="117"/>
        <v>kilogramai</v>
      </c>
    </row>
    <row r="3769" spans="1:10" ht="18" hidden="1" customHeight="1">
      <c r="A3769" s="414"/>
      <c r="B3769" s="414"/>
      <c r="C3769" s="414"/>
      <c r="D3769" s="414"/>
      <c r="E3769" s="412">
        <v>2005</v>
      </c>
      <c r="F3769" s="413">
        <v>36183</v>
      </c>
      <c r="G3769" s="413">
        <v>613025.80000000005</v>
      </c>
      <c r="H3769" s="410">
        <f t="shared" si="116"/>
        <v>39201027</v>
      </c>
      <c r="I3769" s="410" t="str">
        <f t="shared" si="117"/>
        <v>-- Su atspaudais</v>
      </c>
      <c r="J3769" s="410" t="str">
        <f t="shared" si="117"/>
        <v>kilogramai</v>
      </c>
    </row>
    <row r="3770" spans="1:10" ht="18" hidden="1" customHeight="1">
      <c r="A3770" s="414"/>
      <c r="B3770" s="411" t="s">
        <v>3491</v>
      </c>
      <c r="C3770" s="411" t="s">
        <v>3492</v>
      </c>
      <c r="D3770" s="411" t="s">
        <v>3054</v>
      </c>
      <c r="E3770" s="412">
        <v>2018</v>
      </c>
      <c r="F3770" s="413">
        <v>4338535.5</v>
      </c>
      <c r="G3770" s="413">
        <v>2392926.2999999998</v>
      </c>
      <c r="H3770" s="410">
        <f t="shared" si="116"/>
        <v>39201028</v>
      </c>
      <c r="I3770" s="410" t="str">
        <f t="shared" si="117"/>
        <v>---- Ne mažesnis kaip 0,94</v>
      </c>
      <c r="J3770" s="410" t="str">
        <f t="shared" si="117"/>
        <v>kilogramai</v>
      </c>
    </row>
    <row r="3771" spans="1:10" ht="18" hidden="1" customHeight="1">
      <c r="A3771" s="414"/>
      <c r="B3771" s="414"/>
      <c r="C3771" s="414"/>
      <c r="D3771" s="414"/>
      <c r="E3771" s="412">
        <v>2017</v>
      </c>
      <c r="F3771" s="413">
        <v>4094585.1</v>
      </c>
      <c r="G3771" s="413">
        <v>1884564</v>
      </c>
      <c r="H3771" s="410">
        <f t="shared" si="116"/>
        <v>39201028</v>
      </c>
      <c r="I3771" s="410" t="str">
        <f t="shared" si="117"/>
        <v>---- Ne mažesnis kaip 0,94</v>
      </c>
      <c r="J3771" s="410" t="str">
        <f t="shared" si="117"/>
        <v>kilogramai</v>
      </c>
    </row>
    <row r="3772" spans="1:10" ht="18" hidden="1" customHeight="1">
      <c r="A3772" s="414"/>
      <c r="B3772" s="414"/>
      <c r="C3772" s="414"/>
      <c r="D3772" s="414"/>
      <c r="E3772" s="412">
        <v>2016</v>
      </c>
      <c r="F3772" s="413">
        <v>3610330.4</v>
      </c>
      <c r="G3772" s="413">
        <v>2072162.2</v>
      </c>
      <c r="H3772" s="410">
        <f t="shared" si="116"/>
        <v>39201028</v>
      </c>
      <c r="I3772" s="410" t="str">
        <f t="shared" si="117"/>
        <v>---- Ne mažesnis kaip 0,94</v>
      </c>
      <c r="J3772" s="410" t="str">
        <f t="shared" si="117"/>
        <v>kilogramai</v>
      </c>
    </row>
    <row r="3773" spans="1:10" ht="18" hidden="1" customHeight="1">
      <c r="A3773" s="414"/>
      <c r="B3773" s="414"/>
      <c r="C3773" s="414"/>
      <c r="D3773" s="414"/>
      <c r="E3773" s="412">
        <v>2015</v>
      </c>
      <c r="F3773" s="413">
        <v>3306574.3</v>
      </c>
      <c r="G3773" s="413">
        <v>2631847.9</v>
      </c>
      <c r="H3773" s="410">
        <f t="shared" si="116"/>
        <v>39201028</v>
      </c>
      <c r="I3773" s="410" t="str">
        <f t="shared" si="117"/>
        <v>---- Ne mažesnis kaip 0,94</v>
      </c>
      <c r="J3773" s="410" t="str">
        <f t="shared" si="117"/>
        <v>kilogramai</v>
      </c>
    </row>
    <row r="3774" spans="1:10" ht="18" hidden="1" customHeight="1">
      <c r="A3774" s="414"/>
      <c r="B3774" s="414"/>
      <c r="C3774" s="414"/>
      <c r="D3774" s="414"/>
      <c r="E3774" s="412">
        <v>2014</v>
      </c>
      <c r="F3774" s="413">
        <v>4766196</v>
      </c>
      <c r="G3774" s="413">
        <v>1849064.1</v>
      </c>
      <c r="H3774" s="410">
        <f t="shared" si="116"/>
        <v>39201028</v>
      </c>
      <c r="I3774" s="410" t="str">
        <f t="shared" si="117"/>
        <v>---- Ne mažesnis kaip 0,94</v>
      </c>
      <c r="J3774" s="410" t="str">
        <f t="shared" si="117"/>
        <v>kilogramai</v>
      </c>
    </row>
    <row r="3775" spans="1:10" ht="18" hidden="1" customHeight="1">
      <c r="A3775" s="414"/>
      <c r="B3775" s="414"/>
      <c r="C3775" s="414"/>
      <c r="D3775" s="414"/>
      <c r="E3775" s="412">
        <v>2013</v>
      </c>
      <c r="F3775" s="413">
        <v>4543166.9000000004</v>
      </c>
      <c r="G3775" s="413">
        <v>1429871.3</v>
      </c>
      <c r="H3775" s="410">
        <f t="shared" si="116"/>
        <v>39201028</v>
      </c>
      <c r="I3775" s="410" t="str">
        <f t="shared" si="117"/>
        <v>---- Ne mažesnis kaip 0,94</v>
      </c>
      <c r="J3775" s="410" t="str">
        <f t="shared" si="117"/>
        <v>kilogramai</v>
      </c>
    </row>
    <row r="3776" spans="1:10" ht="18" hidden="1" customHeight="1">
      <c r="A3776" s="414"/>
      <c r="B3776" s="414"/>
      <c r="C3776" s="414"/>
      <c r="D3776" s="414"/>
      <c r="E3776" s="412">
        <v>2012</v>
      </c>
      <c r="F3776" s="413">
        <v>2708197.8</v>
      </c>
      <c r="G3776" s="413">
        <v>854800.7</v>
      </c>
      <c r="H3776" s="410">
        <f t="shared" si="116"/>
        <v>39201028</v>
      </c>
      <c r="I3776" s="410" t="str">
        <f t="shared" si="117"/>
        <v>---- Ne mažesnis kaip 0,94</v>
      </c>
      <c r="J3776" s="410" t="str">
        <f t="shared" si="117"/>
        <v>kilogramai</v>
      </c>
    </row>
    <row r="3777" spans="1:10" ht="18" hidden="1" customHeight="1">
      <c r="A3777" s="414"/>
      <c r="B3777" s="414"/>
      <c r="C3777" s="414"/>
      <c r="D3777" s="414"/>
      <c r="E3777" s="412">
        <v>2011</v>
      </c>
      <c r="F3777" s="413">
        <v>1943052.4</v>
      </c>
      <c r="G3777" s="413">
        <v>649940.4</v>
      </c>
      <c r="H3777" s="410">
        <f t="shared" si="116"/>
        <v>39201028</v>
      </c>
      <c r="I3777" s="410" t="str">
        <f t="shared" si="117"/>
        <v>---- Ne mažesnis kaip 0,94</v>
      </c>
      <c r="J3777" s="410" t="str">
        <f t="shared" si="117"/>
        <v>kilogramai</v>
      </c>
    </row>
    <row r="3778" spans="1:10" ht="18" hidden="1" customHeight="1">
      <c r="A3778" s="414"/>
      <c r="B3778" s="414"/>
      <c r="C3778" s="414"/>
      <c r="D3778" s="414"/>
      <c r="E3778" s="412">
        <v>2010</v>
      </c>
      <c r="F3778" s="413">
        <v>2176895.7000000002</v>
      </c>
      <c r="G3778" s="413">
        <v>729190</v>
      </c>
      <c r="H3778" s="410">
        <f t="shared" si="116"/>
        <v>39201028</v>
      </c>
      <c r="I3778" s="410" t="str">
        <f t="shared" si="117"/>
        <v>---- Ne mažesnis kaip 0,94</v>
      </c>
      <c r="J3778" s="410" t="str">
        <f t="shared" si="117"/>
        <v>kilogramai</v>
      </c>
    </row>
    <row r="3779" spans="1:10" ht="18" hidden="1" customHeight="1">
      <c r="A3779" s="414"/>
      <c r="B3779" s="414"/>
      <c r="C3779" s="414"/>
      <c r="D3779" s="414"/>
      <c r="E3779" s="412">
        <v>2009</v>
      </c>
      <c r="F3779" s="413">
        <v>1016497.5</v>
      </c>
      <c r="G3779" s="413">
        <v>352094.2</v>
      </c>
      <c r="H3779" s="410">
        <f t="shared" si="116"/>
        <v>39201028</v>
      </c>
      <c r="I3779" s="410" t="str">
        <f t="shared" si="117"/>
        <v>---- Ne mažesnis kaip 0,94</v>
      </c>
      <c r="J3779" s="410" t="str">
        <f t="shared" si="117"/>
        <v>kilogramai</v>
      </c>
    </row>
    <row r="3780" spans="1:10" ht="18" hidden="1" customHeight="1">
      <c r="A3780" s="414"/>
      <c r="B3780" s="414"/>
      <c r="C3780" s="414"/>
      <c r="D3780" s="414"/>
      <c r="E3780" s="412">
        <v>2008</v>
      </c>
      <c r="F3780" s="413">
        <v>1177010.1000000001</v>
      </c>
      <c r="G3780" s="413">
        <v>769091.8</v>
      </c>
      <c r="H3780" s="410">
        <f t="shared" si="116"/>
        <v>39201028</v>
      </c>
      <c r="I3780" s="410" t="str">
        <f t="shared" si="117"/>
        <v>---- Ne mažesnis kaip 0,94</v>
      </c>
      <c r="J3780" s="410" t="str">
        <f t="shared" si="117"/>
        <v>kilogramai</v>
      </c>
    </row>
    <row r="3781" spans="1:10" ht="18" hidden="1" customHeight="1">
      <c r="A3781" s="414"/>
      <c r="B3781" s="414"/>
      <c r="C3781" s="414"/>
      <c r="D3781" s="414"/>
      <c r="E3781" s="412">
        <v>2007</v>
      </c>
      <c r="F3781" s="413">
        <v>974982.4</v>
      </c>
      <c r="G3781" s="413">
        <v>379899.3</v>
      </c>
      <c r="H3781" s="410">
        <f t="shared" ref="H3781:H3844" si="118">+IF(B3781=0,H3780,VALUE(B3781))</f>
        <v>39201028</v>
      </c>
      <c r="I3781" s="410" t="str">
        <f t="shared" ref="I3781:J3844" si="119">+IF(C3781=0,I3780,C3781)</f>
        <v>---- Ne mažesnis kaip 0,94</v>
      </c>
      <c r="J3781" s="410" t="str">
        <f t="shared" si="119"/>
        <v>kilogramai</v>
      </c>
    </row>
    <row r="3782" spans="1:10" ht="18" hidden="1" customHeight="1">
      <c r="A3782" s="414"/>
      <c r="B3782" s="414"/>
      <c r="C3782" s="414"/>
      <c r="D3782" s="414"/>
      <c r="E3782" s="412">
        <v>2006</v>
      </c>
      <c r="F3782" s="413">
        <v>621644.1</v>
      </c>
      <c r="G3782" s="413">
        <v>347486</v>
      </c>
      <c r="H3782" s="410">
        <f t="shared" si="118"/>
        <v>39201028</v>
      </c>
      <c r="I3782" s="410" t="str">
        <f t="shared" si="119"/>
        <v>---- Ne mažesnis kaip 0,94</v>
      </c>
      <c r="J3782" s="410" t="str">
        <f t="shared" si="119"/>
        <v>kilogramai</v>
      </c>
    </row>
    <row r="3783" spans="1:10" ht="18" hidden="1" customHeight="1">
      <c r="A3783" s="414"/>
      <c r="B3783" s="414"/>
      <c r="C3783" s="414"/>
      <c r="D3783" s="414"/>
      <c r="E3783" s="412">
        <v>2005</v>
      </c>
      <c r="F3783" s="413">
        <v>653120.5</v>
      </c>
      <c r="G3783" s="413">
        <v>401562.3</v>
      </c>
      <c r="H3783" s="410">
        <f t="shared" si="118"/>
        <v>39201028</v>
      </c>
      <c r="I3783" s="410" t="str">
        <f t="shared" si="119"/>
        <v>---- Ne mažesnis kaip 0,94</v>
      </c>
      <c r="J3783" s="410" t="str">
        <f t="shared" si="119"/>
        <v>kilogramai</v>
      </c>
    </row>
    <row r="3784" spans="1:10" ht="18" hidden="1" customHeight="1">
      <c r="A3784" s="414"/>
      <c r="B3784" s="411" t="s">
        <v>3493</v>
      </c>
      <c r="C3784" s="411" t="s">
        <v>3082</v>
      </c>
      <c r="D3784" s="411" t="s">
        <v>3054</v>
      </c>
      <c r="E3784" s="412">
        <v>2018</v>
      </c>
      <c r="F3784" s="413">
        <v>9554128.5999999996</v>
      </c>
      <c r="G3784" s="413">
        <v>1643614.6</v>
      </c>
      <c r="H3784" s="410">
        <f t="shared" si="118"/>
        <v>39201040</v>
      </c>
      <c r="I3784" s="410" t="str">
        <f t="shared" si="119"/>
        <v>--- Kiti</v>
      </c>
      <c r="J3784" s="410" t="str">
        <f t="shared" si="119"/>
        <v>kilogramai</v>
      </c>
    </row>
    <row r="3785" spans="1:10" ht="18" hidden="1" customHeight="1">
      <c r="A3785" s="414"/>
      <c r="B3785" s="414"/>
      <c r="C3785" s="414"/>
      <c r="D3785" s="414"/>
      <c r="E3785" s="412">
        <v>2017</v>
      </c>
      <c r="F3785" s="413">
        <v>9375637.5</v>
      </c>
      <c r="G3785" s="413">
        <v>1879701.1</v>
      </c>
      <c r="H3785" s="410">
        <f t="shared" si="118"/>
        <v>39201040</v>
      </c>
      <c r="I3785" s="410" t="str">
        <f t="shared" si="119"/>
        <v>--- Kiti</v>
      </c>
      <c r="J3785" s="410" t="str">
        <f t="shared" si="119"/>
        <v>kilogramai</v>
      </c>
    </row>
    <row r="3786" spans="1:10" ht="18" hidden="1" customHeight="1">
      <c r="A3786" s="414"/>
      <c r="B3786" s="414"/>
      <c r="C3786" s="414"/>
      <c r="D3786" s="414"/>
      <c r="E3786" s="412">
        <v>2016</v>
      </c>
      <c r="F3786" s="413">
        <v>14634122.199999999</v>
      </c>
      <c r="G3786" s="413">
        <v>2083795.2</v>
      </c>
      <c r="H3786" s="410">
        <f t="shared" si="118"/>
        <v>39201040</v>
      </c>
      <c r="I3786" s="410" t="str">
        <f t="shared" si="119"/>
        <v>--- Kiti</v>
      </c>
      <c r="J3786" s="410" t="str">
        <f t="shared" si="119"/>
        <v>kilogramai</v>
      </c>
    </row>
    <row r="3787" spans="1:10" ht="18" hidden="1" customHeight="1">
      <c r="A3787" s="414"/>
      <c r="B3787" s="414"/>
      <c r="C3787" s="414"/>
      <c r="D3787" s="414"/>
      <c r="E3787" s="412">
        <v>2015</v>
      </c>
      <c r="F3787" s="413">
        <v>13076870.800000001</v>
      </c>
      <c r="G3787" s="413">
        <v>2117017.6000000001</v>
      </c>
      <c r="H3787" s="410">
        <f t="shared" si="118"/>
        <v>39201040</v>
      </c>
      <c r="I3787" s="410" t="str">
        <f t="shared" si="119"/>
        <v>--- Kiti</v>
      </c>
      <c r="J3787" s="410" t="str">
        <f t="shared" si="119"/>
        <v>kilogramai</v>
      </c>
    </row>
    <row r="3788" spans="1:10" ht="18" hidden="1" customHeight="1">
      <c r="A3788" s="414"/>
      <c r="B3788" s="414"/>
      <c r="C3788" s="414"/>
      <c r="D3788" s="414"/>
      <c r="E3788" s="412">
        <v>2014</v>
      </c>
      <c r="F3788" s="413">
        <v>10328100</v>
      </c>
      <c r="G3788" s="413">
        <v>2199936</v>
      </c>
      <c r="H3788" s="410">
        <f t="shared" si="118"/>
        <v>39201040</v>
      </c>
      <c r="I3788" s="410" t="str">
        <f t="shared" si="119"/>
        <v>--- Kiti</v>
      </c>
      <c r="J3788" s="410" t="str">
        <f t="shared" si="119"/>
        <v>kilogramai</v>
      </c>
    </row>
    <row r="3789" spans="1:10" ht="18" hidden="1" customHeight="1">
      <c r="A3789" s="414"/>
      <c r="B3789" s="414"/>
      <c r="C3789" s="414"/>
      <c r="D3789" s="414"/>
      <c r="E3789" s="412">
        <v>2013</v>
      </c>
      <c r="F3789" s="413">
        <v>8404790.3000000007</v>
      </c>
      <c r="G3789" s="413">
        <v>1619342.3</v>
      </c>
      <c r="H3789" s="410">
        <f t="shared" si="118"/>
        <v>39201040</v>
      </c>
      <c r="I3789" s="410" t="str">
        <f t="shared" si="119"/>
        <v>--- Kiti</v>
      </c>
      <c r="J3789" s="410" t="str">
        <f t="shared" si="119"/>
        <v>kilogramai</v>
      </c>
    </row>
    <row r="3790" spans="1:10" ht="18" hidden="1" customHeight="1">
      <c r="A3790" s="414"/>
      <c r="B3790" s="414"/>
      <c r="C3790" s="414"/>
      <c r="D3790" s="414"/>
      <c r="E3790" s="412">
        <v>2012</v>
      </c>
      <c r="F3790" s="413">
        <v>9415595.1999999993</v>
      </c>
      <c r="G3790" s="413">
        <v>2037302.2</v>
      </c>
      <c r="H3790" s="410">
        <f t="shared" si="118"/>
        <v>39201040</v>
      </c>
      <c r="I3790" s="410" t="str">
        <f t="shared" si="119"/>
        <v>--- Kiti</v>
      </c>
      <c r="J3790" s="410" t="str">
        <f t="shared" si="119"/>
        <v>kilogramai</v>
      </c>
    </row>
    <row r="3791" spans="1:10" ht="18" hidden="1" customHeight="1">
      <c r="A3791" s="414"/>
      <c r="B3791" s="414"/>
      <c r="C3791" s="414"/>
      <c r="D3791" s="414"/>
      <c r="E3791" s="412">
        <v>2011</v>
      </c>
      <c r="F3791" s="413">
        <v>6961709.9000000004</v>
      </c>
      <c r="G3791" s="413">
        <v>1428525</v>
      </c>
      <c r="H3791" s="410">
        <f t="shared" si="118"/>
        <v>39201040</v>
      </c>
      <c r="I3791" s="410" t="str">
        <f t="shared" si="119"/>
        <v>--- Kiti</v>
      </c>
      <c r="J3791" s="410" t="str">
        <f t="shared" si="119"/>
        <v>kilogramai</v>
      </c>
    </row>
    <row r="3792" spans="1:10" ht="18" hidden="1" customHeight="1">
      <c r="A3792" s="414"/>
      <c r="B3792" s="414"/>
      <c r="C3792" s="414"/>
      <c r="D3792" s="414"/>
      <c r="E3792" s="412">
        <v>2010</v>
      </c>
      <c r="F3792" s="413">
        <v>6197327.5999999996</v>
      </c>
      <c r="G3792" s="413">
        <v>1271255</v>
      </c>
      <c r="H3792" s="410">
        <f t="shared" si="118"/>
        <v>39201040</v>
      </c>
      <c r="I3792" s="410" t="str">
        <f t="shared" si="119"/>
        <v>--- Kiti</v>
      </c>
      <c r="J3792" s="410" t="str">
        <f t="shared" si="119"/>
        <v>kilogramai</v>
      </c>
    </row>
    <row r="3793" spans="1:10" ht="18" hidden="1" customHeight="1">
      <c r="A3793" s="414"/>
      <c r="B3793" s="414"/>
      <c r="C3793" s="414"/>
      <c r="D3793" s="414"/>
      <c r="E3793" s="412">
        <v>2009</v>
      </c>
      <c r="F3793" s="413">
        <v>4160605.1</v>
      </c>
      <c r="G3793" s="413">
        <v>1296158.6000000001</v>
      </c>
      <c r="H3793" s="410">
        <f t="shared" si="118"/>
        <v>39201040</v>
      </c>
      <c r="I3793" s="410" t="str">
        <f t="shared" si="119"/>
        <v>--- Kiti</v>
      </c>
      <c r="J3793" s="410" t="str">
        <f t="shared" si="119"/>
        <v>kilogramai</v>
      </c>
    </row>
    <row r="3794" spans="1:10" ht="18" hidden="1" customHeight="1">
      <c r="A3794" s="414"/>
      <c r="B3794" s="414"/>
      <c r="C3794" s="414"/>
      <c r="D3794" s="414"/>
      <c r="E3794" s="412">
        <v>2008</v>
      </c>
      <c r="F3794" s="413">
        <v>3055236.3</v>
      </c>
      <c r="G3794" s="413">
        <v>1038944.8</v>
      </c>
      <c r="H3794" s="410">
        <f t="shared" si="118"/>
        <v>39201040</v>
      </c>
      <c r="I3794" s="410" t="str">
        <f t="shared" si="119"/>
        <v>--- Kiti</v>
      </c>
      <c r="J3794" s="410" t="str">
        <f t="shared" si="119"/>
        <v>kilogramai</v>
      </c>
    </row>
    <row r="3795" spans="1:10" ht="18" hidden="1" customHeight="1">
      <c r="A3795" s="414"/>
      <c r="B3795" s="414"/>
      <c r="C3795" s="414"/>
      <c r="D3795" s="414"/>
      <c r="E3795" s="412">
        <v>2007</v>
      </c>
      <c r="F3795" s="413">
        <v>2794887</v>
      </c>
      <c r="G3795" s="413">
        <v>640070.9</v>
      </c>
      <c r="H3795" s="410">
        <f t="shared" si="118"/>
        <v>39201040</v>
      </c>
      <c r="I3795" s="410" t="str">
        <f t="shared" si="119"/>
        <v>--- Kiti</v>
      </c>
      <c r="J3795" s="410" t="str">
        <f t="shared" si="119"/>
        <v>kilogramai</v>
      </c>
    </row>
    <row r="3796" spans="1:10" ht="18" hidden="1" customHeight="1">
      <c r="A3796" s="414"/>
      <c r="B3796" s="414"/>
      <c r="C3796" s="414"/>
      <c r="D3796" s="414"/>
      <c r="E3796" s="412">
        <v>2006</v>
      </c>
      <c r="F3796" s="413">
        <v>2591876.7999999998</v>
      </c>
      <c r="G3796" s="413">
        <v>770404.7</v>
      </c>
      <c r="H3796" s="410">
        <f t="shared" si="118"/>
        <v>39201040</v>
      </c>
      <c r="I3796" s="410" t="str">
        <f t="shared" si="119"/>
        <v>--- Kiti</v>
      </c>
      <c r="J3796" s="410" t="str">
        <f t="shared" si="119"/>
        <v>kilogramai</v>
      </c>
    </row>
    <row r="3797" spans="1:10" ht="18" hidden="1" customHeight="1">
      <c r="A3797" s="414"/>
      <c r="B3797" s="414"/>
      <c r="C3797" s="414"/>
      <c r="D3797" s="414"/>
      <c r="E3797" s="412">
        <v>2005</v>
      </c>
      <c r="F3797" s="413">
        <v>2555136.4</v>
      </c>
      <c r="G3797" s="413">
        <v>1099451.3999999999</v>
      </c>
      <c r="H3797" s="410">
        <f t="shared" si="118"/>
        <v>39201040</v>
      </c>
      <c r="I3797" s="410" t="str">
        <f t="shared" si="119"/>
        <v>--- Kiti</v>
      </c>
      <c r="J3797" s="410" t="str">
        <f t="shared" si="119"/>
        <v>kilogramai</v>
      </c>
    </row>
    <row r="3798" spans="1:10" ht="18" hidden="1" customHeight="1">
      <c r="A3798" s="414"/>
      <c r="B3798" s="411" t="s">
        <v>3494</v>
      </c>
      <c r="C3798" s="411" t="s">
        <v>3495</v>
      </c>
      <c r="D3798" s="411" t="s">
        <v>3054</v>
      </c>
      <c r="E3798" s="412">
        <v>2018</v>
      </c>
      <c r="F3798" s="413">
        <v>1987</v>
      </c>
      <c r="G3798" s="413">
        <v>8992</v>
      </c>
      <c r="H3798" s="410">
        <f t="shared" si="118"/>
        <v>39201081</v>
      </c>
      <c r="I3798" s="410" t="str">
        <f t="shared" si="119"/>
        <v>--- Sintetinė popieriaus plaušiena, drėgnais lakštais, gauta iš nesujungtų smulkių šakotų polietileno plaušelių, nesumaišytų arba sumaišytų su celiuliozės pluoštu, sudarančiu ne daugiau kaip 15 % masės, turinti kaip drėkinimo agentą poli(vinilo alkoholį), ištirpintą vandenyje</v>
      </c>
      <c r="J3798" s="410" t="str">
        <f t="shared" si="119"/>
        <v>kilogramai</v>
      </c>
    </row>
    <row r="3799" spans="1:10" ht="18" hidden="1" customHeight="1">
      <c r="A3799" s="414"/>
      <c r="B3799" s="414"/>
      <c r="C3799" s="414"/>
      <c r="D3799" s="414"/>
      <c r="E3799" s="412">
        <v>2017</v>
      </c>
      <c r="F3799" s="413">
        <v>113</v>
      </c>
      <c r="G3799" s="413">
        <v>5484.3</v>
      </c>
      <c r="H3799" s="410">
        <f t="shared" si="118"/>
        <v>39201081</v>
      </c>
      <c r="I3799" s="410" t="str">
        <f t="shared" si="119"/>
        <v>--- Sintetinė popieriaus plaušiena, drėgnais lakštais, gauta iš nesujungtų smulkių šakotų polietileno plaušelių, nesumaišytų arba sumaišytų su celiuliozės pluoštu, sudarančiu ne daugiau kaip 15 % masės, turinti kaip drėkinimo agentą poli(vinilo alkoholį), ištirpintą vandenyje</v>
      </c>
      <c r="J3799" s="410" t="str">
        <f t="shared" si="119"/>
        <v>kilogramai</v>
      </c>
    </row>
    <row r="3800" spans="1:10" ht="18" hidden="1" customHeight="1">
      <c r="A3800" s="414"/>
      <c r="B3800" s="414"/>
      <c r="C3800" s="414"/>
      <c r="D3800" s="414"/>
      <c r="E3800" s="412">
        <v>2016</v>
      </c>
      <c r="F3800" s="413">
        <v>82</v>
      </c>
      <c r="G3800" s="413">
        <v>458</v>
      </c>
      <c r="H3800" s="410">
        <f t="shared" si="118"/>
        <v>39201081</v>
      </c>
      <c r="I3800" s="410" t="str">
        <f t="shared" si="119"/>
        <v>--- Sintetinė popieriaus plaušiena, drėgnais lakštais, gauta iš nesujungtų smulkių šakotų polietileno plaušelių, nesumaišytų arba sumaišytų su celiuliozės pluoštu, sudarančiu ne daugiau kaip 15 % masės, turinti kaip drėkinimo agentą poli(vinilo alkoholį), ištirpintą vandenyje</v>
      </c>
      <c r="J3800" s="410" t="str">
        <f t="shared" si="119"/>
        <v>kilogramai</v>
      </c>
    </row>
    <row r="3801" spans="1:10" ht="18" hidden="1" customHeight="1">
      <c r="A3801" s="414"/>
      <c r="B3801" s="414"/>
      <c r="C3801" s="414"/>
      <c r="D3801" s="414"/>
      <c r="E3801" s="412">
        <v>2015</v>
      </c>
      <c r="F3801" s="413">
        <v>2185</v>
      </c>
      <c r="G3801" s="413">
        <v>768</v>
      </c>
      <c r="H3801" s="410">
        <f t="shared" si="118"/>
        <v>39201081</v>
      </c>
      <c r="I3801" s="410" t="str">
        <f t="shared" si="119"/>
        <v>--- Sintetinė popieriaus plaušiena, drėgnais lakštais, gauta iš nesujungtų smulkių šakotų polietileno plaušelių, nesumaišytų arba sumaišytų su celiuliozės pluoštu, sudarančiu ne daugiau kaip 15 % masės, turinti kaip drėkinimo agentą poli(vinilo alkoholį), ištirpintą vandenyje</v>
      </c>
      <c r="J3801" s="410" t="str">
        <f t="shared" si="119"/>
        <v>kilogramai</v>
      </c>
    </row>
    <row r="3802" spans="1:10" ht="18" hidden="1" customHeight="1">
      <c r="A3802" s="414"/>
      <c r="B3802" s="414"/>
      <c r="C3802" s="414"/>
      <c r="D3802" s="414"/>
      <c r="E3802" s="412">
        <v>2014</v>
      </c>
      <c r="F3802" s="413">
        <v>179</v>
      </c>
      <c r="G3802" s="413">
        <v>2860</v>
      </c>
      <c r="H3802" s="410">
        <f t="shared" si="118"/>
        <v>39201081</v>
      </c>
      <c r="I3802" s="410" t="str">
        <f t="shared" si="119"/>
        <v>--- Sintetinė popieriaus plaušiena, drėgnais lakštais, gauta iš nesujungtų smulkių šakotų polietileno plaušelių, nesumaišytų arba sumaišytų su celiuliozės pluoštu, sudarančiu ne daugiau kaip 15 % masės, turinti kaip drėkinimo agentą poli(vinilo alkoholį), ištirpintą vandenyje</v>
      </c>
      <c r="J3802" s="410" t="str">
        <f t="shared" si="119"/>
        <v>kilogramai</v>
      </c>
    </row>
    <row r="3803" spans="1:10" ht="18" hidden="1" customHeight="1">
      <c r="A3803" s="414"/>
      <c r="B3803" s="414"/>
      <c r="C3803" s="414"/>
      <c r="D3803" s="414"/>
      <c r="E3803" s="412">
        <v>2013</v>
      </c>
      <c r="F3803" s="413">
        <v>0</v>
      </c>
      <c r="G3803" s="413">
        <v>4203</v>
      </c>
      <c r="H3803" s="410">
        <f t="shared" si="118"/>
        <v>39201081</v>
      </c>
      <c r="I3803" s="410" t="str">
        <f t="shared" si="119"/>
        <v>--- Sintetinė popieriaus plaušiena, drėgnais lakštais, gauta iš nesujungtų smulkių šakotų polietileno plaušelių, nesumaišytų arba sumaišytų su celiuliozės pluoštu, sudarančiu ne daugiau kaip 15 % masės, turinti kaip drėkinimo agentą poli(vinilo alkoholį), ištirpintą vandenyje</v>
      </c>
      <c r="J3803" s="410" t="str">
        <f t="shared" si="119"/>
        <v>kilogramai</v>
      </c>
    </row>
    <row r="3804" spans="1:10" ht="18" hidden="1" customHeight="1">
      <c r="A3804" s="414"/>
      <c r="B3804" s="414"/>
      <c r="C3804" s="414"/>
      <c r="D3804" s="414"/>
      <c r="E3804" s="412">
        <v>2012</v>
      </c>
      <c r="F3804" s="413">
        <v>0</v>
      </c>
      <c r="G3804" s="413">
        <v>2694</v>
      </c>
      <c r="H3804" s="410">
        <f t="shared" si="118"/>
        <v>39201081</v>
      </c>
      <c r="I3804" s="410" t="str">
        <f t="shared" si="119"/>
        <v>--- Sintetinė popieriaus plaušiena, drėgnais lakštais, gauta iš nesujungtų smulkių šakotų polietileno plaušelių, nesumaišytų arba sumaišytų su celiuliozės pluoštu, sudarančiu ne daugiau kaip 15 % masės, turinti kaip drėkinimo agentą poli(vinilo alkoholį), ištirpintą vandenyje</v>
      </c>
      <c r="J3804" s="410" t="str">
        <f t="shared" si="119"/>
        <v>kilogramai</v>
      </c>
    </row>
    <row r="3805" spans="1:10" ht="18" hidden="1" customHeight="1">
      <c r="A3805" s="414"/>
      <c r="B3805" s="414"/>
      <c r="C3805" s="414"/>
      <c r="D3805" s="414"/>
      <c r="E3805" s="412">
        <v>2011</v>
      </c>
      <c r="F3805" s="413">
        <v>0</v>
      </c>
      <c r="G3805" s="413">
        <v>9185</v>
      </c>
      <c r="H3805" s="410">
        <f t="shared" si="118"/>
        <v>39201081</v>
      </c>
      <c r="I3805" s="410" t="str">
        <f t="shared" si="119"/>
        <v>--- Sintetinė popieriaus plaušiena, drėgnais lakštais, gauta iš nesujungtų smulkių šakotų polietileno plaušelių, nesumaišytų arba sumaišytų su celiuliozės pluoštu, sudarančiu ne daugiau kaip 15 % masės, turinti kaip drėkinimo agentą poli(vinilo alkoholį), ištirpintą vandenyje</v>
      </c>
      <c r="J3805" s="410" t="str">
        <f t="shared" si="119"/>
        <v>kilogramai</v>
      </c>
    </row>
    <row r="3806" spans="1:10" ht="18" hidden="1" customHeight="1">
      <c r="A3806" s="414"/>
      <c r="B3806" s="414"/>
      <c r="C3806" s="414"/>
      <c r="D3806" s="414"/>
      <c r="E3806" s="412">
        <v>2010</v>
      </c>
      <c r="F3806" s="413">
        <v>0</v>
      </c>
      <c r="G3806" s="413">
        <v>10225</v>
      </c>
      <c r="H3806" s="410">
        <f t="shared" si="118"/>
        <v>39201081</v>
      </c>
      <c r="I3806" s="410" t="str">
        <f t="shared" si="119"/>
        <v>--- Sintetinė popieriaus plaušiena, drėgnais lakštais, gauta iš nesujungtų smulkių šakotų polietileno plaušelių, nesumaišytų arba sumaišytų su celiuliozės pluoštu, sudarančiu ne daugiau kaip 15 % masės, turinti kaip drėkinimo agentą poli(vinilo alkoholį), ištirpintą vandenyje</v>
      </c>
      <c r="J3806" s="410" t="str">
        <f t="shared" si="119"/>
        <v>kilogramai</v>
      </c>
    </row>
    <row r="3807" spans="1:10" ht="18" hidden="1" customHeight="1">
      <c r="A3807" s="414"/>
      <c r="B3807" s="414"/>
      <c r="C3807" s="414"/>
      <c r="D3807" s="414"/>
      <c r="E3807" s="412">
        <v>2009</v>
      </c>
      <c r="F3807" s="413">
        <v>7642</v>
      </c>
      <c r="G3807" s="413">
        <v>303</v>
      </c>
      <c r="H3807" s="410">
        <f t="shared" si="118"/>
        <v>39201081</v>
      </c>
      <c r="I3807" s="410" t="str">
        <f t="shared" si="119"/>
        <v>--- Sintetinė popieriaus plaušiena, drėgnais lakštais, gauta iš nesujungtų smulkių šakotų polietileno plaušelių, nesumaišytų arba sumaišytų su celiuliozės pluoštu, sudarančiu ne daugiau kaip 15 % masės, turinti kaip drėkinimo agentą poli(vinilo alkoholį), ištirpintą vandenyje</v>
      </c>
      <c r="J3807" s="410" t="str">
        <f t="shared" si="119"/>
        <v>kilogramai</v>
      </c>
    </row>
    <row r="3808" spans="1:10" ht="18" hidden="1" customHeight="1">
      <c r="A3808" s="414"/>
      <c r="B3808" s="414"/>
      <c r="C3808" s="414"/>
      <c r="D3808" s="414"/>
      <c r="E3808" s="412">
        <v>2008</v>
      </c>
      <c r="F3808" s="413">
        <v>23621.1</v>
      </c>
      <c r="G3808" s="413">
        <v>1282</v>
      </c>
      <c r="H3808" s="410">
        <f t="shared" si="118"/>
        <v>39201081</v>
      </c>
      <c r="I3808" s="410" t="str">
        <f t="shared" si="119"/>
        <v>--- Sintetinė popieriaus plaušiena, drėgnais lakštais, gauta iš nesujungtų smulkių šakotų polietileno plaušelių, nesumaišytų arba sumaišytų su celiuliozės pluoštu, sudarančiu ne daugiau kaip 15 % masės, turinti kaip drėkinimo agentą poli(vinilo alkoholį), ištirpintą vandenyje</v>
      </c>
      <c r="J3808" s="410" t="str">
        <f t="shared" si="119"/>
        <v>kilogramai</v>
      </c>
    </row>
    <row r="3809" spans="1:10" ht="18" hidden="1" customHeight="1">
      <c r="A3809" s="414"/>
      <c r="B3809" s="414"/>
      <c r="C3809" s="414"/>
      <c r="D3809" s="414"/>
      <c r="E3809" s="412">
        <v>2007</v>
      </c>
      <c r="F3809" s="413">
        <v>0</v>
      </c>
      <c r="G3809" s="413">
        <v>2413</v>
      </c>
      <c r="H3809" s="410">
        <f t="shared" si="118"/>
        <v>39201081</v>
      </c>
      <c r="I3809" s="410" t="str">
        <f t="shared" si="119"/>
        <v>--- Sintetinė popieriaus plaušiena, drėgnais lakštais, gauta iš nesujungtų smulkių šakotų polietileno plaušelių, nesumaišytų arba sumaišytų su celiuliozės pluoštu, sudarančiu ne daugiau kaip 15 % masės, turinti kaip drėkinimo agentą poli(vinilo alkoholį), ištirpintą vandenyje</v>
      </c>
      <c r="J3809" s="410" t="str">
        <f t="shared" si="119"/>
        <v>kilogramai</v>
      </c>
    </row>
    <row r="3810" spans="1:10" ht="18" hidden="1" customHeight="1">
      <c r="A3810" s="414"/>
      <c r="B3810" s="414"/>
      <c r="C3810" s="414"/>
      <c r="D3810" s="414"/>
      <c r="E3810" s="412">
        <v>2006</v>
      </c>
      <c r="F3810" s="413">
        <v>6474.1</v>
      </c>
      <c r="G3810" s="413">
        <v>19821</v>
      </c>
      <c r="H3810" s="410">
        <f t="shared" si="118"/>
        <v>39201081</v>
      </c>
      <c r="I3810" s="410" t="str">
        <f t="shared" si="119"/>
        <v>--- Sintetinė popieriaus plaušiena, drėgnais lakštais, gauta iš nesujungtų smulkių šakotų polietileno plaušelių, nesumaišytų arba sumaišytų su celiuliozės pluoštu, sudarančiu ne daugiau kaip 15 % masės, turinti kaip drėkinimo agentą poli(vinilo alkoholį), ištirpintą vandenyje</v>
      </c>
      <c r="J3810" s="410" t="str">
        <f t="shared" si="119"/>
        <v>kilogramai</v>
      </c>
    </row>
    <row r="3811" spans="1:10" ht="18" hidden="1" customHeight="1">
      <c r="A3811" s="414"/>
      <c r="B3811" s="414"/>
      <c r="C3811" s="414"/>
      <c r="D3811" s="414"/>
      <c r="E3811" s="412">
        <v>2005</v>
      </c>
      <c r="F3811" s="413">
        <v>4684.8999999999996</v>
      </c>
      <c r="G3811" s="413">
        <v>17169</v>
      </c>
      <c r="H3811" s="410">
        <f t="shared" si="118"/>
        <v>39201081</v>
      </c>
      <c r="I3811" s="410" t="str">
        <f t="shared" si="119"/>
        <v>--- Sintetinė popieriaus plaušiena, drėgnais lakštais, gauta iš nesujungtų smulkių šakotų polietileno plaušelių, nesumaišytų arba sumaišytų su celiuliozės pluoštu, sudarančiu ne daugiau kaip 15 % masės, turinti kaip drėkinimo agentą poli(vinilo alkoholį), ištirpintą vandenyje</v>
      </c>
      <c r="J3811" s="410" t="str">
        <f t="shared" si="119"/>
        <v>kilogramai</v>
      </c>
    </row>
    <row r="3812" spans="1:10" ht="18" hidden="1" customHeight="1">
      <c r="A3812" s="414"/>
      <c r="B3812" s="411" t="s">
        <v>3496</v>
      </c>
      <c r="C3812" s="411" t="s">
        <v>3082</v>
      </c>
      <c r="D3812" s="411" t="s">
        <v>3054</v>
      </c>
      <c r="E3812" s="412">
        <v>2018</v>
      </c>
      <c r="F3812" s="413">
        <v>15153550.699999999</v>
      </c>
      <c r="G3812" s="413">
        <v>3758336.6</v>
      </c>
      <c r="H3812" s="410">
        <f t="shared" si="118"/>
        <v>39201089</v>
      </c>
      <c r="I3812" s="410" t="str">
        <f t="shared" si="119"/>
        <v>--- Kiti</v>
      </c>
      <c r="J3812" s="410" t="str">
        <f t="shared" si="119"/>
        <v>kilogramai</v>
      </c>
    </row>
    <row r="3813" spans="1:10" ht="18" hidden="1" customHeight="1">
      <c r="A3813" s="414"/>
      <c r="B3813" s="414"/>
      <c r="C3813" s="414"/>
      <c r="D3813" s="414"/>
      <c r="E3813" s="412">
        <v>2017</v>
      </c>
      <c r="F3813" s="413">
        <v>13017650.199999999</v>
      </c>
      <c r="G3813" s="413">
        <v>3103306.5</v>
      </c>
      <c r="H3813" s="410">
        <f t="shared" si="118"/>
        <v>39201089</v>
      </c>
      <c r="I3813" s="410" t="str">
        <f t="shared" si="119"/>
        <v>--- Kiti</v>
      </c>
      <c r="J3813" s="410" t="str">
        <f t="shared" si="119"/>
        <v>kilogramai</v>
      </c>
    </row>
    <row r="3814" spans="1:10" ht="18" hidden="1" customHeight="1">
      <c r="A3814" s="414"/>
      <c r="B3814" s="414"/>
      <c r="C3814" s="414"/>
      <c r="D3814" s="414"/>
      <c r="E3814" s="412">
        <v>2016</v>
      </c>
      <c r="F3814" s="413">
        <v>3248351.6</v>
      </c>
      <c r="G3814" s="413">
        <v>2661915.1</v>
      </c>
      <c r="H3814" s="410">
        <f t="shared" si="118"/>
        <v>39201089</v>
      </c>
      <c r="I3814" s="410" t="str">
        <f t="shared" si="119"/>
        <v>--- Kiti</v>
      </c>
      <c r="J3814" s="410" t="str">
        <f t="shared" si="119"/>
        <v>kilogramai</v>
      </c>
    </row>
    <row r="3815" spans="1:10" ht="18" hidden="1" customHeight="1">
      <c r="A3815" s="414"/>
      <c r="B3815" s="414"/>
      <c r="C3815" s="414"/>
      <c r="D3815" s="414"/>
      <c r="E3815" s="412">
        <v>2015</v>
      </c>
      <c r="F3815" s="413">
        <v>2662000.2999999998</v>
      </c>
      <c r="G3815" s="413">
        <v>2904892.1</v>
      </c>
      <c r="H3815" s="410">
        <f t="shared" si="118"/>
        <v>39201089</v>
      </c>
      <c r="I3815" s="410" t="str">
        <f t="shared" si="119"/>
        <v>--- Kiti</v>
      </c>
      <c r="J3815" s="410" t="str">
        <f t="shared" si="119"/>
        <v>kilogramai</v>
      </c>
    </row>
    <row r="3816" spans="1:10" ht="18" hidden="1" customHeight="1">
      <c r="A3816" s="414"/>
      <c r="B3816" s="414"/>
      <c r="C3816" s="414"/>
      <c r="D3816" s="414"/>
      <c r="E3816" s="412">
        <v>2014</v>
      </c>
      <c r="F3816" s="413">
        <v>2373806.6</v>
      </c>
      <c r="G3816" s="413">
        <v>2406765.5</v>
      </c>
      <c r="H3816" s="410">
        <f t="shared" si="118"/>
        <v>39201089</v>
      </c>
      <c r="I3816" s="410" t="str">
        <f t="shared" si="119"/>
        <v>--- Kiti</v>
      </c>
      <c r="J3816" s="410" t="str">
        <f t="shared" si="119"/>
        <v>kilogramai</v>
      </c>
    </row>
    <row r="3817" spans="1:10" ht="18" hidden="1" customHeight="1">
      <c r="A3817" s="414"/>
      <c r="B3817" s="414"/>
      <c r="C3817" s="414"/>
      <c r="D3817" s="414"/>
      <c r="E3817" s="412">
        <v>2013</v>
      </c>
      <c r="F3817" s="413">
        <v>2195595.1</v>
      </c>
      <c r="G3817" s="413">
        <v>2312609.5</v>
      </c>
      <c r="H3817" s="410">
        <f t="shared" si="118"/>
        <v>39201089</v>
      </c>
      <c r="I3817" s="410" t="str">
        <f t="shared" si="119"/>
        <v>--- Kiti</v>
      </c>
      <c r="J3817" s="410" t="str">
        <f t="shared" si="119"/>
        <v>kilogramai</v>
      </c>
    </row>
    <row r="3818" spans="1:10" ht="18" hidden="1" customHeight="1">
      <c r="A3818" s="414"/>
      <c r="B3818" s="414"/>
      <c r="C3818" s="414"/>
      <c r="D3818" s="414"/>
      <c r="E3818" s="412">
        <v>2012</v>
      </c>
      <c r="F3818" s="413">
        <v>1643926.6</v>
      </c>
      <c r="G3818" s="413">
        <v>2135430.4</v>
      </c>
      <c r="H3818" s="410">
        <f t="shared" si="118"/>
        <v>39201089</v>
      </c>
      <c r="I3818" s="410" t="str">
        <f t="shared" si="119"/>
        <v>--- Kiti</v>
      </c>
      <c r="J3818" s="410" t="str">
        <f t="shared" si="119"/>
        <v>kilogramai</v>
      </c>
    </row>
    <row r="3819" spans="1:10" ht="18" hidden="1" customHeight="1">
      <c r="A3819" s="414"/>
      <c r="B3819" s="414"/>
      <c r="C3819" s="414"/>
      <c r="D3819" s="414"/>
      <c r="E3819" s="412">
        <v>2011</v>
      </c>
      <c r="F3819" s="413">
        <v>1161338.6000000001</v>
      </c>
      <c r="G3819" s="413">
        <v>2159356.2000000002</v>
      </c>
      <c r="H3819" s="410">
        <f t="shared" si="118"/>
        <v>39201089</v>
      </c>
      <c r="I3819" s="410" t="str">
        <f t="shared" si="119"/>
        <v>--- Kiti</v>
      </c>
      <c r="J3819" s="410" t="str">
        <f t="shared" si="119"/>
        <v>kilogramai</v>
      </c>
    </row>
    <row r="3820" spans="1:10" ht="18" hidden="1" customHeight="1">
      <c r="A3820" s="414"/>
      <c r="B3820" s="414"/>
      <c r="C3820" s="414"/>
      <c r="D3820" s="414"/>
      <c r="E3820" s="412">
        <v>2010</v>
      </c>
      <c r="F3820" s="413">
        <v>902586.2</v>
      </c>
      <c r="G3820" s="413">
        <v>1795734.2</v>
      </c>
      <c r="H3820" s="410">
        <f t="shared" si="118"/>
        <v>39201089</v>
      </c>
      <c r="I3820" s="410" t="str">
        <f t="shared" si="119"/>
        <v>--- Kiti</v>
      </c>
      <c r="J3820" s="410" t="str">
        <f t="shared" si="119"/>
        <v>kilogramai</v>
      </c>
    </row>
    <row r="3821" spans="1:10" ht="18" hidden="1" customHeight="1">
      <c r="A3821" s="414"/>
      <c r="B3821" s="414"/>
      <c r="C3821" s="414"/>
      <c r="D3821" s="414"/>
      <c r="E3821" s="412">
        <v>2009</v>
      </c>
      <c r="F3821" s="413">
        <v>402026.3</v>
      </c>
      <c r="G3821" s="413">
        <v>1285933.8999999999</v>
      </c>
      <c r="H3821" s="410">
        <f t="shared" si="118"/>
        <v>39201089</v>
      </c>
      <c r="I3821" s="410" t="str">
        <f t="shared" si="119"/>
        <v>--- Kiti</v>
      </c>
      <c r="J3821" s="410" t="str">
        <f t="shared" si="119"/>
        <v>kilogramai</v>
      </c>
    </row>
    <row r="3822" spans="1:10" ht="18" hidden="1" customHeight="1">
      <c r="A3822" s="414"/>
      <c r="B3822" s="414"/>
      <c r="C3822" s="414"/>
      <c r="D3822" s="414"/>
      <c r="E3822" s="412">
        <v>2008</v>
      </c>
      <c r="F3822" s="413">
        <v>709067.8</v>
      </c>
      <c r="G3822" s="413">
        <v>2427883</v>
      </c>
      <c r="H3822" s="410">
        <f t="shared" si="118"/>
        <v>39201089</v>
      </c>
      <c r="I3822" s="410" t="str">
        <f t="shared" si="119"/>
        <v>--- Kiti</v>
      </c>
      <c r="J3822" s="410" t="str">
        <f t="shared" si="119"/>
        <v>kilogramai</v>
      </c>
    </row>
    <row r="3823" spans="1:10" ht="18" hidden="1" customHeight="1">
      <c r="A3823" s="414"/>
      <c r="B3823" s="414"/>
      <c r="C3823" s="414"/>
      <c r="D3823" s="414"/>
      <c r="E3823" s="412">
        <v>2007</v>
      </c>
      <c r="F3823" s="413">
        <v>2801128.2</v>
      </c>
      <c r="G3823" s="413">
        <v>2255315.7999999998</v>
      </c>
      <c r="H3823" s="410">
        <f t="shared" si="118"/>
        <v>39201089</v>
      </c>
      <c r="I3823" s="410" t="str">
        <f t="shared" si="119"/>
        <v>--- Kiti</v>
      </c>
      <c r="J3823" s="410" t="str">
        <f t="shared" si="119"/>
        <v>kilogramai</v>
      </c>
    </row>
    <row r="3824" spans="1:10" ht="18" hidden="1" customHeight="1">
      <c r="A3824" s="414"/>
      <c r="B3824" s="414"/>
      <c r="C3824" s="414"/>
      <c r="D3824" s="414"/>
      <c r="E3824" s="412">
        <v>2006</v>
      </c>
      <c r="F3824" s="413">
        <v>3419491.7</v>
      </c>
      <c r="G3824" s="413">
        <v>3307467.6</v>
      </c>
      <c r="H3824" s="410">
        <f t="shared" si="118"/>
        <v>39201089</v>
      </c>
      <c r="I3824" s="410" t="str">
        <f t="shared" si="119"/>
        <v>--- Kiti</v>
      </c>
      <c r="J3824" s="410" t="str">
        <f t="shared" si="119"/>
        <v>kilogramai</v>
      </c>
    </row>
    <row r="3825" spans="1:10" ht="18" hidden="1" customHeight="1">
      <c r="A3825" s="414"/>
      <c r="B3825" s="414"/>
      <c r="C3825" s="414"/>
      <c r="D3825" s="414"/>
      <c r="E3825" s="412">
        <v>2005</v>
      </c>
      <c r="F3825" s="413">
        <v>2844552</v>
      </c>
      <c r="G3825" s="413">
        <v>1730947.5</v>
      </c>
      <c r="H3825" s="410">
        <f t="shared" si="118"/>
        <v>39201089</v>
      </c>
      <c r="I3825" s="410" t="str">
        <f t="shared" si="119"/>
        <v>--- Kiti</v>
      </c>
      <c r="J3825" s="410" t="str">
        <f t="shared" si="119"/>
        <v>kilogramai</v>
      </c>
    </row>
    <row r="3826" spans="1:10" ht="18" hidden="1" customHeight="1">
      <c r="A3826" s="414"/>
      <c r="B3826" s="411" t="s">
        <v>3497</v>
      </c>
      <c r="C3826" s="411" t="s">
        <v>3498</v>
      </c>
      <c r="D3826" s="411" t="s">
        <v>3054</v>
      </c>
      <c r="E3826" s="412">
        <v>2018</v>
      </c>
      <c r="F3826" s="413">
        <v>619176.30000000005</v>
      </c>
      <c r="G3826" s="413">
        <v>6165873.7000000002</v>
      </c>
      <c r="H3826" s="410">
        <f t="shared" si="118"/>
        <v>39202021</v>
      </c>
      <c r="I3826" s="410" t="str">
        <f t="shared" si="119"/>
        <v>--- Dviašės orientacijos</v>
      </c>
      <c r="J3826" s="410" t="str">
        <f t="shared" si="119"/>
        <v>kilogramai</v>
      </c>
    </row>
    <row r="3827" spans="1:10" ht="18" hidden="1" customHeight="1">
      <c r="A3827" s="414"/>
      <c r="B3827" s="414"/>
      <c r="C3827" s="414"/>
      <c r="D3827" s="414"/>
      <c r="E3827" s="412">
        <v>2017</v>
      </c>
      <c r="F3827" s="413">
        <v>1103770.3</v>
      </c>
      <c r="G3827" s="413">
        <v>6705612</v>
      </c>
      <c r="H3827" s="410">
        <f t="shared" si="118"/>
        <v>39202021</v>
      </c>
      <c r="I3827" s="410" t="str">
        <f t="shared" si="119"/>
        <v>--- Dviašės orientacijos</v>
      </c>
      <c r="J3827" s="410" t="str">
        <f t="shared" si="119"/>
        <v>kilogramai</v>
      </c>
    </row>
    <row r="3828" spans="1:10" ht="18" hidden="1" customHeight="1">
      <c r="A3828" s="414"/>
      <c r="B3828" s="414"/>
      <c r="C3828" s="414"/>
      <c r="D3828" s="414"/>
      <c r="E3828" s="412">
        <v>2016</v>
      </c>
      <c r="F3828" s="413">
        <v>685170.4</v>
      </c>
      <c r="G3828" s="413">
        <v>6557101.2999999998</v>
      </c>
      <c r="H3828" s="410">
        <f t="shared" si="118"/>
        <v>39202021</v>
      </c>
      <c r="I3828" s="410" t="str">
        <f t="shared" si="119"/>
        <v>--- Dviašės orientacijos</v>
      </c>
      <c r="J3828" s="410" t="str">
        <f t="shared" si="119"/>
        <v>kilogramai</v>
      </c>
    </row>
    <row r="3829" spans="1:10" ht="18" hidden="1" customHeight="1">
      <c r="A3829" s="414"/>
      <c r="B3829" s="414"/>
      <c r="C3829" s="414"/>
      <c r="D3829" s="414"/>
      <c r="E3829" s="412">
        <v>2015</v>
      </c>
      <c r="F3829" s="413">
        <v>412309.7</v>
      </c>
      <c r="G3829" s="413">
        <v>5202759.0999999996</v>
      </c>
      <c r="H3829" s="410">
        <f t="shared" si="118"/>
        <v>39202021</v>
      </c>
      <c r="I3829" s="410" t="str">
        <f t="shared" si="119"/>
        <v>--- Dviašės orientacijos</v>
      </c>
      <c r="J3829" s="410" t="str">
        <f t="shared" si="119"/>
        <v>kilogramai</v>
      </c>
    </row>
    <row r="3830" spans="1:10" ht="18" hidden="1" customHeight="1">
      <c r="A3830" s="414"/>
      <c r="B3830" s="414"/>
      <c r="C3830" s="414"/>
      <c r="D3830" s="414"/>
      <c r="E3830" s="412">
        <v>2014</v>
      </c>
      <c r="F3830" s="413">
        <v>284646.7</v>
      </c>
      <c r="G3830" s="413">
        <v>4268950.9000000004</v>
      </c>
      <c r="H3830" s="410">
        <f t="shared" si="118"/>
        <v>39202021</v>
      </c>
      <c r="I3830" s="410" t="str">
        <f t="shared" si="119"/>
        <v>--- Dviašės orientacijos</v>
      </c>
      <c r="J3830" s="410" t="str">
        <f t="shared" si="119"/>
        <v>kilogramai</v>
      </c>
    </row>
    <row r="3831" spans="1:10" ht="18" hidden="1" customHeight="1">
      <c r="A3831" s="414"/>
      <c r="B3831" s="414"/>
      <c r="C3831" s="414"/>
      <c r="D3831" s="414"/>
      <c r="E3831" s="412">
        <v>2013</v>
      </c>
      <c r="F3831" s="413">
        <v>213089.6</v>
      </c>
      <c r="G3831" s="413">
        <v>5049169.5999999996</v>
      </c>
      <c r="H3831" s="410">
        <f t="shared" si="118"/>
        <v>39202021</v>
      </c>
      <c r="I3831" s="410" t="str">
        <f t="shared" si="119"/>
        <v>--- Dviašės orientacijos</v>
      </c>
      <c r="J3831" s="410" t="str">
        <f t="shared" si="119"/>
        <v>kilogramai</v>
      </c>
    </row>
    <row r="3832" spans="1:10" ht="18" hidden="1" customHeight="1">
      <c r="A3832" s="414"/>
      <c r="B3832" s="414"/>
      <c r="C3832" s="414"/>
      <c r="D3832" s="414"/>
      <c r="E3832" s="412">
        <v>2012</v>
      </c>
      <c r="F3832" s="413">
        <v>279492.5</v>
      </c>
      <c r="G3832" s="413">
        <v>5176874.8</v>
      </c>
      <c r="H3832" s="410">
        <f t="shared" si="118"/>
        <v>39202021</v>
      </c>
      <c r="I3832" s="410" t="str">
        <f t="shared" si="119"/>
        <v>--- Dviašės orientacijos</v>
      </c>
      <c r="J3832" s="410" t="str">
        <f t="shared" si="119"/>
        <v>kilogramai</v>
      </c>
    </row>
    <row r="3833" spans="1:10" ht="18" hidden="1" customHeight="1">
      <c r="A3833" s="414"/>
      <c r="B3833" s="414"/>
      <c r="C3833" s="414"/>
      <c r="D3833" s="414"/>
      <c r="E3833" s="412">
        <v>2011</v>
      </c>
      <c r="F3833" s="413">
        <v>380518.7</v>
      </c>
      <c r="G3833" s="413">
        <v>3082019.3</v>
      </c>
      <c r="H3833" s="410">
        <f t="shared" si="118"/>
        <v>39202021</v>
      </c>
      <c r="I3833" s="410" t="str">
        <f t="shared" si="119"/>
        <v>--- Dviašės orientacijos</v>
      </c>
      <c r="J3833" s="410" t="str">
        <f t="shared" si="119"/>
        <v>kilogramai</v>
      </c>
    </row>
    <row r="3834" spans="1:10" ht="18" hidden="1" customHeight="1">
      <c r="A3834" s="414"/>
      <c r="B3834" s="414"/>
      <c r="C3834" s="414"/>
      <c r="D3834" s="414"/>
      <c r="E3834" s="412">
        <v>2010</v>
      </c>
      <c r="F3834" s="413">
        <v>261735.7</v>
      </c>
      <c r="G3834" s="413">
        <v>2782393</v>
      </c>
      <c r="H3834" s="410">
        <f t="shared" si="118"/>
        <v>39202021</v>
      </c>
      <c r="I3834" s="410" t="str">
        <f t="shared" si="119"/>
        <v>--- Dviašės orientacijos</v>
      </c>
      <c r="J3834" s="410" t="str">
        <f t="shared" si="119"/>
        <v>kilogramai</v>
      </c>
    </row>
    <row r="3835" spans="1:10" ht="18" hidden="1" customHeight="1">
      <c r="A3835" s="414"/>
      <c r="B3835" s="414"/>
      <c r="C3835" s="414"/>
      <c r="D3835" s="414"/>
      <c r="E3835" s="412">
        <v>2009</v>
      </c>
      <c r="F3835" s="413">
        <v>161079.1</v>
      </c>
      <c r="G3835" s="413">
        <v>2781119.3</v>
      </c>
      <c r="H3835" s="410">
        <f t="shared" si="118"/>
        <v>39202021</v>
      </c>
      <c r="I3835" s="410" t="str">
        <f t="shared" si="119"/>
        <v>--- Dviašės orientacijos</v>
      </c>
      <c r="J3835" s="410" t="str">
        <f t="shared" si="119"/>
        <v>kilogramai</v>
      </c>
    </row>
    <row r="3836" spans="1:10" ht="18" hidden="1" customHeight="1">
      <c r="A3836" s="414"/>
      <c r="B3836" s="414"/>
      <c r="C3836" s="414"/>
      <c r="D3836" s="414"/>
      <c r="E3836" s="412">
        <v>2008</v>
      </c>
      <c r="F3836" s="413">
        <v>255130.3</v>
      </c>
      <c r="G3836" s="413">
        <v>2849332.9</v>
      </c>
      <c r="H3836" s="410">
        <f t="shared" si="118"/>
        <v>39202021</v>
      </c>
      <c r="I3836" s="410" t="str">
        <f t="shared" si="119"/>
        <v>--- Dviašės orientacijos</v>
      </c>
      <c r="J3836" s="410" t="str">
        <f t="shared" si="119"/>
        <v>kilogramai</v>
      </c>
    </row>
    <row r="3837" spans="1:10" ht="18" hidden="1" customHeight="1">
      <c r="A3837" s="414"/>
      <c r="B3837" s="414"/>
      <c r="C3837" s="414"/>
      <c r="D3837" s="414"/>
      <c r="E3837" s="412">
        <v>2007</v>
      </c>
      <c r="F3837" s="413">
        <v>375076</v>
      </c>
      <c r="G3837" s="413">
        <v>2878892.4</v>
      </c>
      <c r="H3837" s="410">
        <f t="shared" si="118"/>
        <v>39202021</v>
      </c>
      <c r="I3837" s="410" t="str">
        <f t="shared" si="119"/>
        <v>--- Dviašės orientacijos</v>
      </c>
      <c r="J3837" s="410" t="str">
        <f t="shared" si="119"/>
        <v>kilogramai</v>
      </c>
    </row>
    <row r="3838" spans="1:10" ht="18" hidden="1" customHeight="1">
      <c r="A3838" s="414"/>
      <c r="B3838" s="414"/>
      <c r="C3838" s="414"/>
      <c r="D3838" s="414"/>
      <c r="E3838" s="412">
        <v>2006</v>
      </c>
      <c r="F3838" s="413">
        <v>281836.90000000002</v>
      </c>
      <c r="G3838" s="413">
        <v>2365686.2999999998</v>
      </c>
      <c r="H3838" s="410">
        <f t="shared" si="118"/>
        <v>39202021</v>
      </c>
      <c r="I3838" s="410" t="str">
        <f t="shared" si="119"/>
        <v>--- Dviašės orientacijos</v>
      </c>
      <c r="J3838" s="410" t="str">
        <f t="shared" si="119"/>
        <v>kilogramai</v>
      </c>
    </row>
    <row r="3839" spans="1:10" ht="18" hidden="1" customHeight="1">
      <c r="A3839" s="414"/>
      <c r="B3839" s="414"/>
      <c r="C3839" s="414"/>
      <c r="D3839" s="414"/>
      <c r="E3839" s="412">
        <v>2005</v>
      </c>
      <c r="F3839" s="413">
        <v>383913</v>
      </c>
      <c r="G3839" s="413">
        <v>2512497.9</v>
      </c>
      <c r="H3839" s="410">
        <f t="shared" si="118"/>
        <v>39202021</v>
      </c>
      <c r="I3839" s="410" t="str">
        <f t="shared" si="119"/>
        <v>--- Dviašės orientacijos</v>
      </c>
      <c r="J3839" s="410" t="str">
        <f t="shared" si="119"/>
        <v>kilogramai</v>
      </c>
    </row>
    <row r="3840" spans="1:10" ht="18" hidden="1" customHeight="1">
      <c r="A3840" s="414"/>
      <c r="B3840" s="411" t="s">
        <v>3499</v>
      </c>
      <c r="C3840" s="411" t="s">
        <v>3335</v>
      </c>
      <c r="D3840" s="411" t="s">
        <v>3054</v>
      </c>
      <c r="E3840" s="412">
        <v>2018</v>
      </c>
      <c r="F3840" s="413">
        <v>3348028.3</v>
      </c>
      <c r="G3840" s="413">
        <v>3336930.3</v>
      </c>
      <c r="H3840" s="410">
        <f t="shared" si="118"/>
        <v>39202029</v>
      </c>
      <c r="I3840" s="410" t="str">
        <f t="shared" si="119"/>
        <v>--- Kitos</v>
      </c>
      <c r="J3840" s="410" t="str">
        <f t="shared" si="119"/>
        <v>kilogramai</v>
      </c>
    </row>
    <row r="3841" spans="1:10" ht="18" hidden="1" customHeight="1">
      <c r="A3841" s="414"/>
      <c r="B3841" s="414"/>
      <c r="C3841" s="414"/>
      <c r="D3841" s="414"/>
      <c r="E3841" s="412">
        <v>2017</v>
      </c>
      <c r="F3841" s="413">
        <v>3158829</v>
      </c>
      <c r="G3841" s="413">
        <v>2386553.7000000002</v>
      </c>
      <c r="H3841" s="410">
        <f t="shared" si="118"/>
        <v>39202029</v>
      </c>
      <c r="I3841" s="410" t="str">
        <f t="shared" si="119"/>
        <v>--- Kitos</v>
      </c>
      <c r="J3841" s="410" t="str">
        <f t="shared" si="119"/>
        <v>kilogramai</v>
      </c>
    </row>
    <row r="3842" spans="1:10" ht="18" hidden="1" customHeight="1">
      <c r="A3842" s="414"/>
      <c r="B3842" s="414"/>
      <c r="C3842" s="414"/>
      <c r="D3842" s="414"/>
      <c r="E3842" s="412">
        <v>2016</v>
      </c>
      <c r="F3842" s="413">
        <v>2452389.9</v>
      </c>
      <c r="G3842" s="413">
        <v>1814616.3</v>
      </c>
      <c r="H3842" s="410">
        <f t="shared" si="118"/>
        <v>39202029</v>
      </c>
      <c r="I3842" s="410" t="str">
        <f t="shared" si="119"/>
        <v>--- Kitos</v>
      </c>
      <c r="J3842" s="410" t="str">
        <f t="shared" si="119"/>
        <v>kilogramai</v>
      </c>
    </row>
    <row r="3843" spans="1:10" ht="18" hidden="1" customHeight="1">
      <c r="A3843" s="414"/>
      <c r="B3843" s="414"/>
      <c r="C3843" s="414"/>
      <c r="D3843" s="414"/>
      <c r="E3843" s="412">
        <v>2015</v>
      </c>
      <c r="F3843" s="413">
        <v>2289676.1</v>
      </c>
      <c r="G3843" s="413">
        <v>2569494.5</v>
      </c>
      <c r="H3843" s="410">
        <f t="shared" si="118"/>
        <v>39202029</v>
      </c>
      <c r="I3843" s="410" t="str">
        <f t="shared" si="119"/>
        <v>--- Kitos</v>
      </c>
      <c r="J3843" s="410" t="str">
        <f t="shared" si="119"/>
        <v>kilogramai</v>
      </c>
    </row>
    <row r="3844" spans="1:10" ht="18" hidden="1" customHeight="1">
      <c r="A3844" s="414"/>
      <c r="B3844" s="414"/>
      <c r="C3844" s="414"/>
      <c r="D3844" s="414"/>
      <c r="E3844" s="412">
        <v>2014</v>
      </c>
      <c r="F3844" s="413">
        <v>1687487.6</v>
      </c>
      <c r="G3844" s="413">
        <v>3622217.2</v>
      </c>
      <c r="H3844" s="410">
        <f t="shared" si="118"/>
        <v>39202029</v>
      </c>
      <c r="I3844" s="410" t="str">
        <f t="shared" si="119"/>
        <v>--- Kitos</v>
      </c>
      <c r="J3844" s="410" t="str">
        <f t="shared" si="119"/>
        <v>kilogramai</v>
      </c>
    </row>
    <row r="3845" spans="1:10" ht="18" hidden="1" customHeight="1">
      <c r="A3845" s="414"/>
      <c r="B3845" s="414"/>
      <c r="C3845" s="414"/>
      <c r="D3845" s="414"/>
      <c r="E3845" s="412">
        <v>2013</v>
      </c>
      <c r="F3845" s="413">
        <v>957195.6</v>
      </c>
      <c r="G3845" s="413">
        <v>1945628</v>
      </c>
      <c r="H3845" s="410">
        <f t="shared" ref="H3845:H3908" si="120">+IF(B3845=0,H3844,VALUE(B3845))</f>
        <v>39202029</v>
      </c>
      <c r="I3845" s="410" t="str">
        <f t="shared" ref="I3845:J3908" si="121">+IF(C3845=0,I3844,C3845)</f>
        <v>--- Kitos</v>
      </c>
      <c r="J3845" s="410" t="str">
        <f t="shared" si="121"/>
        <v>kilogramai</v>
      </c>
    </row>
    <row r="3846" spans="1:10" ht="18" hidden="1" customHeight="1">
      <c r="A3846" s="414"/>
      <c r="B3846" s="414"/>
      <c r="C3846" s="414"/>
      <c r="D3846" s="414"/>
      <c r="E3846" s="412">
        <v>2012</v>
      </c>
      <c r="F3846" s="413">
        <v>748884.4</v>
      </c>
      <c r="G3846" s="413">
        <v>2176008.7999999998</v>
      </c>
      <c r="H3846" s="410">
        <f t="shared" si="120"/>
        <v>39202029</v>
      </c>
      <c r="I3846" s="410" t="str">
        <f t="shared" si="121"/>
        <v>--- Kitos</v>
      </c>
      <c r="J3846" s="410" t="str">
        <f t="shared" si="121"/>
        <v>kilogramai</v>
      </c>
    </row>
    <row r="3847" spans="1:10" ht="18" hidden="1" customHeight="1">
      <c r="A3847" s="414"/>
      <c r="B3847" s="414"/>
      <c r="C3847" s="414"/>
      <c r="D3847" s="414"/>
      <c r="E3847" s="412">
        <v>2011</v>
      </c>
      <c r="F3847" s="413">
        <v>619681.19999999995</v>
      </c>
      <c r="G3847" s="413">
        <v>1265816.2</v>
      </c>
      <c r="H3847" s="410">
        <f t="shared" si="120"/>
        <v>39202029</v>
      </c>
      <c r="I3847" s="410" t="str">
        <f t="shared" si="121"/>
        <v>--- Kitos</v>
      </c>
      <c r="J3847" s="410" t="str">
        <f t="shared" si="121"/>
        <v>kilogramai</v>
      </c>
    </row>
    <row r="3848" spans="1:10" ht="18" hidden="1" customHeight="1">
      <c r="A3848" s="414"/>
      <c r="B3848" s="414"/>
      <c r="C3848" s="414"/>
      <c r="D3848" s="414"/>
      <c r="E3848" s="412">
        <v>2010</v>
      </c>
      <c r="F3848" s="413">
        <v>392404.5</v>
      </c>
      <c r="G3848" s="413">
        <v>1035296.1</v>
      </c>
      <c r="H3848" s="410">
        <f t="shared" si="120"/>
        <v>39202029</v>
      </c>
      <c r="I3848" s="410" t="str">
        <f t="shared" si="121"/>
        <v>--- Kitos</v>
      </c>
      <c r="J3848" s="410" t="str">
        <f t="shared" si="121"/>
        <v>kilogramai</v>
      </c>
    </row>
    <row r="3849" spans="1:10" ht="18" hidden="1" customHeight="1">
      <c r="A3849" s="414"/>
      <c r="B3849" s="414"/>
      <c r="C3849" s="414"/>
      <c r="D3849" s="414"/>
      <c r="E3849" s="412">
        <v>2009</v>
      </c>
      <c r="F3849" s="413">
        <v>229653.3</v>
      </c>
      <c r="G3849" s="413">
        <v>911648.5</v>
      </c>
      <c r="H3849" s="410">
        <f t="shared" si="120"/>
        <v>39202029</v>
      </c>
      <c r="I3849" s="410" t="str">
        <f t="shared" si="121"/>
        <v>--- Kitos</v>
      </c>
      <c r="J3849" s="410" t="str">
        <f t="shared" si="121"/>
        <v>kilogramai</v>
      </c>
    </row>
    <row r="3850" spans="1:10" ht="18" hidden="1" customHeight="1">
      <c r="A3850" s="414"/>
      <c r="B3850" s="414"/>
      <c r="C3850" s="414"/>
      <c r="D3850" s="414"/>
      <c r="E3850" s="412">
        <v>2008</v>
      </c>
      <c r="F3850" s="413">
        <v>187923.8</v>
      </c>
      <c r="G3850" s="413">
        <v>1081950.2</v>
      </c>
      <c r="H3850" s="410">
        <f t="shared" si="120"/>
        <v>39202029</v>
      </c>
      <c r="I3850" s="410" t="str">
        <f t="shared" si="121"/>
        <v>--- Kitos</v>
      </c>
      <c r="J3850" s="410" t="str">
        <f t="shared" si="121"/>
        <v>kilogramai</v>
      </c>
    </row>
    <row r="3851" spans="1:10" ht="18" hidden="1" customHeight="1">
      <c r="A3851" s="414"/>
      <c r="B3851" s="414"/>
      <c r="C3851" s="414"/>
      <c r="D3851" s="414"/>
      <c r="E3851" s="412">
        <v>2007</v>
      </c>
      <c r="F3851" s="413">
        <v>645838.9</v>
      </c>
      <c r="G3851" s="413">
        <v>1465147.8</v>
      </c>
      <c r="H3851" s="410">
        <f t="shared" si="120"/>
        <v>39202029</v>
      </c>
      <c r="I3851" s="410" t="str">
        <f t="shared" si="121"/>
        <v>--- Kitos</v>
      </c>
      <c r="J3851" s="410" t="str">
        <f t="shared" si="121"/>
        <v>kilogramai</v>
      </c>
    </row>
    <row r="3852" spans="1:10" ht="18" hidden="1" customHeight="1">
      <c r="A3852" s="414"/>
      <c r="B3852" s="414"/>
      <c r="C3852" s="414"/>
      <c r="D3852" s="414"/>
      <c r="E3852" s="412">
        <v>2006</v>
      </c>
      <c r="F3852" s="413">
        <v>621654.1</v>
      </c>
      <c r="G3852" s="413">
        <v>1216081.5</v>
      </c>
      <c r="H3852" s="410">
        <f t="shared" si="120"/>
        <v>39202029</v>
      </c>
      <c r="I3852" s="410" t="str">
        <f t="shared" si="121"/>
        <v>--- Kitos</v>
      </c>
      <c r="J3852" s="410" t="str">
        <f t="shared" si="121"/>
        <v>kilogramai</v>
      </c>
    </row>
    <row r="3853" spans="1:10" ht="18" hidden="1" customHeight="1">
      <c r="A3853" s="414"/>
      <c r="B3853" s="414"/>
      <c r="C3853" s="414"/>
      <c r="D3853" s="414"/>
      <c r="E3853" s="412">
        <v>2005</v>
      </c>
      <c r="F3853" s="413">
        <v>486564.6</v>
      </c>
      <c r="G3853" s="413">
        <v>1578029.8</v>
      </c>
      <c r="H3853" s="410">
        <f t="shared" si="120"/>
        <v>39202029</v>
      </c>
      <c r="I3853" s="410" t="str">
        <f t="shared" si="121"/>
        <v>--- Kitos</v>
      </c>
      <c r="J3853" s="410" t="str">
        <f t="shared" si="121"/>
        <v>kilogramai</v>
      </c>
    </row>
    <row r="3854" spans="1:10" ht="18" hidden="1" customHeight="1">
      <c r="A3854" s="414"/>
      <c r="B3854" s="411" t="s">
        <v>3500</v>
      </c>
      <c r="C3854" s="411" t="s">
        <v>3501</v>
      </c>
      <c r="D3854" s="411" t="s">
        <v>3054</v>
      </c>
      <c r="E3854" s="412">
        <v>2018</v>
      </c>
      <c r="F3854" s="413"/>
      <c r="G3854" s="413"/>
      <c r="H3854" s="410">
        <f t="shared" si="120"/>
        <v>39202071</v>
      </c>
      <c r="I3854" s="410" t="str">
        <f t="shared" si="121"/>
        <v>-- Dekoratyvinės juostelės</v>
      </c>
      <c r="J3854" s="410" t="str">
        <f t="shared" si="121"/>
        <v>kilogramai</v>
      </c>
    </row>
    <row r="3855" spans="1:10" ht="18" hidden="1" customHeight="1">
      <c r="A3855" s="414"/>
      <c r="B3855" s="414"/>
      <c r="C3855" s="414"/>
      <c r="D3855" s="414"/>
      <c r="E3855" s="412">
        <v>2017</v>
      </c>
      <c r="F3855" s="413"/>
      <c r="G3855" s="413"/>
      <c r="H3855" s="410">
        <f t="shared" si="120"/>
        <v>39202071</v>
      </c>
      <c r="I3855" s="410" t="str">
        <f t="shared" si="121"/>
        <v>-- Dekoratyvinės juostelės</v>
      </c>
      <c r="J3855" s="410" t="str">
        <f t="shared" si="121"/>
        <v>kilogramai</v>
      </c>
    </row>
    <row r="3856" spans="1:10" ht="18" hidden="1" customHeight="1">
      <c r="A3856" s="414"/>
      <c r="B3856" s="414"/>
      <c r="C3856" s="414"/>
      <c r="D3856" s="414"/>
      <c r="E3856" s="412">
        <v>2016</v>
      </c>
      <c r="F3856" s="413"/>
      <c r="G3856" s="413"/>
      <c r="H3856" s="410">
        <f t="shared" si="120"/>
        <v>39202071</v>
      </c>
      <c r="I3856" s="410" t="str">
        <f t="shared" si="121"/>
        <v>-- Dekoratyvinės juostelės</v>
      </c>
      <c r="J3856" s="410" t="str">
        <f t="shared" si="121"/>
        <v>kilogramai</v>
      </c>
    </row>
    <row r="3857" spans="1:10" ht="18" hidden="1" customHeight="1">
      <c r="A3857" s="414"/>
      <c r="B3857" s="414"/>
      <c r="C3857" s="414"/>
      <c r="D3857" s="414"/>
      <c r="E3857" s="412">
        <v>2015</v>
      </c>
      <c r="F3857" s="413"/>
      <c r="G3857" s="413"/>
      <c r="H3857" s="410">
        <f t="shared" si="120"/>
        <v>39202071</v>
      </c>
      <c r="I3857" s="410" t="str">
        <f t="shared" si="121"/>
        <v>-- Dekoratyvinės juostelės</v>
      </c>
      <c r="J3857" s="410" t="str">
        <f t="shared" si="121"/>
        <v>kilogramai</v>
      </c>
    </row>
    <row r="3858" spans="1:10" ht="18" hidden="1" customHeight="1">
      <c r="A3858" s="414"/>
      <c r="B3858" s="414"/>
      <c r="C3858" s="414"/>
      <c r="D3858" s="414"/>
      <c r="E3858" s="412">
        <v>2014</v>
      </c>
      <c r="F3858" s="413"/>
      <c r="G3858" s="413"/>
      <c r="H3858" s="410">
        <f t="shared" si="120"/>
        <v>39202071</v>
      </c>
      <c r="I3858" s="410" t="str">
        <f t="shared" si="121"/>
        <v>-- Dekoratyvinės juostelės</v>
      </c>
      <c r="J3858" s="410" t="str">
        <f t="shared" si="121"/>
        <v>kilogramai</v>
      </c>
    </row>
    <row r="3859" spans="1:10" ht="18" hidden="1" customHeight="1">
      <c r="A3859" s="414"/>
      <c r="B3859" s="414"/>
      <c r="C3859" s="414"/>
      <c r="D3859" s="414"/>
      <c r="E3859" s="412">
        <v>2013</v>
      </c>
      <c r="F3859" s="413"/>
      <c r="G3859" s="413"/>
      <c r="H3859" s="410">
        <f t="shared" si="120"/>
        <v>39202071</v>
      </c>
      <c r="I3859" s="410" t="str">
        <f t="shared" si="121"/>
        <v>-- Dekoratyvinės juostelės</v>
      </c>
      <c r="J3859" s="410" t="str">
        <f t="shared" si="121"/>
        <v>kilogramai</v>
      </c>
    </row>
    <row r="3860" spans="1:10" ht="18" hidden="1" customHeight="1">
      <c r="A3860" s="414"/>
      <c r="B3860" s="414"/>
      <c r="C3860" s="414"/>
      <c r="D3860" s="414"/>
      <c r="E3860" s="412">
        <v>2012</v>
      </c>
      <c r="F3860" s="413"/>
      <c r="G3860" s="413"/>
      <c r="H3860" s="410">
        <f t="shared" si="120"/>
        <v>39202071</v>
      </c>
      <c r="I3860" s="410" t="str">
        <f t="shared" si="121"/>
        <v>-- Dekoratyvinės juostelės</v>
      </c>
      <c r="J3860" s="410" t="str">
        <f t="shared" si="121"/>
        <v>kilogramai</v>
      </c>
    </row>
    <row r="3861" spans="1:10" ht="18" hidden="1" customHeight="1">
      <c r="A3861" s="414"/>
      <c r="B3861" s="414"/>
      <c r="C3861" s="414"/>
      <c r="D3861" s="414"/>
      <c r="E3861" s="412">
        <v>2011</v>
      </c>
      <c r="F3861" s="413"/>
      <c r="G3861" s="413"/>
      <c r="H3861" s="410">
        <f t="shared" si="120"/>
        <v>39202071</v>
      </c>
      <c r="I3861" s="410" t="str">
        <f t="shared" si="121"/>
        <v>-- Dekoratyvinės juostelės</v>
      </c>
      <c r="J3861" s="410" t="str">
        <f t="shared" si="121"/>
        <v>kilogramai</v>
      </c>
    </row>
    <row r="3862" spans="1:10" ht="18" hidden="1" customHeight="1">
      <c r="A3862" s="414"/>
      <c r="B3862" s="414"/>
      <c r="C3862" s="414"/>
      <c r="D3862" s="414"/>
      <c r="E3862" s="412">
        <v>2010</v>
      </c>
      <c r="F3862" s="413"/>
      <c r="G3862" s="413"/>
      <c r="H3862" s="410">
        <f t="shared" si="120"/>
        <v>39202071</v>
      </c>
      <c r="I3862" s="410" t="str">
        <f t="shared" si="121"/>
        <v>-- Dekoratyvinės juostelės</v>
      </c>
      <c r="J3862" s="410" t="str">
        <f t="shared" si="121"/>
        <v>kilogramai</v>
      </c>
    </row>
    <row r="3863" spans="1:10" ht="18" hidden="1" customHeight="1">
      <c r="A3863" s="414"/>
      <c r="B3863" s="414"/>
      <c r="C3863" s="414"/>
      <c r="D3863" s="414"/>
      <c r="E3863" s="412">
        <v>2009</v>
      </c>
      <c r="F3863" s="413">
        <v>6294.7</v>
      </c>
      <c r="G3863" s="413">
        <v>4395</v>
      </c>
      <c r="H3863" s="410">
        <f t="shared" si="120"/>
        <v>39202071</v>
      </c>
      <c r="I3863" s="410" t="str">
        <f t="shared" si="121"/>
        <v>-- Dekoratyvinės juostelės</v>
      </c>
      <c r="J3863" s="410" t="str">
        <f t="shared" si="121"/>
        <v>kilogramai</v>
      </c>
    </row>
    <row r="3864" spans="1:10" ht="18" hidden="1" customHeight="1">
      <c r="A3864" s="414"/>
      <c r="B3864" s="414"/>
      <c r="C3864" s="414"/>
      <c r="D3864" s="414"/>
      <c r="E3864" s="412">
        <v>2008</v>
      </c>
      <c r="F3864" s="413">
        <v>2821.2</v>
      </c>
      <c r="G3864" s="413">
        <v>9237.6</v>
      </c>
      <c r="H3864" s="410">
        <f t="shared" si="120"/>
        <v>39202071</v>
      </c>
      <c r="I3864" s="410" t="str">
        <f t="shared" si="121"/>
        <v>-- Dekoratyvinės juostelės</v>
      </c>
      <c r="J3864" s="410" t="str">
        <f t="shared" si="121"/>
        <v>kilogramai</v>
      </c>
    </row>
    <row r="3865" spans="1:10" ht="18" hidden="1" customHeight="1">
      <c r="A3865" s="414"/>
      <c r="B3865" s="414"/>
      <c r="C3865" s="414"/>
      <c r="D3865" s="414"/>
      <c r="E3865" s="412">
        <v>2007</v>
      </c>
      <c r="F3865" s="413">
        <v>1065</v>
      </c>
      <c r="G3865" s="413">
        <v>13474.4</v>
      </c>
      <c r="H3865" s="410">
        <f t="shared" si="120"/>
        <v>39202071</v>
      </c>
      <c r="I3865" s="410" t="str">
        <f t="shared" si="121"/>
        <v>-- Dekoratyvinės juostelės</v>
      </c>
      <c r="J3865" s="410" t="str">
        <f t="shared" si="121"/>
        <v>kilogramai</v>
      </c>
    </row>
    <row r="3866" spans="1:10" ht="18" hidden="1" customHeight="1">
      <c r="A3866" s="414"/>
      <c r="B3866" s="414"/>
      <c r="C3866" s="414"/>
      <c r="D3866" s="414"/>
      <c r="E3866" s="412">
        <v>2006</v>
      </c>
      <c r="F3866" s="413">
        <v>3234</v>
      </c>
      <c r="G3866" s="413">
        <v>14124.1</v>
      </c>
      <c r="H3866" s="410">
        <f t="shared" si="120"/>
        <v>39202071</v>
      </c>
      <c r="I3866" s="410" t="str">
        <f t="shared" si="121"/>
        <v>-- Dekoratyvinės juostelės</v>
      </c>
      <c r="J3866" s="410" t="str">
        <f t="shared" si="121"/>
        <v>kilogramai</v>
      </c>
    </row>
    <row r="3867" spans="1:10" ht="18" hidden="1" customHeight="1">
      <c r="A3867" s="414"/>
      <c r="B3867" s="414"/>
      <c r="C3867" s="414"/>
      <c r="D3867" s="414"/>
      <c r="E3867" s="412">
        <v>2005</v>
      </c>
      <c r="F3867" s="413">
        <v>1290</v>
      </c>
      <c r="G3867" s="413">
        <v>8288</v>
      </c>
      <c r="H3867" s="410">
        <f t="shared" si="120"/>
        <v>39202071</v>
      </c>
      <c r="I3867" s="410" t="str">
        <f t="shared" si="121"/>
        <v>-- Dekoratyvinės juostelės</v>
      </c>
      <c r="J3867" s="410" t="str">
        <f t="shared" si="121"/>
        <v>kilogramai</v>
      </c>
    </row>
    <row r="3868" spans="1:10" ht="18" hidden="1" customHeight="1">
      <c r="A3868" s="414"/>
      <c r="B3868" s="411" t="s">
        <v>3502</v>
      </c>
      <c r="C3868" s="411" t="s">
        <v>3448</v>
      </c>
      <c r="D3868" s="411" t="s">
        <v>3054</v>
      </c>
      <c r="E3868" s="412">
        <v>2018</v>
      </c>
      <c r="F3868" s="413"/>
      <c r="G3868" s="413"/>
      <c r="H3868" s="410">
        <f t="shared" si="120"/>
        <v>39202079</v>
      </c>
      <c r="I3868" s="410" t="str">
        <f t="shared" si="121"/>
        <v>-- Kitos</v>
      </c>
      <c r="J3868" s="410" t="str">
        <f t="shared" si="121"/>
        <v>kilogramai</v>
      </c>
    </row>
    <row r="3869" spans="1:10" ht="18" hidden="1" customHeight="1">
      <c r="A3869" s="414"/>
      <c r="B3869" s="414"/>
      <c r="C3869" s="414"/>
      <c r="D3869" s="414"/>
      <c r="E3869" s="412">
        <v>2017</v>
      </c>
      <c r="F3869" s="413"/>
      <c r="G3869" s="413"/>
      <c r="H3869" s="410">
        <f t="shared" si="120"/>
        <v>39202079</v>
      </c>
      <c r="I3869" s="410" t="str">
        <f t="shared" si="121"/>
        <v>-- Kitos</v>
      </c>
      <c r="J3869" s="410" t="str">
        <f t="shared" si="121"/>
        <v>kilogramai</v>
      </c>
    </row>
    <row r="3870" spans="1:10" ht="18" hidden="1" customHeight="1">
      <c r="A3870" s="414"/>
      <c r="B3870" s="414"/>
      <c r="C3870" s="414"/>
      <c r="D3870" s="414"/>
      <c r="E3870" s="412">
        <v>2016</v>
      </c>
      <c r="F3870" s="413"/>
      <c r="G3870" s="413"/>
      <c r="H3870" s="410">
        <f t="shared" si="120"/>
        <v>39202079</v>
      </c>
      <c r="I3870" s="410" t="str">
        <f t="shared" si="121"/>
        <v>-- Kitos</v>
      </c>
      <c r="J3870" s="410" t="str">
        <f t="shared" si="121"/>
        <v>kilogramai</v>
      </c>
    </row>
    <row r="3871" spans="1:10" ht="18" hidden="1" customHeight="1">
      <c r="A3871" s="414"/>
      <c r="B3871" s="414"/>
      <c r="C3871" s="414"/>
      <c r="D3871" s="414"/>
      <c r="E3871" s="412">
        <v>2015</v>
      </c>
      <c r="F3871" s="413"/>
      <c r="G3871" s="413"/>
      <c r="H3871" s="410">
        <f t="shared" si="120"/>
        <v>39202079</v>
      </c>
      <c r="I3871" s="410" t="str">
        <f t="shared" si="121"/>
        <v>-- Kitos</v>
      </c>
      <c r="J3871" s="410" t="str">
        <f t="shared" si="121"/>
        <v>kilogramai</v>
      </c>
    </row>
    <row r="3872" spans="1:10" ht="18" hidden="1" customHeight="1">
      <c r="A3872" s="414"/>
      <c r="B3872" s="414"/>
      <c r="C3872" s="414"/>
      <c r="D3872" s="414"/>
      <c r="E3872" s="412">
        <v>2014</v>
      </c>
      <c r="F3872" s="413"/>
      <c r="G3872" s="413"/>
      <c r="H3872" s="410">
        <f t="shared" si="120"/>
        <v>39202079</v>
      </c>
      <c r="I3872" s="410" t="str">
        <f t="shared" si="121"/>
        <v>-- Kitos</v>
      </c>
      <c r="J3872" s="410" t="str">
        <f t="shared" si="121"/>
        <v>kilogramai</v>
      </c>
    </row>
    <row r="3873" spans="1:10" ht="18" hidden="1" customHeight="1">
      <c r="A3873" s="414"/>
      <c r="B3873" s="414"/>
      <c r="C3873" s="414"/>
      <c r="D3873" s="414"/>
      <c r="E3873" s="412">
        <v>2013</v>
      </c>
      <c r="F3873" s="413"/>
      <c r="G3873" s="413"/>
      <c r="H3873" s="410">
        <f t="shared" si="120"/>
        <v>39202079</v>
      </c>
      <c r="I3873" s="410" t="str">
        <f t="shared" si="121"/>
        <v>-- Kitos</v>
      </c>
      <c r="J3873" s="410" t="str">
        <f t="shared" si="121"/>
        <v>kilogramai</v>
      </c>
    </row>
    <row r="3874" spans="1:10" ht="18" hidden="1" customHeight="1">
      <c r="A3874" s="414"/>
      <c r="B3874" s="414"/>
      <c r="C3874" s="414"/>
      <c r="D3874" s="414"/>
      <c r="E3874" s="412">
        <v>2012</v>
      </c>
      <c r="F3874" s="413"/>
      <c r="G3874" s="413"/>
      <c r="H3874" s="410">
        <f t="shared" si="120"/>
        <v>39202079</v>
      </c>
      <c r="I3874" s="410" t="str">
        <f t="shared" si="121"/>
        <v>-- Kitos</v>
      </c>
      <c r="J3874" s="410" t="str">
        <f t="shared" si="121"/>
        <v>kilogramai</v>
      </c>
    </row>
    <row r="3875" spans="1:10" ht="18" hidden="1" customHeight="1">
      <c r="A3875" s="414"/>
      <c r="B3875" s="414"/>
      <c r="C3875" s="414"/>
      <c r="D3875" s="414"/>
      <c r="E3875" s="412">
        <v>2011</v>
      </c>
      <c r="F3875" s="413"/>
      <c r="G3875" s="413"/>
      <c r="H3875" s="410">
        <f t="shared" si="120"/>
        <v>39202079</v>
      </c>
      <c r="I3875" s="410" t="str">
        <f t="shared" si="121"/>
        <v>-- Kitos</v>
      </c>
      <c r="J3875" s="410" t="str">
        <f t="shared" si="121"/>
        <v>kilogramai</v>
      </c>
    </row>
    <row r="3876" spans="1:10" ht="18" hidden="1" customHeight="1">
      <c r="A3876" s="414"/>
      <c r="B3876" s="414"/>
      <c r="C3876" s="414"/>
      <c r="D3876" s="414"/>
      <c r="E3876" s="412">
        <v>2010</v>
      </c>
      <c r="F3876" s="413"/>
      <c r="G3876" s="413"/>
      <c r="H3876" s="410">
        <f t="shared" si="120"/>
        <v>39202079</v>
      </c>
      <c r="I3876" s="410" t="str">
        <f t="shared" si="121"/>
        <v>-- Kitos</v>
      </c>
      <c r="J3876" s="410" t="str">
        <f t="shared" si="121"/>
        <v>kilogramai</v>
      </c>
    </row>
    <row r="3877" spans="1:10" ht="18" hidden="1" customHeight="1">
      <c r="A3877" s="414"/>
      <c r="B3877" s="414"/>
      <c r="C3877" s="414"/>
      <c r="D3877" s="414"/>
      <c r="E3877" s="412">
        <v>2009</v>
      </c>
      <c r="F3877" s="413">
        <v>512162.2</v>
      </c>
      <c r="G3877" s="413">
        <v>251830</v>
      </c>
      <c r="H3877" s="410">
        <f t="shared" si="120"/>
        <v>39202079</v>
      </c>
      <c r="I3877" s="410" t="str">
        <f t="shared" si="121"/>
        <v>-- Kitos</v>
      </c>
      <c r="J3877" s="410" t="str">
        <f t="shared" si="121"/>
        <v>kilogramai</v>
      </c>
    </row>
    <row r="3878" spans="1:10" ht="18" hidden="1" customHeight="1">
      <c r="A3878" s="414"/>
      <c r="B3878" s="414"/>
      <c r="C3878" s="414"/>
      <c r="D3878" s="414"/>
      <c r="E3878" s="412">
        <v>2008</v>
      </c>
      <c r="F3878" s="413">
        <v>200026.5</v>
      </c>
      <c r="G3878" s="413">
        <v>237418</v>
      </c>
      <c r="H3878" s="410">
        <f t="shared" si="120"/>
        <v>39202079</v>
      </c>
      <c r="I3878" s="410" t="str">
        <f t="shared" si="121"/>
        <v>-- Kitos</v>
      </c>
      <c r="J3878" s="410" t="str">
        <f t="shared" si="121"/>
        <v>kilogramai</v>
      </c>
    </row>
    <row r="3879" spans="1:10" ht="18" hidden="1" customHeight="1">
      <c r="A3879" s="414"/>
      <c r="B3879" s="414"/>
      <c r="C3879" s="414"/>
      <c r="D3879" s="414"/>
      <c r="E3879" s="412">
        <v>2007</v>
      </c>
      <c r="F3879" s="413">
        <v>63885</v>
      </c>
      <c r="G3879" s="413">
        <v>332754.90000000002</v>
      </c>
      <c r="H3879" s="410">
        <f t="shared" si="120"/>
        <v>39202079</v>
      </c>
      <c r="I3879" s="410" t="str">
        <f t="shared" si="121"/>
        <v>-- Kitos</v>
      </c>
      <c r="J3879" s="410" t="str">
        <f t="shared" si="121"/>
        <v>kilogramai</v>
      </c>
    </row>
    <row r="3880" spans="1:10" ht="18" hidden="1" customHeight="1">
      <c r="A3880" s="414"/>
      <c r="B3880" s="414"/>
      <c r="C3880" s="414"/>
      <c r="D3880" s="414"/>
      <c r="E3880" s="412">
        <v>2006</v>
      </c>
      <c r="F3880" s="413">
        <v>28940.5</v>
      </c>
      <c r="G3880" s="413">
        <v>656369</v>
      </c>
      <c r="H3880" s="410">
        <f t="shared" si="120"/>
        <v>39202079</v>
      </c>
      <c r="I3880" s="410" t="str">
        <f t="shared" si="121"/>
        <v>-- Kitos</v>
      </c>
      <c r="J3880" s="410" t="str">
        <f t="shared" si="121"/>
        <v>kilogramai</v>
      </c>
    </row>
    <row r="3881" spans="1:10" ht="18" hidden="1" customHeight="1">
      <c r="A3881" s="414"/>
      <c r="B3881" s="414"/>
      <c r="C3881" s="414"/>
      <c r="D3881" s="414"/>
      <c r="E3881" s="412">
        <v>2005</v>
      </c>
      <c r="F3881" s="413">
        <v>11239.5</v>
      </c>
      <c r="G3881" s="413">
        <v>526672.4</v>
      </c>
      <c r="H3881" s="410">
        <f t="shared" si="120"/>
        <v>39202079</v>
      </c>
      <c r="I3881" s="410" t="str">
        <f t="shared" si="121"/>
        <v>-- Kitos</v>
      </c>
      <c r="J3881" s="410" t="str">
        <f t="shared" si="121"/>
        <v>kilogramai</v>
      </c>
    </row>
    <row r="3882" spans="1:10" ht="18" hidden="1" customHeight="1">
      <c r="A3882" s="414"/>
      <c r="B3882" s="411" t="s">
        <v>3503</v>
      </c>
      <c r="C3882" s="411" t="s">
        <v>3504</v>
      </c>
      <c r="D3882" s="411" t="s">
        <v>3054</v>
      </c>
      <c r="E3882" s="412">
        <v>2018</v>
      </c>
      <c r="F3882" s="413">
        <v>1107675.8</v>
      </c>
      <c r="G3882" s="413">
        <v>3651514.3</v>
      </c>
      <c r="H3882" s="410">
        <f t="shared" si="120"/>
        <v>39202080</v>
      </c>
      <c r="I3882" s="410" t="str">
        <f t="shared" si="121"/>
        <v>-- Kurių storis didesnis kaip 0,10 mm</v>
      </c>
      <c r="J3882" s="410" t="str">
        <f t="shared" si="121"/>
        <v>kilogramai</v>
      </c>
    </row>
    <row r="3883" spans="1:10" ht="18" hidden="1" customHeight="1">
      <c r="A3883" s="414"/>
      <c r="B3883" s="414"/>
      <c r="C3883" s="414"/>
      <c r="D3883" s="414"/>
      <c r="E3883" s="412">
        <v>2017</v>
      </c>
      <c r="F3883" s="413">
        <v>1418448.6</v>
      </c>
      <c r="G3883" s="413">
        <v>3280679.8</v>
      </c>
      <c r="H3883" s="410">
        <f t="shared" si="120"/>
        <v>39202080</v>
      </c>
      <c r="I3883" s="410" t="str">
        <f t="shared" si="121"/>
        <v>-- Kurių storis didesnis kaip 0,10 mm</v>
      </c>
      <c r="J3883" s="410" t="str">
        <f t="shared" si="121"/>
        <v>kilogramai</v>
      </c>
    </row>
    <row r="3884" spans="1:10" ht="18" hidden="1" customHeight="1">
      <c r="A3884" s="414"/>
      <c r="B3884" s="414"/>
      <c r="C3884" s="414"/>
      <c r="D3884" s="414"/>
      <c r="E3884" s="412">
        <v>2016</v>
      </c>
      <c r="F3884" s="413">
        <v>1545109.3</v>
      </c>
      <c r="G3884" s="413">
        <v>2710562.8</v>
      </c>
      <c r="H3884" s="410">
        <f t="shared" si="120"/>
        <v>39202080</v>
      </c>
      <c r="I3884" s="410" t="str">
        <f t="shared" si="121"/>
        <v>-- Kurių storis didesnis kaip 0,10 mm</v>
      </c>
      <c r="J3884" s="410" t="str">
        <f t="shared" si="121"/>
        <v>kilogramai</v>
      </c>
    </row>
    <row r="3885" spans="1:10" ht="18" hidden="1" customHeight="1">
      <c r="A3885" s="414"/>
      <c r="B3885" s="414"/>
      <c r="C3885" s="414"/>
      <c r="D3885" s="414"/>
      <c r="E3885" s="412">
        <v>2015</v>
      </c>
      <c r="F3885" s="413">
        <v>2012121.7</v>
      </c>
      <c r="G3885" s="413">
        <v>2570722.6</v>
      </c>
      <c r="H3885" s="410">
        <f t="shared" si="120"/>
        <v>39202080</v>
      </c>
      <c r="I3885" s="410" t="str">
        <f t="shared" si="121"/>
        <v>-- Kurių storis didesnis kaip 0,10 mm</v>
      </c>
      <c r="J3885" s="410" t="str">
        <f t="shared" si="121"/>
        <v>kilogramai</v>
      </c>
    </row>
    <row r="3886" spans="1:10" ht="18" hidden="1" customHeight="1">
      <c r="A3886" s="414"/>
      <c r="B3886" s="414"/>
      <c r="C3886" s="414"/>
      <c r="D3886" s="414"/>
      <c r="E3886" s="412">
        <v>2014</v>
      </c>
      <c r="F3886" s="413">
        <v>1609685.7</v>
      </c>
      <c r="G3886" s="413">
        <v>2938349.8</v>
      </c>
      <c r="H3886" s="410">
        <f t="shared" si="120"/>
        <v>39202080</v>
      </c>
      <c r="I3886" s="410" t="str">
        <f t="shared" si="121"/>
        <v>-- Kurių storis didesnis kaip 0,10 mm</v>
      </c>
      <c r="J3886" s="410" t="str">
        <f t="shared" si="121"/>
        <v>kilogramai</v>
      </c>
    </row>
    <row r="3887" spans="1:10" ht="18" hidden="1" customHeight="1">
      <c r="A3887" s="414"/>
      <c r="B3887" s="414"/>
      <c r="C3887" s="414"/>
      <c r="D3887" s="414"/>
      <c r="E3887" s="412">
        <v>2013</v>
      </c>
      <c r="F3887" s="413">
        <v>1458441.5</v>
      </c>
      <c r="G3887" s="413">
        <v>2782007.3</v>
      </c>
      <c r="H3887" s="410">
        <f t="shared" si="120"/>
        <v>39202080</v>
      </c>
      <c r="I3887" s="410" t="str">
        <f t="shared" si="121"/>
        <v>-- Kurių storis didesnis kaip 0,10 mm</v>
      </c>
      <c r="J3887" s="410" t="str">
        <f t="shared" si="121"/>
        <v>kilogramai</v>
      </c>
    </row>
    <row r="3888" spans="1:10" ht="18" hidden="1" customHeight="1">
      <c r="A3888" s="414"/>
      <c r="B3888" s="414"/>
      <c r="C3888" s="414"/>
      <c r="D3888" s="414"/>
      <c r="E3888" s="412">
        <v>2012</v>
      </c>
      <c r="F3888" s="413">
        <v>785385.6</v>
      </c>
      <c r="G3888" s="413">
        <v>2375471.6</v>
      </c>
      <c r="H3888" s="410">
        <f t="shared" si="120"/>
        <v>39202080</v>
      </c>
      <c r="I3888" s="410" t="str">
        <f t="shared" si="121"/>
        <v>-- Kurių storis didesnis kaip 0,10 mm</v>
      </c>
      <c r="J3888" s="410" t="str">
        <f t="shared" si="121"/>
        <v>kilogramai</v>
      </c>
    </row>
    <row r="3889" spans="1:10" ht="18" hidden="1" customHeight="1">
      <c r="A3889" s="414"/>
      <c r="B3889" s="414"/>
      <c r="C3889" s="414"/>
      <c r="D3889" s="414"/>
      <c r="E3889" s="412">
        <v>2011</v>
      </c>
      <c r="F3889" s="413">
        <v>883228.9</v>
      </c>
      <c r="G3889" s="413">
        <v>2792967.6</v>
      </c>
      <c r="H3889" s="410">
        <f t="shared" si="120"/>
        <v>39202080</v>
      </c>
      <c r="I3889" s="410" t="str">
        <f t="shared" si="121"/>
        <v>-- Kurių storis didesnis kaip 0,10 mm</v>
      </c>
      <c r="J3889" s="410" t="str">
        <f t="shared" si="121"/>
        <v>kilogramai</v>
      </c>
    </row>
    <row r="3890" spans="1:10" ht="18" hidden="1" customHeight="1">
      <c r="A3890" s="414"/>
      <c r="B3890" s="414"/>
      <c r="C3890" s="414"/>
      <c r="D3890" s="414"/>
      <c r="E3890" s="412">
        <v>2010</v>
      </c>
      <c r="F3890" s="413">
        <v>654192.1</v>
      </c>
      <c r="G3890" s="413">
        <v>1866101.7</v>
      </c>
      <c r="H3890" s="410">
        <f t="shared" si="120"/>
        <v>39202080</v>
      </c>
      <c r="I3890" s="410" t="str">
        <f t="shared" si="121"/>
        <v>-- Kurių storis didesnis kaip 0,10 mm</v>
      </c>
      <c r="J3890" s="410" t="str">
        <f t="shared" si="121"/>
        <v>kilogramai</v>
      </c>
    </row>
    <row r="3891" spans="1:10" ht="18" hidden="1" customHeight="1">
      <c r="A3891" s="414"/>
      <c r="B3891" s="414"/>
      <c r="C3891" s="414"/>
      <c r="D3891" s="414"/>
      <c r="E3891" s="412">
        <v>2009</v>
      </c>
      <c r="F3891" s="413"/>
      <c r="G3891" s="413"/>
      <c r="H3891" s="410">
        <f t="shared" si="120"/>
        <v>39202080</v>
      </c>
      <c r="I3891" s="410" t="str">
        <f t="shared" si="121"/>
        <v>-- Kurių storis didesnis kaip 0,10 mm</v>
      </c>
      <c r="J3891" s="410" t="str">
        <f t="shared" si="121"/>
        <v>kilogramai</v>
      </c>
    </row>
    <row r="3892" spans="1:10" ht="18" hidden="1" customHeight="1">
      <c r="A3892" s="414"/>
      <c r="B3892" s="414"/>
      <c r="C3892" s="414"/>
      <c r="D3892" s="414"/>
      <c r="E3892" s="412">
        <v>2008</v>
      </c>
      <c r="F3892" s="413"/>
      <c r="G3892" s="413"/>
      <c r="H3892" s="410">
        <f t="shared" si="120"/>
        <v>39202080</v>
      </c>
      <c r="I3892" s="410" t="str">
        <f t="shared" si="121"/>
        <v>-- Kurių storis didesnis kaip 0,10 mm</v>
      </c>
      <c r="J3892" s="410" t="str">
        <f t="shared" si="121"/>
        <v>kilogramai</v>
      </c>
    </row>
    <row r="3893" spans="1:10" ht="18" hidden="1" customHeight="1">
      <c r="A3893" s="414"/>
      <c r="B3893" s="414"/>
      <c r="C3893" s="414"/>
      <c r="D3893" s="414"/>
      <c r="E3893" s="412">
        <v>2007</v>
      </c>
      <c r="F3893" s="413"/>
      <c r="G3893" s="413"/>
      <c r="H3893" s="410">
        <f t="shared" si="120"/>
        <v>39202080</v>
      </c>
      <c r="I3893" s="410" t="str">
        <f t="shared" si="121"/>
        <v>-- Kurių storis didesnis kaip 0,10 mm</v>
      </c>
      <c r="J3893" s="410" t="str">
        <f t="shared" si="121"/>
        <v>kilogramai</v>
      </c>
    </row>
    <row r="3894" spans="1:10" ht="18" hidden="1" customHeight="1">
      <c r="A3894" s="414"/>
      <c r="B3894" s="414"/>
      <c r="C3894" s="414"/>
      <c r="D3894" s="414"/>
      <c r="E3894" s="412">
        <v>2006</v>
      </c>
      <c r="F3894" s="413"/>
      <c r="G3894" s="413"/>
      <c r="H3894" s="410">
        <f t="shared" si="120"/>
        <v>39202080</v>
      </c>
      <c r="I3894" s="410" t="str">
        <f t="shared" si="121"/>
        <v>-- Kurių storis didesnis kaip 0,10 mm</v>
      </c>
      <c r="J3894" s="410" t="str">
        <f t="shared" si="121"/>
        <v>kilogramai</v>
      </c>
    </row>
    <row r="3895" spans="1:10" ht="18" hidden="1" customHeight="1">
      <c r="A3895" s="414"/>
      <c r="B3895" s="414"/>
      <c r="C3895" s="414"/>
      <c r="D3895" s="414"/>
      <c r="E3895" s="412">
        <v>2005</v>
      </c>
      <c r="F3895" s="413"/>
      <c r="G3895" s="413"/>
      <c r="H3895" s="410">
        <f t="shared" si="120"/>
        <v>39202080</v>
      </c>
      <c r="I3895" s="410" t="str">
        <f t="shared" si="121"/>
        <v>-- Kurių storis didesnis kaip 0,10 mm</v>
      </c>
      <c r="J3895" s="410" t="str">
        <f t="shared" si="121"/>
        <v>kilogramai</v>
      </c>
    </row>
    <row r="3896" spans="1:10" ht="18" hidden="1" customHeight="1">
      <c r="A3896" s="414"/>
      <c r="B3896" s="411" t="s">
        <v>3505</v>
      </c>
      <c r="C3896" s="411" t="s">
        <v>3448</v>
      </c>
      <c r="D3896" s="411" t="s">
        <v>3054</v>
      </c>
      <c r="E3896" s="412">
        <v>2018</v>
      </c>
      <c r="F3896" s="413"/>
      <c r="G3896" s="413"/>
      <c r="H3896" s="410">
        <f t="shared" si="120"/>
        <v>39202090</v>
      </c>
      <c r="I3896" s="410" t="str">
        <f t="shared" si="121"/>
        <v>-- Kitos</v>
      </c>
      <c r="J3896" s="410" t="str">
        <f t="shared" si="121"/>
        <v>kilogramai</v>
      </c>
    </row>
    <row r="3897" spans="1:10" ht="18" hidden="1" customHeight="1">
      <c r="A3897" s="414"/>
      <c r="B3897" s="414"/>
      <c r="C3897" s="414"/>
      <c r="D3897" s="414"/>
      <c r="E3897" s="412">
        <v>2017</v>
      </c>
      <c r="F3897" s="413"/>
      <c r="G3897" s="413"/>
      <c r="H3897" s="410">
        <f t="shared" si="120"/>
        <v>39202090</v>
      </c>
      <c r="I3897" s="410" t="str">
        <f t="shared" si="121"/>
        <v>-- Kitos</v>
      </c>
      <c r="J3897" s="410" t="str">
        <f t="shared" si="121"/>
        <v>kilogramai</v>
      </c>
    </row>
    <row r="3898" spans="1:10" ht="18" hidden="1" customHeight="1">
      <c r="A3898" s="414"/>
      <c r="B3898" s="414"/>
      <c r="C3898" s="414"/>
      <c r="D3898" s="414"/>
      <c r="E3898" s="412">
        <v>2016</v>
      </c>
      <c r="F3898" s="413"/>
      <c r="G3898" s="413"/>
      <c r="H3898" s="410">
        <f t="shared" si="120"/>
        <v>39202090</v>
      </c>
      <c r="I3898" s="410" t="str">
        <f t="shared" si="121"/>
        <v>-- Kitos</v>
      </c>
      <c r="J3898" s="410" t="str">
        <f t="shared" si="121"/>
        <v>kilogramai</v>
      </c>
    </row>
    <row r="3899" spans="1:10" ht="18" hidden="1" customHeight="1">
      <c r="A3899" s="414"/>
      <c r="B3899" s="414"/>
      <c r="C3899" s="414"/>
      <c r="D3899" s="414"/>
      <c r="E3899" s="412">
        <v>2015</v>
      </c>
      <c r="F3899" s="413"/>
      <c r="G3899" s="413"/>
      <c r="H3899" s="410">
        <f t="shared" si="120"/>
        <v>39202090</v>
      </c>
      <c r="I3899" s="410" t="str">
        <f t="shared" si="121"/>
        <v>-- Kitos</v>
      </c>
      <c r="J3899" s="410" t="str">
        <f t="shared" si="121"/>
        <v>kilogramai</v>
      </c>
    </row>
    <row r="3900" spans="1:10" ht="18" hidden="1" customHeight="1">
      <c r="A3900" s="414"/>
      <c r="B3900" s="414"/>
      <c r="C3900" s="414"/>
      <c r="D3900" s="414"/>
      <c r="E3900" s="412">
        <v>2014</v>
      </c>
      <c r="F3900" s="413"/>
      <c r="G3900" s="413"/>
      <c r="H3900" s="410">
        <f t="shared" si="120"/>
        <v>39202090</v>
      </c>
      <c r="I3900" s="410" t="str">
        <f t="shared" si="121"/>
        <v>-- Kitos</v>
      </c>
      <c r="J3900" s="410" t="str">
        <f t="shared" si="121"/>
        <v>kilogramai</v>
      </c>
    </row>
    <row r="3901" spans="1:10" ht="18" hidden="1" customHeight="1">
      <c r="A3901" s="414"/>
      <c r="B3901" s="414"/>
      <c r="C3901" s="414"/>
      <c r="D3901" s="414"/>
      <c r="E3901" s="412">
        <v>2013</v>
      </c>
      <c r="F3901" s="413"/>
      <c r="G3901" s="413"/>
      <c r="H3901" s="410">
        <f t="shared" si="120"/>
        <v>39202090</v>
      </c>
      <c r="I3901" s="410" t="str">
        <f t="shared" si="121"/>
        <v>-- Kitos</v>
      </c>
      <c r="J3901" s="410" t="str">
        <f t="shared" si="121"/>
        <v>kilogramai</v>
      </c>
    </row>
    <row r="3902" spans="1:10" ht="18" hidden="1" customHeight="1">
      <c r="A3902" s="414"/>
      <c r="B3902" s="414"/>
      <c r="C3902" s="414"/>
      <c r="D3902" s="414"/>
      <c r="E3902" s="412">
        <v>2012</v>
      </c>
      <c r="F3902" s="413"/>
      <c r="G3902" s="413"/>
      <c r="H3902" s="410">
        <f t="shared" si="120"/>
        <v>39202090</v>
      </c>
      <c r="I3902" s="410" t="str">
        <f t="shared" si="121"/>
        <v>-- Kitos</v>
      </c>
      <c r="J3902" s="410" t="str">
        <f t="shared" si="121"/>
        <v>kilogramai</v>
      </c>
    </row>
    <row r="3903" spans="1:10" ht="18" hidden="1" customHeight="1">
      <c r="A3903" s="414"/>
      <c r="B3903" s="414"/>
      <c r="C3903" s="414"/>
      <c r="D3903" s="414"/>
      <c r="E3903" s="412">
        <v>2011</v>
      </c>
      <c r="F3903" s="413"/>
      <c r="G3903" s="413"/>
      <c r="H3903" s="410">
        <f t="shared" si="120"/>
        <v>39202090</v>
      </c>
      <c r="I3903" s="410" t="str">
        <f t="shared" si="121"/>
        <v>-- Kitos</v>
      </c>
      <c r="J3903" s="410" t="str">
        <f t="shared" si="121"/>
        <v>kilogramai</v>
      </c>
    </row>
    <row r="3904" spans="1:10" ht="18" hidden="1" customHeight="1">
      <c r="A3904" s="414"/>
      <c r="B3904" s="414"/>
      <c r="C3904" s="414"/>
      <c r="D3904" s="414"/>
      <c r="E3904" s="412">
        <v>2010</v>
      </c>
      <c r="F3904" s="413"/>
      <c r="G3904" s="413"/>
      <c r="H3904" s="410">
        <f t="shared" si="120"/>
        <v>39202090</v>
      </c>
      <c r="I3904" s="410" t="str">
        <f t="shared" si="121"/>
        <v>-- Kitos</v>
      </c>
      <c r="J3904" s="410" t="str">
        <f t="shared" si="121"/>
        <v>kilogramai</v>
      </c>
    </row>
    <row r="3905" spans="1:10" ht="18" hidden="1" customHeight="1">
      <c r="A3905" s="414"/>
      <c r="B3905" s="414"/>
      <c r="C3905" s="414"/>
      <c r="D3905" s="414"/>
      <c r="E3905" s="412">
        <v>2009</v>
      </c>
      <c r="F3905" s="413">
        <v>390152.7</v>
      </c>
      <c r="G3905" s="413">
        <v>1463108.7</v>
      </c>
      <c r="H3905" s="410">
        <f t="shared" si="120"/>
        <v>39202090</v>
      </c>
      <c r="I3905" s="410" t="str">
        <f t="shared" si="121"/>
        <v>-- Kitos</v>
      </c>
      <c r="J3905" s="410" t="str">
        <f t="shared" si="121"/>
        <v>kilogramai</v>
      </c>
    </row>
    <row r="3906" spans="1:10" ht="18" hidden="1" customHeight="1">
      <c r="A3906" s="414"/>
      <c r="B3906" s="414"/>
      <c r="C3906" s="414"/>
      <c r="D3906" s="414"/>
      <c r="E3906" s="412">
        <v>2008</v>
      </c>
      <c r="F3906" s="413">
        <v>243772.2</v>
      </c>
      <c r="G3906" s="413">
        <v>1376887.9</v>
      </c>
      <c r="H3906" s="410">
        <f t="shared" si="120"/>
        <v>39202090</v>
      </c>
      <c r="I3906" s="410" t="str">
        <f t="shared" si="121"/>
        <v>-- Kitos</v>
      </c>
      <c r="J3906" s="410" t="str">
        <f t="shared" si="121"/>
        <v>kilogramai</v>
      </c>
    </row>
    <row r="3907" spans="1:10" ht="18" hidden="1" customHeight="1">
      <c r="A3907" s="414"/>
      <c r="B3907" s="414"/>
      <c r="C3907" s="414"/>
      <c r="D3907" s="414"/>
      <c r="E3907" s="412">
        <v>2007</v>
      </c>
      <c r="F3907" s="413">
        <v>324005.40000000002</v>
      </c>
      <c r="G3907" s="413">
        <v>1156628.3</v>
      </c>
      <c r="H3907" s="410">
        <f t="shared" si="120"/>
        <v>39202090</v>
      </c>
      <c r="I3907" s="410" t="str">
        <f t="shared" si="121"/>
        <v>-- Kitos</v>
      </c>
      <c r="J3907" s="410" t="str">
        <f t="shared" si="121"/>
        <v>kilogramai</v>
      </c>
    </row>
    <row r="3908" spans="1:10" ht="18" hidden="1" customHeight="1">
      <c r="A3908" s="414"/>
      <c r="B3908" s="414"/>
      <c r="C3908" s="414"/>
      <c r="D3908" s="414"/>
      <c r="E3908" s="412">
        <v>2006</v>
      </c>
      <c r="F3908" s="413">
        <v>234410.8</v>
      </c>
      <c r="G3908" s="413">
        <v>1028109.6</v>
      </c>
      <c r="H3908" s="410">
        <f t="shared" si="120"/>
        <v>39202090</v>
      </c>
      <c r="I3908" s="410" t="str">
        <f t="shared" si="121"/>
        <v>-- Kitos</v>
      </c>
      <c r="J3908" s="410" t="str">
        <f t="shared" si="121"/>
        <v>kilogramai</v>
      </c>
    </row>
    <row r="3909" spans="1:10" ht="18" hidden="1" customHeight="1">
      <c r="A3909" s="414"/>
      <c r="B3909" s="414"/>
      <c r="C3909" s="414"/>
      <c r="D3909" s="414"/>
      <c r="E3909" s="412">
        <v>2005</v>
      </c>
      <c r="F3909" s="413">
        <v>157730.29999999999</v>
      </c>
      <c r="G3909" s="413">
        <v>881049.1</v>
      </c>
      <c r="H3909" s="410">
        <f t="shared" ref="H3909:H3972" si="122">+IF(B3909=0,H3908,VALUE(B3909))</f>
        <v>39202090</v>
      </c>
      <c r="I3909" s="410" t="str">
        <f t="shared" ref="I3909:J3972" si="123">+IF(C3909=0,I3908,C3909)</f>
        <v>-- Kitos</v>
      </c>
      <c r="J3909" s="410" t="str">
        <f t="shared" si="123"/>
        <v>kilogramai</v>
      </c>
    </row>
    <row r="3910" spans="1:10" ht="18" hidden="1" customHeight="1">
      <c r="A3910" s="414"/>
      <c r="B3910" s="411" t="s">
        <v>3506</v>
      </c>
      <c r="C3910" s="411" t="s">
        <v>3507</v>
      </c>
      <c r="D3910" s="411" t="s">
        <v>3054</v>
      </c>
      <c r="E3910" s="412">
        <v>2018</v>
      </c>
      <c r="F3910" s="413">
        <v>1438896.4</v>
      </c>
      <c r="G3910" s="413">
        <v>4790106.5999999996</v>
      </c>
      <c r="H3910" s="410">
        <f t="shared" si="122"/>
        <v>39203000</v>
      </c>
      <c r="I3910" s="410" t="str">
        <f t="shared" si="123"/>
        <v>-- Iš stireno polimerų</v>
      </c>
      <c r="J3910" s="410" t="str">
        <f t="shared" si="123"/>
        <v>kilogramai</v>
      </c>
    </row>
    <row r="3911" spans="1:10" ht="18" hidden="1" customHeight="1">
      <c r="A3911" s="414"/>
      <c r="B3911" s="414"/>
      <c r="C3911" s="414"/>
      <c r="D3911" s="414"/>
      <c r="E3911" s="412">
        <v>2017</v>
      </c>
      <c r="F3911" s="413">
        <v>1477320.9</v>
      </c>
      <c r="G3911" s="413">
        <v>4108030</v>
      </c>
      <c r="H3911" s="410">
        <f t="shared" si="122"/>
        <v>39203000</v>
      </c>
      <c r="I3911" s="410" t="str">
        <f t="shared" si="123"/>
        <v>-- Iš stireno polimerų</v>
      </c>
      <c r="J3911" s="410" t="str">
        <f t="shared" si="123"/>
        <v>kilogramai</v>
      </c>
    </row>
    <row r="3912" spans="1:10" ht="18" hidden="1" customHeight="1">
      <c r="A3912" s="414"/>
      <c r="B3912" s="414"/>
      <c r="C3912" s="414"/>
      <c r="D3912" s="414"/>
      <c r="E3912" s="412">
        <v>2016</v>
      </c>
      <c r="F3912" s="413">
        <v>762352.9</v>
      </c>
      <c r="G3912" s="413">
        <v>4175727.1</v>
      </c>
      <c r="H3912" s="410">
        <f t="shared" si="122"/>
        <v>39203000</v>
      </c>
      <c r="I3912" s="410" t="str">
        <f t="shared" si="123"/>
        <v>-- Iš stireno polimerų</v>
      </c>
      <c r="J3912" s="410" t="str">
        <f t="shared" si="123"/>
        <v>kilogramai</v>
      </c>
    </row>
    <row r="3913" spans="1:10" ht="18" hidden="1" customHeight="1">
      <c r="A3913" s="414"/>
      <c r="B3913" s="414"/>
      <c r="C3913" s="414"/>
      <c r="D3913" s="414"/>
      <c r="E3913" s="412">
        <v>2015</v>
      </c>
      <c r="F3913" s="413">
        <v>674633.1</v>
      </c>
      <c r="G3913" s="413">
        <v>3993239.3</v>
      </c>
      <c r="H3913" s="410">
        <f t="shared" si="122"/>
        <v>39203000</v>
      </c>
      <c r="I3913" s="410" t="str">
        <f t="shared" si="123"/>
        <v>-- Iš stireno polimerų</v>
      </c>
      <c r="J3913" s="410" t="str">
        <f t="shared" si="123"/>
        <v>kilogramai</v>
      </c>
    </row>
    <row r="3914" spans="1:10" ht="18" hidden="1" customHeight="1">
      <c r="A3914" s="414"/>
      <c r="B3914" s="414"/>
      <c r="C3914" s="414"/>
      <c r="D3914" s="414"/>
      <c r="E3914" s="412">
        <v>2014</v>
      </c>
      <c r="F3914" s="413">
        <v>750623</v>
      </c>
      <c r="G3914" s="413">
        <v>3070524.4</v>
      </c>
      <c r="H3914" s="410">
        <f t="shared" si="122"/>
        <v>39203000</v>
      </c>
      <c r="I3914" s="410" t="str">
        <f t="shared" si="123"/>
        <v>-- Iš stireno polimerų</v>
      </c>
      <c r="J3914" s="410" t="str">
        <f t="shared" si="123"/>
        <v>kilogramai</v>
      </c>
    </row>
    <row r="3915" spans="1:10" ht="18" hidden="1" customHeight="1">
      <c r="A3915" s="414"/>
      <c r="B3915" s="414"/>
      <c r="C3915" s="414"/>
      <c r="D3915" s="414"/>
      <c r="E3915" s="412">
        <v>2013</v>
      </c>
      <c r="F3915" s="413">
        <v>748507.6</v>
      </c>
      <c r="G3915" s="413">
        <v>2826471.7</v>
      </c>
      <c r="H3915" s="410">
        <f t="shared" si="122"/>
        <v>39203000</v>
      </c>
      <c r="I3915" s="410" t="str">
        <f t="shared" si="123"/>
        <v>-- Iš stireno polimerų</v>
      </c>
      <c r="J3915" s="410" t="str">
        <f t="shared" si="123"/>
        <v>kilogramai</v>
      </c>
    </row>
    <row r="3916" spans="1:10" ht="18" hidden="1" customHeight="1">
      <c r="A3916" s="414"/>
      <c r="B3916" s="414"/>
      <c r="C3916" s="414"/>
      <c r="D3916" s="414"/>
      <c r="E3916" s="412">
        <v>2012</v>
      </c>
      <c r="F3916" s="413">
        <v>1195992.2</v>
      </c>
      <c r="G3916" s="413">
        <v>2199286.1</v>
      </c>
      <c r="H3916" s="410">
        <f t="shared" si="122"/>
        <v>39203000</v>
      </c>
      <c r="I3916" s="410" t="str">
        <f t="shared" si="123"/>
        <v>-- Iš stireno polimerų</v>
      </c>
      <c r="J3916" s="410" t="str">
        <f t="shared" si="123"/>
        <v>kilogramai</v>
      </c>
    </row>
    <row r="3917" spans="1:10" ht="18" hidden="1" customHeight="1">
      <c r="A3917" s="414"/>
      <c r="B3917" s="414"/>
      <c r="C3917" s="414"/>
      <c r="D3917" s="414"/>
      <c r="E3917" s="412">
        <v>2011</v>
      </c>
      <c r="F3917" s="413">
        <v>949999.8</v>
      </c>
      <c r="G3917" s="413">
        <v>1841888.1</v>
      </c>
      <c r="H3917" s="410">
        <f t="shared" si="122"/>
        <v>39203000</v>
      </c>
      <c r="I3917" s="410" t="str">
        <f t="shared" si="123"/>
        <v>-- Iš stireno polimerų</v>
      </c>
      <c r="J3917" s="410" t="str">
        <f t="shared" si="123"/>
        <v>kilogramai</v>
      </c>
    </row>
    <row r="3918" spans="1:10" ht="18" hidden="1" customHeight="1">
      <c r="A3918" s="414"/>
      <c r="B3918" s="414"/>
      <c r="C3918" s="414"/>
      <c r="D3918" s="414"/>
      <c r="E3918" s="412">
        <v>2010</v>
      </c>
      <c r="F3918" s="413">
        <v>520510.6</v>
      </c>
      <c r="G3918" s="413">
        <v>1559737.1</v>
      </c>
      <c r="H3918" s="410">
        <f t="shared" si="122"/>
        <v>39203000</v>
      </c>
      <c r="I3918" s="410" t="str">
        <f t="shared" si="123"/>
        <v>-- Iš stireno polimerų</v>
      </c>
      <c r="J3918" s="410" t="str">
        <f t="shared" si="123"/>
        <v>kilogramai</v>
      </c>
    </row>
    <row r="3919" spans="1:10" ht="18" hidden="1" customHeight="1">
      <c r="A3919" s="414"/>
      <c r="B3919" s="414"/>
      <c r="C3919" s="414"/>
      <c r="D3919" s="414"/>
      <c r="E3919" s="412">
        <v>2009</v>
      </c>
      <c r="F3919" s="413">
        <v>230233.8</v>
      </c>
      <c r="G3919" s="413">
        <v>2229995</v>
      </c>
      <c r="H3919" s="410">
        <f t="shared" si="122"/>
        <v>39203000</v>
      </c>
      <c r="I3919" s="410" t="str">
        <f t="shared" si="123"/>
        <v>-- Iš stireno polimerų</v>
      </c>
      <c r="J3919" s="410" t="str">
        <f t="shared" si="123"/>
        <v>kilogramai</v>
      </c>
    </row>
    <row r="3920" spans="1:10" ht="18" hidden="1" customHeight="1">
      <c r="A3920" s="414"/>
      <c r="B3920" s="414"/>
      <c r="C3920" s="414"/>
      <c r="D3920" s="414"/>
      <c r="E3920" s="412">
        <v>2008</v>
      </c>
      <c r="F3920" s="413">
        <v>1238477</v>
      </c>
      <c r="G3920" s="413">
        <v>2536485.2000000002</v>
      </c>
      <c r="H3920" s="410">
        <f t="shared" si="122"/>
        <v>39203000</v>
      </c>
      <c r="I3920" s="410" t="str">
        <f t="shared" si="123"/>
        <v>-- Iš stireno polimerų</v>
      </c>
      <c r="J3920" s="410" t="str">
        <f t="shared" si="123"/>
        <v>kilogramai</v>
      </c>
    </row>
    <row r="3921" spans="1:10" ht="18" hidden="1" customHeight="1">
      <c r="A3921" s="414"/>
      <c r="B3921" s="414"/>
      <c r="C3921" s="414"/>
      <c r="D3921" s="414"/>
      <c r="E3921" s="412">
        <v>2007</v>
      </c>
      <c r="F3921" s="413">
        <v>1684954.8</v>
      </c>
      <c r="G3921" s="413">
        <v>2752880.7</v>
      </c>
      <c r="H3921" s="410">
        <f t="shared" si="122"/>
        <v>39203000</v>
      </c>
      <c r="I3921" s="410" t="str">
        <f t="shared" si="123"/>
        <v>-- Iš stireno polimerų</v>
      </c>
      <c r="J3921" s="410" t="str">
        <f t="shared" si="123"/>
        <v>kilogramai</v>
      </c>
    </row>
    <row r="3922" spans="1:10" ht="18" hidden="1" customHeight="1">
      <c r="A3922" s="414"/>
      <c r="B3922" s="414"/>
      <c r="C3922" s="414"/>
      <c r="D3922" s="414"/>
      <c r="E3922" s="412">
        <v>2006</v>
      </c>
      <c r="F3922" s="413">
        <v>1185018.1000000001</v>
      </c>
      <c r="G3922" s="413">
        <v>2081372</v>
      </c>
      <c r="H3922" s="410">
        <f t="shared" si="122"/>
        <v>39203000</v>
      </c>
      <c r="I3922" s="410" t="str">
        <f t="shared" si="123"/>
        <v>-- Iš stireno polimerų</v>
      </c>
      <c r="J3922" s="410" t="str">
        <f t="shared" si="123"/>
        <v>kilogramai</v>
      </c>
    </row>
    <row r="3923" spans="1:10" ht="18" hidden="1" customHeight="1">
      <c r="A3923" s="414"/>
      <c r="B3923" s="414"/>
      <c r="C3923" s="414"/>
      <c r="D3923" s="414"/>
      <c r="E3923" s="412">
        <v>2005</v>
      </c>
      <c r="F3923" s="413">
        <v>806124.8</v>
      </c>
      <c r="G3923" s="413">
        <v>1314315.8999999999</v>
      </c>
      <c r="H3923" s="410">
        <f t="shared" si="122"/>
        <v>39203000</v>
      </c>
      <c r="I3923" s="410" t="str">
        <f t="shared" si="123"/>
        <v>-- Iš stireno polimerų</v>
      </c>
      <c r="J3923" s="410" t="str">
        <f t="shared" si="123"/>
        <v>kilogramai</v>
      </c>
    </row>
    <row r="3924" spans="1:10" ht="18" hidden="1" customHeight="1">
      <c r="A3924" s="414"/>
      <c r="B3924" s="411" t="s">
        <v>3508</v>
      </c>
      <c r="C3924" s="411" t="s">
        <v>3509</v>
      </c>
      <c r="D3924" s="411" t="s">
        <v>3054</v>
      </c>
      <c r="E3924" s="412">
        <v>2018</v>
      </c>
      <c r="F3924" s="413">
        <v>263650.8</v>
      </c>
      <c r="G3924" s="413">
        <v>687713</v>
      </c>
      <c r="H3924" s="410">
        <f t="shared" si="122"/>
        <v>39204310</v>
      </c>
      <c r="I3924" s="410" t="str">
        <f t="shared" si="123"/>
        <v>--- Kurių storis ne didesnis kaip 1 mm</v>
      </c>
      <c r="J3924" s="410" t="str">
        <f t="shared" si="123"/>
        <v>kilogramai</v>
      </c>
    </row>
    <row r="3925" spans="1:10" ht="18" hidden="1" customHeight="1">
      <c r="A3925" s="414"/>
      <c r="B3925" s="414"/>
      <c r="C3925" s="414"/>
      <c r="D3925" s="414"/>
      <c r="E3925" s="412">
        <v>2017</v>
      </c>
      <c r="F3925" s="413">
        <v>284425.40000000002</v>
      </c>
      <c r="G3925" s="413">
        <v>648321.30000000005</v>
      </c>
      <c r="H3925" s="410">
        <f t="shared" si="122"/>
        <v>39204310</v>
      </c>
      <c r="I3925" s="410" t="str">
        <f t="shared" si="123"/>
        <v>--- Kurių storis ne didesnis kaip 1 mm</v>
      </c>
      <c r="J3925" s="410" t="str">
        <f t="shared" si="123"/>
        <v>kilogramai</v>
      </c>
    </row>
    <row r="3926" spans="1:10" ht="18" hidden="1" customHeight="1">
      <c r="A3926" s="414"/>
      <c r="B3926" s="414"/>
      <c r="C3926" s="414"/>
      <c r="D3926" s="414"/>
      <c r="E3926" s="412">
        <v>2016</v>
      </c>
      <c r="F3926" s="413">
        <v>248894</v>
      </c>
      <c r="G3926" s="413">
        <v>572025.19999999995</v>
      </c>
      <c r="H3926" s="410">
        <f t="shared" si="122"/>
        <v>39204310</v>
      </c>
      <c r="I3926" s="410" t="str">
        <f t="shared" si="123"/>
        <v>--- Kurių storis ne didesnis kaip 1 mm</v>
      </c>
      <c r="J3926" s="410" t="str">
        <f t="shared" si="123"/>
        <v>kilogramai</v>
      </c>
    </row>
    <row r="3927" spans="1:10" ht="18" hidden="1" customHeight="1">
      <c r="A3927" s="414"/>
      <c r="B3927" s="414"/>
      <c r="C3927" s="414"/>
      <c r="D3927" s="414"/>
      <c r="E3927" s="412">
        <v>2015</v>
      </c>
      <c r="F3927" s="413">
        <v>245036.3</v>
      </c>
      <c r="G3927" s="413">
        <v>490733.1</v>
      </c>
      <c r="H3927" s="410">
        <f t="shared" si="122"/>
        <v>39204310</v>
      </c>
      <c r="I3927" s="410" t="str">
        <f t="shared" si="123"/>
        <v>--- Kurių storis ne didesnis kaip 1 mm</v>
      </c>
      <c r="J3927" s="410" t="str">
        <f t="shared" si="123"/>
        <v>kilogramai</v>
      </c>
    </row>
    <row r="3928" spans="1:10" ht="18" hidden="1" customHeight="1">
      <c r="A3928" s="414"/>
      <c r="B3928" s="414"/>
      <c r="C3928" s="414"/>
      <c r="D3928" s="414"/>
      <c r="E3928" s="412">
        <v>2014</v>
      </c>
      <c r="F3928" s="413">
        <v>131061.5</v>
      </c>
      <c r="G3928" s="413">
        <v>275451.90000000002</v>
      </c>
      <c r="H3928" s="410">
        <f t="shared" si="122"/>
        <v>39204310</v>
      </c>
      <c r="I3928" s="410" t="str">
        <f t="shared" si="123"/>
        <v>--- Kurių storis ne didesnis kaip 1 mm</v>
      </c>
      <c r="J3928" s="410" t="str">
        <f t="shared" si="123"/>
        <v>kilogramai</v>
      </c>
    </row>
    <row r="3929" spans="1:10" ht="18" hidden="1" customHeight="1">
      <c r="A3929" s="414"/>
      <c r="B3929" s="414"/>
      <c r="C3929" s="414"/>
      <c r="D3929" s="414"/>
      <c r="E3929" s="412">
        <v>2013</v>
      </c>
      <c r="F3929" s="413">
        <v>202819.3</v>
      </c>
      <c r="G3929" s="413">
        <v>350742.4</v>
      </c>
      <c r="H3929" s="410">
        <f t="shared" si="122"/>
        <v>39204310</v>
      </c>
      <c r="I3929" s="410" t="str">
        <f t="shared" si="123"/>
        <v>--- Kurių storis ne didesnis kaip 1 mm</v>
      </c>
      <c r="J3929" s="410" t="str">
        <f t="shared" si="123"/>
        <v>kilogramai</v>
      </c>
    </row>
    <row r="3930" spans="1:10" ht="18" hidden="1" customHeight="1">
      <c r="A3930" s="414"/>
      <c r="B3930" s="414"/>
      <c r="C3930" s="414"/>
      <c r="D3930" s="414"/>
      <c r="E3930" s="412">
        <v>2012</v>
      </c>
      <c r="F3930" s="413">
        <v>273404.09999999998</v>
      </c>
      <c r="G3930" s="413">
        <v>359385.4</v>
      </c>
      <c r="H3930" s="410">
        <f t="shared" si="122"/>
        <v>39204310</v>
      </c>
      <c r="I3930" s="410" t="str">
        <f t="shared" si="123"/>
        <v>--- Kurių storis ne didesnis kaip 1 mm</v>
      </c>
      <c r="J3930" s="410" t="str">
        <f t="shared" si="123"/>
        <v>kilogramai</v>
      </c>
    </row>
    <row r="3931" spans="1:10" ht="18" hidden="1" customHeight="1">
      <c r="A3931" s="414"/>
      <c r="B3931" s="414"/>
      <c r="C3931" s="414"/>
      <c r="D3931" s="414"/>
      <c r="E3931" s="412">
        <v>2011</v>
      </c>
      <c r="F3931" s="413">
        <v>120650.4</v>
      </c>
      <c r="G3931" s="413">
        <v>565158.80000000005</v>
      </c>
      <c r="H3931" s="410">
        <f t="shared" si="122"/>
        <v>39204310</v>
      </c>
      <c r="I3931" s="410" t="str">
        <f t="shared" si="123"/>
        <v>--- Kurių storis ne didesnis kaip 1 mm</v>
      </c>
      <c r="J3931" s="410" t="str">
        <f t="shared" si="123"/>
        <v>kilogramai</v>
      </c>
    </row>
    <row r="3932" spans="1:10" ht="18" hidden="1" customHeight="1">
      <c r="A3932" s="414"/>
      <c r="B3932" s="414"/>
      <c r="C3932" s="414"/>
      <c r="D3932" s="414"/>
      <c r="E3932" s="412">
        <v>2010</v>
      </c>
      <c r="F3932" s="413">
        <v>116883.1</v>
      </c>
      <c r="G3932" s="413">
        <v>476075.7</v>
      </c>
      <c r="H3932" s="410">
        <f t="shared" si="122"/>
        <v>39204310</v>
      </c>
      <c r="I3932" s="410" t="str">
        <f t="shared" si="123"/>
        <v>--- Kurių storis ne didesnis kaip 1 mm</v>
      </c>
      <c r="J3932" s="410" t="str">
        <f t="shared" si="123"/>
        <v>kilogramai</v>
      </c>
    </row>
    <row r="3933" spans="1:10" ht="18" hidden="1" customHeight="1">
      <c r="A3933" s="414"/>
      <c r="B3933" s="414"/>
      <c r="C3933" s="414"/>
      <c r="D3933" s="414"/>
      <c r="E3933" s="412">
        <v>2009</v>
      </c>
      <c r="F3933" s="413">
        <v>139284.1</v>
      </c>
      <c r="G3933" s="413">
        <v>381076.8</v>
      </c>
      <c r="H3933" s="410">
        <f t="shared" si="122"/>
        <v>39204310</v>
      </c>
      <c r="I3933" s="410" t="str">
        <f t="shared" si="123"/>
        <v>--- Kurių storis ne didesnis kaip 1 mm</v>
      </c>
      <c r="J3933" s="410" t="str">
        <f t="shared" si="123"/>
        <v>kilogramai</v>
      </c>
    </row>
    <row r="3934" spans="1:10" ht="18" hidden="1" customHeight="1">
      <c r="A3934" s="414"/>
      <c r="B3934" s="414"/>
      <c r="C3934" s="414"/>
      <c r="D3934" s="414"/>
      <c r="E3934" s="412">
        <v>2008</v>
      </c>
      <c r="F3934" s="413">
        <v>226667.9</v>
      </c>
      <c r="G3934" s="413">
        <v>716888.1</v>
      </c>
      <c r="H3934" s="410">
        <f t="shared" si="122"/>
        <v>39204310</v>
      </c>
      <c r="I3934" s="410" t="str">
        <f t="shared" si="123"/>
        <v>--- Kurių storis ne didesnis kaip 1 mm</v>
      </c>
      <c r="J3934" s="410" t="str">
        <f t="shared" si="123"/>
        <v>kilogramai</v>
      </c>
    </row>
    <row r="3935" spans="1:10" ht="18" hidden="1" customHeight="1">
      <c r="A3935" s="414"/>
      <c r="B3935" s="414"/>
      <c r="C3935" s="414"/>
      <c r="D3935" s="414"/>
      <c r="E3935" s="412">
        <v>2007</v>
      </c>
      <c r="F3935" s="413">
        <v>306218.8</v>
      </c>
      <c r="G3935" s="413">
        <v>823933.4</v>
      </c>
      <c r="H3935" s="410">
        <f t="shared" si="122"/>
        <v>39204310</v>
      </c>
      <c r="I3935" s="410" t="str">
        <f t="shared" si="123"/>
        <v>--- Kurių storis ne didesnis kaip 1 mm</v>
      </c>
      <c r="J3935" s="410" t="str">
        <f t="shared" si="123"/>
        <v>kilogramai</v>
      </c>
    </row>
    <row r="3936" spans="1:10" ht="18" hidden="1" customHeight="1">
      <c r="A3936" s="414"/>
      <c r="B3936" s="414"/>
      <c r="C3936" s="414"/>
      <c r="D3936" s="414"/>
      <c r="E3936" s="412">
        <v>2006</v>
      </c>
      <c r="F3936" s="413">
        <v>342135.4</v>
      </c>
      <c r="G3936" s="413">
        <v>977430</v>
      </c>
      <c r="H3936" s="410">
        <f t="shared" si="122"/>
        <v>39204310</v>
      </c>
      <c r="I3936" s="410" t="str">
        <f t="shared" si="123"/>
        <v>--- Kurių storis ne didesnis kaip 1 mm</v>
      </c>
      <c r="J3936" s="410" t="str">
        <f t="shared" si="123"/>
        <v>kilogramai</v>
      </c>
    </row>
    <row r="3937" spans="1:10" ht="18" hidden="1" customHeight="1">
      <c r="A3937" s="414"/>
      <c r="B3937" s="414"/>
      <c r="C3937" s="414"/>
      <c r="D3937" s="414"/>
      <c r="E3937" s="412">
        <v>2005</v>
      </c>
      <c r="F3937" s="413">
        <v>72389.5</v>
      </c>
      <c r="G3937" s="413">
        <v>540882.19999999995</v>
      </c>
      <c r="H3937" s="410">
        <f t="shared" si="122"/>
        <v>39204310</v>
      </c>
      <c r="I3937" s="410" t="str">
        <f t="shared" si="123"/>
        <v>--- Kurių storis ne didesnis kaip 1 mm</v>
      </c>
      <c r="J3937" s="410" t="str">
        <f t="shared" si="123"/>
        <v>kilogramai</v>
      </c>
    </row>
    <row r="3938" spans="1:10" ht="18" hidden="1" customHeight="1">
      <c r="A3938" s="414"/>
      <c r="B3938" s="411" t="s">
        <v>3510</v>
      </c>
      <c r="C3938" s="411" t="s">
        <v>3511</v>
      </c>
      <c r="D3938" s="411" t="s">
        <v>3054</v>
      </c>
      <c r="E3938" s="412">
        <v>2018</v>
      </c>
      <c r="F3938" s="413">
        <v>32866.5</v>
      </c>
      <c r="G3938" s="413">
        <v>76769.7</v>
      </c>
      <c r="H3938" s="410">
        <f t="shared" si="122"/>
        <v>39204390</v>
      </c>
      <c r="I3938" s="410" t="str">
        <f t="shared" si="123"/>
        <v>--- Kurio storis didesnis kaip 1 mm</v>
      </c>
      <c r="J3938" s="410" t="str">
        <f t="shared" si="123"/>
        <v>kilogramai</v>
      </c>
    </row>
    <row r="3939" spans="1:10" ht="18" hidden="1" customHeight="1">
      <c r="A3939" s="414"/>
      <c r="B3939" s="414"/>
      <c r="C3939" s="414"/>
      <c r="D3939" s="414"/>
      <c r="E3939" s="412">
        <v>2017</v>
      </c>
      <c r="F3939" s="413">
        <v>15657.6</v>
      </c>
      <c r="G3939" s="413">
        <v>60780.5</v>
      </c>
      <c r="H3939" s="410">
        <f t="shared" si="122"/>
        <v>39204390</v>
      </c>
      <c r="I3939" s="410" t="str">
        <f t="shared" si="123"/>
        <v>--- Kurio storis didesnis kaip 1 mm</v>
      </c>
      <c r="J3939" s="410" t="str">
        <f t="shared" si="123"/>
        <v>kilogramai</v>
      </c>
    </row>
    <row r="3940" spans="1:10" ht="18" hidden="1" customHeight="1">
      <c r="A3940" s="414"/>
      <c r="B3940" s="414"/>
      <c r="C3940" s="414"/>
      <c r="D3940" s="414"/>
      <c r="E3940" s="412">
        <v>2016</v>
      </c>
      <c r="F3940" s="413">
        <v>59620.7</v>
      </c>
      <c r="G3940" s="413">
        <v>109304.2</v>
      </c>
      <c r="H3940" s="410">
        <f t="shared" si="122"/>
        <v>39204390</v>
      </c>
      <c r="I3940" s="410" t="str">
        <f t="shared" si="123"/>
        <v>--- Kurio storis didesnis kaip 1 mm</v>
      </c>
      <c r="J3940" s="410" t="str">
        <f t="shared" si="123"/>
        <v>kilogramai</v>
      </c>
    </row>
    <row r="3941" spans="1:10" ht="18" hidden="1" customHeight="1">
      <c r="A3941" s="414"/>
      <c r="B3941" s="414"/>
      <c r="C3941" s="414"/>
      <c r="D3941" s="414"/>
      <c r="E3941" s="412">
        <v>2015</v>
      </c>
      <c r="F3941" s="413">
        <v>33767.4</v>
      </c>
      <c r="G3941" s="413">
        <v>130576.6</v>
      </c>
      <c r="H3941" s="410">
        <f t="shared" si="122"/>
        <v>39204390</v>
      </c>
      <c r="I3941" s="410" t="str">
        <f t="shared" si="123"/>
        <v>--- Kurio storis didesnis kaip 1 mm</v>
      </c>
      <c r="J3941" s="410" t="str">
        <f t="shared" si="123"/>
        <v>kilogramai</v>
      </c>
    </row>
    <row r="3942" spans="1:10" ht="18" hidden="1" customHeight="1">
      <c r="A3942" s="414"/>
      <c r="B3942" s="414"/>
      <c r="C3942" s="414"/>
      <c r="D3942" s="414"/>
      <c r="E3942" s="412">
        <v>2014</v>
      </c>
      <c r="F3942" s="413">
        <v>159935.20000000001</v>
      </c>
      <c r="G3942" s="413">
        <v>225227.6</v>
      </c>
      <c r="H3942" s="410">
        <f t="shared" si="122"/>
        <v>39204390</v>
      </c>
      <c r="I3942" s="410" t="str">
        <f t="shared" si="123"/>
        <v>--- Kurio storis didesnis kaip 1 mm</v>
      </c>
      <c r="J3942" s="410" t="str">
        <f t="shared" si="123"/>
        <v>kilogramai</v>
      </c>
    </row>
    <row r="3943" spans="1:10" ht="18" hidden="1" customHeight="1">
      <c r="A3943" s="414"/>
      <c r="B3943" s="414"/>
      <c r="C3943" s="414"/>
      <c r="D3943" s="414"/>
      <c r="E3943" s="412">
        <v>2013</v>
      </c>
      <c r="F3943" s="413">
        <v>89124.2</v>
      </c>
      <c r="G3943" s="413">
        <v>99142.1</v>
      </c>
      <c r="H3943" s="410">
        <f t="shared" si="122"/>
        <v>39204390</v>
      </c>
      <c r="I3943" s="410" t="str">
        <f t="shared" si="123"/>
        <v>--- Kurio storis didesnis kaip 1 mm</v>
      </c>
      <c r="J3943" s="410" t="str">
        <f t="shared" si="123"/>
        <v>kilogramai</v>
      </c>
    </row>
    <row r="3944" spans="1:10" ht="18" hidden="1" customHeight="1">
      <c r="A3944" s="414"/>
      <c r="B3944" s="414"/>
      <c r="C3944" s="414"/>
      <c r="D3944" s="414"/>
      <c r="E3944" s="412">
        <v>2012</v>
      </c>
      <c r="F3944" s="413">
        <v>188205.2</v>
      </c>
      <c r="G3944" s="413">
        <v>73936.2</v>
      </c>
      <c r="H3944" s="410">
        <f t="shared" si="122"/>
        <v>39204390</v>
      </c>
      <c r="I3944" s="410" t="str">
        <f t="shared" si="123"/>
        <v>--- Kurio storis didesnis kaip 1 mm</v>
      </c>
      <c r="J3944" s="410" t="str">
        <f t="shared" si="123"/>
        <v>kilogramai</v>
      </c>
    </row>
    <row r="3945" spans="1:10" ht="18" hidden="1" customHeight="1">
      <c r="A3945" s="414"/>
      <c r="B3945" s="414"/>
      <c r="C3945" s="414"/>
      <c r="D3945" s="414"/>
      <c r="E3945" s="412">
        <v>2011</v>
      </c>
      <c r="F3945" s="413">
        <v>58652.6</v>
      </c>
      <c r="G3945" s="413">
        <v>82119.5</v>
      </c>
      <c r="H3945" s="410">
        <f t="shared" si="122"/>
        <v>39204390</v>
      </c>
      <c r="I3945" s="410" t="str">
        <f t="shared" si="123"/>
        <v>--- Kurio storis didesnis kaip 1 mm</v>
      </c>
      <c r="J3945" s="410" t="str">
        <f t="shared" si="123"/>
        <v>kilogramai</v>
      </c>
    </row>
    <row r="3946" spans="1:10" ht="18" hidden="1" customHeight="1">
      <c r="A3946" s="414"/>
      <c r="B3946" s="414"/>
      <c r="C3946" s="414"/>
      <c r="D3946" s="414"/>
      <c r="E3946" s="412">
        <v>2010</v>
      </c>
      <c r="F3946" s="413">
        <v>93516.7</v>
      </c>
      <c r="G3946" s="413">
        <v>53483.9</v>
      </c>
      <c r="H3946" s="410">
        <f t="shared" si="122"/>
        <v>39204390</v>
      </c>
      <c r="I3946" s="410" t="str">
        <f t="shared" si="123"/>
        <v>--- Kurio storis didesnis kaip 1 mm</v>
      </c>
      <c r="J3946" s="410" t="str">
        <f t="shared" si="123"/>
        <v>kilogramai</v>
      </c>
    </row>
    <row r="3947" spans="1:10" ht="18" hidden="1" customHeight="1">
      <c r="A3947" s="414"/>
      <c r="B3947" s="414"/>
      <c r="C3947" s="414"/>
      <c r="D3947" s="414"/>
      <c r="E3947" s="412">
        <v>2009</v>
      </c>
      <c r="F3947" s="413">
        <v>63183.5</v>
      </c>
      <c r="G3947" s="413">
        <v>43272.6</v>
      </c>
      <c r="H3947" s="410">
        <f t="shared" si="122"/>
        <v>39204390</v>
      </c>
      <c r="I3947" s="410" t="str">
        <f t="shared" si="123"/>
        <v>--- Kurio storis didesnis kaip 1 mm</v>
      </c>
      <c r="J3947" s="410" t="str">
        <f t="shared" si="123"/>
        <v>kilogramai</v>
      </c>
    </row>
    <row r="3948" spans="1:10" ht="18" hidden="1" customHeight="1">
      <c r="A3948" s="414"/>
      <c r="B3948" s="414"/>
      <c r="C3948" s="414"/>
      <c r="D3948" s="414"/>
      <c r="E3948" s="412">
        <v>2008</v>
      </c>
      <c r="F3948" s="413">
        <v>50037.5</v>
      </c>
      <c r="G3948" s="413">
        <v>109751.2</v>
      </c>
      <c r="H3948" s="410">
        <f t="shared" si="122"/>
        <v>39204390</v>
      </c>
      <c r="I3948" s="410" t="str">
        <f t="shared" si="123"/>
        <v>--- Kurio storis didesnis kaip 1 mm</v>
      </c>
      <c r="J3948" s="410" t="str">
        <f t="shared" si="123"/>
        <v>kilogramai</v>
      </c>
    </row>
    <row r="3949" spans="1:10" ht="18" hidden="1" customHeight="1">
      <c r="A3949" s="414"/>
      <c r="B3949" s="414"/>
      <c r="C3949" s="414"/>
      <c r="D3949" s="414"/>
      <c r="E3949" s="412">
        <v>2007</v>
      </c>
      <c r="F3949" s="413">
        <v>77330.8</v>
      </c>
      <c r="G3949" s="413">
        <v>171686.5</v>
      </c>
      <c r="H3949" s="410">
        <f t="shared" si="122"/>
        <v>39204390</v>
      </c>
      <c r="I3949" s="410" t="str">
        <f t="shared" si="123"/>
        <v>--- Kurio storis didesnis kaip 1 mm</v>
      </c>
      <c r="J3949" s="410" t="str">
        <f t="shared" si="123"/>
        <v>kilogramai</v>
      </c>
    </row>
    <row r="3950" spans="1:10" ht="18" hidden="1" customHeight="1">
      <c r="A3950" s="414"/>
      <c r="B3950" s="414"/>
      <c r="C3950" s="414"/>
      <c r="D3950" s="414"/>
      <c r="E3950" s="412">
        <v>2006</v>
      </c>
      <c r="F3950" s="413">
        <v>24403.599999999999</v>
      </c>
      <c r="G3950" s="413">
        <v>87933.2</v>
      </c>
      <c r="H3950" s="410">
        <f t="shared" si="122"/>
        <v>39204390</v>
      </c>
      <c r="I3950" s="410" t="str">
        <f t="shared" si="123"/>
        <v>--- Kurio storis didesnis kaip 1 mm</v>
      </c>
      <c r="J3950" s="410" t="str">
        <f t="shared" si="123"/>
        <v>kilogramai</v>
      </c>
    </row>
    <row r="3951" spans="1:10" ht="18" hidden="1" customHeight="1">
      <c r="A3951" s="414"/>
      <c r="B3951" s="414"/>
      <c r="C3951" s="414"/>
      <c r="D3951" s="414"/>
      <c r="E3951" s="412">
        <v>2005</v>
      </c>
      <c r="F3951" s="413">
        <v>31626.2</v>
      </c>
      <c r="G3951" s="413">
        <v>127719</v>
      </c>
      <c r="H3951" s="410">
        <f t="shared" si="122"/>
        <v>39204390</v>
      </c>
      <c r="I3951" s="410" t="str">
        <f t="shared" si="123"/>
        <v>--- Kurio storis didesnis kaip 1 mm</v>
      </c>
      <c r="J3951" s="410" t="str">
        <f t="shared" si="123"/>
        <v>kilogramai</v>
      </c>
    </row>
    <row r="3952" spans="1:10" ht="18" hidden="1" customHeight="1">
      <c r="A3952" s="414"/>
      <c r="B3952" s="411" t="s">
        <v>3512</v>
      </c>
      <c r="C3952" s="411" t="s">
        <v>3509</v>
      </c>
      <c r="D3952" s="411" t="s">
        <v>3054</v>
      </c>
      <c r="E3952" s="412">
        <v>2018</v>
      </c>
      <c r="F3952" s="413">
        <v>301455.40000000002</v>
      </c>
      <c r="G3952" s="413">
        <v>1401510.9</v>
      </c>
      <c r="H3952" s="410">
        <f t="shared" si="122"/>
        <v>39204910</v>
      </c>
      <c r="I3952" s="410" t="str">
        <f t="shared" si="123"/>
        <v>--- Kurių storis ne didesnis kaip 1 mm</v>
      </c>
      <c r="J3952" s="410" t="str">
        <f t="shared" si="123"/>
        <v>kilogramai</v>
      </c>
    </row>
    <row r="3953" spans="1:10" ht="18" hidden="1" customHeight="1">
      <c r="A3953" s="414"/>
      <c r="B3953" s="414"/>
      <c r="C3953" s="414"/>
      <c r="D3953" s="414"/>
      <c r="E3953" s="412">
        <v>2017</v>
      </c>
      <c r="F3953" s="413">
        <v>236990.2</v>
      </c>
      <c r="G3953" s="413">
        <v>1248135</v>
      </c>
      <c r="H3953" s="410">
        <f t="shared" si="122"/>
        <v>39204910</v>
      </c>
      <c r="I3953" s="410" t="str">
        <f t="shared" si="123"/>
        <v>--- Kurių storis ne didesnis kaip 1 mm</v>
      </c>
      <c r="J3953" s="410" t="str">
        <f t="shared" si="123"/>
        <v>kilogramai</v>
      </c>
    </row>
    <row r="3954" spans="1:10" ht="18" hidden="1" customHeight="1">
      <c r="A3954" s="414"/>
      <c r="B3954" s="414"/>
      <c r="C3954" s="414"/>
      <c r="D3954" s="414"/>
      <c r="E3954" s="412">
        <v>2016</v>
      </c>
      <c r="F3954" s="413">
        <v>302666.59999999998</v>
      </c>
      <c r="G3954" s="413">
        <v>1357067</v>
      </c>
      <c r="H3954" s="410">
        <f t="shared" si="122"/>
        <v>39204910</v>
      </c>
      <c r="I3954" s="410" t="str">
        <f t="shared" si="123"/>
        <v>--- Kurių storis ne didesnis kaip 1 mm</v>
      </c>
      <c r="J3954" s="410" t="str">
        <f t="shared" si="123"/>
        <v>kilogramai</v>
      </c>
    </row>
    <row r="3955" spans="1:10" ht="18" hidden="1" customHeight="1">
      <c r="A3955" s="414"/>
      <c r="B3955" s="414"/>
      <c r="C3955" s="414"/>
      <c r="D3955" s="414"/>
      <c r="E3955" s="412">
        <v>2015</v>
      </c>
      <c r="F3955" s="413">
        <v>565587.4</v>
      </c>
      <c r="G3955" s="413">
        <v>1579032.1</v>
      </c>
      <c r="H3955" s="410">
        <f t="shared" si="122"/>
        <v>39204910</v>
      </c>
      <c r="I3955" s="410" t="str">
        <f t="shared" si="123"/>
        <v>--- Kurių storis ne didesnis kaip 1 mm</v>
      </c>
      <c r="J3955" s="410" t="str">
        <f t="shared" si="123"/>
        <v>kilogramai</v>
      </c>
    </row>
    <row r="3956" spans="1:10" ht="18" hidden="1" customHeight="1">
      <c r="A3956" s="414"/>
      <c r="B3956" s="414"/>
      <c r="C3956" s="414"/>
      <c r="D3956" s="414"/>
      <c r="E3956" s="412">
        <v>2014</v>
      </c>
      <c r="F3956" s="413">
        <v>791481.8</v>
      </c>
      <c r="G3956" s="413">
        <v>1743238.3</v>
      </c>
      <c r="H3956" s="410">
        <f t="shared" si="122"/>
        <v>39204910</v>
      </c>
      <c r="I3956" s="410" t="str">
        <f t="shared" si="123"/>
        <v>--- Kurių storis ne didesnis kaip 1 mm</v>
      </c>
      <c r="J3956" s="410" t="str">
        <f t="shared" si="123"/>
        <v>kilogramai</v>
      </c>
    </row>
    <row r="3957" spans="1:10" ht="18" hidden="1" customHeight="1">
      <c r="A3957" s="414"/>
      <c r="B3957" s="414"/>
      <c r="C3957" s="414"/>
      <c r="D3957" s="414"/>
      <c r="E3957" s="412">
        <v>2013</v>
      </c>
      <c r="F3957" s="413">
        <v>1476056.5</v>
      </c>
      <c r="G3957" s="413">
        <v>1371321.7</v>
      </c>
      <c r="H3957" s="410">
        <f t="shared" si="122"/>
        <v>39204910</v>
      </c>
      <c r="I3957" s="410" t="str">
        <f t="shared" si="123"/>
        <v>--- Kurių storis ne didesnis kaip 1 mm</v>
      </c>
      <c r="J3957" s="410" t="str">
        <f t="shared" si="123"/>
        <v>kilogramai</v>
      </c>
    </row>
    <row r="3958" spans="1:10" ht="18" hidden="1" customHeight="1">
      <c r="A3958" s="414"/>
      <c r="B3958" s="414"/>
      <c r="C3958" s="414"/>
      <c r="D3958" s="414"/>
      <c r="E3958" s="412">
        <v>2012</v>
      </c>
      <c r="F3958" s="413">
        <v>1108453.6000000001</v>
      </c>
      <c r="G3958" s="413">
        <v>1201744.8999999999</v>
      </c>
      <c r="H3958" s="410">
        <f t="shared" si="122"/>
        <v>39204910</v>
      </c>
      <c r="I3958" s="410" t="str">
        <f t="shared" si="123"/>
        <v>--- Kurių storis ne didesnis kaip 1 mm</v>
      </c>
      <c r="J3958" s="410" t="str">
        <f t="shared" si="123"/>
        <v>kilogramai</v>
      </c>
    </row>
    <row r="3959" spans="1:10" ht="18" hidden="1" customHeight="1">
      <c r="A3959" s="414"/>
      <c r="B3959" s="414"/>
      <c r="C3959" s="414"/>
      <c r="D3959" s="414"/>
      <c r="E3959" s="412">
        <v>2011</v>
      </c>
      <c r="F3959" s="413">
        <v>1292273.6000000001</v>
      </c>
      <c r="G3959" s="413">
        <v>1185711.8999999999</v>
      </c>
      <c r="H3959" s="410">
        <f t="shared" si="122"/>
        <v>39204910</v>
      </c>
      <c r="I3959" s="410" t="str">
        <f t="shared" si="123"/>
        <v>--- Kurių storis ne didesnis kaip 1 mm</v>
      </c>
      <c r="J3959" s="410" t="str">
        <f t="shared" si="123"/>
        <v>kilogramai</v>
      </c>
    </row>
    <row r="3960" spans="1:10" ht="18" hidden="1" customHeight="1">
      <c r="A3960" s="414"/>
      <c r="B3960" s="414"/>
      <c r="C3960" s="414"/>
      <c r="D3960" s="414"/>
      <c r="E3960" s="412">
        <v>2010</v>
      </c>
      <c r="F3960" s="413">
        <v>760757.1</v>
      </c>
      <c r="G3960" s="413">
        <v>1315984.3</v>
      </c>
      <c r="H3960" s="410">
        <f t="shared" si="122"/>
        <v>39204910</v>
      </c>
      <c r="I3960" s="410" t="str">
        <f t="shared" si="123"/>
        <v>--- Kurių storis ne didesnis kaip 1 mm</v>
      </c>
      <c r="J3960" s="410" t="str">
        <f t="shared" si="123"/>
        <v>kilogramai</v>
      </c>
    </row>
    <row r="3961" spans="1:10" ht="18" hidden="1" customHeight="1">
      <c r="A3961" s="414"/>
      <c r="B3961" s="414"/>
      <c r="C3961" s="414"/>
      <c r="D3961" s="414"/>
      <c r="E3961" s="412">
        <v>2009</v>
      </c>
      <c r="F3961" s="413">
        <v>200430.8</v>
      </c>
      <c r="G3961" s="413">
        <v>786399.8</v>
      </c>
      <c r="H3961" s="410">
        <f t="shared" si="122"/>
        <v>39204910</v>
      </c>
      <c r="I3961" s="410" t="str">
        <f t="shared" si="123"/>
        <v>--- Kurių storis ne didesnis kaip 1 mm</v>
      </c>
      <c r="J3961" s="410" t="str">
        <f t="shared" si="123"/>
        <v>kilogramai</v>
      </c>
    </row>
    <row r="3962" spans="1:10" ht="18" hidden="1" customHeight="1">
      <c r="A3962" s="414"/>
      <c r="B3962" s="414"/>
      <c r="C3962" s="414"/>
      <c r="D3962" s="414"/>
      <c r="E3962" s="412">
        <v>2008</v>
      </c>
      <c r="F3962" s="413">
        <v>143127.79999999999</v>
      </c>
      <c r="G3962" s="413">
        <v>1156764.5</v>
      </c>
      <c r="H3962" s="410">
        <f t="shared" si="122"/>
        <v>39204910</v>
      </c>
      <c r="I3962" s="410" t="str">
        <f t="shared" si="123"/>
        <v>--- Kurių storis ne didesnis kaip 1 mm</v>
      </c>
      <c r="J3962" s="410" t="str">
        <f t="shared" si="123"/>
        <v>kilogramai</v>
      </c>
    </row>
    <row r="3963" spans="1:10" ht="18" hidden="1" customHeight="1">
      <c r="A3963" s="414"/>
      <c r="B3963" s="414"/>
      <c r="C3963" s="414"/>
      <c r="D3963" s="414"/>
      <c r="E3963" s="412">
        <v>2007</v>
      </c>
      <c r="F3963" s="413">
        <v>136562.9</v>
      </c>
      <c r="G3963" s="413">
        <v>1403859.9</v>
      </c>
      <c r="H3963" s="410">
        <f t="shared" si="122"/>
        <v>39204910</v>
      </c>
      <c r="I3963" s="410" t="str">
        <f t="shared" si="123"/>
        <v>--- Kurių storis ne didesnis kaip 1 mm</v>
      </c>
      <c r="J3963" s="410" t="str">
        <f t="shared" si="123"/>
        <v>kilogramai</v>
      </c>
    </row>
    <row r="3964" spans="1:10" ht="18" hidden="1" customHeight="1">
      <c r="A3964" s="414"/>
      <c r="B3964" s="414"/>
      <c r="C3964" s="414"/>
      <c r="D3964" s="414"/>
      <c r="E3964" s="412">
        <v>2006</v>
      </c>
      <c r="F3964" s="413">
        <v>266285.40000000002</v>
      </c>
      <c r="G3964" s="413">
        <v>1312685.6000000001</v>
      </c>
      <c r="H3964" s="410">
        <f t="shared" si="122"/>
        <v>39204910</v>
      </c>
      <c r="I3964" s="410" t="str">
        <f t="shared" si="123"/>
        <v>--- Kurių storis ne didesnis kaip 1 mm</v>
      </c>
      <c r="J3964" s="410" t="str">
        <f t="shared" si="123"/>
        <v>kilogramai</v>
      </c>
    </row>
    <row r="3965" spans="1:10" ht="18" hidden="1" customHeight="1">
      <c r="A3965" s="414"/>
      <c r="B3965" s="414"/>
      <c r="C3965" s="414"/>
      <c r="D3965" s="414"/>
      <c r="E3965" s="412">
        <v>2005</v>
      </c>
      <c r="F3965" s="413">
        <v>237723.9</v>
      </c>
      <c r="G3965" s="413">
        <v>1255249.8</v>
      </c>
      <c r="H3965" s="410">
        <f t="shared" si="122"/>
        <v>39204910</v>
      </c>
      <c r="I3965" s="410" t="str">
        <f t="shared" si="123"/>
        <v>--- Kurių storis ne didesnis kaip 1 mm</v>
      </c>
      <c r="J3965" s="410" t="str">
        <f t="shared" si="123"/>
        <v>kilogramai</v>
      </c>
    </row>
    <row r="3966" spans="1:10" ht="18" hidden="1" customHeight="1">
      <c r="A3966" s="414"/>
      <c r="B3966" s="411" t="s">
        <v>3513</v>
      </c>
      <c r="C3966" s="411" t="s">
        <v>3514</v>
      </c>
      <c r="D3966" s="411" t="s">
        <v>3054</v>
      </c>
      <c r="E3966" s="412">
        <v>2018</v>
      </c>
      <c r="F3966" s="413">
        <v>52695.5</v>
      </c>
      <c r="G3966" s="413">
        <v>657465.4</v>
      </c>
      <c r="H3966" s="410">
        <f t="shared" si="122"/>
        <v>39204990</v>
      </c>
      <c r="I3966" s="410" t="str">
        <f t="shared" si="123"/>
        <v>--- Kurių storis didesnis kaip 1 mm</v>
      </c>
      <c r="J3966" s="410" t="str">
        <f t="shared" si="123"/>
        <v>kilogramai</v>
      </c>
    </row>
    <row r="3967" spans="1:10" ht="18" hidden="1" customHeight="1">
      <c r="A3967" s="414"/>
      <c r="B3967" s="414"/>
      <c r="C3967" s="414"/>
      <c r="D3967" s="414"/>
      <c r="E3967" s="412">
        <v>2017</v>
      </c>
      <c r="F3967" s="413">
        <v>61967</v>
      </c>
      <c r="G3967" s="413">
        <v>759986.7</v>
      </c>
      <c r="H3967" s="410">
        <f t="shared" si="122"/>
        <v>39204990</v>
      </c>
      <c r="I3967" s="410" t="str">
        <f t="shared" si="123"/>
        <v>--- Kurių storis didesnis kaip 1 mm</v>
      </c>
      <c r="J3967" s="410" t="str">
        <f t="shared" si="123"/>
        <v>kilogramai</v>
      </c>
    </row>
    <row r="3968" spans="1:10" ht="18" hidden="1" customHeight="1">
      <c r="A3968" s="414"/>
      <c r="B3968" s="414"/>
      <c r="C3968" s="414"/>
      <c r="D3968" s="414"/>
      <c r="E3968" s="412">
        <v>2016</v>
      </c>
      <c r="F3968" s="413">
        <v>68695.8</v>
      </c>
      <c r="G3968" s="413">
        <v>961223.3</v>
      </c>
      <c r="H3968" s="410">
        <f t="shared" si="122"/>
        <v>39204990</v>
      </c>
      <c r="I3968" s="410" t="str">
        <f t="shared" si="123"/>
        <v>--- Kurių storis didesnis kaip 1 mm</v>
      </c>
      <c r="J3968" s="410" t="str">
        <f t="shared" si="123"/>
        <v>kilogramai</v>
      </c>
    </row>
    <row r="3969" spans="1:10" ht="18" hidden="1" customHeight="1">
      <c r="A3969" s="414"/>
      <c r="B3969" s="414"/>
      <c r="C3969" s="414"/>
      <c r="D3969" s="414"/>
      <c r="E3969" s="412">
        <v>2015</v>
      </c>
      <c r="F3969" s="413">
        <v>124629</v>
      </c>
      <c r="G3969" s="413">
        <v>1384011.1</v>
      </c>
      <c r="H3969" s="410">
        <f t="shared" si="122"/>
        <v>39204990</v>
      </c>
      <c r="I3969" s="410" t="str">
        <f t="shared" si="123"/>
        <v>--- Kurių storis didesnis kaip 1 mm</v>
      </c>
      <c r="J3969" s="410" t="str">
        <f t="shared" si="123"/>
        <v>kilogramai</v>
      </c>
    </row>
    <row r="3970" spans="1:10" ht="18" hidden="1" customHeight="1">
      <c r="A3970" s="414"/>
      <c r="B3970" s="414"/>
      <c r="C3970" s="414"/>
      <c r="D3970" s="414"/>
      <c r="E3970" s="412">
        <v>2014</v>
      </c>
      <c r="F3970" s="413">
        <v>157327.29999999999</v>
      </c>
      <c r="G3970" s="413">
        <v>689345.2</v>
      </c>
      <c r="H3970" s="410">
        <f t="shared" si="122"/>
        <v>39204990</v>
      </c>
      <c r="I3970" s="410" t="str">
        <f t="shared" si="123"/>
        <v>--- Kurių storis didesnis kaip 1 mm</v>
      </c>
      <c r="J3970" s="410" t="str">
        <f t="shared" si="123"/>
        <v>kilogramai</v>
      </c>
    </row>
    <row r="3971" spans="1:10" ht="18" hidden="1" customHeight="1">
      <c r="A3971" s="414"/>
      <c r="B3971" s="414"/>
      <c r="C3971" s="414"/>
      <c r="D3971" s="414"/>
      <c r="E3971" s="412">
        <v>2013</v>
      </c>
      <c r="F3971" s="413">
        <v>398928.9</v>
      </c>
      <c r="G3971" s="413">
        <v>682981.9</v>
      </c>
      <c r="H3971" s="410">
        <f t="shared" si="122"/>
        <v>39204990</v>
      </c>
      <c r="I3971" s="410" t="str">
        <f t="shared" si="123"/>
        <v>--- Kurių storis didesnis kaip 1 mm</v>
      </c>
      <c r="J3971" s="410" t="str">
        <f t="shared" si="123"/>
        <v>kilogramai</v>
      </c>
    </row>
    <row r="3972" spans="1:10" ht="18" hidden="1" customHeight="1">
      <c r="A3972" s="414"/>
      <c r="B3972" s="414"/>
      <c r="C3972" s="414"/>
      <c r="D3972" s="414"/>
      <c r="E3972" s="412">
        <v>2012</v>
      </c>
      <c r="F3972" s="413">
        <v>257186.9</v>
      </c>
      <c r="G3972" s="413">
        <v>632539.30000000005</v>
      </c>
      <c r="H3972" s="410">
        <f t="shared" si="122"/>
        <v>39204990</v>
      </c>
      <c r="I3972" s="410" t="str">
        <f t="shared" si="123"/>
        <v>--- Kurių storis didesnis kaip 1 mm</v>
      </c>
      <c r="J3972" s="410" t="str">
        <f t="shared" si="123"/>
        <v>kilogramai</v>
      </c>
    </row>
    <row r="3973" spans="1:10" ht="18" hidden="1" customHeight="1">
      <c r="A3973" s="414"/>
      <c r="B3973" s="414"/>
      <c r="C3973" s="414"/>
      <c r="D3973" s="414"/>
      <c r="E3973" s="412">
        <v>2011</v>
      </c>
      <c r="F3973" s="413">
        <v>209619.6</v>
      </c>
      <c r="G3973" s="413">
        <v>676236.7</v>
      </c>
      <c r="H3973" s="410">
        <f t="shared" ref="H3973:H4036" si="124">+IF(B3973=0,H3972,VALUE(B3973))</f>
        <v>39204990</v>
      </c>
      <c r="I3973" s="410" t="str">
        <f t="shared" ref="I3973:J4036" si="125">+IF(C3973=0,I3972,C3973)</f>
        <v>--- Kurių storis didesnis kaip 1 mm</v>
      </c>
      <c r="J3973" s="410" t="str">
        <f t="shared" si="125"/>
        <v>kilogramai</v>
      </c>
    </row>
    <row r="3974" spans="1:10" ht="18" hidden="1" customHeight="1">
      <c r="A3974" s="414"/>
      <c r="B3974" s="414"/>
      <c r="C3974" s="414"/>
      <c r="D3974" s="414"/>
      <c r="E3974" s="412">
        <v>2010</v>
      </c>
      <c r="F3974" s="413">
        <v>120285.4</v>
      </c>
      <c r="G3974" s="413">
        <v>533174.19999999995</v>
      </c>
      <c r="H3974" s="410">
        <f t="shared" si="124"/>
        <v>39204990</v>
      </c>
      <c r="I3974" s="410" t="str">
        <f t="shared" si="125"/>
        <v>--- Kurių storis didesnis kaip 1 mm</v>
      </c>
      <c r="J3974" s="410" t="str">
        <f t="shared" si="125"/>
        <v>kilogramai</v>
      </c>
    </row>
    <row r="3975" spans="1:10" ht="18" hidden="1" customHeight="1">
      <c r="A3975" s="414"/>
      <c r="B3975" s="414"/>
      <c r="C3975" s="414"/>
      <c r="D3975" s="414"/>
      <c r="E3975" s="412">
        <v>2009</v>
      </c>
      <c r="F3975" s="413">
        <v>52246.8</v>
      </c>
      <c r="G3975" s="413">
        <v>350967.6</v>
      </c>
      <c r="H3975" s="410">
        <f t="shared" si="124"/>
        <v>39204990</v>
      </c>
      <c r="I3975" s="410" t="str">
        <f t="shared" si="125"/>
        <v>--- Kurių storis didesnis kaip 1 mm</v>
      </c>
      <c r="J3975" s="410" t="str">
        <f t="shared" si="125"/>
        <v>kilogramai</v>
      </c>
    </row>
    <row r="3976" spans="1:10" ht="18" hidden="1" customHeight="1">
      <c r="A3976" s="414"/>
      <c r="B3976" s="414"/>
      <c r="C3976" s="414"/>
      <c r="D3976" s="414"/>
      <c r="E3976" s="412">
        <v>2008</v>
      </c>
      <c r="F3976" s="413">
        <v>34243</v>
      </c>
      <c r="G3976" s="413">
        <v>599170.5</v>
      </c>
      <c r="H3976" s="410">
        <f t="shared" si="124"/>
        <v>39204990</v>
      </c>
      <c r="I3976" s="410" t="str">
        <f t="shared" si="125"/>
        <v>--- Kurių storis didesnis kaip 1 mm</v>
      </c>
      <c r="J3976" s="410" t="str">
        <f t="shared" si="125"/>
        <v>kilogramai</v>
      </c>
    </row>
    <row r="3977" spans="1:10" ht="18" hidden="1" customHeight="1">
      <c r="A3977" s="414"/>
      <c r="B3977" s="414"/>
      <c r="C3977" s="414"/>
      <c r="D3977" s="414"/>
      <c r="E3977" s="412">
        <v>2007</v>
      </c>
      <c r="F3977" s="413">
        <v>21028</v>
      </c>
      <c r="G3977" s="413">
        <v>633554.80000000005</v>
      </c>
      <c r="H3977" s="410">
        <f t="shared" si="124"/>
        <v>39204990</v>
      </c>
      <c r="I3977" s="410" t="str">
        <f t="shared" si="125"/>
        <v>--- Kurių storis didesnis kaip 1 mm</v>
      </c>
      <c r="J3977" s="410" t="str">
        <f t="shared" si="125"/>
        <v>kilogramai</v>
      </c>
    </row>
    <row r="3978" spans="1:10" ht="18" hidden="1" customHeight="1">
      <c r="A3978" s="414"/>
      <c r="B3978" s="414"/>
      <c r="C3978" s="414"/>
      <c r="D3978" s="414"/>
      <c r="E3978" s="412">
        <v>2006</v>
      </c>
      <c r="F3978" s="413">
        <v>32114.400000000001</v>
      </c>
      <c r="G3978" s="413">
        <v>557267.4</v>
      </c>
      <c r="H3978" s="410">
        <f t="shared" si="124"/>
        <v>39204990</v>
      </c>
      <c r="I3978" s="410" t="str">
        <f t="shared" si="125"/>
        <v>--- Kurių storis didesnis kaip 1 mm</v>
      </c>
      <c r="J3978" s="410" t="str">
        <f t="shared" si="125"/>
        <v>kilogramai</v>
      </c>
    </row>
    <row r="3979" spans="1:10" ht="18" hidden="1" customHeight="1">
      <c r="A3979" s="414"/>
      <c r="B3979" s="414"/>
      <c r="C3979" s="414"/>
      <c r="D3979" s="414"/>
      <c r="E3979" s="412">
        <v>2005</v>
      </c>
      <c r="F3979" s="413">
        <v>15253</v>
      </c>
      <c r="G3979" s="413">
        <v>458432.6</v>
      </c>
      <c r="H3979" s="410">
        <f t="shared" si="124"/>
        <v>39204990</v>
      </c>
      <c r="I3979" s="410" t="str">
        <f t="shared" si="125"/>
        <v>--- Kurių storis didesnis kaip 1 mm</v>
      </c>
      <c r="J3979" s="410" t="str">
        <f t="shared" si="125"/>
        <v>kilogramai</v>
      </c>
    </row>
    <row r="3980" spans="1:10" ht="18" hidden="1" customHeight="1">
      <c r="A3980" s="414"/>
      <c r="B3980" s="411" t="s">
        <v>3515</v>
      </c>
      <c r="C3980" s="411" t="s">
        <v>3516</v>
      </c>
      <c r="D3980" s="411" t="s">
        <v>3054</v>
      </c>
      <c r="E3980" s="412">
        <v>2018</v>
      </c>
      <c r="F3980" s="413">
        <v>230779.2</v>
      </c>
      <c r="G3980" s="413">
        <v>1301538.2</v>
      </c>
      <c r="H3980" s="410">
        <f t="shared" si="124"/>
        <v>39205100</v>
      </c>
      <c r="I3980" s="410" t="str">
        <f t="shared" si="125"/>
        <v>--- Iš polimetilmetakrilato</v>
      </c>
      <c r="J3980" s="410" t="str">
        <f t="shared" si="125"/>
        <v>kilogramai</v>
      </c>
    </row>
    <row r="3981" spans="1:10" ht="18" hidden="1" customHeight="1">
      <c r="A3981" s="414"/>
      <c r="B3981" s="414"/>
      <c r="C3981" s="414"/>
      <c r="D3981" s="414"/>
      <c r="E3981" s="412">
        <v>2017</v>
      </c>
      <c r="F3981" s="413">
        <v>360934.2</v>
      </c>
      <c r="G3981" s="413">
        <v>1491640.1</v>
      </c>
      <c r="H3981" s="410">
        <f t="shared" si="124"/>
        <v>39205100</v>
      </c>
      <c r="I3981" s="410" t="str">
        <f t="shared" si="125"/>
        <v>--- Iš polimetilmetakrilato</v>
      </c>
      <c r="J3981" s="410" t="str">
        <f t="shared" si="125"/>
        <v>kilogramai</v>
      </c>
    </row>
    <row r="3982" spans="1:10" ht="18" hidden="1" customHeight="1">
      <c r="A3982" s="414"/>
      <c r="B3982" s="414"/>
      <c r="C3982" s="414"/>
      <c r="D3982" s="414"/>
      <c r="E3982" s="412">
        <v>2016</v>
      </c>
      <c r="F3982" s="413">
        <v>223040</v>
      </c>
      <c r="G3982" s="413">
        <v>1267273.7</v>
      </c>
      <c r="H3982" s="410">
        <f t="shared" si="124"/>
        <v>39205100</v>
      </c>
      <c r="I3982" s="410" t="str">
        <f t="shared" si="125"/>
        <v>--- Iš polimetilmetakrilato</v>
      </c>
      <c r="J3982" s="410" t="str">
        <f t="shared" si="125"/>
        <v>kilogramai</v>
      </c>
    </row>
    <row r="3983" spans="1:10" ht="18" hidden="1" customHeight="1">
      <c r="A3983" s="414"/>
      <c r="B3983" s="414"/>
      <c r="C3983" s="414"/>
      <c r="D3983" s="414"/>
      <c r="E3983" s="412">
        <v>2015</v>
      </c>
      <c r="F3983" s="413">
        <v>190000.2</v>
      </c>
      <c r="G3983" s="413">
        <v>1100104.7</v>
      </c>
      <c r="H3983" s="410">
        <f t="shared" si="124"/>
        <v>39205100</v>
      </c>
      <c r="I3983" s="410" t="str">
        <f t="shared" si="125"/>
        <v>--- Iš polimetilmetakrilato</v>
      </c>
      <c r="J3983" s="410" t="str">
        <f t="shared" si="125"/>
        <v>kilogramai</v>
      </c>
    </row>
    <row r="3984" spans="1:10" ht="18" hidden="1" customHeight="1">
      <c r="A3984" s="414"/>
      <c r="B3984" s="414"/>
      <c r="C3984" s="414"/>
      <c r="D3984" s="414"/>
      <c r="E3984" s="412">
        <v>2014</v>
      </c>
      <c r="F3984" s="413">
        <v>193552.2</v>
      </c>
      <c r="G3984" s="413">
        <v>1492054.7</v>
      </c>
      <c r="H3984" s="410">
        <f t="shared" si="124"/>
        <v>39205100</v>
      </c>
      <c r="I3984" s="410" t="str">
        <f t="shared" si="125"/>
        <v>--- Iš polimetilmetakrilato</v>
      </c>
      <c r="J3984" s="410" t="str">
        <f t="shared" si="125"/>
        <v>kilogramai</v>
      </c>
    </row>
    <row r="3985" spans="1:10" ht="18" hidden="1" customHeight="1">
      <c r="A3985" s="414"/>
      <c r="B3985" s="414"/>
      <c r="C3985" s="414"/>
      <c r="D3985" s="414"/>
      <c r="E3985" s="412">
        <v>2013</v>
      </c>
      <c r="F3985" s="413">
        <v>70209.600000000006</v>
      </c>
      <c r="G3985" s="413">
        <v>795314.6</v>
      </c>
      <c r="H3985" s="410">
        <f t="shared" si="124"/>
        <v>39205100</v>
      </c>
      <c r="I3985" s="410" t="str">
        <f t="shared" si="125"/>
        <v>--- Iš polimetilmetakrilato</v>
      </c>
      <c r="J3985" s="410" t="str">
        <f t="shared" si="125"/>
        <v>kilogramai</v>
      </c>
    </row>
    <row r="3986" spans="1:10" ht="18" hidden="1" customHeight="1">
      <c r="A3986" s="414"/>
      <c r="B3986" s="414"/>
      <c r="C3986" s="414"/>
      <c r="D3986" s="414"/>
      <c r="E3986" s="412">
        <v>2012</v>
      </c>
      <c r="F3986" s="413">
        <v>45660</v>
      </c>
      <c r="G3986" s="413">
        <v>565460.69999999995</v>
      </c>
      <c r="H3986" s="410">
        <f t="shared" si="124"/>
        <v>39205100</v>
      </c>
      <c r="I3986" s="410" t="str">
        <f t="shared" si="125"/>
        <v>--- Iš polimetilmetakrilato</v>
      </c>
      <c r="J3986" s="410" t="str">
        <f t="shared" si="125"/>
        <v>kilogramai</v>
      </c>
    </row>
    <row r="3987" spans="1:10" ht="18" hidden="1" customHeight="1">
      <c r="A3987" s="414"/>
      <c r="B3987" s="414"/>
      <c r="C3987" s="414"/>
      <c r="D3987" s="414"/>
      <c r="E3987" s="412">
        <v>2011</v>
      </c>
      <c r="F3987" s="413">
        <v>17489.5</v>
      </c>
      <c r="G3987" s="413">
        <v>725004.3</v>
      </c>
      <c r="H3987" s="410">
        <f t="shared" si="124"/>
        <v>39205100</v>
      </c>
      <c r="I3987" s="410" t="str">
        <f t="shared" si="125"/>
        <v>--- Iš polimetilmetakrilato</v>
      </c>
      <c r="J3987" s="410" t="str">
        <f t="shared" si="125"/>
        <v>kilogramai</v>
      </c>
    </row>
    <row r="3988" spans="1:10" ht="18" hidden="1" customHeight="1">
      <c r="A3988" s="414"/>
      <c r="B3988" s="414"/>
      <c r="C3988" s="414"/>
      <c r="D3988" s="414"/>
      <c r="E3988" s="412">
        <v>2010</v>
      </c>
      <c r="F3988" s="413">
        <v>56779.5</v>
      </c>
      <c r="G3988" s="413">
        <v>438598.3</v>
      </c>
      <c r="H3988" s="410">
        <f t="shared" si="124"/>
        <v>39205100</v>
      </c>
      <c r="I3988" s="410" t="str">
        <f t="shared" si="125"/>
        <v>--- Iš polimetilmetakrilato</v>
      </c>
      <c r="J3988" s="410" t="str">
        <f t="shared" si="125"/>
        <v>kilogramai</v>
      </c>
    </row>
    <row r="3989" spans="1:10" ht="18" hidden="1" customHeight="1">
      <c r="A3989" s="414"/>
      <c r="B3989" s="414"/>
      <c r="C3989" s="414"/>
      <c r="D3989" s="414"/>
      <c r="E3989" s="412">
        <v>2009</v>
      </c>
      <c r="F3989" s="413">
        <v>76713.3</v>
      </c>
      <c r="G3989" s="413">
        <v>232823</v>
      </c>
      <c r="H3989" s="410">
        <f t="shared" si="124"/>
        <v>39205100</v>
      </c>
      <c r="I3989" s="410" t="str">
        <f t="shared" si="125"/>
        <v>--- Iš polimetilmetakrilato</v>
      </c>
      <c r="J3989" s="410" t="str">
        <f t="shared" si="125"/>
        <v>kilogramai</v>
      </c>
    </row>
    <row r="3990" spans="1:10" ht="18" hidden="1" customHeight="1">
      <c r="A3990" s="414"/>
      <c r="B3990" s="414"/>
      <c r="C3990" s="414"/>
      <c r="D3990" s="414"/>
      <c r="E3990" s="412">
        <v>2008</v>
      </c>
      <c r="F3990" s="413">
        <v>239976.8</v>
      </c>
      <c r="G3990" s="413">
        <v>617295.4</v>
      </c>
      <c r="H3990" s="410">
        <f t="shared" si="124"/>
        <v>39205100</v>
      </c>
      <c r="I3990" s="410" t="str">
        <f t="shared" si="125"/>
        <v>--- Iš polimetilmetakrilato</v>
      </c>
      <c r="J3990" s="410" t="str">
        <f t="shared" si="125"/>
        <v>kilogramai</v>
      </c>
    </row>
    <row r="3991" spans="1:10" ht="18" hidden="1" customHeight="1">
      <c r="A3991" s="414"/>
      <c r="B3991" s="414"/>
      <c r="C3991" s="414"/>
      <c r="D3991" s="414"/>
      <c r="E3991" s="412">
        <v>2007</v>
      </c>
      <c r="F3991" s="413">
        <v>290077.2</v>
      </c>
      <c r="G3991" s="413">
        <v>691581.7</v>
      </c>
      <c r="H3991" s="410">
        <f t="shared" si="124"/>
        <v>39205100</v>
      </c>
      <c r="I3991" s="410" t="str">
        <f t="shared" si="125"/>
        <v>--- Iš polimetilmetakrilato</v>
      </c>
      <c r="J3991" s="410" t="str">
        <f t="shared" si="125"/>
        <v>kilogramai</v>
      </c>
    </row>
    <row r="3992" spans="1:10" ht="18" hidden="1" customHeight="1">
      <c r="A3992" s="414"/>
      <c r="B3992" s="414"/>
      <c r="C3992" s="414"/>
      <c r="D3992" s="414"/>
      <c r="E3992" s="412">
        <v>2006</v>
      </c>
      <c r="F3992" s="413">
        <v>185159.9</v>
      </c>
      <c r="G3992" s="413">
        <v>462491</v>
      </c>
      <c r="H3992" s="410">
        <f t="shared" si="124"/>
        <v>39205100</v>
      </c>
      <c r="I3992" s="410" t="str">
        <f t="shared" si="125"/>
        <v>--- Iš polimetilmetakrilato</v>
      </c>
      <c r="J3992" s="410" t="str">
        <f t="shared" si="125"/>
        <v>kilogramai</v>
      </c>
    </row>
    <row r="3993" spans="1:10" ht="18" hidden="1" customHeight="1">
      <c r="A3993" s="414"/>
      <c r="B3993" s="414"/>
      <c r="C3993" s="414"/>
      <c r="D3993" s="414"/>
      <c r="E3993" s="412">
        <v>2005</v>
      </c>
      <c r="F3993" s="413">
        <v>48076</v>
      </c>
      <c r="G3993" s="413">
        <v>394502.8</v>
      </c>
      <c r="H3993" s="410">
        <f t="shared" si="124"/>
        <v>39205100</v>
      </c>
      <c r="I3993" s="410" t="str">
        <f t="shared" si="125"/>
        <v>--- Iš polimetilmetakrilato</v>
      </c>
      <c r="J3993" s="410" t="str">
        <f t="shared" si="125"/>
        <v>kilogramai</v>
      </c>
    </row>
    <row r="3994" spans="1:10" ht="18" hidden="1" customHeight="1">
      <c r="A3994" s="414"/>
      <c r="B3994" s="411" t="s">
        <v>3517</v>
      </c>
      <c r="C3994" s="411" t="s">
        <v>3518</v>
      </c>
      <c r="D3994" s="411" t="s">
        <v>3054</v>
      </c>
      <c r="E3994" s="412">
        <v>2018</v>
      </c>
      <c r="F3994" s="413">
        <v>0</v>
      </c>
      <c r="G3994" s="413">
        <v>668</v>
      </c>
      <c r="H3994" s="410">
        <f t="shared" si="124"/>
        <v>39205910</v>
      </c>
      <c r="I3994" s="410" t="str">
        <f t="shared" si="125"/>
        <v>--- Akrilo ir metakrilo esterių kopolimeras, plėvelės, kurios storis ne didesnis kaip 150 mikrometrų, pavidalu</v>
      </c>
      <c r="J3994" s="410" t="str">
        <f t="shared" si="125"/>
        <v>kilogramai</v>
      </c>
    </row>
    <row r="3995" spans="1:10" ht="18" hidden="1" customHeight="1">
      <c r="A3995" s="414"/>
      <c r="B3995" s="414"/>
      <c r="C3995" s="414"/>
      <c r="D3995" s="414"/>
      <c r="E3995" s="412">
        <v>2017</v>
      </c>
      <c r="F3995" s="413">
        <v>0</v>
      </c>
      <c r="G3995" s="413">
        <v>205</v>
      </c>
      <c r="H3995" s="410">
        <f t="shared" si="124"/>
        <v>39205910</v>
      </c>
      <c r="I3995" s="410" t="str">
        <f t="shared" si="125"/>
        <v>--- Akrilo ir metakrilo esterių kopolimeras, plėvelės, kurios storis ne didesnis kaip 150 mikrometrų, pavidalu</v>
      </c>
      <c r="J3995" s="410" t="str">
        <f t="shared" si="125"/>
        <v>kilogramai</v>
      </c>
    </row>
    <row r="3996" spans="1:10" ht="18" hidden="1" customHeight="1">
      <c r="A3996" s="414"/>
      <c r="B3996" s="414"/>
      <c r="C3996" s="414"/>
      <c r="D3996" s="414"/>
      <c r="E3996" s="412">
        <v>2016</v>
      </c>
      <c r="F3996" s="413">
        <v>671</v>
      </c>
      <c r="G3996" s="413">
        <v>2534</v>
      </c>
      <c r="H3996" s="410">
        <f t="shared" si="124"/>
        <v>39205910</v>
      </c>
      <c r="I3996" s="410" t="str">
        <f t="shared" si="125"/>
        <v>--- Akrilo ir metakrilo esterių kopolimeras, plėvelės, kurios storis ne didesnis kaip 150 mikrometrų, pavidalu</v>
      </c>
      <c r="J3996" s="410" t="str">
        <f t="shared" si="125"/>
        <v>kilogramai</v>
      </c>
    </row>
    <row r="3997" spans="1:10" ht="18" hidden="1" customHeight="1">
      <c r="A3997" s="414"/>
      <c r="B3997" s="414"/>
      <c r="C3997" s="414"/>
      <c r="D3997" s="414"/>
      <c r="E3997" s="412">
        <v>2015</v>
      </c>
      <c r="F3997" s="413">
        <v>1324</v>
      </c>
      <c r="G3997" s="413">
        <v>776</v>
      </c>
      <c r="H3997" s="410">
        <f t="shared" si="124"/>
        <v>39205910</v>
      </c>
      <c r="I3997" s="410" t="str">
        <f t="shared" si="125"/>
        <v>--- Akrilo ir metakrilo esterių kopolimeras, plėvelės, kurios storis ne didesnis kaip 150 mikrometrų, pavidalu</v>
      </c>
      <c r="J3997" s="410" t="str">
        <f t="shared" si="125"/>
        <v>kilogramai</v>
      </c>
    </row>
    <row r="3998" spans="1:10" ht="18" hidden="1" customHeight="1">
      <c r="A3998" s="414"/>
      <c r="B3998" s="414"/>
      <c r="C3998" s="414"/>
      <c r="D3998" s="414"/>
      <c r="E3998" s="412">
        <v>2014</v>
      </c>
      <c r="F3998" s="413">
        <v>11231</v>
      </c>
      <c r="G3998" s="413">
        <v>10934</v>
      </c>
      <c r="H3998" s="410">
        <f t="shared" si="124"/>
        <v>39205910</v>
      </c>
      <c r="I3998" s="410" t="str">
        <f t="shared" si="125"/>
        <v>--- Akrilo ir metakrilo esterių kopolimeras, plėvelės, kurios storis ne didesnis kaip 150 mikrometrų, pavidalu</v>
      </c>
      <c r="J3998" s="410" t="str">
        <f t="shared" si="125"/>
        <v>kilogramai</v>
      </c>
    </row>
    <row r="3999" spans="1:10" ht="18" hidden="1" customHeight="1">
      <c r="A3999" s="414"/>
      <c r="B3999" s="414"/>
      <c r="C3999" s="414"/>
      <c r="D3999" s="414"/>
      <c r="E3999" s="412">
        <v>2013</v>
      </c>
      <c r="F3999" s="413">
        <v>2150</v>
      </c>
      <c r="G3999" s="413">
        <v>300</v>
      </c>
      <c r="H3999" s="410">
        <f t="shared" si="124"/>
        <v>39205910</v>
      </c>
      <c r="I3999" s="410" t="str">
        <f t="shared" si="125"/>
        <v>--- Akrilo ir metakrilo esterių kopolimeras, plėvelės, kurios storis ne didesnis kaip 150 mikrometrų, pavidalu</v>
      </c>
      <c r="J3999" s="410" t="str">
        <f t="shared" si="125"/>
        <v>kilogramai</v>
      </c>
    </row>
    <row r="4000" spans="1:10" ht="18" hidden="1" customHeight="1">
      <c r="A4000" s="414"/>
      <c r="B4000" s="414"/>
      <c r="C4000" s="414"/>
      <c r="D4000" s="414"/>
      <c r="E4000" s="412">
        <v>2012</v>
      </c>
      <c r="F4000" s="413">
        <v>1040</v>
      </c>
      <c r="G4000" s="413">
        <v>0</v>
      </c>
      <c r="H4000" s="410">
        <f t="shared" si="124"/>
        <v>39205910</v>
      </c>
      <c r="I4000" s="410" t="str">
        <f t="shared" si="125"/>
        <v>--- Akrilo ir metakrilo esterių kopolimeras, plėvelės, kurios storis ne didesnis kaip 150 mikrometrų, pavidalu</v>
      </c>
      <c r="J4000" s="410" t="str">
        <f t="shared" si="125"/>
        <v>kilogramai</v>
      </c>
    </row>
    <row r="4001" spans="1:10" ht="18" hidden="1" customHeight="1">
      <c r="A4001" s="414"/>
      <c r="B4001" s="414"/>
      <c r="C4001" s="414"/>
      <c r="D4001" s="414"/>
      <c r="E4001" s="412">
        <v>2011</v>
      </c>
      <c r="F4001" s="413">
        <v>2768</v>
      </c>
      <c r="G4001" s="413">
        <v>0</v>
      </c>
      <c r="H4001" s="410">
        <f t="shared" si="124"/>
        <v>39205910</v>
      </c>
      <c r="I4001" s="410" t="str">
        <f t="shared" si="125"/>
        <v>--- Akrilo ir metakrilo esterių kopolimeras, plėvelės, kurios storis ne didesnis kaip 150 mikrometrų, pavidalu</v>
      </c>
      <c r="J4001" s="410" t="str">
        <f t="shared" si="125"/>
        <v>kilogramai</v>
      </c>
    </row>
    <row r="4002" spans="1:10" ht="18" hidden="1" customHeight="1">
      <c r="A4002" s="414"/>
      <c r="B4002" s="414"/>
      <c r="C4002" s="414"/>
      <c r="D4002" s="414"/>
      <c r="E4002" s="412">
        <v>2010</v>
      </c>
      <c r="F4002" s="413">
        <v>2911</v>
      </c>
      <c r="G4002" s="413">
        <v>1007</v>
      </c>
      <c r="H4002" s="410">
        <f t="shared" si="124"/>
        <v>39205910</v>
      </c>
      <c r="I4002" s="410" t="str">
        <f t="shared" si="125"/>
        <v>--- Akrilo ir metakrilo esterių kopolimeras, plėvelės, kurios storis ne didesnis kaip 150 mikrometrų, pavidalu</v>
      </c>
      <c r="J4002" s="410" t="str">
        <f t="shared" si="125"/>
        <v>kilogramai</v>
      </c>
    </row>
    <row r="4003" spans="1:10" ht="18" hidden="1" customHeight="1">
      <c r="A4003" s="414"/>
      <c r="B4003" s="414"/>
      <c r="C4003" s="414"/>
      <c r="D4003" s="414"/>
      <c r="E4003" s="412">
        <v>2009</v>
      </c>
      <c r="F4003" s="413">
        <v>2452</v>
      </c>
      <c r="G4003" s="413">
        <v>1207</v>
      </c>
      <c r="H4003" s="410">
        <f t="shared" si="124"/>
        <v>39205910</v>
      </c>
      <c r="I4003" s="410" t="str">
        <f t="shared" si="125"/>
        <v>--- Akrilo ir metakrilo esterių kopolimeras, plėvelės, kurios storis ne didesnis kaip 150 mikrometrų, pavidalu</v>
      </c>
      <c r="J4003" s="410" t="str">
        <f t="shared" si="125"/>
        <v>kilogramai</v>
      </c>
    </row>
    <row r="4004" spans="1:10" ht="18" hidden="1" customHeight="1">
      <c r="A4004" s="414"/>
      <c r="B4004" s="414"/>
      <c r="C4004" s="414"/>
      <c r="D4004" s="414"/>
      <c r="E4004" s="412">
        <v>2008</v>
      </c>
      <c r="F4004" s="413">
        <v>1791.5</v>
      </c>
      <c r="G4004" s="413">
        <v>2220</v>
      </c>
      <c r="H4004" s="410">
        <f t="shared" si="124"/>
        <v>39205910</v>
      </c>
      <c r="I4004" s="410" t="str">
        <f t="shared" si="125"/>
        <v>--- Akrilo ir metakrilo esterių kopolimeras, plėvelės, kurios storis ne didesnis kaip 150 mikrometrų, pavidalu</v>
      </c>
      <c r="J4004" s="410" t="str">
        <f t="shared" si="125"/>
        <v>kilogramai</v>
      </c>
    </row>
    <row r="4005" spans="1:10" ht="18" hidden="1" customHeight="1">
      <c r="A4005" s="414"/>
      <c r="B4005" s="414"/>
      <c r="C4005" s="414"/>
      <c r="D4005" s="414"/>
      <c r="E4005" s="412">
        <v>2007</v>
      </c>
      <c r="F4005" s="413">
        <v>2381</v>
      </c>
      <c r="G4005" s="413">
        <v>2590</v>
      </c>
      <c r="H4005" s="410">
        <f t="shared" si="124"/>
        <v>39205910</v>
      </c>
      <c r="I4005" s="410" t="str">
        <f t="shared" si="125"/>
        <v>--- Akrilo ir metakrilo esterių kopolimeras, plėvelės, kurios storis ne didesnis kaip 150 mikrometrų, pavidalu</v>
      </c>
      <c r="J4005" s="410" t="str">
        <f t="shared" si="125"/>
        <v>kilogramai</v>
      </c>
    </row>
    <row r="4006" spans="1:10" ht="18" hidden="1" customHeight="1">
      <c r="A4006" s="414"/>
      <c r="B4006" s="414"/>
      <c r="C4006" s="414"/>
      <c r="D4006" s="414"/>
      <c r="E4006" s="412">
        <v>2006</v>
      </c>
      <c r="F4006" s="413">
        <v>1807</v>
      </c>
      <c r="G4006" s="413">
        <v>1756</v>
      </c>
      <c r="H4006" s="410">
        <f t="shared" si="124"/>
        <v>39205910</v>
      </c>
      <c r="I4006" s="410" t="str">
        <f t="shared" si="125"/>
        <v>--- Akrilo ir metakrilo esterių kopolimeras, plėvelės, kurios storis ne didesnis kaip 150 mikrometrų, pavidalu</v>
      </c>
      <c r="J4006" s="410" t="str">
        <f t="shared" si="125"/>
        <v>kilogramai</v>
      </c>
    </row>
    <row r="4007" spans="1:10" ht="18" hidden="1" customHeight="1">
      <c r="A4007" s="414"/>
      <c r="B4007" s="414"/>
      <c r="C4007" s="414"/>
      <c r="D4007" s="414"/>
      <c r="E4007" s="412">
        <v>2005</v>
      </c>
      <c r="F4007" s="413">
        <v>7157</v>
      </c>
      <c r="G4007" s="413">
        <v>6823</v>
      </c>
      <c r="H4007" s="410">
        <f t="shared" si="124"/>
        <v>39205910</v>
      </c>
      <c r="I4007" s="410" t="str">
        <f t="shared" si="125"/>
        <v>--- Akrilo ir metakrilo esterių kopolimeras, plėvelės, kurios storis ne didesnis kaip 150 mikrometrų, pavidalu</v>
      </c>
      <c r="J4007" s="410" t="str">
        <f t="shared" si="125"/>
        <v>kilogramai</v>
      </c>
    </row>
    <row r="4008" spans="1:10" ht="18" hidden="1" customHeight="1">
      <c r="A4008" s="414"/>
      <c r="B4008" s="411" t="s">
        <v>3519</v>
      </c>
      <c r="C4008" s="411" t="s">
        <v>3082</v>
      </c>
      <c r="D4008" s="411" t="s">
        <v>3054</v>
      </c>
      <c r="E4008" s="412">
        <v>2018</v>
      </c>
      <c r="F4008" s="413">
        <v>22578.799999999999</v>
      </c>
      <c r="G4008" s="413">
        <v>17126.3</v>
      </c>
      <c r="H4008" s="410">
        <f t="shared" si="124"/>
        <v>39205990</v>
      </c>
      <c r="I4008" s="410" t="str">
        <f t="shared" si="125"/>
        <v>--- Kiti</v>
      </c>
      <c r="J4008" s="410" t="str">
        <f t="shared" si="125"/>
        <v>kilogramai</v>
      </c>
    </row>
    <row r="4009" spans="1:10" ht="18" hidden="1" customHeight="1">
      <c r="A4009" s="414"/>
      <c r="B4009" s="414"/>
      <c r="C4009" s="414"/>
      <c r="D4009" s="414"/>
      <c r="E4009" s="412">
        <v>2017</v>
      </c>
      <c r="F4009" s="413">
        <v>259334.5</v>
      </c>
      <c r="G4009" s="413">
        <v>215039.9</v>
      </c>
      <c r="H4009" s="410">
        <f t="shared" si="124"/>
        <v>39205990</v>
      </c>
      <c r="I4009" s="410" t="str">
        <f t="shared" si="125"/>
        <v>--- Kiti</v>
      </c>
      <c r="J4009" s="410" t="str">
        <f t="shared" si="125"/>
        <v>kilogramai</v>
      </c>
    </row>
    <row r="4010" spans="1:10" ht="18" hidden="1" customHeight="1">
      <c r="A4010" s="414"/>
      <c r="B4010" s="414"/>
      <c r="C4010" s="414"/>
      <c r="D4010" s="414"/>
      <c r="E4010" s="412">
        <v>2016</v>
      </c>
      <c r="F4010" s="413">
        <v>34310.199999999997</v>
      </c>
      <c r="G4010" s="413">
        <v>15820.5</v>
      </c>
      <c r="H4010" s="410">
        <f t="shared" si="124"/>
        <v>39205990</v>
      </c>
      <c r="I4010" s="410" t="str">
        <f t="shared" si="125"/>
        <v>--- Kiti</v>
      </c>
      <c r="J4010" s="410" t="str">
        <f t="shared" si="125"/>
        <v>kilogramai</v>
      </c>
    </row>
    <row r="4011" spans="1:10" ht="18" hidden="1" customHeight="1">
      <c r="A4011" s="414"/>
      <c r="B4011" s="414"/>
      <c r="C4011" s="414"/>
      <c r="D4011" s="414"/>
      <c r="E4011" s="412">
        <v>2015</v>
      </c>
      <c r="F4011" s="413">
        <v>40565.5</v>
      </c>
      <c r="G4011" s="413">
        <v>18242.599999999999</v>
      </c>
      <c r="H4011" s="410">
        <f t="shared" si="124"/>
        <v>39205990</v>
      </c>
      <c r="I4011" s="410" t="str">
        <f t="shared" si="125"/>
        <v>--- Kiti</v>
      </c>
      <c r="J4011" s="410" t="str">
        <f t="shared" si="125"/>
        <v>kilogramai</v>
      </c>
    </row>
    <row r="4012" spans="1:10" ht="18" hidden="1" customHeight="1">
      <c r="A4012" s="414"/>
      <c r="B4012" s="414"/>
      <c r="C4012" s="414"/>
      <c r="D4012" s="414"/>
      <c r="E4012" s="412">
        <v>2014</v>
      </c>
      <c r="F4012" s="413">
        <v>21397.3</v>
      </c>
      <c r="G4012" s="413">
        <v>26685.7</v>
      </c>
      <c r="H4012" s="410">
        <f t="shared" si="124"/>
        <v>39205990</v>
      </c>
      <c r="I4012" s="410" t="str">
        <f t="shared" si="125"/>
        <v>--- Kiti</v>
      </c>
      <c r="J4012" s="410" t="str">
        <f t="shared" si="125"/>
        <v>kilogramai</v>
      </c>
    </row>
    <row r="4013" spans="1:10" ht="18" hidden="1" customHeight="1">
      <c r="A4013" s="414"/>
      <c r="B4013" s="414"/>
      <c r="C4013" s="414"/>
      <c r="D4013" s="414"/>
      <c r="E4013" s="412">
        <v>2013</v>
      </c>
      <c r="F4013" s="413">
        <v>21644.400000000001</v>
      </c>
      <c r="G4013" s="413">
        <v>46055.6</v>
      </c>
      <c r="H4013" s="410">
        <f t="shared" si="124"/>
        <v>39205990</v>
      </c>
      <c r="I4013" s="410" t="str">
        <f t="shared" si="125"/>
        <v>--- Kiti</v>
      </c>
      <c r="J4013" s="410" t="str">
        <f t="shared" si="125"/>
        <v>kilogramai</v>
      </c>
    </row>
    <row r="4014" spans="1:10" ht="18" hidden="1" customHeight="1">
      <c r="A4014" s="414"/>
      <c r="B4014" s="414"/>
      <c r="C4014" s="414"/>
      <c r="D4014" s="414"/>
      <c r="E4014" s="412">
        <v>2012</v>
      </c>
      <c r="F4014" s="413">
        <v>8575</v>
      </c>
      <c r="G4014" s="413">
        <v>44585.9</v>
      </c>
      <c r="H4014" s="410">
        <f t="shared" si="124"/>
        <v>39205990</v>
      </c>
      <c r="I4014" s="410" t="str">
        <f t="shared" si="125"/>
        <v>--- Kiti</v>
      </c>
      <c r="J4014" s="410" t="str">
        <f t="shared" si="125"/>
        <v>kilogramai</v>
      </c>
    </row>
    <row r="4015" spans="1:10" ht="18" hidden="1" customHeight="1">
      <c r="A4015" s="414"/>
      <c r="B4015" s="414"/>
      <c r="C4015" s="414"/>
      <c r="D4015" s="414"/>
      <c r="E4015" s="412">
        <v>2011</v>
      </c>
      <c r="F4015" s="413">
        <v>948</v>
      </c>
      <c r="G4015" s="413">
        <v>56755.9</v>
      </c>
      <c r="H4015" s="410">
        <f t="shared" si="124"/>
        <v>39205990</v>
      </c>
      <c r="I4015" s="410" t="str">
        <f t="shared" si="125"/>
        <v>--- Kiti</v>
      </c>
      <c r="J4015" s="410" t="str">
        <f t="shared" si="125"/>
        <v>kilogramai</v>
      </c>
    </row>
    <row r="4016" spans="1:10" ht="18" hidden="1" customHeight="1">
      <c r="A4016" s="414"/>
      <c r="B4016" s="414"/>
      <c r="C4016" s="414"/>
      <c r="D4016" s="414"/>
      <c r="E4016" s="412">
        <v>2010</v>
      </c>
      <c r="F4016" s="413">
        <v>5940.4</v>
      </c>
      <c r="G4016" s="413">
        <v>82379.7</v>
      </c>
      <c r="H4016" s="410">
        <f t="shared" si="124"/>
        <v>39205990</v>
      </c>
      <c r="I4016" s="410" t="str">
        <f t="shared" si="125"/>
        <v>--- Kiti</v>
      </c>
      <c r="J4016" s="410" t="str">
        <f t="shared" si="125"/>
        <v>kilogramai</v>
      </c>
    </row>
    <row r="4017" spans="1:10" ht="18" hidden="1" customHeight="1">
      <c r="A4017" s="414"/>
      <c r="B4017" s="414"/>
      <c r="C4017" s="414"/>
      <c r="D4017" s="414"/>
      <c r="E4017" s="412">
        <v>2009</v>
      </c>
      <c r="F4017" s="413">
        <v>1669</v>
      </c>
      <c r="G4017" s="413">
        <v>51466.6</v>
      </c>
      <c r="H4017" s="410">
        <f t="shared" si="124"/>
        <v>39205990</v>
      </c>
      <c r="I4017" s="410" t="str">
        <f t="shared" si="125"/>
        <v>--- Kiti</v>
      </c>
      <c r="J4017" s="410" t="str">
        <f t="shared" si="125"/>
        <v>kilogramai</v>
      </c>
    </row>
    <row r="4018" spans="1:10" ht="18" hidden="1" customHeight="1">
      <c r="A4018" s="414"/>
      <c r="B4018" s="414"/>
      <c r="C4018" s="414"/>
      <c r="D4018" s="414"/>
      <c r="E4018" s="412">
        <v>2008</v>
      </c>
      <c r="F4018" s="413">
        <v>0</v>
      </c>
      <c r="G4018" s="413">
        <v>42040</v>
      </c>
      <c r="H4018" s="410">
        <f t="shared" si="124"/>
        <v>39205990</v>
      </c>
      <c r="I4018" s="410" t="str">
        <f t="shared" si="125"/>
        <v>--- Kiti</v>
      </c>
      <c r="J4018" s="410" t="str">
        <f t="shared" si="125"/>
        <v>kilogramai</v>
      </c>
    </row>
    <row r="4019" spans="1:10" ht="18" hidden="1" customHeight="1">
      <c r="A4019" s="414"/>
      <c r="B4019" s="414"/>
      <c r="C4019" s="414"/>
      <c r="D4019" s="414"/>
      <c r="E4019" s="412">
        <v>2007</v>
      </c>
      <c r="F4019" s="413">
        <v>0</v>
      </c>
      <c r="G4019" s="413">
        <v>43239.199999999997</v>
      </c>
      <c r="H4019" s="410">
        <f t="shared" si="124"/>
        <v>39205990</v>
      </c>
      <c r="I4019" s="410" t="str">
        <f t="shared" si="125"/>
        <v>--- Kiti</v>
      </c>
      <c r="J4019" s="410" t="str">
        <f t="shared" si="125"/>
        <v>kilogramai</v>
      </c>
    </row>
    <row r="4020" spans="1:10" ht="18" hidden="1" customHeight="1">
      <c r="A4020" s="414"/>
      <c r="B4020" s="414"/>
      <c r="C4020" s="414"/>
      <c r="D4020" s="414"/>
      <c r="E4020" s="412">
        <v>2006</v>
      </c>
      <c r="F4020" s="413">
        <v>0</v>
      </c>
      <c r="G4020" s="413">
        <v>34276.9</v>
      </c>
      <c r="H4020" s="410">
        <f t="shared" si="124"/>
        <v>39205990</v>
      </c>
      <c r="I4020" s="410" t="str">
        <f t="shared" si="125"/>
        <v>--- Kiti</v>
      </c>
      <c r="J4020" s="410" t="str">
        <f t="shared" si="125"/>
        <v>kilogramai</v>
      </c>
    </row>
    <row r="4021" spans="1:10" ht="18" hidden="1" customHeight="1">
      <c r="A4021" s="414"/>
      <c r="B4021" s="414"/>
      <c r="C4021" s="414"/>
      <c r="D4021" s="414"/>
      <c r="E4021" s="412">
        <v>2005</v>
      </c>
      <c r="F4021" s="413">
        <v>294</v>
      </c>
      <c r="G4021" s="413">
        <v>82265.899999999994</v>
      </c>
      <c r="H4021" s="410">
        <f t="shared" si="124"/>
        <v>39205990</v>
      </c>
      <c r="I4021" s="410" t="str">
        <f t="shared" si="125"/>
        <v>--- Kiti</v>
      </c>
      <c r="J4021" s="410" t="str">
        <f t="shared" si="125"/>
        <v>kilogramai</v>
      </c>
    </row>
    <row r="4022" spans="1:10" ht="18" hidden="1" customHeight="1">
      <c r="A4022" s="414"/>
      <c r="B4022" s="411" t="s">
        <v>3520</v>
      </c>
      <c r="C4022" s="411" t="s">
        <v>3521</v>
      </c>
      <c r="D4022" s="411" t="s">
        <v>3054</v>
      </c>
      <c r="E4022" s="412">
        <v>2018</v>
      </c>
      <c r="F4022" s="413">
        <v>101635.2</v>
      </c>
      <c r="G4022" s="413">
        <v>1232993.8999999999</v>
      </c>
      <c r="H4022" s="410">
        <f t="shared" si="124"/>
        <v>39206100</v>
      </c>
      <c r="I4022" s="410" t="str">
        <f t="shared" si="125"/>
        <v>--- Iš polikarbonatų</v>
      </c>
      <c r="J4022" s="410" t="str">
        <f t="shared" si="125"/>
        <v>kilogramai</v>
      </c>
    </row>
    <row r="4023" spans="1:10" ht="18" hidden="1" customHeight="1">
      <c r="A4023" s="414"/>
      <c r="B4023" s="414"/>
      <c r="C4023" s="414"/>
      <c r="D4023" s="414"/>
      <c r="E4023" s="412">
        <v>2017</v>
      </c>
      <c r="F4023" s="413">
        <v>119864.4</v>
      </c>
      <c r="G4023" s="413">
        <v>1139570</v>
      </c>
      <c r="H4023" s="410">
        <f t="shared" si="124"/>
        <v>39206100</v>
      </c>
      <c r="I4023" s="410" t="str">
        <f t="shared" si="125"/>
        <v>--- Iš polikarbonatų</v>
      </c>
      <c r="J4023" s="410" t="str">
        <f t="shared" si="125"/>
        <v>kilogramai</v>
      </c>
    </row>
    <row r="4024" spans="1:10" ht="18" hidden="1" customHeight="1">
      <c r="A4024" s="414"/>
      <c r="B4024" s="414"/>
      <c r="C4024" s="414"/>
      <c r="D4024" s="414"/>
      <c r="E4024" s="412">
        <v>2016</v>
      </c>
      <c r="F4024" s="413">
        <v>57090.400000000001</v>
      </c>
      <c r="G4024" s="413">
        <v>831603.7</v>
      </c>
      <c r="H4024" s="410">
        <f t="shared" si="124"/>
        <v>39206100</v>
      </c>
      <c r="I4024" s="410" t="str">
        <f t="shared" si="125"/>
        <v>--- Iš polikarbonatų</v>
      </c>
      <c r="J4024" s="410" t="str">
        <f t="shared" si="125"/>
        <v>kilogramai</v>
      </c>
    </row>
    <row r="4025" spans="1:10" ht="18" hidden="1" customHeight="1">
      <c r="A4025" s="414"/>
      <c r="B4025" s="414"/>
      <c r="C4025" s="414"/>
      <c r="D4025" s="414"/>
      <c r="E4025" s="412">
        <v>2015</v>
      </c>
      <c r="F4025" s="413">
        <v>52018.7</v>
      </c>
      <c r="G4025" s="413">
        <v>575337.4</v>
      </c>
      <c r="H4025" s="410">
        <f t="shared" si="124"/>
        <v>39206100</v>
      </c>
      <c r="I4025" s="410" t="str">
        <f t="shared" si="125"/>
        <v>--- Iš polikarbonatų</v>
      </c>
      <c r="J4025" s="410" t="str">
        <f t="shared" si="125"/>
        <v>kilogramai</v>
      </c>
    </row>
    <row r="4026" spans="1:10" ht="18" hidden="1" customHeight="1">
      <c r="A4026" s="414"/>
      <c r="B4026" s="414"/>
      <c r="C4026" s="414"/>
      <c r="D4026" s="414"/>
      <c r="E4026" s="412">
        <v>2014</v>
      </c>
      <c r="F4026" s="413">
        <v>38978.800000000003</v>
      </c>
      <c r="G4026" s="413">
        <v>622993.4</v>
      </c>
      <c r="H4026" s="410">
        <f t="shared" si="124"/>
        <v>39206100</v>
      </c>
      <c r="I4026" s="410" t="str">
        <f t="shared" si="125"/>
        <v>--- Iš polikarbonatų</v>
      </c>
      <c r="J4026" s="410" t="str">
        <f t="shared" si="125"/>
        <v>kilogramai</v>
      </c>
    </row>
    <row r="4027" spans="1:10" ht="18" hidden="1" customHeight="1">
      <c r="A4027" s="414"/>
      <c r="B4027" s="414"/>
      <c r="C4027" s="414"/>
      <c r="D4027" s="414"/>
      <c r="E4027" s="412">
        <v>2013</v>
      </c>
      <c r="F4027" s="413">
        <v>42922.9</v>
      </c>
      <c r="G4027" s="413">
        <v>337096.7</v>
      </c>
      <c r="H4027" s="410">
        <f t="shared" si="124"/>
        <v>39206100</v>
      </c>
      <c r="I4027" s="410" t="str">
        <f t="shared" si="125"/>
        <v>--- Iš polikarbonatų</v>
      </c>
      <c r="J4027" s="410" t="str">
        <f t="shared" si="125"/>
        <v>kilogramai</v>
      </c>
    </row>
    <row r="4028" spans="1:10" ht="18" hidden="1" customHeight="1">
      <c r="A4028" s="414"/>
      <c r="B4028" s="414"/>
      <c r="C4028" s="414"/>
      <c r="D4028" s="414"/>
      <c r="E4028" s="412">
        <v>2012</v>
      </c>
      <c r="F4028" s="413">
        <v>33425.1</v>
      </c>
      <c r="G4028" s="413">
        <v>251517.4</v>
      </c>
      <c r="H4028" s="410">
        <f t="shared" si="124"/>
        <v>39206100</v>
      </c>
      <c r="I4028" s="410" t="str">
        <f t="shared" si="125"/>
        <v>--- Iš polikarbonatų</v>
      </c>
      <c r="J4028" s="410" t="str">
        <f t="shared" si="125"/>
        <v>kilogramai</v>
      </c>
    </row>
    <row r="4029" spans="1:10" ht="18" hidden="1" customHeight="1">
      <c r="A4029" s="414"/>
      <c r="B4029" s="414"/>
      <c r="C4029" s="414"/>
      <c r="D4029" s="414"/>
      <c r="E4029" s="412">
        <v>2011</v>
      </c>
      <c r="F4029" s="413">
        <v>16886.3</v>
      </c>
      <c r="G4029" s="413">
        <v>220532.4</v>
      </c>
      <c r="H4029" s="410">
        <f t="shared" si="124"/>
        <v>39206100</v>
      </c>
      <c r="I4029" s="410" t="str">
        <f t="shared" si="125"/>
        <v>--- Iš polikarbonatų</v>
      </c>
      <c r="J4029" s="410" t="str">
        <f t="shared" si="125"/>
        <v>kilogramai</v>
      </c>
    </row>
    <row r="4030" spans="1:10" ht="18" hidden="1" customHeight="1">
      <c r="A4030" s="414"/>
      <c r="B4030" s="414"/>
      <c r="C4030" s="414"/>
      <c r="D4030" s="414"/>
      <c r="E4030" s="412">
        <v>2010</v>
      </c>
      <c r="F4030" s="413">
        <v>18435.3</v>
      </c>
      <c r="G4030" s="413">
        <v>142894.6</v>
      </c>
      <c r="H4030" s="410">
        <f t="shared" si="124"/>
        <v>39206100</v>
      </c>
      <c r="I4030" s="410" t="str">
        <f t="shared" si="125"/>
        <v>--- Iš polikarbonatų</v>
      </c>
      <c r="J4030" s="410" t="str">
        <f t="shared" si="125"/>
        <v>kilogramai</v>
      </c>
    </row>
    <row r="4031" spans="1:10" ht="18" hidden="1" customHeight="1">
      <c r="A4031" s="414"/>
      <c r="B4031" s="414"/>
      <c r="C4031" s="414"/>
      <c r="D4031" s="414"/>
      <c r="E4031" s="412">
        <v>2009</v>
      </c>
      <c r="F4031" s="413">
        <v>41836.400000000001</v>
      </c>
      <c r="G4031" s="413">
        <v>166495.4</v>
      </c>
      <c r="H4031" s="410">
        <f t="shared" si="124"/>
        <v>39206100</v>
      </c>
      <c r="I4031" s="410" t="str">
        <f t="shared" si="125"/>
        <v>--- Iš polikarbonatų</v>
      </c>
      <c r="J4031" s="410" t="str">
        <f t="shared" si="125"/>
        <v>kilogramai</v>
      </c>
    </row>
    <row r="4032" spans="1:10" ht="18" hidden="1" customHeight="1">
      <c r="A4032" s="414"/>
      <c r="B4032" s="414"/>
      <c r="C4032" s="414"/>
      <c r="D4032" s="414"/>
      <c r="E4032" s="412">
        <v>2008</v>
      </c>
      <c r="F4032" s="413">
        <v>50355.1</v>
      </c>
      <c r="G4032" s="413">
        <v>191399.3</v>
      </c>
      <c r="H4032" s="410">
        <f t="shared" si="124"/>
        <v>39206100</v>
      </c>
      <c r="I4032" s="410" t="str">
        <f t="shared" si="125"/>
        <v>--- Iš polikarbonatų</v>
      </c>
      <c r="J4032" s="410" t="str">
        <f t="shared" si="125"/>
        <v>kilogramai</v>
      </c>
    </row>
    <row r="4033" spans="1:10" ht="18" hidden="1" customHeight="1">
      <c r="A4033" s="414"/>
      <c r="B4033" s="414"/>
      <c r="C4033" s="414"/>
      <c r="D4033" s="414"/>
      <c r="E4033" s="412">
        <v>2007</v>
      </c>
      <c r="F4033" s="413">
        <v>10010.700000000001</v>
      </c>
      <c r="G4033" s="413">
        <v>249708.6</v>
      </c>
      <c r="H4033" s="410">
        <f t="shared" si="124"/>
        <v>39206100</v>
      </c>
      <c r="I4033" s="410" t="str">
        <f t="shared" si="125"/>
        <v>--- Iš polikarbonatų</v>
      </c>
      <c r="J4033" s="410" t="str">
        <f t="shared" si="125"/>
        <v>kilogramai</v>
      </c>
    </row>
    <row r="4034" spans="1:10" ht="18" hidden="1" customHeight="1">
      <c r="A4034" s="414"/>
      <c r="B4034" s="414"/>
      <c r="C4034" s="414"/>
      <c r="D4034" s="414"/>
      <c r="E4034" s="412">
        <v>2006</v>
      </c>
      <c r="F4034" s="413">
        <v>23040.3</v>
      </c>
      <c r="G4034" s="413">
        <v>114748.3</v>
      </c>
      <c r="H4034" s="410">
        <f t="shared" si="124"/>
        <v>39206100</v>
      </c>
      <c r="I4034" s="410" t="str">
        <f t="shared" si="125"/>
        <v>--- Iš polikarbonatų</v>
      </c>
      <c r="J4034" s="410" t="str">
        <f t="shared" si="125"/>
        <v>kilogramai</v>
      </c>
    </row>
    <row r="4035" spans="1:10" ht="18" hidden="1" customHeight="1">
      <c r="A4035" s="414"/>
      <c r="B4035" s="414"/>
      <c r="C4035" s="414"/>
      <c r="D4035" s="414"/>
      <c r="E4035" s="412">
        <v>2005</v>
      </c>
      <c r="F4035" s="413">
        <v>720.6</v>
      </c>
      <c r="G4035" s="413">
        <v>108656.6</v>
      </c>
      <c r="H4035" s="410">
        <f t="shared" si="124"/>
        <v>39206100</v>
      </c>
      <c r="I4035" s="410" t="str">
        <f t="shared" si="125"/>
        <v>--- Iš polikarbonatų</v>
      </c>
      <c r="J4035" s="410" t="str">
        <f t="shared" si="125"/>
        <v>kilogramai</v>
      </c>
    </row>
    <row r="4036" spans="1:10" ht="18" hidden="1" customHeight="1">
      <c r="A4036" s="414"/>
      <c r="B4036" s="411" t="s">
        <v>3522</v>
      </c>
      <c r="C4036" s="411" t="s">
        <v>3523</v>
      </c>
      <c r="D4036" s="411" t="s">
        <v>3054</v>
      </c>
      <c r="E4036" s="412">
        <v>2018</v>
      </c>
      <c r="F4036" s="413"/>
      <c r="G4036" s="413"/>
      <c r="H4036" s="410">
        <f t="shared" si="124"/>
        <v>39206211</v>
      </c>
      <c r="I4036" s="410" t="str">
        <f t="shared" si="125"/>
        <v>--- Poli(etileno tereftalato) plėvelė, kurios storis ne mažesnis kaip 72 mikrometrai, bet ne didesnis kaip 79 mikrometrai, skirta lanksčių magnetinių diskų gamybai</v>
      </c>
      <c r="J4036" s="410" t="str">
        <f t="shared" si="125"/>
        <v>kilogramai</v>
      </c>
    </row>
    <row r="4037" spans="1:10" ht="18" hidden="1" customHeight="1">
      <c r="A4037" s="414"/>
      <c r="B4037" s="414"/>
      <c r="C4037" s="414"/>
      <c r="D4037" s="414"/>
      <c r="E4037" s="412">
        <v>2017</v>
      </c>
      <c r="F4037" s="413"/>
      <c r="G4037" s="413"/>
      <c r="H4037" s="410">
        <f t="shared" ref="H4037:H4100" si="126">+IF(B4037=0,H4036,VALUE(B4037))</f>
        <v>39206211</v>
      </c>
      <c r="I4037" s="410" t="str">
        <f t="shared" ref="I4037:J4100" si="127">+IF(C4037=0,I4036,C4037)</f>
        <v>--- Poli(etileno tereftalato) plėvelė, kurios storis ne mažesnis kaip 72 mikrometrai, bet ne didesnis kaip 79 mikrometrai, skirta lanksčių magnetinių diskų gamybai</v>
      </c>
      <c r="J4037" s="410" t="str">
        <f t="shared" si="127"/>
        <v>kilogramai</v>
      </c>
    </row>
    <row r="4038" spans="1:10" ht="18" hidden="1" customHeight="1">
      <c r="A4038" s="414"/>
      <c r="B4038" s="414"/>
      <c r="C4038" s="414"/>
      <c r="D4038" s="414"/>
      <c r="E4038" s="412">
        <v>2016</v>
      </c>
      <c r="F4038" s="413"/>
      <c r="G4038" s="413"/>
      <c r="H4038" s="410">
        <f t="shared" si="126"/>
        <v>39206211</v>
      </c>
      <c r="I4038" s="410" t="str">
        <f t="shared" si="127"/>
        <v>--- Poli(etileno tereftalato) plėvelė, kurios storis ne mažesnis kaip 72 mikrometrai, bet ne didesnis kaip 79 mikrometrai, skirta lanksčių magnetinių diskų gamybai</v>
      </c>
      <c r="J4038" s="410" t="str">
        <f t="shared" si="127"/>
        <v>kilogramai</v>
      </c>
    </row>
    <row r="4039" spans="1:10" ht="18" hidden="1" customHeight="1">
      <c r="A4039" s="414"/>
      <c r="B4039" s="414"/>
      <c r="C4039" s="414"/>
      <c r="D4039" s="414"/>
      <c r="E4039" s="412">
        <v>2015</v>
      </c>
      <c r="F4039" s="413"/>
      <c r="G4039" s="413"/>
      <c r="H4039" s="410">
        <f t="shared" si="126"/>
        <v>39206211</v>
      </c>
      <c r="I4039" s="410" t="str">
        <f t="shared" si="127"/>
        <v>--- Poli(etileno tereftalato) plėvelė, kurios storis ne mažesnis kaip 72 mikrometrai, bet ne didesnis kaip 79 mikrometrai, skirta lanksčių magnetinių diskų gamybai</v>
      </c>
      <c r="J4039" s="410" t="str">
        <f t="shared" si="127"/>
        <v>kilogramai</v>
      </c>
    </row>
    <row r="4040" spans="1:10" ht="18" hidden="1" customHeight="1">
      <c r="A4040" s="414"/>
      <c r="B4040" s="414"/>
      <c r="C4040" s="414"/>
      <c r="D4040" s="414"/>
      <c r="E4040" s="412">
        <v>2014</v>
      </c>
      <c r="F4040" s="413"/>
      <c r="G4040" s="413"/>
      <c r="H4040" s="410">
        <f t="shared" si="126"/>
        <v>39206211</v>
      </c>
      <c r="I4040" s="410" t="str">
        <f t="shared" si="127"/>
        <v>--- Poli(etileno tereftalato) plėvelė, kurios storis ne mažesnis kaip 72 mikrometrai, bet ne didesnis kaip 79 mikrometrai, skirta lanksčių magnetinių diskų gamybai</v>
      </c>
      <c r="J4040" s="410" t="str">
        <f t="shared" si="127"/>
        <v>kilogramai</v>
      </c>
    </row>
    <row r="4041" spans="1:10" ht="18" hidden="1" customHeight="1">
      <c r="A4041" s="414"/>
      <c r="B4041" s="414"/>
      <c r="C4041" s="414"/>
      <c r="D4041" s="414"/>
      <c r="E4041" s="412">
        <v>2013</v>
      </c>
      <c r="F4041" s="413"/>
      <c r="G4041" s="413"/>
      <c r="H4041" s="410">
        <f t="shared" si="126"/>
        <v>39206211</v>
      </c>
      <c r="I4041" s="410" t="str">
        <f t="shared" si="127"/>
        <v>--- Poli(etileno tereftalato) plėvelė, kurios storis ne mažesnis kaip 72 mikrometrai, bet ne didesnis kaip 79 mikrometrai, skirta lanksčių magnetinių diskų gamybai</v>
      </c>
      <c r="J4041" s="410" t="str">
        <f t="shared" si="127"/>
        <v>kilogramai</v>
      </c>
    </row>
    <row r="4042" spans="1:10" ht="18" hidden="1" customHeight="1">
      <c r="A4042" s="414"/>
      <c r="B4042" s="414"/>
      <c r="C4042" s="414"/>
      <c r="D4042" s="414"/>
      <c r="E4042" s="412">
        <v>2012</v>
      </c>
      <c r="F4042" s="413"/>
      <c r="G4042" s="413"/>
      <c r="H4042" s="410">
        <f t="shared" si="126"/>
        <v>39206211</v>
      </c>
      <c r="I4042" s="410" t="str">
        <f t="shared" si="127"/>
        <v>--- Poli(etileno tereftalato) plėvelė, kurios storis ne mažesnis kaip 72 mikrometrai, bet ne didesnis kaip 79 mikrometrai, skirta lanksčių magnetinių diskų gamybai</v>
      </c>
      <c r="J4042" s="410" t="str">
        <f t="shared" si="127"/>
        <v>kilogramai</v>
      </c>
    </row>
    <row r="4043" spans="1:10" ht="18" hidden="1" customHeight="1">
      <c r="A4043" s="414"/>
      <c r="B4043" s="414"/>
      <c r="C4043" s="414"/>
      <c r="D4043" s="414"/>
      <c r="E4043" s="412">
        <v>2011</v>
      </c>
      <c r="F4043" s="413"/>
      <c r="G4043" s="413"/>
      <c r="H4043" s="410">
        <f t="shared" si="126"/>
        <v>39206211</v>
      </c>
      <c r="I4043" s="410" t="str">
        <f t="shared" si="127"/>
        <v>--- Poli(etileno tereftalato) plėvelė, kurios storis ne mažesnis kaip 72 mikrometrai, bet ne didesnis kaip 79 mikrometrai, skirta lanksčių magnetinių diskų gamybai</v>
      </c>
      <c r="J4043" s="410" t="str">
        <f t="shared" si="127"/>
        <v>kilogramai</v>
      </c>
    </row>
    <row r="4044" spans="1:10" ht="18" hidden="1" customHeight="1">
      <c r="A4044" s="414"/>
      <c r="B4044" s="414"/>
      <c r="C4044" s="414"/>
      <c r="D4044" s="414"/>
      <c r="E4044" s="412">
        <v>2010</v>
      </c>
      <c r="F4044" s="413"/>
      <c r="G4044" s="413"/>
      <c r="H4044" s="410">
        <f t="shared" si="126"/>
        <v>39206211</v>
      </c>
      <c r="I4044" s="410" t="str">
        <f t="shared" si="127"/>
        <v>--- Poli(etileno tereftalato) plėvelė, kurios storis ne mažesnis kaip 72 mikrometrai, bet ne didesnis kaip 79 mikrometrai, skirta lanksčių magnetinių diskų gamybai</v>
      </c>
      <c r="J4044" s="410" t="str">
        <f t="shared" si="127"/>
        <v>kilogramai</v>
      </c>
    </row>
    <row r="4045" spans="1:10" ht="18" hidden="1" customHeight="1">
      <c r="A4045" s="414"/>
      <c r="B4045" s="414"/>
      <c r="C4045" s="414"/>
      <c r="D4045" s="414"/>
      <c r="E4045" s="412">
        <v>2009</v>
      </c>
      <c r="F4045" s="413">
        <v>50</v>
      </c>
      <c r="G4045" s="413">
        <v>26979</v>
      </c>
      <c r="H4045" s="410">
        <f t="shared" si="126"/>
        <v>39206211</v>
      </c>
      <c r="I4045" s="410" t="str">
        <f t="shared" si="127"/>
        <v>--- Poli(etileno tereftalato) plėvelė, kurios storis ne mažesnis kaip 72 mikrometrai, bet ne didesnis kaip 79 mikrometrai, skirta lanksčių magnetinių diskų gamybai</v>
      </c>
      <c r="J4045" s="410" t="str">
        <f t="shared" si="127"/>
        <v>kilogramai</v>
      </c>
    </row>
    <row r="4046" spans="1:10" ht="18" hidden="1" customHeight="1">
      <c r="A4046" s="414"/>
      <c r="B4046" s="414"/>
      <c r="C4046" s="414"/>
      <c r="D4046" s="414"/>
      <c r="E4046" s="412">
        <v>2008</v>
      </c>
      <c r="F4046" s="413">
        <v>0</v>
      </c>
      <c r="G4046" s="413">
        <v>5587</v>
      </c>
      <c r="H4046" s="410">
        <f t="shared" si="126"/>
        <v>39206211</v>
      </c>
      <c r="I4046" s="410" t="str">
        <f t="shared" si="127"/>
        <v>--- Poli(etileno tereftalato) plėvelė, kurios storis ne mažesnis kaip 72 mikrometrai, bet ne didesnis kaip 79 mikrometrai, skirta lanksčių magnetinių diskų gamybai</v>
      </c>
      <c r="J4046" s="410" t="str">
        <f t="shared" si="127"/>
        <v>kilogramai</v>
      </c>
    </row>
    <row r="4047" spans="1:10" ht="18" hidden="1" customHeight="1">
      <c r="A4047" s="414"/>
      <c r="B4047" s="414"/>
      <c r="C4047" s="414"/>
      <c r="D4047" s="414"/>
      <c r="E4047" s="412">
        <v>2007</v>
      </c>
      <c r="F4047" s="413"/>
      <c r="G4047" s="413"/>
      <c r="H4047" s="410">
        <f t="shared" si="126"/>
        <v>39206211</v>
      </c>
      <c r="I4047" s="410" t="str">
        <f t="shared" si="127"/>
        <v>--- Poli(etileno tereftalato) plėvelė, kurios storis ne mažesnis kaip 72 mikrometrai, bet ne didesnis kaip 79 mikrometrai, skirta lanksčių magnetinių diskų gamybai</v>
      </c>
      <c r="J4047" s="410" t="str">
        <f t="shared" si="127"/>
        <v>kilogramai</v>
      </c>
    </row>
    <row r="4048" spans="1:10" ht="18" hidden="1" customHeight="1">
      <c r="A4048" s="414"/>
      <c r="B4048" s="414"/>
      <c r="C4048" s="414"/>
      <c r="D4048" s="414"/>
      <c r="E4048" s="412">
        <v>2006</v>
      </c>
      <c r="F4048" s="413"/>
      <c r="G4048" s="413"/>
      <c r="H4048" s="410">
        <f t="shared" si="126"/>
        <v>39206211</v>
      </c>
      <c r="I4048" s="410" t="str">
        <f t="shared" si="127"/>
        <v>--- Poli(etileno tereftalato) plėvelė, kurios storis ne mažesnis kaip 72 mikrometrai, bet ne didesnis kaip 79 mikrometrai, skirta lanksčių magnetinių diskų gamybai</v>
      </c>
      <c r="J4048" s="410" t="str">
        <f t="shared" si="127"/>
        <v>kilogramai</v>
      </c>
    </row>
    <row r="4049" spans="1:10" ht="18" hidden="1" customHeight="1">
      <c r="A4049" s="414"/>
      <c r="B4049" s="414"/>
      <c r="C4049" s="414"/>
      <c r="D4049" s="414"/>
      <c r="E4049" s="412">
        <v>2005</v>
      </c>
      <c r="F4049" s="413"/>
      <c r="G4049" s="413"/>
      <c r="H4049" s="410">
        <f t="shared" si="126"/>
        <v>39206211</v>
      </c>
      <c r="I4049" s="410" t="str">
        <f t="shared" si="127"/>
        <v>--- Poli(etileno tereftalato) plėvelė, kurios storis ne mažesnis kaip 72 mikrometrai, bet ne didesnis kaip 79 mikrometrai, skirta lanksčių magnetinių diskų gamybai</v>
      </c>
      <c r="J4049" s="410" t="str">
        <f t="shared" si="127"/>
        <v>kilogramai</v>
      </c>
    </row>
    <row r="4050" spans="1:10" ht="18" hidden="1" customHeight="1">
      <c r="A4050" s="414"/>
      <c r="B4050" s="411" t="s">
        <v>3524</v>
      </c>
      <c r="C4050" s="411" t="s">
        <v>3525</v>
      </c>
      <c r="D4050" s="411" t="s">
        <v>3054</v>
      </c>
      <c r="E4050" s="412">
        <v>2018</v>
      </c>
      <c r="F4050" s="413">
        <v>66.3</v>
      </c>
      <c r="G4050" s="413">
        <v>343609.5</v>
      </c>
      <c r="H4050" s="410">
        <f t="shared" si="126"/>
        <v>39206212</v>
      </c>
      <c r="I4050" s="410" t="str">
        <f t="shared" si="127"/>
        <v>---- Poli(etileno tereftalato) plėvelė, kurios storis ne mažesnis kaip 72 mikrometrai, bet ne didesnis kaip 79 mikrometrai, skirta lankstiems magnetiniams diskams gaminti; poli(etileno tereftalato) plėvelė, kurios storis ne mažesnis kaip 100 mikrometrų, bet ne didesnis kaip 150 mikrometrų, skirta fotopolimerinėms spausdinimo plokštėms gaminti</v>
      </c>
      <c r="J4050" s="410" t="str">
        <f t="shared" si="127"/>
        <v>kilogramai</v>
      </c>
    </row>
    <row r="4051" spans="1:10" ht="18" hidden="1" customHeight="1">
      <c r="A4051" s="414"/>
      <c r="B4051" s="414"/>
      <c r="C4051" s="414"/>
      <c r="D4051" s="414"/>
      <c r="E4051" s="412">
        <v>2017</v>
      </c>
      <c r="F4051" s="413">
        <v>119.1</v>
      </c>
      <c r="G4051" s="413">
        <v>255996.7</v>
      </c>
      <c r="H4051" s="410">
        <f t="shared" si="126"/>
        <v>39206212</v>
      </c>
      <c r="I4051" s="410" t="str">
        <f t="shared" si="127"/>
        <v>---- Poli(etileno tereftalato) plėvelė, kurios storis ne mažesnis kaip 72 mikrometrai, bet ne didesnis kaip 79 mikrometrai, skirta lankstiems magnetiniams diskams gaminti; poli(etileno tereftalato) plėvelė, kurios storis ne mažesnis kaip 100 mikrometrų, bet ne didesnis kaip 150 mikrometrų, skirta fotopolimerinėms spausdinimo plokštėms gaminti</v>
      </c>
      <c r="J4051" s="410" t="str">
        <f t="shared" si="127"/>
        <v>kilogramai</v>
      </c>
    </row>
    <row r="4052" spans="1:10" ht="18" hidden="1" customHeight="1">
      <c r="A4052" s="414"/>
      <c r="B4052" s="414"/>
      <c r="C4052" s="414"/>
      <c r="D4052" s="414"/>
      <c r="E4052" s="412">
        <v>2016</v>
      </c>
      <c r="F4052" s="413">
        <v>168.9</v>
      </c>
      <c r="G4052" s="413">
        <v>349307.3</v>
      </c>
      <c r="H4052" s="410">
        <f t="shared" si="126"/>
        <v>39206212</v>
      </c>
      <c r="I4052" s="410" t="str">
        <f t="shared" si="127"/>
        <v>---- Poli(etileno tereftalato) plėvelė, kurios storis ne mažesnis kaip 72 mikrometrai, bet ne didesnis kaip 79 mikrometrai, skirta lankstiems magnetiniams diskams gaminti; poli(etileno tereftalato) plėvelė, kurios storis ne mažesnis kaip 100 mikrometrų, bet ne didesnis kaip 150 mikrometrų, skirta fotopolimerinėms spausdinimo plokštėms gaminti</v>
      </c>
      <c r="J4052" s="410" t="str">
        <f t="shared" si="127"/>
        <v>kilogramai</v>
      </c>
    </row>
    <row r="4053" spans="1:10" ht="18" hidden="1" customHeight="1">
      <c r="A4053" s="414"/>
      <c r="B4053" s="414"/>
      <c r="C4053" s="414"/>
      <c r="D4053" s="414"/>
      <c r="E4053" s="412">
        <v>2015</v>
      </c>
      <c r="F4053" s="413">
        <v>550.4</v>
      </c>
      <c r="G4053" s="413">
        <v>133700</v>
      </c>
      <c r="H4053" s="410">
        <f t="shared" si="126"/>
        <v>39206212</v>
      </c>
      <c r="I4053" s="410" t="str">
        <f t="shared" si="127"/>
        <v>---- Poli(etileno tereftalato) plėvelė, kurios storis ne mažesnis kaip 72 mikrometrai, bet ne didesnis kaip 79 mikrometrai, skirta lankstiems magnetiniams diskams gaminti; poli(etileno tereftalato) plėvelė, kurios storis ne mažesnis kaip 100 mikrometrų, bet ne didesnis kaip 150 mikrometrų, skirta fotopolimerinėms spausdinimo plokštėms gaminti</v>
      </c>
      <c r="J4053" s="410" t="str">
        <f t="shared" si="127"/>
        <v>kilogramai</v>
      </c>
    </row>
    <row r="4054" spans="1:10" ht="18" hidden="1" customHeight="1">
      <c r="A4054" s="414"/>
      <c r="B4054" s="414"/>
      <c r="C4054" s="414"/>
      <c r="D4054" s="414"/>
      <c r="E4054" s="412">
        <v>2014</v>
      </c>
      <c r="F4054" s="413">
        <v>490.5</v>
      </c>
      <c r="G4054" s="413">
        <v>9782</v>
      </c>
      <c r="H4054" s="410">
        <f t="shared" si="126"/>
        <v>39206212</v>
      </c>
      <c r="I4054" s="410" t="str">
        <f t="shared" si="127"/>
        <v>---- Poli(etileno tereftalato) plėvelė, kurios storis ne mažesnis kaip 72 mikrometrai, bet ne didesnis kaip 79 mikrometrai, skirta lankstiems magnetiniams diskams gaminti; poli(etileno tereftalato) plėvelė, kurios storis ne mažesnis kaip 100 mikrometrų, bet ne didesnis kaip 150 mikrometrų, skirta fotopolimerinėms spausdinimo plokštėms gaminti</v>
      </c>
      <c r="J4054" s="410" t="str">
        <f t="shared" si="127"/>
        <v>kilogramai</v>
      </c>
    </row>
    <row r="4055" spans="1:10" ht="18" hidden="1" customHeight="1">
      <c r="A4055" s="414"/>
      <c r="B4055" s="414"/>
      <c r="C4055" s="414"/>
      <c r="D4055" s="414"/>
      <c r="E4055" s="412">
        <v>2013</v>
      </c>
      <c r="F4055" s="413">
        <v>0</v>
      </c>
      <c r="G4055" s="413">
        <v>2226</v>
      </c>
      <c r="H4055" s="410">
        <f t="shared" si="126"/>
        <v>39206212</v>
      </c>
      <c r="I4055" s="410" t="str">
        <f t="shared" si="127"/>
        <v>---- Poli(etileno tereftalato) plėvelė, kurios storis ne mažesnis kaip 72 mikrometrai, bet ne didesnis kaip 79 mikrometrai, skirta lankstiems magnetiniams diskams gaminti; poli(etileno tereftalato) plėvelė, kurios storis ne mažesnis kaip 100 mikrometrų, bet ne didesnis kaip 150 mikrometrų, skirta fotopolimerinėms spausdinimo plokštėms gaminti</v>
      </c>
      <c r="J4055" s="410" t="str">
        <f t="shared" si="127"/>
        <v>kilogramai</v>
      </c>
    </row>
    <row r="4056" spans="1:10" ht="18" hidden="1" customHeight="1">
      <c r="A4056" s="414"/>
      <c r="B4056" s="414"/>
      <c r="C4056" s="414"/>
      <c r="D4056" s="414"/>
      <c r="E4056" s="412">
        <v>2012</v>
      </c>
      <c r="F4056" s="413">
        <v>41</v>
      </c>
      <c r="G4056" s="413">
        <v>0.7</v>
      </c>
      <c r="H4056" s="410">
        <f t="shared" si="126"/>
        <v>39206212</v>
      </c>
      <c r="I4056" s="410" t="str">
        <f t="shared" si="127"/>
        <v>---- Poli(etileno tereftalato) plėvelė, kurios storis ne mažesnis kaip 72 mikrometrai, bet ne didesnis kaip 79 mikrometrai, skirta lankstiems magnetiniams diskams gaminti; poli(etileno tereftalato) plėvelė, kurios storis ne mažesnis kaip 100 mikrometrų, bet ne didesnis kaip 150 mikrometrų, skirta fotopolimerinėms spausdinimo plokštėms gaminti</v>
      </c>
      <c r="J4056" s="410" t="str">
        <f t="shared" si="127"/>
        <v>kilogramai</v>
      </c>
    </row>
    <row r="4057" spans="1:10" ht="18" hidden="1" customHeight="1">
      <c r="A4057" s="414"/>
      <c r="B4057" s="414"/>
      <c r="C4057" s="414"/>
      <c r="D4057" s="414"/>
      <c r="E4057" s="412">
        <v>2011</v>
      </c>
      <c r="F4057" s="413">
        <v>2</v>
      </c>
      <c r="G4057" s="413">
        <v>103.7</v>
      </c>
      <c r="H4057" s="410">
        <f t="shared" si="126"/>
        <v>39206212</v>
      </c>
      <c r="I4057" s="410" t="str">
        <f t="shared" si="127"/>
        <v>---- Poli(etileno tereftalato) plėvelė, kurios storis ne mažesnis kaip 72 mikrometrai, bet ne didesnis kaip 79 mikrometrai, skirta lankstiems magnetiniams diskams gaminti; poli(etileno tereftalato) plėvelė, kurios storis ne mažesnis kaip 100 mikrometrų, bet ne didesnis kaip 150 mikrometrų, skirta fotopolimerinėms spausdinimo plokštėms gaminti</v>
      </c>
      <c r="J4057" s="410" t="str">
        <f t="shared" si="127"/>
        <v>kilogramai</v>
      </c>
    </row>
    <row r="4058" spans="1:10" ht="18" hidden="1" customHeight="1">
      <c r="A4058" s="414"/>
      <c r="B4058" s="414"/>
      <c r="C4058" s="414"/>
      <c r="D4058" s="414"/>
      <c r="E4058" s="412">
        <v>2010</v>
      </c>
      <c r="F4058" s="413">
        <v>3</v>
      </c>
      <c r="G4058" s="413">
        <v>9175.7000000000007</v>
      </c>
      <c r="H4058" s="410">
        <f t="shared" si="126"/>
        <v>39206212</v>
      </c>
      <c r="I4058" s="410" t="str">
        <f t="shared" si="127"/>
        <v>---- Poli(etileno tereftalato) plėvelė, kurios storis ne mažesnis kaip 72 mikrometrai, bet ne didesnis kaip 79 mikrometrai, skirta lankstiems magnetiniams diskams gaminti; poli(etileno tereftalato) plėvelė, kurios storis ne mažesnis kaip 100 mikrometrų, bet ne didesnis kaip 150 mikrometrų, skirta fotopolimerinėms spausdinimo plokštėms gaminti</v>
      </c>
      <c r="J4058" s="410" t="str">
        <f t="shared" si="127"/>
        <v>kilogramai</v>
      </c>
    </row>
    <row r="4059" spans="1:10" ht="18" hidden="1" customHeight="1">
      <c r="A4059" s="414"/>
      <c r="B4059" s="414"/>
      <c r="C4059" s="414"/>
      <c r="D4059" s="414"/>
      <c r="E4059" s="412">
        <v>2009</v>
      </c>
      <c r="F4059" s="413"/>
      <c r="G4059" s="413"/>
      <c r="H4059" s="410">
        <f t="shared" si="126"/>
        <v>39206212</v>
      </c>
      <c r="I4059" s="410" t="str">
        <f t="shared" si="127"/>
        <v>---- Poli(etileno tereftalato) plėvelė, kurios storis ne mažesnis kaip 72 mikrometrai, bet ne didesnis kaip 79 mikrometrai, skirta lankstiems magnetiniams diskams gaminti; poli(etileno tereftalato) plėvelė, kurios storis ne mažesnis kaip 100 mikrometrų, bet ne didesnis kaip 150 mikrometrų, skirta fotopolimerinėms spausdinimo plokštėms gaminti</v>
      </c>
      <c r="J4059" s="410" t="str">
        <f t="shared" si="127"/>
        <v>kilogramai</v>
      </c>
    </row>
    <row r="4060" spans="1:10" ht="18" hidden="1" customHeight="1">
      <c r="A4060" s="414"/>
      <c r="B4060" s="414"/>
      <c r="C4060" s="414"/>
      <c r="D4060" s="414"/>
      <c r="E4060" s="412">
        <v>2008</v>
      </c>
      <c r="F4060" s="413"/>
      <c r="G4060" s="413"/>
      <c r="H4060" s="410">
        <f t="shared" si="126"/>
        <v>39206212</v>
      </c>
      <c r="I4060" s="410" t="str">
        <f t="shared" si="127"/>
        <v>---- Poli(etileno tereftalato) plėvelė, kurios storis ne mažesnis kaip 72 mikrometrai, bet ne didesnis kaip 79 mikrometrai, skirta lankstiems magnetiniams diskams gaminti; poli(etileno tereftalato) plėvelė, kurios storis ne mažesnis kaip 100 mikrometrų, bet ne didesnis kaip 150 mikrometrų, skirta fotopolimerinėms spausdinimo plokštėms gaminti</v>
      </c>
      <c r="J4060" s="410" t="str">
        <f t="shared" si="127"/>
        <v>kilogramai</v>
      </c>
    </row>
    <row r="4061" spans="1:10" ht="18" hidden="1" customHeight="1">
      <c r="A4061" s="414"/>
      <c r="B4061" s="414"/>
      <c r="C4061" s="414"/>
      <c r="D4061" s="414"/>
      <c r="E4061" s="412">
        <v>2007</v>
      </c>
      <c r="F4061" s="413"/>
      <c r="G4061" s="413"/>
      <c r="H4061" s="410">
        <f t="shared" si="126"/>
        <v>39206212</v>
      </c>
      <c r="I4061" s="410" t="str">
        <f t="shared" si="127"/>
        <v>---- Poli(etileno tereftalato) plėvelė, kurios storis ne mažesnis kaip 72 mikrometrai, bet ne didesnis kaip 79 mikrometrai, skirta lankstiems magnetiniams diskams gaminti; poli(etileno tereftalato) plėvelė, kurios storis ne mažesnis kaip 100 mikrometrų, bet ne didesnis kaip 150 mikrometrų, skirta fotopolimerinėms spausdinimo plokštėms gaminti</v>
      </c>
      <c r="J4061" s="410" t="str">
        <f t="shared" si="127"/>
        <v>kilogramai</v>
      </c>
    </row>
    <row r="4062" spans="1:10" ht="18" hidden="1" customHeight="1">
      <c r="A4062" s="414"/>
      <c r="B4062" s="414"/>
      <c r="C4062" s="414"/>
      <c r="D4062" s="414"/>
      <c r="E4062" s="412">
        <v>2006</v>
      </c>
      <c r="F4062" s="413"/>
      <c r="G4062" s="413"/>
      <c r="H4062" s="410">
        <f t="shared" si="126"/>
        <v>39206212</v>
      </c>
      <c r="I4062" s="410" t="str">
        <f t="shared" si="127"/>
        <v>---- Poli(etileno tereftalato) plėvelė, kurios storis ne mažesnis kaip 72 mikrometrai, bet ne didesnis kaip 79 mikrometrai, skirta lankstiems magnetiniams diskams gaminti; poli(etileno tereftalato) plėvelė, kurios storis ne mažesnis kaip 100 mikrometrų, bet ne didesnis kaip 150 mikrometrų, skirta fotopolimerinėms spausdinimo plokštėms gaminti</v>
      </c>
      <c r="J4062" s="410" t="str">
        <f t="shared" si="127"/>
        <v>kilogramai</v>
      </c>
    </row>
    <row r="4063" spans="1:10" ht="36" hidden="1" customHeight="1">
      <c r="A4063" s="414"/>
      <c r="B4063" s="414"/>
      <c r="C4063" s="414"/>
      <c r="D4063" s="414"/>
      <c r="E4063" s="412">
        <v>2005</v>
      </c>
      <c r="F4063" s="413"/>
      <c r="G4063" s="413"/>
      <c r="H4063" s="410">
        <f t="shared" si="126"/>
        <v>39206212</v>
      </c>
      <c r="I4063" s="410" t="str">
        <f t="shared" si="127"/>
        <v>---- Poli(etileno tereftalato) plėvelė, kurios storis ne mažesnis kaip 72 mikrometrai, bet ne didesnis kaip 79 mikrometrai, skirta lankstiems magnetiniams diskams gaminti; poli(etileno tereftalato) plėvelė, kurios storis ne mažesnis kaip 100 mikrometrų, bet ne didesnis kaip 150 mikrometrų, skirta fotopolimerinėms spausdinimo plokštėms gaminti</v>
      </c>
      <c r="J4063" s="410" t="str">
        <f t="shared" si="127"/>
        <v>kilogramai</v>
      </c>
    </row>
    <row r="4064" spans="1:10" ht="18" hidden="1" customHeight="1">
      <c r="A4064" s="414"/>
      <c r="B4064" s="411" t="s">
        <v>3526</v>
      </c>
      <c r="C4064" s="411" t="s">
        <v>3527</v>
      </c>
      <c r="D4064" s="411" t="s">
        <v>3054</v>
      </c>
      <c r="E4064" s="412">
        <v>2018</v>
      </c>
      <c r="F4064" s="413"/>
      <c r="G4064" s="413"/>
      <c r="H4064" s="410">
        <f t="shared" si="126"/>
        <v>39206213</v>
      </c>
      <c r="I4064" s="410" t="str">
        <f t="shared" si="127"/>
        <v>--- Poli(etileno tereftalato) plėvelė, kurios storis ne mažesnis kaip 100 mikrometrų, bet ne didesnis kaip 150 mikrometrų, skirta fotopolimerinių spausdinimo plokščių gamybai</v>
      </c>
      <c r="J4064" s="410" t="str">
        <f t="shared" si="127"/>
        <v>kilogramai</v>
      </c>
    </row>
    <row r="4065" spans="1:10" ht="18" hidden="1" customHeight="1">
      <c r="A4065" s="414"/>
      <c r="B4065" s="414"/>
      <c r="C4065" s="414"/>
      <c r="D4065" s="414"/>
      <c r="E4065" s="412">
        <v>2017</v>
      </c>
      <c r="F4065" s="413"/>
      <c r="G4065" s="413"/>
      <c r="H4065" s="410">
        <f t="shared" si="126"/>
        <v>39206213</v>
      </c>
      <c r="I4065" s="410" t="str">
        <f t="shared" si="127"/>
        <v>--- Poli(etileno tereftalato) plėvelė, kurios storis ne mažesnis kaip 100 mikrometrų, bet ne didesnis kaip 150 mikrometrų, skirta fotopolimerinių spausdinimo plokščių gamybai</v>
      </c>
      <c r="J4065" s="410" t="str">
        <f t="shared" si="127"/>
        <v>kilogramai</v>
      </c>
    </row>
    <row r="4066" spans="1:10" ht="18" hidden="1" customHeight="1">
      <c r="A4066" s="414"/>
      <c r="B4066" s="414"/>
      <c r="C4066" s="414"/>
      <c r="D4066" s="414"/>
      <c r="E4066" s="412">
        <v>2016</v>
      </c>
      <c r="F4066" s="413"/>
      <c r="G4066" s="413"/>
      <c r="H4066" s="410">
        <f t="shared" si="126"/>
        <v>39206213</v>
      </c>
      <c r="I4066" s="410" t="str">
        <f t="shared" si="127"/>
        <v>--- Poli(etileno tereftalato) plėvelė, kurios storis ne mažesnis kaip 100 mikrometrų, bet ne didesnis kaip 150 mikrometrų, skirta fotopolimerinių spausdinimo plokščių gamybai</v>
      </c>
      <c r="J4066" s="410" t="str">
        <f t="shared" si="127"/>
        <v>kilogramai</v>
      </c>
    </row>
    <row r="4067" spans="1:10" ht="18" hidden="1" customHeight="1">
      <c r="A4067" s="414"/>
      <c r="B4067" s="414"/>
      <c r="C4067" s="414"/>
      <c r="D4067" s="414"/>
      <c r="E4067" s="412">
        <v>2015</v>
      </c>
      <c r="F4067" s="413"/>
      <c r="G4067" s="413"/>
      <c r="H4067" s="410">
        <f t="shared" si="126"/>
        <v>39206213</v>
      </c>
      <c r="I4067" s="410" t="str">
        <f t="shared" si="127"/>
        <v>--- Poli(etileno tereftalato) plėvelė, kurios storis ne mažesnis kaip 100 mikrometrų, bet ne didesnis kaip 150 mikrometrų, skirta fotopolimerinių spausdinimo plokščių gamybai</v>
      </c>
      <c r="J4067" s="410" t="str">
        <f t="shared" si="127"/>
        <v>kilogramai</v>
      </c>
    </row>
    <row r="4068" spans="1:10" ht="18" hidden="1" customHeight="1">
      <c r="A4068" s="414"/>
      <c r="B4068" s="414"/>
      <c r="C4068" s="414"/>
      <c r="D4068" s="414"/>
      <c r="E4068" s="412">
        <v>2014</v>
      </c>
      <c r="F4068" s="413"/>
      <c r="G4068" s="413"/>
      <c r="H4068" s="410">
        <f t="shared" si="126"/>
        <v>39206213</v>
      </c>
      <c r="I4068" s="410" t="str">
        <f t="shared" si="127"/>
        <v>--- Poli(etileno tereftalato) plėvelė, kurios storis ne mažesnis kaip 100 mikrometrų, bet ne didesnis kaip 150 mikrometrų, skirta fotopolimerinių spausdinimo plokščių gamybai</v>
      </c>
      <c r="J4068" s="410" t="str">
        <f t="shared" si="127"/>
        <v>kilogramai</v>
      </c>
    </row>
    <row r="4069" spans="1:10" ht="18" hidden="1" customHeight="1">
      <c r="A4069" s="414"/>
      <c r="B4069" s="414"/>
      <c r="C4069" s="414"/>
      <c r="D4069" s="414"/>
      <c r="E4069" s="412">
        <v>2013</v>
      </c>
      <c r="F4069" s="413"/>
      <c r="G4069" s="413"/>
      <c r="H4069" s="410">
        <f t="shared" si="126"/>
        <v>39206213</v>
      </c>
      <c r="I4069" s="410" t="str">
        <f t="shared" si="127"/>
        <v>--- Poli(etileno tereftalato) plėvelė, kurios storis ne mažesnis kaip 100 mikrometrų, bet ne didesnis kaip 150 mikrometrų, skirta fotopolimerinių spausdinimo plokščių gamybai</v>
      </c>
      <c r="J4069" s="410" t="str">
        <f t="shared" si="127"/>
        <v>kilogramai</v>
      </c>
    </row>
    <row r="4070" spans="1:10" ht="18" hidden="1" customHeight="1">
      <c r="A4070" s="414"/>
      <c r="B4070" s="414"/>
      <c r="C4070" s="414"/>
      <c r="D4070" s="414"/>
      <c r="E4070" s="412">
        <v>2012</v>
      </c>
      <c r="F4070" s="413"/>
      <c r="G4070" s="413"/>
      <c r="H4070" s="410">
        <f t="shared" si="126"/>
        <v>39206213</v>
      </c>
      <c r="I4070" s="410" t="str">
        <f t="shared" si="127"/>
        <v>--- Poli(etileno tereftalato) plėvelė, kurios storis ne mažesnis kaip 100 mikrometrų, bet ne didesnis kaip 150 mikrometrų, skirta fotopolimerinių spausdinimo plokščių gamybai</v>
      </c>
      <c r="J4070" s="410" t="str">
        <f t="shared" si="127"/>
        <v>kilogramai</v>
      </c>
    </row>
    <row r="4071" spans="1:10" ht="18" hidden="1" customHeight="1">
      <c r="A4071" s="414"/>
      <c r="B4071" s="414"/>
      <c r="C4071" s="414"/>
      <c r="D4071" s="414"/>
      <c r="E4071" s="412">
        <v>2011</v>
      </c>
      <c r="F4071" s="413"/>
      <c r="G4071" s="413"/>
      <c r="H4071" s="410">
        <f t="shared" si="126"/>
        <v>39206213</v>
      </c>
      <c r="I4071" s="410" t="str">
        <f t="shared" si="127"/>
        <v>--- Poli(etileno tereftalato) plėvelė, kurios storis ne mažesnis kaip 100 mikrometrų, bet ne didesnis kaip 150 mikrometrų, skirta fotopolimerinių spausdinimo plokščių gamybai</v>
      </c>
      <c r="J4071" s="410" t="str">
        <f t="shared" si="127"/>
        <v>kilogramai</v>
      </c>
    </row>
    <row r="4072" spans="1:10" ht="18" hidden="1" customHeight="1">
      <c r="A4072" s="414"/>
      <c r="B4072" s="414"/>
      <c r="C4072" s="414"/>
      <c r="D4072" s="414"/>
      <c r="E4072" s="412">
        <v>2010</v>
      </c>
      <c r="F4072" s="413"/>
      <c r="G4072" s="413"/>
      <c r="H4072" s="410">
        <f t="shared" si="126"/>
        <v>39206213</v>
      </c>
      <c r="I4072" s="410" t="str">
        <f t="shared" si="127"/>
        <v>--- Poli(etileno tereftalato) plėvelė, kurios storis ne mažesnis kaip 100 mikrometrų, bet ne didesnis kaip 150 mikrometrų, skirta fotopolimerinių spausdinimo plokščių gamybai</v>
      </c>
      <c r="J4072" s="410" t="str">
        <f t="shared" si="127"/>
        <v>kilogramai</v>
      </c>
    </row>
    <row r="4073" spans="1:10" ht="18" hidden="1" customHeight="1">
      <c r="A4073" s="414"/>
      <c r="B4073" s="414"/>
      <c r="C4073" s="414"/>
      <c r="D4073" s="414"/>
      <c r="E4073" s="412">
        <v>2009</v>
      </c>
      <c r="F4073" s="413">
        <v>7</v>
      </c>
      <c r="G4073" s="413">
        <v>414.9</v>
      </c>
      <c r="H4073" s="410">
        <f t="shared" si="126"/>
        <v>39206213</v>
      </c>
      <c r="I4073" s="410" t="str">
        <f t="shared" si="127"/>
        <v>--- Poli(etileno tereftalato) plėvelė, kurios storis ne mažesnis kaip 100 mikrometrų, bet ne didesnis kaip 150 mikrometrų, skirta fotopolimerinių spausdinimo plokščių gamybai</v>
      </c>
      <c r="J4073" s="410" t="str">
        <f t="shared" si="127"/>
        <v>kilogramai</v>
      </c>
    </row>
    <row r="4074" spans="1:10" ht="18" hidden="1" customHeight="1">
      <c r="A4074" s="414"/>
      <c r="B4074" s="414"/>
      <c r="C4074" s="414"/>
      <c r="D4074" s="414"/>
      <c r="E4074" s="412">
        <v>2008</v>
      </c>
      <c r="F4074" s="413">
        <v>0</v>
      </c>
      <c r="G4074" s="413">
        <v>374.5</v>
      </c>
      <c r="H4074" s="410">
        <f t="shared" si="126"/>
        <v>39206213</v>
      </c>
      <c r="I4074" s="410" t="str">
        <f t="shared" si="127"/>
        <v>--- Poli(etileno tereftalato) plėvelė, kurios storis ne mažesnis kaip 100 mikrometrų, bet ne didesnis kaip 150 mikrometrų, skirta fotopolimerinių spausdinimo plokščių gamybai</v>
      </c>
      <c r="J4074" s="410" t="str">
        <f t="shared" si="127"/>
        <v>kilogramai</v>
      </c>
    </row>
    <row r="4075" spans="1:10" ht="18" hidden="1" customHeight="1">
      <c r="A4075" s="414"/>
      <c r="B4075" s="414"/>
      <c r="C4075" s="414"/>
      <c r="D4075" s="414"/>
      <c r="E4075" s="412">
        <v>2007</v>
      </c>
      <c r="F4075" s="413">
        <v>54.1</v>
      </c>
      <c r="G4075" s="413">
        <v>402</v>
      </c>
      <c r="H4075" s="410">
        <f t="shared" si="126"/>
        <v>39206213</v>
      </c>
      <c r="I4075" s="410" t="str">
        <f t="shared" si="127"/>
        <v>--- Poli(etileno tereftalato) plėvelė, kurios storis ne mažesnis kaip 100 mikrometrų, bet ne didesnis kaip 150 mikrometrų, skirta fotopolimerinių spausdinimo plokščių gamybai</v>
      </c>
      <c r="J4075" s="410" t="str">
        <f t="shared" si="127"/>
        <v>kilogramai</v>
      </c>
    </row>
    <row r="4076" spans="1:10" ht="18" hidden="1" customHeight="1">
      <c r="A4076" s="414"/>
      <c r="B4076" s="414"/>
      <c r="C4076" s="414"/>
      <c r="D4076" s="414"/>
      <c r="E4076" s="412">
        <v>2006</v>
      </c>
      <c r="F4076" s="413">
        <v>83.3</v>
      </c>
      <c r="G4076" s="413">
        <v>19150</v>
      </c>
      <c r="H4076" s="410">
        <f t="shared" si="126"/>
        <v>39206213</v>
      </c>
      <c r="I4076" s="410" t="str">
        <f t="shared" si="127"/>
        <v>--- Poli(etileno tereftalato) plėvelė, kurios storis ne mažesnis kaip 100 mikrometrų, bet ne didesnis kaip 150 mikrometrų, skirta fotopolimerinių spausdinimo plokščių gamybai</v>
      </c>
      <c r="J4076" s="410" t="str">
        <f t="shared" si="127"/>
        <v>kilogramai</v>
      </c>
    </row>
    <row r="4077" spans="1:10" ht="18" hidden="1" customHeight="1">
      <c r="A4077" s="414"/>
      <c r="B4077" s="414"/>
      <c r="C4077" s="414"/>
      <c r="D4077" s="414"/>
      <c r="E4077" s="412">
        <v>2005</v>
      </c>
      <c r="F4077" s="413">
        <v>3.7</v>
      </c>
      <c r="G4077" s="413">
        <v>80</v>
      </c>
      <c r="H4077" s="410">
        <f t="shared" si="126"/>
        <v>39206213</v>
      </c>
      <c r="I4077" s="410" t="str">
        <f t="shared" si="127"/>
        <v>--- Poli(etileno tereftalato) plėvelė, kurios storis ne mažesnis kaip 100 mikrometrų, bet ne didesnis kaip 150 mikrometrų, skirta fotopolimerinių spausdinimo plokščių gamybai</v>
      </c>
      <c r="J4077" s="410" t="str">
        <f t="shared" si="127"/>
        <v>kilogramai</v>
      </c>
    </row>
    <row r="4078" spans="1:10" ht="18" hidden="1" customHeight="1">
      <c r="A4078" s="414"/>
      <c r="B4078" s="411" t="s">
        <v>3528</v>
      </c>
      <c r="C4078" s="411" t="s">
        <v>3529</v>
      </c>
      <c r="D4078" s="411" t="s">
        <v>3054</v>
      </c>
      <c r="E4078" s="412">
        <v>2018</v>
      </c>
      <c r="F4078" s="413">
        <v>21984796.399999999</v>
      </c>
      <c r="G4078" s="413">
        <v>2939458</v>
      </c>
      <c r="H4078" s="410">
        <f t="shared" si="126"/>
        <v>39206219</v>
      </c>
      <c r="I4078" s="410" t="str">
        <f t="shared" si="127"/>
        <v>---- Kiti</v>
      </c>
      <c r="J4078" s="410" t="str">
        <f t="shared" si="127"/>
        <v>kilogramai</v>
      </c>
    </row>
    <row r="4079" spans="1:10" ht="18" hidden="1" customHeight="1">
      <c r="A4079" s="414"/>
      <c r="B4079" s="414"/>
      <c r="C4079" s="414"/>
      <c r="D4079" s="414"/>
      <c r="E4079" s="412">
        <v>2017</v>
      </c>
      <c r="F4079" s="413">
        <v>19340968</v>
      </c>
      <c r="G4079" s="413">
        <v>2911315.4</v>
      </c>
      <c r="H4079" s="410">
        <f t="shared" si="126"/>
        <v>39206219</v>
      </c>
      <c r="I4079" s="410" t="str">
        <f t="shared" si="127"/>
        <v>---- Kiti</v>
      </c>
      <c r="J4079" s="410" t="str">
        <f t="shared" si="127"/>
        <v>kilogramai</v>
      </c>
    </row>
    <row r="4080" spans="1:10" ht="18" hidden="1" customHeight="1">
      <c r="A4080" s="414"/>
      <c r="B4080" s="414"/>
      <c r="C4080" s="414"/>
      <c r="D4080" s="414"/>
      <c r="E4080" s="412">
        <v>2016</v>
      </c>
      <c r="F4080" s="413">
        <v>10489287.300000001</v>
      </c>
      <c r="G4080" s="413">
        <v>2387835.7999999998</v>
      </c>
      <c r="H4080" s="410">
        <f t="shared" si="126"/>
        <v>39206219</v>
      </c>
      <c r="I4080" s="410" t="str">
        <f t="shared" si="127"/>
        <v>---- Kiti</v>
      </c>
      <c r="J4080" s="410" t="str">
        <f t="shared" si="127"/>
        <v>kilogramai</v>
      </c>
    </row>
    <row r="4081" spans="1:10" ht="18" hidden="1" customHeight="1">
      <c r="A4081" s="414"/>
      <c r="B4081" s="414"/>
      <c r="C4081" s="414"/>
      <c r="D4081" s="414"/>
      <c r="E4081" s="412">
        <v>2015</v>
      </c>
      <c r="F4081" s="413">
        <v>9467649.6999999993</v>
      </c>
      <c r="G4081" s="413">
        <v>1791443.8</v>
      </c>
      <c r="H4081" s="410">
        <f t="shared" si="126"/>
        <v>39206219</v>
      </c>
      <c r="I4081" s="410" t="str">
        <f t="shared" si="127"/>
        <v>---- Kiti</v>
      </c>
      <c r="J4081" s="410" t="str">
        <f t="shared" si="127"/>
        <v>kilogramai</v>
      </c>
    </row>
    <row r="4082" spans="1:10" ht="18" hidden="1" customHeight="1">
      <c r="A4082" s="414"/>
      <c r="B4082" s="414"/>
      <c r="C4082" s="414"/>
      <c r="D4082" s="414"/>
      <c r="E4082" s="412">
        <v>2014</v>
      </c>
      <c r="F4082" s="413">
        <v>8495277.5999999996</v>
      </c>
      <c r="G4082" s="413">
        <v>1565615.5</v>
      </c>
      <c r="H4082" s="410">
        <f t="shared" si="126"/>
        <v>39206219</v>
      </c>
      <c r="I4082" s="410" t="str">
        <f t="shared" si="127"/>
        <v>---- Kiti</v>
      </c>
      <c r="J4082" s="410" t="str">
        <f t="shared" si="127"/>
        <v>kilogramai</v>
      </c>
    </row>
    <row r="4083" spans="1:10" ht="18" hidden="1" customHeight="1">
      <c r="A4083" s="414"/>
      <c r="B4083" s="414"/>
      <c r="C4083" s="414"/>
      <c r="D4083" s="414"/>
      <c r="E4083" s="412">
        <v>2013</v>
      </c>
      <c r="F4083" s="413">
        <v>6242011.5999999996</v>
      </c>
      <c r="G4083" s="413">
        <v>1635869.9</v>
      </c>
      <c r="H4083" s="410">
        <f t="shared" si="126"/>
        <v>39206219</v>
      </c>
      <c r="I4083" s="410" t="str">
        <f t="shared" si="127"/>
        <v>---- Kiti</v>
      </c>
      <c r="J4083" s="410" t="str">
        <f t="shared" si="127"/>
        <v>kilogramai</v>
      </c>
    </row>
    <row r="4084" spans="1:10" ht="18" hidden="1" customHeight="1">
      <c r="A4084" s="414"/>
      <c r="B4084" s="414"/>
      <c r="C4084" s="414"/>
      <c r="D4084" s="414"/>
      <c r="E4084" s="412">
        <v>2012</v>
      </c>
      <c r="F4084" s="413">
        <v>5878669.4000000004</v>
      </c>
      <c r="G4084" s="413">
        <v>1130017.8999999999</v>
      </c>
      <c r="H4084" s="410">
        <f t="shared" si="126"/>
        <v>39206219</v>
      </c>
      <c r="I4084" s="410" t="str">
        <f t="shared" si="127"/>
        <v>---- Kiti</v>
      </c>
      <c r="J4084" s="410" t="str">
        <f t="shared" si="127"/>
        <v>kilogramai</v>
      </c>
    </row>
    <row r="4085" spans="1:10" ht="18" hidden="1" customHeight="1">
      <c r="A4085" s="414"/>
      <c r="B4085" s="414"/>
      <c r="C4085" s="414"/>
      <c r="D4085" s="414"/>
      <c r="E4085" s="412">
        <v>2011</v>
      </c>
      <c r="F4085" s="413">
        <v>5983749.7999999998</v>
      </c>
      <c r="G4085" s="413">
        <v>953704.5</v>
      </c>
      <c r="H4085" s="410">
        <f t="shared" si="126"/>
        <v>39206219</v>
      </c>
      <c r="I4085" s="410" t="str">
        <f t="shared" si="127"/>
        <v>---- Kiti</v>
      </c>
      <c r="J4085" s="410" t="str">
        <f t="shared" si="127"/>
        <v>kilogramai</v>
      </c>
    </row>
    <row r="4086" spans="1:10" ht="18" hidden="1" customHeight="1">
      <c r="A4086" s="414"/>
      <c r="B4086" s="414"/>
      <c r="C4086" s="414"/>
      <c r="D4086" s="414"/>
      <c r="E4086" s="412">
        <v>2010</v>
      </c>
      <c r="F4086" s="413">
        <v>5573809</v>
      </c>
      <c r="G4086" s="413">
        <v>809459.3</v>
      </c>
      <c r="H4086" s="410">
        <f t="shared" si="126"/>
        <v>39206219</v>
      </c>
      <c r="I4086" s="410" t="str">
        <f t="shared" si="127"/>
        <v>---- Kiti</v>
      </c>
      <c r="J4086" s="410" t="str">
        <f t="shared" si="127"/>
        <v>kilogramai</v>
      </c>
    </row>
    <row r="4087" spans="1:10" ht="18" hidden="1" customHeight="1">
      <c r="A4087" s="414"/>
      <c r="B4087" s="414"/>
      <c r="C4087" s="414"/>
      <c r="D4087" s="414"/>
      <c r="E4087" s="412">
        <v>2009</v>
      </c>
      <c r="F4087" s="413">
        <v>3205151.4</v>
      </c>
      <c r="G4087" s="413">
        <v>720549.1</v>
      </c>
      <c r="H4087" s="410">
        <f t="shared" si="126"/>
        <v>39206219</v>
      </c>
      <c r="I4087" s="410" t="str">
        <f t="shared" si="127"/>
        <v>---- Kiti</v>
      </c>
      <c r="J4087" s="410" t="str">
        <f t="shared" si="127"/>
        <v>kilogramai</v>
      </c>
    </row>
    <row r="4088" spans="1:10" ht="18" hidden="1" customHeight="1">
      <c r="A4088" s="414"/>
      <c r="B4088" s="414"/>
      <c r="C4088" s="414"/>
      <c r="D4088" s="414"/>
      <c r="E4088" s="412">
        <v>2008</v>
      </c>
      <c r="F4088" s="413">
        <v>3102545</v>
      </c>
      <c r="G4088" s="413">
        <v>851713.1</v>
      </c>
      <c r="H4088" s="410">
        <f t="shared" si="126"/>
        <v>39206219</v>
      </c>
      <c r="I4088" s="410" t="str">
        <f t="shared" si="127"/>
        <v>---- Kiti</v>
      </c>
      <c r="J4088" s="410" t="str">
        <f t="shared" si="127"/>
        <v>kilogramai</v>
      </c>
    </row>
    <row r="4089" spans="1:10" ht="18" hidden="1" customHeight="1">
      <c r="A4089" s="414"/>
      <c r="B4089" s="414"/>
      <c r="C4089" s="414"/>
      <c r="D4089" s="414"/>
      <c r="E4089" s="412">
        <v>2007</v>
      </c>
      <c r="F4089" s="413">
        <v>582847.69999999995</v>
      </c>
      <c r="G4089" s="413">
        <v>544805.4</v>
      </c>
      <c r="H4089" s="410">
        <f t="shared" si="126"/>
        <v>39206219</v>
      </c>
      <c r="I4089" s="410" t="str">
        <f t="shared" si="127"/>
        <v>---- Kiti</v>
      </c>
      <c r="J4089" s="410" t="str">
        <f t="shared" si="127"/>
        <v>kilogramai</v>
      </c>
    </row>
    <row r="4090" spans="1:10" ht="18" hidden="1" customHeight="1">
      <c r="A4090" s="414"/>
      <c r="B4090" s="414"/>
      <c r="C4090" s="414"/>
      <c r="D4090" s="414"/>
      <c r="E4090" s="412">
        <v>2006</v>
      </c>
      <c r="F4090" s="413">
        <v>12089.3</v>
      </c>
      <c r="G4090" s="413">
        <v>328318.09999999998</v>
      </c>
      <c r="H4090" s="410">
        <f t="shared" si="126"/>
        <v>39206219</v>
      </c>
      <c r="I4090" s="410" t="str">
        <f t="shared" si="127"/>
        <v>---- Kiti</v>
      </c>
      <c r="J4090" s="410" t="str">
        <f t="shared" si="127"/>
        <v>kilogramai</v>
      </c>
    </row>
    <row r="4091" spans="1:10" ht="18" hidden="1" customHeight="1">
      <c r="A4091" s="414"/>
      <c r="B4091" s="414"/>
      <c r="C4091" s="414"/>
      <c r="D4091" s="414"/>
      <c r="E4091" s="412">
        <v>2005</v>
      </c>
      <c r="F4091" s="413">
        <v>29736.2</v>
      </c>
      <c r="G4091" s="413">
        <v>551235.6</v>
      </c>
      <c r="H4091" s="410">
        <f t="shared" si="126"/>
        <v>39206219</v>
      </c>
      <c r="I4091" s="410" t="str">
        <f t="shared" si="127"/>
        <v>---- Kiti</v>
      </c>
      <c r="J4091" s="410" t="str">
        <f t="shared" si="127"/>
        <v>kilogramai</v>
      </c>
    </row>
    <row r="4092" spans="1:10" ht="18" hidden="1" customHeight="1">
      <c r="A4092" s="414"/>
      <c r="B4092" s="411" t="s">
        <v>3530</v>
      </c>
      <c r="C4092" s="411" t="s">
        <v>3531</v>
      </c>
      <c r="D4092" s="411" t="s">
        <v>3054</v>
      </c>
      <c r="E4092" s="412">
        <v>2018</v>
      </c>
      <c r="F4092" s="413">
        <v>20437586.300000001</v>
      </c>
      <c r="G4092" s="413">
        <v>542282.9</v>
      </c>
      <c r="H4092" s="410">
        <f t="shared" si="126"/>
        <v>39206290</v>
      </c>
      <c r="I4092" s="410" t="str">
        <f t="shared" si="127"/>
        <v>--- Kurių storis didesnis kaip 0,35 mm</v>
      </c>
      <c r="J4092" s="410" t="str">
        <f t="shared" si="127"/>
        <v>kilogramai</v>
      </c>
    </row>
    <row r="4093" spans="1:10" ht="18" hidden="1" customHeight="1">
      <c r="A4093" s="414"/>
      <c r="B4093" s="414"/>
      <c r="C4093" s="414"/>
      <c r="D4093" s="414"/>
      <c r="E4093" s="412">
        <v>2017</v>
      </c>
      <c r="F4093" s="413">
        <v>16878680.199999999</v>
      </c>
      <c r="G4093" s="413">
        <v>509569</v>
      </c>
      <c r="H4093" s="410">
        <f t="shared" si="126"/>
        <v>39206290</v>
      </c>
      <c r="I4093" s="410" t="str">
        <f t="shared" si="127"/>
        <v>--- Kurių storis didesnis kaip 0,35 mm</v>
      </c>
      <c r="J4093" s="410" t="str">
        <f t="shared" si="127"/>
        <v>kilogramai</v>
      </c>
    </row>
    <row r="4094" spans="1:10" ht="18" hidden="1" customHeight="1">
      <c r="A4094" s="414"/>
      <c r="B4094" s="414"/>
      <c r="C4094" s="414"/>
      <c r="D4094" s="414"/>
      <c r="E4094" s="412">
        <v>2016</v>
      </c>
      <c r="F4094" s="413">
        <v>23473695.399999999</v>
      </c>
      <c r="G4094" s="413">
        <v>509164.5</v>
      </c>
      <c r="H4094" s="410">
        <f t="shared" si="126"/>
        <v>39206290</v>
      </c>
      <c r="I4094" s="410" t="str">
        <f t="shared" si="127"/>
        <v>--- Kurių storis didesnis kaip 0,35 mm</v>
      </c>
      <c r="J4094" s="410" t="str">
        <f t="shared" si="127"/>
        <v>kilogramai</v>
      </c>
    </row>
    <row r="4095" spans="1:10" ht="18" hidden="1" customHeight="1">
      <c r="A4095" s="414"/>
      <c r="B4095" s="414"/>
      <c r="C4095" s="414"/>
      <c r="D4095" s="414"/>
      <c r="E4095" s="412">
        <v>2015</v>
      </c>
      <c r="F4095" s="413">
        <v>20567116.100000001</v>
      </c>
      <c r="G4095" s="413">
        <v>587441.1</v>
      </c>
      <c r="H4095" s="410">
        <f t="shared" si="126"/>
        <v>39206290</v>
      </c>
      <c r="I4095" s="410" t="str">
        <f t="shared" si="127"/>
        <v>--- Kurių storis didesnis kaip 0,35 mm</v>
      </c>
      <c r="J4095" s="410" t="str">
        <f t="shared" si="127"/>
        <v>kilogramai</v>
      </c>
    </row>
    <row r="4096" spans="1:10" ht="18" hidden="1" customHeight="1">
      <c r="A4096" s="414"/>
      <c r="B4096" s="414"/>
      <c r="C4096" s="414"/>
      <c r="D4096" s="414"/>
      <c r="E4096" s="412">
        <v>2014</v>
      </c>
      <c r="F4096" s="413">
        <v>18928021.699999999</v>
      </c>
      <c r="G4096" s="413">
        <v>778117.8</v>
      </c>
      <c r="H4096" s="410">
        <f t="shared" si="126"/>
        <v>39206290</v>
      </c>
      <c r="I4096" s="410" t="str">
        <f t="shared" si="127"/>
        <v>--- Kurių storis didesnis kaip 0,35 mm</v>
      </c>
      <c r="J4096" s="410" t="str">
        <f t="shared" si="127"/>
        <v>kilogramai</v>
      </c>
    </row>
    <row r="4097" spans="1:10" ht="18" hidden="1" customHeight="1">
      <c r="A4097" s="414"/>
      <c r="B4097" s="414"/>
      <c r="C4097" s="414"/>
      <c r="D4097" s="414"/>
      <c r="E4097" s="412">
        <v>2013</v>
      </c>
      <c r="F4097" s="413">
        <v>13785791.4</v>
      </c>
      <c r="G4097" s="413">
        <v>527133.5</v>
      </c>
      <c r="H4097" s="410">
        <f t="shared" si="126"/>
        <v>39206290</v>
      </c>
      <c r="I4097" s="410" t="str">
        <f t="shared" si="127"/>
        <v>--- Kurių storis didesnis kaip 0,35 mm</v>
      </c>
      <c r="J4097" s="410" t="str">
        <f t="shared" si="127"/>
        <v>kilogramai</v>
      </c>
    </row>
    <row r="4098" spans="1:10" ht="18" hidden="1" customHeight="1">
      <c r="A4098" s="414"/>
      <c r="B4098" s="414"/>
      <c r="C4098" s="414"/>
      <c r="D4098" s="414"/>
      <c r="E4098" s="412">
        <v>2012</v>
      </c>
      <c r="F4098" s="413">
        <v>9306262.5</v>
      </c>
      <c r="G4098" s="413">
        <v>644664.80000000005</v>
      </c>
      <c r="H4098" s="410">
        <f t="shared" si="126"/>
        <v>39206290</v>
      </c>
      <c r="I4098" s="410" t="str">
        <f t="shared" si="127"/>
        <v>--- Kurių storis didesnis kaip 0,35 mm</v>
      </c>
      <c r="J4098" s="410" t="str">
        <f t="shared" si="127"/>
        <v>kilogramai</v>
      </c>
    </row>
    <row r="4099" spans="1:10" ht="18" hidden="1" customHeight="1">
      <c r="A4099" s="414"/>
      <c r="B4099" s="414"/>
      <c r="C4099" s="414"/>
      <c r="D4099" s="414"/>
      <c r="E4099" s="412">
        <v>2011</v>
      </c>
      <c r="F4099" s="413">
        <v>3367974.3</v>
      </c>
      <c r="G4099" s="413">
        <v>508073.5</v>
      </c>
      <c r="H4099" s="410">
        <f t="shared" si="126"/>
        <v>39206290</v>
      </c>
      <c r="I4099" s="410" t="str">
        <f t="shared" si="127"/>
        <v>--- Kurių storis didesnis kaip 0,35 mm</v>
      </c>
      <c r="J4099" s="410" t="str">
        <f t="shared" si="127"/>
        <v>kilogramai</v>
      </c>
    </row>
    <row r="4100" spans="1:10" ht="18" hidden="1" customHeight="1">
      <c r="A4100" s="414"/>
      <c r="B4100" s="414"/>
      <c r="C4100" s="414"/>
      <c r="D4100" s="414"/>
      <c r="E4100" s="412">
        <v>2010</v>
      </c>
      <c r="F4100" s="413">
        <v>2184686.9</v>
      </c>
      <c r="G4100" s="413">
        <v>660300.6</v>
      </c>
      <c r="H4100" s="410">
        <f t="shared" si="126"/>
        <v>39206290</v>
      </c>
      <c r="I4100" s="410" t="str">
        <f t="shared" si="127"/>
        <v>--- Kurių storis didesnis kaip 0,35 mm</v>
      </c>
      <c r="J4100" s="410" t="str">
        <f t="shared" si="127"/>
        <v>kilogramai</v>
      </c>
    </row>
    <row r="4101" spans="1:10" ht="18" hidden="1" customHeight="1">
      <c r="A4101" s="414"/>
      <c r="B4101" s="414"/>
      <c r="C4101" s="414"/>
      <c r="D4101" s="414"/>
      <c r="E4101" s="412">
        <v>2009</v>
      </c>
      <c r="F4101" s="413">
        <v>1040785.1</v>
      </c>
      <c r="G4101" s="413">
        <v>166685.6</v>
      </c>
      <c r="H4101" s="410">
        <f t="shared" ref="H4101:H4164" si="128">+IF(B4101=0,H4100,VALUE(B4101))</f>
        <v>39206290</v>
      </c>
      <c r="I4101" s="410" t="str">
        <f t="shared" ref="I4101:J4164" si="129">+IF(C4101=0,I4100,C4101)</f>
        <v>--- Kurių storis didesnis kaip 0,35 mm</v>
      </c>
      <c r="J4101" s="410" t="str">
        <f t="shared" si="129"/>
        <v>kilogramai</v>
      </c>
    </row>
    <row r="4102" spans="1:10" ht="18" hidden="1" customHeight="1">
      <c r="A4102" s="414"/>
      <c r="B4102" s="414"/>
      <c r="C4102" s="414"/>
      <c r="D4102" s="414"/>
      <c r="E4102" s="412">
        <v>2008</v>
      </c>
      <c r="F4102" s="413">
        <v>1088440.8999999999</v>
      </c>
      <c r="G4102" s="413">
        <v>468740.6</v>
      </c>
      <c r="H4102" s="410">
        <f t="shared" si="128"/>
        <v>39206290</v>
      </c>
      <c r="I4102" s="410" t="str">
        <f t="shared" si="129"/>
        <v>--- Kurių storis didesnis kaip 0,35 mm</v>
      </c>
      <c r="J4102" s="410" t="str">
        <f t="shared" si="129"/>
        <v>kilogramai</v>
      </c>
    </row>
    <row r="4103" spans="1:10" ht="18" hidden="1" customHeight="1">
      <c r="A4103" s="414"/>
      <c r="B4103" s="414"/>
      <c r="C4103" s="414"/>
      <c r="D4103" s="414"/>
      <c r="E4103" s="412">
        <v>2007</v>
      </c>
      <c r="F4103" s="413">
        <v>547276.6</v>
      </c>
      <c r="G4103" s="413">
        <v>555278.69999999995</v>
      </c>
      <c r="H4103" s="410">
        <f t="shared" si="128"/>
        <v>39206290</v>
      </c>
      <c r="I4103" s="410" t="str">
        <f t="shared" si="129"/>
        <v>--- Kurių storis didesnis kaip 0,35 mm</v>
      </c>
      <c r="J4103" s="410" t="str">
        <f t="shared" si="129"/>
        <v>kilogramai</v>
      </c>
    </row>
    <row r="4104" spans="1:10" ht="18" hidden="1" customHeight="1">
      <c r="A4104" s="414"/>
      <c r="B4104" s="414"/>
      <c r="C4104" s="414"/>
      <c r="D4104" s="414"/>
      <c r="E4104" s="412">
        <v>2006</v>
      </c>
      <c r="F4104" s="413">
        <v>35528.300000000003</v>
      </c>
      <c r="G4104" s="413">
        <v>491731.6</v>
      </c>
      <c r="H4104" s="410">
        <f t="shared" si="128"/>
        <v>39206290</v>
      </c>
      <c r="I4104" s="410" t="str">
        <f t="shared" si="129"/>
        <v>--- Kurių storis didesnis kaip 0,35 mm</v>
      </c>
      <c r="J4104" s="410" t="str">
        <f t="shared" si="129"/>
        <v>kilogramai</v>
      </c>
    </row>
    <row r="4105" spans="1:10" ht="18" hidden="1" customHeight="1">
      <c r="A4105" s="414"/>
      <c r="B4105" s="414"/>
      <c r="C4105" s="414"/>
      <c r="D4105" s="414"/>
      <c r="E4105" s="412">
        <v>2005</v>
      </c>
      <c r="F4105" s="413">
        <v>36714.199999999997</v>
      </c>
      <c r="G4105" s="413">
        <v>156933</v>
      </c>
      <c r="H4105" s="410">
        <f t="shared" si="128"/>
        <v>39206290</v>
      </c>
      <c r="I4105" s="410" t="str">
        <f t="shared" si="129"/>
        <v>--- Kurių storis didesnis kaip 0,35 mm</v>
      </c>
      <c r="J4105" s="410" t="str">
        <f t="shared" si="129"/>
        <v>kilogramai</v>
      </c>
    </row>
    <row r="4106" spans="1:10" ht="18" hidden="1" customHeight="1">
      <c r="A4106" s="414"/>
      <c r="B4106" s="411" t="s">
        <v>3532</v>
      </c>
      <c r="C4106" s="411" t="s">
        <v>3533</v>
      </c>
      <c r="D4106" s="411" t="s">
        <v>3054</v>
      </c>
      <c r="E4106" s="412">
        <v>2018</v>
      </c>
      <c r="F4106" s="413">
        <v>3047.7</v>
      </c>
      <c r="G4106" s="413">
        <v>181.8</v>
      </c>
      <c r="H4106" s="410">
        <f t="shared" si="128"/>
        <v>39206300</v>
      </c>
      <c r="I4106" s="410" t="str">
        <f t="shared" si="129"/>
        <v>--- Iš nesočiųjų poliesterių</v>
      </c>
      <c r="J4106" s="410" t="str">
        <f t="shared" si="129"/>
        <v>kilogramai</v>
      </c>
    </row>
    <row r="4107" spans="1:10" ht="18" hidden="1" customHeight="1">
      <c r="A4107" s="414"/>
      <c r="B4107" s="414"/>
      <c r="C4107" s="414"/>
      <c r="D4107" s="414"/>
      <c r="E4107" s="412">
        <v>2017</v>
      </c>
      <c r="F4107" s="413">
        <v>2350.3000000000002</v>
      </c>
      <c r="G4107" s="413">
        <v>426.9</v>
      </c>
      <c r="H4107" s="410">
        <f t="shared" si="128"/>
        <v>39206300</v>
      </c>
      <c r="I4107" s="410" t="str">
        <f t="shared" si="129"/>
        <v>--- Iš nesočiųjų poliesterių</v>
      </c>
      <c r="J4107" s="410" t="str">
        <f t="shared" si="129"/>
        <v>kilogramai</v>
      </c>
    </row>
    <row r="4108" spans="1:10" ht="18" hidden="1" customHeight="1">
      <c r="A4108" s="414"/>
      <c r="B4108" s="414"/>
      <c r="C4108" s="414"/>
      <c r="D4108" s="414"/>
      <c r="E4108" s="412">
        <v>2016</v>
      </c>
      <c r="F4108" s="413">
        <v>1114.5999999999999</v>
      </c>
      <c r="G4108" s="413">
        <v>702.6</v>
      </c>
      <c r="H4108" s="410">
        <f t="shared" si="128"/>
        <v>39206300</v>
      </c>
      <c r="I4108" s="410" t="str">
        <f t="shared" si="129"/>
        <v>--- Iš nesočiųjų poliesterių</v>
      </c>
      <c r="J4108" s="410" t="str">
        <f t="shared" si="129"/>
        <v>kilogramai</v>
      </c>
    </row>
    <row r="4109" spans="1:10" ht="18" hidden="1" customHeight="1">
      <c r="A4109" s="414"/>
      <c r="B4109" s="414"/>
      <c r="C4109" s="414"/>
      <c r="D4109" s="414"/>
      <c r="E4109" s="412">
        <v>2015</v>
      </c>
      <c r="F4109" s="413">
        <v>1067.5999999999999</v>
      </c>
      <c r="G4109" s="413">
        <v>19.600000000000001</v>
      </c>
      <c r="H4109" s="410">
        <f t="shared" si="128"/>
        <v>39206300</v>
      </c>
      <c r="I4109" s="410" t="str">
        <f t="shared" si="129"/>
        <v>--- Iš nesočiųjų poliesterių</v>
      </c>
      <c r="J4109" s="410" t="str">
        <f t="shared" si="129"/>
        <v>kilogramai</v>
      </c>
    </row>
    <row r="4110" spans="1:10" ht="18" hidden="1" customHeight="1">
      <c r="A4110" s="414"/>
      <c r="B4110" s="414"/>
      <c r="C4110" s="414"/>
      <c r="D4110" s="414"/>
      <c r="E4110" s="412">
        <v>2014</v>
      </c>
      <c r="F4110" s="413">
        <v>2227.8000000000002</v>
      </c>
      <c r="G4110" s="413">
        <v>9243.5</v>
      </c>
      <c r="H4110" s="410">
        <f t="shared" si="128"/>
        <v>39206300</v>
      </c>
      <c r="I4110" s="410" t="str">
        <f t="shared" si="129"/>
        <v>--- Iš nesočiųjų poliesterių</v>
      </c>
      <c r="J4110" s="410" t="str">
        <f t="shared" si="129"/>
        <v>kilogramai</v>
      </c>
    </row>
    <row r="4111" spans="1:10" ht="18" hidden="1" customHeight="1">
      <c r="A4111" s="414"/>
      <c r="B4111" s="414"/>
      <c r="C4111" s="414"/>
      <c r="D4111" s="414"/>
      <c r="E4111" s="412">
        <v>2013</v>
      </c>
      <c r="F4111" s="413">
        <v>5348.8</v>
      </c>
      <c r="G4111" s="413">
        <v>1779</v>
      </c>
      <c r="H4111" s="410">
        <f t="shared" si="128"/>
        <v>39206300</v>
      </c>
      <c r="I4111" s="410" t="str">
        <f t="shared" si="129"/>
        <v>--- Iš nesočiųjų poliesterių</v>
      </c>
      <c r="J4111" s="410" t="str">
        <f t="shared" si="129"/>
        <v>kilogramai</v>
      </c>
    </row>
    <row r="4112" spans="1:10" ht="18" hidden="1" customHeight="1">
      <c r="A4112" s="414"/>
      <c r="B4112" s="414"/>
      <c r="C4112" s="414"/>
      <c r="D4112" s="414"/>
      <c r="E4112" s="412">
        <v>2012</v>
      </c>
      <c r="F4112" s="413">
        <v>3219</v>
      </c>
      <c r="G4112" s="413">
        <v>2362</v>
      </c>
      <c r="H4112" s="410">
        <f t="shared" si="128"/>
        <v>39206300</v>
      </c>
      <c r="I4112" s="410" t="str">
        <f t="shared" si="129"/>
        <v>--- Iš nesočiųjų poliesterių</v>
      </c>
      <c r="J4112" s="410" t="str">
        <f t="shared" si="129"/>
        <v>kilogramai</v>
      </c>
    </row>
    <row r="4113" spans="1:10" ht="18" hidden="1" customHeight="1">
      <c r="A4113" s="414"/>
      <c r="B4113" s="414"/>
      <c r="C4113" s="414"/>
      <c r="D4113" s="414"/>
      <c r="E4113" s="412">
        <v>2011</v>
      </c>
      <c r="F4113" s="413">
        <v>12835.6</v>
      </c>
      <c r="G4113" s="413">
        <v>16102.3</v>
      </c>
      <c r="H4113" s="410">
        <f t="shared" si="128"/>
        <v>39206300</v>
      </c>
      <c r="I4113" s="410" t="str">
        <f t="shared" si="129"/>
        <v>--- Iš nesočiųjų poliesterių</v>
      </c>
      <c r="J4113" s="410" t="str">
        <f t="shared" si="129"/>
        <v>kilogramai</v>
      </c>
    </row>
    <row r="4114" spans="1:10" ht="18" hidden="1" customHeight="1">
      <c r="A4114" s="414"/>
      <c r="B4114" s="414"/>
      <c r="C4114" s="414"/>
      <c r="D4114" s="414"/>
      <c r="E4114" s="412">
        <v>2010</v>
      </c>
      <c r="F4114" s="413">
        <v>9282</v>
      </c>
      <c r="G4114" s="413">
        <v>34520</v>
      </c>
      <c r="H4114" s="410">
        <f t="shared" si="128"/>
        <v>39206300</v>
      </c>
      <c r="I4114" s="410" t="str">
        <f t="shared" si="129"/>
        <v>--- Iš nesočiųjų poliesterių</v>
      </c>
      <c r="J4114" s="410" t="str">
        <f t="shared" si="129"/>
        <v>kilogramai</v>
      </c>
    </row>
    <row r="4115" spans="1:10" ht="18" hidden="1" customHeight="1">
      <c r="A4115" s="414"/>
      <c r="B4115" s="414"/>
      <c r="C4115" s="414"/>
      <c r="D4115" s="414"/>
      <c r="E4115" s="412">
        <v>2009</v>
      </c>
      <c r="F4115" s="413">
        <v>910</v>
      </c>
      <c r="G4115" s="413">
        <v>40730</v>
      </c>
      <c r="H4115" s="410">
        <f t="shared" si="128"/>
        <v>39206300</v>
      </c>
      <c r="I4115" s="410" t="str">
        <f t="shared" si="129"/>
        <v>--- Iš nesočiųjų poliesterių</v>
      </c>
      <c r="J4115" s="410" t="str">
        <f t="shared" si="129"/>
        <v>kilogramai</v>
      </c>
    </row>
    <row r="4116" spans="1:10" ht="18" hidden="1" customHeight="1">
      <c r="A4116" s="414"/>
      <c r="B4116" s="414"/>
      <c r="C4116" s="414"/>
      <c r="D4116" s="414"/>
      <c r="E4116" s="412">
        <v>2008</v>
      </c>
      <c r="F4116" s="413">
        <v>2305.5</v>
      </c>
      <c r="G4116" s="413">
        <v>39573.800000000003</v>
      </c>
      <c r="H4116" s="410">
        <f t="shared" si="128"/>
        <v>39206300</v>
      </c>
      <c r="I4116" s="410" t="str">
        <f t="shared" si="129"/>
        <v>--- Iš nesočiųjų poliesterių</v>
      </c>
      <c r="J4116" s="410" t="str">
        <f t="shared" si="129"/>
        <v>kilogramai</v>
      </c>
    </row>
    <row r="4117" spans="1:10" ht="18" hidden="1" customHeight="1">
      <c r="A4117" s="414"/>
      <c r="B4117" s="414"/>
      <c r="C4117" s="414"/>
      <c r="D4117" s="414"/>
      <c r="E4117" s="412">
        <v>2007</v>
      </c>
      <c r="F4117" s="413">
        <v>6335.8</v>
      </c>
      <c r="G4117" s="413">
        <v>186.8</v>
      </c>
      <c r="H4117" s="410">
        <f t="shared" si="128"/>
        <v>39206300</v>
      </c>
      <c r="I4117" s="410" t="str">
        <f t="shared" si="129"/>
        <v>--- Iš nesočiųjų poliesterių</v>
      </c>
      <c r="J4117" s="410" t="str">
        <f t="shared" si="129"/>
        <v>kilogramai</v>
      </c>
    </row>
    <row r="4118" spans="1:10" ht="18" hidden="1" customHeight="1">
      <c r="A4118" s="414"/>
      <c r="B4118" s="414"/>
      <c r="C4118" s="414"/>
      <c r="D4118" s="414"/>
      <c r="E4118" s="412">
        <v>2006</v>
      </c>
      <c r="F4118" s="413">
        <v>0</v>
      </c>
      <c r="G4118" s="413">
        <v>157.69999999999999</v>
      </c>
      <c r="H4118" s="410">
        <f t="shared" si="128"/>
        <v>39206300</v>
      </c>
      <c r="I4118" s="410" t="str">
        <f t="shared" si="129"/>
        <v>--- Iš nesočiųjų poliesterių</v>
      </c>
      <c r="J4118" s="410" t="str">
        <f t="shared" si="129"/>
        <v>kilogramai</v>
      </c>
    </row>
    <row r="4119" spans="1:10" ht="18" hidden="1" customHeight="1">
      <c r="A4119" s="414"/>
      <c r="B4119" s="414"/>
      <c r="C4119" s="414"/>
      <c r="D4119" s="414"/>
      <c r="E4119" s="412">
        <v>2005</v>
      </c>
      <c r="F4119" s="413">
        <v>0</v>
      </c>
      <c r="G4119" s="413">
        <v>3</v>
      </c>
      <c r="H4119" s="410">
        <f t="shared" si="128"/>
        <v>39206300</v>
      </c>
      <c r="I4119" s="410" t="str">
        <f t="shared" si="129"/>
        <v>--- Iš nesočiųjų poliesterių</v>
      </c>
      <c r="J4119" s="410" t="str">
        <f t="shared" si="129"/>
        <v>kilogramai</v>
      </c>
    </row>
    <row r="4120" spans="1:10" ht="18" hidden="1" customHeight="1">
      <c r="A4120" s="414"/>
      <c r="B4120" s="411" t="s">
        <v>3534</v>
      </c>
      <c r="C4120" s="411" t="s">
        <v>3535</v>
      </c>
      <c r="D4120" s="411" t="s">
        <v>3054</v>
      </c>
      <c r="E4120" s="412">
        <v>2018</v>
      </c>
      <c r="F4120" s="413">
        <v>155238.1</v>
      </c>
      <c r="G4120" s="413">
        <v>173281.8</v>
      </c>
      <c r="H4120" s="410">
        <f t="shared" si="128"/>
        <v>39206900</v>
      </c>
      <c r="I4120" s="410" t="str">
        <f t="shared" si="129"/>
        <v>--- Iš kitų poliesterių</v>
      </c>
      <c r="J4120" s="410" t="str">
        <f t="shared" si="129"/>
        <v>kilogramai</v>
      </c>
    </row>
    <row r="4121" spans="1:10" ht="18" hidden="1" customHeight="1">
      <c r="A4121" s="414"/>
      <c r="B4121" s="414"/>
      <c r="C4121" s="414"/>
      <c r="D4121" s="414"/>
      <c r="E4121" s="412">
        <v>2017</v>
      </c>
      <c r="F4121" s="413">
        <v>188654.1</v>
      </c>
      <c r="G4121" s="413">
        <v>305697</v>
      </c>
      <c r="H4121" s="410">
        <f t="shared" si="128"/>
        <v>39206900</v>
      </c>
      <c r="I4121" s="410" t="str">
        <f t="shared" si="129"/>
        <v>--- Iš kitų poliesterių</v>
      </c>
      <c r="J4121" s="410" t="str">
        <f t="shared" si="129"/>
        <v>kilogramai</v>
      </c>
    </row>
    <row r="4122" spans="1:10" ht="18" hidden="1" customHeight="1">
      <c r="A4122" s="414"/>
      <c r="B4122" s="414"/>
      <c r="C4122" s="414"/>
      <c r="D4122" s="414"/>
      <c r="E4122" s="412">
        <v>2016</v>
      </c>
      <c r="F4122" s="413">
        <v>164776.6</v>
      </c>
      <c r="G4122" s="413">
        <v>236456.6</v>
      </c>
      <c r="H4122" s="410">
        <f t="shared" si="128"/>
        <v>39206900</v>
      </c>
      <c r="I4122" s="410" t="str">
        <f t="shared" si="129"/>
        <v>--- Iš kitų poliesterių</v>
      </c>
      <c r="J4122" s="410" t="str">
        <f t="shared" si="129"/>
        <v>kilogramai</v>
      </c>
    </row>
    <row r="4123" spans="1:10" ht="18" hidden="1" customHeight="1">
      <c r="A4123" s="414"/>
      <c r="B4123" s="414"/>
      <c r="C4123" s="414"/>
      <c r="D4123" s="414"/>
      <c r="E4123" s="412">
        <v>2015</v>
      </c>
      <c r="F4123" s="413">
        <v>113792.4</v>
      </c>
      <c r="G4123" s="413">
        <v>167968.6</v>
      </c>
      <c r="H4123" s="410">
        <f t="shared" si="128"/>
        <v>39206900</v>
      </c>
      <c r="I4123" s="410" t="str">
        <f t="shared" si="129"/>
        <v>--- Iš kitų poliesterių</v>
      </c>
      <c r="J4123" s="410" t="str">
        <f t="shared" si="129"/>
        <v>kilogramai</v>
      </c>
    </row>
    <row r="4124" spans="1:10" ht="18" hidden="1" customHeight="1">
      <c r="A4124" s="414"/>
      <c r="B4124" s="414"/>
      <c r="C4124" s="414"/>
      <c r="D4124" s="414"/>
      <c r="E4124" s="412">
        <v>2014</v>
      </c>
      <c r="F4124" s="413">
        <v>156100.4</v>
      </c>
      <c r="G4124" s="413">
        <v>300669.2</v>
      </c>
      <c r="H4124" s="410">
        <f t="shared" si="128"/>
        <v>39206900</v>
      </c>
      <c r="I4124" s="410" t="str">
        <f t="shared" si="129"/>
        <v>--- Iš kitų poliesterių</v>
      </c>
      <c r="J4124" s="410" t="str">
        <f t="shared" si="129"/>
        <v>kilogramai</v>
      </c>
    </row>
    <row r="4125" spans="1:10" ht="18" hidden="1" customHeight="1">
      <c r="A4125" s="414"/>
      <c r="B4125" s="414"/>
      <c r="C4125" s="414"/>
      <c r="D4125" s="414"/>
      <c r="E4125" s="412">
        <v>2013</v>
      </c>
      <c r="F4125" s="413">
        <v>62493</v>
      </c>
      <c r="G4125" s="413">
        <v>143549.6</v>
      </c>
      <c r="H4125" s="410">
        <f t="shared" si="128"/>
        <v>39206900</v>
      </c>
      <c r="I4125" s="410" t="str">
        <f t="shared" si="129"/>
        <v>--- Iš kitų poliesterių</v>
      </c>
      <c r="J4125" s="410" t="str">
        <f t="shared" si="129"/>
        <v>kilogramai</v>
      </c>
    </row>
    <row r="4126" spans="1:10" ht="18" hidden="1" customHeight="1">
      <c r="A4126" s="414"/>
      <c r="B4126" s="414"/>
      <c r="C4126" s="414"/>
      <c r="D4126" s="414"/>
      <c r="E4126" s="412">
        <v>2012</v>
      </c>
      <c r="F4126" s="413">
        <v>35128.199999999997</v>
      </c>
      <c r="G4126" s="413">
        <v>123638.5</v>
      </c>
      <c r="H4126" s="410">
        <f t="shared" si="128"/>
        <v>39206900</v>
      </c>
      <c r="I4126" s="410" t="str">
        <f t="shared" si="129"/>
        <v>--- Iš kitų poliesterių</v>
      </c>
      <c r="J4126" s="410" t="str">
        <f t="shared" si="129"/>
        <v>kilogramai</v>
      </c>
    </row>
    <row r="4127" spans="1:10" ht="18" hidden="1" customHeight="1">
      <c r="A4127" s="414"/>
      <c r="B4127" s="414"/>
      <c r="C4127" s="414"/>
      <c r="D4127" s="414"/>
      <c r="E4127" s="412">
        <v>2011</v>
      </c>
      <c r="F4127" s="413">
        <v>16166.8</v>
      </c>
      <c r="G4127" s="413">
        <v>302223.8</v>
      </c>
      <c r="H4127" s="410">
        <f t="shared" si="128"/>
        <v>39206900</v>
      </c>
      <c r="I4127" s="410" t="str">
        <f t="shared" si="129"/>
        <v>--- Iš kitų poliesterių</v>
      </c>
      <c r="J4127" s="410" t="str">
        <f t="shared" si="129"/>
        <v>kilogramai</v>
      </c>
    </row>
    <row r="4128" spans="1:10" ht="18" hidden="1" customHeight="1">
      <c r="A4128" s="414"/>
      <c r="B4128" s="414"/>
      <c r="C4128" s="414"/>
      <c r="D4128" s="414"/>
      <c r="E4128" s="412">
        <v>2010</v>
      </c>
      <c r="F4128" s="413">
        <v>57062.2</v>
      </c>
      <c r="G4128" s="413">
        <v>537281.30000000005</v>
      </c>
      <c r="H4128" s="410">
        <f t="shared" si="128"/>
        <v>39206900</v>
      </c>
      <c r="I4128" s="410" t="str">
        <f t="shared" si="129"/>
        <v>--- Iš kitų poliesterių</v>
      </c>
      <c r="J4128" s="410" t="str">
        <f t="shared" si="129"/>
        <v>kilogramai</v>
      </c>
    </row>
    <row r="4129" spans="1:10" ht="18" hidden="1" customHeight="1">
      <c r="A4129" s="414"/>
      <c r="B4129" s="414"/>
      <c r="C4129" s="414"/>
      <c r="D4129" s="414"/>
      <c r="E4129" s="412">
        <v>2009</v>
      </c>
      <c r="F4129" s="413">
        <v>14773.6</v>
      </c>
      <c r="G4129" s="413">
        <v>726275.8</v>
      </c>
      <c r="H4129" s="410">
        <f t="shared" si="128"/>
        <v>39206900</v>
      </c>
      <c r="I4129" s="410" t="str">
        <f t="shared" si="129"/>
        <v>--- Iš kitų poliesterių</v>
      </c>
      <c r="J4129" s="410" t="str">
        <f t="shared" si="129"/>
        <v>kilogramai</v>
      </c>
    </row>
    <row r="4130" spans="1:10" ht="18" hidden="1" customHeight="1">
      <c r="A4130" s="414"/>
      <c r="B4130" s="414"/>
      <c r="C4130" s="414"/>
      <c r="D4130" s="414"/>
      <c r="E4130" s="412">
        <v>2008</v>
      </c>
      <c r="F4130" s="413">
        <v>3798.9</v>
      </c>
      <c r="G4130" s="413">
        <v>546309.80000000005</v>
      </c>
      <c r="H4130" s="410">
        <f t="shared" si="128"/>
        <v>39206900</v>
      </c>
      <c r="I4130" s="410" t="str">
        <f t="shared" si="129"/>
        <v>--- Iš kitų poliesterių</v>
      </c>
      <c r="J4130" s="410" t="str">
        <f t="shared" si="129"/>
        <v>kilogramai</v>
      </c>
    </row>
    <row r="4131" spans="1:10" ht="18" hidden="1" customHeight="1">
      <c r="A4131" s="414"/>
      <c r="B4131" s="414"/>
      <c r="C4131" s="414"/>
      <c r="D4131" s="414"/>
      <c r="E4131" s="412">
        <v>2007</v>
      </c>
      <c r="F4131" s="413">
        <v>26531.1</v>
      </c>
      <c r="G4131" s="413">
        <v>432112.7</v>
      </c>
      <c r="H4131" s="410">
        <f t="shared" si="128"/>
        <v>39206900</v>
      </c>
      <c r="I4131" s="410" t="str">
        <f t="shared" si="129"/>
        <v>--- Iš kitų poliesterių</v>
      </c>
      <c r="J4131" s="410" t="str">
        <f t="shared" si="129"/>
        <v>kilogramai</v>
      </c>
    </row>
    <row r="4132" spans="1:10" ht="18" hidden="1" customHeight="1">
      <c r="A4132" s="414"/>
      <c r="B4132" s="414"/>
      <c r="C4132" s="414"/>
      <c r="D4132" s="414"/>
      <c r="E4132" s="412">
        <v>2006</v>
      </c>
      <c r="F4132" s="413">
        <v>37063.4</v>
      </c>
      <c r="G4132" s="413">
        <v>181409.2</v>
      </c>
      <c r="H4132" s="410">
        <f t="shared" si="128"/>
        <v>39206900</v>
      </c>
      <c r="I4132" s="410" t="str">
        <f t="shared" si="129"/>
        <v>--- Iš kitų poliesterių</v>
      </c>
      <c r="J4132" s="410" t="str">
        <f t="shared" si="129"/>
        <v>kilogramai</v>
      </c>
    </row>
    <row r="4133" spans="1:10" ht="18" hidden="1" customHeight="1">
      <c r="A4133" s="414"/>
      <c r="B4133" s="414"/>
      <c r="C4133" s="414"/>
      <c r="D4133" s="414"/>
      <c r="E4133" s="412">
        <v>2005</v>
      </c>
      <c r="F4133" s="413">
        <v>1918.6</v>
      </c>
      <c r="G4133" s="413">
        <v>226708.3</v>
      </c>
      <c r="H4133" s="410">
        <f t="shared" si="128"/>
        <v>39206900</v>
      </c>
      <c r="I4133" s="410" t="str">
        <f t="shared" si="129"/>
        <v>--- Iš kitų poliesterių</v>
      </c>
      <c r="J4133" s="410" t="str">
        <f t="shared" si="129"/>
        <v>kilogramai</v>
      </c>
    </row>
    <row r="4134" spans="1:10" ht="18" hidden="1" customHeight="1">
      <c r="A4134" s="414"/>
      <c r="B4134" s="411" t="s">
        <v>3536</v>
      </c>
      <c r="C4134" s="411" t="s">
        <v>3537</v>
      </c>
      <c r="D4134" s="411" t="s">
        <v>3054</v>
      </c>
      <c r="E4134" s="412">
        <v>2018</v>
      </c>
      <c r="F4134" s="413">
        <v>256965.8</v>
      </c>
      <c r="G4134" s="413">
        <v>324482.09999999998</v>
      </c>
      <c r="H4134" s="410">
        <f t="shared" si="128"/>
        <v>39207100</v>
      </c>
      <c r="I4134" s="410" t="str">
        <f t="shared" si="129"/>
        <v>--- Iš regeneruotos celiuliozės</v>
      </c>
      <c r="J4134" s="410" t="str">
        <f t="shared" si="129"/>
        <v>kilogramai</v>
      </c>
    </row>
    <row r="4135" spans="1:10" ht="18" hidden="1" customHeight="1">
      <c r="A4135" s="414"/>
      <c r="B4135" s="414"/>
      <c r="C4135" s="414"/>
      <c r="D4135" s="414"/>
      <c r="E4135" s="412">
        <v>2017</v>
      </c>
      <c r="F4135" s="413">
        <v>297904.90000000002</v>
      </c>
      <c r="G4135" s="413">
        <v>372208.5</v>
      </c>
      <c r="H4135" s="410">
        <f t="shared" si="128"/>
        <v>39207100</v>
      </c>
      <c r="I4135" s="410" t="str">
        <f t="shared" si="129"/>
        <v>--- Iš regeneruotos celiuliozės</v>
      </c>
      <c r="J4135" s="410" t="str">
        <f t="shared" si="129"/>
        <v>kilogramai</v>
      </c>
    </row>
    <row r="4136" spans="1:10" ht="18" hidden="1" customHeight="1">
      <c r="A4136" s="414"/>
      <c r="B4136" s="414"/>
      <c r="C4136" s="414"/>
      <c r="D4136" s="414"/>
      <c r="E4136" s="412">
        <v>2016</v>
      </c>
      <c r="F4136" s="413">
        <v>281628.90000000002</v>
      </c>
      <c r="G4136" s="413">
        <v>381586</v>
      </c>
      <c r="H4136" s="410">
        <f t="shared" si="128"/>
        <v>39207100</v>
      </c>
      <c r="I4136" s="410" t="str">
        <f t="shared" si="129"/>
        <v>--- Iš regeneruotos celiuliozės</v>
      </c>
      <c r="J4136" s="410" t="str">
        <f t="shared" si="129"/>
        <v>kilogramai</v>
      </c>
    </row>
    <row r="4137" spans="1:10" ht="18" hidden="1" customHeight="1">
      <c r="A4137" s="414"/>
      <c r="B4137" s="414"/>
      <c r="C4137" s="414"/>
      <c r="D4137" s="414"/>
      <c r="E4137" s="412">
        <v>2015</v>
      </c>
      <c r="F4137" s="413">
        <v>212831.5</v>
      </c>
      <c r="G4137" s="413">
        <v>377415.2</v>
      </c>
      <c r="H4137" s="410">
        <f t="shared" si="128"/>
        <v>39207100</v>
      </c>
      <c r="I4137" s="410" t="str">
        <f t="shared" si="129"/>
        <v>--- Iš regeneruotos celiuliozės</v>
      </c>
      <c r="J4137" s="410" t="str">
        <f t="shared" si="129"/>
        <v>kilogramai</v>
      </c>
    </row>
    <row r="4138" spans="1:10" ht="18" hidden="1" customHeight="1">
      <c r="A4138" s="414"/>
      <c r="B4138" s="414"/>
      <c r="C4138" s="414"/>
      <c r="D4138" s="414"/>
      <c r="E4138" s="412">
        <v>2014</v>
      </c>
      <c r="F4138" s="413">
        <v>16495.099999999999</v>
      </c>
      <c r="G4138" s="413">
        <v>127582.9</v>
      </c>
      <c r="H4138" s="410">
        <f t="shared" si="128"/>
        <v>39207100</v>
      </c>
      <c r="I4138" s="410" t="str">
        <f t="shared" si="129"/>
        <v>--- Iš regeneruotos celiuliozės</v>
      </c>
      <c r="J4138" s="410" t="str">
        <f t="shared" si="129"/>
        <v>kilogramai</v>
      </c>
    </row>
    <row r="4139" spans="1:10" ht="18" hidden="1" customHeight="1">
      <c r="A4139" s="414"/>
      <c r="B4139" s="414"/>
      <c r="C4139" s="414"/>
      <c r="D4139" s="414"/>
      <c r="E4139" s="412">
        <v>2013</v>
      </c>
      <c r="F4139" s="413">
        <v>105415.3</v>
      </c>
      <c r="G4139" s="413">
        <v>180288.6</v>
      </c>
      <c r="H4139" s="410">
        <f t="shared" si="128"/>
        <v>39207100</v>
      </c>
      <c r="I4139" s="410" t="str">
        <f t="shared" si="129"/>
        <v>--- Iš regeneruotos celiuliozės</v>
      </c>
      <c r="J4139" s="410" t="str">
        <f t="shared" si="129"/>
        <v>kilogramai</v>
      </c>
    </row>
    <row r="4140" spans="1:10" ht="18" hidden="1" customHeight="1">
      <c r="A4140" s="414"/>
      <c r="B4140" s="414"/>
      <c r="C4140" s="414"/>
      <c r="D4140" s="414"/>
      <c r="E4140" s="412">
        <v>2012</v>
      </c>
      <c r="F4140" s="413">
        <v>139012.20000000001</v>
      </c>
      <c r="G4140" s="413">
        <v>271034</v>
      </c>
      <c r="H4140" s="410">
        <f t="shared" si="128"/>
        <v>39207100</v>
      </c>
      <c r="I4140" s="410" t="str">
        <f t="shared" si="129"/>
        <v>--- Iš regeneruotos celiuliozės</v>
      </c>
      <c r="J4140" s="410" t="str">
        <f t="shared" si="129"/>
        <v>kilogramai</v>
      </c>
    </row>
    <row r="4141" spans="1:10" ht="18" hidden="1" customHeight="1">
      <c r="A4141" s="414"/>
      <c r="B4141" s="414"/>
      <c r="C4141" s="414"/>
      <c r="D4141" s="414"/>
      <c r="E4141" s="412">
        <v>2011</v>
      </c>
      <c r="F4141" s="413">
        <v>86615.7</v>
      </c>
      <c r="G4141" s="413">
        <v>120577.2</v>
      </c>
      <c r="H4141" s="410">
        <f t="shared" si="128"/>
        <v>39207100</v>
      </c>
      <c r="I4141" s="410" t="str">
        <f t="shared" si="129"/>
        <v>--- Iš regeneruotos celiuliozės</v>
      </c>
      <c r="J4141" s="410" t="str">
        <f t="shared" si="129"/>
        <v>kilogramai</v>
      </c>
    </row>
    <row r="4142" spans="1:10" ht="18" hidden="1" customHeight="1">
      <c r="A4142" s="414"/>
      <c r="B4142" s="414"/>
      <c r="C4142" s="414"/>
      <c r="D4142" s="414"/>
      <c r="E4142" s="412">
        <v>2010</v>
      </c>
      <c r="F4142" s="413">
        <v>8699.2000000000007</v>
      </c>
      <c r="G4142" s="413">
        <v>121160.2</v>
      </c>
      <c r="H4142" s="410">
        <f t="shared" si="128"/>
        <v>39207100</v>
      </c>
      <c r="I4142" s="410" t="str">
        <f t="shared" si="129"/>
        <v>--- Iš regeneruotos celiuliozės</v>
      </c>
      <c r="J4142" s="410" t="str">
        <f t="shared" si="129"/>
        <v>kilogramai</v>
      </c>
    </row>
    <row r="4143" spans="1:10" ht="18" hidden="1" customHeight="1">
      <c r="A4143" s="414"/>
      <c r="B4143" s="414"/>
      <c r="C4143" s="414"/>
      <c r="D4143" s="414"/>
      <c r="E4143" s="412">
        <v>2009</v>
      </c>
      <c r="F4143" s="413"/>
      <c r="G4143" s="413"/>
      <c r="H4143" s="410">
        <f t="shared" si="128"/>
        <v>39207100</v>
      </c>
      <c r="I4143" s="410" t="str">
        <f t="shared" si="129"/>
        <v>--- Iš regeneruotos celiuliozės</v>
      </c>
      <c r="J4143" s="410" t="str">
        <f t="shared" si="129"/>
        <v>kilogramai</v>
      </c>
    </row>
    <row r="4144" spans="1:10" ht="18" hidden="1" customHeight="1">
      <c r="A4144" s="414"/>
      <c r="B4144" s="414"/>
      <c r="C4144" s="414"/>
      <c r="D4144" s="414"/>
      <c r="E4144" s="412">
        <v>2008</v>
      </c>
      <c r="F4144" s="413"/>
      <c r="G4144" s="413"/>
      <c r="H4144" s="410">
        <f t="shared" si="128"/>
        <v>39207100</v>
      </c>
      <c r="I4144" s="410" t="str">
        <f t="shared" si="129"/>
        <v>--- Iš regeneruotos celiuliozės</v>
      </c>
      <c r="J4144" s="410" t="str">
        <f t="shared" si="129"/>
        <v>kilogramai</v>
      </c>
    </row>
    <row r="4145" spans="1:10" ht="18" hidden="1" customHeight="1">
      <c r="A4145" s="414"/>
      <c r="B4145" s="414"/>
      <c r="C4145" s="414"/>
      <c r="D4145" s="414"/>
      <c r="E4145" s="412">
        <v>2007</v>
      </c>
      <c r="F4145" s="413"/>
      <c r="G4145" s="413"/>
      <c r="H4145" s="410">
        <f t="shared" si="128"/>
        <v>39207100</v>
      </c>
      <c r="I4145" s="410" t="str">
        <f t="shared" si="129"/>
        <v>--- Iš regeneruotos celiuliozės</v>
      </c>
      <c r="J4145" s="410" t="str">
        <f t="shared" si="129"/>
        <v>kilogramai</v>
      </c>
    </row>
    <row r="4146" spans="1:10" ht="18" hidden="1" customHeight="1">
      <c r="A4146" s="414"/>
      <c r="B4146" s="414"/>
      <c r="C4146" s="414"/>
      <c r="D4146" s="414"/>
      <c r="E4146" s="412">
        <v>2006</v>
      </c>
      <c r="F4146" s="413"/>
      <c r="G4146" s="413"/>
      <c r="H4146" s="410">
        <f t="shared" si="128"/>
        <v>39207100</v>
      </c>
      <c r="I4146" s="410" t="str">
        <f t="shared" si="129"/>
        <v>--- Iš regeneruotos celiuliozės</v>
      </c>
      <c r="J4146" s="410" t="str">
        <f t="shared" si="129"/>
        <v>kilogramai</v>
      </c>
    </row>
    <row r="4147" spans="1:10" ht="18" hidden="1" customHeight="1">
      <c r="A4147" s="414"/>
      <c r="B4147" s="414"/>
      <c r="C4147" s="414"/>
      <c r="D4147" s="414"/>
      <c r="E4147" s="412">
        <v>2005</v>
      </c>
      <c r="F4147" s="413"/>
      <c r="G4147" s="413"/>
      <c r="H4147" s="410">
        <f t="shared" si="128"/>
        <v>39207100</v>
      </c>
      <c r="I4147" s="410" t="str">
        <f t="shared" si="129"/>
        <v>--- Iš regeneruotos celiuliozės</v>
      </c>
      <c r="J4147" s="410" t="str">
        <f t="shared" si="129"/>
        <v>kilogramai</v>
      </c>
    </row>
    <row r="4148" spans="1:10" ht="18" hidden="1" customHeight="1">
      <c r="A4148" s="414"/>
      <c r="B4148" s="411" t="s">
        <v>3538</v>
      </c>
      <c r="C4148" s="411" t="s">
        <v>3539</v>
      </c>
      <c r="D4148" s="411" t="s">
        <v>3054</v>
      </c>
      <c r="E4148" s="412">
        <v>2018</v>
      </c>
      <c r="F4148" s="413"/>
      <c r="G4148" s="413"/>
      <c r="H4148" s="410">
        <f t="shared" si="128"/>
        <v>39207110</v>
      </c>
      <c r="I4148" s="410" t="str">
        <f t="shared" si="129"/>
        <v>--- Lakštai, plėvelės arba juostos, susukti arba nesusukti, kurių storis mažesnis kaip 0,75 mm</v>
      </c>
      <c r="J4148" s="410" t="str">
        <f t="shared" si="129"/>
        <v>kilogramai</v>
      </c>
    </row>
    <row r="4149" spans="1:10" ht="18" hidden="1" customHeight="1">
      <c r="A4149" s="414"/>
      <c r="B4149" s="414"/>
      <c r="C4149" s="414"/>
      <c r="D4149" s="414"/>
      <c r="E4149" s="412">
        <v>2017</v>
      </c>
      <c r="F4149" s="413"/>
      <c r="G4149" s="413"/>
      <c r="H4149" s="410">
        <f t="shared" si="128"/>
        <v>39207110</v>
      </c>
      <c r="I4149" s="410" t="str">
        <f t="shared" si="129"/>
        <v>--- Lakštai, plėvelės arba juostos, susukti arba nesusukti, kurių storis mažesnis kaip 0,75 mm</v>
      </c>
      <c r="J4149" s="410" t="str">
        <f t="shared" si="129"/>
        <v>kilogramai</v>
      </c>
    </row>
    <row r="4150" spans="1:10" ht="18" hidden="1" customHeight="1">
      <c r="A4150" s="414"/>
      <c r="B4150" s="414"/>
      <c r="C4150" s="414"/>
      <c r="D4150" s="414"/>
      <c r="E4150" s="412">
        <v>2016</v>
      </c>
      <c r="F4150" s="413"/>
      <c r="G4150" s="413"/>
      <c r="H4150" s="410">
        <f t="shared" si="128"/>
        <v>39207110</v>
      </c>
      <c r="I4150" s="410" t="str">
        <f t="shared" si="129"/>
        <v>--- Lakštai, plėvelės arba juostos, susukti arba nesusukti, kurių storis mažesnis kaip 0,75 mm</v>
      </c>
      <c r="J4150" s="410" t="str">
        <f t="shared" si="129"/>
        <v>kilogramai</v>
      </c>
    </row>
    <row r="4151" spans="1:10" ht="18" hidden="1" customHeight="1">
      <c r="A4151" s="414"/>
      <c r="B4151" s="414"/>
      <c r="C4151" s="414"/>
      <c r="D4151" s="414"/>
      <c r="E4151" s="412">
        <v>2015</v>
      </c>
      <c r="F4151" s="413"/>
      <c r="G4151" s="413"/>
      <c r="H4151" s="410">
        <f t="shared" si="128"/>
        <v>39207110</v>
      </c>
      <c r="I4151" s="410" t="str">
        <f t="shared" si="129"/>
        <v>--- Lakštai, plėvelės arba juostos, susukti arba nesusukti, kurių storis mažesnis kaip 0,75 mm</v>
      </c>
      <c r="J4151" s="410" t="str">
        <f t="shared" si="129"/>
        <v>kilogramai</v>
      </c>
    </row>
    <row r="4152" spans="1:10" ht="18" hidden="1" customHeight="1">
      <c r="A4152" s="414"/>
      <c r="B4152" s="414"/>
      <c r="C4152" s="414"/>
      <c r="D4152" s="414"/>
      <c r="E4152" s="412">
        <v>2014</v>
      </c>
      <c r="F4152" s="413"/>
      <c r="G4152" s="413"/>
      <c r="H4152" s="410">
        <f t="shared" si="128"/>
        <v>39207110</v>
      </c>
      <c r="I4152" s="410" t="str">
        <f t="shared" si="129"/>
        <v>--- Lakštai, plėvelės arba juostos, susukti arba nesusukti, kurių storis mažesnis kaip 0,75 mm</v>
      </c>
      <c r="J4152" s="410" t="str">
        <f t="shared" si="129"/>
        <v>kilogramai</v>
      </c>
    </row>
    <row r="4153" spans="1:10" ht="18" hidden="1" customHeight="1">
      <c r="A4153" s="414"/>
      <c r="B4153" s="414"/>
      <c r="C4153" s="414"/>
      <c r="D4153" s="414"/>
      <c r="E4153" s="412">
        <v>2013</v>
      </c>
      <c r="F4153" s="413"/>
      <c r="G4153" s="413"/>
      <c r="H4153" s="410">
        <f t="shared" si="128"/>
        <v>39207110</v>
      </c>
      <c r="I4153" s="410" t="str">
        <f t="shared" si="129"/>
        <v>--- Lakštai, plėvelės arba juostos, susukti arba nesusukti, kurių storis mažesnis kaip 0,75 mm</v>
      </c>
      <c r="J4153" s="410" t="str">
        <f t="shared" si="129"/>
        <v>kilogramai</v>
      </c>
    </row>
    <row r="4154" spans="1:10" ht="18" hidden="1" customHeight="1">
      <c r="A4154" s="414"/>
      <c r="B4154" s="414"/>
      <c r="C4154" s="414"/>
      <c r="D4154" s="414"/>
      <c r="E4154" s="412">
        <v>2012</v>
      </c>
      <c r="F4154" s="413"/>
      <c r="G4154" s="413"/>
      <c r="H4154" s="410">
        <f t="shared" si="128"/>
        <v>39207110</v>
      </c>
      <c r="I4154" s="410" t="str">
        <f t="shared" si="129"/>
        <v>--- Lakštai, plėvelės arba juostos, susukti arba nesusukti, kurių storis mažesnis kaip 0,75 mm</v>
      </c>
      <c r="J4154" s="410" t="str">
        <f t="shared" si="129"/>
        <v>kilogramai</v>
      </c>
    </row>
    <row r="4155" spans="1:10" ht="18" hidden="1" customHeight="1">
      <c r="A4155" s="414"/>
      <c r="B4155" s="414"/>
      <c r="C4155" s="414"/>
      <c r="D4155" s="414"/>
      <c r="E4155" s="412">
        <v>2011</v>
      </c>
      <c r="F4155" s="413"/>
      <c r="G4155" s="413"/>
      <c r="H4155" s="410">
        <f t="shared" si="128"/>
        <v>39207110</v>
      </c>
      <c r="I4155" s="410" t="str">
        <f t="shared" si="129"/>
        <v>--- Lakštai, plėvelės arba juostos, susukti arba nesusukti, kurių storis mažesnis kaip 0,75 mm</v>
      </c>
      <c r="J4155" s="410" t="str">
        <f t="shared" si="129"/>
        <v>kilogramai</v>
      </c>
    </row>
    <row r="4156" spans="1:10" ht="18" hidden="1" customHeight="1">
      <c r="A4156" s="414"/>
      <c r="B4156" s="414"/>
      <c r="C4156" s="414"/>
      <c r="D4156" s="414"/>
      <c r="E4156" s="412">
        <v>2010</v>
      </c>
      <c r="F4156" s="413"/>
      <c r="G4156" s="413"/>
      <c r="H4156" s="410">
        <f t="shared" si="128"/>
        <v>39207110</v>
      </c>
      <c r="I4156" s="410" t="str">
        <f t="shared" si="129"/>
        <v>--- Lakštai, plėvelės arba juostos, susukti arba nesusukti, kurių storis mažesnis kaip 0,75 mm</v>
      </c>
      <c r="J4156" s="410" t="str">
        <f t="shared" si="129"/>
        <v>kilogramai</v>
      </c>
    </row>
    <row r="4157" spans="1:10" ht="18" hidden="1" customHeight="1">
      <c r="A4157" s="414"/>
      <c r="B4157" s="414"/>
      <c r="C4157" s="414"/>
      <c r="D4157" s="414"/>
      <c r="E4157" s="412">
        <v>2009</v>
      </c>
      <c r="F4157" s="413">
        <v>4995.3</v>
      </c>
      <c r="G4157" s="413">
        <v>80885.5</v>
      </c>
      <c r="H4157" s="410">
        <f t="shared" si="128"/>
        <v>39207110</v>
      </c>
      <c r="I4157" s="410" t="str">
        <f t="shared" si="129"/>
        <v>--- Lakštai, plėvelės arba juostos, susukti arba nesusukti, kurių storis mažesnis kaip 0,75 mm</v>
      </c>
      <c r="J4157" s="410" t="str">
        <f t="shared" si="129"/>
        <v>kilogramai</v>
      </c>
    </row>
    <row r="4158" spans="1:10" ht="18" hidden="1" customHeight="1">
      <c r="A4158" s="414"/>
      <c r="B4158" s="414"/>
      <c r="C4158" s="414"/>
      <c r="D4158" s="414"/>
      <c r="E4158" s="412">
        <v>2008</v>
      </c>
      <c r="F4158" s="413">
        <v>25956.5</v>
      </c>
      <c r="G4158" s="413">
        <v>183246.5</v>
      </c>
      <c r="H4158" s="410">
        <f t="shared" si="128"/>
        <v>39207110</v>
      </c>
      <c r="I4158" s="410" t="str">
        <f t="shared" si="129"/>
        <v>--- Lakštai, plėvelės arba juostos, susukti arba nesusukti, kurių storis mažesnis kaip 0,75 mm</v>
      </c>
      <c r="J4158" s="410" t="str">
        <f t="shared" si="129"/>
        <v>kilogramai</v>
      </c>
    </row>
    <row r="4159" spans="1:10" ht="18" hidden="1" customHeight="1">
      <c r="A4159" s="414"/>
      <c r="B4159" s="414"/>
      <c r="C4159" s="414"/>
      <c r="D4159" s="414"/>
      <c r="E4159" s="412">
        <v>2007</v>
      </c>
      <c r="F4159" s="413">
        <v>257</v>
      </c>
      <c r="G4159" s="413">
        <v>128744.2</v>
      </c>
      <c r="H4159" s="410">
        <f t="shared" si="128"/>
        <v>39207110</v>
      </c>
      <c r="I4159" s="410" t="str">
        <f t="shared" si="129"/>
        <v>--- Lakštai, plėvelės arba juostos, susukti arba nesusukti, kurių storis mažesnis kaip 0,75 mm</v>
      </c>
      <c r="J4159" s="410" t="str">
        <f t="shared" si="129"/>
        <v>kilogramai</v>
      </c>
    </row>
    <row r="4160" spans="1:10" ht="18" hidden="1" customHeight="1">
      <c r="A4160" s="414"/>
      <c r="B4160" s="414"/>
      <c r="C4160" s="414"/>
      <c r="D4160" s="414"/>
      <c r="E4160" s="412">
        <v>2006</v>
      </c>
      <c r="F4160" s="413">
        <v>465</v>
      </c>
      <c r="G4160" s="413">
        <v>167686.79999999999</v>
      </c>
      <c r="H4160" s="410">
        <f t="shared" si="128"/>
        <v>39207110</v>
      </c>
      <c r="I4160" s="410" t="str">
        <f t="shared" si="129"/>
        <v>--- Lakštai, plėvelės arba juostos, susukti arba nesusukti, kurių storis mažesnis kaip 0,75 mm</v>
      </c>
      <c r="J4160" s="410" t="str">
        <f t="shared" si="129"/>
        <v>kilogramai</v>
      </c>
    </row>
    <row r="4161" spans="1:10" ht="18" hidden="1" customHeight="1">
      <c r="A4161" s="414"/>
      <c r="B4161" s="414"/>
      <c r="C4161" s="414"/>
      <c r="D4161" s="414"/>
      <c r="E4161" s="412">
        <v>2005</v>
      </c>
      <c r="F4161" s="413">
        <v>270.8</v>
      </c>
      <c r="G4161" s="413">
        <v>113859.9</v>
      </c>
      <c r="H4161" s="410">
        <f t="shared" si="128"/>
        <v>39207110</v>
      </c>
      <c r="I4161" s="410" t="str">
        <f t="shared" si="129"/>
        <v>--- Lakštai, plėvelės arba juostos, susukti arba nesusukti, kurių storis mažesnis kaip 0,75 mm</v>
      </c>
      <c r="J4161" s="410" t="str">
        <f t="shared" si="129"/>
        <v>kilogramai</v>
      </c>
    </row>
    <row r="4162" spans="1:10" ht="18" hidden="1" customHeight="1">
      <c r="A4162" s="414"/>
      <c r="B4162" s="411" t="s">
        <v>3540</v>
      </c>
      <c r="C4162" s="411" t="s">
        <v>3082</v>
      </c>
      <c r="D4162" s="411" t="s">
        <v>3054</v>
      </c>
      <c r="E4162" s="412">
        <v>2018</v>
      </c>
      <c r="F4162" s="413"/>
      <c r="G4162" s="413"/>
      <c r="H4162" s="410">
        <f t="shared" si="128"/>
        <v>39207190</v>
      </c>
      <c r="I4162" s="410" t="str">
        <f t="shared" si="129"/>
        <v>--- Kiti</v>
      </c>
      <c r="J4162" s="410" t="str">
        <f t="shared" si="129"/>
        <v>kilogramai</v>
      </c>
    </row>
    <row r="4163" spans="1:10" ht="18" hidden="1" customHeight="1">
      <c r="A4163" s="414"/>
      <c r="B4163" s="414"/>
      <c r="C4163" s="414"/>
      <c r="D4163" s="414"/>
      <c r="E4163" s="412">
        <v>2017</v>
      </c>
      <c r="F4163" s="413"/>
      <c r="G4163" s="413"/>
      <c r="H4163" s="410">
        <f t="shared" si="128"/>
        <v>39207190</v>
      </c>
      <c r="I4163" s="410" t="str">
        <f t="shared" si="129"/>
        <v>--- Kiti</v>
      </c>
      <c r="J4163" s="410" t="str">
        <f t="shared" si="129"/>
        <v>kilogramai</v>
      </c>
    </row>
    <row r="4164" spans="1:10" ht="18" hidden="1" customHeight="1">
      <c r="A4164" s="414"/>
      <c r="B4164" s="414"/>
      <c r="C4164" s="414"/>
      <c r="D4164" s="414"/>
      <c r="E4164" s="412">
        <v>2016</v>
      </c>
      <c r="F4164" s="413"/>
      <c r="G4164" s="413"/>
      <c r="H4164" s="410">
        <f t="shared" si="128"/>
        <v>39207190</v>
      </c>
      <c r="I4164" s="410" t="str">
        <f t="shared" si="129"/>
        <v>--- Kiti</v>
      </c>
      <c r="J4164" s="410" t="str">
        <f t="shared" si="129"/>
        <v>kilogramai</v>
      </c>
    </row>
    <row r="4165" spans="1:10" ht="18" hidden="1" customHeight="1">
      <c r="A4165" s="414"/>
      <c r="B4165" s="414"/>
      <c r="C4165" s="414"/>
      <c r="D4165" s="414"/>
      <c r="E4165" s="412">
        <v>2015</v>
      </c>
      <c r="F4165" s="413"/>
      <c r="G4165" s="413"/>
      <c r="H4165" s="410">
        <f t="shared" ref="H4165:H4228" si="130">+IF(B4165=0,H4164,VALUE(B4165))</f>
        <v>39207190</v>
      </c>
      <c r="I4165" s="410" t="str">
        <f t="shared" ref="I4165:J4228" si="131">+IF(C4165=0,I4164,C4165)</f>
        <v>--- Kiti</v>
      </c>
      <c r="J4165" s="410" t="str">
        <f t="shared" si="131"/>
        <v>kilogramai</v>
      </c>
    </row>
    <row r="4166" spans="1:10" ht="18" hidden="1" customHeight="1">
      <c r="A4166" s="414"/>
      <c r="B4166" s="414"/>
      <c r="C4166" s="414"/>
      <c r="D4166" s="414"/>
      <c r="E4166" s="412">
        <v>2014</v>
      </c>
      <c r="F4166" s="413"/>
      <c r="G4166" s="413"/>
      <c r="H4166" s="410">
        <f t="shared" si="130"/>
        <v>39207190</v>
      </c>
      <c r="I4166" s="410" t="str">
        <f t="shared" si="131"/>
        <v>--- Kiti</v>
      </c>
      <c r="J4166" s="410" t="str">
        <f t="shared" si="131"/>
        <v>kilogramai</v>
      </c>
    </row>
    <row r="4167" spans="1:10" ht="18" hidden="1" customHeight="1">
      <c r="A4167" s="414"/>
      <c r="B4167" s="414"/>
      <c r="C4167" s="414"/>
      <c r="D4167" s="414"/>
      <c r="E4167" s="412">
        <v>2013</v>
      </c>
      <c r="F4167" s="413"/>
      <c r="G4167" s="413"/>
      <c r="H4167" s="410">
        <f t="shared" si="130"/>
        <v>39207190</v>
      </c>
      <c r="I4167" s="410" t="str">
        <f t="shared" si="131"/>
        <v>--- Kiti</v>
      </c>
      <c r="J4167" s="410" t="str">
        <f t="shared" si="131"/>
        <v>kilogramai</v>
      </c>
    </row>
    <row r="4168" spans="1:10" ht="18" hidden="1" customHeight="1">
      <c r="A4168" s="414"/>
      <c r="B4168" s="414"/>
      <c r="C4168" s="414"/>
      <c r="D4168" s="414"/>
      <c r="E4168" s="412">
        <v>2012</v>
      </c>
      <c r="F4168" s="413"/>
      <c r="G4168" s="413"/>
      <c r="H4168" s="410">
        <f t="shared" si="130"/>
        <v>39207190</v>
      </c>
      <c r="I4168" s="410" t="str">
        <f t="shared" si="131"/>
        <v>--- Kiti</v>
      </c>
      <c r="J4168" s="410" t="str">
        <f t="shared" si="131"/>
        <v>kilogramai</v>
      </c>
    </row>
    <row r="4169" spans="1:10" ht="18" hidden="1" customHeight="1">
      <c r="A4169" s="414"/>
      <c r="B4169" s="414"/>
      <c r="C4169" s="414"/>
      <c r="D4169" s="414"/>
      <c r="E4169" s="412">
        <v>2011</v>
      </c>
      <c r="F4169" s="413"/>
      <c r="G4169" s="413"/>
      <c r="H4169" s="410">
        <f t="shared" si="130"/>
        <v>39207190</v>
      </c>
      <c r="I4169" s="410" t="str">
        <f t="shared" si="131"/>
        <v>--- Kiti</v>
      </c>
      <c r="J4169" s="410" t="str">
        <f t="shared" si="131"/>
        <v>kilogramai</v>
      </c>
    </row>
    <row r="4170" spans="1:10" ht="18" hidden="1" customHeight="1">
      <c r="A4170" s="414"/>
      <c r="B4170" s="414"/>
      <c r="C4170" s="414"/>
      <c r="D4170" s="414"/>
      <c r="E4170" s="412">
        <v>2010</v>
      </c>
      <c r="F4170" s="413"/>
      <c r="G4170" s="413"/>
      <c r="H4170" s="410">
        <f t="shared" si="130"/>
        <v>39207190</v>
      </c>
      <c r="I4170" s="410" t="str">
        <f t="shared" si="131"/>
        <v>--- Kiti</v>
      </c>
      <c r="J4170" s="410" t="str">
        <f t="shared" si="131"/>
        <v>kilogramai</v>
      </c>
    </row>
    <row r="4171" spans="1:10" ht="18" hidden="1" customHeight="1">
      <c r="A4171" s="414"/>
      <c r="B4171" s="414"/>
      <c r="C4171" s="414"/>
      <c r="D4171" s="414"/>
      <c r="E4171" s="412">
        <v>2009</v>
      </c>
      <c r="F4171" s="413">
        <v>9.6999999999999993</v>
      </c>
      <c r="G4171" s="413">
        <v>2402.5</v>
      </c>
      <c r="H4171" s="410">
        <f t="shared" si="130"/>
        <v>39207190</v>
      </c>
      <c r="I4171" s="410" t="str">
        <f t="shared" si="131"/>
        <v>--- Kiti</v>
      </c>
      <c r="J4171" s="410" t="str">
        <f t="shared" si="131"/>
        <v>kilogramai</v>
      </c>
    </row>
    <row r="4172" spans="1:10" ht="18" hidden="1" customHeight="1">
      <c r="A4172" s="414"/>
      <c r="B4172" s="414"/>
      <c r="C4172" s="414"/>
      <c r="D4172" s="414"/>
      <c r="E4172" s="412">
        <v>2008</v>
      </c>
      <c r="F4172" s="413">
        <v>3162</v>
      </c>
      <c r="G4172" s="413">
        <v>2716.3</v>
      </c>
      <c r="H4172" s="410">
        <f t="shared" si="130"/>
        <v>39207190</v>
      </c>
      <c r="I4172" s="410" t="str">
        <f t="shared" si="131"/>
        <v>--- Kiti</v>
      </c>
      <c r="J4172" s="410" t="str">
        <f t="shared" si="131"/>
        <v>kilogramai</v>
      </c>
    </row>
    <row r="4173" spans="1:10" ht="18" hidden="1" customHeight="1">
      <c r="A4173" s="414"/>
      <c r="B4173" s="414"/>
      <c r="C4173" s="414"/>
      <c r="D4173" s="414"/>
      <c r="E4173" s="412">
        <v>2007</v>
      </c>
      <c r="F4173" s="413">
        <v>2940</v>
      </c>
      <c r="G4173" s="413">
        <v>25118.5</v>
      </c>
      <c r="H4173" s="410">
        <f t="shared" si="130"/>
        <v>39207190</v>
      </c>
      <c r="I4173" s="410" t="str">
        <f t="shared" si="131"/>
        <v>--- Kiti</v>
      </c>
      <c r="J4173" s="410" t="str">
        <f t="shared" si="131"/>
        <v>kilogramai</v>
      </c>
    </row>
    <row r="4174" spans="1:10" ht="18" hidden="1" customHeight="1">
      <c r="A4174" s="414"/>
      <c r="B4174" s="414"/>
      <c r="C4174" s="414"/>
      <c r="D4174" s="414"/>
      <c r="E4174" s="412">
        <v>2006</v>
      </c>
      <c r="F4174" s="413">
        <v>1000</v>
      </c>
      <c r="G4174" s="413">
        <v>5380.6</v>
      </c>
      <c r="H4174" s="410">
        <f t="shared" si="130"/>
        <v>39207190</v>
      </c>
      <c r="I4174" s="410" t="str">
        <f t="shared" si="131"/>
        <v>--- Kiti</v>
      </c>
      <c r="J4174" s="410" t="str">
        <f t="shared" si="131"/>
        <v>kilogramai</v>
      </c>
    </row>
    <row r="4175" spans="1:10" ht="18" hidden="1" customHeight="1">
      <c r="A4175" s="414"/>
      <c r="B4175" s="414"/>
      <c r="C4175" s="414"/>
      <c r="D4175" s="414"/>
      <c r="E4175" s="412">
        <v>2005</v>
      </c>
      <c r="F4175" s="413">
        <v>100</v>
      </c>
      <c r="G4175" s="413">
        <v>7772.8</v>
      </c>
      <c r="H4175" s="410">
        <f t="shared" si="130"/>
        <v>39207190</v>
      </c>
      <c r="I4175" s="410" t="str">
        <f t="shared" si="131"/>
        <v>--- Kiti</v>
      </c>
      <c r="J4175" s="410" t="str">
        <f t="shared" si="131"/>
        <v>kilogramai</v>
      </c>
    </row>
    <row r="4176" spans="1:10" ht="18" hidden="1" customHeight="1">
      <c r="A4176" s="414"/>
      <c r="B4176" s="411" t="s">
        <v>3541</v>
      </c>
      <c r="C4176" s="411" t="s">
        <v>3542</v>
      </c>
      <c r="D4176" s="411" t="s">
        <v>3054</v>
      </c>
      <c r="E4176" s="412">
        <v>2018</v>
      </c>
      <c r="F4176" s="413"/>
      <c r="G4176" s="413"/>
      <c r="H4176" s="410">
        <f t="shared" si="130"/>
        <v>39207200</v>
      </c>
      <c r="I4176" s="410" t="str">
        <f t="shared" si="131"/>
        <v>-- Iš vulkanizuoto pluošto</v>
      </c>
      <c r="J4176" s="410" t="str">
        <f t="shared" si="131"/>
        <v>kilogramai</v>
      </c>
    </row>
    <row r="4177" spans="1:10" ht="18" hidden="1" customHeight="1">
      <c r="A4177" s="414"/>
      <c r="B4177" s="414"/>
      <c r="C4177" s="414"/>
      <c r="D4177" s="414"/>
      <c r="E4177" s="412">
        <v>2017</v>
      </c>
      <c r="F4177" s="413"/>
      <c r="G4177" s="413"/>
      <c r="H4177" s="410">
        <f t="shared" si="130"/>
        <v>39207200</v>
      </c>
      <c r="I4177" s="410" t="str">
        <f t="shared" si="131"/>
        <v>-- Iš vulkanizuoto pluošto</v>
      </c>
      <c r="J4177" s="410" t="str">
        <f t="shared" si="131"/>
        <v>kilogramai</v>
      </c>
    </row>
    <row r="4178" spans="1:10" ht="18" hidden="1" customHeight="1">
      <c r="A4178" s="414"/>
      <c r="B4178" s="414"/>
      <c r="C4178" s="414"/>
      <c r="D4178" s="414"/>
      <c r="E4178" s="412">
        <v>2016</v>
      </c>
      <c r="F4178" s="413"/>
      <c r="G4178" s="413"/>
      <c r="H4178" s="410">
        <f t="shared" si="130"/>
        <v>39207200</v>
      </c>
      <c r="I4178" s="410" t="str">
        <f t="shared" si="131"/>
        <v>-- Iš vulkanizuoto pluošto</v>
      </c>
      <c r="J4178" s="410" t="str">
        <f t="shared" si="131"/>
        <v>kilogramai</v>
      </c>
    </row>
    <row r="4179" spans="1:10" ht="18" hidden="1" customHeight="1">
      <c r="A4179" s="414"/>
      <c r="B4179" s="414"/>
      <c r="C4179" s="414"/>
      <c r="D4179" s="414"/>
      <c r="E4179" s="412">
        <v>2015</v>
      </c>
      <c r="F4179" s="413"/>
      <c r="G4179" s="413"/>
      <c r="H4179" s="410">
        <f t="shared" si="130"/>
        <v>39207200</v>
      </c>
      <c r="I4179" s="410" t="str">
        <f t="shared" si="131"/>
        <v>-- Iš vulkanizuoto pluošto</v>
      </c>
      <c r="J4179" s="410" t="str">
        <f t="shared" si="131"/>
        <v>kilogramai</v>
      </c>
    </row>
    <row r="4180" spans="1:10" ht="18" hidden="1" customHeight="1">
      <c r="A4180" s="414"/>
      <c r="B4180" s="414"/>
      <c r="C4180" s="414"/>
      <c r="D4180" s="414"/>
      <c r="E4180" s="412">
        <v>2014</v>
      </c>
      <c r="F4180" s="413"/>
      <c r="G4180" s="413"/>
      <c r="H4180" s="410">
        <f t="shared" si="130"/>
        <v>39207200</v>
      </c>
      <c r="I4180" s="410" t="str">
        <f t="shared" si="131"/>
        <v>-- Iš vulkanizuoto pluošto</v>
      </c>
      <c r="J4180" s="410" t="str">
        <f t="shared" si="131"/>
        <v>kilogramai</v>
      </c>
    </row>
    <row r="4181" spans="1:10" ht="18" hidden="1" customHeight="1">
      <c r="A4181" s="414"/>
      <c r="B4181" s="414"/>
      <c r="C4181" s="414"/>
      <c r="D4181" s="414"/>
      <c r="E4181" s="412">
        <v>2013</v>
      </c>
      <c r="F4181" s="413"/>
      <c r="G4181" s="413"/>
      <c r="H4181" s="410">
        <f t="shared" si="130"/>
        <v>39207200</v>
      </c>
      <c r="I4181" s="410" t="str">
        <f t="shared" si="131"/>
        <v>-- Iš vulkanizuoto pluošto</v>
      </c>
      <c r="J4181" s="410" t="str">
        <f t="shared" si="131"/>
        <v>kilogramai</v>
      </c>
    </row>
    <row r="4182" spans="1:10" ht="18" hidden="1" customHeight="1">
      <c r="A4182" s="414"/>
      <c r="B4182" s="414"/>
      <c r="C4182" s="414"/>
      <c r="D4182" s="414"/>
      <c r="E4182" s="412">
        <v>2012</v>
      </c>
      <c r="F4182" s="413"/>
      <c r="G4182" s="413"/>
      <c r="H4182" s="410">
        <f t="shared" si="130"/>
        <v>39207200</v>
      </c>
      <c r="I4182" s="410" t="str">
        <f t="shared" si="131"/>
        <v>-- Iš vulkanizuoto pluošto</v>
      </c>
      <c r="J4182" s="410" t="str">
        <f t="shared" si="131"/>
        <v>kilogramai</v>
      </c>
    </row>
    <row r="4183" spans="1:10" ht="18" hidden="1" customHeight="1">
      <c r="A4183" s="414"/>
      <c r="B4183" s="414"/>
      <c r="C4183" s="414"/>
      <c r="D4183" s="414"/>
      <c r="E4183" s="412">
        <v>2011</v>
      </c>
      <c r="F4183" s="413"/>
      <c r="G4183" s="413"/>
      <c r="H4183" s="410">
        <f t="shared" si="130"/>
        <v>39207200</v>
      </c>
      <c r="I4183" s="410" t="str">
        <f t="shared" si="131"/>
        <v>-- Iš vulkanizuoto pluošto</v>
      </c>
      <c r="J4183" s="410" t="str">
        <f t="shared" si="131"/>
        <v>kilogramai</v>
      </c>
    </row>
    <row r="4184" spans="1:10" ht="18" hidden="1" customHeight="1">
      <c r="A4184" s="414"/>
      <c r="B4184" s="414"/>
      <c r="C4184" s="414"/>
      <c r="D4184" s="414"/>
      <c r="E4184" s="412">
        <v>2010</v>
      </c>
      <c r="F4184" s="413"/>
      <c r="G4184" s="413"/>
      <c r="H4184" s="410">
        <f t="shared" si="130"/>
        <v>39207200</v>
      </c>
      <c r="I4184" s="410" t="str">
        <f t="shared" si="131"/>
        <v>-- Iš vulkanizuoto pluošto</v>
      </c>
      <c r="J4184" s="410" t="str">
        <f t="shared" si="131"/>
        <v>kilogramai</v>
      </c>
    </row>
    <row r="4185" spans="1:10" ht="18" hidden="1" customHeight="1">
      <c r="A4185" s="414"/>
      <c r="B4185" s="414"/>
      <c r="C4185" s="414"/>
      <c r="D4185" s="414"/>
      <c r="E4185" s="412">
        <v>2009</v>
      </c>
      <c r="F4185" s="413"/>
      <c r="G4185" s="413"/>
      <c r="H4185" s="410">
        <f t="shared" si="130"/>
        <v>39207200</v>
      </c>
      <c r="I4185" s="410" t="str">
        <f t="shared" si="131"/>
        <v>-- Iš vulkanizuoto pluošto</v>
      </c>
      <c r="J4185" s="410" t="str">
        <f t="shared" si="131"/>
        <v>kilogramai</v>
      </c>
    </row>
    <row r="4186" spans="1:10" ht="18" hidden="1" customHeight="1">
      <c r="A4186" s="414"/>
      <c r="B4186" s="414"/>
      <c r="C4186" s="414"/>
      <c r="D4186" s="414"/>
      <c r="E4186" s="412">
        <v>2008</v>
      </c>
      <c r="F4186" s="413"/>
      <c r="G4186" s="413"/>
      <c r="H4186" s="410">
        <f t="shared" si="130"/>
        <v>39207200</v>
      </c>
      <c r="I4186" s="410" t="str">
        <f t="shared" si="131"/>
        <v>-- Iš vulkanizuoto pluošto</v>
      </c>
      <c r="J4186" s="410" t="str">
        <f t="shared" si="131"/>
        <v>kilogramai</v>
      </c>
    </row>
    <row r="4187" spans="1:10" ht="18" hidden="1" customHeight="1">
      <c r="A4187" s="414"/>
      <c r="B4187" s="414"/>
      <c r="C4187" s="414"/>
      <c r="D4187" s="414"/>
      <c r="E4187" s="412">
        <v>2007</v>
      </c>
      <c r="F4187" s="413"/>
      <c r="G4187" s="413"/>
      <c r="H4187" s="410">
        <f t="shared" si="130"/>
        <v>39207200</v>
      </c>
      <c r="I4187" s="410" t="str">
        <f t="shared" si="131"/>
        <v>-- Iš vulkanizuoto pluošto</v>
      </c>
      <c r="J4187" s="410" t="str">
        <f t="shared" si="131"/>
        <v>kilogramai</v>
      </c>
    </row>
    <row r="4188" spans="1:10" ht="18" hidden="1" customHeight="1">
      <c r="A4188" s="414"/>
      <c r="B4188" s="414"/>
      <c r="C4188" s="414"/>
      <c r="D4188" s="414"/>
      <c r="E4188" s="412">
        <v>2006</v>
      </c>
      <c r="F4188" s="413">
        <v>0</v>
      </c>
      <c r="G4188" s="413">
        <v>300</v>
      </c>
      <c r="H4188" s="410">
        <f t="shared" si="130"/>
        <v>39207200</v>
      </c>
      <c r="I4188" s="410" t="str">
        <f t="shared" si="131"/>
        <v>-- Iš vulkanizuoto pluošto</v>
      </c>
      <c r="J4188" s="410" t="str">
        <f t="shared" si="131"/>
        <v>kilogramai</v>
      </c>
    </row>
    <row r="4189" spans="1:10" ht="18" hidden="1" customHeight="1">
      <c r="A4189" s="414"/>
      <c r="B4189" s="414"/>
      <c r="C4189" s="414"/>
      <c r="D4189" s="414"/>
      <c r="E4189" s="412">
        <v>2005</v>
      </c>
      <c r="F4189" s="413"/>
      <c r="G4189" s="413"/>
      <c r="H4189" s="410">
        <f t="shared" si="130"/>
        <v>39207200</v>
      </c>
      <c r="I4189" s="410" t="str">
        <f t="shared" si="131"/>
        <v>-- Iš vulkanizuoto pluošto</v>
      </c>
      <c r="J4189" s="410" t="str">
        <f t="shared" si="131"/>
        <v>kilogramai</v>
      </c>
    </row>
    <row r="4190" spans="1:10" ht="18" hidden="1" customHeight="1">
      <c r="A4190" s="414"/>
      <c r="B4190" s="411" t="s">
        <v>3543</v>
      </c>
      <c r="C4190" s="411" t="s">
        <v>3544</v>
      </c>
      <c r="D4190" s="411" t="s">
        <v>3054</v>
      </c>
      <c r="E4190" s="412">
        <v>2018</v>
      </c>
      <c r="F4190" s="413">
        <v>0.5</v>
      </c>
      <c r="G4190" s="413">
        <v>0</v>
      </c>
      <c r="H4190" s="410">
        <f t="shared" si="130"/>
        <v>39207310</v>
      </c>
      <c r="I4190" s="410" t="str">
        <f t="shared" si="131"/>
        <v>--- Plėvelė, susukta į ritinius arba juostelių pavidalo, skirta naudoti kinematografijoje arba fotografijoje</v>
      </c>
      <c r="J4190" s="410" t="str">
        <f t="shared" si="131"/>
        <v>kilogramai</v>
      </c>
    </row>
    <row r="4191" spans="1:10" ht="18" hidden="1" customHeight="1">
      <c r="A4191" s="414"/>
      <c r="B4191" s="414"/>
      <c r="C4191" s="414"/>
      <c r="D4191" s="414"/>
      <c r="E4191" s="412">
        <v>2017</v>
      </c>
      <c r="F4191" s="413"/>
      <c r="G4191" s="413"/>
      <c r="H4191" s="410">
        <f t="shared" si="130"/>
        <v>39207310</v>
      </c>
      <c r="I4191" s="410" t="str">
        <f t="shared" si="131"/>
        <v>--- Plėvelė, susukta į ritinius arba juostelių pavidalo, skirta naudoti kinematografijoje arba fotografijoje</v>
      </c>
      <c r="J4191" s="410" t="str">
        <f t="shared" si="131"/>
        <v>kilogramai</v>
      </c>
    </row>
    <row r="4192" spans="1:10" ht="18" hidden="1" customHeight="1">
      <c r="A4192" s="414"/>
      <c r="B4192" s="414"/>
      <c r="C4192" s="414"/>
      <c r="D4192" s="414"/>
      <c r="E4192" s="412">
        <v>2016</v>
      </c>
      <c r="F4192" s="413"/>
      <c r="G4192" s="413"/>
      <c r="H4192" s="410">
        <f t="shared" si="130"/>
        <v>39207310</v>
      </c>
      <c r="I4192" s="410" t="str">
        <f t="shared" si="131"/>
        <v>--- Plėvelė, susukta į ritinius arba juostelių pavidalo, skirta naudoti kinematografijoje arba fotografijoje</v>
      </c>
      <c r="J4192" s="410" t="str">
        <f t="shared" si="131"/>
        <v>kilogramai</v>
      </c>
    </row>
    <row r="4193" spans="1:10" ht="18" hidden="1" customHeight="1">
      <c r="A4193" s="414"/>
      <c r="B4193" s="414"/>
      <c r="C4193" s="414"/>
      <c r="D4193" s="414"/>
      <c r="E4193" s="412">
        <v>2015</v>
      </c>
      <c r="F4193" s="413">
        <v>359.8</v>
      </c>
      <c r="G4193" s="413">
        <v>0</v>
      </c>
      <c r="H4193" s="410">
        <f t="shared" si="130"/>
        <v>39207310</v>
      </c>
      <c r="I4193" s="410" t="str">
        <f t="shared" si="131"/>
        <v>--- Plėvelė, susukta į ritinius arba juostelių pavidalo, skirta naudoti kinematografijoje arba fotografijoje</v>
      </c>
      <c r="J4193" s="410" t="str">
        <f t="shared" si="131"/>
        <v>kilogramai</v>
      </c>
    </row>
    <row r="4194" spans="1:10" ht="18" hidden="1" customHeight="1">
      <c r="A4194" s="414"/>
      <c r="B4194" s="414"/>
      <c r="C4194" s="414"/>
      <c r="D4194" s="414"/>
      <c r="E4194" s="412">
        <v>2014</v>
      </c>
      <c r="F4194" s="413"/>
      <c r="G4194" s="413"/>
      <c r="H4194" s="410">
        <f t="shared" si="130"/>
        <v>39207310</v>
      </c>
      <c r="I4194" s="410" t="str">
        <f t="shared" si="131"/>
        <v>--- Plėvelė, susukta į ritinius arba juostelių pavidalo, skirta naudoti kinematografijoje arba fotografijoje</v>
      </c>
      <c r="J4194" s="410" t="str">
        <f t="shared" si="131"/>
        <v>kilogramai</v>
      </c>
    </row>
    <row r="4195" spans="1:10" ht="18" hidden="1" customHeight="1">
      <c r="A4195" s="414"/>
      <c r="B4195" s="414"/>
      <c r="C4195" s="414"/>
      <c r="D4195" s="414"/>
      <c r="E4195" s="412">
        <v>2013</v>
      </c>
      <c r="F4195" s="413">
        <v>751</v>
      </c>
      <c r="G4195" s="413">
        <v>0</v>
      </c>
      <c r="H4195" s="410">
        <f t="shared" si="130"/>
        <v>39207310</v>
      </c>
      <c r="I4195" s="410" t="str">
        <f t="shared" si="131"/>
        <v>--- Plėvelė, susukta į ritinius arba juostelių pavidalo, skirta naudoti kinematografijoje arba fotografijoje</v>
      </c>
      <c r="J4195" s="410" t="str">
        <f t="shared" si="131"/>
        <v>kilogramai</v>
      </c>
    </row>
    <row r="4196" spans="1:10" ht="18" hidden="1" customHeight="1">
      <c r="A4196" s="414"/>
      <c r="B4196" s="414"/>
      <c r="C4196" s="414"/>
      <c r="D4196" s="414"/>
      <c r="E4196" s="412">
        <v>2012</v>
      </c>
      <c r="F4196" s="413"/>
      <c r="G4196" s="413"/>
      <c r="H4196" s="410">
        <f t="shared" si="130"/>
        <v>39207310</v>
      </c>
      <c r="I4196" s="410" t="str">
        <f t="shared" si="131"/>
        <v>--- Plėvelė, susukta į ritinius arba juostelių pavidalo, skirta naudoti kinematografijoje arba fotografijoje</v>
      </c>
      <c r="J4196" s="410" t="str">
        <f t="shared" si="131"/>
        <v>kilogramai</v>
      </c>
    </row>
    <row r="4197" spans="1:10" ht="18" hidden="1" customHeight="1">
      <c r="A4197" s="414"/>
      <c r="B4197" s="414"/>
      <c r="C4197" s="414"/>
      <c r="D4197" s="414"/>
      <c r="E4197" s="412">
        <v>2011</v>
      </c>
      <c r="F4197" s="413"/>
      <c r="G4197" s="413"/>
      <c r="H4197" s="410">
        <f t="shared" si="130"/>
        <v>39207310</v>
      </c>
      <c r="I4197" s="410" t="str">
        <f t="shared" si="131"/>
        <v>--- Plėvelė, susukta į ritinius arba juostelių pavidalo, skirta naudoti kinematografijoje arba fotografijoje</v>
      </c>
      <c r="J4197" s="410" t="str">
        <f t="shared" si="131"/>
        <v>kilogramai</v>
      </c>
    </row>
    <row r="4198" spans="1:10" ht="18" hidden="1" customHeight="1">
      <c r="A4198" s="414"/>
      <c r="B4198" s="414"/>
      <c r="C4198" s="414"/>
      <c r="D4198" s="414"/>
      <c r="E4198" s="412">
        <v>2010</v>
      </c>
      <c r="F4198" s="413">
        <v>0</v>
      </c>
      <c r="G4198" s="413">
        <v>5</v>
      </c>
      <c r="H4198" s="410">
        <f t="shared" si="130"/>
        <v>39207310</v>
      </c>
      <c r="I4198" s="410" t="str">
        <f t="shared" si="131"/>
        <v>--- Plėvelė, susukta į ritinius arba juostelių pavidalo, skirta naudoti kinematografijoje arba fotografijoje</v>
      </c>
      <c r="J4198" s="410" t="str">
        <f t="shared" si="131"/>
        <v>kilogramai</v>
      </c>
    </row>
    <row r="4199" spans="1:10" ht="18" hidden="1" customHeight="1">
      <c r="A4199" s="414"/>
      <c r="B4199" s="414"/>
      <c r="C4199" s="414"/>
      <c r="D4199" s="414"/>
      <c r="E4199" s="412">
        <v>2009</v>
      </c>
      <c r="F4199" s="413"/>
      <c r="G4199" s="413"/>
      <c r="H4199" s="410">
        <f t="shared" si="130"/>
        <v>39207310</v>
      </c>
      <c r="I4199" s="410" t="str">
        <f t="shared" si="131"/>
        <v>--- Plėvelė, susukta į ritinius arba juostelių pavidalo, skirta naudoti kinematografijoje arba fotografijoje</v>
      </c>
      <c r="J4199" s="410" t="str">
        <f t="shared" si="131"/>
        <v>kilogramai</v>
      </c>
    </row>
    <row r="4200" spans="1:10" ht="18" hidden="1" customHeight="1">
      <c r="A4200" s="414"/>
      <c r="B4200" s="414"/>
      <c r="C4200" s="414"/>
      <c r="D4200" s="414"/>
      <c r="E4200" s="412">
        <v>2008</v>
      </c>
      <c r="F4200" s="413">
        <v>15355.9</v>
      </c>
      <c r="G4200" s="413">
        <v>9</v>
      </c>
      <c r="H4200" s="410">
        <f t="shared" si="130"/>
        <v>39207310</v>
      </c>
      <c r="I4200" s="410" t="str">
        <f t="shared" si="131"/>
        <v>--- Plėvelė, susukta į ritinius arba juostelių pavidalo, skirta naudoti kinematografijoje arba fotografijoje</v>
      </c>
      <c r="J4200" s="410" t="str">
        <f t="shared" si="131"/>
        <v>kilogramai</v>
      </c>
    </row>
    <row r="4201" spans="1:10" ht="18" hidden="1" customHeight="1">
      <c r="A4201" s="414"/>
      <c r="B4201" s="414"/>
      <c r="C4201" s="414"/>
      <c r="D4201" s="414"/>
      <c r="E4201" s="412">
        <v>2007</v>
      </c>
      <c r="F4201" s="413">
        <v>182</v>
      </c>
      <c r="G4201" s="413">
        <v>0</v>
      </c>
      <c r="H4201" s="410">
        <f t="shared" si="130"/>
        <v>39207310</v>
      </c>
      <c r="I4201" s="410" t="str">
        <f t="shared" si="131"/>
        <v>--- Plėvelė, susukta į ritinius arba juostelių pavidalo, skirta naudoti kinematografijoje arba fotografijoje</v>
      </c>
      <c r="J4201" s="410" t="str">
        <f t="shared" si="131"/>
        <v>kilogramai</v>
      </c>
    </row>
    <row r="4202" spans="1:10" ht="18" hidden="1" customHeight="1">
      <c r="A4202" s="414"/>
      <c r="B4202" s="414"/>
      <c r="C4202" s="414"/>
      <c r="D4202" s="414"/>
      <c r="E4202" s="412">
        <v>2006</v>
      </c>
      <c r="F4202" s="413">
        <v>0</v>
      </c>
      <c r="G4202" s="413">
        <v>2933.5</v>
      </c>
      <c r="H4202" s="410">
        <f t="shared" si="130"/>
        <v>39207310</v>
      </c>
      <c r="I4202" s="410" t="str">
        <f t="shared" si="131"/>
        <v>--- Plėvelė, susukta į ritinius arba juostelių pavidalo, skirta naudoti kinematografijoje arba fotografijoje</v>
      </c>
      <c r="J4202" s="410" t="str">
        <f t="shared" si="131"/>
        <v>kilogramai</v>
      </c>
    </row>
    <row r="4203" spans="1:10" ht="18" hidden="1" customHeight="1">
      <c r="A4203" s="414"/>
      <c r="B4203" s="414"/>
      <c r="C4203" s="414"/>
      <c r="D4203" s="414"/>
      <c r="E4203" s="412">
        <v>2005</v>
      </c>
      <c r="F4203" s="413">
        <v>639.29999999999995</v>
      </c>
      <c r="G4203" s="413">
        <v>2778.9</v>
      </c>
      <c r="H4203" s="410">
        <f t="shared" si="130"/>
        <v>39207310</v>
      </c>
      <c r="I4203" s="410" t="str">
        <f t="shared" si="131"/>
        <v>--- Plėvelė, susukta į ritinius arba juostelių pavidalo, skirta naudoti kinematografijoje arba fotografijoje</v>
      </c>
      <c r="J4203" s="410" t="str">
        <f t="shared" si="131"/>
        <v>kilogramai</v>
      </c>
    </row>
    <row r="4204" spans="1:10" ht="18" hidden="1" customHeight="1">
      <c r="A4204" s="414"/>
      <c r="B4204" s="411" t="s">
        <v>3545</v>
      </c>
      <c r="C4204" s="411" t="s">
        <v>3539</v>
      </c>
      <c r="D4204" s="411" t="s">
        <v>3054</v>
      </c>
      <c r="E4204" s="412">
        <v>2018</v>
      </c>
      <c r="F4204" s="413"/>
      <c r="G4204" s="413"/>
      <c r="H4204" s="410">
        <f t="shared" si="130"/>
        <v>39207350</v>
      </c>
      <c r="I4204" s="410" t="str">
        <f t="shared" si="131"/>
        <v>--- Lakštai, plėvelės arba juostos, susukti arba nesusukti, kurių storis mažesnis kaip 0,75 mm</v>
      </c>
      <c r="J4204" s="410" t="str">
        <f t="shared" si="131"/>
        <v>kilogramai</v>
      </c>
    </row>
    <row r="4205" spans="1:10" ht="18" hidden="1" customHeight="1">
      <c r="A4205" s="414"/>
      <c r="B4205" s="414"/>
      <c r="C4205" s="414"/>
      <c r="D4205" s="414"/>
      <c r="E4205" s="412">
        <v>2017</v>
      </c>
      <c r="F4205" s="413"/>
      <c r="G4205" s="413"/>
      <c r="H4205" s="410">
        <f t="shared" si="130"/>
        <v>39207350</v>
      </c>
      <c r="I4205" s="410" t="str">
        <f t="shared" si="131"/>
        <v>--- Lakštai, plėvelės arba juostos, susukti arba nesusukti, kurių storis mažesnis kaip 0,75 mm</v>
      </c>
      <c r="J4205" s="410" t="str">
        <f t="shared" si="131"/>
        <v>kilogramai</v>
      </c>
    </row>
    <row r="4206" spans="1:10" ht="18" hidden="1" customHeight="1">
      <c r="A4206" s="414"/>
      <c r="B4206" s="414"/>
      <c r="C4206" s="414"/>
      <c r="D4206" s="414"/>
      <c r="E4206" s="412">
        <v>2016</v>
      </c>
      <c r="F4206" s="413"/>
      <c r="G4206" s="413"/>
      <c r="H4206" s="410">
        <f t="shared" si="130"/>
        <v>39207350</v>
      </c>
      <c r="I4206" s="410" t="str">
        <f t="shared" si="131"/>
        <v>--- Lakštai, plėvelės arba juostos, susukti arba nesusukti, kurių storis mažesnis kaip 0,75 mm</v>
      </c>
      <c r="J4206" s="410" t="str">
        <f t="shared" si="131"/>
        <v>kilogramai</v>
      </c>
    </row>
    <row r="4207" spans="1:10" ht="18" hidden="1" customHeight="1">
      <c r="A4207" s="414"/>
      <c r="B4207" s="414"/>
      <c r="C4207" s="414"/>
      <c r="D4207" s="414"/>
      <c r="E4207" s="412">
        <v>2015</v>
      </c>
      <c r="F4207" s="413"/>
      <c r="G4207" s="413"/>
      <c r="H4207" s="410">
        <f t="shared" si="130"/>
        <v>39207350</v>
      </c>
      <c r="I4207" s="410" t="str">
        <f t="shared" si="131"/>
        <v>--- Lakštai, plėvelės arba juostos, susukti arba nesusukti, kurių storis mažesnis kaip 0,75 mm</v>
      </c>
      <c r="J4207" s="410" t="str">
        <f t="shared" si="131"/>
        <v>kilogramai</v>
      </c>
    </row>
    <row r="4208" spans="1:10" ht="18" hidden="1" customHeight="1">
      <c r="A4208" s="414"/>
      <c r="B4208" s="414"/>
      <c r="C4208" s="414"/>
      <c r="D4208" s="414"/>
      <c r="E4208" s="412">
        <v>2014</v>
      </c>
      <c r="F4208" s="413"/>
      <c r="G4208" s="413"/>
      <c r="H4208" s="410">
        <f t="shared" si="130"/>
        <v>39207350</v>
      </c>
      <c r="I4208" s="410" t="str">
        <f t="shared" si="131"/>
        <v>--- Lakštai, plėvelės arba juostos, susukti arba nesusukti, kurių storis mažesnis kaip 0,75 mm</v>
      </c>
      <c r="J4208" s="410" t="str">
        <f t="shared" si="131"/>
        <v>kilogramai</v>
      </c>
    </row>
    <row r="4209" spans="1:10" ht="18" hidden="1" customHeight="1">
      <c r="A4209" s="414"/>
      <c r="B4209" s="414"/>
      <c r="C4209" s="414"/>
      <c r="D4209" s="414"/>
      <c r="E4209" s="412">
        <v>2013</v>
      </c>
      <c r="F4209" s="413"/>
      <c r="G4209" s="413"/>
      <c r="H4209" s="410">
        <f t="shared" si="130"/>
        <v>39207350</v>
      </c>
      <c r="I4209" s="410" t="str">
        <f t="shared" si="131"/>
        <v>--- Lakštai, plėvelės arba juostos, susukti arba nesusukti, kurių storis mažesnis kaip 0,75 mm</v>
      </c>
      <c r="J4209" s="410" t="str">
        <f t="shared" si="131"/>
        <v>kilogramai</v>
      </c>
    </row>
    <row r="4210" spans="1:10" ht="18" hidden="1" customHeight="1">
      <c r="A4210" s="414"/>
      <c r="B4210" s="414"/>
      <c r="C4210" s="414"/>
      <c r="D4210" s="414"/>
      <c r="E4210" s="412">
        <v>2012</v>
      </c>
      <c r="F4210" s="413"/>
      <c r="G4210" s="413"/>
      <c r="H4210" s="410">
        <f t="shared" si="130"/>
        <v>39207350</v>
      </c>
      <c r="I4210" s="410" t="str">
        <f t="shared" si="131"/>
        <v>--- Lakštai, plėvelės arba juostos, susukti arba nesusukti, kurių storis mažesnis kaip 0,75 mm</v>
      </c>
      <c r="J4210" s="410" t="str">
        <f t="shared" si="131"/>
        <v>kilogramai</v>
      </c>
    </row>
    <row r="4211" spans="1:10" ht="18" hidden="1" customHeight="1">
      <c r="A4211" s="414"/>
      <c r="B4211" s="414"/>
      <c r="C4211" s="414"/>
      <c r="D4211" s="414"/>
      <c r="E4211" s="412">
        <v>2011</v>
      </c>
      <c r="F4211" s="413"/>
      <c r="G4211" s="413"/>
      <c r="H4211" s="410">
        <f t="shared" si="130"/>
        <v>39207350</v>
      </c>
      <c r="I4211" s="410" t="str">
        <f t="shared" si="131"/>
        <v>--- Lakštai, plėvelės arba juostos, susukti arba nesusukti, kurių storis mažesnis kaip 0,75 mm</v>
      </c>
      <c r="J4211" s="410" t="str">
        <f t="shared" si="131"/>
        <v>kilogramai</v>
      </c>
    </row>
    <row r="4212" spans="1:10" ht="18" hidden="1" customHeight="1">
      <c r="A4212" s="414"/>
      <c r="B4212" s="414"/>
      <c r="C4212" s="414"/>
      <c r="D4212" s="414"/>
      <c r="E4212" s="412">
        <v>2010</v>
      </c>
      <c r="F4212" s="413"/>
      <c r="G4212" s="413"/>
      <c r="H4212" s="410">
        <f t="shared" si="130"/>
        <v>39207350</v>
      </c>
      <c r="I4212" s="410" t="str">
        <f t="shared" si="131"/>
        <v>--- Lakštai, plėvelės arba juostos, susukti arba nesusukti, kurių storis mažesnis kaip 0,75 mm</v>
      </c>
      <c r="J4212" s="410" t="str">
        <f t="shared" si="131"/>
        <v>kilogramai</v>
      </c>
    </row>
    <row r="4213" spans="1:10" ht="18" hidden="1" customHeight="1">
      <c r="A4213" s="414"/>
      <c r="B4213" s="414"/>
      <c r="C4213" s="414"/>
      <c r="D4213" s="414"/>
      <c r="E4213" s="412">
        <v>2009</v>
      </c>
      <c r="F4213" s="413">
        <v>3</v>
      </c>
      <c r="G4213" s="413">
        <v>468.5</v>
      </c>
      <c r="H4213" s="410">
        <f t="shared" si="130"/>
        <v>39207350</v>
      </c>
      <c r="I4213" s="410" t="str">
        <f t="shared" si="131"/>
        <v>--- Lakštai, plėvelės arba juostos, susukti arba nesusukti, kurių storis mažesnis kaip 0,75 mm</v>
      </c>
      <c r="J4213" s="410" t="str">
        <f t="shared" si="131"/>
        <v>kilogramai</v>
      </c>
    </row>
    <row r="4214" spans="1:10" ht="18" hidden="1" customHeight="1">
      <c r="A4214" s="414"/>
      <c r="B4214" s="414"/>
      <c r="C4214" s="414"/>
      <c r="D4214" s="414"/>
      <c r="E4214" s="412">
        <v>2008</v>
      </c>
      <c r="F4214" s="413">
        <v>9</v>
      </c>
      <c r="G4214" s="413">
        <v>10185</v>
      </c>
      <c r="H4214" s="410">
        <f t="shared" si="130"/>
        <v>39207350</v>
      </c>
      <c r="I4214" s="410" t="str">
        <f t="shared" si="131"/>
        <v>--- Lakštai, plėvelės arba juostos, susukti arba nesusukti, kurių storis mažesnis kaip 0,75 mm</v>
      </c>
      <c r="J4214" s="410" t="str">
        <f t="shared" si="131"/>
        <v>kilogramai</v>
      </c>
    </row>
    <row r="4215" spans="1:10" ht="18" hidden="1" customHeight="1">
      <c r="A4215" s="414"/>
      <c r="B4215" s="414"/>
      <c r="C4215" s="414"/>
      <c r="D4215" s="414"/>
      <c r="E4215" s="412">
        <v>2007</v>
      </c>
      <c r="F4215" s="413">
        <v>337</v>
      </c>
      <c r="G4215" s="413">
        <v>376.5</v>
      </c>
      <c r="H4215" s="410">
        <f t="shared" si="130"/>
        <v>39207350</v>
      </c>
      <c r="I4215" s="410" t="str">
        <f t="shared" si="131"/>
        <v>--- Lakštai, plėvelės arba juostos, susukti arba nesusukti, kurių storis mažesnis kaip 0,75 mm</v>
      </c>
      <c r="J4215" s="410" t="str">
        <f t="shared" si="131"/>
        <v>kilogramai</v>
      </c>
    </row>
    <row r="4216" spans="1:10" ht="18" hidden="1" customHeight="1">
      <c r="A4216" s="414"/>
      <c r="B4216" s="414"/>
      <c r="C4216" s="414"/>
      <c r="D4216" s="414"/>
      <c r="E4216" s="412">
        <v>2006</v>
      </c>
      <c r="F4216" s="413">
        <v>29</v>
      </c>
      <c r="G4216" s="413">
        <v>382.7</v>
      </c>
      <c r="H4216" s="410">
        <f t="shared" si="130"/>
        <v>39207350</v>
      </c>
      <c r="I4216" s="410" t="str">
        <f t="shared" si="131"/>
        <v>--- Lakštai, plėvelės arba juostos, susukti arba nesusukti, kurių storis mažesnis kaip 0,75 mm</v>
      </c>
      <c r="J4216" s="410" t="str">
        <f t="shared" si="131"/>
        <v>kilogramai</v>
      </c>
    </row>
    <row r="4217" spans="1:10" ht="18" hidden="1" customHeight="1">
      <c r="A4217" s="414"/>
      <c r="B4217" s="414"/>
      <c r="C4217" s="414"/>
      <c r="D4217" s="414"/>
      <c r="E4217" s="412">
        <v>2005</v>
      </c>
      <c r="F4217" s="413">
        <v>0</v>
      </c>
      <c r="G4217" s="413">
        <v>131.19999999999999</v>
      </c>
      <c r="H4217" s="410">
        <f t="shared" si="130"/>
        <v>39207350</v>
      </c>
      <c r="I4217" s="410" t="str">
        <f t="shared" si="131"/>
        <v>--- Lakštai, plėvelės arba juostos, susukti arba nesusukti, kurių storis mažesnis kaip 0,75 mm</v>
      </c>
      <c r="J4217" s="410" t="str">
        <f t="shared" si="131"/>
        <v>kilogramai</v>
      </c>
    </row>
    <row r="4218" spans="1:10" ht="18" hidden="1" customHeight="1">
      <c r="A4218" s="414"/>
      <c r="B4218" s="411" t="s">
        <v>3546</v>
      </c>
      <c r="C4218" s="411" t="s">
        <v>3082</v>
      </c>
      <c r="D4218" s="411" t="s">
        <v>3054</v>
      </c>
      <c r="E4218" s="412">
        <v>2018</v>
      </c>
      <c r="F4218" s="413">
        <v>3459.6</v>
      </c>
      <c r="G4218" s="413">
        <v>4512.5</v>
      </c>
      <c r="H4218" s="410">
        <f t="shared" si="130"/>
        <v>39207380</v>
      </c>
      <c r="I4218" s="410" t="str">
        <f t="shared" si="131"/>
        <v>--- Kiti</v>
      </c>
      <c r="J4218" s="410" t="str">
        <f t="shared" si="131"/>
        <v>kilogramai</v>
      </c>
    </row>
    <row r="4219" spans="1:10" ht="18" hidden="1" customHeight="1">
      <c r="A4219" s="414"/>
      <c r="B4219" s="414"/>
      <c r="C4219" s="414"/>
      <c r="D4219" s="414"/>
      <c r="E4219" s="412">
        <v>2017</v>
      </c>
      <c r="F4219" s="413">
        <v>2028.2</v>
      </c>
      <c r="G4219" s="413">
        <v>1443.1</v>
      </c>
      <c r="H4219" s="410">
        <f t="shared" si="130"/>
        <v>39207380</v>
      </c>
      <c r="I4219" s="410" t="str">
        <f t="shared" si="131"/>
        <v>--- Kiti</v>
      </c>
      <c r="J4219" s="410" t="str">
        <f t="shared" si="131"/>
        <v>kilogramai</v>
      </c>
    </row>
    <row r="4220" spans="1:10" ht="18" hidden="1" customHeight="1">
      <c r="A4220" s="414"/>
      <c r="B4220" s="414"/>
      <c r="C4220" s="414"/>
      <c r="D4220" s="414"/>
      <c r="E4220" s="412">
        <v>2016</v>
      </c>
      <c r="F4220" s="413">
        <v>1548.2</v>
      </c>
      <c r="G4220" s="413">
        <v>722.2</v>
      </c>
      <c r="H4220" s="410">
        <f t="shared" si="130"/>
        <v>39207380</v>
      </c>
      <c r="I4220" s="410" t="str">
        <f t="shared" si="131"/>
        <v>--- Kiti</v>
      </c>
      <c r="J4220" s="410" t="str">
        <f t="shared" si="131"/>
        <v>kilogramai</v>
      </c>
    </row>
    <row r="4221" spans="1:10" ht="18" hidden="1" customHeight="1">
      <c r="A4221" s="414"/>
      <c r="B4221" s="414"/>
      <c r="C4221" s="414"/>
      <c r="D4221" s="414"/>
      <c r="E4221" s="412">
        <v>2015</v>
      </c>
      <c r="F4221" s="413">
        <v>974.7</v>
      </c>
      <c r="G4221" s="413">
        <v>4451.2</v>
      </c>
      <c r="H4221" s="410">
        <f t="shared" si="130"/>
        <v>39207380</v>
      </c>
      <c r="I4221" s="410" t="str">
        <f t="shared" si="131"/>
        <v>--- Kiti</v>
      </c>
      <c r="J4221" s="410" t="str">
        <f t="shared" si="131"/>
        <v>kilogramai</v>
      </c>
    </row>
    <row r="4222" spans="1:10" ht="18" hidden="1" customHeight="1">
      <c r="A4222" s="414"/>
      <c r="B4222" s="414"/>
      <c r="C4222" s="414"/>
      <c r="D4222" s="414"/>
      <c r="E4222" s="412">
        <v>2014</v>
      </c>
      <c r="F4222" s="413">
        <v>4822.2</v>
      </c>
      <c r="G4222" s="413">
        <v>2752.5</v>
      </c>
      <c r="H4222" s="410">
        <f t="shared" si="130"/>
        <v>39207380</v>
      </c>
      <c r="I4222" s="410" t="str">
        <f t="shared" si="131"/>
        <v>--- Kiti</v>
      </c>
      <c r="J4222" s="410" t="str">
        <f t="shared" si="131"/>
        <v>kilogramai</v>
      </c>
    </row>
    <row r="4223" spans="1:10" ht="18" hidden="1" customHeight="1">
      <c r="A4223" s="414"/>
      <c r="B4223" s="414"/>
      <c r="C4223" s="414"/>
      <c r="D4223" s="414"/>
      <c r="E4223" s="412">
        <v>2013</v>
      </c>
      <c r="F4223" s="413">
        <v>0.7</v>
      </c>
      <c r="G4223" s="413">
        <v>1893.9</v>
      </c>
      <c r="H4223" s="410">
        <f t="shared" si="130"/>
        <v>39207380</v>
      </c>
      <c r="I4223" s="410" t="str">
        <f t="shared" si="131"/>
        <v>--- Kiti</v>
      </c>
      <c r="J4223" s="410" t="str">
        <f t="shared" si="131"/>
        <v>kilogramai</v>
      </c>
    </row>
    <row r="4224" spans="1:10" ht="18" hidden="1" customHeight="1">
      <c r="A4224" s="414"/>
      <c r="B4224" s="414"/>
      <c r="C4224" s="414"/>
      <c r="D4224" s="414"/>
      <c r="E4224" s="412">
        <v>2012</v>
      </c>
      <c r="F4224" s="413">
        <v>0</v>
      </c>
      <c r="G4224" s="413">
        <v>1112.4000000000001</v>
      </c>
      <c r="H4224" s="410">
        <f t="shared" si="130"/>
        <v>39207380</v>
      </c>
      <c r="I4224" s="410" t="str">
        <f t="shared" si="131"/>
        <v>--- Kiti</v>
      </c>
      <c r="J4224" s="410" t="str">
        <f t="shared" si="131"/>
        <v>kilogramai</v>
      </c>
    </row>
    <row r="4225" spans="1:10" ht="18" hidden="1" customHeight="1">
      <c r="A4225" s="414"/>
      <c r="B4225" s="414"/>
      <c r="C4225" s="414"/>
      <c r="D4225" s="414"/>
      <c r="E4225" s="412">
        <v>2011</v>
      </c>
      <c r="F4225" s="413">
        <v>0</v>
      </c>
      <c r="G4225" s="413">
        <v>1472.9</v>
      </c>
      <c r="H4225" s="410">
        <f t="shared" si="130"/>
        <v>39207380</v>
      </c>
      <c r="I4225" s="410" t="str">
        <f t="shared" si="131"/>
        <v>--- Kiti</v>
      </c>
      <c r="J4225" s="410" t="str">
        <f t="shared" si="131"/>
        <v>kilogramai</v>
      </c>
    </row>
    <row r="4226" spans="1:10" ht="18" hidden="1" customHeight="1">
      <c r="A4226" s="414"/>
      <c r="B4226" s="414"/>
      <c r="C4226" s="414"/>
      <c r="D4226" s="414"/>
      <c r="E4226" s="412">
        <v>2010</v>
      </c>
      <c r="F4226" s="413">
        <v>0</v>
      </c>
      <c r="G4226" s="413">
        <v>1524</v>
      </c>
      <c r="H4226" s="410">
        <f t="shared" si="130"/>
        <v>39207380</v>
      </c>
      <c r="I4226" s="410" t="str">
        <f t="shared" si="131"/>
        <v>--- Kiti</v>
      </c>
      <c r="J4226" s="410" t="str">
        <f t="shared" si="131"/>
        <v>kilogramai</v>
      </c>
    </row>
    <row r="4227" spans="1:10" ht="18" hidden="1" customHeight="1">
      <c r="A4227" s="414"/>
      <c r="B4227" s="414"/>
      <c r="C4227" s="414"/>
      <c r="D4227" s="414"/>
      <c r="E4227" s="412">
        <v>2009</v>
      </c>
      <c r="F4227" s="413"/>
      <c r="G4227" s="413"/>
      <c r="H4227" s="410">
        <f t="shared" si="130"/>
        <v>39207380</v>
      </c>
      <c r="I4227" s="410" t="str">
        <f t="shared" si="131"/>
        <v>--- Kiti</v>
      </c>
      <c r="J4227" s="410" t="str">
        <f t="shared" si="131"/>
        <v>kilogramai</v>
      </c>
    </row>
    <row r="4228" spans="1:10" ht="18" hidden="1" customHeight="1">
      <c r="A4228" s="414"/>
      <c r="B4228" s="414"/>
      <c r="C4228" s="414"/>
      <c r="D4228" s="414"/>
      <c r="E4228" s="412">
        <v>2008</v>
      </c>
      <c r="F4228" s="413"/>
      <c r="G4228" s="413"/>
      <c r="H4228" s="410">
        <f t="shared" si="130"/>
        <v>39207380</v>
      </c>
      <c r="I4228" s="410" t="str">
        <f t="shared" si="131"/>
        <v>--- Kiti</v>
      </c>
      <c r="J4228" s="410" t="str">
        <f t="shared" si="131"/>
        <v>kilogramai</v>
      </c>
    </row>
    <row r="4229" spans="1:10" ht="18" hidden="1" customHeight="1">
      <c r="A4229" s="414"/>
      <c r="B4229" s="414"/>
      <c r="C4229" s="414"/>
      <c r="D4229" s="414"/>
      <c r="E4229" s="412">
        <v>2007</v>
      </c>
      <c r="F4229" s="413"/>
      <c r="G4229" s="413"/>
      <c r="H4229" s="410">
        <f t="shared" ref="H4229:H4292" si="132">+IF(B4229=0,H4228,VALUE(B4229))</f>
        <v>39207380</v>
      </c>
      <c r="I4229" s="410" t="str">
        <f t="shared" ref="I4229:J4292" si="133">+IF(C4229=0,I4228,C4229)</f>
        <v>--- Kiti</v>
      </c>
      <c r="J4229" s="410" t="str">
        <f t="shared" si="133"/>
        <v>kilogramai</v>
      </c>
    </row>
    <row r="4230" spans="1:10" ht="18" hidden="1" customHeight="1">
      <c r="A4230" s="414"/>
      <c r="B4230" s="414"/>
      <c r="C4230" s="414"/>
      <c r="D4230" s="414"/>
      <c r="E4230" s="412">
        <v>2006</v>
      </c>
      <c r="F4230" s="413"/>
      <c r="G4230" s="413"/>
      <c r="H4230" s="410">
        <f t="shared" si="132"/>
        <v>39207380</v>
      </c>
      <c r="I4230" s="410" t="str">
        <f t="shared" si="133"/>
        <v>--- Kiti</v>
      </c>
      <c r="J4230" s="410" t="str">
        <f t="shared" si="133"/>
        <v>kilogramai</v>
      </c>
    </row>
    <row r="4231" spans="1:10" ht="18" hidden="1" customHeight="1">
      <c r="A4231" s="414"/>
      <c r="B4231" s="414"/>
      <c r="C4231" s="414"/>
      <c r="D4231" s="414"/>
      <c r="E4231" s="412">
        <v>2005</v>
      </c>
      <c r="F4231" s="413"/>
      <c r="G4231" s="413"/>
      <c r="H4231" s="410">
        <f t="shared" si="132"/>
        <v>39207380</v>
      </c>
      <c r="I4231" s="410" t="str">
        <f t="shared" si="133"/>
        <v>--- Kiti</v>
      </c>
      <c r="J4231" s="410" t="str">
        <f t="shared" si="133"/>
        <v>kilogramai</v>
      </c>
    </row>
    <row r="4232" spans="1:10" ht="18" hidden="1" customHeight="1">
      <c r="A4232" s="414"/>
      <c r="B4232" s="411" t="s">
        <v>3547</v>
      </c>
      <c r="C4232" s="411" t="s">
        <v>3082</v>
      </c>
      <c r="D4232" s="411" t="s">
        <v>3054</v>
      </c>
      <c r="E4232" s="412">
        <v>2018</v>
      </c>
      <c r="F4232" s="413"/>
      <c r="G4232" s="413"/>
      <c r="H4232" s="410">
        <f t="shared" si="132"/>
        <v>39207390</v>
      </c>
      <c r="I4232" s="410" t="str">
        <f t="shared" si="133"/>
        <v>--- Kiti</v>
      </c>
      <c r="J4232" s="410" t="str">
        <f t="shared" si="133"/>
        <v>kilogramai</v>
      </c>
    </row>
    <row r="4233" spans="1:10" ht="18" hidden="1" customHeight="1">
      <c r="A4233" s="414"/>
      <c r="B4233" s="414"/>
      <c r="C4233" s="414"/>
      <c r="D4233" s="414"/>
      <c r="E4233" s="412">
        <v>2017</v>
      </c>
      <c r="F4233" s="413"/>
      <c r="G4233" s="413"/>
      <c r="H4233" s="410">
        <f t="shared" si="132"/>
        <v>39207390</v>
      </c>
      <c r="I4233" s="410" t="str">
        <f t="shared" si="133"/>
        <v>--- Kiti</v>
      </c>
      <c r="J4233" s="410" t="str">
        <f t="shared" si="133"/>
        <v>kilogramai</v>
      </c>
    </row>
    <row r="4234" spans="1:10" ht="18" hidden="1" customHeight="1">
      <c r="A4234" s="414"/>
      <c r="B4234" s="414"/>
      <c r="C4234" s="414"/>
      <c r="D4234" s="414"/>
      <c r="E4234" s="412">
        <v>2016</v>
      </c>
      <c r="F4234" s="413"/>
      <c r="G4234" s="413"/>
      <c r="H4234" s="410">
        <f t="shared" si="132"/>
        <v>39207390</v>
      </c>
      <c r="I4234" s="410" t="str">
        <f t="shared" si="133"/>
        <v>--- Kiti</v>
      </c>
      <c r="J4234" s="410" t="str">
        <f t="shared" si="133"/>
        <v>kilogramai</v>
      </c>
    </row>
    <row r="4235" spans="1:10" ht="18" hidden="1" customHeight="1">
      <c r="A4235" s="414"/>
      <c r="B4235" s="414"/>
      <c r="C4235" s="414"/>
      <c r="D4235" s="414"/>
      <c r="E4235" s="412">
        <v>2015</v>
      </c>
      <c r="F4235" s="413"/>
      <c r="G4235" s="413"/>
      <c r="H4235" s="410">
        <f t="shared" si="132"/>
        <v>39207390</v>
      </c>
      <c r="I4235" s="410" t="str">
        <f t="shared" si="133"/>
        <v>--- Kiti</v>
      </c>
      <c r="J4235" s="410" t="str">
        <f t="shared" si="133"/>
        <v>kilogramai</v>
      </c>
    </row>
    <row r="4236" spans="1:10" ht="18" hidden="1" customHeight="1">
      <c r="A4236" s="414"/>
      <c r="B4236" s="414"/>
      <c r="C4236" s="414"/>
      <c r="D4236" s="414"/>
      <c r="E4236" s="412">
        <v>2014</v>
      </c>
      <c r="F4236" s="413"/>
      <c r="G4236" s="413"/>
      <c r="H4236" s="410">
        <f t="shared" si="132"/>
        <v>39207390</v>
      </c>
      <c r="I4236" s="410" t="str">
        <f t="shared" si="133"/>
        <v>--- Kiti</v>
      </c>
      <c r="J4236" s="410" t="str">
        <f t="shared" si="133"/>
        <v>kilogramai</v>
      </c>
    </row>
    <row r="4237" spans="1:10" ht="18" hidden="1" customHeight="1">
      <c r="A4237" s="414"/>
      <c r="B4237" s="414"/>
      <c r="C4237" s="414"/>
      <c r="D4237" s="414"/>
      <c r="E4237" s="412">
        <v>2013</v>
      </c>
      <c r="F4237" s="413"/>
      <c r="G4237" s="413"/>
      <c r="H4237" s="410">
        <f t="shared" si="132"/>
        <v>39207390</v>
      </c>
      <c r="I4237" s="410" t="str">
        <f t="shared" si="133"/>
        <v>--- Kiti</v>
      </c>
      <c r="J4237" s="410" t="str">
        <f t="shared" si="133"/>
        <v>kilogramai</v>
      </c>
    </row>
    <row r="4238" spans="1:10" ht="18" hidden="1" customHeight="1">
      <c r="A4238" s="414"/>
      <c r="B4238" s="414"/>
      <c r="C4238" s="414"/>
      <c r="D4238" s="414"/>
      <c r="E4238" s="412">
        <v>2012</v>
      </c>
      <c r="F4238" s="413"/>
      <c r="G4238" s="413"/>
      <c r="H4238" s="410">
        <f t="shared" si="132"/>
        <v>39207390</v>
      </c>
      <c r="I4238" s="410" t="str">
        <f t="shared" si="133"/>
        <v>--- Kiti</v>
      </c>
      <c r="J4238" s="410" t="str">
        <f t="shared" si="133"/>
        <v>kilogramai</v>
      </c>
    </row>
    <row r="4239" spans="1:10" ht="18" hidden="1" customHeight="1">
      <c r="A4239" s="414"/>
      <c r="B4239" s="414"/>
      <c r="C4239" s="414"/>
      <c r="D4239" s="414"/>
      <c r="E4239" s="412">
        <v>2011</v>
      </c>
      <c r="F4239" s="413"/>
      <c r="G4239" s="413"/>
      <c r="H4239" s="410">
        <f t="shared" si="132"/>
        <v>39207390</v>
      </c>
      <c r="I4239" s="410" t="str">
        <f t="shared" si="133"/>
        <v>--- Kiti</v>
      </c>
      <c r="J4239" s="410" t="str">
        <f t="shared" si="133"/>
        <v>kilogramai</v>
      </c>
    </row>
    <row r="4240" spans="1:10" ht="18" hidden="1" customHeight="1">
      <c r="A4240" s="414"/>
      <c r="B4240" s="414"/>
      <c r="C4240" s="414"/>
      <c r="D4240" s="414"/>
      <c r="E4240" s="412">
        <v>2010</v>
      </c>
      <c r="F4240" s="413"/>
      <c r="G4240" s="413"/>
      <c r="H4240" s="410">
        <f t="shared" si="132"/>
        <v>39207390</v>
      </c>
      <c r="I4240" s="410" t="str">
        <f t="shared" si="133"/>
        <v>--- Kiti</v>
      </c>
      <c r="J4240" s="410" t="str">
        <f t="shared" si="133"/>
        <v>kilogramai</v>
      </c>
    </row>
    <row r="4241" spans="1:10" ht="18" hidden="1" customHeight="1">
      <c r="A4241" s="414"/>
      <c r="B4241" s="414"/>
      <c r="C4241" s="414"/>
      <c r="D4241" s="414"/>
      <c r="E4241" s="412">
        <v>2009</v>
      </c>
      <c r="F4241" s="413">
        <v>0</v>
      </c>
      <c r="G4241" s="413">
        <v>32</v>
      </c>
      <c r="H4241" s="410">
        <f t="shared" si="132"/>
        <v>39207390</v>
      </c>
      <c r="I4241" s="410" t="str">
        <f t="shared" si="133"/>
        <v>--- Kiti</v>
      </c>
      <c r="J4241" s="410" t="str">
        <f t="shared" si="133"/>
        <v>kilogramai</v>
      </c>
    </row>
    <row r="4242" spans="1:10" ht="18" hidden="1" customHeight="1">
      <c r="A4242" s="414"/>
      <c r="B4242" s="414"/>
      <c r="C4242" s="414"/>
      <c r="D4242" s="414"/>
      <c r="E4242" s="412">
        <v>2008</v>
      </c>
      <c r="F4242" s="413">
        <v>600</v>
      </c>
      <c r="G4242" s="413">
        <v>25.8</v>
      </c>
      <c r="H4242" s="410">
        <f t="shared" si="132"/>
        <v>39207390</v>
      </c>
      <c r="I4242" s="410" t="str">
        <f t="shared" si="133"/>
        <v>--- Kiti</v>
      </c>
      <c r="J4242" s="410" t="str">
        <f t="shared" si="133"/>
        <v>kilogramai</v>
      </c>
    </row>
    <row r="4243" spans="1:10" ht="18" hidden="1" customHeight="1">
      <c r="A4243" s="414"/>
      <c r="B4243" s="414"/>
      <c r="C4243" s="414"/>
      <c r="D4243" s="414"/>
      <c r="E4243" s="412">
        <v>2007</v>
      </c>
      <c r="F4243" s="413">
        <v>0</v>
      </c>
      <c r="G4243" s="413">
        <v>23</v>
      </c>
      <c r="H4243" s="410">
        <f t="shared" si="132"/>
        <v>39207390</v>
      </c>
      <c r="I4243" s="410" t="str">
        <f t="shared" si="133"/>
        <v>--- Kiti</v>
      </c>
      <c r="J4243" s="410" t="str">
        <f t="shared" si="133"/>
        <v>kilogramai</v>
      </c>
    </row>
    <row r="4244" spans="1:10" ht="18" hidden="1" customHeight="1">
      <c r="A4244" s="414"/>
      <c r="B4244" s="414"/>
      <c r="C4244" s="414"/>
      <c r="D4244" s="414"/>
      <c r="E4244" s="412">
        <v>2006</v>
      </c>
      <c r="F4244" s="413">
        <v>10</v>
      </c>
      <c r="G4244" s="413">
        <v>88</v>
      </c>
      <c r="H4244" s="410">
        <f t="shared" si="132"/>
        <v>39207390</v>
      </c>
      <c r="I4244" s="410" t="str">
        <f t="shared" si="133"/>
        <v>--- Kiti</v>
      </c>
      <c r="J4244" s="410" t="str">
        <f t="shared" si="133"/>
        <v>kilogramai</v>
      </c>
    </row>
    <row r="4245" spans="1:10" ht="18" hidden="1" customHeight="1">
      <c r="A4245" s="414"/>
      <c r="B4245" s="414"/>
      <c r="C4245" s="414"/>
      <c r="D4245" s="414"/>
      <c r="E4245" s="412">
        <v>2005</v>
      </c>
      <c r="F4245" s="413">
        <v>10</v>
      </c>
      <c r="G4245" s="413">
        <v>6</v>
      </c>
      <c r="H4245" s="410">
        <f t="shared" si="132"/>
        <v>39207390</v>
      </c>
      <c r="I4245" s="410" t="str">
        <f t="shared" si="133"/>
        <v>--- Kiti</v>
      </c>
      <c r="J4245" s="410" t="str">
        <f t="shared" si="133"/>
        <v>kilogramai</v>
      </c>
    </row>
    <row r="4246" spans="1:10" ht="18" hidden="1" customHeight="1">
      <c r="A4246" s="414"/>
      <c r="B4246" s="411" t="s">
        <v>3548</v>
      </c>
      <c r="C4246" s="411" t="s">
        <v>3549</v>
      </c>
      <c r="D4246" s="411" t="s">
        <v>3054</v>
      </c>
      <c r="E4246" s="412">
        <v>2018</v>
      </c>
      <c r="F4246" s="413"/>
      <c r="G4246" s="413"/>
      <c r="H4246" s="410">
        <f t="shared" si="132"/>
        <v>39207900</v>
      </c>
      <c r="I4246" s="410" t="str">
        <f t="shared" si="133"/>
        <v>--- Iš kitų celiuliozės darinių</v>
      </c>
      <c r="J4246" s="410" t="str">
        <f t="shared" si="133"/>
        <v>kilogramai</v>
      </c>
    </row>
    <row r="4247" spans="1:10" ht="18" hidden="1" customHeight="1">
      <c r="A4247" s="414"/>
      <c r="B4247" s="414"/>
      <c r="C4247" s="414"/>
      <c r="D4247" s="414"/>
      <c r="E4247" s="412">
        <v>2017</v>
      </c>
      <c r="F4247" s="413"/>
      <c r="G4247" s="413"/>
      <c r="H4247" s="410">
        <f t="shared" si="132"/>
        <v>39207900</v>
      </c>
      <c r="I4247" s="410" t="str">
        <f t="shared" si="133"/>
        <v>--- Iš kitų celiuliozės darinių</v>
      </c>
      <c r="J4247" s="410" t="str">
        <f t="shared" si="133"/>
        <v>kilogramai</v>
      </c>
    </row>
    <row r="4248" spans="1:10" ht="18" hidden="1" customHeight="1">
      <c r="A4248" s="414"/>
      <c r="B4248" s="414"/>
      <c r="C4248" s="414"/>
      <c r="D4248" s="414"/>
      <c r="E4248" s="412">
        <v>2016</v>
      </c>
      <c r="F4248" s="413"/>
      <c r="G4248" s="413"/>
      <c r="H4248" s="410">
        <f t="shared" si="132"/>
        <v>39207900</v>
      </c>
      <c r="I4248" s="410" t="str">
        <f t="shared" si="133"/>
        <v>--- Iš kitų celiuliozės darinių</v>
      </c>
      <c r="J4248" s="410" t="str">
        <f t="shared" si="133"/>
        <v>kilogramai</v>
      </c>
    </row>
    <row r="4249" spans="1:10" ht="18" hidden="1" customHeight="1">
      <c r="A4249" s="414"/>
      <c r="B4249" s="414"/>
      <c r="C4249" s="414"/>
      <c r="D4249" s="414"/>
      <c r="E4249" s="412">
        <v>2015</v>
      </c>
      <c r="F4249" s="413"/>
      <c r="G4249" s="413"/>
      <c r="H4249" s="410">
        <f t="shared" si="132"/>
        <v>39207900</v>
      </c>
      <c r="I4249" s="410" t="str">
        <f t="shared" si="133"/>
        <v>--- Iš kitų celiuliozės darinių</v>
      </c>
      <c r="J4249" s="410" t="str">
        <f t="shared" si="133"/>
        <v>kilogramai</v>
      </c>
    </row>
    <row r="4250" spans="1:10" ht="18" hidden="1" customHeight="1">
      <c r="A4250" s="414"/>
      <c r="B4250" s="414"/>
      <c r="C4250" s="414"/>
      <c r="D4250" s="414"/>
      <c r="E4250" s="412">
        <v>2014</v>
      </c>
      <c r="F4250" s="413"/>
      <c r="G4250" s="413"/>
      <c r="H4250" s="410">
        <f t="shared" si="132"/>
        <v>39207900</v>
      </c>
      <c r="I4250" s="410" t="str">
        <f t="shared" si="133"/>
        <v>--- Iš kitų celiuliozės darinių</v>
      </c>
      <c r="J4250" s="410" t="str">
        <f t="shared" si="133"/>
        <v>kilogramai</v>
      </c>
    </row>
    <row r="4251" spans="1:10" ht="18" hidden="1" customHeight="1">
      <c r="A4251" s="414"/>
      <c r="B4251" s="414"/>
      <c r="C4251" s="414"/>
      <c r="D4251" s="414"/>
      <c r="E4251" s="412">
        <v>2013</v>
      </c>
      <c r="F4251" s="413"/>
      <c r="G4251" s="413"/>
      <c r="H4251" s="410">
        <f t="shared" si="132"/>
        <v>39207900</v>
      </c>
      <c r="I4251" s="410" t="str">
        <f t="shared" si="133"/>
        <v>--- Iš kitų celiuliozės darinių</v>
      </c>
      <c r="J4251" s="410" t="str">
        <f t="shared" si="133"/>
        <v>kilogramai</v>
      </c>
    </row>
    <row r="4252" spans="1:10" ht="18" hidden="1" customHeight="1">
      <c r="A4252" s="414"/>
      <c r="B4252" s="414"/>
      <c r="C4252" s="414"/>
      <c r="D4252" s="414"/>
      <c r="E4252" s="412">
        <v>2012</v>
      </c>
      <c r="F4252" s="413"/>
      <c r="G4252" s="413"/>
      <c r="H4252" s="410">
        <f t="shared" si="132"/>
        <v>39207900</v>
      </c>
      <c r="I4252" s="410" t="str">
        <f t="shared" si="133"/>
        <v>--- Iš kitų celiuliozės darinių</v>
      </c>
      <c r="J4252" s="410" t="str">
        <f t="shared" si="133"/>
        <v>kilogramai</v>
      </c>
    </row>
    <row r="4253" spans="1:10" ht="18" hidden="1" customHeight="1">
      <c r="A4253" s="414"/>
      <c r="B4253" s="414"/>
      <c r="C4253" s="414"/>
      <c r="D4253" s="414"/>
      <c r="E4253" s="412">
        <v>2011</v>
      </c>
      <c r="F4253" s="413"/>
      <c r="G4253" s="413"/>
      <c r="H4253" s="410">
        <f t="shared" si="132"/>
        <v>39207900</v>
      </c>
      <c r="I4253" s="410" t="str">
        <f t="shared" si="133"/>
        <v>--- Iš kitų celiuliozės darinių</v>
      </c>
      <c r="J4253" s="410" t="str">
        <f t="shared" si="133"/>
        <v>kilogramai</v>
      </c>
    </row>
    <row r="4254" spans="1:10" ht="18" hidden="1" customHeight="1">
      <c r="A4254" s="414"/>
      <c r="B4254" s="414"/>
      <c r="C4254" s="414"/>
      <c r="D4254" s="414"/>
      <c r="E4254" s="412">
        <v>2010</v>
      </c>
      <c r="F4254" s="413"/>
      <c r="G4254" s="413"/>
      <c r="H4254" s="410">
        <f t="shared" si="132"/>
        <v>39207900</v>
      </c>
      <c r="I4254" s="410" t="str">
        <f t="shared" si="133"/>
        <v>--- Iš kitų celiuliozės darinių</v>
      </c>
      <c r="J4254" s="410" t="str">
        <f t="shared" si="133"/>
        <v>kilogramai</v>
      </c>
    </row>
    <row r="4255" spans="1:10" ht="18" hidden="1" customHeight="1">
      <c r="A4255" s="414"/>
      <c r="B4255" s="414"/>
      <c r="C4255" s="414"/>
      <c r="D4255" s="414"/>
      <c r="E4255" s="412">
        <v>2009</v>
      </c>
      <c r="F4255" s="413"/>
      <c r="G4255" s="413"/>
      <c r="H4255" s="410">
        <f t="shared" si="132"/>
        <v>39207900</v>
      </c>
      <c r="I4255" s="410" t="str">
        <f t="shared" si="133"/>
        <v>--- Iš kitų celiuliozės darinių</v>
      </c>
      <c r="J4255" s="410" t="str">
        <f t="shared" si="133"/>
        <v>kilogramai</v>
      </c>
    </row>
    <row r="4256" spans="1:10" ht="18" hidden="1" customHeight="1">
      <c r="A4256" s="414"/>
      <c r="B4256" s="414"/>
      <c r="C4256" s="414"/>
      <c r="D4256" s="414"/>
      <c r="E4256" s="412">
        <v>2008</v>
      </c>
      <c r="F4256" s="413"/>
      <c r="G4256" s="413"/>
      <c r="H4256" s="410">
        <f t="shared" si="132"/>
        <v>39207900</v>
      </c>
      <c r="I4256" s="410" t="str">
        <f t="shared" si="133"/>
        <v>--- Iš kitų celiuliozės darinių</v>
      </c>
      <c r="J4256" s="410" t="str">
        <f t="shared" si="133"/>
        <v>kilogramai</v>
      </c>
    </row>
    <row r="4257" spans="1:10" ht="18" hidden="1" customHeight="1">
      <c r="A4257" s="414"/>
      <c r="B4257" s="414"/>
      <c r="C4257" s="414"/>
      <c r="D4257" s="414"/>
      <c r="E4257" s="412">
        <v>2007</v>
      </c>
      <c r="F4257" s="413"/>
      <c r="G4257" s="413"/>
      <c r="H4257" s="410">
        <f t="shared" si="132"/>
        <v>39207900</v>
      </c>
      <c r="I4257" s="410" t="str">
        <f t="shared" si="133"/>
        <v>--- Iš kitų celiuliozės darinių</v>
      </c>
      <c r="J4257" s="410" t="str">
        <f t="shared" si="133"/>
        <v>kilogramai</v>
      </c>
    </row>
    <row r="4258" spans="1:10" ht="18" hidden="1" customHeight="1">
      <c r="A4258" s="414"/>
      <c r="B4258" s="414"/>
      <c r="C4258" s="414"/>
      <c r="D4258" s="414"/>
      <c r="E4258" s="412">
        <v>2006</v>
      </c>
      <c r="F4258" s="413">
        <v>56.8</v>
      </c>
      <c r="G4258" s="413">
        <v>65.900000000000006</v>
      </c>
      <c r="H4258" s="410">
        <f t="shared" si="132"/>
        <v>39207900</v>
      </c>
      <c r="I4258" s="410" t="str">
        <f t="shared" si="133"/>
        <v>--- Iš kitų celiuliozės darinių</v>
      </c>
      <c r="J4258" s="410" t="str">
        <f t="shared" si="133"/>
        <v>kilogramai</v>
      </c>
    </row>
    <row r="4259" spans="1:10" ht="18" hidden="1" customHeight="1">
      <c r="A4259" s="414"/>
      <c r="B4259" s="414"/>
      <c r="C4259" s="414"/>
      <c r="D4259" s="414"/>
      <c r="E4259" s="412">
        <v>2005</v>
      </c>
      <c r="F4259" s="413">
        <v>0</v>
      </c>
      <c r="G4259" s="413">
        <v>73.2</v>
      </c>
      <c r="H4259" s="410">
        <f t="shared" si="132"/>
        <v>39207900</v>
      </c>
      <c r="I4259" s="410" t="str">
        <f t="shared" si="133"/>
        <v>--- Iš kitų celiuliozės darinių</v>
      </c>
      <c r="J4259" s="410" t="str">
        <f t="shared" si="133"/>
        <v>kilogramai</v>
      </c>
    </row>
    <row r="4260" spans="1:10" ht="18" hidden="1" customHeight="1">
      <c r="A4260" s="414"/>
      <c r="B4260" s="411" t="s">
        <v>3550</v>
      </c>
      <c r="C4260" s="411" t="s">
        <v>3551</v>
      </c>
      <c r="D4260" s="411" t="s">
        <v>3054</v>
      </c>
      <c r="E4260" s="412">
        <v>2018</v>
      </c>
      <c r="F4260" s="413">
        <v>0.1</v>
      </c>
      <c r="G4260" s="413">
        <v>28</v>
      </c>
      <c r="H4260" s="410">
        <f t="shared" si="132"/>
        <v>39207910</v>
      </c>
      <c r="I4260" s="410" t="str">
        <f t="shared" si="133"/>
        <v>--- Iš vulkanizuoto pluošto</v>
      </c>
      <c r="J4260" s="410" t="str">
        <f t="shared" si="133"/>
        <v>kilogramai</v>
      </c>
    </row>
    <row r="4261" spans="1:10" ht="18" hidden="1" customHeight="1">
      <c r="A4261" s="414"/>
      <c r="B4261" s="414"/>
      <c r="C4261" s="414"/>
      <c r="D4261" s="414"/>
      <c r="E4261" s="412">
        <v>2017</v>
      </c>
      <c r="F4261" s="413">
        <v>1.4</v>
      </c>
      <c r="G4261" s="413">
        <v>5.4</v>
      </c>
      <c r="H4261" s="410">
        <f t="shared" si="132"/>
        <v>39207910</v>
      </c>
      <c r="I4261" s="410" t="str">
        <f t="shared" si="133"/>
        <v>--- Iš vulkanizuoto pluošto</v>
      </c>
      <c r="J4261" s="410" t="str">
        <f t="shared" si="133"/>
        <v>kilogramai</v>
      </c>
    </row>
    <row r="4262" spans="1:10" ht="18" hidden="1" customHeight="1">
      <c r="A4262" s="414"/>
      <c r="B4262" s="414"/>
      <c r="C4262" s="414"/>
      <c r="D4262" s="414"/>
      <c r="E4262" s="412">
        <v>2016</v>
      </c>
      <c r="F4262" s="413">
        <v>0.8</v>
      </c>
      <c r="G4262" s="413">
        <v>3.3</v>
      </c>
      <c r="H4262" s="410">
        <f t="shared" si="132"/>
        <v>39207910</v>
      </c>
      <c r="I4262" s="410" t="str">
        <f t="shared" si="133"/>
        <v>--- Iš vulkanizuoto pluošto</v>
      </c>
      <c r="J4262" s="410" t="str">
        <f t="shared" si="133"/>
        <v>kilogramai</v>
      </c>
    </row>
    <row r="4263" spans="1:10" ht="18" hidden="1" customHeight="1">
      <c r="A4263" s="414"/>
      <c r="B4263" s="414"/>
      <c r="C4263" s="414"/>
      <c r="D4263" s="414"/>
      <c r="E4263" s="412">
        <v>2015</v>
      </c>
      <c r="F4263" s="413">
        <v>0.3</v>
      </c>
      <c r="G4263" s="413">
        <v>260</v>
      </c>
      <c r="H4263" s="410">
        <f t="shared" si="132"/>
        <v>39207910</v>
      </c>
      <c r="I4263" s="410" t="str">
        <f t="shared" si="133"/>
        <v>--- Iš vulkanizuoto pluošto</v>
      </c>
      <c r="J4263" s="410" t="str">
        <f t="shared" si="133"/>
        <v>kilogramai</v>
      </c>
    </row>
    <row r="4264" spans="1:10" ht="18" hidden="1" customHeight="1">
      <c r="A4264" s="414"/>
      <c r="B4264" s="414"/>
      <c r="C4264" s="414"/>
      <c r="D4264" s="414"/>
      <c r="E4264" s="412">
        <v>2014</v>
      </c>
      <c r="F4264" s="413"/>
      <c r="G4264" s="413"/>
      <c r="H4264" s="410">
        <f t="shared" si="132"/>
        <v>39207910</v>
      </c>
      <c r="I4264" s="410" t="str">
        <f t="shared" si="133"/>
        <v>--- Iš vulkanizuoto pluošto</v>
      </c>
      <c r="J4264" s="410" t="str">
        <f t="shared" si="133"/>
        <v>kilogramai</v>
      </c>
    </row>
    <row r="4265" spans="1:10" ht="18" hidden="1" customHeight="1">
      <c r="A4265" s="414"/>
      <c r="B4265" s="414"/>
      <c r="C4265" s="414"/>
      <c r="D4265" s="414"/>
      <c r="E4265" s="412">
        <v>2013</v>
      </c>
      <c r="F4265" s="413">
        <v>2</v>
      </c>
      <c r="G4265" s="413">
        <v>153.4</v>
      </c>
      <c r="H4265" s="410">
        <f t="shared" si="132"/>
        <v>39207910</v>
      </c>
      <c r="I4265" s="410" t="str">
        <f t="shared" si="133"/>
        <v>--- Iš vulkanizuoto pluošto</v>
      </c>
      <c r="J4265" s="410" t="str">
        <f t="shared" si="133"/>
        <v>kilogramai</v>
      </c>
    </row>
    <row r="4266" spans="1:10" ht="18" hidden="1" customHeight="1">
      <c r="A4266" s="414"/>
      <c r="B4266" s="414"/>
      <c r="C4266" s="414"/>
      <c r="D4266" s="414"/>
      <c r="E4266" s="412">
        <v>2012</v>
      </c>
      <c r="F4266" s="413">
        <v>0</v>
      </c>
      <c r="G4266" s="413">
        <v>1.9</v>
      </c>
      <c r="H4266" s="410">
        <f t="shared" si="132"/>
        <v>39207910</v>
      </c>
      <c r="I4266" s="410" t="str">
        <f t="shared" si="133"/>
        <v>--- Iš vulkanizuoto pluošto</v>
      </c>
      <c r="J4266" s="410" t="str">
        <f t="shared" si="133"/>
        <v>kilogramai</v>
      </c>
    </row>
    <row r="4267" spans="1:10" ht="18" hidden="1" customHeight="1">
      <c r="A4267" s="414"/>
      <c r="B4267" s="414"/>
      <c r="C4267" s="414"/>
      <c r="D4267" s="414"/>
      <c r="E4267" s="412">
        <v>2011</v>
      </c>
      <c r="F4267" s="413">
        <v>13.5</v>
      </c>
      <c r="G4267" s="413">
        <v>0.4</v>
      </c>
      <c r="H4267" s="410">
        <f t="shared" si="132"/>
        <v>39207910</v>
      </c>
      <c r="I4267" s="410" t="str">
        <f t="shared" si="133"/>
        <v>--- Iš vulkanizuoto pluošto</v>
      </c>
      <c r="J4267" s="410" t="str">
        <f t="shared" si="133"/>
        <v>kilogramai</v>
      </c>
    </row>
    <row r="4268" spans="1:10" ht="18" hidden="1" customHeight="1">
      <c r="A4268" s="414"/>
      <c r="B4268" s="414"/>
      <c r="C4268" s="414"/>
      <c r="D4268" s="414"/>
      <c r="E4268" s="412">
        <v>2010</v>
      </c>
      <c r="F4268" s="413">
        <v>0</v>
      </c>
      <c r="G4268" s="413">
        <v>1.1000000000000001</v>
      </c>
      <c r="H4268" s="410">
        <f t="shared" si="132"/>
        <v>39207910</v>
      </c>
      <c r="I4268" s="410" t="str">
        <f t="shared" si="133"/>
        <v>--- Iš vulkanizuoto pluošto</v>
      </c>
      <c r="J4268" s="410" t="str">
        <f t="shared" si="133"/>
        <v>kilogramai</v>
      </c>
    </row>
    <row r="4269" spans="1:10" ht="18" hidden="1" customHeight="1">
      <c r="A4269" s="414"/>
      <c r="B4269" s="414"/>
      <c r="C4269" s="414"/>
      <c r="D4269" s="414"/>
      <c r="E4269" s="412">
        <v>2009</v>
      </c>
      <c r="F4269" s="413">
        <v>0</v>
      </c>
      <c r="G4269" s="413">
        <v>0.4</v>
      </c>
      <c r="H4269" s="410">
        <f t="shared" si="132"/>
        <v>39207910</v>
      </c>
      <c r="I4269" s="410" t="str">
        <f t="shared" si="133"/>
        <v>--- Iš vulkanizuoto pluošto</v>
      </c>
      <c r="J4269" s="410" t="str">
        <f t="shared" si="133"/>
        <v>kilogramai</v>
      </c>
    </row>
    <row r="4270" spans="1:10" ht="18" hidden="1" customHeight="1">
      <c r="A4270" s="414"/>
      <c r="B4270" s="414"/>
      <c r="C4270" s="414"/>
      <c r="D4270" s="414"/>
      <c r="E4270" s="412">
        <v>2008</v>
      </c>
      <c r="F4270" s="413"/>
      <c r="G4270" s="413"/>
      <c r="H4270" s="410">
        <f t="shared" si="132"/>
        <v>39207910</v>
      </c>
      <c r="I4270" s="410" t="str">
        <f t="shared" si="133"/>
        <v>--- Iš vulkanizuoto pluošto</v>
      </c>
      <c r="J4270" s="410" t="str">
        <f t="shared" si="133"/>
        <v>kilogramai</v>
      </c>
    </row>
    <row r="4271" spans="1:10" ht="18" hidden="1" customHeight="1">
      <c r="A4271" s="414"/>
      <c r="B4271" s="414"/>
      <c r="C4271" s="414"/>
      <c r="D4271" s="414"/>
      <c r="E4271" s="412">
        <v>2007</v>
      </c>
      <c r="F4271" s="413">
        <v>0</v>
      </c>
      <c r="G4271" s="413">
        <v>4</v>
      </c>
      <c r="H4271" s="410">
        <f t="shared" si="132"/>
        <v>39207910</v>
      </c>
      <c r="I4271" s="410" t="str">
        <f t="shared" si="133"/>
        <v>--- Iš vulkanizuoto pluošto</v>
      </c>
      <c r="J4271" s="410" t="str">
        <f t="shared" si="133"/>
        <v>kilogramai</v>
      </c>
    </row>
    <row r="4272" spans="1:10" ht="18" hidden="1" customHeight="1">
      <c r="A4272" s="414"/>
      <c r="B4272" s="414"/>
      <c r="C4272" s="414"/>
      <c r="D4272" s="414"/>
      <c r="E4272" s="412">
        <v>2006</v>
      </c>
      <c r="F4272" s="413"/>
      <c r="G4272" s="413"/>
      <c r="H4272" s="410">
        <f t="shared" si="132"/>
        <v>39207910</v>
      </c>
      <c r="I4272" s="410" t="str">
        <f t="shared" si="133"/>
        <v>--- Iš vulkanizuoto pluošto</v>
      </c>
      <c r="J4272" s="410" t="str">
        <f t="shared" si="133"/>
        <v>kilogramai</v>
      </c>
    </row>
    <row r="4273" spans="1:10" ht="18" hidden="1" customHeight="1">
      <c r="A4273" s="414"/>
      <c r="B4273" s="414"/>
      <c r="C4273" s="414"/>
      <c r="D4273" s="414"/>
      <c r="E4273" s="412">
        <v>2005</v>
      </c>
      <c r="F4273" s="413"/>
      <c r="G4273" s="413"/>
      <c r="H4273" s="410">
        <f t="shared" si="132"/>
        <v>39207910</v>
      </c>
      <c r="I4273" s="410" t="str">
        <f t="shared" si="133"/>
        <v>--- Iš vulkanizuoto pluošto</v>
      </c>
      <c r="J4273" s="410" t="str">
        <f t="shared" si="133"/>
        <v>kilogramai</v>
      </c>
    </row>
    <row r="4274" spans="1:10" ht="18" hidden="1" customHeight="1">
      <c r="A4274" s="414"/>
      <c r="B4274" s="411" t="s">
        <v>3552</v>
      </c>
      <c r="C4274" s="411" t="s">
        <v>3082</v>
      </c>
      <c r="D4274" s="411" t="s">
        <v>3054</v>
      </c>
      <c r="E4274" s="412">
        <v>2018</v>
      </c>
      <c r="F4274" s="413">
        <v>111613.3</v>
      </c>
      <c r="G4274" s="413">
        <v>1540132.5</v>
      </c>
      <c r="H4274" s="410">
        <f t="shared" si="132"/>
        <v>39207990</v>
      </c>
      <c r="I4274" s="410" t="str">
        <f t="shared" si="133"/>
        <v>--- Kiti</v>
      </c>
      <c r="J4274" s="410" t="str">
        <f t="shared" si="133"/>
        <v>kilogramai</v>
      </c>
    </row>
    <row r="4275" spans="1:10" ht="18" hidden="1" customHeight="1">
      <c r="A4275" s="414"/>
      <c r="B4275" s="414"/>
      <c r="C4275" s="414"/>
      <c r="D4275" s="414"/>
      <c r="E4275" s="412">
        <v>2017</v>
      </c>
      <c r="F4275" s="413">
        <v>47525.1</v>
      </c>
      <c r="G4275" s="413">
        <v>235155.6</v>
      </c>
      <c r="H4275" s="410">
        <f t="shared" si="132"/>
        <v>39207990</v>
      </c>
      <c r="I4275" s="410" t="str">
        <f t="shared" si="133"/>
        <v>--- Kiti</v>
      </c>
      <c r="J4275" s="410" t="str">
        <f t="shared" si="133"/>
        <v>kilogramai</v>
      </c>
    </row>
    <row r="4276" spans="1:10" ht="18" hidden="1" customHeight="1">
      <c r="A4276" s="414"/>
      <c r="B4276" s="414"/>
      <c r="C4276" s="414"/>
      <c r="D4276" s="414"/>
      <c r="E4276" s="412">
        <v>2016</v>
      </c>
      <c r="F4276" s="413">
        <v>163.5</v>
      </c>
      <c r="G4276" s="413">
        <v>1812.4</v>
      </c>
      <c r="H4276" s="410">
        <f t="shared" si="132"/>
        <v>39207990</v>
      </c>
      <c r="I4276" s="410" t="str">
        <f t="shared" si="133"/>
        <v>--- Kiti</v>
      </c>
      <c r="J4276" s="410" t="str">
        <f t="shared" si="133"/>
        <v>kilogramai</v>
      </c>
    </row>
    <row r="4277" spans="1:10" ht="18" hidden="1" customHeight="1">
      <c r="A4277" s="414"/>
      <c r="B4277" s="414"/>
      <c r="C4277" s="414"/>
      <c r="D4277" s="414"/>
      <c r="E4277" s="412">
        <v>2015</v>
      </c>
      <c r="F4277" s="413">
        <v>1025.3</v>
      </c>
      <c r="G4277" s="413">
        <v>1362.7</v>
      </c>
      <c r="H4277" s="410">
        <f t="shared" si="132"/>
        <v>39207990</v>
      </c>
      <c r="I4277" s="410" t="str">
        <f t="shared" si="133"/>
        <v>--- Kiti</v>
      </c>
      <c r="J4277" s="410" t="str">
        <f t="shared" si="133"/>
        <v>kilogramai</v>
      </c>
    </row>
    <row r="4278" spans="1:10" ht="18" hidden="1" customHeight="1">
      <c r="A4278" s="414"/>
      <c r="B4278" s="414"/>
      <c r="C4278" s="414"/>
      <c r="D4278" s="414"/>
      <c r="E4278" s="412">
        <v>2014</v>
      </c>
      <c r="F4278" s="413">
        <v>1988.7</v>
      </c>
      <c r="G4278" s="413">
        <v>2456.1</v>
      </c>
      <c r="H4278" s="410">
        <f t="shared" si="132"/>
        <v>39207990</v>
      </c>
      <c r="I4278" s="410" t="str">
        <f t="shared" si="133"/>
        <v>--- Kiti</v>
      </c>
      <c r="J4278" s="410" t="str">
        <f t="shared" si="133"/>
        <v>kilogramai</v>
      </c>
    </row>
    <row r="4279" spans="1:10" ht="18" hidden="1" customHeight="1">
      <c r="A4279" s="414"/>
      <c r="B4279" s="414"/>
      <c r="C4279" s="414"/>
      <c r="D4279" s="414"/>
      <c r="E4279" s="412">
        <v>2013</v>
      </c>
      <c r="F4279" s="413">
        <v>8390.2000000000007</v>
      </c>
      <c r="G4279" s="413">
        <v>5554.3</v>
      </c>
      <c r="H4279" s="410">
        <f t="shared" si="132"/>
        <v>39207990</v>
      </c>
      <c r="I4279" s="410" t="str">
        <f t="shared" si="133"/>
        <v>--- Kiti</v>
      </c>
      <c r="J4279" s="410" t="str">
        <f t="shared" si="133"/>
        <v>kilogramai</v>
      </c>
    </row>
    <row r="4280" spans="1:10" ht="18" hidden="1" customHeight="1">
      <c r="A4280" s="414"/>
      <c r="B4280" s="414"/>
      <c r="C4280" s="414"/>
      <c r="D4280" s="414"/>
      <c r="E4280" s="412">
        <v>2012</v>
      </c>
      <c r="F4280" s="413">
        <v>6109.7</v>
      </c>
      <c r="G4280" s="413">
        <v>3075.3</v>
      </c>
      <c r="H4280" s="410">
        <f t="shared" si="132"/>
        <v>39207990</v>
      </c>
      <c r="I4280" s="410" t="str">
        <f t="shared" si="133"/>
        <v>--- Kiti</v>
      </c>
      <c r="J4280" s="410" t="str">
        <f t="shared" si="133"/>
        <v>kilogramai</v>
      </c>
    </row>
    <row r="4281" spans="1:10" ht="18" hidden="1" customHeight="1">
      <c r="A4281" s="414"/>
      <c r="B4281" s="414"/>
      <c r="C4281" s="414"/>
      <c r="D4281" s="414"/>
      <c r="E4281" s="412">
        <v>2011</v>
      </c>
      <c r="F4281" s="413">
        <v>2591.6999999999998</v>
      </c>
      <c r="G4281" s="413">
        <v>1734.7</v>
      </c>
      <c r="H4281" s="410">
        <f t="shared" si="132"/>
        <v>39207990</v>
      </c>
      <c r="I4281" s="410" t="str">
        <f t="shared" si="133"/>
        <v>--- Kiti</v>
      </c>
      <c r="J4281" s="410" t="str">
        <f t="shared" si="133"/>
        <v>kilogramai</v>
      </c>
    </row>
    <row r="4282" spans="1:10" ht="18" hidden="1" customHeight="1">
      <c r="A4282" s="414"/>
      <c r="B4282" s="414"/>
      <c r="C4282" s="414"/>
      <c r="D4282" s="414"/>
      <c r="E4282" s="412">
        <v>2010</v>
      </c>
      <c r="F4282" s="413">
        <v>1391</v>
      </c>
      <c r="G4282" s="413">
        <v>1616</v>
      </c>
      <c r="H4282" s="410">
        <f t="shared" si="132"/>
        <v>39207990</v>
      </c>
      <c r="I4282" s="410" t="str">
        <f t="shared" si="133"/>
        <v>--- Kiti</v>
      </c>
      <c r="J4282" s="410" t="str">
        <f t="shared" si="133"/>
        <v>kilogramai</v>
      </c>
    </row>
    <row r="4283" spans="1:10" ht="18" hidden="1" customHeight="1">
      <c r="A4283" s="414"/>
      <c r="B4283" s="414"/>
      <c r="C4283" s="414"/>
      <c r="D4283" s="414"/>
      <c r="E4283" s="412">
        <v>2009</v>
      </c>
      <c r="F4283" s="413">
        <v>5371</v>
      </c>
      <c r="G4283" s="413">
        <v>4402</v>
      </c>
      <c r="H4283" s="410">
        <f t="shared" si="132"/>
        <v>39207990</v>
      </c>
      <c r="I4283" s="410" t="str">
        <f t="shared" si="133"/>
        <v>--- Kiti</v>
      </c>
      <c r="J4283" s="410" t="str">
        <f t="shared" si="133"/>
        <v>kilogramai</v>
      </c>
    </row>
    <row r="4284" spans="1:10" ht="18" hidden="1" customHeight="1">
      <c r="A4284" s="414"/>
      <c r="B4284" s="414"/>
      <c r="C4284" s="414"/>
      <c r="D4284" s="414"/>
      <c r="E4284" s="412">
        <v>2008</v>
      </c>
      <c r="F4284" s="413">
        <v>1</v>
      </c>
      <c r="G4284" s="413">
        <v>507.5</v>
      </c>
      <c r="H4284" s="410">
        <f t="shared" si="132"/>
        <v>39207990</v>
      </c>
      <c r="I4284" s="410" t="str">
        <f t="shared" si="133"/>
        <v>--- Kiti</v>
      </c>
      <c r="J4284" s="410" t="str">
        <f t="shared" si="133"/>
        <v>kilogramai</v>
      </c>
    </row>
    <row r="4285" spans="1:10" ht="18" hidden="1" customHeight="1">
      <c r="A4285" s="414"/>
      <c r="B4285" s="414"/>
      <c r="C4285" s="414"/>
      <c r="D4285" s="414"/>
      <c r="E4285" s="412">
        <v>2007</v>
      </c>
      <c r="F4285" s="413">
        <v>1260.0999999999999</v>
      </c>
      <c r="G4285" s="413">
        <v>2456.6</v>
      </c>
      <c r="H4285" s="410">
        <f t="shared" si="132"/>
        <v>39207990</v>
      </c>
      <c r="I4285" s="410" t="str">
        <f t="shared" si="133"/>
        <v>--- Kiti</v>
      </c>
      <c r="J4285" s="410" t="str">
        <f t="shared" si="133"/>
        <v>kilogramai</v>
      </c>
    </row>
    <row r="4286" spans="1:10" ht="18" hidden="1" customHeight="1">
      <c r="A4286" s="414"/>
      <c r="B4286" s="414"/>
      <c r="C4286" s="414"/>
      <c r="D4286" s="414"/>
      <c r="E4286" s="412">
        <v>2006</v>
      </c>
      <c r="F4286" s="413"/>
      <c r="G4286" s="413"/>
      <c r="H4286" s="410">
        <f t="shared" si="132"/>
        <v>39207990</v>
      </c>
      <c r="I4286" s="410" t="str">
        <f t="shared" si="133"/>
        <v>--- Kiti</v>
      </c>
      <c r="J4286" s="410" t="str">
        <f t="shared" si="133"/>
        <v>kilogramai</v>
      </c>
    </row>
    <row r="4287" spans="1:10" ht="18" hidden="1" customHeight="1">
      <c r="A4287" s="414"/>
      <c r="B4287" s="414"/>
      <c r="C4287" s="414"/>
      <c r="D4287" s="414"/>
      <c r="E4287" s="412">
        <v>2005</v>
      </c>
      <c r="F4287" s="413"/>
      <c r="G4287" s="413"/>
      <c r="H4287" s="410">
        <f t="shared" si="132"/>
        <v>39207990</v>
      </c>
      <c r="I4287" s="410" t="str">
        <f t="shared" si="133"/>
        <v>--- Kiti</v>
      </c>
      <c r="J4287" s="410" t="str">
        <f t="shared" si="133"/>
        <v>kilogramai</v>
      </c>
    </row>
    <row r="4288" spans="1:10" ht="18" hidden="1" customHeight="1">
      <c r="A4288" s="414"/>
      <c r="B4288" s="411" t="s">
        <v>3553</v>
      </c>
      <c r="C4288" s="411" t="s">
        <v>3554</v>
      </c>
      <c r="D4288" s="411" t="s">
        <v>3054</v>
      </c>
      <c r="E4288" s="412">
        <v>2018</v>
      </c>
      <c r="F4288" s="413">
        <v>24001.9</v>
      </c>
      <c r="G4288" s="413">
        <v>190198.3</v>
      </c>
      <c r="H4288" s="410">
        <f t="shared" si="132"/>
        <v>39209100</v>
      </c>
      <c r="I4288" s="410" t="str">
        <f t="shared" si="133"/>
        <v>--- Iš polivinilbutiralio</v>
      </c>
      <c r="J4288" s="410" t="str">
        <f t="shared" si="133"/>
        <v>kilogramai</v>
      </c>
    </row>
    <row r="4289" spans="1:10" ht="18" hidden="1" customHeight="1">
      <c r="A4289" s="414"/>
      <c r="B4289" s="414"/>
      <c r="C4289" s="414"/>
      <c r="D4289" s="414"/>
      <c r="E4289" s="412">
        <v>2017</v>
      </c>
      <c r="F4289" s="413">
        <v>229592.9</v>
      </c>
      <c r="G4289" s="413">
        <v>243057.4</v>
      </c>
      <c r="H4289" s="410">
        <f t="shared" si="132"/>
        <v>39209100</v>
      </c>
      <c r="I4289" s="410" t="str">
        <f t="shared" si="133"/>
        <v>--- Iš polivinilbutiralio</v>
      </c>
      <c r="J4289" s="410" t="str">
        <f t="shared" si="133"/>
        <v>kilogramai</v>
      </c>
    </row>
    <row r="4290" spans="1:10" ht="18" hidden="1" customHeight="1">
      <c r="A4290" s="414"/>
      <c r="B4290" s="414"/>
      <c r="C4290" s="414"/>
      <c r="D4290" s="414"/>
      <c r="E4290" s="412">
        <v>2016</v>
      </c>
      <c r="F4290" s="413">
        <v>161598</v>
      </c>
      <c r="G4290" s="413">
        <v>235663.8</v>
      </c>
      <c r="H4290" s="410">
        <f t="shared" si="132"/>
        <v>39209100</v>
      </c>
      <c r="I4290" s="410" t="str">
        <f t="shared" si="133"/>
        <v>--- Iš polivinilbutiralio</v>
      </c>
      <c r="J4290" s="410" t="str">
        <f t="shared" si="133"/>
        <v>kilogramai</v>
      </c>
    </row>
    <row r="4291" spans="1:10" ht="18" hidden="1" customHeight="1">
      <c r="A4291" s="414"/>
      <c r="B4291" s="414"/>
      <c r="C4291" s="414"/>
      <c r="D4291" s="414"/>
      <c r="E4291" s="412">
        <v>2015</v>
      </c>
      <c r="F4291" s="413">
        <v>73211</v>
      </c>
      <c r="G4291" s="413">
        <v>191658.6</v>
      </c>
      <c r="H4291" s="410">
        <f t="shared" si="132"/>
        <v>39209100</v>
      </c>
      <c r="I4291" s="410" t="str">
        <f t="shared" si="133"/>
        <v>--- Iš polivinilbutiralio</v>
      </c>
      <c r="J4291" s="410" t="str">
        <f t="shared" si="133"/>
        <v>kilogramai</v>
      </c>
    </row>
    <row r="4292" spans="1:10" ht="18" hidden="1" customHeight="1">
      <c r="A4292" s="414"/>
      <c r="B4292" s="414"/>
      <c r="C4292" s="414"/>
      <c r="D4292" s="414"/>
      <c r="E4292" s="412">
        <v>2014</v>
      </c>
      <c r="F4292" s="413">
        <v>28571</v>
      </c>
      <c r="G4292" s="413">
        <v>193988.5</v>
      </c>
      <c r="H4292" s="410">
        <f t="shared" si="132"/>
        <v>39209100</v>
      </c>
      <c r="I4292" s="410" t="str">
        <f t="shared" si="133"/>
        <v>--- Iš polivinilbutiralio</v>
      </c>
      <c r="J4292" s="410" t="str">
        <f t="shared" si="133"/>
        <v>kilogramai</v>
      </c>
    </row>
    <row r="4293" spans="1:10" ht="18" hidden="1" customHeight="1">
      <c r="A4293" s="414"/>
      <c r="B4293" s="414"/>
      <c r="C4293" s="414"/>
      <c r="D4293" s="414"/>
      <c r="E4293" s="412">
        <v>2013</v>
      </c>
      <c r="F4293" s="413">
        <v>11442</v>
      </c>
      <c r="G4293" s="413">
        <v>132881</v>
      </c>
      <c r="H4293" s="410">
        <f t="shared" ref="H4293:H4356" si="134">+IF(B4293=0,H4292,VALUE(B4293))</f>
        <v>39209100</v>
      </c>
      <c r="I4293" s="410" t="str">
        <f t="shared" ref="I4293:J4356" si="135">+IF(C4293=0,I4292,C4293)</f>
        <v>--- Iš polivinilbutiralio</v>
      </c>
      <c r="J4293" s="410" t="str">
        <f t="shared" si="135"/>
        <v>kilogramai</v>
      </c>
    </row>
    <row r="4294" spans="1:10" ht="18" hidden="1" customHeight="1">
      <c r="A4294" s="414"/>
      <c r="B4294" s="414"/>
      <c r="C4294" s="414"/>
      <c r="D4294" s="414"/>
      <c r="E4294" s="412">
        <v>2012</v>
      </c>
      <c r="F4294" s="413">
        <v>2318.9</v>
      </c>
      <c r="G4294" s="413">
        <v>101776.1</v>
      </c>
      <c r="H4294" s="410">
        <f t="shared" si="134"/>
        <v>39209100</v>
      </c>
      <c r="I4294" s="410" t="str">
        <f t="shared" si="135"/>
        <v>--- Iš polivinilbutiralio</v>
      </c>
      <c r="J4294" s="410" t="str">
        <f t="shared" si="135"/>
        <v>kilogramai</v>
      </c>
    </row>
    <row r="4295" spans="1:10" ht="18" hidden="1" customHeight="1">
      <c r="A4295" s="414"/>
      <c r="B4295" s="414"/>
      <c r="C4295" s="414"/>
      <c r="D4295" s="414"/>
      <c r="E4295" s="412">
        <v>2011</v>
      </c>
      <c r="F4295" s="413">
        <v>6276</v>
      </c>
      <c r="G4295" s="413">
        <v>126556</v>
      </c>
      <c r="H4295" s="410">
        <f t="shared" si="134"/>
        <v>39209100</v>
      </c>
      <c r="I4295" s="410" t="str">
        <f t="shared" si="135"/>
        <v>--- Iš polivinilbutiralio</v>
      </c>
      <c r="J4295" s="410" t="str">
        <f t="shared" si="135"/>
        <v>kilogramai</v>
      </c>
    </row>
    <row r="4296" spans="1:10" ht="18" hidden="1" customHeight="1">
      <c r="A4296" s="414"/>
      <c r="B4296" s="414"/>
      <c r="C4296" s="414"/>
      <c r="D4296" s="414"/>
      <c r="E4296" s="412">
        <v>2010</v>
      </c>
      <c r="F4296" s="413">
        <v>70</v>
      </c>
      <c r="G4296" s="413">
        <v>124458.5</v>
      </c>
      <c r="H4296" s="410">
        <f t="shared" si="134"/>
        <v>39209100</v>
      </c>
      <c r="I4296" s="410" t="str">
        <f t="shared" si="135"/>
        <v>--- Iš polivinilbutiralio</v>
      </c>
      <c r="J4296" s="410" t="str">
        <f t="shared" si="135"/>
        <v>kilogramai</v>
      </c>
    </row>
    <row r="4297" spans="1:10" ht="18" hidden="1" customHeight="1">
      <c r="A4297" s="414"/>
      <c r="B4297" s="414"/>
      <c r="C4297" s="414"/>
      <c r="D4297" s="414"/>
      <c r="E4297" s="412">
        <v>2009</v>
      </c>
      <c r="F4297" s="413">
        <v>21980</v>
      </c>
      <c r="G4297" s="413">
        <v>78160.5</v>
      </c>
      <c r="H4297" s="410">
        <f t="shared" si="134"/>
        <v>39209100</v>
      </c>
      <c r="I4297" s="410" t="str">
        <f t="shared" si="135"/>
        <v>--- Iš polivinilbutiralio</v>
      </c>
      <c r="J4297" s="410" t="str">
        <f t="shared" si="135"/>
        <v>kilogramai</v>
      </c>
    </row>
    <row r="4298" spans="1:10" ht="18" hidden="1" customHeight="1">
      <c r="A4298" s="414"/>
      <c r="B4298" s="414"/>
      <c r="C4298" s="414"/>
      <c r="D4298" s="414"/>
      <c r="E4298" s="412">
        <v>2008</v>
      </c>
      <c r="F4298" s="413">
        <v>12746</v>
      </c>
      <c r="G4298" s="413">
        <v>110635.8</v>
      </c>
      <c r="H4298" s="410">
        <f t="shared" si="134"/>
        <v>39209100</v>
      </c>
      <c r="I4298" s="410" t="str">
        <f t="shared" si="135"/>
        <v>--- Iš polivinilbutiralio</v>
      </c>
      <c r="J4298" s="410" t="str">
        <f t="shared" si="135"/>
        <v>kilogramai</v>
      </c>
    </row>
    <row r="4299" spans="1:10" ht="18" hidden="1" customHeight="1">
      <c r="A4299" s="414"/>
      <c r="B4299" s="414"/>
      <c r="C4299" s="414"/>
      <c r="D4299" s="414"/>
      <c r="E4299" s="412">
        <v>2007</v>
      </c>
      <c r="F4299" s="413">
        <v>2672</v>
      </c>
      <c r="G4299" s="413">
        <v>162202.9</v>
      </c>
      <c r="H4299" s="410">
        <f t="shared" si="134"/>
        <v>39209100</v>
      </c>
      <c r="I4299" s="410" t="str">
        <f t="shared" si="135"/>
        <v>--- Iš polivinilbutiralio</v>
      </c>
      <c r="J4299" s="410" t="str">
        <f t="shared" si="135"/>
        <v>kilogramai</v>
      </c>
    </row>
    <row r="4300" spans="1:10" ht="18" hidden="1" customHeight="1">
      <c r="A4300" s="414"/>
      <c r="B4300" s="414"/>
      <c r="C4300" s="414"/>
      <c r="D4300" s="414"/>
      <c r="E4300" s="412">
        <v>2006</v>
      </c>
      <c r="F4300" s="413">
        <v>2313</v>
      </c>
      <c r="G4300" s="413">
        <v>169728.6</v>
      </c>
      <c r="H4300" s="410">
        <f t="shared" si="134"/>
        <v>39209100</v>
      </c>
      <c r="I4300" s="410" t="str">
        <f t="shared" si="135"/>
        <v>--- Iš polivinilbutiralio</v>
      </c>
      <c r="J4300" s="410" t="str">
        <f t="shared" si="135"/>
        <v>kilogramai</v>
      </c>
    </row>
    <row r="4301" spans="1:10" ht="18" hidden="1" customHeight="1">
      <c r="A4301" s="414"/>
      <c r="B4301" s="414"/>
      <c r="C4301" s="414"/>
      <c r="D4301" s="414"/>
      <c r="E4301" s="412">
        <v>2005</v>
      </c>
      <c r="F4301" s="413">
        <v>1200</v>
      </c>
      <c r="G4301" s="413">
        <v>152121.60000000001</v>
      </c>
      <c r="H4301" s="410">
        <f t="shared" si="134"/>
        <v>39209100</v>
      </c>
      <c r="I4301" s="410" t="str">
        <f t="shared" si="135"/>
        <v>--- Iš polivinilbutiralio</v>
      </c>
      <c r="J4301" s="410" t="str">
        <f t="shared" si="135"/>
        <v>kilogramai</v>
      </c>
    </row>
    <row r="4302" spans="1:10" ht="18" hidden="1" customHeight="1">
      <c r="A4302" s="414"/>
      <c r="B4302" s="411" t="s">
        <v>3555</v>
      </c>
      <c r="C4302" s="411" t="s">
        <v>3556</v>
      </c>
      <c r="D4302" s="411" t="s">
        <v>3054</v>
      </c>
      <c r="E4302" s="412">
        <v>2018</v>
      </c>
      <c r="F4302" s="413">
        <v>69100.7</v>
      </c>
      <c r="G4302" s="413">
        <v>919917.7</v>
      </c>
      <c r="H4302" s="410">
        <f t="shared" si="134"/>
        <v>39209200</v>
      </c>
      <c r="I4302" s="410" t="str">
        <f t="shared" si="135"/>
        <v>--- Iš poliamidų</v>
      </c>
      <c r="J4302" s="410" t="str">
        <f t="shared" si="135"/>
        <v>kilogramai</v>
      </c>
    </row>
    <row r="4303" spans="1:10" ht="18" hidden="1" customHeight="1">
      <c r="A4303" s="414"/>
      <c r="B4303" s="414"/>
      <c r="C4303" s="414"/>
      <c r="D4303" s="414"/>
      <c r="E4303" s="412">
        <v>2017</v>
      </c>
      <c r="F4303" s="413">
        <v>53853.1</v>
      </c>
      <c r="G4303" s="413">
        <v>1195526.5</v>
      </c>
      <c r="H4303" s="410">
        <f t="shared" si="134"/>
        <v>39209200</v>
      </c>
      <c r="I4303" s="410" t="str">
        <f t="shared" si="135"/>
        <v>--- Iš poliamidų</v>
      </c>
      <c r="J4303" s="410" t="str">
        <f t="shared" si="135"/>
        <v>kilogramai</v>
      </c>
    </row>
    <row r="4304" spans="1:10" ht="18" hidden="1" customHeight="1">
      <c r="A4304" s="414"/>
      <c r="B4304" s="414"/>
      <c r="C4304" s="414"/>
      <c r="D4304" s="414"/>
      <c r="E4304" s="412">
        <v>2016</v>
      </c>
      <c r="F4304" s="413">
        <v>44669.9</v>
      </c>
      <c r="G4304" s="413">
        <v>811235.5</v>
      </c>
      <c r="H4304" s="410">
        <f t="shared" si="134"/>
        <v>39209200</v>
      </c>
      <c r="I4304" s="410" t="str">
        <f t="shared" si="135"/>
        <v>--- Iš poliamidų</v>
      </c>
      <c r="J4304" s="410" t="str">
        <f t="shared" si="135"/>
        <v>kilogramai</v>
      </c>
    </row>
    <row r="4305" spans="1:10" ht="18" hidden="1" customHeight="1">
      <c r="A4305" s="414"/>
      <c r="B4305" s="414"/>
      <c r="C4305" s="414"/>
      <c r="D4305" s="414"/>
      <c r="E4305" s="412">
        <v>2015</v>
      </c>
      <c r="F4305" s="413">
        <v>51890.400000000001</v>
      </c>
      <c r="G4305" s="413">
        <v>490298.3</v>
      </c>
      <c r="H4305" s="410">
        <f t="shared" si="134"/>
        <v>39209200</v>
      </c>
      <c r="I4305" s="410" t="str">
        <f t="shared" si="135"/>
        <v>--- Iš poliamidų</v>
      </c>
      <c r="J4305" s="410" t="str">
        <f t="shared" si="135"/>
        <v>kilogramai</v>
      </c>
    </row>
    <row r="4306" spans="1:10" ht="18" hidden="1" customHeight="1">
      <c r="A4306" s="414"/>
      <c r="B4306" s="414"/>
      <c r="C4306" s="414"/>
      <c r="D4306" s="414"/>
      <c r="E4306" s="412">
        <v>2014</v>
      </c>
      <c r="F4306" s="413">
        <v>39443</v>
      </c>
      <c r="G4306" s="413">
        <v>425886.3</v>
      </c>
      <c r="H4306" s="410">
        <f t="shared" si="134"/>
        <v>39209200</v>
      </c>
      <c r="I4306" s="410" t="str">
        <f t="shared" si="135"/>
        <v>--- Iš poliamidų</v>
      </c>
      <c r="J4306" s="410" t="str">
        <f t="shared" si="135"/>
        <v>kilogramai</v>
      </c>
    </row>
    <row r="4307" spans="1:10" ht="18" hidden="1" customHeight="1">
      <c r="A4307" s="414"/>
      <c r="B4307" s="414"/>
      <c r="C4307" s="414"/>
      <c r="D4307" s="414"/>
      <c r="E4307" s="412">
        <v>2013</v>
      </c>
      <c r="F4307" s="413">
        <v>36529</v>
      </c>
      <c r="G4307" s="413">
        <v>394537.3</v>
      </c>
      <c r="H4307" s="410">
        <f t="shared" si="134"/>
        <v>39209200</v>
      </c>
      <c r="I4307" s="410" t="str">
        <f t="shared" si="135"/>
        <v>--- Iš poliamidų</v>
      </c>
      <c r="J4307" s="410" t="str">
        <f t="shared" si="135"/>
        <v>kilogramai</v>
      </c>
    </row>
    <row r="4308" spans="1:10" ht="18" hidden="1" customHeight="1">
      <c r="A4308" s="414"/>
      <c r="B4308" s="414"/>
      <c r="C4308" s="414"/>
      <c r="D4308" s="414"/>
      <c r="E4308" s="412">
        <v>2012</v>
      </c>
      <c r="F4308" s="413">
        <v>25737.5</v>
      </c>
      <c r="G4308" s="413">
        <v>409559.6</v>
      </c>
      <c r="H4308" s="410">
        <f t="shared" si="134"/>
        <v>39209200</v>
      </c>
      <c r="I4308" s="410" t="str">
        <f t="shared" si="135"/>
        <v>--- Iš poliamidų</v>
      </c>
      <c r="J4308" s="410" t="str">
        <f t="shared" si="135"/>
        <v>kilogramai</v>
      </c>
    </row>
    <row r="4309" spans="1:10" ht="18" hidden="1" customHeight="1">
      <c r="A4309" s="414"/>
      <c r="B4309" s="414"/>
      <c r="C4309" s="414"/>
      <c r="D4309" s="414"/>
      <c r="E4309" s="412">
        <v>2011</v>
      </c>
      <c r="F4309" s="413">
        <v>5746.1</v>
      </c>
      <c r="G4309" s="413">
        <v>348780</v>
      </c>
      <c r="H4309" s="410">
        <f t="shared" si="134"/>
        <v>39209200</v>
      </c>
      <c r="I4309" s="410" t="str">
        <f t="shared" si="135"/>
        <v>--- Iš poliamidų</v>
      </c>
      <c r="J4309" s="410" t="str">
        <f t="shared" si="135"/>
        <v>kilogramai</v>
      </c>
    </row>
    <row r="4310" spans="1:10" ht="18" hidden="1" customHeight="1">
      <c r="A4310" s="414"/>
      <c r="B4310" s="414"/>
      <c r="C4310" s="414"/>
      <c r="D4310" s="414"/>
      <c r="E4310" s="412">
        <v>2010</v>
      </c>
      <c r="F4310" s="413">
        <v>7461.9</v>
      </c>
      <c r="G4310" s="413">
        <v>663169.9</v>
      </c>
      <c r="H4310" s="410">
        <f t="shared" si="134"/>
        <v>39209200</v>
      </c>
      <c r="I4310" s="410" t="str">
        <f t="shared" si="135"/>
        <v>--- Iš poliamidų</v>
      </c>
      <c r="J4310" s="410" t="str">
        <f t="shared" si="135"/>
        <v>kilogramai</v>
      </c>
    </row>
    <row r="4311" spans="1:10" ht="18" hidden="1" customHeight="1">
      <c r="A4311" s="414"/>
      <c r="B4311" s="414"/>
      <c r="C4311" s="414"/>
      <c r="D4311" s="414"/>
      <c r="E4311" s="412">
        <v>2009</v>
      </c>
      <c r="F4311" s="413">
        <v>7011.5</v>
      </c>
      <c r="G4311" s="413">
        <v>386814.3</v>
      </c>
      <c r="H4311" s="410">
        <f t="shared" si="134"/>
        <v>39209200</v>
      </c>
      <c r="I4311" s="410" t="str">
        <f t="shared" si="135"/>
        <v>--- Iš poliamidų</v>
      </c>
      <c r="J4311" s="410" t="str">
        <f t="shared" si="135"/>
        <v>kilogramai</v>
      </c>
    </row>
    <row r="4312" spans="1:10" ht="18" hidden="1" customHeight="1">
      <c r="A4312" s="414"/>
      <c r="B4312" s="414"/>
      <c r="C4312" s="414"/>
      <c r="D4312" s="414"/>
      <c r="E4312" s="412">
        <v>2008</v>
      </c>
      <c r="F4312" s="413">
        <v>37269.599999999999</v>
      </c>
      <c r="G4312" s="413">
        <v>890804.5</v>
      </c>
      <c r="H4312" s="410">
        <f t="shared" si="134"/>
        <v>39209200</v>
      </c>
      <c r="I4312" s="410" t="str">
        <f t="shared" si="135"/>
        <v>--- Iš poliamidų</v>
      </c>
      <c r="J4312" s="410" t="str">
        <f t="shared" si="135"/>
        <v>kilogramai</v>
      </c>
    </row>
    <row r="4313" spans="1:10" ht="18" hidden="1" customHeight="1">
      <c r="A4313" s="414"/>
      <c r="B4313" s="414"/>
      <c r="C4313" s="414"/>
      <c r="D4313" s="414"/>
      <c r="E4313" s="412">
        <v>2007</v>
      </c>
      <c r="F4313" s="413">
        <v>44796</v>
      </c>
      <c r="G4313" s="413">
        <v>964157.9</v>
      </c>
      <c r="H4313" s="410">
        <f t="shared" si="134"/>
        <v>39209200</v>
      </c>
      <c r="I4313" s="410" t="str">
        <f t="shared" si="135"/>
        <v>--- Iš poliamidų</v>
      </c>
      <c r="J4313" s="410" t="str">
        <f t="shared" si="135"/>
        <v>kilogramai</v>
      </c>
    </row>
    <row r="4314" spans="1:10" ht="18" hidden="1" customHeight="1">
      <c r="A4314" s="414"/>
      <c r="B4314" s="414"/>
      <c r="C4314" s="414"/>
      <c r="D4314" s="414"/>
      <c r="E4314" s="412">
        <v>2006</v>
      </c>
      <c r="F4314" s="413">
        <v>2470.5</v>
      </c>
      <c r="G4314" s="413">
        <v>303906.59999999998</v>
      </c>
      <c r="H4314" s="410">
        <f t="shared" si="134"/>
        <v>39209200</v>
      </c>
      <c r="I4314" s="410" t="str">
        <f t="shared" si="135"/>
        <v>--- Iš poliamidų</v>
      </c>
      <c r="J4314" s="410" t="str">
        <f t="shared" si="135"/>
        <v>kilogramai</v>
      </c>
    </row>
    <row r="4315" spans="1:10" ht="18" hidden="1" customHeight="1">
      <c r="A4315" s="414"/>
      <c r="B4315" s="414"/>
      <c r="C4315" s="414"/>
      <c r="D4315" s="414"/>
      <c r="E4315" s="412">
        <v>2005</v>
      </c>
      <c r="F4315" s="413">
        <v>516.4</v>
      </c>
      <c r="G4315" s="413">
        <v>198152.2</v>
      </c>
      <c r="H4315" s="410">
        <f t="shared" si="134"/>
        <v>39209200</v>
      </c>
      <c r="I4315" s="410" t="str">
        <f t="shared" si="135"/>
        <v>--- Iš poliamidų</v>
      </c>
      <c r="J4315" s="410" t="str">
        <f t="shared" si="135"/>
        <v>kilogramai</v>
      </c>
    </row>
    <row r="4316" spans="1:10" ht="18" hidden="1" customHeight="1">
      <c r="A4316" s="414"/>
      <c r="B4316" s="411" t="s">
        <v>3557</v>
      </c>
      <c r="C4316" s="411" t="s">
        <v>3558</v>
      </c>
      <c r="D4316" s="411" t="s">
        <v>3054</v>
      </c>
      <c r="E4316" s="412">
        <v>2018</v>
      </c>
      <c r="F4316" s="413">
        <v>0</v>
      </c>
      <c r="G4316" s="413">
        <v>15</v>
      </c>
      <c r="H4316" s="410">
        <f t="shared" si="134"/>
        <v>39209300</v>
      </c>
      <c r="I4316" s="410" t="str">
        <f t="shared" si="135"/>
        <v>--- Iš amino dervų</v>
      </c>
      <c r="J4316" s="410" t="str">
        <f t="shared" si="135"/>
        <v>kilogramai</v>
      </c>
    </row>
    <row r="4317" spans="1:10" ht="18" hidden="1" customHeight="1">
      <c r="A4317" s="414"/>
      <c r="B4317" s="414"/>
      <c r="C4317" s="414"/>
      <c r="D4317" s="414"/>
      <c r="E4317" s="412">
        <v>2017</v>
      </c>
      <c r="F4317" s="413">
        <v>2820.6</v>
      </c>
      <c r="G4317" s="413">
        <v>0</v>
      </c>
      <c r="H4317" s="410">
        <f t="shared" si="134"/>
        <v>39209300</v>
      </c>
      <c r="I4317" s="410" t="str">
        <f t="shared" si="135"/>
        <v>--- Iš amino dervų</v>
      </c>
      <c r="J4317" s="410" t="str">
        <f t="shared" si="135"/>
        <v>kilogramai</v>
      </c>
    </row>
    <row r="4318" spans="1:10" ht="18" hidden="1" customHeight="1">
      <c r="A4318" s="414"/>
      <c r="B4318" s="414"/>
      <c r="C4318" s="414"/>
      <c r="D4318" s="414"/>
      <c r="E4318" s="412">
        <v>2016</v>
      </c>
      <c r="F4318" s="413"/>
      <c r="G4318" s="413"/>
      <c r="H4318" s="410">
        <f t="shared" si="134"/>
        <v>39209300</v>
      </c>
      <c r="I4318" s="410" t="str">
        <f t="shared" si="135"/>
        <v>--- Iš amino dervų</v>
      </c>
      <c r="J4318" s="410" t="str">
        <f t="shared" si="135"/>
        <v>kilogramai</v>
      </c>
    </row>
    <row r="4319" spans="1:10" ht="18" hidden="1" customHeight="1">
      <c r="A4319" s="414"/>
      <c r="B4319" s="414"/>
      <c r="C4319" s="414"/>
      <c r="D4319" s="414"/>
      <c r="E4319" s="412">
        <v>2015</v>
      </c>
      <c r="F4319" s="413"/>
      <c r="G4319" s="413"/>
      <c r="H4319" s="410">
        <f t="shared" si="134"/>
        <v>39209300</v>
      </c>
      <c r="I4319" s="410" t="str">
        <f t="shared" si="135"/>
        <v>--- Iš amino dervų</v>
      </c>
      <c r="J4319" s="410" t="str">
        <f t="shared" si="135"/>
        <v>kilogramai</v>
      </c>
    </row>
    <row r="4320" spans="1:10" ht="18" hidden="1" customHeight="1">
      <c r="A4320" s="414"/>
      <c r="B4320" s="414"/>
      <c r="C4320" s="414"/>
      <c r="D4320" s="414"/>
      <c r="E4320" s="412">
        <v>2014</v>
      </c>
      <c r="F4320" s="413">
        <v>683</v>
      </c>
      <c r="G4320" s="413">
        <v>683</v>
      </c>
      <c r="H4320" s="410">
        <f t="shared" si="134"/>
        <v>39209300</v>
      </c>
      <c r="I4320" s="410" t="str">
        <f t="shared" si="135"/>
        <v>--- Iš amino dervų</v>
      </c>
      <c r="J4320" s="410" t="str">
        <f t="shared" si="135"/>
        <v>kilogramai</v>
      </c>
    </row>
    <row r="4321" spans="1:10" ht="18" hidden="1" customHeight="1">
      <c r="A4321" s="414"/>
      <c r="B4321" s="414"/>
      <c r="C4321" s="414"/>
      <c r="D4321" s="414"/>
      <c r="E4321" s="412">
        <v>2013</v>
      </c>
      <c r="F4321" s="413">
        <v>1921</v>
      </c>
      <c r="G4321" s="413">
        <v>24025</v>
      </c>
      <c r="H4321" s="410">
        <f t="shared" si="134"/>
        <v>39209300</v>
      </c>
      <c r="I4321" s="410" t="str">
        <f t="shared" si="135"/>
        <v>--- Iš amino dervų</v>
      </c>
      <c r="J4321" s="410" t="str">
        <f t="shared" si="135"/>
        <v>kilogramai</v>
      </c>
    </row>
    <row r="4322" spans="1:10" ht="18" hidden="1" customHeight="1">
      <c r="A4322" s="414"/>
      <c r="B4322" s="414"/>
      <c r="C4322" s="414"/>
      <c r="D4322" s="414"/>
      <c r="E4322" s="412">
        <v>2012</v>
      </c>
      <c r="F4322" s="413">
        <v>2370</v>
      </c>
      <c r="G4322" s="413">
        <v>0.3</v>
      </c>
      <c r="H4322" s="410">
        <f t="shared" si="134"/>
        <v>39209300</v>
      </c>
      <c r="I4322" s="410" t="str">
        <f t="shared" si="135"/>
        <v>--- Iš amino dervų</v>
      </c>
      <c r="J4322" s="410" t="str">
        <f t="shared" si="135"/>
        <v>kilogramai</v>
      </c>
    </row>
    <row r="4323" spans="1:10" ht="18" hidden="1" customHeight="1">
      <c r="A4323" s="414"/>
      <c r="B4323" s="414"/>
      <c r="C4323" s="414"/>
      <c r="D4323" s="414"/>
      <c r="E4323" s="412">
        <v>2011</v>
      </c>
      <c r="F4323" s="413">
        <v>1212</v>
      </c>
      <c r="G4323" s="413">
        <v>1112</v>
      </c>
      <c r="H4323" s="410">
        <f t="shared" si="134"/>
        <v>39209300</v>
      </c>
      <c r="I4323" s="410" t="str">
        <f t="shared" si="135"/>
        <v>--- Iš amino dervų</v>
      </c>
      <c r="J4323" s="410" t="str">
        <f t="shared" si="135"/>
        <v>kilogramai</v>
      </c>
    </row>
    <row r="4324" spans="1:10" ht="18" hidden="1" customHeight="1">
      <c r="A4324" s="414"/>
      <c r="B4324" s="414"/>
      <c r="C4324" s="414"/>
      <c r="D4324" s="414"/>
      <c r="E4324" s="412">
        <v>2010</v>
      </c>
      <c r="F4324" s="413">
        <v>1408</v>
      </c>
      <c r="G4324" s="413">
        <v>1951</v>
      </c>
      <c r="H4324" s="410">
        <f t="shared" si="134"/>
        <v>39209300</v>
      </c>
      <c r="I4324" s="410" t="str">
        <f t="shared" si="135"/>
        <v>--- Iš amino dervų</v>
      </c>
      <c r="J4324" s="410" t="str">
        <f t="shared" si="135"/>
        <v>kilogramai</v>
      </c>
    </row>
    <row r="4325" spans="1:10" ht="18" hidden="1" customHeight="1">
      <c r="A4325" s="414"/>
      <c r="B4325" s="414"/>
      <c r="C4325" s="414"/>
      <c r="D4325" s="414"/>
      <c r="E4325" s="412">
        <v>2009</v>
      </c>
      <c r="F4325" s="413">
        <v>0</v>
      </c>
      <c r="G4325" s="413">
        <v>1962</v>
      </c>
      <c r="H4325" s="410">
        <f t="shared" si="134"/>
        <v>39209300</v>
      </c>
      <c r="I4325" s="410" t="str">
        <f t="shared" si="135"/>
        <v>--- Iš amino dervų</v>
      </c>
      <c r="J4325" s="410" t="str">
        <f t="shared" si="135"/>
        <v>kilogramai</v>
      </c>
    </row>
    <row r="4326" spans="1:10" ht="18" hidden="1" customHeight="1">
      <c r="A4326" s="414"/>
      <c r="B4326" s="414"/>
      <c r="C4326" s="414"/>
      <c r="D4326" s="414"/>
      <c r="E4326" s="412">
        <v>2008</v>
      </c>
      <c r="F4326" s="413">
        <v>318</v>
      </c>
      <c r="G4326" s="413">
        <v>2.8</v>
      </c>
      <c r="H4326" s="410">
        <f t="shared" si="134"/>
        <v>39209300</v>
      </c>
      <c r="I4326" s="410" t="str">
        <f t="shared" si="135"/>
        <v>--- Iš amino dervų</v>
      </c>
      <c r="J4326" s="410" t="str">
        <f t="shared" si="135"/>
        <v>kilogramai</v>
      </c>
    </row>
    <row r="4327" spans="1:10" ht="18" hidden="1" customHeight="1">
      <c r="A4327" s="414"/>
      <c r="B4327" s="414"/>
      <c r="C4327" s="414"/>
      <c r="D4327" s="414"/>
      <c r="E4327" s="412">
        <v>2007</v>
      </c>
      <c r="F4327" s="413">
        <v>99</v>
      </c>
      <c r="G4327" s="413">
        <v>0</v>
      </c>
      <c r="H4327" s="410">
        <f t="shared" si="134"/>
        <v>39209300</v>
      </c>
      <c r="I4327" s="410" t="str">
        <f t="shared" si="135"/>
        <v>--- Iš amino dervų</v>
      </c>
      <c r="J4327" s="410" t="str">
        <f t="shared" si="135"/>
        <v>kilogramai</v>
      </c>
    </row>
    <row r="4328" spans="1:10" ht="18" hidden="1" customHeight="1">
      <c r="A4328" s="414"/>
      <c r="B4328" s="414"/>
      <c r="C4328" s="414"/>
      <c r="D4328" s="414"/>
      <c r="E4328" s="412">
        <v>2006</v>
      </c>
      <c r="F4328" s="413">
        <v>55335.6</v>
      </c>
      <c r="G4328" s="413">
        <v>3.5</v>
      </c>
      <c r="H4328" s="410">
        <f t="shared" si="134"/>
        <v>39209300</v>
      </c>
      <c r="I4328" s="410" t="str">
        <f t="shared" si="135"/>
        <v>--- Iš amino dervų</v>
      </c>
      <c r="J4328" s="410" t="str">
        <f t="shared" si="135"/>
        <v>kilogramai</v>
      </c>
    </row>
    <row r="4329" spans="1:10" ht="18" hidden="1" customHeight="1">
      <c r="A4329" s="414"/>
      <c r="B4329" s="414"/>
      <c r="C4329" s="414"/>
      <c r="D4329" s="414"/>
      <c r="E4329" s="412">
        <v>2005</v>
      </c>
      <c r="F4329" s="413">
        <v>0</v>
      </c>
      <c r="G4329" s="413">
        <v>2</v>
      </c>
      <c r="H4329" s="410">
        <f t="shared" si="134"/>
        <v>39209300</v>
      </c>
      <c r="I4329" s="410" t="str">
        <f t="shared" si="135"/>
        <v>--- Iš amino dervų</v>
      </c>
      <c r="J4329" s="410" t="str">
        <f t="shared" si="135"/>
        <v>kilogramai</v>
      </c>
    </row>
    <row r="4330" spans="1:10" ht="18" hidden="1" customHeight="1">
      <c r="A4330" s="414"/>
      <c r="B4330" s="411" t="s">
        <v>3559</v>
      </c>
      <c r="C4330" s="411" t="s">
        <v>3560</v>
      </c>
      <c r="D4330" s="411" t="s">
        <v>3054</v>
      </c>
      <c r="E4330" s="412">
        <v>2018</v>
      </c>
      <c r="F4330" s="413">
        <v>0</v>
      </c>
      <c r="G4330" s="413">
        <v>12315.1</v>
      </c>
      <c r="H4330" s="410">
        <f t="shared" si="134"/>
        <v>39209400</v>
      </c>
      <c r="I4330" s="410" t="str">
        <f t="shared" si="135"/>
        <v>--- Iš fenolio dervų</v>
      </c>
      <c r="J4330" s="410" t="str">
        <f t="shared" si="135"/>
        <v>kilogramai</v>
      </c>
    </row>
    <row r="4331" spans="1:10" ht="18" hidden="1" customHeight="1">
      <c r="A4331" s="414"/>
      <c r="B4331" s="414"/>
      <c r="C4331" s="414"/>
      <c r="D4331" s="414"/>
      <c r="E4331" s="412">
        <v>2017</v>
      </c>
      <c r="F4331" s="413">
        <v>0</v>
      </c>
      <c r="G4331" s="413">
        <v>14800</v>
      </c>
      <c r="H4331" s="410">
        <f t="shared" si="134"/>
        <v>39209400</v>
      </c>
      <c r="I4331" s="410" t="str">
        <f t="shared" si="135"/>
        <v>--- Iš fenolio dervų</v>
      </c>
      <c r="J4331" s="410" t="str">
        <f t="shared" si="135"/>
        <v>kilogramai</v>
      </c>
    </row>
    <row r="4332" spans="1:10" ht="18" hidden="1" customHeight="1">
      <c r="A4332" s="414"/>
      <c r="B4332" s="414"/>
      <c r="C4332" s="414"/>
      <c r="D4332" s="414"/>
      <c r="E4332" s="412">
        <v>2016</v>
      </c>
      <c r="F4332" s="413">
        <v>0</v>
      </c>
      <c r="G4332" s="413">
        <v>1518</v>
      </c>
      <c r="H4332" s="410">
        <f t="shared" si="134"/>
        <v>39209400</v>
      </c>
      <c r="I4332" s="410" t="str">
        <f t="shared" si="135"/>
        <v>--- Iš fenolio dervų</v>
      </c>
      <c r="J4332" s="410" t="str">
        <f t="shared" si="135"/>
        <v>kilogramai</v>
      </c>
    </row>
    <row r="4333" spans="1:10" ht="18" hidden="1" customHeight="1">
      <c r="A4333" s="414"/>
      <c r="B4333" s="414"/>
      <c r="C4333" s="414"/>
      <c r="D4333" s="414"/>
      <c r="E4333" s="412">
        <v>2015</v>
      </c>
      <c r="F4333" s="413">
        <v>203.7</v>
      </c>
      <c r="G4333" s="413">
        <v>13402</v>
      </c>
      <c r="H4333" s="410">
        <f t="shared" si="134"/>
        <v>39209400</v>
      </c>
      <c r="I4333" s="410" t="str">
        <f t="shared" si="135"/>
        <v>--- Iš fenolio dervų</v>
      </c>
      <c r="J4333" s="410" t="str">
        <f t="shared" si="135"/>
        <v>kilogramai</v>
      </c>
    </row>
    <row r="4334" spans="1:10" ht="18" hidden="1" customHeight="1">
      <c r="A4334" s="414"/>
      <c r="B4334" s="414"/>
      <c r="C4334" s="414"/>
      <c r="D4334" s="414"/>
      <c r="E4334" s="412">
        <v>2014</v>
      </c>
      <c r="F4334" s="413">
        <v>4</v>
      </c>
      <c r="G4334" s="413">
        <v>1190</v>
      </c>
      <c r="H4334" s="410">
        <f t="shared" si="134"/>
        <v>39209400</v>
      </c>
      <c r="I4334" s="410" t="str">
        <f t="shared" si="135"/>
        <v>--- Iš fenolio dervų</v>
      </c>
      <c r="J4334" s="410" t="str">
        <f t="shared" si="135"/>
        <v>kilogramai</v>
      </c>
    </row>
    <row r="4335" spans="1:10" ht="18" hidden="1" customHeight="1">
      <c r="A4335" s="414"/>
      <c r="B4335" s="414"/>
      <c r="C4335" s="414"/>
      <c r="D4335" s="414"/>
      <c r="E4335" s="412">
        <v>2013</v>
      </c>
      <c r="F4335" s="413">
        <v>300</v>
      </c>
      <c r="G4335" s="413">
        <v>1038.8</v>
      </c>
      <c r="H4335" s="410">
        <f t="shared" si="134"/>
        <v>39209400</v>
      </c>
      <c r="I4335" s="410" t="str">
        <f t="shared" si="135"/>
        <v>--- Iš fenolio dervų</v>
      </c>
      <c r="J4335" s="410" t="str">
        <f t="shared" si="135"/>
        <v>kilogramai</v>
      </c>
    </row>
    <row r="4336" spans="1:10" ht="18" hidden="1" customHeight="1">
      <c r="A4336" s="414"/>
      <c r="B4336" s="414"/>
      <c r="C4336" s="414"/>
      <c r="D4336" s="414"/>
      <c r="E4336" s="412">
        <v>2012</v>
      </c>
      <c r="F4336" s="413">
        <v>8</v>
      </c>
      <c r="G4336" s="413">
        <v>546</v>
      </c>
      <c r="H4336" s="410">
        <f t="shared" si="134"/>
        <v>39209400</v>
      </c>
      <c r="I4336" s="410" t="str">
        <f t="shared" si="135"/>
        <v>--- Iš fenolio dervų</v>
      </c>
      <c r="J4336" s="410" t="str">
        <f t="shared" si="135"/>
        <v>kilogramai</v>
      </c>
    </row>
    <row r="4337" spans="1:10" ht="18" hidden="1" customHeight="1">
      <c r="A4337" s="414"/>
      <c r="B4337" s="414"/>
      <c r="C4337" s="414"/>
      <c r="D4337" s="414"/>
      <c r="E4337" s="412">
        <v>2011</v>
      </c>
      <c r="F4337" s="413">
        <v>0</v>
      </c>
      <c r="G4337" s="413">
        <v>9002.7000000000007</v>
      </c>
      <c r="H4337" s="410">
        <f t="shared" si="134"/>
        <v>39209400</v>
      </c>
      <c r="I4337" s="410" t="str">
        <f t="shared" si="135"/>
        <v>--- Iš fenolio dervų</v>
      </c>
      <c r="J4337" s="410" t="str">
        <f t="shared" si="135"/>
        <v>kilogramai</v>
      </c>
    </row>
    <row r="4338" spans="1:10" ht="18" hidden="1" customHeight="1">
      <c r="A4338" s="414"/>
      <c r="B4338" s="414"/>
      <c r="C4338" s="414"/>
      <c r="D4338" s="414"/>
      <c r="E4338" s="412">
        <v>2010</v>
      </c>
      <c r="F4338" s="413">
        <v>0</v>
      </c>
      <c r="G4338" s="413">
        <v>502</v>
      </c>
      <c r="H4338" s="410">
        <f t="shared" si="134"/>
        <v>39209400</v>
      </c>
      <c r="I4338" s="410" t="str">
        <f t="shared" si="135"/>
        <v>--- Iš fenolio dervų</v>
      </c>
      <c r="J4338" s="410" t="str">
        <f t="shared" si="135"/>
        <v>kilogramai</v>
      </c>
    </row>
    <row r="4339" spans="1:10" ht="18" hidden="1" customHeight="1">
      <c r="A4339" s="414"/>
      <c r="B4339" s="414"/>
      <c r="C4339" s="414"/>
      <c r="D4339" s="414"/>
      <c r="E4339" s="412">
        <v>2009</v>
      </c>
      <c r="F4339" s="413">
        <v>0</v>
      </c>
      <c r="G4339" s="413">
        <v>53</v>
      </c>
      <c r="H4339" s="410">
        <f t="shared" si="134"/>
        <v>39209400</v>
      </c>
      <c r="I4339" s="410" t="str">
        <f t="shared" si="135"/>
        <v>--- Iš fenolio dervų</v>
      </c>
      <c r="J4339" s="410" t="str">
        <f t="shared" si="135"/>
        <v>kilogramai</v>
      </c>
    </row>
    <row r="4340" spans="1:10" ht="18" hidden="1" customHeight="1">
      <c r="A4340" s="414"/>
      <c r="B4340" s="414"/>
      <c r="C4340" s="414"/>
      <c r="D4340" s="414"/>
      <c r="E4340" s="412">
        <v>2008</v>
      </c>
      <c r="F4340" s="413">
        <v>716</v>
      </c>
      <c r="G4340" s="413">
        <v>7.5</v>
      </c>
      <c r="H4340" s="410">
        <f t="shared" si="134"/>
        <v>39209400</v>
      </c>
      <c r="I4340" s="410" t="str">
        <f t="shared" si="135"/>
        <v>--- Iš fenolio dervų</v>
      </c>
      <c r="J4340" s="410" t="str">
        <f t="shared" si="135"/>
        <v>kilogramai</v>
      </c>
    </row>
    <row r="4341" spans="1:10" ht="18" hidden="1" customHeight="1">
      <c r="A4341" s="414"/>
      <c r="B4341" s="414"/>
      <c r="C4341" s="414"/>
      <c r="D4341" s="414"/>
      <c r="E4341" s="412">
        <v>2007</v>
      </c>
      <c r="F4341" s="413">
        <v>0</v>
      </c>
      <c r="G4341" s="413">
        <v>218</v>
      </c>
      <c r="H4341" s="410">
        <f t="shared" si="134"/>
        <v>39209400</v>
      </c>
      <c r="I4341" s="410" t="str">
        <f t="shared" si="135"/>
        <v>--- Iš fenolio dervų</v>
      </c>
      <c r="J4341" s="410" t="str">
        <f t="shared" si="135"/>
        <v>kilogramai</v>
      </c>
    </row>
    <row r="4342" spans="1:10" ht="18" hidden="1" customHeight="1">
      <c r="A4342" s="414"/>
      <c r="B4342" s="414"/>
      <c r="C4342" s="414"/>
      <c r="D4342" s="414"/>
      <c r="E4342" s="412">
        <v>2006</v>
      </c>
      <c r="F4342" s="413">
        <v>16</v>
      </c>
      <c r="G4342" s="413">
        <v>55.9</v>
      </c>
      <c r="H4342" s="410">
        <f t="shared" si="134"/>
        <v>39209400</v>
      </c>
      <c r="I4342" s="410" t="str">
        <f t="shared" si="135"/>
        <v>--- Iš fenolio dervų</v>
      </c>
      <c r="J4342" s="410" t="str">
        <f t="shared" si="135"/>
        <v>kilogramai</v>
      </c>
    </row>
    <row r="4343" spans="1:10" ht="18" hidden="1" customHeight="1">
      <c r="A4343" s="414"/>
      <c r="B4343" s="414"/>
      <c r="C4343" s="414"/>
      <c r="D4343" s="414"/>
      <c r="E4343" s="412">
        <v>2005</v>
      </c>
      <c r="F4343" s="413">
        <v>480</v>
      </c>
      <c r="G4343" s="413">
        <v>568</v>
      </c>
      <c r="H4343" s="410">
        <f t="shared" si="134"/>
        <v>39209400</v>
      </c>
      <c r="I4343" s="410" t="str">
        <f t="shared" si="135"/>
        <v>--- Iš fenolio dervų</v>
      </c>
      <c r="J4343" s="410" t="str">
        <f t="shared" si="135"/>
        <v>kilogramai</v>
      </c>
    </row>
    <row r="4344" spans="1:10" ht="18" hidden="1" customHeight="1">
      <c r="A4344" s="414"/>
      <c r="B4344" s="411" t="s">
        <v>3561</v>
      </c>
      <c r="C4344" s="411" t="s">
        <v>3562</v>
      </c>
      <c r="D4344" s="411" t="s">
        <v>3054</v>
      </c>
      <c r="E4344" s="412">
        <v>2018</v>
      </c>
      <c r="F4344" s="413">
        <v>2954.2</v>
      </c>
      <c r="G4344" s="413">
        <v>2053.4</v>
      </c>
      <c r="H4344" s="410">
        <f t="shared" si="134"/>
        <v>39209921</v>
      </c>
      <c r="I4344" s="410" t="str">
        <f t="shared" si="135"/>
        <v>---- Poliimido lakštai ir juostelės, nedengtos arba dengtos ar vilktos tik plastiku</v>
      </c>
      <c r="J4344" s="410" t="str">
        <f t="shared" si="135"/>
        <v>kilogramai</v>
      </c>
    </row>
    <row r="4345" spans="1:10" ht="18" hidden="1" customHeight="1">
      <c r="A4345" s="414"/>
      <c r="B4345" s="414"/>
      <c r="C4345" s="414"/>
      <c r="D4345" s="414"/>
      <c r="E4345" s="412">
        <v>2017</v>
      </c>
      <c r="F4345" s="413">
        <v>2341.4</v>
      </c>
      <c r="G4345" s="413">
        <v>1714.7</v>
      </c>
      <c r="H4345" s="410">
        <f t="shared" si="134"/>
        <v>39209921</v>
      </c>
      <c r="I4345" s="410" t="str">
        <f t="shared" si="135"/>
        <v>---- Poliimido lakštai ir juostelės, nedengtos arba dengtos ar vilktos tik plastiku</v>
      </c>
      <c r="J4345" s="410" t="str">
        <f t="shared" si="135"/>
        <v>kilogramai</v>
      </c>
    </row>
    <row r="4346" spans="1:10" ht="18" hidden="1" customHeight="1">
      <c r="A4346" s="414"/>
      <c r="B4346" s="414"/>
      <c r="C4346" s="414"/>
      <c r="D4346" s="414"/>
      <c r="E4346" s="412">
        <v>2016</v>
      </c>
      <c r="F4346" s="413">
        <v>2960.5</v>
      </c>
      <c r="G4346" s="413">
        <v>4194.3999999999996</v>
      </c>
      <c r="H4346" s="410">
        <f t="shared" si="134"/>
        <v>39209921</v>
      </c>
      <c r="I4346" s="410" t="str">
        <f t="shared" si="135"/>
        <v>---- Poliimido lakštai ir juostelės, nedengtos arba dengtos ar vilktos tik plastiku</v>
      </c>
      <c r="J4346" s="410" t="str">
        <f t="shared" si="135"/>
        <v>kilogramai</v>
      </c>
    </row>
    <row r="4347" spans="1:10" ht="18" hidden="1" customHeight="1">
      <c r="A4347" s="414"/>
      <c r="B4347" s="414"/>
      <c r="C4347" s="414"/>
      <c r="D4347" s="414"/>
      <c r="E4347" s="412">
        <v>2015</v>
      </c>
      <c r="F4347" s="413">
        <v>4313.2</v>
      </c>
      <c r="G4347" s="413">
        <v>8014.9</v>
      </c>
      <c r="H4347" s="410">
        <f t="shared" si="134"/>
        <v>39209921</v>
      </c>
      <c r="I4347" s="410" t="str">
        <f t="shared" si="135"/>
        <v>---- Poliimido lakštai ir juostelės, nedengtos arba dengtos ar vilktos tik plastiku</v>
      </c>
      <c r="J4347" s="410" t="str">
        <f t="shared" si="135"/>
        <v>kilogramai</v>
      </c>
    </row>
    <row r="4348" spans="1:10" ht="18" hidden="1" customHeight="1">
      <c r="A4348" s="414"/>
      <c r="B4348" s="414"/>
      <c r="C4348" s="414"/>
      <c r="D4348" s="414"/>
      <c r="E4348" s="412">
        <v>2014</v>
      </c>
      <c r="F4348" s="413">
        <v>1735</v>
      </c>
      <c r="G4348" s="413">
        <v>9026.7000000000007</v>
      </c>
      <c r="H4348" s="410">
        <f t="shared" si="134"/>
        <v>39209921</v>
      </c>
      <c r="I4348" s="410" t="str">
        <f t="shared" si="135"/>
        <v>---- Poliimido lakštai ir juostelės, nedengtos arba dengtos ar vilktos tik plastiku</v>
      </c>
      <c r="J4348" s="410" t="str">
        <f t="shared" si="135"/>
        <v>kilogramai</v>
      </c>
    </row>
    <row r="4349" spans="1:10" ht="18" hidden="1" customHeight="1">
      <c r="A4349" s="414"/>
      <c r="B4349" s="414"/>
      <c r="C4349" s="414"/>
      <c r="D4349" s="414"/>
      <c r="E4349" s="412">
        <v>2013</v>
      </c>
      <c r="F4349" s="413">
        <v>6647.8</v>
      </c>
      <c r="G4349" s="413">
        <v>6947.2</v>
      </c>
      <c r="H4349" s="410">
        <f t="shared" si="134"/>
        <v>39209921</v>
      </c>
      <c r="I4349" s="410" t="str">
        <f t="shared" si="135"/>
        <v>---- Poliimido lakštai ir juostelės, nedengtos arba dengtos ar vilktos tik plastiku</v>
      </c>
      <c r="J4349" s="410" t="str">
        <f t="shared" si="135"/>
        <v>kilogramai</v>
      </c>
    </row>
    <row r="4350" spans="1:10" ht="18" hidden="1" customHeight="1">
      <c r="A4350" s="414"/>
      <c r="B4350" s="414"/>
      <c r="C4350" s="414"/>
      <c r="D4350" s="414"/>
      <c r="E4350" s="412">
        <v>2012</v>
      </c>
      <c r="F4350" s="413">
        <v>0</v>
      </c>
      <c r="G4350" s="413">
        <v>1472</v>
      </c>
      <c r="H4350" s="410">
        <f t="shared" si="134"/>
        <v>39209921</v>
      </c>
      <c r="I4350" s="410" t="str">
        <f t="shared" si="135"/>
        <v>---- Poliimido lakštai ir juostelės, nedengtos arba dengtos ar vilktos tik plastiku</v>
      </c>
      <c r="J4350" s="410" t="str">
        <f t="shared" si="135"/>
        <v>kilogramai</v>
      </c>
    </row>
    <row r="4351" spans="1:10" ht="18" hidden="1" customHeight="1">
      <c r="A4351" s="414"/>
      <c r="B4351" s="414"/>
      <c r="C4351" s="414"/>
      <c r="D4351" s="414"/>
      <c r="E4351" s="412">
        <v>2011</v>
      </c>
      <c r="F4351" s="413">
        <v>310</v>
      </c>
      <c r="G4351" s="413">
        <v>2608</v>
      </c>
      <c r="H4351" s="410">
        <f t="shared" si="134"/>
        <v>39209921</v>
      </c>
      <c r="I4351" s="410" t="str">
        <f t="shared" si="135"/>
        <v>---- Poliimido lakštai ir juostelės, nedengtos arba dengtos ar vilktos tik plastiku</v>
      </c>
      <c r="J4351" s="410" t="str">
        <f t="shared" si="135"/>
        <v>kilogramai</v>
      </c>
    </row>
    <row r="4352" spans="1:10" ht="18" hidden="1" customHeight="1">
      <c r="A4352" s="414"/>
      <c r="B4352" s="414"/>
      <c r="C4352" s="414"/>
      <c r="D4352" s="414"/>
      <c r="E4352" s="412">
        <v>2010</v>
      </c>
      <c r="F4352" s="413">
        <v>2150</v>
      </c>
      <c r="G4352" s="413">
        <v>0</v>
      </c>
      <c r="H4352" s="410">
        <f t="shared" si="134"/>
        <v>39209921</v>
      </c>
      <c r="I4352" s="410" t="str">
        <f t="shared" si="135"/>
        <v>---- Poliimido lakštai ir juostelės, nedengtos arba dengtos ar vilktos tik plastiku</v>
      </c>
      <c r="J4352" s="410" t="str">
        <f t="shared" si="135"/>
        <v>kilogramai</v>
      </c>
    </row>
    <row r="4353" spans="1:10" ht="18" hidden="1" customHeight="1">
      <c r="A4353" s="414"/>
      <c r="B4353" s="414"/>
      <c r="C4353" s="414"/>
      <c r="D4353" s="414"/>
      <c r="E4353" s="412">
        <v>2009</v>
      </c>
      <c r="F4353" s="413"/>
      <c r="G4353" s="413"/>
      <c r="H4353" s="410">
        <f t="shared" si="134"/>
        <v>39209921</v>
      </c>
      <c r="I4353" s="410" t="str">
        <f t="shared" si="135"/>
        <v>---- Poliimido lakštai ir juostelės, nedengtos arba dengtos ar vilktos tik plastiku</v>
      </c>
      <c r="J4353" s="410" t="str">
        <f t="shared" si="135"/>
        <v>kilogramai</v>
      </c>
    </row>
    <row r="4354" spans="1:10" ht="18" hidden="1" customHeight="1">
      <c r="A4354" s="414"/>
      <c r="B4354" s="414"/>
      <c r="C4354" s="414"/>
      <c r="D4354" s="414"/>
      <c r="E4354" s="412">
        <v>2008</v>
      </c>
      <c r="F4354" s="413">
        <v>0</v>
      </c>
      <c r="G4354" s="413">
        <v>40.299999999999997</v>
      </c>
      <c r="H4354" s="410">
        <f t="shared" si="134"/>
        <v>39209921</v>
      </c>
      <c r="I4354" s="410" t="str">
        <f t="shared" si="135"/>
        <v>---- Poliimido lakštai ir juostelės, nedengtos arba dengtos ar vilktos tik plastiku</v>
      </c>
      <c r="J4354" s="410" t="str">
        <f t="shared" si="135"/>
        <v>kilogramai</v>
      </c>
    </row>
    <row r="4355" spans="1:10" ht="18" hidden="1" customHeight="1">
      <c r="A4355" s="414"/>
      <c r="B4355" s="414"/>
      <c r="C4355" s="414"/>
      <c r="D4355" s="414"/>
      <c r="E4355" s="412">
        <v>2007</v>
      </c>
      <c r="F4355" s="413">
        <v>0</v>
      </c>
      <c r="G4355" s="413">
        <v>73.5</v>
      </c>
      <c r="H4355" s="410">
        <f t="shared" si="134"/>
        <v>39209921</v>
      </c>
      <c r="I4355" s="410" t="str">
        <f t="shared" si="135"/>
        <v>---- Poliimido lakštai ir juostelės, nedengtos arba dengtos ar vilktos tik plastiku</v>
      </c>
      <c r="J4355" s="410" t="str">
        <f t="shared" si="135"/>
        <v>kilogramai</v>
      </c>
    </row>
    <row r="4356" spans="1:10" ht="18" hidden="1" customHeight="1">
      <c r="A4356" s="414"/>
      <c r="B4356" s="414"/>
      <c r="C4356" s="414"/>
      <c r="D4356" s="414"/>
      <c r="E4356" s="412">
        <v>2006</v>
      </c>
      <c r="F4356" s="413">
        <v>0</v>
      </c>
      <c r="G4356" s="413">
        <v>42</v>
      </c>
      <c r="H4356" s="410">
        <f t="shared" si="134"/>
        <v>39209921</v>
      </c>
      <c r="I4356" s="410" t="str">
        <f t="shared" si="135"/>
        <v>---- Poliimido lakštai ir juostelės, nedengtos arba dengtos ar vilktos tik plastiku</v>
      </c>
      <c r="J4356" s="410" t="str">
        <f t="shared" si="135"/>
        <v>kilogramai</v>
      </c>
    </row>
    <row r="4357" spans="1:10" ht="18" hidden="1" customHeight="1">
      <c r="A4357" s="414"/>
      <c r="B4357" s="414"/>
      <c r="C4357" s="414"/>
      <c r="D4357" s="414"/>
      <c r="E4357" s="412">
        <v>2005</v>
      </c>
      <c r="F4357" s="413">
        <v>0</v>
      </c>
      <c r="G4357" s="413">
        <v>2</v>
      </c>
      <c r="H4357" s="410">
        <f t="shared" ref="H4357:H4420" si="136">+IF(B4357=0,H4356,VALUE(B4357))</f>
        <v>39209921</v>
      </c>
      <c r="I4357" s="410" t="str">
        <f t="shared" ref="I4357:J4420" si="137">+IF(C4357=0,I4356,C4357)</f>
        <v>---- Poliimido lakštai ir juostelės, nedengtos arba dengtos ar vilktos tik plastiku</v>
      </c>
      <c r="J4357" s="410" t="str">
        <f t="shared" si="137"/>
        <v>kilogramai</v>
      </c>
    </row>
    <row r="4358" spans="1:10" ht="18" hidden="1" customHeight="1">
      <c r="A4358" s="414"/>
      <c r="B4358" s="411" t="s">
        <v>3563</v>
      </c>
      <c r="C4358" s="411" t="s">
        <v>3529</v>
      </c>
      <c r="D4358" s="411" t="s">
        <v>3054</v>
      </c>
      <c r="E4358" s="412">
        <v>2018</v>
      </c>
      <c r="F4358" s="413">
        <v>10664.4</v>
      </c>
      <c r="G4358" s="413">
        <v>63096.1</v>
      </c>
      <c r="H4358" s="410">
        <f t="shared" si="136"/>
        <v>39209928</v>
      </c>
      <c r="I4358" s="410" t="str">
        <f t="shared" si="137"/>
        <v>---- Kiti</v>
      </c>
      <c r="J4358" s="410" t="str">
        <f t="shared" si="137"/>
        <v>kilogramai</v>
      </c>
    </row>
    <row r="4359" spans="1:10" ht="18" hidden="1" customHeight="1">
      <c r="A4359" s="414"/>
      <c r="B4359" s="414"/>
      <c r="C4359" s="414"/>
      <c r="D4359" s="414"/>
      <c r="E4359" s="412">
        <v>2017</v>
      </c>
      <c r="F4359" s="413">
        <v>13523.4</v>
      </c>
      <c r="G4359" s="413">
        <v>29450.6</v>
      </c>
      <c r="H4359" s="410">
        <f t="shared" si="136"/>
        <v>39209928</v>
      </c>
      <c r="I4359" s="410" t="str">
        <f t="shared" si="137"/>
        <v>---- Kiti</v>
      </c>
      <c r="J4359" s="410" t="str">
        <f t="shared" si="137"/>
        <v>kilogramai</v>
      </c>
    </row>
    <row r="4360" spans="1:10" ht="18" hidden="1" customHeight="1">
      <c r="A4360" s="414"/>
      <c r="B4360" s="414"/>
      <c r="C4360" s="414"/>
      <c r="D4360" s="414"/>
      <c r="E4360" s="412">
        <v>2016</v>
      </c>
      <c r="F4360" s="413">
        <v>19557.8</v>
      </c>
      <c r="G4360" s="413">
        <v>57453.8</v>
      </c>
      <c r="H4360" s="410">
        <f t="shared" si="136"/>
        <v>39209928</v>
      </c>
      <c r="I4360" s="410" t="str">
        <f t="shared" si="137"/>
        <v>---- Kiti</v>
      </c>
      <c r="J4360" s="410" t="str">
        <f t="shared" si="137"/>
        <v>kilogramai</v>
      </c>
    </row>
    <row r="4361" spans="1:10" ht="18" hidden="1" customHeight="1">
      <c r="A4361" s="414"/>
      <c r="B4361" s="414"/>
      <c r="C4361" s="414"/>
      <c r="D4361" s="414"/>
      <c r="E4361" s="412">
        <v>2015</v>
      </c>
      <c r="F4361" s="413">
        <v>14409.2</v>
      </c>
      <c r="G4361" s="413">
        <v>44578.1</v>
      </c>
      <c r="H4361" s="410">
        <f t="shared" si="136"/>
        <v>39209928</v>
      </c>
      <c r="I4361" s="410" t="str">
        <f t="shared" si="137"/>
        <v>---- Kiti</v>
      </c>
      <c r="J4361" s="410" t="str">
        <f t="shared" si="137"/>
        <v>kilogramai</v>
      </c>
    </row>
    <row r="4362" spans="1:10" ht="18" hidden="1" customHeight="1">
      <c r="A4362" s="414"/>
      <c r="B4362" s="414"/>
      <c r="C4362" s="414"/>
      <c r="D4362" s="414"/>
      <c r="E4362" s="412">
        <v>2014</v>
      </c>
      <c r="F4362" s="413">
        <v>13788</v>
      </c>
      <c r="G4362" s="413">
        <v>32535.3</v>
      </c>
      <c r="H4362" s="410">
        <f t="shared" si="136"/>
        <v>39209928</v>
      </c>
      <c r="I4362" s="410" t="str">
        <f t="shared" si="137"/>
        <v>---- Kiti</v>
      </c>
      <c r="J4362" s="410" t="str">
        <f t="shared" si="137"/>
        <v>kilogramai</v>
      </c>
    </row>
    <row r="4363" spans="1:10" ht="18" hidden="1" customHeight="1">
      <c r="A4363" s="414"/>
      <c r="B4363" s="414"/>
      <c r="C4363" s="414"/>
      <c r="D4363" s="414"/>
      <c r="E4363" s="412">
        <v>2013</v>
      </c>
      <c r="F4363" s="413">
        <v>4040.3</v>
      </c>
      <c r="G4363" s="413">
        <v>13415.3</v>
      </c>
      <c r="H4363" s="410">
        <f t="shared" si="136"/>
        <v>39209928</v>
      </c>
      <c r="I4363" s="410" t="str">
        <f t="shared" si="137"/>
        <v>---- Kiti</v>
      </c>
      <c r="J4363" s="410" t="str">
        <f t="shared" si="137"/>
        <v>kilogramai</v>
      </c>
    </row>
    <row r="4364" spans="1:10" ht="18" hidden="1" customHeight="1">
      <c r="A4364" s="414"/>
      <c r="B4364" s="414"/>
      <c r="C4364" s="414"/>
      <c r="D4364" s="414"/>
      <c r="E4364" s="412">
        <v>2012</v>
      </c>
      <c r="F4364" s="413">
        <v>2130.3000000000002</v>
      </c>
      <c r="G4364" s="413">
        <v>9029</v>
      </c>
      <c r="H4364" s="410">
        <f t="shared" si="136"/>
        <v>39209928</v>
      </c>
      <c r="I4364" s="410" t="str">
        <f t="shared" si="137"/>
        <v>---- Kiti</v>
      </c>
      <c r="J4364" s="410" t="str">
        <f t="shared" si="137"/>
        <v>kilogramai</v>
      </c>
    </row>
    <row r="4365" spans="1:10" ht="18" hidden="1" customHeight="1">
      <c r="A4365" s="414"/>
      <c r="B4365" s="414"/>
      <c r="C4365" s="414"/>
      <c r="D4365" s="414"/>
      <c r="E4365" s="412">
        <v>2011</v>
      </c>
      <c r="F4365" s="413">
        <v>1797.7</v>
      </c>
      <c r="G4365" s="413">
        <v>14864.7</v>
      </c>
      <c r="H4365" s="410">
        <f t="shared" si="136"/>
        <v>39209928</v>
      </c>
      <c r="I4365" s="410" t="str">
        <f t="shared" si="137"/>
        <v>---- Kiti</v>
      </c>
      <c r="J4365" s="410" t="str">
        <f t="shared" si="137"/>
        <v>kilogramai</v>
      </c>
    </row>
    <row r="4366" spans="1:10" ht="18" hidden="1" customHeight="1">
      <c r="A4366" s="414"/>
      <c r="B4366" s="414"/>
      <c r="C4366" s="414"/>
      <c r="D4366" s="414"/>
      <c r="E4366" s="412">
        <v>2010</v>
      </c>
      <c r="F4366" s="413">
        <v>270.10000000000002</v>
      </c>
      <c r="G4366" s="413">
        <v>7687</v>
      </c>
      <c r="H4366" s="410">
        <f t="shared" si="136"/>
        <v>39209928</v>
      </c>
      <c r="I4366" s="410" t="str">
        <f t="shared" si="137"/>
        <v>---- Kiti</v>
      </c>
      <c r="J4366" s="410" t="str">
        <f t="shared" si="137"/>
        <v>kilogramai</v>
      </c>
    </row>
    <row r="4367" spans="1:10" ht="18" hidden="1" customHeight="1">
      <c r="A4367" s="414"/>
      <c r="B4367" s="414"/>
      <c r="C4367" s="414"/>
      <c r="D4367" s="414"/>
      <c r="E4367" s="412">
        <v>2009</v>
      </c>
      <c r="F4367" s="413">
        <v>64</v>
      </c>
      <c r="G4367" s="413">
        <v>2638.2</v>
      </c>
      <c r="H4367" s="410">
        <f t="shared" si="136"/>
        <v>39209928</v>
      </c>
      <c r="I4367" s="410" t="str">
        <f t="shared" si="137"/>
        <v>---- Kiti</v>
      </c>
      <c r="J4367" s="410" t="str">
        <f t="shared" si="137"/>
        <v>kilogramai</v>
      </c>
    </row>
    <row r="4368" spans="1:10" ht="18" hidden="1" customHeight="1">
      <c r="A4368" s="414"/>
      <c r="B4368" s="414"/>
      <c r="C4368" s="414"/>
      <c r="D4368" s="414"/>
      <c r="E4368" s="412">
        <v>2008</v>
      </c>
      <c r="F4368" s="413">
        <v>159</v>
      </c>
      <c r="G4368" s="413">
        <v>5243.9</v>
      </c>
      <c r="H4368" s="410">
        <f t="shared" si="136"/>
        <v>39209928</v>
      </c>
      <c r="I4368" s="410" t="str">
        <f t="shared" si="137"/>
        <v>---- Kiti</v>
      </c>
      <c r="J4368" s="410" t="str">
        <f t="shared" si="137"/>
        <v>kilogramai</v>
      </c>
    </row>
    <row r="4369" spans="1:10" ht="18" hidden="1" customHeight="1">
      <c r="A4369" s="414"/>
      <c r="B4369" s="414"/>
      <c r="C4369" s="414"/>
      <c r="D4369" s="414"/>
      <c r="E4369" s="412">
        <v>2007</v>
      </c>
      <c r="F4369" s="413">
        <v>182</v>
      </c>
      <c r="G4369" s="413">
        <v>2626.3</v>
      </c>
      <c r="H4369" s="410">
        <f t="shared" si="136"/>
        <v>39209928</v>
      </c>
      <c r="I4369" s="410" t="str">
        <f t="shared" si="137"/>
        <v>---- Kiti</v>
      </c>
      <c r="J4369" s="410" t="str">
        <f t="shared" si="137"/>
        <v>kilogramai</v>
      </c>
    </row>
    <row r="4370" spans="1:10" ht="18" hidden="1" customHeight="1">
      <c r="A4370" s="414"/>
      <c r="B4370" s="414"/>
      <c r="C4370" s="414"/>
      <c r="D4370" s="414"/>
      <c r="E4370" s="412">
        <v>2006</v>
      </c>
      <c r="F4370" s="413">
        <v>424</v>
      </c>
      <c r="G4370" s="413">
        <v>4226.8</v>
      </c>
      <c r="H4370" s="410">
        <f t="shared" si="136"/>
        <v>39209928</v>
      </c>
      <c r="I4370" s="410" t="str">
        <f t="shared" si="137"/>
        <v>---- Kiti</v>
      </c>
      <c r="J4370" s="410" t="str">
        <f t="shared" si="137"/>
        <v>kilogramai</v>
      </c>
    </row>
    <row r="4371" spans="1:10" ht="18" hidden="1" customHeight="1">
      <c r="A4371" s="414"/>
      <c r="B4371" s="414"/>
      <c r="C4371" s="414"/>
      <c r="D4371" s="414"/>
      <c r="E4371" s="412">
        <v>2005</v>
      </c>
      <c r="F4371" s="413">
        <v>168.1</v>
      </c>
      <c r="G4371" s="413">
        <v>5952.7</v>
      </c>
      <c r="H4371" s="410">
        <f t="shared" si="136"/>
        <v>39209928</v>
      </c>
      <c r="I4371" s="410" t="str">
        <f t="shared" si="137"/>
        <v>---- Kiti</v>
      </c>
      <c r="J4371" s="410" t="str">
        <f t="shared" si="137"/>
        <v>kilogramai</v>
      </c>
    </row>
    <row r="4372" spans="1:10" ht="18" hidden="1" customHeight="1">
      <c r="A4372" s="414"/>
      <c r="B4372" s="411" t="s">
        <v>3564</v>
      </c>
      <c r="C4372" s="411" t="s">
        <v>3565</v>
      </c>
      <c r="D4372" s="411" t="s">
        <v>3054</v>
      </c>
      <c r="E4372" s="412">
        <v>2018</v>
      </c>
      <c r="F4372" s="413"/>
      <c r="G4372" s="413"/>
      <c r="H4372" s="410">
        <f t="shared" si="136"/>
        <v>39209951</v>
      </c>
      <c r="I4372" s="410" t="str">
        <f t="shared" si="137"/>
        <v>--- Polivinilfluorido lakštai</v>
      </c>
      <c r="J4372" s="410" t="str">
        <f t="shared" si="137"/>
        <v>kilogramai</v>
      </c>
    </row>
    <row r="4373" spans="1:10" ht="18" hidden="1" customHeight="1">
      <c r="A4373" s="414"/>
      <c r="B4373" s="414"/>
      <c r="C4373" s="414"/>
      <c r="D4373" s="414"/>
      <c r="E4373" s="412">
        <v>2017</v>
      </c>
      <c r="F4373" s="413"/>
      <c r="G4373" s="413"/>
      <c r="H4373" s="410">
        <f t="shared" si="136"/>
        <v>39209951</v>
      </c>
      <c r="I4373" s="410" t="str">
        <f t="shared" si="137"/>
        <v>--- Polivinilfluorido lakštai</v>
      </c>
      <c r="J4373" s="410" t="str">
        <f t="shared" si="137"/>
        <v>kilogramai</v>
      </c>
    </row>
    <row r="4374" spans="1:10" ht="18" hidden="1" customHeight="1">
      <c r="A4374" s="414"/>
      <c r="B4374" s="414"/>
      <c r="C4374" s="414"/>
      <c r="D4374" s="414"/>
      <c r="E4374" s="412">
        <v>2016</v>
      </c>
      <c r="F4374" s="413"/>
      <c r="G4374" s="413"/>
      <c r="H4374" s="410">
        <f t="shared" si="136"/>
        <v>39209951</v>
      </c>
      <c r="I4374" s="410" t="str">
        <f t="shared" si="137"/>
        <v>--- Polivinilfluorido lakštai</v>
      </c>
      <c r="J4374" s="410" t="str">
        <f t="shared" si="137"/>
        <v>kilogramai</v>
      </c>
    </row>
    <row r="4375" spans="1:10" ht="18" hidden="1" customHeight="1">
      <c r="A4375" s="414"/>
      <c r="B4375" s="414"/>
      <c r="C4375" s="414"/>
      <c r="D4375" s="414"/>
      <c r="E4375" s="412">
        <v>2015</v>
      </c>
      <c r="F4375" s="413"/>
      <c r="G4375" s="413"/>
      <c r="H4375" s="410">
        <f t="shared" si="136"/>
        <v>39209951</v>
      </c>
      <c r="I4375" s="410" t="str">
        <f t="shared" si="137"/>
        <v>--- Polivinilfluorido lakštai</v>
      </c>
      <c r="J4375" s="410" t="str">
        <f t="shared" si="137"/>
        <v>kilogramai</v>
      </c>
    </row>
    <row r="4376" spans="1:10" ht="18" hidden="1" customHeight="1">
      <c r="A4376" s="414"/>
      <c r="B4376" s="414"/>
      <c r="C4376" s="414"/>
      <c r="D4376" s="414"/>
      <c r="E4376" s="412">
        <v>2014</v>
      </c>
      <c r="F4376" s="413"/>
      <c r="G4376" s="413"/>
      <c r="H4376" s="410">
        <f t="shared" si="136"/>
        <v>39209951</v>
      </c>
      <c r="I4376" s="410" t="str">
        <f t="shared" si="137"/>
        <v>--- Polivinilfluorido lakštai</v>
      </c>
      <c r="J4376" s="410" t="str">
        <f t="shared" si="137"/>
        <v>kilogramai</v>
      </c>
    </row>
    <row r="4377" spans="1:10" ht="18" hidden="1" customHeight="1">
      <c r="A4377" s="414"/>
      <c r="B4377" s="414"/>
      <c r="C4377" s="414"/>
      <c r="D4377" s="414"/>
      <c r="E4377" s="412">
        <v>2013</v>
      </c>
      <c r="F4377" s="413"/>
      <c r="G4377" s="413"/>
      <c r="H4377" s="410">
        <f t="shared" si="136"/>
        <v>39209951</v>
      </c>
      <c r="I4377" s="410" t="str">
        <f t="shared" si="137"/>
        <v>--- Polivinilfluorido lakštai</v>
      </c>
      <c r="J4377" s="410" t="str">
        <f t="shared" si="137"/>
        <v>kilogramai</v>
      </c>
    </row>
    <row r="4378" spans="1:10" ht="18" hidden="1" customHeight="1">
      <c r="A4378" s="414"/>
      <c r="B4378" s="414"/>
      <c r="C4378" s="414"/>
      <c r="D4378" s="414"/>
      <c r="E4378" s="412">
        <v>2012</v>
      </c>
      <c r="F4378" s="413"/>
      <c r="G4378" s="413"/>
      <c r="H4378" s="410">
        <f t="shared" si="136"/>
        <v>39209951</v>
      </c>
      <c r="I4378" s="410" t="str">
        <f t="shared" si="137"/>
        <v>--- Polivinilfluorido lakštai</v>
      </c>
      <c r="J4378" s="410" t="str">
        <f t="shared" si="137"/>
        <v>kilogramai</v>
      </c>
    </row>
    <row r="4379" spans="1:10" ht="18" hidden="1" customHeight="1">
      <c r="A4379" s="414"/>
      <c r="B4379" s="414"/>
      <c r="C4379" s="414"/>
      <c r="D4379" s="414"/>
      <c r="E4379" s="412">
        <v>2011</v>
      </c>
      <c r="F4379" s="413"/>
      <c r="G4379" s="413"/>
      <c r="H4379" s="410">
        <f t="shared" si="136"/>
        <v>39209951</v>
      </c>
      <c r="I4379" s="410" t="str">
        <f t="shared" si="137"/>
        <v>--- Polivinilfluorido lakštai</v>
      </c>
      <c r="J4379" s="410" t="str">
        <f t="shared" si="137"/>
        <v>kilogramai</v>
      </c>
    </row>
    <row r="4380" spans="1:10" ht="18" hidden="1" customHeight="1">
      <c r="A4380" s="414"/>
      <c r="B4380" s="414"/>
      <c r="C4380" s="414"/>
      <c r="D4380" s="414"/>
      <c r="E4380" s="412">
        <v>2010</v>
      </c>
      <c r="F4380" s="413"/>
      <c r="G4380" s="413"/>
      <c r="H4380" s="410">
        <f t="shared" si="136"/>
        <v>39209951</v>
      </c>
      <c r="I4380" s="410" t="str">
        <f t="shared" si="137"/>
        <v>--- Polivinilfluorido lakštai</v>
      </c>
      <c r="J4380" s="410" t="str">
        <f t="shared" si="137"/>
        <v>kilogramai</v>
      </c>
    </row>
    <row r="4381" spans="1:10" ht="18" hidden="1" customHeight="1">
      <c r="A4381" s="414"/>
      <c r="B4381" s="414"/>
      <c r="C4381" s="414"/>
      <c r="D4381" s="414"/>
      <c r="E4381" s="412">
        <v>2009</v>
      </c>
      <c r="F4381" s="413">
        <v>0</v>
      </c>
      <c r="G4381" s="413">
        <v>474</v>
      </c>
      <c r="H4381" s="410">
        <f t="shared" si="136"/>
        <v>39209951</v>
      </c>
      <c r="I4381" s="410" t="str">
        <f t="shared" si="137"/>
        <v>--- Polivinilfluorido lakštai</v>
      </c>
      <c r="J4381" s="410" t="str">
        <f t="shared" si="137"/>
        <v>kilogramai</v>
      </c>
    </row>
    <row r="4382" spans="1:10" ht="18" hidden="1" customHeight="1">
      <c r="A4382" s="414"/>
      <c r="B4382" s="414"/>
      <c r="C4382" s="414"/>
      <c r="D4382" s="414"/>
      <c r="E4382" s="412">
        <v>2008</v>
      </c>
      <c r="F4382" s="413">
        <v>0</v>
      </c>
      <c r="G4382" s="413">
        <v>2697</v>
      </c>
      <c r="H4382" s="410">
        <f t="shared" si="136"/>
        <v>39209951</v>
      </c>
      <c r="I4382" s="410" t="str">
        <f t="shared" si="137"/>
        <v>--- Polivinilfluorido lakštai</v>
      </c>
      <c r="J4382" s="410" t="str">
        <f t="shared" si="137"/>
        <v>kilogramai</v>
      </c>
    </row>
    <row r="4383" spans="1:10" ht="18" hidden="1" customHeight="1">
      <c r="A4383" s="414"/>
      <c r="B4383" s="414"/>
      <c r="C4383" s="414"/>
      <c r="D4383" s="414"/>
      <c r="E4383" s="412">
        <v>2007</v>
      </c>
      <c r="F4383" s="413">
        <v>0</v>
      </c>
      <c r="G4383" s="413">
        <v>3720.2</v>
      </c>
      <c r="H4383" s="410">
        <f t="shared" si="136"/>
        <v>39209951</v>
      </c>
      <c r="I4383" s="410" t="str">
        <f t="shared" si="137"/>
        <v>--- Polivinilfluorido lakštai</v>
      </c>
      <c r="J4383" s="410" t="str">
        <f t="shared" si="137"/>
        <v>kilogramai</v>
      </c>
    </row>
    <row r="4384" spans="1:10" ht="18" hidden="1" customHeight="1">
      <c r="A4384" s="414"/>
      <c r="B4384" s="414"/>
      <c r="C4384" s="414"/>
      <c r="D4384" s="414"/>
      <c r="E4384" s="412">
        <v>2006</v>
      </c>
      <c r="F4384" s="413">
        <v>0</v>
      </c>
      <c r="G4384" s="413">
        <v>2395.3000000000002</v>
      </c>
      <c r="H4384" s="410">
        <f t="shared" si="136"/>
        <v>39209951</v>
      </c>
      <c r="I4384" s="410" t="str">
        <f t="shared" si="137"/>
        <v>--- Polivinilfluorido lakštai</v>
      </c>
      <c r="J4384" s="410" t="str">
        <f t="shared" si="137"/>
        <v>kilogramai</v>
      </c>
    </row>
    <row r="4385" spans="1:10" ht="18" hidden="1" customHeight="1">
      <c r="A4385" s="414"/>
      <c r="B4385" s="414"/>
      <c r="C4385" s="414"/>
      <c r="D4385" s="414"/>
      <c r="E4385" s="412">
        <v>2005</v>
      </c>
      <c r="F4385" s="413">
        <v>0</v>
      </c>
      <c r="G4385" s="413">
        <v>253.7</v>
      </c>
      <c r="H4385" s="410">
        <f t="shared" si="136"/>
        <v>39209951</v>
      </c>
      <c r="I4385" s="410" t="str">
        <f t="shared" si="137"/>
        <v>--- Polivinilfluorido lakštai</v>
      </c>
      <c r="J4385" s="410" t="str">
        <f t="shared" si="137"/>
        <v>kilogramai</v>
      </c>
    </row>
    <row r="4386" spans="1:10" ht="18" hidden="1" customHeight="1">
      <c r="A4386" s="414"/>
      <c r="B4386" s="411" t="s">
        <v>3566</v>
      </c>
      <c r="C4386" s="411" t="s">
        <v>3567</v>
      </c>
      <c r="D4386" s="411" t="s">
        <v>3054</v>
      </c>
      <c r="E4386" s="412">
        <v>2018</v>
      </c>
      <c r="F4386" s="413">
        <v>36.799999999999997</v>
      </c>
      <c r="G4386" s="413">
        <v>115</v>
      </c>
      <c r="H4386" s="410">
        <f t="shared" si="136"/>
        <v>39209952</v>
      </c>
      <c r="I4386" s="410" t="str">
        <f t="shared" si="137"/>
        <v>---- Polivinilfluorido lakštai; dviašės orientacijos poli(vinilo alkoholio) plėvelė, kurios sudėtyje poli(vinilo alkoholis) sudaro ne mažiau kaip 97 % masės, nedengta, kurios storis ne didesnis kaip 1 mm</v>
      </c>
      <c r="J4386" s="410" t="str">
        <f t="shared" si="137"/>
        <v>kilogramai</v>
      </c>
    </row>
    <row r="4387" spans="1:10" ht="18" hidden="1" customHeight="1">
      <c r="A4387" s="414"/>
      <c r="B4387" s="414"/>
      <c r="C4387" s="414"/>
      <c r="D4387" s="414"/>
      <c r="E4387" s="412">
        <v>2017</v>
      </c>
      <c r="F4387" s="413">
        <v>44.5</v>
      </c>
      <c r="G4387" s="413">
        <v>134.1</v>
      </c>
      <c r="H4387" s="410">
        <f t="shared" si="136"/>
        <v>39209952</v>
      </c>
      <c r="I4387" s="410" t="str">
        <f t="shared" si="137"/>
        <v>---- Polivinilfluorido lakštai; dviašės orientacijos poli(vinilo alkoholio) plėvelė, kurios sudėtyje poli(vinilo alkoholis) sudaro ne mažiau kaip 97 % masės, nedengta, kurios storis ne didesnis kaip 1 mm</v>
      </c>
      <c r="J4387" s="410" t="str">
        <f t="shared" si="137"/>
        <v>kilogramai</v>
      </c>
    </row>
    <row r="4388" spans="1:10" ht="18" hidden="1" customHeight="1">
      <c r="A4388" s="414"/>
      <c r="B4388" s="414"/>
      <c r="C4388" s="414"/>
      <c r="D4388" s="414"/>
      <c r="E4388" s="412">
        <v>2016</v>
      </c>
      <c r="F4388" s="413">
        <v>0</v>
      </c>
      <c r="G4388" s="413">
        <v>88.8</v>
      </c>
      <c r="H4388" s="410">
        <f t="shared" si="136"/>
        <v>39209952</v>
      </c>
      <c r="I4388" s="410" t="str">
        <f t="shared" si="137"/>
        <v>---- Polivinilfluorido lakštai; dviašės orientacijos poli(vinilo alkoholio) plėvelė, kurios sudėtyje poli(vinilo alkoholis) sudaro ne mažiau kaip 97 % masės, nedengta, kurios storis ne didesnis kaip 1 mm</v>
      </c>
      <c r="J4388" s="410" t="str">
        <f t="shared" si="137"/>
        <v>kilogramai</v>
      </c>
    </row>
    <row r="4389" spans="1:10" ht="18" hidden="1" customHeight="1">
      <c r="A4389" s="414"/>
      <c r="B4389" s="414"/>
      <c r="C4389" s="414"/>
      <c r="D4389" s="414"/>
      <c r="E4389" s="412">
        <v>2015</v>
      </c>
      <c r="F4389" s="413">
        <v>0</v>
      </c>
      <c r="G4389" s="413">
        <v>78</v>
      </c>
      <c r="H4389" s="410">
        <f t="shared" si="136"/>
        <v>39209952</v>
      </c>
      <c r="I4389" s="410" t="str">
        <f t="shared" si="137"/>
        <v>---- Polivinilfluorido lakštai; dviašės orientacijos poli(vinilo alkoholio) plėvelė, kurios sudėtyje poli(vinilo alkoholis) sudaro ne mažiau kaip 97 % masės, nedengta, kurios storis ne didesnis kaip 1 mm</v>
      </c>
      <c r="J4389" s="410" t="str">
        <f t="shared" si="137"/>
        <v>kilogramai</v>
      </c>
    </row>
    <row r="4390" spans="1:10" ht="18" hidden="1" customHeight="1">
      <c r="A4390" s="414"/>
      <c r="B4390" s="414"/>
      <c r="C4390" s="414"/>
      <c r="D4390" s="414"/>
      <c r="E4390" s="412">
        <v>2014</v>
      </c>
      <c r="F4390" s="413">
        <v>0</v>
      </c>
      <c r="G4390" s="413">
        <v>118</v>
      </c>
      <c r="H4390" s="410">
        <f t="shared" si="136"/>
        <v>39209952</v>
      </c>
      <c r="I4390" s="410" t="str">
        <f t="shared" si="137"/>
        <v>---- Polivinilfluorido lakštai; dviašės orientacijos poli(vinilo alkoholio) plėvelė, kurios sudėtyje poli(vinilo alkoholis) sudaro ne mažiau kaip 97 % masės, nedengta, kurios storis ne didesnis kaip 1 mm</v>
      </c>
      <c r="J4390" s="410" t="str">
        <f t="shared" si="137"/>
        <v>kilogramai</v>
      </c>
    </row>
    <row r="4391" spans="1:10" ht="18" hidden="1" customHeight="1">
      <c r="A4391" s="414"/>
      <c r="B4391" s="414"/>
      <c r="C4391" s="414"/>
      <c r="D4391" s="414"/>
      <c r="E4391" s="412">
        <v>2013</v>
      </c>
      <c r="F4391" s="413">
        <v>0</v>
      </c>
      <c r="G4391" s="413">
        <v>84</v>
      </c>
      <c r="H4391" s="410">
        <f t="shared" si="136"/>
        <v>39209952</v>
      </c>
      <c r="I4391" s="410" t="str">
        <f t="shared" si="137"/>
        <v>---- Polivinilfluorido lakštai; dviašės orientacijos poli(vinilo alkoholio) plėvelė, kurios sudėtyje poli(vinilo alkoholis) sudaro ne mažiau kaip 97 % masės, nedengta, kurios storis ne didesnis kaip 1 mm</v>
      </c>
      <c r="J4391" s="410" t="str">
        <f t="shared" si="137"/>
        <v>kilogramai</v>
      </c>
    </row>
    <row r="4392" spans="1:10" ht="18" hidden="1" customHeight="1">
      <c r="A4392" s="414"/>
      <c r="B4392" s="414"/>
      <c r="C4392" s="414"/>
      <c r="D4392" s="414"/>
      <c r="E4392" s="412">
        <v>2012</v>
      </c>
      <c r="F4392" s="413">
        <v>0</v>
      </c>
      <c r="G4392" s="413">
        <v>166.7</v>
      </c>
      <c r="H4392" s="410">
        <f t="shared" si="136"/>
        <v>39209952</v>
      </c>
      <c r="I4392" s="410" t="str">
        <f t="shared" si="137"/>
        <v>---- Polivinilfluorido lakštai; dviašės orientacijos poli(vinilo alkoholio) plėvelė, kurios sudėtyje poli(vinilo alkoholis) sudaro ne mažiau kaip 97 % masės, nedengta, kurios storis ne didesnis kaip 1 mm</v>
      </c>
      <c r="J4392" s="410" t="str">
        <f t="shared" si="137"/>
        <v>kilogramai</v>
      </c>
    </row>
    <row r="4393" spans="1:10" ht="18" hidden="1" customHeight="1">
      <c r="A4393" s="414"/>
      <c r="B4393" s="414"/>
      <c r="C4393" s="414"/>
      <c r="D4393" s="414"/>
      <c r="E4393" s="412">
        <v>2011</v>
      </c>
      <c r="F4393" s="413">
        <v>0</v>
      </c>
      <c r="G4393" s="413">
        <v>79</v>
      </c>
      <c r="H4393" s="410">
        <f t="shared" si="136"/>
        <v>39209952</v>
      </c>
      <c r="I4393" s="410" t="str">
        <f t="shared" si="137"/>
        <v>---- Polivinilfluorido lakštai; dviašės orientacijos poli(vinilo alkoholio) plėvelė, kurios sudėtyje poli(vinilo alkoholis) sudaro ne mažiau kaip 97 % masės, nedengta, kurios storis ne didesnis kaip 1 mm</v>
      </c>
      <c r="J4393" s="410" t="str">
        <f t="shared" si="137"/>
        <v>kilogramai</v>
      </c>
    </row>
    <row r="4394" spans="1:10" ht="18" hidden="1" customHeight="1">
      <c r="A4394" s="414"/>
      <c r="B4394" s="414"/>
      <c r="C4394" s="414"/>
      <c r="D4394" s="414"/>
      <c r="E4394" s="412">
        <v>2010</v>
      </c>
      <c r="F4394" s="413"/>
      <c r="G4394" s="413"/>
      <c r="H4394" s="410">
        <f t="shared" si="136"/>
        <v>39209952</v>
      </c>
      <c r="I4394" s="410" t="str">
        <f t="shared" si="137"/>
        <v>---- Polivinilfluorido lakštai; dviašės orientacijos poli(vinilo alkoholio) plėvelė, kurios sudėtyje poli(vinilo alkoholis) sudaro ne mažiau kaip 97 % masės, nedengta, kurios storis ne didesnis kaip 1 mm</v>
      </c>
      <c r="J4394" s="410" t="str">
        <f t="shared" si="137"/>
        <v>kilogramai</v>
      </c>
    </row>
    <row r="4395" spans="1:10" ht="18" hidden="1" customHeight="1">
      <c r="A4395" s="414"/>
      <c r="B4395" s="414"/>
      <c r="C4395" s="414"/>
      <c r="D4395" s="414"/>
      <c r="E4395" s="412">
        <v>2009</v>
      </c>
      <c r="F4395" s="413"/>
      <c r="G4395" s="413"/>
      <c r="H4395" s="410">
        <f t="shared" si="136"/>
        <v>39209952</v>
      </c>
      <c r="I4395" s="410" t="str">
        <f t="shared" si="137"/>
        <v>---- Polivinilfluorido lakštai; dviašės orientacijos poli(vinilo alkoholio) plėvelė, kurios sudėtyje poli(vinilo alkoholis) sudaro ne mažiau kaip 97 % masės, nedengta, kurios storis ne didesnis kaip 1 mm</v>
      </c>
      <c r="J4395" s="410" t="str">
        <f t="shared" si="137"/>
        <v>kilogramai</v>
      </c>
    </row>
    <row r="4396" spans="1:10" ht="18" hidden="1" customHeight="1">
      <c r="A4396" s="414"/>
      <c r="B4396" s="414"/>
      <c r="C4396" s="414"/>
      <c r="D4396" s="414"/>
      <c r="E4396" s="412">
        <v>2008</v>
      </c>
      <c r="F4396" s="413"/>
      <c r="G4396" s="413"/>
      <c r="H4396" s="410">
        <f t="shared" si="136"/>
        <v>39209952</v>
      </c>
      <c r="I4396" s="410" t="str">
        <f t="shared" si="137"/>
        <v>---- Polivinilfluorido lakštai; dviašės orientacijos poli(vinilo alkoholio) plėvelė, kurios sudėtyje poli(vinilo alkoholis) sudaro ne mažiau kaip 97 % masės, nedengta, kurios storis ne didesnis kaip 1 mm</v>
      </c>
      <c r="J4396" s="410" t="str">
        <f t="shared" si="137"/>
        <v>kilogramai</v>
      </c>
    </row>
    <row r="4397" spans="1:10" ht="18" hidden="1" customHeight="1">
      <c r="A4397" s="414"/>
      <c r="B4397" s="414"/>
      <c r="C4397" s="414"/>
      <c r="D4397" s="414"/>
      <c r="E4397" s="412">
        <v>2007</v>
      </c>
      <c r="F4397" s="413"/>
      <c r="G4397" s="413"/>
      <c r="H4397" s="410">
        <f t="shared" si="136"/>
        <v>39209952</v>
      </c>
      <c r="I4397" s="410" t="str">
        <f t="shared" si="137"/>
        <v>---- Polivinilfluorido lakštai; dviašės orientacijos poli(vinilo alkoholio) plėvelė, kurios sudėtyje poli(vinilo alkoholis) sudaro ne mažiau kaip 97 % masės, nedengta, kurios storis ne didesnis kaip 1 mm</v>
      </c>
      <c r="J4397" s="410" t="str">
        <f t="shared" si="137"/>
        <v>kilogramai</v>
      </c>
    </row>
    <row r="4398" spans="1:10" ht="18" hidden="1" customHeight="1">
      <c r="A4398" s="414"/>
      <c r="B4398" s="414"/>
      <c r="C4398" s="414"/>
      <c r="D4398" s="414"/>
      <c r="E4398" s="412">
        <v>2006</v>
      </c>
      <c r="F4398" s="413"/>
      <c r="G4398" s="413"/>
      <c r="H4398" s="410">
        <f t="shared" si="136"/>
        <v>39209952</v>
      </c>
      <c r="I4398" s="410" t="str">
        <f t="shared" si="137"/>
        <v>---- Polivinilfluorido lakštai; dviašės orientacijos poli(vinilo alkoholio) plėvelė, kurios sudėtyje poli(vinilo alkoholis) sudaro ne mažiau kaip 97 % masės, nedengta, kurios storis ne didesnis kaip 1 mm</v>
      </c>
      <c r="J4398" s="410" t="str">
        <f t="shared" si="137"/>
        <v>kilogramai</v>
      </c>
    </row>
    <row r="4399" spans="1:10" ht="18" hidden="1" customHeight="1">
      <c r="A4399" s="414"/>
      <c r="B4399" s="414"/>
      <c r="C4399" s="414"/>
      <c r="D4399" s="414"/>
      <c r="E4399" s="412">
        <v>2005</v>
      </c>
      <c r="F4399" s="413"/>
      <c r="G4399" s="413"/>
      <c r="H4399" s="410">
        <f t="shared" si="136"/>
        <v>39209952</v>
      </c>
      <c r="I4399" s="410" t="str">
        <f t="shared" si="137"/>
        <v>---- Polivinilfluorido lakštai; dviašės orientacijos poli(vinilo alkoholio) plėvelė, kurios sudėtyje poli(vinilo alkoholis) sudaro ne mažiau kaip 97 % masės, nedengta, kurios storis ne didesnis kaip 1 mm</v>
      </c>
      <c r="J4399" s="410" t="str">
        <f t="shared" si="137"/>
        <v>kilogramai</v>
      </c>
    </row>
    <row r="4400" spans="1:10" ht="18" hidden="1" customHeight="1">
      <c r="A4400" s="414"/>
      <c r="B4400" s="411" t="s">
        <v>3568</v>
      </c>
      <c r="C4400" s="411" t="s">
        <v>3569</v>
      </c>
      <c r="D4400" s="411" t="s">
        <v>3054</v>
      </c>
      <c r="E4400" s="412">
        <v>2018</v>
      </c>
      <c r="F4400" s="413"/>
      <c r="G4400" s="413"/>
      <c r="H4400" s="410">
        <f t="shared" si="136"/>
        <v>39209953</v>
      </c>
      <c r="I4400" s="410" t="str">
        <f t="shared" si="137"/>
        <v>---- Jonitinės membranos iš fluorinto plastiko, skirtos naudoti chloro-šarmų elektrolitinėse celėse</v>
      </c>
      <c r="J4400" s="410" t="str">
        <f t="shared" si="137"/>
        <v>kilogramai</v>
      </c>
    </row>
    <row r="4401" spans="1:10" ht="18" hidden="1" customHeight="1">
      <c r="A4401" s="414"/>
      <c r="B4401" s="414"/>
      <c r="C4401" s="414"/>
      <c r="D4401" s="414"/>
      <c r="E4401" s="412">
        <v>2017</v>
      </c>
      <c r="F4401" s="413">
        <v>3594</v>
      </c>
      <c r="G4401" s="413">
        <v>0</v>
      </c>
      <c r="H4401" s="410">
        <f t="shared" si="136"/>
        <v>39209953</v>
      </c>
      <c r="I4401" s="410" t="str">
        <f t="shared" si="137"/>
        <v>---- Jonitinės membranos iš fluorinto plastiko, skirtos naudoti chloro-šarmų elektrolitinėse celėse</v>
      </c>
      <c r="J4401" s="410" t="str">
        <f t="shared" si="137"/>
        <v>kilogramai</v>
      </c>
    </row>
    <row r="4402" spans="1:10" ht="18" hidden="1" customHeight="1">
      <c r="A4402" s="414"/>
      <c r="B4402" s="414"/>
      <c r="C4402" s="414"/>
      <c r="D4402" s="414"/>
      <c r="E4402" s="412">
        <v>2016</v>
      </c>
      <c r="F4402" s="413">
        <v>0</v>
      </c>
      <c r="G4402" s="413">
        <v>9.5</v>
      </c>
      <c r="H4402" s="410">
        <f t="shared" si="136"/>
        <v>39209953</v>
      </c>
      <c r="I4402" s="410" t="str">
        <f t="shared" si="137"/>
        <v>---- Jonitinės membranos iš fluorinto plastiko, skirtos naudoti chloro-šarmų elektrolitinėse celėse</v>
      </c>
      <c r="J4402" s="410" t="str">
        <f t="shared" si="137"/>
        <v>kilogramai</v>
      </c>
    </row>
    <row r="4403" spans="1:10" ht="18" hidden="1" customHeight="1">
      <c r="A4403" s="414"/>
      <c r="B4403" s="414"/>
      <c r="C4403" s="414"/>
      <c r="D4403" s="414"/>
      <c r="E4403" s="412">
        <v>2015</v>
      </c>
      <c r="F4403" s="413">
        <v>0</v>
      </c>
      <c r="G4403" s="413">
        <v>3</v>
      </c>
      <c r="H4403" s="410">
        <f t="shared" si="136"/>
        <v>39209953</v>
      </c>
      <c r="I4403" s="410" t="str">
        <f t="shared" si="137"/>
        <v>---- Jonitinės membranos iš fluorinto plastiko, skirtos naudoti chloro-šarmų elektrolitinėse celėse</v>
      </c>
      <c r="J4403" s="410" t="str">
        <f t="shared" si="137"/>
        <v>kilogramai</v>
      </c>
    </row>
    <row r="4404" spans="1:10" ht="18" hidden="1" customHeight="1">
      <c r="A4404" s="414"/>
      <c r="B4404" s="414"/>
      <c r="C4404" s="414"/>
      <c r="D4404" s="414"/>
      <c r="E4404" s="412">
        <v>2014</v>
      </c>
      <c r="F4404" s="413">
        <v>0</v>
      </c>
      <c r="G4404" s="413">
        <v>3</v>
      </c>
      <c r="H4404" s="410">
        <f t="shared" si="136"/>
        <v>39209953</v>
      </c>
      <c r="I4404" s="410" t="str">
        <f t="shared" si="137"/>
        <v>---- Jonitinės membranos iš fluorinto plastiko, skirtos naudoti chloro-šarmų elektrolitinėse celėse</v>
      </c>
      <c r="J4404" s="410" t="str">
        <f t="shared" si="137"/>
        <v>kilogramai</v>
      </c>
    </row>
    <row r="4405" spans="1:10" ht="18" hidden="1" customHeight="1">
      <c r="A4405" s="414"/>
      <c r="B4405" s="414"/>
      <c r="C4405" s="414"/>
      <c r="D4405" s="414"/>
      <c r="E4405" s="412">
        <v>2013</v>
      </c>
      <c r="F4405" s="413"/>
      <c r="G4405" s="413"/>
      <c r="H4405" s="410">
        <f t="shared" si="136"/>
        <v>39209953</v>
      </c>
      <c r="I4405" s="410" t="str">
        <f t="shared" si="137"/>
        <v>---- Jonitinės membranos iš fluorinto plastiko, skirtos naudoti chloro-šarmų elektrolitinėse celėse</v>
      </c>
      <c r="J4405" s="410" t="str">
        <f t="shared" si="137"/>
        <v>kilogramai</v>
      </c>
    </row>
    <row r="4406" spans="1:10" ht="18" hidden="1" customHeight="1">
      <c r="A4406" s="414"/>
      <c r="B4406" s="414"/>
      <c r="C4406" s="414"/>
      <c r="D4406" s="414"/>
      <c r="E4406" s="412">
        <v>2012</v>
      </c>
      <c r="F4406" s="413"/>
      <c r="G4406" s="413"/>
      <c r="H4406" s="410">
        <f t="shared" si="136"/>
        <v>39209953</v>
      </c>
      <c r="I4406" s="410" t="str">
        <f t="shared" si="137"/>
        <v>---- Jonitinės membranos iš fluorinto plastiko, skirtos naudoti chloro-šarmų elektrolitinėse celėse</v>
      </c>
      <c r="J4406" s="410" t="str">
        <f t="shared" si="137"/>
        <v>kilogramai</v>
      </c>
    </row>
    <row r="4407" spans="1:10" ht="18" hidden="1" customHeight="1">
      <c r="A4407" s="414"/>
      <c r="B4407" s="414"/>
      <c r="C4407" s="414"/>
      <c r="D4407" s="414"/>
      <c r="E4407" s="412">
        <v>2011</v>
      </c>
      <c r="F4407" s="413"/>
      <c r="G4407" s="413"/>
      <c r="H4407" s="410">
        <f t="shared" si="136"/>
        <v>39209953</v>
      </c>
      <c r="I4407" s="410" t="str">
        <f t="shared" si="137"/>
        <v>---- Jonitinės membranos iš fluorinto plastiko, skirtos naudoti chloro-šarmų elektrolitinėse celėse</v>
      </c>
      <c r="J4407" s="410" t="str">
        <f t="shared" si="137"/>
        <v>kilogramai</v>
      </c>
    </row>
    <row r="4408" spans="1:10" ht="18" hidden="1" customHeight="1">
      <c r="A4408" s="414"/>
      <c r="B4408" s="414"/>
      <c r="C4408" s="414"/>
      <c r="D4408" s="414"/>
      <c r="E4408" s="412">
        <v>2010</v>
      </c>
      <c r="F4408" s="413">
        <v>0</v>
      </c>
      <c r="G4408" s="413">
        <v>3360</v>
      </c>
      <c r="H4408" s="410">
        <f t="shared" si="136"/>
        <v>39209953</v>
      </c>
      <c r="I4408" s="410" t="str">
        <f t="shared" si="137"/>
        <v>---- Jonitinės membranos iš fluorinto plastiko, skirtos naudoti chloro-šarmų elektrolitinėse celėse</v>
      </c>
      <c r="J4408" s="410" t="str">
        <f t="shared" si="137"/>
        <v>kilogramai</v>
      </c>
    </row>
    <row r="4409" spans="1:10" ht="18" hidden="1" customHeight="1">
      <c r="A4409" s="414"/>
      <c r="B4409" s="414"/>
      <c r="C4409" s="414"/>
      <c r="D4409" s="414"/>
      <c r="E4409" s="412">
        <v>2009</v>
      </c>
      <c r="F4409" s="413">
        <v>0</v>
      </c>
      <c r="G4409" s="413">
        <v>116</v>
      </c>
      <c r="H4409" s="410">
        <f t="shared" si="136"/>
        <v>39209953</v>
      </c>
      <c r="I4409" s="410" t="str">
        <f t="shared" si="137"/>
        <v>---- Jonitinės membranos iš fluorinto plastiko, skirtos naudoti chloro-šarmų elektrolitinėse celėse</v>
      </c>
      <c r="J4409" s="410" t="str">
        <f t="shared" si="137"/>
        <v>kilogramai</v>
      </c>
    </row>
    <row r="4410" spans="1:10" ht="18" hidden="1" customHeight="1">
      <c r="A4410" s="414"/>
      <c r="B4410" s="414"/>
      <c r="C4410" s="414"/>
      <c r="D4410" s="414"/>
      <c r="E4410" s="412">
        <v>2008</v>
      </c>
      <c r="F4410" s="413">
        <v>0</v>
      </c>
      <c r="G4410" s="413">
        <v>15</v>
      </c>
      <c r="H4410" s="410">
        <f t="shared" si="136"/>
        <v>39209953</v>
      </c>
      <c r="I4410" s="410" t="str">
        <f t="shared" si="137"/>
        <v>---- Jonitinės membranos iš fluorinto plastiko, skirtos naudoti chloro-šarmų elektrolitinėse celėse</v>
      </c>
      <c r="J4410" s="410" t="str">
        <f t="shared" si="137"/>
        <v>kilogramai</v>
      </c>
    </row>
    <row r="4411" spans="1:10" ht="18" hidden="1" customHeight="1">
      <c r="A4411" s="414"/>
      <c r="B4411" s="414"/>
      <c r="C4411" s="414"/>
      <c r="D4411" s="414"/>
      <c r="E4411" s="412">
        <v>2007</v>
      </c>
      <c r="F4411" s="413">
        <v>1</v>
      </c>
      <c r="G4411" s="413">
        <v>1.5</v>
      </c>
      <c r="H4411" s="410">
        <f t="shared" si="136"/>
        <v>39209953</v>
      </c>
      <c r="I4411" s="410" t="str">
        <f t="shared" si="137"/>
        <v>---- Jonitinės membranos iš fluorinto plastiko, skirtos naudoti chloro-šarmų elektrolitinėse celėse</v>
      </c>
      <c r="J4411" s="410" t="str">
        <f t="shared" si="137"/>
        <v>kilogramai</v>
      </c>
    </row>
    <row r="4412" spans="1:10" ht="18" hidden="1" customHeight="1">
      <c r="A4412" s="414"/>
      <c r="B4412" s="414"/>
      <c r="C4412" s="414"/>
      <c r="D4412" s="414"/>
      <c r="E4412" s="412">
        <v>2006</v>
      </c>
      <c r="F4412" s="413">
        <v>0</v>
      </c>
      <c r="G4412" s="413">
        <v>0.5</v>
      </c>
      <c r="H4412" s="410">
        <f t="shared" si="136"/>
        <v>39209953</v>
      </c>
      <c r="I4412" s="410" t="str">
        <f t="shared" si="137"/>
        <v>---- Jonitinės membranos iš fluorinto plastiko, skirtos naudoti chloro-šarmų elektrolitinėse celėse</v>
      </c>
      <c r="J4412" s="410" t="str">
        <f t="shared" si="137"/>
        <v>kilogramai</v>
      </c>
    </row>
    <row r="4413" spans="1:10" ht="18" hidden="1" customHeight="1">
      <c r="A4413" s="414"/>
      <c r="B4413" s="414"/>
      <c r="C4413" s="414"/>
      <c r="D4413" s="414"/>
      <c r="E4413" s="412">
        <v>2005</v>
      </c>
      <c r="F4413" s="413"/>
      <c r="G4413" s="413"/>
      <c r="H4413" s="410">
        <f t="shared" si="136"/>
        <v>39209953</v>
      </c>
      <c r="I4413" s="410" t="str">
        <f t="shared" si="137"/>
        <v>---- Jonitinės membranos iš fluorinto plastiko, skirtos naudoti chloro-šarmų elektrolitinėse celėse</v>
      </c>
      <c r="J4413" s="410" t="str">
        <f t="shared" si="137"/>
        <v>kilogramai</v>
      </c>
    </row>
    <row r="4414" spans="1:10" ht="18" hidden="1" customHeight="1">
      <c r="A4414" s="414"/>
      <c r="B4414" s="411" t="s">
        <v>3570</v>
      </c>
      <c r="C4414" s="411" t="s">
        <v>3571</v>
      </c>
      <c r="D4414" s="411" t="s">
        <v>3054</v>
      </c>
      <c r="E4414" s="412">
        <v>2018</v>
      </c>
      <c r="F4414" s="413"/>
      <c r="G4414" s="413"/>
      <c r="H4414" s="410">
        <f t="shared" si="136"/>
        <v>39209955</v>
      </c>
      <c r="I4414" s="410" t="str">
        <f t="shared" si="137"/>
        <v>--- Dviašės orientacijos poli(vinilo alkoholio) plėvelė, kurios sudėtyje poli(vinilo alkoholis) sudaro ne mažiau kaip 97 % masės, nedengta, kurios storis ne didesnis kaip 1 mm</v>
      </c>
      <c r="J4414" s="410" t="str">
        <f t="shared" si="137"/>
        <v>kilogramai</v>
      </c>
    </row>
    <row r="4415" spans="1:10" ht="18" hidden="1" customHeight="1">
      <c r="A4415" s="414"/>
      <c r="B4415" s="414"/>
      <c r="C4415" s="414"/>
      <c r="D4415" s="414"/>
      <c r="E4415" s="412">
        <v>2017</v>
      </c>
      <c r="F4415" s="413"/>
      <c r="G4415" s="413"/>
      <c r="H4415" s="410">
        <f t="shared" si="136"/>
        <v>39209955</v>
      </c>
      <c r="I4415" s="410" t="str">
        <f t="shared" si="137"/>
        <v>--- Dviašės orientacijos poli(vinilo alkoholio) plėvelė, kurios sudėtyje poli(vinilo alkoholis) sudaro ne mažiau kaip 97 % masės, nedengta, kurios storis ne didesnis kaip 1 mm</v>
      </c>
      <c r="J4415" s="410" t="str">
        <f t="shared" si="137"/>
        <v>kilogramai</v>
      </c>
    </row>
    <row r="4416" spans="1:10" ht="18" hidden="1" customHeight="1">
      <c r="A4416" s="414"/>
      <c r="B4416" s="414"/>
      <c r="C4416" s="414"/>
      <c r="D4416" s="414"/>
      <c r="E4416" s="412">
        <v>2016</v>
      </c>
      <c r="F4416" s="413"/>
      <c r="G4416" s="413"/>
      <c r="H4416" s="410">
        <f t="shared" si="136"/>
        <v>39209955</v>
      </c>
      <c r="I4416" s="410" t="str">
        <f t="shared" si="137"/>
        <v>--- Dviašės orientacijos poli(vinilo alkoholio) plėvelė, kurios sudėtyje poli(vinilo alkoholis) sudaro ne mažiau kaip 97 % masės, nedengta, kurios storis ne didesnis kaip 1 mm</v>
      </c>
      <c r="J4416" s="410" t="str">
        <f t="shared" si="137"/>
        <v>kilogramai</v>
      </c>
    </row>
    <row r="4417" spans="1:10" ht="18" hidden="1" customHeight="1">
      <c r="A4417" s="414"/>
      <c r="B4417" s="414"/>
      <c r="C4417" s="414"/>
      <c r="D4417" s="414"/>
      <c r="E4417" s="412">
        <v>2015</v>
      </c>
      <c r="F4417" s="413"/>
      <c r="G4417" s="413"/>
      <c r="H4417" s="410">
        <f t="shared" si="136"/>
        <v>39209955</v>
      </c>
      <c r="I4417" s="410" t="str">
        <f t="shared" si="137"/>
        <v>--- Dviašės orientacijos poli(vinilo alkoholio) plėvelė, kurios sudėtyje poli(vinilo alkoholis) sudaro ne mažiau kaip 97 % masės, nedengta, kurios storis ne didesnis kaip 1 mm</v>
      </c>
      <c r="J4417" s="410" t="str">
        <f t="shared" si="137"/>
        <v>kilogramai</v>
      </c>
    </row>
    <row r="4418" spans="1:10" ht="18" hidden="1" customHeight="1">
      <c r="A4418" s="414"/>
      <c r="B4418" s="414"/>
      <c r="C4418" s="414"/>
      <c r="D4418" s="414"/>
      <c r="E4418" s="412">
        <v>2014</v>
      </c>
      <c r="F4418" s="413"/>
      <c r="G4418" s="413"/>
      <c r="H4418" s="410">
        <f t="shared" si="136"/>
        <v>39209955</v>
      </c>
      <c r="I4418" s="410" t="str">
        <f t="shared" si="137"/>
        <v>--- Dviašės orientacijos poli(vinilo alkoholio) plėvelė, kurios sudėtyje poli(vinilo alkoholis) sudaro ne mažiau kaip 97 % masės, nedengta, kurios storis ne didesnis kaip 1 mm</v>
      </c>
      <c r="J4418" s="410" t="str">
        <f t="shared" si="137"/>
        <v>kilogramai</v>
      </c>
    </row>
    <row r="4419" spans="1:10" ht="18" hidden="1" customHeight="1">
      <c r="A4419" s="414"/>
      <c r="B4419" s="414"/>
      <c r="C4419" s="414"/>
      <c r="D4419" s="414"/>
      <c r="E4419" s="412">
        <v>2013</v>
      </c>
      <c r="F4419" s="413"/>
      <c r="G4419" s="413"/>
      <c r="H4419" s="410">
        <f t="shared" si="136"/>
        <v>39209955</v>
      </c>
      <c r="I4419" s="410" t="str">
        <f t="shared" si="137"/>
        <v>--- Dviašės orientacijos poli(vinilo alkoholio) plėvelė, kurios sudėtyje poli(vinilo alkoholis) sudaro ne mažiau kaip 97 % masės, nedengta, kurios storis ne didesnis kaip 1 mm</v>
      </c>
      <c r="J4419" s="410" t="str">
        <f t="shared" si="137"/>
        <v>kilogramai</v>
      </c>
    </row>
    <row r="4420" spans="1:10" ht="18" hidden="1" customHeight="1">
      <c r="A4420" s="414"/>
      <c r="B4420" s="414"/>
      <c r="C4420" s="414"/>
      <c r="D4420" s="414"/>
      <c r="E4420" s="412">
        <v>2012</v>
      </c>
      <c r="F4420" s="413"/>
      <c r="G4420" s="413"/>
      <c r="H4420" s="410">
        <f t="shared" si="136"/>
        <v>39209955</v>
      </c>
      <c r="I4420" s="410" t="str">
        <f t="shared" si="137"/>
        <v>--- Dviašės orientacijos poli(vinilo alkoholio) plėvelė, kurios sudėtyje poli(vinilo alkoholis) sudaro ne mažiau kaip 97 % masės, nedengta, kurios storis ne didesnis kaip 1 mm</v>
      </c>
      <c r="J4420" s="410" t="str">
        <f t="shared" si="137"/>
        <v>kilogramai</v>
      </c>
    </row>
    <row r="4421" spans="1:10" ht="18" hidden="1" customHeight="1">
      <c r="A4421" s="414"/>
      <c r="B4421" s="414"/>
      <c r="C4421" s="414"/>
      <c r="D4421" s="414"/>
      <c r="E4421" s="412">
        <v>2011</v>
      </c>
      <c r="F4421" s="413"/>
      <c r="G4421" s="413"/>
      <c r="H4421" s="410">
        <f t="shared" ref="H4421:H4484" si="138">+IF(B4421=0,H4420,VALUE(B4421))</f>
        <v>39209955</v>
      </c>
      <c r="I4421" s="410" t="str">
        <f t="shared" ref="I4421:J4484" si="139">+IF(C4421=0,I4420,C4421)</f>
        <v>--- Dviašės orientacijos poli(vinilo alkoholio) plėvelė, kurios sudėtyje poli(vinilo alkoholis) sudaro ne mažiau kaip 97 % masės, nedengta, kurios storis ne didesnis kaip 1 mm</v>
      </c>
      <c r="J4421" s="410" t="str">
        <f t="shared" si="139"/>
        <v>kilogramai</v>
      </c>
    </row>
    <row r="4422" spans="1:10" ht="18" hidden="1" customHeight="1">
      <c r="A4422" s="414"/>
      <c r="B4422" s="414"/>
      <c r="C4422" s="414"/>
      <c r="D4422" s="414"/>
      <c r="E4422" s="412">
        <v>2010</v>
      </c>
      <c r="F4422" s="413"/>
      <c r="G4422" s="413"/>
      <c r="H4422" s="410">
        <f t="shared" si="138"/>
        <v>39209955</v>
      </c>
      <c r="I4422" s="410" t="str">
        <f t="shared" si="139"/>
        <v>--- Dviašės orientacijos poli(vinilo alkoholio) plėvelė, kurios sudėtyje poli(vinilo alkoholis) sudaro ne mažiau kaip 97 % masės, nedengta, kurios storis ne didesnis kaip 1 mm</v>
      </c>
      <c r="J4422" s="410" t="str">
        <f t="shared" si="139"/>
        <v>kilogramai</v>
      </c>
    </row>
    <row r="4423" spans="1:10" ht="18" hidden="1" customHeight="1">
      <c r="A4423" s="414"/>
      <c r="B4423" s="414"/>
      <c r="C4423" s="414"/>
      <c r="D4423" s="414"/>
      <c r="E4423" s="412">
        <v>2009</v>
      </c>
      <c r="F4423" s="413">
        <v>0</v>
      </c>
      <c r="G4423" s="413">
        <v>25.1</v>
      </c>
      <c r="H4423" s="410">
        <f t="shared" si="138"/>
        <v>39209955</v>
      </c>
      <c r="I4423" s="410" t="str">
        <f t="shared" si="139"/>
        <v>--- Dviašės orientacijos poli(vinilo alkoholio) plėvelė, kurios sudėtyje poli(vinilo alkoholis) sudaro ne mažiau kaip 97 % masės, nedengta, kurios storis ne didesnis kaip 1 mm</v>
      </c>
      <c r="J4423" s="410" t="str">
        <f t="shared" si="139"/>
        <v>kilogramai</v>
      </c>
    </row>
    <row r="4424" spans="1:10" ht="18" hidden="1" customHeight="1">
      <c r="A4424" s="414"/>
      <c r="B4424" s="414"/>
      <c r="C4424" s="414"/>
      <c r="D4424" s="414"/>
      <c r="E4424" s="412">
        <v>2008</v>
      </c>
      <c r="F4424" s="413">
        <v>0</v>
      </c>
      <c r="G4424" s="413">
        <v>2.6</v>
      </c>
      <c r="H4424" s="410">
        <f t="shared" si="138"/>
        <v>39209955</v>
      </c>
      <c r="I4424" s="410" t="str">
        <f t="shared" si="139"/>
        <v>--- Dviašės orientacijos poli(vinilo alkoholio) plėvelė, kurios sudėtyje poli(vinilo alkoholis) sudaro ne mažiau kaip 97 % masės, nedengta, kurios storis ne didesnis kaip 1 mm</v>
      </c>
      <c r="J4424" s="410" t="str">
        <f t="shared" si="139"/>
        <v>kilogramai</v>
      </c>
    </row>
    <row r="4425" spans="1:10" ht="18" hidden="1" customHeight="1">
      <c r="A4425" s="414"/>
      <c r="B4425" s="414"/>
      <c r="C4425" s="414"/>
      <c r="D4425" s="414"/>
      <c r="E4425" s="412">
        <v>2007</v>
      </c>
      <c r="F4425" s="413">
        <v>0</v>
      </c>
      <c r="G4425" s="413">
        <v>2.2999999999999998</v>
      </c>
      <c r="H4425" s="410">
        <f t="shared" si="138"/>
        <v>39209955</v>
      </c>
      <c r="I4425" s="410" t="str">
        <f t="shared" si="139"/>
        <v>--- Dviašės orientacijos poli(vinilo alkoholio) plėvelė, kurios sudėtyje poli(vinilo alkoholis) sudaro ne mažiau kaip 97 % masės, nedengta, kurios storis ne didesnis kaip 1 mm</v>
      </c>
      <c r="J4425" s="410" t="str">
        <f t="shared" si="139"/>
        <v>kilogramai</v>
      </c>
    </row>
    <row r="4426" spans="1:10" ht="18" hidden="1" customHeight="1">
      <c r="A4426" s="414"/>
      <c r="B4426" s="414"/>
      <c r="C4426" s="414"/>
      <c r="D4426" s="414"/>
      <c r="E4426" s="412">
        <v>2006</v>
      </c>
      <c r="F4426" s="413">
        <v>1.5</v>
      </c>
      <c r="G4426" s="413">
        <v>7.6</v>
      </c>
      <c r="H4426" s="410">
        <f t="shared" si="138"/>
        <v>39209955</v>
      </c>
      <c r="I4426" s="410" t="str">
        <f t="shared" si="139"/>
        <v>--- Dviašės orientacijos poli(vinilo alkoholio) plėvelė, kurios sudėtyje poli(vinilo alkoholis) sudaro ne mažiau kaip 97 % masės, nedengta, kurios storis ne didesnis kaip 1 mm</v>
      </c>
      <c r="J4426" s="410" t="str">
        <f t="shared" si="139"/>
        <v>kilogramai</v>
      </c>
    </row>
    <row r="4427" spans="1:10" ht="18" hidden="1" customHeight="1">
      <c r="A4427" s="414"/>
      <c r="B4427" s="414"/>
      <c r="C4427" s="414"/>
      <c r="D4427" s="414"/>
      <c r="E4427" s="412">
        <v>2005</v>
      </c>
      <c r="F4427" s="413">
        <v>0.6</v>
      </c>
      <c r="G4427" s="413">
        <v>414</v>
      </c>
      <c r="H4427" s="410">
        <f t="shared" si="138"/>
        <v>39209955</v>
      </c>
      <c r="I4427" s="410" t="str">
        <f t="shared" si="139"/>
        <v>--- Dviašės orientacijos poli(vinilo alkoholio) plėvelė, kurios sudėtyje poli(vinilo alkoholis) sudaro ne mažiau kaip 97 % masės, nedengta, kurios storis ne didesnis kaip 1 mm</v>
      </c>
      <c r="J4427" s="410" t="str">
        <f t="shared" si="139"/>
        <v>kilogramai</v>
      </c>
    </row>
    <row r="4428" spans="1:10" ht="18" hidden="1" customHeight="1">
      <c r="A4428" s="414"/>
      <c r="B4428" s="411" t="s">
        <v>3572</v>
      </c>
      <c r="C4428" s="411" t="s">
        <v>3529</v>
      </c>
      <c r="D4428" s="411" t="s">
        <v>3054</v>
      </c>
      <c r="E4428" s="412">
        <v>2018</v>
      </c>
      <c r="F4428" s="413">
        <v>24559.9</v>
      </c>
      <c r="G4428" s="413">
        <v>87042.5</v>
      </c>
      <c r="H4428" s="410">
        <f t="shared" si="138"/>
        <v>39209959</v>
      </c>
      <c r="I4428" s="410" t="str">
        <f t="shared" si="139"/>
        <v>---- Kiti</v>
      </c>
      <c r="J4428" s="410" t="str">
        <f t="shared" si="139"/>
        <v>kilogramai</v>
      </c>
    </row>
    <row r="4429" spans="1:10" ht="18" hidden="1" customHeight="1">
      <c r="A4429" s="414"/>
      <c r="B4429" s="414"/>
      <c r="C4429" s="414"/>
      <c r="D4429" s="414"/>
      <c r="E4429" s="412">
        <v>2017</v>
      </c>
      <c r="F4429" s="413">
        <v>16772.900000000001</v>
      </c>
      <c r="G4429" s="413">
        <v>90626.4</v>
      </c>
      <c r="H4429" s="410">
        <f t="shared" si="138"/>
        <v>39209959</v>
      </c>
      <c r="I4429" s="410" t="str">
        <f t="shared" si="139"/>
        <v>---- Kiti</v>
      </c>
      <c r="J4429" s="410" t="str">
        <f t="shared" si="139"/>
        <v>kilogramai</v>
      </c>
    </row>
    <row r="4430" spans="1:10" ht="18" hidden="1" customHeight="1">
      <c r="A4430" s="414"/>
      <c r="B4430" s="414"/>
      <c r="C4430" s="414"/>
      <c r="D4430" s="414"/>
      <c r="E4430" s="412">
        <v>2016</v>
      </c>
      <c r="F4430" s="413">
        <v>36926</v>
      </c>
      <c r="G4430" s="413">
        <v>172038.39999999999</v>
      </c>
      <c r="H4430" s="410">
        <f t="shared" si="138"/>
        <v>39209959</v>
      </c>
      <c r="I4430" s="410" t="str">
        <f t="shared" si="139"/>
        <v>---- Kiti</v>
      </c>
      <c r="J4430" s="410" t="str">
        <f t="shared" si="139"/>
        <v>kilogramai</v>
      </c>
    </row>
    <row r="4431" spans="1:10" ht="18" hidden="1" customHeight="1">
      <c r="A4431" s="414"/>
      <c r="B4431" s="414"/>
      <c r="C4431" s="414"/>
      <c r="D4431" s="414"/>
      <c r="E4431" s="412">
        <v>2015</v>
      </c>
      <c r="F4431" s="413">
        <v>27364.1</v>
      </c>
      <c r="G4431" s="413">
        <v>151724.79999999999</v>
      </c>
      <c r="H4431" s="410">
        <f t="shared" si="138"/>
        <v>39209959</v>
      </c>
      <c r="I4431" s="410" t="str">
        <f t="shared" si="139"/>
        <v>---- Kiti</v>
      </c>
      <c r="J4431" s="410" t="str">
        <f t="shared" si="139"/>
        <v>kilogramai</v>
      </c>
    </row>
    <row r="4432" spans="1:10" ht="18" hidden="1" customHeight="1">
      <c r="A4432" s="414"/>
      <c r="B4432" s="414"/>
      <c r="C4432" s="414"/>
      <c r="D4432" s="414"/>
      <c r="E4432" s="412">
        <v>2014</v>
      </c>
      <c r="F4432" s="413">
        <v>26451.200000000001</v>
      </c>
      <c r="G4432" s="413">
        <v>355854.3</v>
      </c>
      <c r="H4432" s="410">
        <f t="shared" si="138"/>
        <v>39209959</v>
      </c>
      <c r="I4432" s="410" t="str">
        <f t="shared" si="139"/>
        <v>---- Kiti</v>
      </c>
      <c r="J4432" s="410" t="str">
        <f t="shared" si="139"/>
        <v>kilogramai</v>
      </c>
    </row>
    <row r="4433" spans="1:10" ht="18" hidden="1" customHeight="1">
      <c r="A4433" s="414"/>
      <c r="B4433" s="414"/>
      <c r="C4433" s="414"/>
      <c r="D4433" s="414"/>
      <c r="E4433" s="412">
        <v>2013</v>
      </c>
      <c r="F4433" s="413">
        <v>6683.7</v>
      </c>
      <c r="G4433" s="413">
        <v>323162.7</v>
      </c>
      <c r="H4433" s="410">
        <f t="shared" si="138"/>
        <v>39209959</v>
      </c>
      <c r="I4433" s="410" t="str">
        <f t="shared" si="139"/>
        <v>---- Kiti</v>
      </c>
      <c r="J4433" s="410" t="str">
        <f t="shared" si="139"/>
        <v>kilogramai</v>
      </c>
    </row>
    <row r="4434" spans="1:10" ht="18" hidden="1" customHeight="1">
      <c r="A4434" s="414"/>
      <c r="B4434" s="414"/>
      <c r="C4434" s="414"/>
      <c r="D4434" s="414"/>
      <c r="E4434" s="412">
        <v>2012</v>
      </c>
      <c r="F4434" s="413">
        <v>8378.4</v>
      </c>
      <c r="G4434" s="413">
        <v>179296.2</v>
      </c>
      <c r="H4434" s="410">
        <f t="shared" si="138"/>
        <v>39209959</v>
      </c>
      <c r="I4434" s="410" t="str">
        <f t="shared" si="139"/>
        <v>---- Kiti</v>
      </c>
      <c r="J4434" s="410" t="str">
        <f t="shared" si="139"/>
        <v>kilogramai</v>
      </c>
    </row>
    <row r="4435" spans="1:10" ht="18" hidden="1" customHeight="1">
      <c r="A4435" s="414"/>
      <c r="B4435" s="414"/>
      <c r="C4435" s="414"/>
      <c r="D4435" s="414"/>
      <c r="E4435" s="412">
        <v>2011</v>
      </c>
      <c r="F4435" s="413">
        <v>12272.4</v>
      </c>
      <c r="G4435" s="413">
        <v>4696.8</v>
      </c>
      <c r="H4435" s="410">
        <f t="shared" si="138"/>
        <v>39209959</v>
      </c>
      <c r="I4435" s="410" t="str">
        <f t="shared" si="139"/>
        <v>---- Kiti</v>
      </c>
      <c r="J4435" s="410" t="str">
        <f t="shared" si="139"/>
        <v>kilogramai</v>
      </c>
    </row>
    <row r="4436" spans="1:10" ht="18" hidden="1" customHeight="1">
      <c r="A4436" s="414"/>
      <c r="B4436" s="414"/>
      <c r="C4436" s="414"/>
      <c r="D4436" s="414"/>
      <c r="E4436" s="412">
        <v>2010</v>
      </c>
      <c r="F4436" s="413">
        <v>1111.4000000000001</v>
      </c>
      <c r="G4436" s="413">
        <v>8694.2000000000007</v>
      </c>
      <c r="H4436" s="410">
        <f t="shared" si="138"/>
        <v>39209959</v>
      </c>
      <c r="I4436" s="410" t="str">
        <f t="shared" si="139"/>
        <v>---- Kiti</v>
      </c>
      <c r="J4436" s="410" t="str">
        <f t="shared" si="139"/>
        <v>kilogramai</v>
      </c>
    </row>
    <row r="4437" spans="1:10" ht="18" hidden="1" customHeight="1">
      <c r="A4437" s="414"/>
      <c r="B4437" s="414"/>
      <c r="C4437" s="414"/>
      <c r="D4437" s="414"/>
      <c r="E4437" s="412">
        <v>2009</v>
      </c>
      <c r="F4437" s="413">
        <v>236.7</v>
      </c>
      <c r="G4437" s="413">
        <v>2483.1</v>
      </c>
      <c r="H4437" s="410">
        <f t="shared" si="138"/>
        <v>39209959</v>
      </c>
      <c r="I4437" s="410" t="str">
        <f t="shared" si="139"/>
        <v>---- Kiti</v>
      </c>
      <c r="J4437" s="410" t="str">
        <f t="shared" si="139"/>
        <v>kilogramai</v>
      </c>
    </row>
    <row r="4438" spans="1:10" ht="18" hidden="1" customHeight="1">
      <c r="A4438" s="414"/>
      <c r="B4438" s="414"/>
      <c r="C4438" s="414"/>
      <c r="D4438" s="414"/>
      <c r="E4438" s="412">
        <v>2008</v>
      </c>
      <c r="F4438" s="413">
        <v>196.9</v>
      </c>
      <c r="G4438" s="413">
        <v>7784.3</v>
      </c>
      <c r="H4438" s="410">
        <f t="shared" si="138"/>
        <v>39209959</v>
      </c>
      <c r="I4438" s="410" t="str">
        <f t="shared" si="139"/>
        <v>---- Kiti</v>
      </c>
      <c r="J4438" s="410" t="str">
        <f t="shared" si="139"/>
        <v>kilogramai</v>
      </c>
    </row>
    <row r="4439" spans="1:10" ht="18" hidden="1" customHeight="1">
      <c r="A4439" s="414"/>
      <c r="B4439" s="414"/>
      <c r="C4439" s="414"/>
      <c r="D4439" s="414"/>
      <c r="E4439" s="412">
        <v>2007</v>
      </c>
      <c r="F4439" s="413">
        <v>1630.8</v>
      </c>
      <c r="G4439" s="413">
        <v>4701.3</v>
      </c>
      <c r="H4439" s="410">
        <f t="shared" si="138"/>
        <v>39209959</v>
      </c>
      <c r="I4439" s="410" t="str">
        <f t="shared" si="139"/>
        <v>---- Kiti</v>
      </c>
      <c r="J4439" s="410" t="str">
        <f t="shared" si="139"/>
        <v>kilogramai</v>
      </c>
    </row>
    <row r="4440" spans="1:10" ht="18" hidden="1" customHeight="1">
      <c r="A4440" s="414"/>
      <c r="B4440" s="414"/>
      <c r="C4440" s="414"/>
      <c r="D4440" s="414"/>
      <c r="E4440" s="412">
        <v>2006</v>
      </c>
      <c r="F4440" s="413">
        <v>382.4</v>
      </c>
      <c r="G4440" s="413">
        <v>6056.8</v>
      </c>
      <c r="H4440" s="410">
        <f t="shared" si="138"/>
        <v>39209959</v>
      </c>
      <c r="I4440" s="410" t="str">
        <f t="shared" si="139"/>
        <v>---- Kiti</v>
      </c>
      <c r="J4440" s="410" t="str">
        <f t="shared" si="139"/>
        <v>kilogramai</v>
      </c>
    </row>
    <row r="4441" spans="1:10" ht="18" hidden="1" customHeight="1">
      <c r="A4441" s="414"/>
      <c r="B4441" s="414"/>
      <c r="C4441" s="414"/>
      <c r="D4441" s="414"/>
      <c r="E4441" s="412">
        <v>2005</v>
      </c>
      <c r="F4441" s="413">
        <v>101.9</v>
      </c>
      <c r="G4441" s="413">
        <v>247526.2</v>
      </c>
      <c r="H4441" s="410">
        <f t="shared" si="138"/>
        <v>39209959</v>
      </c>
      <c r="I4441" s="410" t="str">
        <f t="shared" si="139"/>
        <v>---- Kiti</v>
      </c>
      <c r="J4441" s="410" t="str">
        <f t="shared" si="139"/>
        <v>kilogramai</v>
      </c>
    </row>
    <row r="4442" spans="1:10" ht="18" hidden="1" customHeight="1">
      <c r="A4442" s="414"/>
      <c r="B4442" s="411" t="s">
        <v>3573</v>
      </c>
      <c r="C4442" s="411" t="s">
        <v>3335</v>
      </c>
      <c r="D4442" s="411" t="s">
        <v>3054</v>
      </c>
      <c r="E4442" s="412">
        <v>2018</v>
      </c>
      <c r="F4442" s="413">
        <v>425390.2</v>
      </c>
      <c r="G4442" s="413">
        <v>1154997.8999999999</v>
      </c>
      <c r="H4442" s="410">
        <f t="shared" si="138"/>
        <v>39209990</v>
      </c>
      <c r="I4442" s="410" t="str">
        <f t="shared" si="139"/>
        <v>--- Kitos</v>
      </c>
      <c r="J4442" s="410" t="str">
        <f t="shared" si="139"/>
        <v>kilogramai</v>
      </c>
    </row>
    <row r="4443" spans="1:10" ht="18" hidden="1" customHeight="1">
      <c r="A4443" s="414"/>
      <c r="B4443" s="414"/>
      <c r="C4443" s="414"/>
      <c r="D4443" s="414"/>
      <c r="E4443" s="412">
        <v>2017</v>
      </c>
      <c r="F4443" s="413">
        <v>540576.69999999995</v>
      </c>
      <c r="G4443" s="413">
        <v>1258826.3</v>
      </c>
      <c r="H4443" s="410">
        <f t="shared" si="138"/>
        <v>39209990</v>
      </c>
      <c r="I4443" s="410" t="str">
        <f t="shared" si="139"/>
        <v>--- Kitos</v>
      </c>
      <c r="J4443" s="410" t="str">
        <f t="shared" si="139"/>
        <v>kilogramai</v>
      </c>
    </row>
    <row r="4444" spans="1:10" ht="18" hidden="1" customHeight="1">
      <c r="A4444" s="414"/>
      <c r="B4444" s="414"/>
      <c r="C4444" s="414"/>
      <c r="D4444" s="414"/>
      <c r="E4444" s="412">
        <v>2016</v>
      </c>
      <c r="F4444" s="413">
        <v>384340.4</v>
      </c>
      <c r="G4444" s="413">
        <v>943838.8</v>
      </c>
      <c r="H4444" s="410">
        <f t="shared" si="138"/>
        <v>39209990</v>
      </c>
      <c r="I4444" s="410" t="str">
        <f t="shared" si="139"/>
        <v>--- Kitos</v>
      </c>
      <c r="J4444" s="410" t="str">
        <f t="shared" si="139"/>
        <v>kilogramai</v>
      </c>
    </row>
    <row r="4445" spans="1:10" ht="18" hidden="1" customHeight="1">
      <c r="A4445" s="414"/>
      <c r="B4445" s="414"/>
      <c r="C4445" s="414"/>
      <c r="D4445" s="414"/>
      <c r="E4445" s="412">
        <v>2015</v>
      </c>
      <c r="F4445" s="413">
        <v>257261.4</v>
      </c>
      <c r="G4445" s="413">
        <v>902019</v>
      </c>
      <c r="H4445" s="410">
        <f t="shared" si="138"/>
        <v>39209990</v>
      </c>
      <c r="I4445" s="410" t="str">
        <f t="shared" si="139"/>
        <v>--- Kitos</v>
      </c>
      <c r="J4445" s="410" t="str">
        <f t="shared" si="139"/>
        <v>kilogramai</v>
      </c>
    </row>
    <row r="4446" spans="1:10" ht="18" hidden="1" customHeight="1">
      <c r="A4446" s="414"/>
      <c r="B4446" s="414"/>
      <c r="C4446" s="414"/>
      <c r="D4446" s="414"/>
      <c r="E4446" s="412">
        <v>2014</v>
      </c>
      <c r="F4446" s="413">
        <v>188118.5</v>
      </c>
      <c r="G4446" s="413">
        <v>1171607.8999999999</v>
      </c>
      <c r="H4446" s="410">
        <f t="shared" si="138"/>
        <v>39209990</v>
      </c>
      <c r="I4446" s="410" t="str">
        <f t="shared" si="139"/>
        <v>--- Kitos</v>
      </c>
      <c r="J4446" s="410" t="str">
        <f t="shared" si="139"/>
        <v>kilogramai</v>
      </c>
    </row>
    <row r="4447" spans="1:10" ht="18" hidden="1" customHeight="1">
      <c r="A4447" s="414"/>
      <c r="B4447" s="414"/>
      <c r="C4447" s="414"/>
      <c r="D4447" s="414"/>
      <c r="E4447" s="412">
        <v>2013</v>
      </c>
      <c r="F4447" s="413">
        <v>228864.6</v>
      </c>
      <c r="G4447" s="413">
        <v>843458.1</v>
      </c>
      <c r="H4447" s="410">
        <f t="shared" si="138"/>
        <v>39209990</v>
      </c>
      <c r="I4447" s="410" t="str">
        <f t="shared" si="139"/>
        <v>--- Kitos</v>
      </c>
      <c r="J4447" s="410" t="str">
        <f t="shared" si="139"/>
        <v>kilogramai</v>
      </c>
    </row>
    <row r="4448" spans="1:10" ht="18" hidden="1" customHeight="1">
      <c r="A4448" s="414"/>
      <c r="B4448" s="414"/>
      <c r="C4448" s="414"/>
      <c r="D4448" s="414"/>
      <c r="E4448" s="412">
        <v>2012</v>
      </c>
      <c r="F4448" s="413">
        <v>223960.7</v>
      </c>
      <c r="G4448" s="413">
        <v>873628.5</v>
      </c>
      <c r="H4448" s="410">
        <f t="shared" si="138"/>
        <v>39209990</v>
      </c>
      <c r="I4448" s="410" t="str">
        <f t="shared" si="139"/>
        <v>--- Kitos</v>
      </c>
      <c r="J4448" s="410" t="str">
        <f t="shared" si="139"/>
        <v>kilogramai</v>
      </c>
    </row>
    <row r="4449" spans="1:10" ht="18" hidden="1" customHeight="1">
      <c r="A4449" s="414"/>
      <c r="B4449" s="414"/>
      <c r="C4449" s="414"/>
      <c r="D4449" s="414"/>
      <c r="E4449" s="412">
        <v>2011</v>
      </c>
      <c r="F4449" s="413">
        <v>267405.09999999998</v>
      </c>
      <c r="G4449" s="413">
        <v>772327.2</v>
      </c>
      <c r="H4449" s="410">
        <f t="shared" si="138"/>
        <v>39209990</v>
      </c>
      <c r="I4449" s="410" t="str">
        <f t="shared" si="139"/>
        <v>--- Kitos</v>
      </c>
      <c r="J4449" s="410" t="str">
        <f t="shared" si="139"/>
        <v>kilogramai</v>
      </c>
    </row>
    <row r="4450" spans="1:10" ht="18" hidden="1" customHeight="1">
      <c r="A4450" s="414"/>
      <c r="B4450" s="414"/>
      <c r="C4450" s="414"/>
      <c r="D4450" s="414"/>
      <c r="E4450" s="412">
        <v>2010</v>
      </c>
      <c r="F4450" s="413">
        <v>139226</v>
      </c>
      <c r="G4450" s="413">
        <v>624051.5</v>
      </c>
      <c r="H4450" s="410">
        <f t="shared" si="138"/>
        <v>39209990</v>
      </c>
      <c r="I4450" s="410" t="str">
        <f t="shared" si="139"/>
        <v>--- Kitos</v>
      </c>
      <c r="J4450" s="410" t="str">
        <f t="shared" si="139"/>
        <v>kilogramai</v>
      </c>
    </row>
    <row r="4451" spans="1:10" ht="18" hidden="1" customHeight="1">
      <c r="A4451" s="414"/>
      <c r="B4451" s="414"/>
      <c r="C4451" s="414"/>
      <c r="D4451" s="414"/>
      <c r="E4451" s="412">
        <v>2009</v>
      </c>
      <c r="F4451" s="413">
        <v>94305.3</v>
      </c>
      <c r="G4451" s="413">
        <v>709610.9</v>
      </c>
      <c r="H4451" s="410">
        <f t="shared" si="138"/>
        <v>39209990</v>
      </c>
      <c r="I4451" s="410" t="str">
        <f t="shared" si="139"/>
        <v>--- Kitos</v>
      </c>
      <c r="J4451" s="410" t="str">
        <f t="shared" si="139"/>
        <v>kilogramai</v>
      </c>
    </row>
    <row r="4452" spans="1:10" ht="18" hidden="1" customHeight="1">
      <c r="A4452" s="414"/>
      <c r="B4452" s="414"/>
      <c r="C4452" s="414"/>
      <c r="D4452" s="414"/>
      <c r="E4452" s="412">
        <v>2008</v>
      </c>
      <c r="F4452" s="413">
        <v>122257.7</v>
      </c>
      <c r="G4452" s="413">
        <v>1014851.8</v>
      </c>
      <c r="H4452" s="410">
        <f t="shared" si="138"/>
        <v>39209990</v>
      </c>
      <c r="I4452" s="410" t="str">
        <f t="shared" si="139"/>
        <v>--- Kitos</v>
      </c>
      <c r="J4452" s="410" t="str">
        <f t="shared" si="139"/>
        <v>kilogramai</v>
      </c>
    </row>
    <row r="4453" spans="1:10" ht="18" hidden="1" customHeight="1">
      <c r="A4453" s="414"/>
      <c r="B4453" s="414"/>
      <c r="C4453" s="414"/>
      <c r="D4453" s="414"/>
      <c r="E4453" s="412">
        <v>2007</v>
      </c>
      <c r="F4453" s="413">
        <v>75448.3</v>
      </c>
      <c r="G4453" s="413">
        <v>692372.7</v>
      </c>
      <c r="H4453" s="410">
        <f t="shared" si="138"/>
        <v>39209990</v>
      </c>
      <c r="I4453" s="410" t="str">
        <f t="shared" si="139"/>
        <v>--- Kitos</v>
      </c>
      <c r="J4453" s="410" t="str">
        <f t="shared" si="139"/>
        <v>kilogramai</v>
      </c>
    </row>
    <row r="4454" spans="1:10" ht="18" hidden="1" customHeight="1">
      <c r="A4454" s="414"/>
      <c r="B4454" s="414"/>
      <c r="C4454" s="414"/>
      <c r="D4454" s="414"/>
      <c r="E4454" s="412">
        <v>2006</v>
      </c>
      <c r="F4454" s="413">
        <v>115554.1</v>
      </c>
      <c r="G4454" s="413">
        <v>692205.2</v>
      </c>
      <c r="H4454" s="410">
        <f t="shared" si="138"/>
        <v>39209990</v>
      </c>
      <c r="I4454" s="410" t="str">
        <f t="shared" si="139"/>
        <v>--- Kitos</v>
      </c>
      <c r="J4454" s="410" t="str">
        <f t="shared" si="139"/>
        <v>kilogramai</v>
      </c>
    </row>
    <row r="4455" spans="1:10" ht="18" hidden="1" customHeight="1">
      <c r="A4455" s="414"/>
      <c r="B4455" s="414"/>
      <c r="C4455" s="414"/>
      <c r="D4455" s="414"/>
      <c r="E4455" s="412">
        <v>2005</v>
      </c>
      <c r="F4455" s="413">
        <v>89253.8</v>
      </c>
      <c r="G4455" s="413">
        <v>368823.8</v>
      </c>
      <c r="H4455" s="410">
        <f t="shared" si="138"/>
        <v>39209990</v>
      </c>
      <c r="I4455" s="410" t="str">
        <f t="shared" si="139"/>
        <v>--- Kitos</v>
      </c>
      <c r="J4455" s="410" t="str">
        <f t="shared" si="139"/>
        <v>kilogramai</v>
      </c>
    </row>
    <row r="4456" spans="1:10" ht="18" hidden="1" customHeight="1">
      <c r="A4456" s="414"/>
      <c r="B4456" s="411" t="s">
        <v>3574</v>
      </c>
      <c r="C4456" s="411" t="s">
        <v>3575</v>
      </c>
      <c r="D4456" s="411" t="s">
        <v>3054</v>
      </c>
      <c r="E4456" s="412">
        <v>2018</v>
      </c>
      <c r="F4456" s="413">
        <v>5705819.5</v>
      </c>
      <c r="G4456" s="413">
        <v>3113490.3</v>
      </c>
      <c r="H4456" s="410">
        <f t="shared" si="138"/>
        <v>39211100</v>
      </c>
      <c r="I4456" s="410" t="str">
        <f t="shared" si="139"/>
        <v>--- Iš stireno polimerų</v>
      </c>
      <c r="J4456" s="410" t="str">
        <f t="shared" si="139"/>
        <v>kilogramai</v>
      </c>
    </row>
    <row r="4457" spans="1:10" ht="18" hidden="1" customHeight="1">
      <c r="A4457" s="414"/>
      <c r="B4457" s="414"/>
      <c r="C4457" s="414"/>
      <c r="D4457" s="414"/>
      <c r="E4457" s="412">
        <v>2017</v>
      </c>
      <c r="F4457" s="413">
        <v>5207272.4000000004</v>
      </c>
      <c r="G4457" s="413">
        <v>2712160</v>
      </c>
      <c r="H4457" s="410">
        <f t="shared" si="138"/>
        <v>39211100</v>
      </c>
      <c r="I4457" s="410" t="str">
        <f t="shared" si="139"/>
        <v>--- Iš stireno polimerų</v>
      </c>
      <c r="J4457" s="410" t="str">
        <f t="shared" si="139"/>
        <v>kilogramai</v>
      </c>
    </row>
    <row r="4458" spans="1:10" ht="18" hidden="1" customHeight="1">
      <c r="A4458" s="414"/>
      <c r="B4458" s="414"/>
      <c r="C4458" s="414"/>
      <c r="D4458" s="414"/>
      <c r="E4458" s="412">
        <v>2016</v>
      </c>
      <c r="F4458" s="413">
        <v>4008523.4</v>
      </c>
      <c r="G4458" s="413">
        <v>2248792.4</v>
      </c>
      <c r="H4458" s="410">
        <f t="shared" si="138"/>
        <v>39211100</v>
      </c>
      <c r="I4458" s="410" t="str">
        <f t="shared" si="139"/>
        <v>--- Iš stireno polimerų</v>
      </c>
      <c r="J4458" s="410" t="str">
        <f t="shared" si="139"/>
        <v>kilogramai</v>
      </c>
    </row>
    <row r="4459" spans="1:10" ht="18" hidden="1" customHeight="1">
      <c r="A4459" s="414"/>
      <c r="B4459" s="414"/>
      <c r="C4459" s="414"/>
      <c r="D4459" s="414"/>
      <c r="E4459" s="412">
        <v>2015</v>
      </c>
      <c r="F4459" s="413">
        <v>4116603.7</v>
      </c>
      <c r="G4459" s="413">
        <v>1955961.6</v>
      </c>
      <c r="H4459" s="410">
        <f t="shared" si="138"/>
        <v>39211100</v>
      </c>
      <c r="I4459" s="410" t="str">
        <f t="shared" si="139"/>
        <v>--- Iš stireno polimerų</v>
      </c>
      <c r="J4459" s="410" t="str">
        <f t="shared" si="139"/>
        <v>kilogramai</v>
      </c>
    </row>
    <row r="4460" spans="1:10" ht="18" hidden="1" customHeight="1">
      <c r="A4460" s="414"/>
      <c r="B4460" s="414"/>
      <c r="C4460" s="414"/>
      <c r="D4460" s="414"/>
      <c r="E4460" s="412">
        <v>2014</v>
      </c>
      <c r="F4460" s="413">
        <v>3959721.6</v>
      </c>
      <c r="G4460" s="413">
        <v>2229871.6</v>
      </c>
      <c r="H4460" s="410">
        <f t="shared" si="138"/>
        <v>39211100</v>
      </c>
      <c r="I4460" s="410" t="str">
        <f t="shared" si="139"/>
        <v>--- Iš stireno polimerų</v>
      </c>
      <c r="J4460" s="410" t="str">
        <f t="shared" si="139"/>
        <v>kilogramai</v>
      </c>
    </row>
    <row r="4461" spans="1:10" ht="18" hidden="1" customHeight="1">
      <c r="A4461" s="414"/>
      <c r="B4461" s="414"/>
      <c r="C4461" s="414"/>
      <c r="D4461" s="414"/>
      <c r="E4461" s="412">
        <v>2013</v>
      </c>
      <c r="F4461" s="413">
        <v>3965203</v>
      </c>
      <c r="G4461" s="413">
        <v>2030513.1</v>
      </c>
      <c r="H4461" s="410">
        <f t="shared" si="138"/>
        <v>39211100</v>
      </c>
      <c r="I4461" s="410" t="str">
        <f t="shared" si="139"/>
        <v>--- Iš stireno polimerų</v>
      </c>
      <c r="J4461" s="410" t="str">
        <f t="shared" si="139"/>
        <v>kilogramai</v>
      </c>
    </row>
    <row r="4462" spans="1:10" ht="18" hidden="1" customHeight="1">
      <c r="A4462" s="414"/>
      <c r="B4462" s="414"/>
      <c r="C4462" s="414"/>
      <c r="D4462" s="414"/>
      <c r="E4462" s="412">
        <v>2012</v>
      </c>
      <c r="F4462" s="413">
        <v>2822464.6</v>
      </c>
      <c r="G4462" s="413">
        <v>2187438.1</v>
      </c>
      <c r="H4462" s="410">
        <f t="shared" si="138"/>
        <v>39211100</v>
      </c>
      <c r="I4462" s="410" t="str">
        <f t="shared" si="139"/>
        <v>--- Iš stireno polimerų</v>
      </c>
      <c r="J4462" s="410" t="str">
        <f t="shared" si="139"/>
        <v>kilogramai</v>
      </c>
    </row>
    <row r="4463" spans="1:10" ht="18" hidden="1" customHeight="1">
      <c r="A4463" s="414"/>
      <c r="B4463" s="414"/>
      <c r="C4463" s="414"/>
      <c r="D4463" s="414"/>
      <c r="E4463" s="412">
        <v>2011</v>
      </c>
      <c r="F4463" s="413">
        <v>1025875.7</v>
      </c>
      <c r="G4463" s="413">
        <v>2546314.2000000002</v>
      </c>
      <c r="H4463" s="410">
        <f t="shared" si="138"/>
        <v>39211100</v>
      </c>
      <c r="I4463" s="410" t="str">
        <f t="shared" si="139"/>
        <v>--- Iš stireno polimerų</v>
      </c>
      <c r="J4463" s="410" t="str">
        <f t="shared" si="139"/>
        <v>kilogramai</v>
      </c>
    </row>
    <row r="4464" spans="1:10" ht="18" hidden="1" customHeight="1">
      <c r="A4464" s="414"/>
      <c r="B4464" s="414"/>
      <c r="C4464" s="414"/>
      <c r="D4464" s="414"/>
      <c r="E4464" s="412">
        <v>2010</v>
      </c>
      <c r="F4464" s="413">
        <v>337548.7</v>
      </c>
      <c r="G4464" s="413">
        <v>1904904.5</v>
      </c>
      <c r="H4464" s="410">
        <f t="shared" si="138"/>
        <v>39211100</v>
      </c>
      <c r="I4464" s="410" t="str">
        <f t="shared" si="139"/>
        <v>--- Iš stireno polimerų</v>
      </c>
      <c r="J4464" s="410" t="str">
        <f t="shared" si="139"/>
        <v>kilogramai</v>
      </c>
    </row>
    <row r="4465" spans="1:10" ht="18" hidden="1" customHeight="1">
      <c r="A4465" s="414"/>
      <c r="B4465" s="414"/>
      <c r="C4465" s="414"/>
      <c r="D4465" s="414"/>
      <c r="E4465" s="412">
        <v>2009</v>
      </c>
      <c r="F4465" s="413">
        <v>284119.8</v>
      </c>
      <c r="G4465" s="413">
        <v>1366570</v>
      </c>
      <c r="H4465" s="410">
        <f t="shared" si="138"/>
        <v>39211100</v>
      </c>
      <c r="I4465" s="410" t="str">
        <f t="shared" si="139"/>
        <v>--- Iš stireno polimerų</v>
      </c>
      <c r="J4465" s="410" t="str">
        <f t="shared" si="139"/>
        <v>kilogramai</v>
      </c>
    </row>
    <row r="4466" spans="1:10" ht="18" hidden="1" customHeight="1">
      <c r="A4466" s="414"/>
      <c r="B4466" s="414"/>
      <c r="C4466" s="414"/>
      <c r="D4466" s="414"/>
      <c r="E4466" s="412">
        <v>2008</v>
      </c>
      <c r="F4466" s="413">
        <v>430812.3</v>
      </c>
      <c r="G4466" s="413">
        <v>2432923.6</v>
      </c>
      <c r="H4466" s="410">
        <f t="shared" si="138"/>
        <v>39211100</v>
      </c>
      <c r="I4466" s="410" t="str">
        <f t="shared" si="139"/>
        <v>--- Iš stireno polimerų</v>
      </c>
      <c r="J4466" s="410" t="str">
        <f t="shared" si="139"/>
        <v>kilogramai</v>
      </c>
    </row>
    <row r="4467" spans="1:10" ht="18" hidden="1" customHeight="1">
      <c r="A4467" s="414"/>
      <c r="B4467" s="414"/>
      <c r="C4467" s="414"/>
      <c r="D4467" s="414"/>
      <c r="E4467" s="412">
        <v>2007</v>
      </c>
      <c r="F4467" s="413">
        <v>417603.7</v>
      </c>
      <c r="G4467" s="413">
        <v>2718057.5</v>
      </c>
      <c r="H4467" s="410">
        <f t="shared" si="138"/>
        <v>39211100</v>
      </c>
      <c r="I4467" s="410" t="str">
        <f t="shared" si="139"/>
        <v>--- Iš stireno polimerų</v>
      </c>
      <c r="J4467" s="410" t="str">
        <f t="shared" si="139"/>
        <v>kilogramai</v>
      </c>
    </row>
    <row r="4468" spans="1:10" ht="18" hidden="1" customHeight="1">
      <c r="A4468" s="414"/>
      <c r="B4468" s="414"/>
      <c r="C4468" s="414"/>
      <c r="D4468" s="414"/>
      <c r="E4468" s="412">
        <v>2006</v>
      </c>
      <c r="F4468" s="413">
        <v>705445.6</v>
      </c>
      <c r="G4468" s="413">
        <v>1255116.7</v>
      </c>
      <c r="H4468" s="410">
        <f t="shared" si="138"/>
        <v>39211100</v>
      </c>
      <c r="I4468" s="410" t="str">
        <f t="shared" si="139"/>
        <v>--- Iš stireno polimerų</v>
      </c>
      <c r="J4468" s="410" t="str">
        <f t="shared" si="139"/>
        <v>kilogramai</v>
      </c>
    </row>
    <row r="4469" spans="1:10" ht="18" hidden="1" customHeight="1">
      <c r="A4469" s="414"/>
      <c r="B4469" s="414"/>
      <c r="C4469" s="414"/>
      <c r="D4469" s="414"/>
      <c r="E4469" s="412">
        <v>2005</v>
      </c>
      <c r="F4469" s="413">
        <v>713706.5</v>
      </c>
      <c r="G4469" s="413">
        <v>1301129.3</v>
      </c>
      <c r="H4469" s="410">
        <f t="shared" si="138"/>
        <v>39211100</v>
      </c>
      <c r="I4469" s="410" t="str">
        <f t="shared" si="139"/>
        <v>--- Iš stireno polimerų</v>
      </c>
      <c r="J4469" s="410" t="str">
        <f t="shared" si="139"/>
        <v>kilogramai</v>
      </c>
    </row>
    <row r="4470" spans="1:10" ht="18" hidden="1" customHeight="1">
      <c r="A4470" s="414"/>
      <c r="B4470" s="411" t="s">
        <v>3576</v>
      </c>
      <c r="C4470" s="411" t="s">
        <v>3426</v>
      </c>
      <c r="D4470" s="411" t="s">
        <v>3054</v>
      </c>
      <c r="E4470" s="412">
        <v>2018</v>
      </c>
      <c r="F4470" s="413">
        <v>1775289.5</v>
      </c>
      <c r="G4470" s="413">
        <v>2234051</v>
      </c>
      <c r="H4470" s="410">
        <f t="shared" si="138"/>
        <v>39211200</v>
      </c>
      <c r="I4470" s="410" t="str">
        <f t="shared" si="139"/>
        <v>--- Iš vinilchlorido polimerų</v>
      </c>
      <c r="J4470" s="410" t="str">
        <f t="shared" si="139"/>
        <v>kilogramai</v>
      </c>
    </row>
    <row r="4471" spans="1:10" ht="18" hidden="1" customHeight="1">
      <c r="A4471" s="414"/>
      <c r="B4471" s="414"/>
      <c r="C4471" s="414"/>
      <c r="D4471" s="414"/>
      <c r="E4471" s="412">
        <v>2017</v>
      </c>
      <c r="F4471" s="413">
        <v>1855113.2</v>
      </c>
      <c r="G4471" s="413">
        <v>2233116.7000000002</v>
      </c>
      <c r="H4471" s="410">
        <f t="shared" si="138"/>
        <v>39211200</v>
      </c>
      <c r="I4471" s="410" t="str">
        <f t="shared" si="139"/>
        <v>--- Iš vinilchlorido polimerų</v>
      </c>
      <c r="J4471" s="410" t="str">
        <f t="shared" si="139"/>
        <v>kilogramai</v>
      </c>
    </row>
    <row r="4472" spans="1:10" ht="18" hidden="1" customHeight="1">
      <c r="A4472" s="414"/>
      <c r="B4472" s="414"/>
      <c r="C4472" s="414"/>
      <c r="D4472" s="414"/>
      <c r="E4472" s="412">
        <v>2016</v>
      </c>
      <c r="F4472" s="413">
        <v>1734237.6</v>
      </c>
      <c r="G4472" s="413">
        <v>1137063.8</v>
      </c>
      <c r="H4472" s="410">
        <f t="shared" si="138"/>
        <v>39211200</v>
      </c>
      <c r="I4472" s="410" t="str">
        <f t="shared" si="139"/>
        <v>--- Iš vinilchlorido polimerų</v>
      </c>
      <c r="J4472" s="410" t="str">
        <f t="shared" si="139"/>
        <v>kilogramai</v>
      </c>
    </row>
    <row r="4473" spans="1:10" ht="18" hidden="1" customHeight="1">
      <c r="A4473" s="414"/>
      <c r="B4473" s="414"/>
      <c r="C4473" s="414"/>
      <c r="D4473" s="414"/>
      <c r="E4473" s="412">
        <v>2015</v>
      </c>
      <c r="F4473" s="413">
        <v>465815.4</v>
      </c>
      <c r="G4473" s="413">
        <v>2523774.5</v>
      </c>
      <c r="H4473" s="410">
        <f t="shared" si="138"/>
        <v>39211200</v>
      </c>
      <c r="I4473" s="410" t="str">
        <f t="shared" si="139"/>
        <v>--- Iš vinilchlorido polimerų</v>
      </c>
      <c r="J4473" s="410" t="str">
        <f t="shared" si="139"/>
        <v>kilogramai</v>
      </c>
    </row>
    <row r="4474" spans="1:10" ht="18" hidden="1" customHeight="1">
      <c r="A4474" s="414"/>
      <c r="B4474" s="414"/>
      <c r="C4474" s="414"/>
      <c r="D4474" s="414"/>
      <c r="E4474" s="412">
        <v>2014</v>
      </c>
      <c r="F4474" s="413">
        <v>90822.3</v>
      </c>
      <c r="G4474" s="413">
        <v>1967730</v>
      </c>
      <c r="H4474" s="410">
        <f t="shared" si="138"/>
        <v>39211200</v>
      </c>
      <c r="I4474" s="410" t="str">
        <f t="shared" si="139"/>
        <v>--- Iš vinilchlorido polimerų</v>
      </c>
      <c r="J4474" s="410" t="str">
        <f t="shared" si="139"/>
        <v>kilogramai</v>
      </c>
    </row>
    <row r="4475" spans="1:10" ht="18" hidden="1" customHeight="1">
      <c r="A4475" s="414"/>
      <c r="B4475" s="414"/>
      <c r="C4475" s="414"/>
      <c r="D4475" s="414"/>
      <c r="E4475" s="412">
        <v>2013</v>
      </c>
      <c r="F4475" s="413">
        <v>239179.1</v>
      </c>
      <c r="G4475" s="413">
        <v>1396487</v>
      </c>
      <c r="H4475" s="410">
        <f t="shared" si="138"/>
        <v>39211200</v>
      </c>
      <c r="I4475" s="410" t="str">
        <f t="shared" si="139"/>
        <v>--- Iš vinilchlorido polimerų</v>
      </c>
      <c r="J4475" s="410" t="str">
        <f t="shared" si="139"/>
        <v>kilogramai</v>
      </c>
    </row>
    <row r="4476" spans="1:10" ht="18" hidden="1" customHeight="1">
      <c r="A4476" s="414"/>
      <c r="B4476" s="414"/>
      <c r="C4476" s="414"/>
      <c r="D4476" s="414"/>
      <c r="E4476" s="412">
        <v>2012</v>
      </c>
      <c r="F4476" s="413">
        <v>785299.6</v>
      </c>
      <c r="G4476" s="413">
        <v>1064719.3999999999</v>
      </c>
      <c r="H4476" s="410">
        <f t="shared" si="138"/>
        <v>39211200</v>
      </c>
      <c r="I4476" s="410" t="str">
        <f t="shared" si="139"/>
        <v>--- Iš vinilchlorido polimerų</v>
      </c>
      <c r="J4476" s="410" t="str">
        <f t="shared" si="139"/>
        <v>kilogramai</v>
      </c>
    </row>
    <row r="4477" spans="1:10" ht="18" hidden="1" customHeight="1">
      <c r="A4477" s="414"/>
      <c r="B4477" s="414"/>
      <c r="C4477" s="414"/>
      <c r="D4477" s="414"/>
      <c r="E4477" s="412">
        <v>2011</v>
      </c>
      <c r="F4477" s="413">
        <v>659781.69999999995</v>
      </c>
      <c r="G4477" s="413">
        <v>785662.7</v>
      </c>
      <c r="H4477" s="410">
        <f t="shared" si="138"/>
        <v>39211200</v>
      </c>
      <c r="I4477" s="410" t="str">
        <f t="shared" si="139"/>
        <v>--- Iš vinilchlorido polimerų</v>
      </c>
      <c r="J4477" s="410" t="str">
        <f t="shared" si="139"/>
        <v>kilogramai</v>
      </c>
    </row>
    <row r="4478" spans="1:10" ht="18" hidden="1" customHeight="1">
      <c r="A4478" s="414"/>
      <c r="B4478" s="414"/>
      <c r="C4478" s="414"/>
      <c r="D4478" s="414"/>
      <c r="E4478" s="412">
        <v>2010</v>
      </c>
      <c r="F4478" s="413">
        <v>453087.4</v>
      </c>
      <c r="G4478" s="413">
        <v>934294.9</v>
      </c>
      <c r="H4478" s="410">
        <f t="shared" si="138"/>
        <v>39211200</v>
      </c>
      <c r="I4478" s="410" t="str">
        <f t="shared" si="139"/>
        <v>--- Iš vinilchlorido polimerų</v>
      </c>
      <c r="J4478" s="410" t="str">
        <f t="shared" si="139"/>
        <v>kilogramai</v>
      </c>
    </row>
    <row r="4479" spans="1:10" ht="18" hidden="1" customHeight="1">
      <c r="A4479" s="414"/>
      <c r="B4479" s="414"/>
      <c r="C4479" s="414"/>
      <c r="D4479" s="414"/>
      <c r="E4479" s="412">
        <v>2009</v>
      </c>
      <c r="F4479" s="413">
        <v>785767.5</v>
      </c>
      <c r="G4479" s="413">
        <v>1145057.5</v>
      </c>
      <c r="H4479" s="410">
        <f t="shared" si="138"/>
        <v>39211200</v>
      </c>
      <c r="I4479" s="410" t="str">
        <f t="shared" si="139"/>
        <v>--- Iš vinilchlorido polimerų</v>
      </c>
      <c r="J4479" s="410" t="str">
        <f t="shared" si="139"/>
        <v>kilogramai</v>
      </c>
    </row>
    <row r="4480" spans="1:10" ht="18" hidden="1" customHeight="1">
      <c r="A4480" s="414"/>
      <c r="B4480" s="414"/>
      <c r="C4480" s="414"/>
      <c r="D4480" s="414"/>
      <c r="E4480" s="412">
        <v>2008</v>
      </c>
      <c r="F4480" s="413">
        <v>618020.80000000005</v>
      </c>
      <c r="G4480" s="413">
        <v>1343525.2</v>
      </c>
      <c r="H4480" s="410">
        <f t="shared" si="138"/>
        <v>39211200</v>
      </c>
      <c r="I4480" s="410" t="str">
        <f t="shared" si="139"/>
        <v>--- Iš vinilchlorido polimerų</v>
      </c>
      <c r="J4480" s="410" t="str">
        <f t="shared" si="139"/>
        <v>kilogramai</v>
      </c>
    </row>
    <row r="4481" spans="1:10" ht="18" hidden="1" customHeight="1">
      <c r="A4481" s="414"/>
      <c r="B4481" s="414"/>
      <c r="C4481" s="414"/>
      <c r="D4481" s="414"/>
      <c r="E4481" s="412">
        <v>2007</v>
      </c>
      <c r="F4481" s="413">
        <v>595689.69999999995</v>
      </c>
      <c r="G4481" s="413">
        <v>1228307.5</v>
      </c>
      <c r="H4481" s="410">
        <f t="shared" si="138"/>
        <v>39211200</v>
      </c>
      <c r="I4481" s="410" t="str">
        <f t="shared" si="139"/>
        <v>--- Iš vinilchlorido polimerų</v>
      </c>
      <c r="J4481" s="410" t="str">
        <f t="shared" si="139"/>
        <v>kilogramai</v>
      </c>
    </row>
    <row r="4482" spans="1:10" ht="18" hidden="1" customHeight="1">
      <c r="A4482" s="414"/>
      <c r="B4482" s="414"/>
      <c r="C4482" s="414"/>
      <c r="D4482" s="414"/>
      <c r="E4482" s="412">
        <v>2006</v>
      </c>
      <c r="F4482" s="413">
        <v>545908.9</v>
      </c>
      <c r="G4482" s="413">
        <v>1332052</v>
      </c>
      <c r="H4482" s="410">
        <f t="shared" si="138"/>
        <v>39211200</v>
      </c>
      <c r="I4482" s="410" t="str">
        <f t="shared" si="139"/>
        <v>--- Iš vinilchlorido polimerų</v>
      </c>
      <c r="J4482" s="410" t="str">
        <f t="shared" si="139"/>
        <v>kilogramai</v>
      </c>
    </row>
    <row r="4483" spans="1:10" ht="18" hidden="1" customHeight="1">
      <c r="A4483" s="414"/>
      <c r="B4483" s="414"/>
      <c r="C4483" s="414"/>
      <c r="D4483" s="414"/>
      <c r="E4483" s="412">
        <v>2005</v>
      </c>
      <c r="F4483" s="413">
        <v>208211.5</v>
      </c>
      <c r="G4483" s="413">
        <v>979584.6</v>
      </c>
      <c r="H4483" s="410">
        <f t="shared" si="138"/>
        <v>39211200</v>
      </c>
      <c r="I4483" s="410" t="str">
        <f t="shared" si="139"/>
        <v>--- Iš vinilchlorido polimerų</v>
      </c>
      <c r="J4483" s="410" t="str">
        <f t="shared" si="139"/>
        <v>kilogramai</v>
      </c>
    </row>
    <row r="4484" spans="1:10" ht="18" hidden="1" customHeight="1">
      <c r="A4484" s="414"/>
      <c r="B4484" s="411" t="s">
        <v>3577</v>
      </c>
      <c r="C4484" s="411" t="s">
        <v>3578</v>
      </c>
      <c r="D4484" s="411" t="s">
        <v>3054</v>
      </c>
      <c r="E4484" s="412">
        <v>2018</v>
      </c>
      <c r="F4484" s="413">
        <v>13025560.699999999</v>
      </c>
      <c r="G4484" s="413">
        <v>4619137</v>
      </c>
      <c r="H4484" s="410">
        <f t="shared" si="138"/>
        <v>39211310</v>
      </c>
      <c r="I4484" s="410" t="str">
        <f t="shared" si="139"/>
        <v>--- Lankstūs</v>
      </c>
      <c r="J4484" s="410" t="str">
        <f t="shared" si="139"/>
        <v>kilogramai</v>
      </c>
    </row>
    <row r="4485" spans="1:10" ht="18" hidden="1" customHeight="1">
      <c r="A4485" s="414"/>
      <c r="B4485" s="414"/>
      <c r="C4485" s="414"/>
      <c r="D4485" s="414"/>
      <c r="E4485" s="412">
        <v>2017</v>
      </c>
      <c r="F4485" s="413">
        <v>13823208.5</v>
      </c>
      <c r="G4485" s="413">
        <v>5222102.5999999996</v>
      </c>
      <c r="H4485" s="410">
        <f t="shared" ref="H4485:H4548" si="140">+IF(B4485=0,H4484,VALUE(B4485))</f>
        <v>39211310</v>
      </c>
      <c r="I4485" s="410" t="str">
        <f t="shared" ref="I4485:J4548" si="141">+IF(C4485=0,I4484,C4485)</f>
        <v>--- Lankstūs</v>
      </c>
      <c r="J4485" s="410" t="str">
        <f t="shared" si="141"/>
        <v>kilogramai</v>
      </c>
    </row>
    <row r="4486" spans="1:10" ht="18" hidden="1" customHeight="1">
      <c r="A4486" s="414"/>
      <c r="B4486" s="414"/>
      <c r="C4486" s="414"/>
      <c r="D4486" s="414"/>
      <c r="E4486" s="412">
        <v>2016</v>
      </c>
      <c r="F4486" s="413">
        <v>12900494</v>
      </c>
      <c r="G4486" s="413">
        <v>7223181.4000000004</v>
      </c>
      <c r="H4486" s="410">
        <f t="shared" si="140"/>
        <v>39211310</v>
      </c>
      <c r="I4486" s="410" t="str">
        <f t="shared" si="141"/>
        <v>--- Lankstūs</v>
      </c>
      <c r="J4486" s="410" t="str">
        <f t="shared" si="141"/>
        <v>kilogramai</v>
      </c>
    </row>
    <row r="4487" spans="1:10" ht="18" hidden="1" customHeight="1">
      <c r="A4487" s="414"/>
      <c r="B4487" s="414"/>
      <c r="C4487" s="414"/>
      <c r="D4487" s="414"/>
      <c r="E4487" s="412">
        <v>2015</v>
      </c>
      <c r="F4487" s="413">
        <v>11278999.5</v>
      </c>
      <c r="G4487" s="413">
        <v>6179495.0999999996</v>
      </c>
      <c r="H4487" s="410">
        <f t="shared" si="140"/>
        <v>39211310</v>
      </c>
      <c r="I4487" s="410" t="str">
        <f t="shared" si="141"/>
        <v>--- Lankstūs</v>
      </c>
      <c r="J4487" s="410" t="str">
        <f t="shared" si="141"/>
        <v>kilogramai</v>
      </c>
    </row>
    <row r="4488" spans="1:10" ht="18" hidden="1" customHeight="1">
      <c r="A4488" s="414"/>
      <c r="B4488" s="414"/>
      <c r="C4488" s="414"/>
      <c r="D4488" s="414"/>
      <c r="E4488" s="412">
        <v>2014</v>
      </c>
      <c r="F4488" s="413">
        <v>11024253.5</v>
      </c>
      <c r="G4488" s="413">
        <v>6423224.2999999998</v>
      </c>
      <c r="H4488" s="410">
        <f t="shared" si="140"/>
        <v>39211310</v>
      </c>
      <c r="I4488" s="410" t="str">
        <f t="shared" si="141"/>
        <v>--- Lankstūs</v>
      </c>
      <c r="J4488" s="410" t="str">
        <f t="shared" si="141"/>
        <v>kilogramai</v>
      </c>
    </row>
    <row r="4489" spans="1:10" ht="18" hidden="1" customHeight="1">
      <c r="A4489" s="414"/>
      <c r="B4489" s="414"/>
      <c r="C4489" s="414"/>
      <c r="D4489" s="414"/>
      <c r="E4489" s="412">
        <v>2013</v>
      </c>
      <c r="F4489" s="413">
        <v>9742794.0999999996</v>
      </c>
      <c r="G4489" s="413">
        <v>5420281.7999999998</v>
      </c>
      <c r="H4489" s="410">
        <f t="shared" si="140"/>
        <v>39211310</v>
      </c>
      <c r="I4489" s="410" t="str">
        <f t="shared" si="141"/>
        <v>--- Lankstūs</v>
      </c>
      <c r="J4489" s="410" t="str">
        <f t="shared" si="141"/>
        <v>kilogramai</v>
      </c>
    </row>
    <row r="4490" spans="1:10" ht="18" hidden="1" customHeight="1">
      <c r="A4490" s="414"/>
      <c r="B4490" s="414"/>
      <c r="C4490" s="414"/>
      <c r="D4490" s="414"/>
      <c r="E4490" s="412">
        <v>2012</v>
      </c>
      <c r="F4490" s="413">
        <v>9418757.6999999993</v>
      </c>
      <c r="G4490" s="413">
        <v>5765492.5999999996</v>
      </c>
      <c r="H4490" s="410">
        <f t="shared" si="140"/>
        <v>39211310</v>
      </c>
      <c r="I4490" s="410" t="str">
        <f t="shared" si="141"/>
        <v>--- Lankstūs</v>
      </c>
      <c r="J4490" s="410" t="str">
        <f t="shared" si="141"/>
        <v>kilogramai</v>
      </c>
    </row>
    <row r="4491" spans="1:10" ht="18" hidden="1" customHeight="1">
      <c r="A4491" s="414"/>
      <c r="B4491" s="414"/>
      <c r="C4491" s="414"/>
      <c r="D4491" s="414"/>
      <c r="E4491" s="412">
        <v>2011</v>
      </c>
      <c r="F4491" s="413">
        <v>8714295.3000000007</v>
      </c>
      <c r="G4491" s="413">
        <v>3979595.7</v>
      </c>
      <c r="H4491" s="410">
        <f t="shared" si="140"/>
        <v>39211310</v>
      </c>
      <c r="I4491" s="410" t="str">
        <f t="shared" si="141"/>
        <v>--- Lankstūs</v>
      </c>
      <c r="J4491" s="410" t="str">
        <f t="shared" si="141"/>
        <v>kilogramai</v>
      </c>
    </row>
    <row r="4492" spans="1:10" ht="18" hidden="1" customHeight="1">
      <c r="A4492" s="414"/>
      <c r="B4492" s="414"/>
      <c r="C4492" s="414"/>
      <c r="D4492" s="414"/>
      <c r="E4492" s="412">
        <v>2010</v>
      </c>
      <c r="F4492" s="413">
        <v>8617104.4000000004</v>
      </c>
      <c r="G4492" s="413">
        <v>3125355.5</v>
      </c>
      <c r="H4492" s="410">
        <f t="shared" si="140"/>
        <v>39211310</v>
      </c>
      <c r="I4492" s="410" t="str">
        <f t="shared" si="141"/>
        <v>--- Lankstūs</v>
      </c>
      <c r="J4492" s="410" t="str">
        <f t="shared" si="141"/>
        <v>kilogramai</v>
      </c>
    </row>
    <row r="4493" spans="1:10" ht="18" hidden="1" customHeight="1">
      <c r="A4493" s="414"/>
      <c r="B4493" s="414"/>
      <c r="C4493" s="414"/>
      <c r="D4493" s="414"/>
      <c r="E4493" s="412">
        <v>2009</v>
      </c>
      <c r="F4493" s="413">
        <v>8091168.7000000002</v>
      </c>
      <c r="G4493" s="413">
        <v>2633868.4</v>
      </c>
      <c r="H4493" s="410">
        <f t="shared" si="140"/>
        <v>39211310</v>
      </c>
      <c r="I4493" s="410" t="str">
        <f t="shared" si="141"/>
        <v>--- Lankstūs</v>
      </c>
      <c r="J4493" s="410" t="str">
        <f t="shared" si="141"/>
        <v>kilogramai</v>
      </c>
    </row>
    <row r="4494" spans="1:10" ht="18" hidden="1" customHeight="1">
      <c r="A4494" s="414"/>
      <c r="B4494" s="414"/>
      <c r="C4494" s="414"/>
      <c r="D4494" s="414"/>
      <c r="E4494" s="412">
        <v>2008</v>
      </c>
      <c r="F4494" s="413">
        <v>10075472.199999999</v>
      </c>
      <c r="G4494" s="413">
        <v>3674584.8</v>
      </c>
      <c r="H4494" s="410">
        <f t="shared" si="140"/>
        <v>39211310</v>
      </c>
      <c r="I4494" s="410" t="str">
        <f t="shared" si="141"/>
        <v>--- Lankstūs</v>
      </c>
      <c r="J4494" s="410" t="str">
        <f t="shared" si="141"/>
        <v>kilogramai</v>
      </c>
    </row>
    <row r="4495" spans="1:10" ht="18" hidden="1" customHeight="1">
      <c r="A4495" s="414"/>
      <c r="B4495" s="414"/>
      <c r="C4495" s="414"/>
      <c r="D4495" s="414"/>
      <c r="E4495" s="412">
        <v>2007</v>
      </c>
      <c r="F4495" s="413">
        <v>8988764.0999999996</v>
      </c>
      <c r="G4495" s="413">
        <v>4341927.0999999996</v>
      </c>
      <c r="H4495" s="410">
        <f t="shared" si="140"/>
        <v>39211310</v>
      </c>
      <c r="I4495" s="410" t="str">
        <f t="shared" si="141"/>
        <v>--- Lankstūs</v>
      </c>
      <c r="J4495" s="410" t="str">
        <f t="shared" si="141"/>
        <v>kilogramai</v>
      </c>
    </row>
    <row r="4496" spans="1:10" ht="18" hidden="1" customHeight="1">
      <c r="A4496" s="414"/>
      <c r="B4496" s="414"/>
      <c r="C4496" s="414"/>
      <c r="D4496" s="414"/>
      <c r="E4496" s="412">
        <v>2006</v>
      </c>
      <c r="F4496" s="413">
        <v>6744113.5</v>
      </c>
      <c r="G4496" s="413">
        <v>3914356.2</v>
      </c>
      <c r="H4496" s="410">
        <f t="shared" si="140"/>
        <v>39211310</v>
      </c>
      <c r="I4496" s="410" t="str">
        <f t="shared" si="141"/>
        <v>--- Lankstūs</v>
      </c>
      <c r="J4496" s="410" t="str">
        <f t="shared" si="141"/>
        <v>kilogramai</v>
      </c>
    </row>
    <row r="4497" spans="1:10" ht="18" hidden="1" customHeight="1">
      <c r="A4497" s="414"/>
      <c r="B4497" s="414"/>
      <c r="C4497" s="414"/>
      <c r="D4497" s="414"/>
      <c r="E4497" s="412">
        <v>2005</v>
      </c>
      <c r="F4497" s="413">
        <v>5707242.7999999998</v>
      </c>
      <c r="G4497" s="413">
        <v>3540047.7</v>
      </c>
      <c r="H4497" s="410">
        <f t="shared" si="140"/>
        <v>39211310</v>
      </c>
      <c r="I4497" s="410" t="str">
        <f t="shared" si="141"/>
        <v>--- Lankstūs</v>
      </c>
      <c r="J4497" s="410" t="str">
        <f t="shared" si="141"/>
        <v>kilogramai</v>
      </c>
    </row>
    <row r="4498" spans="1:10" ht="18" hidden="1" customHeight="1">
      <c r="A4498" s="414"/>
      <c r="B4498" s="411" t="s">
        <v>3579</v>
      </c>
      <c r="C4498" s="411" t="s">
        <v>3082</v>
      </c>
      <c r="D4498" s="411" t="s">
        <v>3054</v>
      </c>
      <c r="E4498" s="412">
        <v>2018</v>
      </c>
      <c r="F4498" s="413">
        <v>298201.09999999998</v>
      </c>
      <c r="G4498" s="413">
        <v>1340249.8999999999</v>
      </c>
      <c r="H4498" s="410">
        <f t="shared" si="140"/>
        <v>39211390</v>
      </c>
      <c r="I4498" s="410" t="str">
        <f t="shared" si="141"/>
        <v>--- Kiti</v>
      </c>
      <c r="J4498" s="410" t="str">
        <f t="shared" si="141"/>
        <v>kilogramai</v>
      </c>
    </row>
    <row r="4499" spans="1:10" ht="18" hidden="1" customHeight="1">
      <c r="A4499" s="414"/>
      <c r="B4499" s="414"/>
      <c r="C4499" s="414"/>
      <c r="D4499" s="414"/>
      <c r="E4499" s="412">
        <v>2017</v>
      </c>
      <c r="F4499" s="413">
        <v>700048.9</v>
      </c>
      <c r="G4499" s="413">
        <v>1510946</v>
      </c>
      <c r="H4499" s="410">
        <f t="shared" si="140"/>
        <v>39211390</v>
      </c>
      <c r="I4499" s="410" t="str">
        <f t="shared" si="141"/>
        <v>--- Kiti</v>
      </c>
      <c r="J4499" s="410" t="str">
        <f t="shared" si="141"/>
        <v>kilogramai</v>
      </c>
    </row>
    <row r="4500" spans="1:10" ht="18" hidden="1" customHeight="1">
      <c r="A4500" s="414"/>
      <c r="B4500" s="414"/>
      <c r="C4500" s="414"/>
      <c r="D4500" s="414"/>
      <c r="E4500" s="412">
        <v>2016</v>
      </c>
      <c r="F4500" s="413">
        <v>173838.5</v>
      </c>
      <c r="G4500" s="413">
        <v>714586.9</v>
      </c>
      <c r="H4500" s="410">
        <f t="shared" si="140"/>
        <v>39211390</v>
      </c>
      <c r="I4500" s="410" t="str">
        <f t="shared" si="141"/>
        <v>--- Kiti</v>
      </c>
      <c r="J4500" s="410" t="str">
        <f t="shared" si="141"/>
        <v>kilogramai</v>
      </c>
    </row>
    <row r="4501" spans="1:10" ht="18" hidden="1" customHeight="1">
      <c r="A4501" s="414"/>
      <c r="B4501" s="414"/>
      <c r="C4501" s="414"/>
      <c r="D4501" s="414"/>
      <c r="E4501" s="412">
        <v>2015</v>
      </c>
      <c r="F4501" s="413">
        <v>157649.79999999999</v>
      </c>
      <c r="G4501" s="413">
        <v>537737</v>
      </c>
      <c r="H4501" s="410">
        <f t="shared" si="140"/>
        <v>39211390</v>
      </c>
      <c r="I4501" s="410" t="str">
        <f t="shared" si="141"/>
        <v>--- Kiti</v>
      </c>
      <c r="J4501" s="410" t="str">
        <f t="shared" si="141"/>
        <v>kilogramai</v>
      </c>
    </row>
    <row r="4502" spans="1:10" ht="18" hidden="1" customHeight="1">
      <c r="A4502" s="414"/>
      <c r="B4502" s="414"/>
      <c r="C4502" s="414"/>
      <c r="D4502" s="414"/>
      <c r="E4502" s="412">
        <v>2014</v>
      </c>
      <c r="F4502" s="413">
        <v>142656</v>
      </c>
      <c r="G4502" s="413">
        <v>385521.4</v>
      </c>
      <c r="H4502" s="410">
        <f t="shared" si="140"/>
        <v>39211390</v>
      </c>
      <c r="I4502" s="410" t="str">
        <f t="shared" si="141"/>
        <v>--- Kiti</v>
      </c>
      <c r="J4502" s="410" t="str">
        <f t="shared" si="141"/>
        <v>kilogramai</v>
      </c>
    </row>
    <row r="4503" spans="1:10" ht="18" hidden="1" customHeight="1">
      <c r="A4503" s="414"/>
      <c r="B4503" s="414"/>
      <c r="C4503" s="414"/>
      <c r="D4503" s="414"/>
      <c r="E4503" s="412">
        <v>2013</v>
      </c>
      <c r="F4503" s="413">
        <v>129101.9</v>
      </c>
      <c r="G4503" s="413">
        <v>430010.8</v>
      </c>
      <c r="H4503" s="410">
        <f t="shared" si="140"/>
        <v>39211390</v>
      </c>
      <c r="I4503" s="410" t="str">
        <f t="shared" si="141"/>
        <v>--- Kiti</v>
      </c>
      <c r="J4503" s="410" t="str">
        <f t="shared" si="141"/>
        <v>kilogramai</v>
      </c>
    </row>
    <row r="4504" spans="1:10" ht="18" hidden="1" customHeight="1">
      <c r="A4504" s="414"/>
      <c r="B4504" s="414"/>
      <c r="C4504" s="414"/>
      <c r="D4504" s="414"/>
      <c r="E4504" s="412">
        <v>2012</v>
      </c>
      <c r="F4504" s="413">
        <v>104913.9</v>
      </c>
      <c r="G4504" s="413">
        <v>324511.2</v>
      </c>
      <c r="H4504" s="410">
        <f t="shared" si="140"/>
        <v>39211390</v>
      </c>
      <c r="I4504" s="410" t="str">
        <f t="shared" si="141"/>
        <v>--- Kiti</v>
      </c>
      <c r="J4504" s="410" t="str">
        <f t="shared" si="141"/>
        <v>kilogramai</v>
      </c>
    </row>
    <row r="4505" spans="1:10" ht="18" hidden="1" customHeight="1">
      <c r="A4505" s="414"/>
      <c r="B4505" s="414"/>
      <c r="C4505" s="414"/>
      <c r="D4505" s="414"/>
      <c r="E4505" s="412">
        <v>2011</v>
      </c>
      <c r="F4505" s="413">
        <v>60582.2</v>
      </c>
      <c r="G4505" s="413">
        <v>633647.5</v>
      </c>
      <c r="H4505" s="410">
        <f t="shared" si="140"/>
        <v>39211390</v>
      </c>
      <c r="I4505" s="410" t="str">
        <f t="shared" si="141"/>
        <v>--- Kiti</v>
      </c>
      <c r="J4505" s="410" t="str">
        <f t="shared" si="141"/>
        <v>kilogramai</v>
      </c>
    </row>
    <row r="4506" spans="1:10" ht="18" hidden="1" customHeight="1">
      <c r="A4506" s="414"/>
      <c r="B4506" s="414"/>
      <c r="C4506" s="414"/>
      <c r="D4506" s="414"/>
      <c r="E4506" s="412">
        <v>2010</v>
      </c>
      <c r="F4506" s="413">
        <v>21002.5</v>
      </c>
      <c r="G4506" s="413">
        <v>397756</v>
      </c>
      <c r="H4506" s="410">
        <f t="shared" si="140"/>
        <v>39211390</v>
      </c>
      <c r="I4506" s="410" t="str">
        <f t="shared" si="141"/>
        <v>--- Kiti</v>
      </c>
      <c r="J4506" s="410" t="str">
        <f t="shared" si="141"/>
        <v>kilogramai</v>
      </c>
    </row>
    <row r="4507" spans="1:10" ht="18" hidden="1" customHeight="1">
      <c r="A4507" s="414"/>
      <c r="B4507" s="414"/>
      <c r="C4507" s="414"/>
      <c r="D4507" s="414"/>
      <c r="E4507" s="412">
        <v>2009</v>
      </c>
      <c r="F4507" s="413">
        <v>28702.7</v>
      </c>
      <c r="G4507" s="413">
        <v>387263.3</v>
      </c>
      <c r="H4507" s="410">
        <f t="shared" si="140"/>
        <v>39211390</v>
      </c>
      <c r="I4507" s="410" t="str">
        <f t="shared" si="141"/>
        <v>--- Kiti</v>
      </c>
      <c r="J4507" s="410" t="str">
        <f t="shared" si="141"/>
        <v>kilogramai</v>
      </c>
    </row>
    <row r="4508" spans="1:10" ht="18" hidden="1" customHeight="1">
      <c r="A4508" s="414"/>
      <c r="B4508" s="414"/>
      <c r="C4508" s="414"/>
      <c r="D4508" s="414"/>
      <c r="E4508" s="412">
        <v>2008</v>
      </c>
      <c r="F4508" s="413">
        <v>61453.599999999999</v>
      </c>
      <c r="G4508" s="413">
        <v>547360.4</v>
      </c>
      <c r="H4508" s="410">
        <f t="shared" si="140"/>
        <v>39211390</v>
      </c>
      <c r="I4508" s="410" t="str">
        <f t="shared" si="141"/>
        <v>--- Kiti</v>
      </c>
      <c r="J4508" s="410" t="str">
        <f t="shared" si="141"/>
        <v>kilogramai</v>
      </c>
    </row>
    <row r="4509" spans="1:10" ht="18" hidden="1" customHeight="1">
      <c r="A4509" s="414"/>
      <c r="B4509" s="414"/>
      <c r="C4509" s="414"/>
      <c r="D4509" s="414"/>
      <c r="E4509" s="412">
        <v>2007</v>
      </c>
      <c r="F4509" s="413">
        <v>47853.9</v>
      </c>
      <c r="G4509" s="413">
        <v>621223</v>
      </c>
      <c r="H4509" s="410">
        <f t="shared" si="140"/>
        <v>39211390</v>
      </c>
      <c r="I4509" s="410" t="str">
        <f t="shared" si="141"/>
        <v>--- Kiti</v>
      </c>
      <c r="J4509" s="410" t="str">
        <f t="shared" si="141"/>
        <v>kilogramai</v>
      </c>
    </row>
    <row r="4510" spans="1:10" ht="18" hidden="1" customHeight="1">
      <c r="A4510" s="414"/>
      <c r="B4510" s="414"/>
      <c r="C4510" s="414"/>
      <c r="D4510" s="414"/>
      <c r="E4510" s="412">
        <v>2006</v>
      </c>
      <c r="F4510" s="413">
        <v>24058.2</v>
      </c>
      <c r="G4510" s="413">
        <v>459647.5</v>
      </c>
      <c r="H4510" s="410">
        <f t="shared" si="140"/>
        <v>39211390</v>
      </c>
      <c r="I4510" s="410" t="str">
        <f t="shared" si="141"/>
        <v>--- Kiti</v>
      </c>
      <c r="J4510" s="410" t="str">
        <f t="shared" si="141"/>
        <v>kilogramai</v>
      </c>
    </row>
    <row r="4511" spans="1:10" ht="18" hidden="1" customHeight="1">
      <c r="A4511" s="414"/>
      <c r="B4511" s="414"/>
      <c r="C4511" s="414"/>
      <c r="D4511" s="414"/>
      <c r="E4511" s="412">
        <v>2005</v>
      </c>
      <c r="F4511" s="413">
        <v>32580.1</v>
      </c>
      <c r="G4511" s="413">
        <v>248694.3</v>
      </c>
      <c r="H4511" s="410">
        <f t="shared" si="140"/>
        <v>39211390</v>
      </c>
      <c r="I4511" s="410" t="str">
        <f t="shared" si="141"/>
        <v>--- Kiti</v>
      </c>
      <c r="J4511" s="410" t="str">
        <f t="shared" si="141"/>
        <v>kilogramai</v>
      </c>
    </row>
    <row r="4512" spans="1:10" ht="18" hidden="1" customHeight="1">
      <c r="A4512" s="414"/>
      <c r="B4512" s="411" t="s">
        <v>3580</v>
      </c>
      <c r="C4512" s="411" t="s">
        <v>3537</v>
      </c>
      <c r="D4512" s="411" t="s">
        <v>3054</v>
      </c>
      <c r="E4512" s="412">
        <v>2018</v>
      </c>
      <c r="F4512" s="413">
        <v>103313</v>
      </c>
      <c r="G4512" s="413">
        <v>189990.1</v>
      </c>
      <c r="H4512" s="410">
        <f t="shared" si="140"/>
        <v>39211400</v>
      </c>
      <c r="I4512" s="410" t="str">
        <f t="shared" si="141"/>
        <v>--- Iš regeneruotos celiuliozės</v>
      </c>
      <c r="J4512" s="410" t="str">
        <f t="shared" si="141"/>
        <v>kilogramai</v>
      </c>
    </row>
    <row r="4513" spans="1:10" ht="18" hidden="1" customHeight="1">
      <c r="A4513" s="414"/>
      <c r="B4513" s="414"/>
      <c r="C4513" s="414"/>
      <c r="D4513" s="414"/>
      <c r="E4513" s="412">
        <v>2017</v>
      </c>
      <c r="F4513" s="413">
        <v>30075.1</v>
      </c>
      <c r="G4513" s="413">
        <v>114201.4</v>
      </c>
      <c r="H4513" s="410">
        <f t="shared" si="140"/>
        <v>39211400</v>
      </c>
      <c r="I4513" s="410" t="str">
        <f t="shared" si="141"/>
        <v>--- Iš regeneruotos celiuliozės</v>
      </c>
      <c r="J4513" s="410" t="str">
        <f t="shared" si="141"/>
        <v>kilogramai</v>
      </c>
    </row>
    <row r="4514" spans="1:10" ht="18" hidden="1" customHeight="1">
      <c r="A4514" s="414"/>
      <c r="B4514" s="414"/>
      <c r="C4514" s="414"/>
      <c r="D4514" s="414"/>
      <c r="E4514" s="412">
        <v>2016</v>
      </c>
      <c r="F4514" s="413">
        <v>7820.8</v>
      </c>
      <c r="G4514" s="413">
        <v>110996.2</v>
      </c>
      <c r="H4514" s="410">
        <f t="shared" si="140"/>
        <v>39211400</v>
      </c>
      <c r="I4514" s="410" t="str">
        <f t="shared" si="141"/>
        <v>--- Iš regeneruotos celiuliozės</v>
      </c>
      <c r="J4514" s="410" t="str">
        <f t="shared" si="141"/>
        <v>kilogramai</v>
      </c>
    </row>
    <row r="4515" spans="1:10" ht="18" hidden="1" customHeight="1">
      <c r="A4515" s="414"/>
      <c r="B4515" s="414"/>
      <c r="C4515" s="414"/>
      <c r="D4515" s="414"/>
      <c r="E4515" s="412">
        <v>2015</v>
      </c>
      <c r="F4515" s="413">
        <v>2930.2</v>
      </c>
      <c r="G4515" s="413">
        <v>138564.20000000001</v>
      </c>
      <c r="H4515" s="410">
        <f t="shared" si="140"/>
        <v>39211400</v>
      </c>
      <c r="I4515" s="410" t="str">
        <f t="shared" si="141"/>
        <v>--- Iš regeneruotos celiuliozės</v>
      </c>
      <c r="J4515" s="410" t="str">
        <f t="shared" si="141"/>
        <v>kilogramai</v>
      </c>
    </row>
    <row r="4516" spans="1:10" ht="18" hidden="1" customHeight="1">
      <c r="A4516" s="414"/>
      <c r="B4516" s="414"/>
      <c r="C4516" s="414"/>
      <c r="D4516" s="414"/>
      <c r="E4516" s="412">
        <v>2014</v>
      </c>
      <c r="F4516" s="413">
        <v>14433.8</v>
      </c>
      <c r="G4516" s="413">
        <v>126451.5</v>
      </c>
      <c r="H4516" s="410">
        <f t="shared" si="140"/>
        <v>39211400</v>
      </c>
      <c r="I4516" s="410" t="str">
        <f t="shared" si="141"/>
        <v>--- Iš regeneruotos celiuliozės</v>
      </c>
      <c r="J4516" s="410" t="str">
        <f t="shared" si="141"/>
        <v>kilogramai</v>
      </c>
    </row>
    <row r="4517" spans="1:10" ht="18" hidden="1" customHeight="1">
      <c r="A4517" s="414"/>
      <c r="B4517" s="414"/>
      <c r="C4517" s="414"/>
      <c r="D4517" s="414"/>
      <c r="E4517" s="412">
        <v>2013</v>
      </c>
      <c r="F4517" s="413">
        <v>10010.4</v>
      </c>
      <c r="G4517" s="413">
        <v>77506</v>
      </c>
      <c r="H4517" s="410">
        <f t="shared" si="140"/>
        <v>39211400</v>
      </c>
      <c r="I4517" s="410" t="str">
        <f t="shared" si="141"/>
        <v>--- Iš regeneruotos celiuliozės</v>
      </c>
      <c r="J4517" s="410" t="str">
        <f t="shared" si="141"/>
        <v>kilogramai</v>
      </c>
    </row>
    <row r="4518" spans="1:10" ht="18" hidden="1" customHeight="1">
      <c r="A4518" s="414"/>
      <c r="B4518" s="414"/>
      <c r="C4518" s="414"/>
      <c r="D4518" s="414"/>
      <c r="E4518" s="412">
        <v>2012</v>
      </c>
      <c r="F4518" s="413">
        <v>2771.3</v>
      </c>
      <c r="G4518" s="413">
        <v>90295.4</v>
      </c>
      <c r="H4518" s="410">
        <f t="shared" si="140"/>
        <v>39211400</v>
      </c>
      <c r="I4518" s="410" t="str">
        <f t="shared" si="141"/>
        <v>--- Iš regeneruotos celiuliozės</v>
      </c>
      <c r="J4518" s="410" t="str">
        <f t="shared" si="141"/>
        <v>kilogramai</v>
      </c>
    </row>
    <row r="4519" spans="1:10" ht="18" hidden="1" customHeight="1">
      <c r="A4519" s="414"/>
      <c r="B4519" s="414"/>
      <c r="C4519" s="414"/>
      <c r="D4519" s="414"/>
      <c r="E4519" s="412">
        <v>2011</v>
      </c>
      <c r="F4519" s="413">
        <v>2248</v>
      </c>
      <c r="G4519" s="413">
        <v>60055.3</v>
      </c>
      <c r="H4519" s="410">
        <f t="shared" si="140"/>
        <v>39211400</v>
      </c>
      <c r="I4519" s="410" t="str">
        <f t="shared" si="141"/>
        <v>--- Iš regeneruotos celiuliozės</v>
      </c>
      <c r="J4519" s="410" t="str">
        <f t="shared" si="141"/>
        <v>kilogramai</v>
      </c>
    </row>
    <row r="4520" spans="1:10" ht="18" hidden="1" customHeight="1">
      <c r="A4520" s="414"/>
      <c r="B4520" s="414"/>
      <c r="C4520" s="414"/>
      <c r="D4520" s="414"/>
      <c r="E4520" s="412">
        <v>2010</v>
      </c>
      <c r="F4520" s="413">
        <v>642.79999999999995</v>
      </c>
      <c r="G4520" s="413">
        <v>53165.599999999999</v>
      </c>
      <c r="H4520" s="410">
        <f t="shared" si="140"/>
        <v>39211400</v>
      </c>
      <c r="I4520" s="410" t="str">
        <f t="shared" si="141"/>
        <v>--- Iš regeneruotos celiuliozės</v>
      </c>
      <c r="J4520" s="410" t="str">
        <f t="shared" si="141"/>
        <v>kilogramai</v>
      </c>
    </row>
    <row r="4521" spans="1:10" ht="18" hidden="1" customHeight="1">
      <c r="A4521" s="414"/>
      <c r="B4521" s="414"/>
      <c r="C4521" s="414"/>
      <c r="D4521" s="414"/>
      <c r="E4521" s="412">
        <v>2009</v>
      </c>
      <c r="F4521" s="413">
        <v>425.8</v>
      </c>
      <c r="G4521" s="413">
        <v>54624.6</v>
      </c>
      <c r="H4521" s="410">
        <f t="shared" si="140"/>
        <v>39211400</v>
      </c>
      <c r="I4521" s="410" t="str">
        <f t="shared" si="141"/>
        <v>--- Iš regeneruotos celiuliozės</v>
      </c>
      <c r="J4521" s="410" t="str">
        <f t="shared" si="141"/>
        <v>kilogramai</v>
      </c>
    </row>
    <row r="4522" spans="1:10" ht="18" hidden="1" customHeight="1">
      <c r="A4522" s="414"/>
      <c r="B4522" s="414"/>
      <c r="C4522" s="414"/>
      <c r="D4522" s="414"/>
      <c r="E4522" s="412">
        <v>2008</v>
      </c>
      <c r="F4522" s="413">
        <v>1780</v>
      </c>
      <c r="G4522" s="413">
        <v>46429</v>
      </c>
      <c r="H4522" s="410">
        <f t="shared" si="140"/>
        <v>39211400</v>
      </c>
      <c r="I4522" s="410" t="str">
        <f t="shared" si="141"/>
        <v>--- Iš regeneruotos celiuliozės</v>
      </c>
      <c r="J4522" s="410" t="str">
        <f t="shared" si="141"/>
        <v>kilogramai</v>
      </c>
    </row>
    <row r="4523" spans="1:10" ht="18" hidden="1" customHeight="1">
      <c r="A4523" s="414"/>
      <c r="B4523" s="414"/>
      <c r="C4523" s="414"/>
      <c r="D4523" s="414"/>
      <c r="E4523" s="412">
        <v>2007</v>
      </c>
      <c r="F4523" s="413">
        <v>148</v>
      </c>
      <c r="G4523" s="413">
        <v>60723.5</v>
      </c>
      <c r="H4523" s="410">
        <f t="shared" si="140"/>
        <v>39211400</v>
      </c>
      <c r="I4523" s="410" t="str">
        <f t="shared" si="141"/>
        <v>--- Iš regeneruotos celiuliozės</v>
      </c>
      <c r="J4523" s="410" t="str">
        <f t="shared" si="141"/>
        <v>kilogramai</v>
      </c>
    </row>
    <row r="4524" spans="1:10" ht="18" hidden="1" customHeight="1">
      <c r="A4524" s="414"/>
      <c r="B4524" s="414"/>
      <c r="C4524" s="414"/>
      <c r="D4524" s="414"/>
      <c r="E4524" s="412">
        <v>2006</v>
      </c>
      <c r="F4524" s="413">
        <v>35</v>
      </c>
      <c r="G4524" s="413">
        <v>61147.9</v>
      </c>
      <c r="H4524" s="410">
        <f t="shared" si="140"/>
        <v>39211400</v>
      </c>
      <c r="I4524" s="410" t="str">
        <f t="shared" si="141"/>
        <v>--- Iš regeneruotos celiuliozės</v>
      </c>
      <c r="J4524" s="410" t="str">
        <f t="shared" si="141"/>
        <v>kilogramai</v>
      </c>
    </row>
    <row r="4525" spans="1:10" ht="18" hidden="1" customHeight="1">
      <c r="A4525" s="414"/>
      <c r="B4525" s="414"/>
      <c r="C4525" s="414"/>
      <c r="D4525" s="414"/>
      <c r="E4525" s="412">
        <v>2005</v>
      </c>
      <c r="F4525" s="413">
        <v>56.7</v>
      </c>
      <c r="G4525" s="413">
        <v>73042.7</v>
      </c>
      <c r="H4525" s="410">
        <f t="shared" si="140"/>
        <v>39211400</v>
      </c>
      <c r="I4525" s="410" t="str">
        <f t="shared" si="141"/>
        <v>--- Iš regeneruotos celiuliozės</v>
      </c>
      <c r="J4525" s="410" t="str">
        <f t="shared" si="141"/>
        <v>kilogramai</v>
      </c>
    </row>
    <row r="4526" spans="1:10" ht="18" hidden="1" customHeight="1">
      <c r="A4526" s="414"/>
      <c r="B4526" s="411" t="s">
        <v>3581</v>
      </c>
      <c r="C4526" s="411" t="s">
        <v>3407</v>
      </c>
      <c r="D4526" s="411" t="s">
        <v>3054</v>
      </c>
      <c r="E4526" s="412">
        <v>2018</v>
      </c>
      <c r="F4526" s="413">
        <v>596836.6</v>
      </c>
      <c r="G4526" s="413">
        <v>3231227</v>
      </c>
      <c r="H4526" s="410">
        <f t="shared" si="140"/>
        <v>39211900</v>
      </c>
      <c r="I4526" s="410" t="str">
        <f t="shared" si="141"/>
        <v>--- Iš kitų plastikų</v>
      </c>
      <c r="J4526" s="410" t="str">
        <f t="shared" si="141"/>
        <v>kilogramai</v>
      </c>
    </row>
    <row r="4527" spans="1:10" ht="18" hidden="1" customHeight="1">
      <c r="A4527" s="414"/>
      <c r="B4527" s="414"/>
      <c r="C4527" s="414"/>
      <c r="D4527" s="414"/>
      <c r="E4527" s="412">
        <v>2017</v>
      </c>
      <c r="F4527" s="413">
        <v>586928.1</v>
      </c>
      <c r="G4527" s="413">
        <v>2902669.9</v>
      </c>
      <c r="H4527" s="410">
        <f t="shared" si="140"/>
        <v>39211900</v>
      </c>
      <c r="I4527" s="410" t="str">
        <f t="shared" si="141"/>
        <v>--- Iš kitų plastikų</v>
      </c>
      <c r="J4527" s="410" t="str">
        <f t="shared" si="141"/>
        <v>kilogramai</v>
      </c>
    </row>
    <row r="4528" spans="1:10" ht="18" hidden="1" customHeight="1">
      <c r="A4528" s="414"/>
      <c r="B4528" s="414"/>
      <c r="C4528" s="414"/>
      <c r="D4528" s="414"/>
      <c r="E4528" s="412">
        <v>2016</v>
      </c>
      <c r="F4528" s="413">
        <v>414436.3</v>
      </c>
      <c r="G4528" s="413">
        <v>2618264.9</v>
      </c>
      <c r="H4528" s="410">
        <f t="shared" si="140"/>
        <v>39211900</v>
      </c>
      <c r="I4528" s="410" t="str">
        <f t="shared" si="141"/>
        <v>--- Iš kitų plastikų</v>
      </c>
      <c r="J4528" s="410" t="str">
        <f t="shared" si="141"/>
        <v>kilogramai</v>
      </c>
    </row>
    <row r="4529" spans="1:10" ht="18" hidden="1" customHeight="1">
      <c r="A4529" s="414"/>
      <c r="B4529" s="414"/>
      <c r="C4529" s="414"/>
      <c r="D4529" s="414"/>
      <c r="E4529" s="412">
        <v>2015</v>
      </c>
      <c r="F4529" s="413">
        <v>342267.8</v>
      </c>
      <c r="G4529" s="413">
        <v>2756573.4</v>
      </c>
      <c r="H4529" s="410">
        <f t="shared" si="140"/>
        <v>39211900</v>
      </c>
      <c r="I4529" s="410" t="str">
        <f t="shared" si="141"/>
        <v>--- Iš kitų plastikų</v>
      </c>
      <c r="J4529" s="410" t="str">
        <f t="shared" si="141"/>
        <v>kilogramai</v>
      </c>
    </row>
    <row r="4530" spans="1:10" ht="18" hidden="1" customHeight="1">
      <c r="A4530" s="414"/>
      <c r="B4530" s="414"/>
      <c r="C4530" s="414"/>
      <c r="D4530" s="414"/>
      <c r="E4530" s="412">
        <v>2014</v>
      </c>
      <c r="F4530" s="413">
        <v>473813.5</v>
      </c>
      <c r="G4530" s="413">
        <v>3225013.9</v>
      </c>
      <c r="H4530" s="410">
        <f t="shared" si="140"/>
        <v>39211900</v>
      </c>
      <c r="I4530" s="410" t="str">
        <f t="shared" si="141"/>
        <v>--- Iš kitų plastikų</v>
      </c>
      <c r="J4530" s="410" t="str">
        <f t="shared" si="141"/>
        <v>kilogramai</v>
      </c>
    </row>
    <row r="4531" spans="1:10" ht="18" hidden="1" customHeight="1">
      <c r="A4531" s="414"/>
      <c r="B4531" s="414"/>
      <c r="C4531" s="414"/>
      <c r="D4531" s="414"/>
      <c r="E4531" s="412">
        <v>2013</v>
      </c>
      <c r="F4531" s="413">
        <v>602102.4</v>
      </c>
      <c r="G4531" s="413">
        <v>1657724.2</v>
      </c>
      <c r="H4531" s="410">
        <f t="shared" si="140"/>
        <v>39211900</v>
      </c>
      <c r="I4531" s="410" t="str">
        <f t="shared" si="141"/>
        <v>--- Iš kitų plastikų</v>
      </c>
      <c r="J4531" s="410" t="str">
        <f t="shared" si="141"/>
        <v>kilogramai</v>
      </c>
    </row>
    <row r="4532" spans="1:10" ht="18" hidden="1" customHeight="1">
      <c r="A4532" s="414"/>
      <c r="B4532" s="414"/>
      <c r="C4532" s="414"/>
      <c r="D4532" s="414"/>
      <c r="E4532" s="412">
        <v>2012</v>
      </c>
      <c r="F4532" s="413">
        <v>462737.5</v>
      </c>
      <c r="G4532" s="413">
        <v>1156503.3999999999</v>
      </c>
      <c r="H4532" s="410">
        <f t="shared" si="140"/>
        <v>39211900</v>
      </c>
      <c r="I4532" s="410" t="str">
        <f t="shared" si="141"/>
        <v>--- Iš kitų plastikų</v>
      </c>
      <c r="J4532" s="410" t="str">
        <f t="shared" si="141"/>
        <v>kilogramai</v>
      </c>
    </row>
    <row r="4533" spans="1:10" ht="18" hidden="1" customHeight="1">
      <c r="A4533" s="414"/>
      <c r="B4533" s="414"/>
      <c r="C4533" s="414"/>
      <c r="D4533" s="414"/>
      <c r="E4533" s="412">
        <v>2011</v>
      </c>
      <c r="F4533" s="413">
        <v>310176.8</v>
      </c>
      <c r="G4533" s="413">
        <v>1258363.2</v>
      </c>
      <c r="H4533" s="410">
        <f t="shared" si="140"/>
        <v>39211900</v>
      </c>
      <c r="I4533" s="410" t="str">
        <f t="shared" si="141"/>
        <v>--- Iš kitų plastikų</v>
      </c>
      <c r="J4533" s="410" t="str">
        <f t="shared" si="141"/>
        <v>kilogramai</v>
      </c>
    </row>
    <row r="4534" spans="1:10" ht="18" hidden="1" customHeight="1">
      <c r="A4534" s="414"/>
      <c r="B4534" s="414"/>
      <c r="C4534" s="414"/>
      <c r="D4534" s="414"/>
      <c r="E4534" s="412">
        <v>2010</v>
      </c>
      <c r="F4534" s="413">
        <v>94630.399999999994</v>
      </c>
      <c r="G4534" s="413">
        <v>1370519.1</v>
      </c>
      <c r="H4534" s="410">
        <f t="shared" si="140"/>
        <v>39211900</v>
      </c>
      <c r="I4534" s="410" t="str">
        <f t="shared" si="141"/>
        <v>--- Iš kitų plastikų</v>
      </c>
      <c r="J4534" s="410" t="str">
        <f t="shared" si="141"/>
        <v>kilogramai</v>
      </c>
    </row>
    <row r="4535" spans="1:10" ht="18" hidden="1" customHeight="1">
      <c r="A4535" s="414"/>
      <c r="B4535" s="414"/>
      <c r="C4535" s="414"/>
      <c r="D4535" s="414"/>
      <c r="E4535" s="412">
        <v>2009</v>
      </c>
      <c r="F4535" s="413">
        <v>95574.3</v>
      </c>
      <c r="G4535" s="413">
        <v>1258199.8</v>
      </c>
      <c r="H4535" s="410">
        <f t="shared" si="140"/>
        <v>39211900</v>
      </c>
      <c r="I4535" s="410" t="str">
        <f t="shared" si="141"/>
        <v>--- Iš kitų plastikų</v>
      </c>
      <c r="J4535" s="410" t="str">
        <f t="shared" si="141"/>
        <v>kilogramai</v>
      </c>
    </row>
    <row r="4536" spans="1:10" ht="18" hidden="1" customHeight="1">
      <c r="A4536" s="414"/>
      <c r="B4536" s="414"/>
      <c r="C4536" s="414"/>
      <c r="D4536" s="414"/>
      <c r="E4536" s="412">
        <v>2008</v>
      </c>
      <c r="F4536" s="413">
        <v>85899.199999999997</v>
      </c>
      <c r="G4536" s="413">
        <v>1468046.3</v>
      </c>
      <c r="H4536" s="410">
        <f t="shared" si="140"/>
        <v>39211900</v>
      </c>
      <c r="I4536" s="410" t="str">
        <f t="shared" si="141"/>
        <v>--- Iš kitų plastikų</v>
      </c>
      <c r="J4536" s="410" t="str">
        <f t="shared" si="141"/>
        <v>kilogramai</v>
      </c>
    </row>
    <row r="4537" spans="1:10" ht="18" hidden="1" customHeight="1">
      <c r="A4537" s="414"/>
      <c r="B4537" s="414"/>
      <c r="C4537" s="414"/>
      <c r="D4537" s="414"/>
      <c r="E4537" s="412">
        <v>2007</v>
      </c>
      <c r="F4537" s="413">
        <v>76998.2</v>
      </c>
      <c r="G4537" s="413">
        <v>1608661.3</v>
      </c>
      <c r="H4537" s="410">
        <f t="shared" si="140"/>
        <v>39211900</v>
      </c>
      <c r="I4537" s="410" t="str">
        <f t="shared" si="141"/>
        <v>--- Iš kitų plastikų</v>
      </c>
      <c r="J4537" s="410" t="str">
        <f t="shared" si="141"/>
        <v>kilogramai</v>
      </c>
    </row>
    <row r="4538" spans="1:10" ht="18" hidden="1" customHeight="1">
      <c r="A4538" s="414"/>
      <c r="B4538" s="414"/>
      <c r="C4538" s="414"/>
      <c r="D4538" s="414"/>
      <c r="E4538" s="412">
        <v>2006</v>
      </c>
      <c r="F4538" s="413">
        <v>43918.9</v>
      </c>
      <c r="G4538" s="413">
        <v>1183559.3</v>
      </c>
      <c r="H4538" s="410">
        <f t="shared" si="140"/>
        <v>39211900</v>
      </c>
      <c r="I4538" s="410" t="str">
        <f t="shared" si="141"/>
        <v>--- Iš kitų plastikų</v>
      </c>
      <c r="J4538" s="410" t="str">
        <f t="shared" si="141"/>
        <v>kilogramai</v>
      </c>
    </row>
    <row r="4539" spans="1:10" ht="18" hidden="1" customHeight="1">
      <c r="A4539" s="414"/>
      <c r="B4539" s="414"/>
      <c r="C4539" s="414"/>
      <c r="D4539" s="414"/>
      <c r="E4539" s="412">
        <v>2005</v>
      </c>
      <c r="F4539" s="413">
        <v>35425.800000000003</v>
      </c>
      <c r="G4539" s="413">
        <v>826421.6</v>
      </c>
      <c r="H4539" s="410">
        <f t="shared" si="140"/>
        <v>39211900</v>
      </c>
      <c r="I4539" s="410" t="str">
        <f t="shared" si="141"/>
        <v>--- Iš kitų plastikų</v>
      </c>
      <c r="J4539" s="410" t="str">
        <f t="shared" si="141"/>
        <v>kilogramai</v>
      </c>
    </row>
    <row r="4540" spans="1:10" ht="18" hidden="1" customHeight="1">
      <c r="A4540" s="414"/>
      <c r="B4540" s="411" t="s">
        <v>3582</v>
      </c>
      <c r="C4540" s="411" t="s">
        <v>3583</v>
      </c>
      <c r="D4540" s="411" t="s">
        <v>3054</v>
      </c>
      <c r="E4540" s="412">
        <v>2018</v>
      </c>
      <c r="F4540" s="413">
        <v>207286.9</v>
      </c>
      <c r="G4540" s="413">
        <v>332562</v>
      </c>
      <c r="H4540" s="410">
        <f t="shared" si="140"/>
        <v>39219010</v>
      </c>
      <c r="I4540" s="410" t="str">
        <f t="shared" si="141"/>
        <v>--- Iš poliesterių</v>
      </c>
      <c r="J4540" s="410" t="str">
        <f t="shared" si="141"/>
        <v>kilogramai</v>
      </c>
    </row>
    <row r="4541" spans="1:10" ht="18" hidden="1" customHeight="1">
      <c r="A4541" s="414"/>
      <c r="B4541" s="414"/>
      <c r="C4541" s="414"/>
      <c r="D4541" s="414"/>
      <c r="E4541" s="412">
        <v>2017</v>
      </c>
      <c r="F4541" s="413">
        <v>112183.8</v>
      </c>
      <c r="G4541" s="413">
        <v>301728.8</v>
      </c>
      <c r="H4541" s="410">
        <f t="shared" si="140"/>
        <v>39219010</v>
      </c>
      <c r="I4541" s="410" t="str">
        <f t="shared" si="141"/>
        <v>--- Iš poliesterių</v>
      </c>
      <c r="J4541" s="410" t="str">
        <f t="shared" si="141"/>
        <v>kilogramai</v>
      </c>
    </row>
    <row r="4542" spans="1:10" ht="18" hidden="1" customHeight="1">
      <c r="A4542" s="414"/>
      <c r="B4542" s="414"/>
      <c r="C4542" s="414"/>
      <c r="D4542" s="414"/>
      <c r="E4542" s="412">
        <v>2016</v>
      </c>
      <c r="F4542" s="413">
        <v>153106.5</v>
      </c>
      <c r="G4542" s="413">
        <v>247106.1</v>
      </c>
      <c r="H4542" s="410">
        <f t="shared" si="140"/>
        <v>39219010</v>
      </c>
      <c r="I4542" s="410" t="str">
        <f t="shared" si="141"/>
        <v>--- Iš poliesterių</v>
      </c>
      <c r="J4542" s="410" t="str">
        <f t="shared" si="141"/>
        <v>kilogramai</v>
      </c>
    </row>
    <row r="4543" spans="1:10" ht="18" hidden="1" customHeight="1">
      <c r="A4543" s="414"/>
      <c r="B4543" s="414"/>
      <c r="C4543" s="414"/>
      <c r="D4543" s="414"/>
      <c r="E4543" s="412">
        <v>2015</v>
      </c>
      <c r="F4543" s="413">
        <v>113026.7</v>
      </c>
      <c r="G4543" s="413">
        <v>276414</v>
      </c>
      <c r="H4543" s="410">
        <f t="shared" si="140"/>
        <v>39219010</v>
      </c>
      <c r="I4543" s="410" t="str">
        <f t="shared" si="141"/>
        <v>--- Iš poliesterių</v>
      </c>
      <c r="J4543" s="410" t="str">
        <f t="shared" si="141"/>
        <v>kilogramai</v>
      </c>
    </row>
    <row r="4544" spans="1:10" ht="18" hidden="1" customHeight="1">
      <c r="A4544" s="414"/>
      <c r="B4544" s="414"/>
      <c r="C4544" s="414"/>
      <c r="D4544" s="414"/>
      <c r="E4544" s="412">
        <v>2014</v>
      </c>
      <c r="F4544" s="413">
        <v>59382.400000000001</v>
      </c>
      <c r="G4544" s="413">
        <v>270816.5</v>
      </c>
      <c r="H4544" s="410">
        <f t="shared" si="140"/>
        <v>39219010</v>
      </c>
      <c r="I4544" s="410" t="str">
        <f t="shared" si="141"/>
        <v>--- Iš poliesterių</v>
      </c>
      <c r="J4544" s="410" t="str">
        <f t="shared" si="141"/>
        <v>kilogramai</v>
      </c>
    </row>
    <row r="4545" spans="1:10" ht="18" hidden="1" customHeight="1">
      <c r="A4545" s="414"/>
      <c r="B4545" s="414"/>
      <c r="C4545" s="414"/>
      <c r="D4545" s="414"/>
      <c r="E4545" s="412">
        <v>2013</v>
      </c>
      <c r="F4545" s="413">
        <v>114022.9</v>
      </c>
      <c r="G4545" s="413">
        <v>272582.2</v>
      </c>
      <c r="H4545" s="410">
        <f t="shared" si="140"/>
        <v>39219010</v>
      </c>
      <c r="I4545" s="410" t="str">
        <f t="shared" si="141"/>
        <v>--- Iš poliesterių</v>
      </c>
      <c r="J4545" s="410" t="str">
        <f t="shared" si="141"/>
        <v>kilogramai</v>
      </c>
    </row>
    <row r="4546" spans="1:10" ht="18" hidden="1" customHeight="1">
      <c r="A4546" s="414"/>
      <c r="B4546" s="414"/>
      <c r="C4546" s="414"/>
      <c r="D4546" s="414"/>
      <c r="E4546" s="412">
        <v>2012</v>
      </c>
      <c r="F4546" s="413">
        <v>118304.1</v>
      </c>
      <c r="G4546" s="413">
        <v>203630.1</v>
      </c>
      <c r="H4546" s="410">
        <f t="shared" si="140"/>
        <v>39219010</v>
      </c>
      <c r="I4546" s="410" t="str">
        <f t="shared" si="141"/>
        <v>--- Iš poliesterių</v>
      </c>
      <c r="J4546" s="410" t="str">
        <f t="shared" si="141"/>
        <v>kilogramai</v>
      </c>
    </row>
    <row r="4547" spans="1:10" ht="18" hidden="1" customHeight="1">
      <c r="A4547" s="414"/>
      <c r="B4547" s="414"/>
      <c r="C4547" s="414"/>
      <c r="D4547" s="414"/>
      <c r="E4547" s="412">
        <v>2011</v>
      </c>
      <c r="F4547" s="413">
        <v>96934.7</v>
      </c>
      <c r="G4547" s="413">
        <v>273513.09999999998</v>
      </c>
      <c r="H4547" s="410">
        <f t="shared" si="140"/>
        <v>39219010</v>
      </c>
      <c r="I4547" s="410" t="str">
        <f t="shared" si="141"/>
        <v>--- Iš poliesterių</v>
      </c>
      <c r="J4547" s="410" t="str">
        <f t="shared" si="141"/>
        <v>kilogramai</v>
      </c>
    </row>
    <row r="4548" spans="1:10" ht="18" hidden="1" customHeight="1">
      <c r="A4548" s="414"/>
      <c r="B4548" s="414"/>
      <c r="C4548" s="414"/>
      <c r="D4548" s="414"/>
      <c r="E4548" s="412">
        <v>2010</v>
      </c>
      <c r="F4548" s="413">
        <v>115485.1</v>
      </c>
      <c r="G4548" s="413">
        <v>202258.4</v>
      </c>
      <c r="H4548" s="410">
        <f t="shared" si="140"/>
        <v>39219010</v>
      </c>
      <c r="I4548" s="410" t="str">
        <f t="shared" si="141"/>
        <v>--- Iš poliesterių</v>
      </c>
      <c r="J4548" s="410" t="str">
        <f t="shared" si="141"/>
        <v>kilogramai</v>
      </c>
    </row>
    <row r="4549" spans="1:10" ht="18" hidden="1" customHeight="1">
      <c r="A4549" s="414"/>
      <c r="B4549" s="414"/>
      <c r="C4549" s="414"/>
      <c r="D4549" s="414"/>
      <c r="E4549" s="412">
        <v>2009</v>
      </c>
      <c r="F4549" s="413"/>
      <c r="G4549" s="413"/>
      <c r="H4549" s="410">
        <f t="shared" ref="H4549:H4612" si="142">+IF(B4549=0,H4548,VALUE(B4549))</f>
        <v>39219010</v>
      </c>
      <c r="I4549" s="410" t="str">
        <f t="shared" ref="I4549:J4612" si="143">+IF(C4549=0,I4548,C4549)</f>
        <v>--- Iš poliesterių</v>
      </c>
      <c r="J4549" s="410" t="str">
        <f t="shared" si="143"/>
        <v>kilogramai</v>
      </c>
    </row>
    <row r="4550" spans="1:10" ht="18" hidden="1" customHeight="1">
      <c r="A4550" s="414"/>
      <c r="B4550" s="414"/>
      <c r="C4550" s="414"/>
      <c r="D4550" s="414"/>
      <c r="E4550" s="412">
        <v>2008</v>
      </c>
      <c r="F4550" s="413"/>
      <c r="G4550" s="413"/>
      <c r="H4550" s="410">
        <f t="shared" si="142"/>
        <v>39219010</v>
      </c>
      <c r="I4550" s="410" t="str">
        <f t="shared" si="143"/>
        <v>--- Iš poliesterių</v>
      </c>
      <c r="J4550" s="410" t="str">
        <f t="shared" si="143"/>
        <v>kilogramai</v>
      </c>
    </row>
    <row r="4551" spans="1:10" ht="18" hidden="1" customHeight="1">
      <c r="A4551" s="414"/>
      <c r="B4551" s="414"/>
      <c r="C4551" s="414"/>
      <c r="D4551" s="414"/>
      <c r="E4551" s="412">
        <v>2007</v>
      </c>
      <c r="F4551" s="413"/>
      <c r="G4551" s="413"/>
      <c r="H4551" s="410">
        <f t="shared" si="142"/>
        <v>39219010</v>
      </c>
      <c r="I4551" s="410" t="str">
        <f t="shared" si="143"/>
        <v>--- Iš poliesterių</v>
      </c>
      <c r="J4551" s="410" t="str">
        <f t="shared" si="143"/>
        <v>kilogramai</v>
      </c>
    </row>
    <row r="4552" spans="1:10" ht="18" hidden="1" customHeight="1">
      <c r="A4552" s="414"/>
      <c r="B4552" s="414"/>
      <c r="C4552" s="414"/>
      <c r="D4552" s="414"/>
      <c r="E4552" s="412">
        <v>2006</v>
      </c>
      <c r="F4552" s="413"/>
      <c r="G4552" s="413"/>
      <c r="H4552" s="410">
        <f t="shared" si="142"/>
        <v>39219010</v>
      </c>
      <c r="I4552" s="410" t="str">
        <f t="shared" si="143"/>
        <v>--- Iš poliesterių</v>
      </c>
      <c r="J4552" s="410" t="str">
        <f t="shared" si="143"/>
        <v>kilogramai</v>
      </c>
    </row>
    <row r="4553" spans="1:10" ht="18" hidden="1" customHeight="1">
      <c r="A4553" s="414"/>
      <c r="B4553" s="414"/>
      <c r="C4553" s="414"/>
      <c r="D4553" s="414"/>
      <c r="E4553" s="412">
        <v>2005</v>
      </c>
      <c r="F4553" s="413"/>
      <c r="G4553" s="413"/>
      <c r="H4553" s="410">
        <f t="shared" si="142"/>
        <v>39219010</v>
      </c>
      <c r="I4553" s="410" t="str">
        <f t="shared" si="143"/>
        <v>--- Iš poliesterių</v>
      </c>
      <c r="J4553" s="410" t="str">
        <f t="shared" si="143"/>
        <v>kilogramai</v>
      </c>
    </row>
    <row r="4554" spans="1:10" ht="18" hidden="1" customHeight="1">
      <c r="A4554" s="414"/>
      <c r="B4554" s="411" t="s">
        <v>3584</v>
      </c>
      <c r="C4554" s="411" t="s">
        <v>3585</v>
      </c>
      <c r="D4554" s="411" t="s">
        <v>3054</v>
      </c>
      <c r="E4554" s="412">
        <v>2018</v>
      </c>
      <c r="F4554" s="413"/>
      <c r="G4554" s="413"/>
      <c r="H4554" s="410">
        <f t="shared" si="142"/>
        <v>39219011</v>
      </c>
      <c r="I4554" s="410" t="str">
        <f t="shared" si="143"/>
        <v>-- Gofruoti lakštai ir plokštės</v>
      </c>
      <c r="J4554" s="410" t="str">
        <f t="shared" si="143"/>
        <v>kilogramai</v>
      </c>
    </row>
    <row r="4555" spans="1:10" ht="18" hidden="1" customHeight="1">
      <c r="A4555" s="414"/>
      <c r="B4555" s="414"/>
      <c r="C4555" s="414"/>
      <c r="D4555" s="414"/>
      <c r="E4555" s="412">
        <v>2017</v>
      </c>
      <c r="F4555" s="413"/>
      <c r="G4555" s="413"/>
      <c r="H4555" s="410">
        <f t="shared" si="142"/>
        <v>39219011</v>
      </c>
      <c r="I4555" s="410" t="str">
        <f t="shared" si="143"/>
        <v>-- Gofruoti lakštai ir plokštės</v>
      </c>
      <c r="J4555" s="410" t="str">
        <f t="shared" si="143"/>
        <v>kilogramai</v>
      </c>
    </row>
    <row r="4556" spans="1:10" ht="18" hidden="1" customHeight="1">
      <c r="A4556" s="414"/>
      <c r="B4556" s="414"/>
      <c r="C4556" s="414"/>
      <c r="D4556" s="414"/>
      <c r="E4556" s="412">
        <v>2016</v>
      </c>
      <c r="F4556" s="413"/>
      <c r="G4556" s="413"/>
      <c r="H4556" s="410">
        <f t="shared" si="142"/>
        <v>39219011</v>
      </c>
      <c r="I4556" s="410" t="str">
        <f t="shared" si="143"/>
        <v>-- Gofruoti lakštai ir plokštės</v>
      </c>
      <c r="J4556" s="410" t="str">
        <f t="shared" si="143"/>
        <v>kilogramai</v>
      </c>
    </row>
    <row r="4557" spans="1:10" ht="18" hidden="1" customHeight="1">
      <c r="A4557" s="414"/>
      <c r="B4557" s="414"/>
      <c r="C4557" s="414"/>
      <c r="D4557" s="414"/>
      <c r="E4557" s="412">
        <v>2015</v>
      </c>
      <c r="F4557" s="413"/>
      <c r="G4557" s="413"/>
      <c r="H4557" s="410">
        <f t="shared" si="142"/>
        <v>39219011</v>
      </c>
      <c r="I4557" s="410" t="str">
        <f t="shared" si="143"/>
        <v>-- Gofruoti lakštai ir plokštės</v>
      </c>
      <c r="J4557" s="410" t="str">
        <f t="shared" si="143"/>
        <v>kilogramai</v>
      </c>
    </row>
    <row r="4558" spans="1:10" ht="18" hidden="1" customHeight="1">
      <c r="A4558" s="414"/>
      <c r="B4558" s="414"/>
      <c r="C4558" s="414"/>
      <c r="D4558" s="414"/>
      <c r="E4558" s="412">
        <v>2014</v>
      </c>
      <c r="F4558" s="413"/>
      <c r="G4558" s="413"/>
      <c r="H4558" s="410">
        <f t="shared" si="142"/>
        <v>39219011</v>
      </c>
      <c r="I4558" s="410" t="str">
        <f t="shared" si="143"/>
        <v>-- Gofruoti lakštai ir plokštės</v>
      </c>
      <c r="J4558" s="410" t="str">
        <f t="shared" si="143"/>
        <v>kilogramai</v>
      </c>
    </row>
    <row r="4559" spans="1:10" ht="18" hidden="1" customHeight="1">
      <c r="A4559" s="414"/>
      <c r="B4559" s="414"/>
      <c r="C4559" s="414"/>
      <c r="D4559" s="414"/>
      <c r="E4559" s="412">
        <v>2013</v>
      </c>
      <c r="F4559" s="413"/>
      <c r="G4559" s="413"/>
      <c r="H4559" s="410">
        <f t="shared" si="142"/>
        <v>39219011</v>
      </c>
      <c r="I4559" s="410" t="str">
        <f t="shared" si="143"/>
        <v>-- Gofruoti lakštai ir plokštės</v>
      </c>
      <c r="J4559" s="410" t="str">
        <f t="shared" si="143"/>
        <v>kilogramai</v>
      </c>
    </row>
    <row r="4560" spans="1:10" ht="18" hidden="1" customHeight="1">
      <c r="A4560" s="414"/>
      <c r="B4560" s="414"/>
      <c r="C4560" s="414"/>
      <c r="D4560" s="414"/>
      <c r="E4560" s="412">
        <v>2012</v>
      </c>
      <c r="F4560" s="413"/>
      <c r="G4560" s="413"/>
      <c r="H4560" s="410">
        <f t="shared" si="142"/>
        <v>39219011</v>
      </c>
      <c r="I4560" s="410" t="str">
        <f t="shared" si="143"/>
        <v>-- Gofruoti lakštai ir plokštės</v>
      </c>
      <c r="J4560" s="410" t="str">
        <f t="shared" si="143"/>
        <v>kilogramai</v>
      </c>
    </row>
    <row r="4561" spans="1:10" ht="18" hidden="1" customHeight="1">
      <c r="A4561" s="414"/>
      <c r="B4561" s="414"/>
      <c r="C4561" s="414"/>
      <c r="D4561" s="414"/>
      <c r="E4561" s="412">
        <v>2011</v>
      </c>
      <c r="F4561" s="413"/>
      <c r="G4561" s="413"/>
      <c r="H4561" s="410">
        <f t="shared" si="142"/>
        <v>39219011</v>
      </c>
      <c r="I4561" s="410" t="str">
        <f t="shared" si="143"/>
        <v>-- Gofruoti lakštai ir plokštės</v>
      </c>
      <c r="J4561" s="410" t="str">
        <f t="shared" si="143"/>
        <v>kilogramai</v>
      </c>
    </row>
    <row r="4562" spans="1:10" ht="18" hidden="1" customHeight="1">
      <c r="A4562" s="414"/>
      <c r="B4562" s="414"/>
      <c r="C4562" s="414"/>
      <c r="D4562" s="414"/>
      <c r="E4562" s="412">
        <v>2010</v>
      </c>
      <c r="F4562" s="413"/>
      <c r="G4562" s="413"/>
      <c r="H4562" s="410">
        <f t="shared" si="142"/>
        <v>39219011</v>
      </c>
      <c r="I4562" s="410" t="str">
        <f t="shared" si="143"/>
        <v>-- Gofruoti lakštai ir plokštės</v>
      </c>
      <c r="J4562" s="410" t="str">
        <f t="shared" si="143"/>
        <v>kilogramai</v>
      </c>
    </row>
    <row r="4563" spans="1:10" ht="18" hidden="1" customHeight="1">
      <c r="A4563" s="414"/>
      <c r="B4563" s="414"/>
      <c r="C4563" s="414"/>
      <c r="D4563" s="414"/>
      <c r="E4563" s="412">
        <v>2009</v>
      </c>
      <c r="F4563" s="413">
        <v>33944</v>
      </c>
      <c r="G4563" s="413">
        <v>102231</v>
      </c>
      <c r="H4563" s="410">
        <f t="shared" si="142"/>
        <v>39219011</v>
      </c>
      <c r="I4563" s="410" t="str">
        <f t="shared" si="143"/>
        <v>-- Gofruoti lakštai ir plokštės</v>
      </c>
      <c r="J4563" s="410" t="str">
        <f t="shared" si="143"/>
        <v>kilogramai</v>
      </c>
    </row>
    <row r="4564" spans="1:10" ht="18" hidden="1" customHeight="1">
      <c r="A4564" s="414"/>
      <c r="B4564" s="414"/>
      <c r="C4564" s="414"/>
      <c r="D4564" s="414"/>
      <c r="E4564" s="412">
        <v>2008</v>
      </c>
      <c r="F4564" s="413">
        <v>14357</v>
      </c>
      <c r="G4564" s="413">
        <v>80861</v>
      </c>
      <c r="H4564" s="410">
        <f t="shared" si="142"/>
        <v>39219011</v>
      </c>
      <c r="I4564" s="410" t="str">
        <f t="shared" si="143"/>
        <v>-- Gofruoti lakštai ir plokštės</v>
      </c>
      <c r="J4564" s="410" t="str">
        <f t="shared" si="143"/>
        <v>kilogramai</v>
      </c>
    </row>
    <row r="4565" spans="1:10" ht="18" hidden="1" customHeight="1">
      <c r="A4565" s="414"/>
      <c r="B4565" s="414"/>
      <c r="C4565" s="414"/>
      <c r="D4565" s="414"/>
      <c r="E4565" s="412">
        <v>2007</v>
      </c>
      <c r="F4565" s="413">
        <v>3259.3</v>
      </c>
      <c r="G4565" s="413">
        <v>67049</v>
      </c>
      <c r="H4565" s="410">
        <f t="shared" si="142"/>
        <v>39219011</v>
      </c>
      <c r="I4565" s="410" t="str">
        <f t="shared" si="143"/>
        <v>-- Gofruoti lakštai ir plokštės</v>
      </c>
      <c r="J4565" s="410" t="str">
        <f t="shared" si="143"/>
        <v>kilogramai</v>
      </c>
    </row>
    <row r="4566" spans="1:10" ht="18" hidden="1" customHeight="1">
      <c r="A4566" s="414"/>
      <c r="B4566" s="414"/>
      <c r="C4566" s="414"/>
      <c r="D4566" s="414"/>
      <c r="E4566" s="412">
        <v>2006</v>
      </c>
      <c r="F4566" s="413">
        <v>0</v>
      </c>
      <c r="G4566" s="413">
        <v>59467</v>
      </c>
      <c r="H4566" s="410">
        <f t="shared" si="142"/>
        <v>39219011</v>
      </c>
      <c r="I4566" s="410" t="str">
        <f t="shared" si="143"/>
        <v>-- Gofruoti lakštai ir plokštės</v>
      </c>
      <c r="J4566" s="410" t="str">
        <f t="shared" si="143"/>
        <v>kilogramai</v>
      </c>
    </row>
    <row r="4567" spans="1:10" ht="18" hidden="1" customHeight="1">
      <c r="A4567" s="414"/>
      <c r="B4567" s="414"/>
      <c r="C4567" s="414"/>
      <c r="D4567" s="414"/>
      <c r="E4567" s="412">
        <v>2005</v>
      </c>
      <c r="F4567" s="413">
        <v>18021</v>
      </c>
      <c r="G4567" s="413">
        <v>92849.7</v>
      </c>
      <c r="H4567" s="410">
        <f t="shared" si="142"/>
        <v>39219011</v>
      </c>
      <c r="I4567" s="410" t="str">
        <f t="shared" si="143"/>
        <v>-- Gofruoti lakštai ir plokštės</v>
      </c>
      <c r="J4567" s="410" t="str">
        <f t="shared" si="143"/>
        <v>kilogramai</v>
      </c>
    </row>
    <row r="4568" spans="1:10" ht="18" hidden="1" customHeight="1">
      <c r="A4568" s="414"/>
      <c r="B4568" s="411" t="s">
        <v>3586</v>
      </c>
      <c r="C4568" s="411" t="s">
        <v>3107</v>
      </c>
      <c r="D4568" s="411" t="s">
        <v>3054</v>
      </c>
      <c r="E4568" s="412">
        <v>2018</v>
      </c>
      <c r="F4568" s="413"/>
      <c r="G4568" s="413"/>
      <c r="H4568" s="410">
        <f t="shared" si="142"/>
        <v>39219019</v>
      </c>
      <c r="I4568" s="410" t="str">
        <f t="shared" si="143"/>
        <v>-- Kiti</v>
      </c>
      <c r="J4568" s="410" t="str">
        <f t="shared" si="143"/>
        <v>kilogramai</v>
      </c>
    </row>
    <row r="4569" spans="1:10" ht="18" hidden="1" customHeight="1">
      <c r="A4569" s="414"/>
      <c r="B4569" s="414"/>
      <c r="C4569" s="414"/>
      <c r="D4569" s="414"/>
      <c r="E4569" s="412">
        <v>2017</v>
      </c>
      <c r="F4569" s="413"/>
      <c r="G4569" s="413"/>
      <c r="H4569" s="410">
        <f t="shared" si="142"/>
        <v>39219019</v>
      </c>
      <c r="I4569" s="410" t="str">
        <f t="shared" si="143"/>
        <v>-- Kiti</v>
      </c>
      <c r="J4569" s="410" t="str">
        <f t="shared" si="143"/>
        <v>kilogramai</v>
      </c>
    </row>
    <row r="4570" spans="1:10" ht="18" hidden="1" customHeight="1">
      <c r="A4570" s="414"/>
      <c r="B4570" s="414"/>
      <c r="C4570" s="414"/>
      <c r="D4570" s="414"/>
      <c r="E4570" s="412">
        <v>2016</v>
      </c>
      <c r="F4570" s="413"/>
      <c r="G4570" s="413"/>
      <c r="H4570" s="410">
        <f t="shared" si="142"/>
        <v>39219019</v>
      </c>
      <c r="I4570" s="410" t="str">
        <f t="shared" si="143"/>
        <v>-- Kiti</v>
      </c>
      <c r="J4570" s="410" t="str">
        <f t="shared" si="143"/>
        <v>kilogramai</v>
      </c>
    </row>
    <row r="4571" spans="1:10" ht="18" hidden="1" customHeight="1">
      <c r="A4571" s="414"/>
      <c r="B4571" s="414"/>
      <c r="C4571" s="414"/>
      <c r="D4571" s="414"/>
      <c r="E4571" s="412">
        <v>2015</v>
      </c>
      <c r="F4571" s="413"/>
      <c r="G4571" s="413"/>
      <c r="H4571" s="410">
        <f t="shared" si="142"/>
        <v>39219019</v>
      </c>
      <c r="I4571" s="410" t="str">
        <f t="shared" si="143"/>
        <v>-- Kiti</v>
      </c>
      <c r="J4571" s="410" t="str">
        <f t="shared" si="143"/>
        <v>kilogramai</v>
      </c>
    </row>
    <row r="4572" spans="1:10" ht="18" hidden="1" customHeight="1">
      <c r="A4572" s="414"/>
      <c r="B4572" s="414"/>
      <c r="C4572" s="414"/>
      <c r="D4572" s="414"/>
      <c r="E4572" s="412">
        <v>2014</v>
      </c>
      <c r="F4572" s="413"/>
      <c r="G4572" s="413"/>
      <c r="H4572" s="410">
        <f t="shared" si="142"/>
        <v>39219019</v>
      </c>
      <c r="I4572" s="410" t="str">
        <f t="shared" si="143"/>
        <v>-- Kiti</v>
      </c>
      <c r="J4572" s="410" t="str">
        <f t="shared" si="143"/>
        <v>kilogramai</v>
      </c>
    </row>
    <row r="4573" spans="1:10" ht="18" hidden="1" customHeight="1">
      <c r="A4573" s="414"/>
      <c r="B4573" s="414"/>
      <c r="C4573" s="414"/>
      <c r="D4573" s="414"/>
      <c r="E4573" s="412">
        <v>2013</v>
      </c>
      <c r="F4573" s="413"/>
      <c r="G4573" s="413"/>
      <c r="H4573" s="410">
        <f t="shared" si="142"/>
        <v>39219019</v>
      </c>
      <c r="I4573" s="410" t="str">
        <f t="shared" si="143"/>
        <v>-- Kiti</v>
      </c>
      <c r="J4573" s="410" t="str">
        <f t="shared" si="143"/>
        <v>kilogramai</v>
      </c>
    </row>
    <row r="4574" spans="1:10" ht="18" hidden="1" customHeight="1">
      <c r="A4574" s="414"/>
      <c r="B4574" s="414"/>
      <c r="C4574" s="414"/>
      <c r="D4574" s="414"/>
      <c r="E4574" s="412">
        <v>2012</v>
      </c>
      <c r="F4574" s="413"/>
      <c r="G4574" s="413"/>
      <c r="H4574" s="410">
        <f t="shared" si="142"/>
        <v>39219019</v>
      </c>
      <c r="I4574" s="410" t="str">
        <f t="shared" si="143"/>
        <v>-- Kiti</v>
      </c>
      <c r="J4574" s="410" t="str">
        <f t="shared" si="143"/>
        <v>kilogramai</v>
      </c>
    </row>
    <row r="4575" spans="1:10" ht="18" hidden="1" customHeight="1">
      <c r="A4575" s="414"/>
      <c r="B4575" s="414"/>
      <c r="C4575" s="414"/>
      <c r="D4575" s="414"/>
      <c r="E4575" s="412">
        <v>2011</v>
      </c>
      <c r="F4575" s="413"/>
      <c r="G4575" s="413"/>
      <c r="H4575" s="410">
        <f t="shared" si="142"/>
        <v>39219019</v>
      </c>
      <c r="I4575" s="410" t="str">
        <f t="shared" si="143"/>
        <v>-- Kiti</v>
      </c>
      <c r="J4575" s="410" t="str">
        <f t="shared" si="143"/>
        <v>kilogramai</v>
      </c>
    </row>
    <row r="4576" spans="1:10" ht="18" hidden="1" customHeight="1">
      <c r="A4576" s="414"/>
      <c r="B4576" s="414"/>
      <c r="C4576" s="414"/>
      <c r="D4576" s="414"/>
      <c r="E4576" s="412">
        <v>2010</v>
      </c>
      <c r="F4576" s="413"/>
      <c r="G4576" s="413"/>
      <c r="H4576" s="410">
        <f t="shared" si="142"/>
        <v>39219019</v>
      </c>
      <c r="I4576" s="410" t="str">
        <f t="shared" si="143"/>
        <v>-- Kiti</v>
      </c>
      <c r="J4576" s="410" t="str">
        <f t="shared" si="143"/>
        <v>kilogramai</v>
      </c>
    </row>
    <row r="4577" spans="1:10" ht="18" hidden="1" customHeight="1">
      <c r="A4577" s="414"/>
      <c r="B4577" s="414"/>
      <c r="C4577" s="414"/>
      <c r="D4577" s="414"/>
      <c r="E4577" s="412">
        <v>2009</v>
      </c>
      <c r="F4577" s="413">
        <v>51831.5</v>
      </c>
      <c r="G4577" s="413">
        <v>330286.8</v>
      </c>
      <c r="H4577" s="410">
        <f t="shared" si="142"/>
        <v>39219019</v>
      </c>
      <c r="I4577" s="410" t="str">
        <f t="shared" si="143"/>
        <v>-- Kiti</v>
      </c>
      <c r="J4577" s="410" t="str">
        <f t="shared" si="143"/>
        <v>kilogramai</v>
      </c>
    </row>
    <row r="4578" spans="1:10" ht="18" hidden="1" customHeight="1">
      <c r="A4578" s="414"/>
      <c r="B4578" s="414"/>
      <c r="C4578" s="414"/>
      <c r="D4578" s="414"/>
      <c r="E4578" s="412">
        <v>2008</v>
      </c>
      <c r="F4578" s="413">
        <v>208875.2</v>
      </c>
      <c r="G4578" s="413">
        <v>485584</v>
      </c>
      <c r="H4578" s="410">
        <f t="shared" si="142"/>
        <v>39219019</v>
      </c>
      <c r="I4578" s="410" t="str">
        <f t="shared" si="143"/>
        <v>-- Kiti</v>
      </c>
      <c r="J4578" s="410" t="str">
        <f t="shared" si="143"/>
        <v>kilogramai</v>
      </c>
    </row>
    <row r="4579" spans="1:10" ht="18" hidden="1" customHeight="1">
      <c r="A4579" s="414"/>
      <c r="B4579" s="414"/>
      <c r="C4579" s="414"/>
      <c r="D4579" s="414"/>
      <c r="E4579" s="412">
        <v>2007</v>
      </c>
      <c r="F4579" s="413">
        <v>20439.599999999999</v>
      </c>
      <c r="G4579" s="413">
        <v>530985.6</v>
      </c>
      <c r="H4579" s="410">
        <f t="shared" si="142"/>
        <v>39219019</v>
      </c>
      <c r="I4579" s="410" t="str">
        <f t="shared" si="143"/>
        <v>-- Kiti</v>
      </c>
      <c r="J4579" s="410" t="str">
        <f t="shared" si="143"/>
        <v>kilogramai</v>
      </c>
    </row>
    <row r="4580" spans="1:10" ht="18" hidden="1" customHeight="1">
      <c r="A4580" s="414"/>
      <c r="B4580" s="414"/>
      <c r="C4580" s="414"/>
      <c r="D4580" s="414"/>
      <c r="E4580" s="412">
        <v>2006</v>
      </c>
      <c r="F4580" s="413">
        <v>31686.400000000001</v>
      </c>
      <c r="G4580" s="413">
        <v>461738.7</v>
      </c>
      <c r="H4580" s="410">
        <f t="shared" si="142"/>
        <v>39219019</v>
      </c>
      <c r="I4580" s="410" t="str">
        <f t="shared" si="143"/>
        <v>-- Kiti</v>
      </c>
      <c r="J4580" s="410" t="str">
        <f t="shared" si="143"/>
        <v>kilogramai</v>
      </c>
    </row>
    <row r="4581" spans="1:10" ht="18" hidden="1" customHeight="1">
      <c r="A4581" s="414"/>
      <c r="B4581" s="414"/>
      <c r="C4581" s="414"/>
      <c r="D4581" s="414"/>
      <c r="E4581" s="412">
        <v>2005</v>
      </c>
      <c r="F4581" s="413">
        <v>2005</v>
      </c>
      <c r="G4581" s="413">
        <v>272697.90000000002</v>
      </c>
      <c r="H4581" s="410">
        <f t="shared" si="142"/>
        <v>39219019</v>
      </c>
      <c r="I4581" s="410" t="str">
        <f t="shared" si="143"/>
        <v>-- Kiti</v>
      </c>
      <c r="J4581" s="410" t="str">
        <f t="shared" si="143"/>
        <v>kilogramai</v>
      </c>
    </row>
    <row r="4582" spans="1:10" ht="18" hidden="1" customHeight="1">
      <c r="A4582" s="414"/>
      <c r="B4582" s="411" t="s">
        <v>3587</v>
      </c>
      <c r="C4582" s="411" t="s">
        <v>3560</v>
      </c>
      <c r="D4582" s="411" t="s">
        <v>3054</v>
      </c>
      <c r="E4582" s="412">
        <v>2018</v>
      </c>
      <c r="F4582" s="413">
        <v>11123.2</v>
      </c>
      <c r="G4582" s="413">
        <v>95618</v>
      </c>
      <c r="H4582" s="410">
        <f t="shared" si="142"/>
        <v>39219030</v>
      </c>
      <c r="I4582" s="410" t="str">
        <f t="shared" si="143"/>
        <v>--- Iš fenolio dervų</v>
      </c>
      <c r="J4582" s="410" t="str">
        <f t="shared" si="143"/>
        <v>kilogramai</v>
      </c>
    </row>
    <row r="4583" spans="1:10" ht="18" hidden="1" customHeight="1">
      <c r="A4583" s="414"/>
      <c r="B4583" s="414"/>
      <c r="C4583" s="414"/>
      <c r="D4583" s="414"/>
      <c r="E4583" s="412">
        <v>2017</v>
      </c>
      <c r="F4583" s="413">
        <v>6427.4</v>
      </c>
      <c r="G4583" s="413">
        <v>88334.6</v>
      </c>
      <c r="H4583" s="410">
        <f t="shared" si="142"/>
        <v>39219030</v>
      </c>
      <c r="I4583" s="410" t="str">
        <f t="shared" si="143"/>
        <v>--- Iš fenolio dervų</v>
      </c>
      <c r="J4583" s="410" t="str">
        <f t="shared" si="143"/>
        <v>kilogramai</v>
      </c>
    </row>
    <row r="4584" spans="1:10" ht="18" hidden="1" customHeight="1">
      <c r="A4584" s="414"/>
      <c r="B4584" s="414"/>
      <c r="C4584" s="414"/>
      <c r="D4584" s="414"/>
      <c r="E4584" s="412">
        <v>2016</v>
      </c>
      <c r="F4584" s="413">
        <v>127245.7</v>
      </c>
      <c r="G4584" s="413">
        <v>213518.5</v>
      </c>
      <c r="H4584" s="410">
        <f t="shared" si="142"/>
        <v>39219030</v>
      </c>
      <c r="I4584" s="410" t="str">
        <f t="shared" si="143"/>
        <v>--- Iš fenolio dervų</v>
      </c>
      <c r="J4584" s="410" t="str">
        <f t="shared" si="143"/>
        <v>kilogramai</v>
      </c>
    </row>
    <row r="4585" spans="1:10" ht="18" hidden="1" customHeight="1">
      <c r="A4585" s="414"/>
      <c r="B4585" s="414"/>
      <c r="C4585" s="414"/>
      <c r="D4585" s="414"/>
      <c r="E4585" s="412">
        <v>2015</v>
      </c>
      <c r="F4585" s="413">
        <v>20138.2</v>
      </c>
      <c r="G4585" s="413">
        <v>105397.8</v>
      </c>
      <c r="H4585" s="410">
        <f t="shared" si="142"/>
        <v>39219030</v>
      </c>
      <c r="I4585" s="410" t="str">
        <f t="shared" si="143"/>
        <v>--- Iš fenolio dervų</v>
      </c>
      <c r="J4585" s="410" t="str">
        <f t="shared" si="143"/>
        <v>kilogramai</v>
      </c>
    </row>
    <row r="4586" spans="1:10" ht="18" hidden="1" customHeight="1">
      <c r="A4586" s="414"/>
      <c r="B4586" s="414"/>
      <c r="C4586" s="414"/>
      <c r="D4586" s="414"/>
      <c r="E4586" s="412">
        <v>2014</v>
      </c>
      <c r="F4586" s="413">
        <v>5634</v>
      </c>
      <c r="G4586" s="413">
        <v>153606.79999999999</v>
      </c>
      <c r="H4586" s="410">
        <f t="shared" si="142"/>
        <v>39219030</v>
      </c>
      <c r="I4586" s="410" t="str">
        <f t="shared" si="143"/>
        <v>--- Iš fenolio dervų</v>
      </c>
      <c r="J4586" s="410" t="str">
        <f t="shared" si="143"/>
        <v>kilogramai</v>
      </c>
    </row>
    <row r="4587" spans="1:10" ht="18" hidden="1" customHeight="1">
      <c r="A4587" s="414"/>
      <c r="B4587" s="414"/>
      <c r="C4587" s="414"/>
      <c r="D4587" s="414"/>
      <c r="E4587" s="412">
        <v>2013</v>
      </c>
      <c r="F4587" s="413">
        <v>3003.9</v>
      </c>
      <c r="G4587" s="413">
        <v>94593.7</v>
      </c>
      <c r="H4587" s="410">
        <f t="shared" si="142"/>
        <v>39219030</v>
      </c>
      <c r="I4587" s="410" t="str">
        <f t="shared" si="143"/>
        <v>--- Iš fenolio dervų</v>
      </c>
      <c r="J4587" s="410" t="str">
        <f t="shared" si="143"/>
        <v>kilogramai</v>
      </c>
    </row>
    <row r="4588" spans="1:10" ht="18" hidden="1" customHeight="1">
      <c r="A4588" s="414"/>
      <c r="B4588" s="414"/>
      <c r="C4588" s="414"/>
      <c r="D4588" s="414"/>
      <c r="E4588" s="412">
        <v>2012</v>
      </c>
      <c r="F4588" s="413">
        <v>11078.6</v>
      </c>
      <c r="G4588" s="413">
        <v>149748.4</v>
      </c>
      <c r="H4588" s="410">
        <f t="shared" si="142"/>
        <v>39219030</v>
      </c>
      <c r="I4588" s="410" t="str">
        <f t="shared" si="143"/>
        <v>--- Iš fenolio dervų</v>
      </c>
      <c r="J4588" s="410" t="str">
        <f t="shared" si="143"/>
        <v>kilogramai</v>
      </c>
    </row>
    <row r="4589" spans="1:10" ht="18" hidden="1" customHeight="1">
      <c r="A4589" s="414"/>
      <c r="B4589" s="414"/>
      <c r="C4589" s="414"/>
      <c r="D4589" s="414"/>
      <c r="E4589" s="412">
        <v>2011</v>
      </c>
      <c r="F4589" s="413">
        <v>37113.9</v>
      </c>
      <c r="G4589" s="413">
        <v>95044.1</v>
      </c>
      <c r="H4589" s="410">
        <f t="shared" si="142"/>
        <v>39219030</v>
      </c>
      <c r="I4589" s="410" t="str">
        <f t="shared" si="143"/>
        <v>--- Iš fenolio dervų</v>
      </c>
      <c r="J4589" s="410" t="str">
        <f t="shared" si="143"/>
        <v>kilogramai</v>
      </c>
    </row>
    <row r="4590" spans="1:10" ht="18" hidden="1" customHeight="1">
      <c r="A4590" s="414"/>
      <c r="B4590" s="414"/>
      <c r="C4590" s="414"/>
      <c r="D4590" s="414"/>
      <c r="E4590" s="412">
        <v>2010</v>
      </c>
      <c r="F4590" s="413">
        <v>10129.799999999999</v>
      </c>
      <c r="G4590" s="413">
        <v>235909.4</v>
      </c>
      <c r="H4590" s="410">
        <f t="shared" si="142"/>
        <v>39219030</v>
      </c>
      <c r="I4590" s="410" t="str">
        <f t="shared" si="143"/>
        <v>--- Iš fenolio dervų</v>
      </c>
      <c r="J4590" s="410" t="str">
        <f t="shared" si="143"/>
        <v>kilogramai</v>
      </c>
    </row>
    <row r="4591" spans="1:10" ht="18" hidden="1" customHeight="1">
      <c r="A4591" s="414"/>
      <c r="B4591" s="414"/>
      <c r="C4591" s="414"/>
      <c r="D4591" s="414"/>
      <c r="E4591" s="412">
        <v>2009</v>
      </c>
      <c r="F4591" s="413">
        <v>1426</v>
      </c>
      <c r="G4591" s="413">
        <v>238538.8</v>
      </c>
      <c r="H4591" s="410">
        <f t="shared" si="142"/>
        <v>39219030</v>
      </c>
      <c r="I4591" s="410" t="str">
        <f t="shared" si="143"/>
        <v>--- Iš fenolio dervų</v>
      </c>
      <c r="J4591" s="410" t="str">
        <f t="shared" si="143"/>
        <v>kilogramai</v>
      </c>
    </row>
    <row r="4592" spans="1:10" ht="18" hidden="1" customHeight="1">
      <c r="A4592" s="414"/>
      <c r="B4592" s="414"/>
      <c r="C4592" s="414"/>
      <c r="D4592" s="414"/>
      <c r="E4592" s="412">
        <v>2008</v>
      </c>
      <c r="F4592" s="413">
        <v>6433.4</v>
      </c>
      <c r="G4592" s="413">
        <v>219311.4</v>
      </c>
      <c r="H4592" s="410">
        <f t="shared" si="142"/>
        <v>39219030</v>
      </c>
      <c r="I4592" s="410" t="str">
        <f t="shared" si="143"/>
        <v>--- Iš fenolio dervų</v>
      </c>
      <c r="J4592" s="410" t="str">
        <f t="shared" si="143"/>
        <v>kilogramai</v>
      </c>
    </row>
    <row r="4593" spans="1:10" ht="18" hidden="1" customHeight="1">
      <c r="A4593" s="414"/>
      <c r="B4593" s="414"/>
      <c r="C4593" s="414"/>
      <c r="D4593" s="414"/>
      <c r="E4593" s="412">
        <v>2007</v>
      </c>
      <c r="F4593" s="413">
        <v>100508.9</v>
      </c>
      <c r="G4593" s="413">
        <v>506018.9</v>
      </c>
      <c r="H4593" s="410">
        <f t="shared" si="142"/>
        <v>39219030</v>
      </c>
      <c r="I4593" s="410" t="str">
        <f t="shared" si="143"/>
        <v>--- Iš fenolio dervų</v>
      </c>
      <c r="J4593" s="410" t="str">
        <f t="shared" si="143"/>
        <v>kilogramai</v>
      </c>
    </row>
    <row r="4594" spans="1:10" ht="18" hidden="1" customHeight="1">
      <c r="A4594" s="414"/>
      <c r="B4594" s="414"/>
      <c r="C4594" s="414"/>
      <c r="D4594" s="414"/>
      <c r="E4594" s="412">
        <v>2006</v>
      </c>
      <c r="F4594" s="413">
        <v>108392</v>
      </c>
      <c r="G4594" s="413">
        <v>500076.4</v>
      </c>
      <c r="H4594" s="410">
        <f t="shared" si="142"/>
        <v>39219030</v>
      </c>
      <c r="I4594" s="410" t="str">
        <f t="shared" si="143"/>
        <v>--- Iš fenolio dervų</v>
      </c>
      <c r="J4594" s="410" t="str">
        <f t="shared" si="143"/>
        <v>kilogramai</v>
      </c>
    </row>
    <row r="4595" spans="1:10" ht="18" hidden="1" customHeight="1">
      <c r="A4595" s="414"/>
      <c r="B4595" s="414"/>
      <c r="C4595" s="414"/>
      <c r="D4595" s="414"/>
      <c r="E4595" s="412">
        <v>2005</v>
      </c>
      <c r="F4595" s="413">
        <v>9436.1</v>
      </c>
      <c r="G4595" s="413">
        <v>239017.4</v>
      </c>
      <c r="H4595" s="410">
        <f t="shared" si="142"/>
        <v>39219030</v>
      </c>
      <c r="I4595" s="410" t="str">
        <f t="shared" si="143"/>
        <v>--- Iš fenolio dervų</v>
      </c>
      <c r="J4595" s="410" t="str">
        <f t="shared" si="143"/>
        <v>kilogramai</v>
      </c>
    </row>
    <row r="4596" spans="1:10" ht="18" hidden="1" customHeight="1">
      <c r="A4596" s="414"/>
      <c r="B4596" s="411" t="s">
        <v>3588</v>
      </c>
      <c r="C4596" s="411" t="s">
        <v>3589</v>
      </c>
      <c r="D4596" s="411" t="s">
        <v>3054</v>
      </c>
      <c r="E4596" s="412">
        <v>2018</v>
      </c>
      <c r="F4596" s="413">
        <v>1194891.8</v>
      </c>
      <c r="G4596" s="413">
        <v>1832539.6</v>
      </c>
      <c r="H4596" s="410">
        <f t="shared" si="142"/>
        <v>39219041</v>
      </c>
      <c r="I4596" s="410" t="str">
        <f t="shared" si="143"/>
        <v>----- Aukšto slėgio laminatai su dekoruotais paviršiais vienoje arba abiejose pusėse</v>
      </c>
      <c r="J4596" s="410" t="str">
        <f t="shared" si="143"/>
        <v>kilogramai</v>
      </c>
    </row>
    <row r="4597" spans="1:10" ht="18" hidden="1" customHeight="1">
      <c r="A4597" s="414"/>
      <c r="B4597" s="414"/>
      <c r="C4597" s="414"/>
      <c r="D4597" s="414"/>
      <c r="E4597" s="412">
        <v>2017</v>
      </c>
      <c r="F4597" s="413">
        <v>437779</v>
      </c>
      <c r="G4597" s="413">
        <v>1270923.8</v>
      </c>
      <c r="H4597" s="410">
        <f t="shared" si="142"/>
        <v>39219041</v>
      </c>
      <c r="I4597" s="410" t="str">
        <f t="shared" si="143"/>
        <v>----- Aukšto slėgio laminatai su dekoruotais paviršiais vienoje arba abiejose pusėse</v>
      </c>
      <c r="J4597" s="410" t="str">
        <f t="shared" si="143"/>
        <v>kilogramai</v>
      </c>
    </row>
    <row r="4598" spans="1:10" ht="18" hidden="1" customHeight="1">
      <c r="A4598" s="414"/>
      <c r="B4598" s="414"/>
      <c r="C4598" s="414"/>
      <c r="D4598" s="414"/>
      <c r="E4598" s="412">
        <v>2016</v>
      </c>
      <c r="F4598" s="413">
        <v>723835.5</v>
      </c>
      <c r="G4598" s="413">
        <v>1361989.5</v>
      </c>
      <c r="H4598" s="410">
        <f t="shared" si="142"/>
        <v>39219041</v>
      </c>
      <c r="I4598" s="410" t="str">
        <f t="shared" si="143"/>
        <v>----- Aukšto slėgio laminatai su dekoruotais paviršiais vienoje arba abiejose pusėse</v>
      </c>
      <c r="J4598" s="410" t="str">
        <f t="shared" si="143"/>
        <v>kilogramai</v>
      </c>
    </row>
    <row r="4599" spans="1:10" ht="18" hidden="1" customHeight="1">
      <c r="A4599" s="414"/>
      <c r="B4599" s="414"/>
      <c r="C4599" s="414"/>
      <c r="D4599" s="414"/>
      <c r="E4599" s="412">
        <v>2015</v>
      </c>
      <c r="F4599" s="413">
        <v>571088.80000000005</v>
      </c>
      <c r="G4599" s="413">
        <v>1372020.9</v>
      </c>
      <c r="H4599" s="410">
        <f t="shared" si="142"/>
        <v>39219041</v>
      </c>
      <c r="I4599" s="410" t="str">
        <f t="shared" si="143"/>
        <v>----- Aukšto slėgio laminatai su dekoruotais paviršiais vienoje arba abiejose pusėse</v>
      </c>
      <c r="J4599" s="410" t="str">
        <f t="shared" si="143"/>
        <v>kilogramai</v>
      </c>
    </row>
    <row r="4600" spans="1:10" ht="18" hidden="1" customHeight="1">
      <c r="A4600" s="414"/>
      <c r="B4600" s="414"/>
      <c r="C4600" s="414"/>
      <c r="D4600" s="414"/>
      <c r="E4600" s="412">
        <v>2014</v>
      </c>
      <c r="F4600" s="413">
        <v>377400</v>
      </c>
      <c r="G4600" s="413">
        <v>1093025.8</v>
      </c>
      <c r="H4600" s="410">
        <f t="shared" si="142"/>
        <v>39219041</v>
      </c>
      <c r="I4600" s="410" t="str">
        <f t="shared" si="143"/>
        <v>----- Aukšto slėgio laminatai su dekoruotais paviršiais vienoje arba abiejose pusėse</v>
      </c>
      <c r="J4600" s="410" t="str">
        <f t="shared" si="143"/>
        <v>kilogramai</v>
      </c>
    </row>
    <row r="4601" spans="1:10" ht="18" hidden="1" customHeight="1">
      <c r="A4601" s="414"/>
      <c r="B4601" s="414"/>
      <c r="C4601" s="414"/>
      <c r="D4601" s="414"/>
      <c r="E4601" s="412">
        <v>2013</v>
      </c>
      <c r="F4601" s="413">
        <v>463957.6</v>
      </c>
      <c r="G4601" s="413">
        <v>1048008.8</v>
      </c>
      <c r="H4601" s="410">
        <f t="shared" si="142"/>
        <v>39219041</v>
      </c>
      <c r="I4601" s="410" t="str">
        <f t="shared" si="143"/>
        <v>----- Aukšto slėgio laminatai su dekoruotais paviršiais vienoje arba abiejose pusėse</v>
      </c>
      <c r="J4601" s="410" t="str">
        <f t="shared" si="143"/>
        <v>kilogramai</v>
      </c>
    </row>
    <row r="4602" spans="1:10" ht="18" hidden="1" customHeight="1">
      <c r="A4602" s="414"/>
      <c r="B4602" s="414"/>
      <c r="C4602" s="414"/>
      <c r="D4602" s="414"/>
      <c r="E4602" s="412">
        <v>2012</v>
      </c>
      <c r="F4602" s="413">
        <v>368545.5</v>
      </c>
      <c r="G4602" s="413">
        <v>1185984.2</v>
      </c>
      <c r="H4602" s="410">
        <f t="shared" si="142"/>
        <v>39219041</v>
      </c>
      <c r="I4602" s="410" t="str">
        <f t="shared" si="143"/>
        <v>----- Aukšto slėgio laminatai su dekoruotais paviršiais vienoje arba abiejose pusėse</v>
      </c>
      <c r="J4602" s="410" t="str">
        <f t="shared" si="143"/>
        <v>kilogramai</v>
      </c>
    </row>
    <row r="4603" spans="1:10" ht="18" hidden="1" customHeight="1">
      <c r="A4603" s="414"/>
      <c r="B4603" s="414"/>
      <c r="C4603" s="414"/>
      <c r="D4603" s="414"/>
      <c r="E4603" s="412">
        <v>2011</v>
      </c>
      <c r="F4603" s="413">
        <v>331658</v>
      </c>
      <c r="G4603" s="413">
        <v>1230243.6000000001</v>
      </c>
      <c r="H4603" s="410">
        <f t="shared" si="142"/>
        <v>39219041</v>
      </c>
      <c r="I4603" s="410" t="str">
        <f t="shared" si="143"/>
        <v>----- Aukšto slėgio laminatai su dekoruotais paviršiais vienoje arba abiejose pusėse</v>
      </c>
      <c r="J4603" s="410" t="str">
        <f t="shared" si="143"/>
        <v>kilogramai</v>
      </c>
    </row>
    <row r="4604" spans="1:10" ht="18" hidden="1" customHeight="1">
      <c r="A4604" s="414"/>
      <c r="B4604" s="414"/>
      <c r="C4604" s="414"/>
      <c r="D4604" s="414"/>
      <c r="E4604" s="412">
        <v>2010</v>
      </c>
      <c r="F4604" s="413">
        <v>286512.8</v>
      </c>
      <c r="G4604" s="413">
        <v>1058740.3999999999</v>
      </c>
      <c r="H4604" s="410">
        <f t="shared" si="142"/>
        <v>39219041</v>
      </c>
      <c r="I4604" s="410" t="str">
        <f t="shared" si="143"/>
        <v>----- Aukšto slėgio laminatai su dekoruotais paviršiais vienoje arba abiejose pusėse</v>
      </c>
      <c r="J4604" s="410" t="str">
        <f t="shared" si="143"/>
        <v>kilogramai</v>
      </c>
    </row>
    <row r="4605" spans="1:10" ht="18" hidden="1" customHeight="1">
      <c r="A4605" s="414"/>
      <c r="B4605" s="414"/>
      <c r="C4605" s="414"/>
      <c r="D4605" s="414"/>
      <c r="E4605" s="412">
        <v>2009</v>
      </c>
      <c r="F4605" s="413">
        <v>70155.7</v>
      </c>
      <c r="G4605" s="413">
        <v>745461.5</v>
      </c>
      <c r="H4605" s="410">
        <f t="shared" si="142"/>
        <v>39219041</v>
      </c>
      <c r="I4605" s="410" t="str">
        <f t="shared" si="143"/>
        <v>----- Aukšto slėgio laminatai su dekoruotais paviršiais vienoje arba abiejose pusėse</v>
      </c>
      <c r="J4605" s="410" t="str">
        <f t="shared" si="143"/>
        <v>kilogramai</v>
      </c>
    </row>
    <row r="4606" spans="1:10" ht="18" hidden="1" customHeight="1">
      <c r="A4606" s="414"/>
      <c r="B4606" s="414"/>
      <c r="C4606" s="414"/>
      <c r="D4606" s="414"/>
      <c r="E4606" s="412">
        <v>2008</v>
      </c>
      <c r="F4606" s="413">
        <v>137898.5</v>
      </c>
      <c r="G4606" s="413">
        <v>1247606.6000000001</v>
      </c>
      <c r="H4606" s="410">
        <f t="shared" si="142"/>
        <v>39219041</v>
      </c>
      <c r="I4606" s="410" t="str">
        <f t="shared" si="143"/>
        <v>----- Aukšto slėgio laminatai su dekoruotais paviršiais vienoje arba abiejose pusėse</v>
      </c>
      <c r="J4606" s="410" t="str">
        <f t="shared" si="143"/>
        <v>kilogramai</v>
      </c>
    </row>
    <row r="4607" spans="1:10" ht="18" hidden="1" customHeight="1">
      <c r="A4607" s="414"/>
      <c r="B4607" s="414"/>
      <c r="C4607" s="414"/>
      <c r="D4607" s="414"/>
      <c r="E4607" s="412">
        <v>2007</v>
      </c>
      <c r="F4607" s="413">
        <v>291028.5</v>
      </c>
      <c r="G4607" s="413">
        <v>1319793.7</v>
      </c>
      <c r="H4607" s="410">
        <f t="shared" si="142"/>
        <v>39219041</v>
      </c>
      <c r="I4607" s="410" t="str">
        <f t="shared" si="143"/>
        <v>----- Aukšto slėgio laminatai su dekoruotais paviršiais vienoje arba abiejose pusėse</v>
      </c>
      <c r="J4607" s="410" t="str">
        <f t="shared" si="143"/>
        <v>kilogramai</v>
      </c>
    </row>
    <row r="4608" spans="1:10" ht="18" hidden="1" customHeight="1">
      <c r="A4608" s="414"/>
      <c r="B4608" s="414"/>
      <c r="C4608" s="414"/>
      <c r="D4608" s="414"/>
      <c r="E4608" s="412">
        <v>2006</v>
      </c>
      <c r="F4608" s="413">
        <v>66249</v>
      </c>
      <c r="G4608" s="413">
        <v>1096013.7</v>
      </c>
      <c r="H4608" s="410">
        <f t="shared" si="142"/>
        <v>39219041</v>
      </c>
      <c r="I4608" s="410" t="str">
        <f t="shared" si="143"/>
        <v>----- Aukšto slėgio laminatai su dekoruotais paviršiais vienoje arba abiejose pusėse</v>
      </c>
      <c r="J4608" s="410" t="str">
        <f t="shared" si="143"/>
        <v>kilogramai</v>
      </c>
    </row>
    <row r="4609" spans="1:10" ht="18" hidden="1" customHeight="1">
      <c r="A4609" s="414"/>
      <c r="B4609" s="414"/>
      <c r="C4609" s="414"/>
      <c r="D4609" s="414"/>
      <c r="E4609" s="412">
        <v>2005</v>
      </c>
      <c r="F4609" s="413">
        <v>5259.6</v>
      </c>
      <c r="G4609" s="413">
        <v>568189.6</v>
      </c>
      <c r="H4609" s="410">
        <f t="shared" si="142"/>
        <v>39219041</v>
      </c>
      <c r="I4609" s="410" t="str">
        <f t="shared" si="143"/>
        <v>----- Aukšto slėgio laminatai su dekoruotais paviršiais vienoje arba abiejose pusėse</v>
      </c>
      <c r="J4609" s="410" t="str">
        <f t="shared" si="143"/>
        <v>kilogramai</v>
      </c>
    </row>
    <row r="4610" spans="1:10" ht="18" hidden="1" customHeight="1">
      <c r="A4610" s="414"/>
      <c r="B4610" s="411" t="s">
        <v>3590</v>
      </c>
      <c r="C4610" s="411" t="s">
        <v>3591</v>
      </c>
      <c r="D4610" s="411" t="s">
        <v>3054</v>
      </c>
      <c r="E4610" s="412">
        <v>2018</v>
      </c>
      <c r="F4610" s="413">
        <v>37526.300000000003</v>
      </c>
      <c r="G4610" s="413">
        <v>403387</v>
      </c>
      <c r="H4610" s="410">
        <f t="shared" si="142"/>
        <v>39219043</v>
      </c>
      <c r="I4610" s="410" t="str">
        <f t="shared" si="143"/>
        <v>----- Kiti</v>
      </c>
      <c r="J4610" s="410" t="str">
        <f t="shared" si="143"/>
        <v>kilogramai</v>
      </c>
    </row>
    <row r="4611" spans="1:10" ht="18" hidden="1" customHeight="1">
      <c r="A4611" s="414"/>
      <c r="B4611" s="414"/>
      <c r="C4611" s="414"/>
      <c r="D4611" s="414"/>
      <c r="E4611" s="412">
        <v>2017</v>
      </c>
      <c r="F4611" s="413">
        <v>3287.6</v>
      </c>
      <c r="G4611" s="413">
        <v>410857</v>
      </c>
      <c r="H4611" s="410">
        <f t="shared" si="142"/>
        <v>39219043</v>
      </c>
      <c r="I4611" s="410" t="str">
        <f t="shared" si="143"/>
        <v>----- Kiti</v>
      </c>
      <c r="J4611" s="410" t="str">
        <f t="shared" si="143"/>
        <v>kilogramai</v>
      </c>
    </row>
    <row r="4612" spans="1:10" ht="18" hidden="1" customHeight="1">
      <c r="A4612" s="414"/>
      <c r="B4612" s="414"/>
      <c r="C4612" s="414"/>
      <c r="D4612" s="414"/>
      <c r="E4612" s="412">
        <v>2016</v>
      </c>
      <c r="F4612" s="413">
        <v>24255.8</v>
      </c>
      <c r="G4612" s="413">
        <v>351221.1</v>
      </c>
      <c r="H4612" s="410">
        <f t="shared" si="142"/>
        <v>39219043</v>
      </c>
      <c r="I4612" s="410" t="str">
        <f t="shared" si="143"/>
        <v>----- Kiti</v>
      </c>
      <c r="J4612" s="410" t="str">
        <f t="shared" si="143"/>
        <v>kilogramai</v>
      </c>
    </row>
    <row r="4613" spans="1:10" ht="18" hidden="1" customHeight="1">
      <c r="A4613" s="414"/>
      <c r="B4613" s="414"/>
      <c r="C4613" s="414"/>
      <c r="D4613" s="414"/>
      <c r="E4613" s="412">
        <v>2015</v>
      </c>
      <c r="F4613" s="413">
        <v>26415.1</v>
      </c>
      <c r="G4613" s="413">
        <v>336445.6</v>
      </c>
      <c r="H4613" s="410">
        <f t="shared" ref="H4613:H4676" si="144">+IF(B4613=0,H4612,VALUE(B4613))</f>
        <v>39219043</v>
      </c>
      <c r="I4613" s="410" t="str">
        <f t="shared" ref="I4613:J4676" si="145">+IF(C4613=0,I4612,C4613)</f>
        <v>----- Kiti</v>
      </c>
      <c r="J4613" s="410" t="str">
        <f t="shared" si="145"/>
        <v>kilogramai</v>
      </c>
    </row>
    <row r="4614" spans="1:10" ht="18" hidden="1" customHeight="1">
      <c r="A4614" s="414"/>
      <c r="B4614" s="414"/>
      <c r="C4614" s="414"/>
      <c r="D4614" s="414"/>
      <c r="E4614" s="412">
        <v>2014</v>
      </c>
      <c r="F4614" s="413">
        <v>20276.2</v>
      </c>
      <c r="G4614" s="413">
        <v>333639</v>
      </c>
      <c r="H4614" s="410">
        <f t="shared" si="144"/>
        <v>39219043</v>
      </c>
      <c r="I4614" s="410" t="str">
        <f t="shared" si="145"/>
        <v>----- Kiti</v>
      </c>
      <c r="J4614" s="410" t="str">
        <f t="shared" si="145"/>
        <v>kilogramai</v>
      </c>
    </row>
    <row r="4615" spans="1:10" ht="18" hidden="1" customHeight="1">
      <c r="A4615" s="414"/>
      <c r="B4615" s="414"/>
      <c r="C4615" s="414"/>
      <c r="D4615" s="414"/>
      <c r="E4615" s="412">
        <v>2013</v>
      </c>
      <c r="F4615" s="413">
        <v>128756.8</v>
      </c>
      <c r="G4615" s="413">
        <v>467867</v>
      </c>
      <c r="H4615" s="410">
        <f t="shared" si="144"/>
        <v>39219043</v>
      </c>
      <c r="I4615" s="410" t="str">
        <f t="shared" si="145"/>
        <v>----- Kiti</v>
      </c>
      <c r="J4615" s="410" t="str">
        <f t="shared" si="145"/>
        <v>kilogramai</v>
      </c>
    </row>
    <row r="4616" spans="1:10" ht="18" hidden="1" customHeight="1">
      <c r="A4616" s="414"/>
      <c r="B4616" s="414"/>
      <c r="C4616" s="414"/>
      <c r="D4616" s="414"/>
      <c r="E4616" s="412">
        <v>2012</v>
      </c>
      <c r="F4616" s="413">
        <v>89349.6</v>
      </c>
      <c r="G4616" s="413">
        <v>333269</v>
      </c>
      <c r="H4616" s="410">
        <f t="shared" si="144"/>
        <v>39219043</v>
      </c>
      <c r="I4616" s="410" t="str">
        <f t="shared" si="145"/>
        <v>----- Kiti</v>
      </c>
      <c r="J4616" s="410" t="str">
        <f t="shared" si="145"/>
        <v>kilogramai</v>
      </c>
    </row>
    <row r="4617" spans="1:10" ht="18" hidden="1" customHeight="1">
      <c r="A4617" s="414"/>
      <c r="B4617" s="414"/>
      <c r="C4617" s="414"/>
      <c r="D4617" s="414"/>
      <c r="E4617" s="412">
        <v>2011</v>
      </c>
      <c r="F4617" s="413">
        <v>10818.8</v>
      </c>
      <c r="G4617" s="413">
        <v>116213.4</v>
      </c>
      <c r="H4617" s="410">
        <f t="shared" si="144"/>
        <v>39219043</v>
      </c>
      <c r="I4617" s="410" t="str">
        <f t="shared" si="145"/>
        <v>----- Kiti</v>
      </c>
      <c r="J4617" s="410" t="str">
        <f t="shared" si="145"/>
        <v>kilogramai</v>
      </c>
    </row>
    <row r="4618" spans="1:10" ht="18" hidden="1" customHeight="1">
      <c r="A4618" s="414"/>
      <c r="B4618" s="414"/>
      <c r="C4618" s="414"/>
      <c r="D4618" s="414"/>
      <c r="E4618" s="412">
        <v>2010</v>
      </c>
      <c r="F4618" s="413">
        <v>25944.9</v>
      </c>
      <c r="G4618" s="413">
        <v>112110.39999999999</v>
      </c>
      <c r="H4618" s="410">
        <f t="shared" si="144"/>
        <v>39219043</v>
      </c>
      <c r="I4618" s="410" t="str">
        <f t="shared" si="145"/>
        <v>----- Kiti</v>
      </c>
      <c r="J4618" s="410" t="str">
        <f t="shared" si="145"/>
        <v>kilogramai</v>
      </c>
    </row>
    <row r="4619" spans="1:10" ht="18" hidden="1" customHeight="1">
      <c r="A4619" s="414"/>
      <c r="B4619" s="414"/>
      <c r="C4619" s="414"/>
      <c r="D4619" s="414"/>
      <c r="E4619" s="412">
        <v>2009</v>
      </c>
      <c r="F4619" s="413">
        <v>47110</v>
      </c>
      <c r="G4619" s="413">
        <v>229025</v>
      </c>
      <c r="H4619" s="410">
        <f t="shared" si="144"/>
        <v>39219043</v>
      </c>
      <c r="I4619" s="410" t="str">
        <f t="shared" si="145"/>
        <v>----- Kiti</v>
      </c>
      <c r="J4619" s="410" t="str">
        <f t="shared" si="145"/>
        <v>kilogramai</v>
      </c>
    </row>
    <row r="4620" spans="1:10" ht="18" hidden="1" customHeight="1">
      <c r="A4620" s="414"/>
      <c r="B4620" s="414"/>
      <c r="C4620" s="414"/>
      <c r="D4620" s="414"/>
      <c r="E4620" s="412">
        <v>2008</v>
      </c>
      <c r="F4620" s="413">
        <v>39361.300000000003</v>
      </c>
      <c r="G4620" s="413">
        <v>188548</v>
      </c>
      <c r="H4620" s="410">
        <f t="shared" si="144"/>
        <v>39219043</v>
      </c>
      <c r="I4620" s="410" t="str">
        <f t="shared" si="145"/>
        <v>----- Kiti</v>
      </c>
      <c r="J4620" s="410" t="str">
        <f t="shared" si="145"/>
        <v>kilogramai</v>
      </c>
    </row>
    <row r="4621" spans="1:10" ht="18" hidden="1" customHeight="1">
      <c r="A4621" s="414"/>
      <c r="B4621" s="414"/>
      <c r="C4621" s="414"/>
      <c r="D4621" s="414"/>
      <c r="E4621" s="412">
        <v>2007</v>
      </c>
      <c r="F4621" s="413">
        <v>17428.3</v>
      </c>
      <c r="G4621" s="413">
        <v>142722</v>
      </c>
      <c r="H4621" s="410">
        <f t="shared" si="144"/>
        <v>39219043</v>
      </c>
      <c r="I4621" s="410" t="str">
        <f t="shared" si="145"/>
        <v>----- Kiti</v>
      </c>
      <c r="J4621" s="410" t="str">
        <f t="shared" si="145"/>
        <v>kilogramai</v>
      </c>
    </row>
    <row r="4622" spans="1:10" ht="18" hidden="1" customHeight="1">
      <c r="A4622" s="414"/>
      <c r="B4622" s="414"/>
      <c r="C4622" s="414"/>
      <c r="D4622" s="414"/>
      <c r="E4622" s="412">
        <v>2006</v>
      </c>
      <c r="F4622" s="413">
        <v>19999</v>
      </c>
      <c r="G4622" s="413">
        <v>1643979.1</v>
      </c>
      <c r="H4622" s="410">
        <f t="shared" si="144"/>
        <v>39219043</v>
      </c>
      <c r="I4622" s="410" t="str">
        <f t="shared" si="145"/>
        <v>----- Kiti</v>
      </c>
      <c r="J4622" s="410" t="str">
        <f t="shared" si="145"/>
        <v>kilogramai</v>
      </c>
    </row>
    <row r="4623" spans="1:10" ht="18" hidden="1" customHeight="1">
      <c r="A4623" s="414"/>
      <c r="B4623" s="414"/>
      <c r="C4623" s="414"/>
      <c r="D4623" s="414"/>
      <c r="E4623" s="412">
        <v>2005</v>
      </c>
      <c r="F4623" s="413">
        <v>32588.400000000001</v>
      </c>
      <c r="G4623" s="413">
        <v>2498575.5</v>
      </c>
      <c r="H4623" s="410">
        <f t="shared" si="144"/>
        <v>39219043</v>
      </c>
      <c r="I4623" s="410" t="str">
        <f t="shared" si="145"/>
        <v>----- Kiti</v>
      </c>
      <c r="J4623" s="410" t="str">
        <f t="shared" si="145"/>
        <v>kilogramai</v>
      </c>
    </row>
    <row r="4624" spans="1:10" ht="18" hidden="1" customHeight="1">
      <c r="A4624" s="414"/>
      <c r="B4624" s="411" t="s">
        <v>3592</v>
      </c>
      <c r="C4624" s="411" t="s">
        <v>3529</v>
      </c>
      <c r="D4624" s="411" t="s">
        <v>3054</v>
      </c>
      <c r="E4624" s="412">
        <v>2018</v>
      </c>
      <c r="F4624" s="413">
        <v>267690.5</v>
      </c>
      <c r="G4624" s="413">
        <v>409311.3</v>
      </c>
      <c r="H4624" s="410">
        <f t="shared" si="144"/>
        <v>39219049</v>
      </c>
      <c r="I4624" s="410" t="str">
        <f t="shared" si="145"/>
        <v>---- Kiti</v>
      </c>
      <c r="J4624" s="410" t="str">
        <f t="shared" si="145"/>
        <v>kilogramai</v>
      </c>
    </row>
    <row r="4625" spans="1:10" ht="18" hidden="1" customHeight="1">
      <c r="A4625" s="414"/>
      <c r="B4625" s="414"/>
      <c r="C4625" s="414"/>
      <c r="D4625" s="414"/>
      <c r="E4625" s="412">
        <v>2017</v>
      </c>
      <c r="F4625" s="413">
        <v>412301.3</v>
      </c>
      <c r="G4625" s="413">
        <v>1113332</v>
      </c>
      <c r="H4625" s="410">
        <f t="shared" si="144"/>
        <v>39219049</v>
      </c>
      <c r="I4625" s="410" t="str">
        <f t="shared" si="145"/>
        <v>---- Kiti</v>
      </c>
      <c r="J4625" s="410" t="str">
        <f t="shared" si="145"/>
        <v>kilogramai</v>
      </c>
    </row>
    <row r="4626" spans="1:10" ht="18" hidden="1" customHeight="1">
      <c r="A4626" s="414"/>
      <c r="B4626" s="414"/>
      <c r="C4626" s="414"/>
      <c r="D4626" s="414"/>
      <c r="E4626" s="412">
        <v>2016</v>
      </c>
      <c r="F4626" s="413">
        <v>383998.8</v>
      </c>
      <c r="G4626" s="413">
        <v>2171902.2999999998</v>
      </c>
      <c r="H4626" s="410">
        <f t="shared" si="144"/>
        <v>39219049</v>
      </c>
      <c r="I4626" s="410" t="str">
        <f t="shared" si="145"/>
        <v>---- Kiti</v>
      </c>
      <c r="J4626" s="410" t="str">
        <f t="shared" si="145"/>
        <v>kilogramai</v>
      </c>
    </row>
    <row r="4627" spans="1:10" ht="18" hidden="1" customHeight="1">
      <c r="A4627" s="414"/>
      <c r="B4627" s="414"/>
      <c r="C4627" s="414"/>
      <c r="D4627" s="414"/>
      <c r="E4627" s="412">
        <v>2015</v>
      </c>
      <c r="F4627" s="413">
        <v>653462.9</v>
      </c>
      <c r="G4627" s="413">
        <v>896451.6</v>
      </c>
      <c r="H4627" s="410">
        <f t="shared" si="144"/>
        <v>39219049</v>
      </c>
      <c r="I4627" s="410" t="str">
        <f t="shared" si="145"/>
        <v>---- Kiti</v>
      </c>
      <c r="J4627" s="410" t="str">
        <f t="shared" si="145"/>
        <v>kilogramai</v>
      </c>
    </row>
    <row r="4628" spans="1:10" ht="18" hidden="1" customHeight="1">
      <c r="A4628" s="414"/>
      <c r="B4628" s="414"/>
      <c r="C4628" s="414"/>
      <c r="D4628" s="414"/>
      <c r="E4628" s="412">
        <v>2014</v>
      </c>
      <c r="F4628" s="413">
        <v>401674.1</v>
      </c>
      <c r="G4628" s="413">
        <v>146746.4</v>
      </c>
      <c r="H4628" s="410">
        <f t="shared" si="144"/>
        <v>39219049</v>
      </c>
      <c r="I4628" s="410" t="str">
        <f t="shared" si="145"/>
        <v>---- Kiti</v>
      </c>
      <c r="J4628" s="410" t="str">
        <f t="shared" si="145"/>
        <v>kilogramai</v>
      </c>
    </row>
    <row r="4629" spans="1:10" ht="18" hidden="1" customHeight="1">
      <c r="A4629" s="414"/>
      <c r="B4629" s="414"/>
      <c r="C4629" s="414"/>
      <c r="D4629" s="414"/>
      <c r="E4629" s="412">
        <v>2013</v>
      </c>
      <c r="F4629" s="413">
        <v>14792.1</v>
      </c>
      <c r="G4629" s="413">
        <v>123107.1</v>
      </c>
      <c r="H4629" s="410">
        <f t="shared" si="144"/>
        <v>39219049</v>
      </c>
      <c r="I4629" s="410" t="str">
        <f t="shared" si="145"/>
        <v>---- Kiti</v>
      </c>
      <c r="J4629" s="410" t="str">
        <f t="shared" si="145"/>
        <v>kilogramai</v>
      </c>
    </row>
    <row r="4630" spans="1:10" ht="18" hidden="1" customHeight="1">
      <c r="A4630" s="414"/>
      <c r="B4630" s="414"/>
      <c r="C4630" s="414"/>
      <c r="D4630" s="414"/>
      <c r="E4630" s="412">
        <v>2012</v>
      </c>
      <c r="F4630" s="413">
        <v>64380.7</v>
      </c>
      <c r="G4630" s="413">
        <v>106305</v>
      </c>
      <c r="H4630" s="410">
        <f t="shared" si="144"/>
        <v>39219049</v>
      </c>
      <c r="I4630" s="410" t="str">
        <f t="shared" si="145"/>
        <v>---- Kiti</v>
      </c>
      <c r="J4630" s="410" t="str">
        <f t="shared" si="145"/>
        <v>kilogramai</v>
      </c>
    </row>
    <row r="4631" spans="1:10" ht="18" hidden="1" customHeight="1">
      <c r="A4631" s="414"/>
      <c r="B4631" s="414"/>
      <c r="C4631" s="414"/>
      <c r="D4631" s="414"/>
      <c r="E4631" s="412">
        <v>2011</v>
      </c>
      <c r="F4631" s="413">
        <v>12336.3</v>
      </c>
      <c r="G4631" s="413">
        <v>160092.1</v>
      </c>
      <c r="H4631" s="410">
        <f t="shared" si="144"/>
        <v>39219049</v>
      </c>
      <c r="I4631" s="410" t="str">
        <f t="shared" si="145"/>
        <v>---- Kiti</v>
      </c>
      <c r="J4631" s="410" t="str">
        <f t="shared" si="145"/>
        <v>kilogramai</v>
      </c>
    </row>
    <row r="4632" spans="1:10" ht="18" hidden="1" customHeight="1">
      <c r="A4632" s="414"/>
      <c r="B4632" s="414"/>
      <c r="C4632" s="414"/>
      <c r="D4632" s="414"/>
      <c r="E4632" s="412">
        <v>2010</v>
      </c>
      <c r="F4632" s="413">
        <v>5391.5</v>
      </c>
      <c r="G4632" s="413">
        <v>328807</v>
      </c>
      <c r="H4632" s="410">
        <f t="shared" si="144"/>
        <v>39219049</v>
      </c>
      <c r="I4632" s="410" t="str">
        <f t="shared" si="145"/>
        <v>---- Kiti</v>
      </c>
      <c r="J4632" s="410" t="str">
        <f t="shared" si="145"/>
        <v>kilogramai</v>
      </c>
    </row>
    <row r="4633" spans="1:10" ht="18" hidden="1" customHeight="1">
      <c r="A4633" s="414"/>
      <c r="B4633" s="414"/>
      <c r="C4633" s="414"/>
      <c r="D4633" s="414"/>
      <c r="E4633" s="412">
        <v>2009</v>
      </c>
      <c r="F4633" s="413">
        <v>179019</v>
      </c>
      <c r="G4633" s="413">
        <v>85039.1</v>
      </c>
      <c r="H4633" s="410">
        <f t="shared" si="144"/>
        <v>39219049</v>
      </c>
      <c r="I4633" s="410" t="str">
        <f t="shared" si="145"/>
        <v>---- Kiti</v>
      </c>
      <c r="J4633" s="410" t="str">
        <f t="shared" si="145"/>
        <v>kilogramai</v>
      </c>
    </row>
    <row r="4634" spans="1:10" ht="18" hidden="1" customHeight="1">
      <c r="A4634" s="414"/>
      <c r="B4634" s="414"/>
      <c r="C4634" s="414"/>
      <c r="D4634" s="414"/>
      <c r="E4634" s="412">
        <v>2008</v>
      </c>
      <c r="F4634" s="413">
        <v>90150</v>
      </c>
      <c r="G4634" s="413">
        <v>99295</v>
      </c>
      <c r="H4634" s="410">
        <f t="shared" si="144"/>
        <v>39219049</v>
      </c>
      <c r="I4634" s="410" t="str">
        <f t="shared" si="145"/>
        <v>---- Kiti</v>
      </c>
      <c r="J4634" s="410" t="str">
        <f t="shared" si="145"/>
        <v>kilogramai</v>
      </c>
    </row>
    <row r="4635" spans="1:10" ht="18" hidden="1" customHeight="1">
      <c r="A4635" s="414"/>
      <c r="B4635" s="414"/>
      <c r="C4635" s="414"/>
      <c r="D4635" s="414"/>
      <c r="E4635" s="412">
        <v>2007</v>
      </c>
      <c r="F4635" s="413">
        <v>35</v>
      </c>
      <c r="G4635" s="413">
        <v>66544</v>
      </c>
      <c r="H4635" s="410">
        <f t="shared" si="144"/>
        <v>39219049</v>
      </c>
      <c r="I4635" s="410" t="str">
        <f t="shared" si="145"/>
        <v>---- Kiti</v>
      </c>
      <c r="J4635" s="410" t="str">
        <f t="shared" si="145"/>
        <v>kilogramai</v>
      </c>
    </row>
    <row r="4636" spans="1:10" ht="18" hidden="1" customHeight="1">
      <c r="A4636" s="414"/>
      <c r="B4636" s="414"/>
      <c r="C4636" s="414"/>
      <c r="D4636" s="414"/>
      <c r="E4636" s="412">
        <v>2006</v>
      </c>
      <c r="F4636" s="413">
        <v>3813</v>
      </c>
      <c r="G4636" s="413">
        <v>97317</v>
      </c>
      <c r="H4636" s="410">
        <f t="shared" si="144"/>
        <v>39219049</v>
      </c>
      <c r="I4636" s="410" t="str">
        <f t="shared" si="145"/>
        <v>---- Kiti</v>
      </c>
      <c r="J4636" s="410" t="str">
        <f t="shared" si="145"/>
        <v>kilogramai</v>
      </c>
    </row>
    <row r="4637" spans="1:10" ht="18" hidden="1" customHeight="1">
      <c r="A4637" s="414"/>
      <c r="B4637" s="414"/>
      <c r="C4637" s="414"/>
      <c r="D4637" s="414"/>
      <c r="E4637" s="412">
        <v>2005</v>
      </c>
      <c r="F4637" s="413">
        <v>6396</v>
      </c>
      <c r="G4637" s="413">
        <v>36670.699999999997</v>
      </c>
      <c r="H4637" s="410">
        <f t="shared" si="144"/>
        <v>39219049</v>
      </c>
      <c r="I4637" s="410" t="str">
        <f t="shared" si="145"/>
        <v>---- Kiti</v>
      </c>
      <c r="J4637" s="410" t="str">
        <f t="shared" si="145"/>
        <v>kilogramai</v>
      </c>
    </row>
    <row r="4638" spans="1:10" ht="18" hidden="1" customHeight="1">
      <c r="A4638" s="414"/>
      <c r="B4638" s="411" t="s">
        <v>3593</v>
      </c>
      <c r="C4638" s="411" t="s">
        <v>3082</v>
      </c>
      <c r="D4638" s="411" t="s">
        <v>3054</v>
      </c>
      <c r="E4638" s="412">
        <v>2018</v>
      </c>
      <c r="F4638" s="413">
        <v>250742.6</v>
      </c>
      <c r="G4638" s="413">
        <v>386445.9</v>
      </c>
      <c r="H4638" s="410">
        <f t="shared" si="144"/>
        <v>39219055</v>
      </c>
      <c r="I4638" s="410" t="str">
        <f t="shared" si="145"/>
        <v>--- Kiti</v>
      </c>
      <c r="J4638" s="410" t="str">
        <f t="shared" si="145"/>
        <v>kilogramai</v>
      </c>
    </row>
    <row r="4639" spans="1:10" ht="18" hidden="1" customHeight="1">
      <c r="A4639" s="414"/>
      <c r="B4639" s="414"/>
      <c r="C4639" s="414"/>
      <c r="D4639" s="414"/>
      <c r="E4639" s="412">
        <v>2017</v>
      </c>
      <c r="F4639" s="413">
        <v>375130.3</v>
      </c>
      <c r="G4639" s="413">
        <v>522826.6</v>
      </c>
      <c r="H4639" s="410">
        <f t="shared" si="144"/>
        <v>39219055</v>
      </c>
      <c r="I4639" s="410" t="str">
        <f t="shared" si="145"/>
        <v>--- Kiti</v>
      </c>
      <c r="J4639" s="410" t="str">
        <f t="shared" si="145"/>
        <v>kilogramai</v>
      </c>
    </row>
    <row r="4640" spans="1:10" ht="18" hidden="1" customHeight="1">
      <c r="A4640" s="414"/>
      <c r="B4640" s="414"/>
      <c r="C4640" s="414"/>
      <c r="D4640" s="414"/>
      <c r="E4640" s="412">
        <v>2016</v>
      </c>
      <c r="F4640" s="413">
        <v>332771.90000000002</v>
      </c>
      <c r="G4640" s="413">
        <v>411473.8</v>
      </c>
      <c r="H4640" s="410">
        <f t="shared" si="144"/>
        <v>39219055</v>
      </c>
      <c r="I4640" s="410" t="str">
        <f t="shared" si="145"/>
        <v>--- Kiti</v>
      </c>
      <c r="J4640" s="410" t="str">
        <f t="shared" si="145"/>
        <v>kilogramai</v>
      </c>
    </row>
    <row r="4641" spans="1:10" ht="18" hidden="1" customHeight="1">
      <c r="A4641" s="414"/>
      <c r="B4641" s="414"/>
      <c r="C4641" s="414"/>
      <c r="D4641" s="414"/>
      <c r="E4641" s="412">
        <v>2015</v>
      </c>
      <c r="F4641" s="413">
        <v>254029.9</v>
      </c>
      <c r="G4641" s="413">
        <v>358591.2</v>
      </c>
      <c r="H4641" s="410">
        <f t="shared" si="144"/>
        <v>39219055</v>
      </c>
      <c r="I4641" s="410" t="str">
        <f t="shared" si="145"/>
        <v>--- Kiti</v>
      </c>
      <c r="J4641" s="410" t="str">
        <f t="shared" si="145"/>
        <v>kilogramai</v>
      </c>
    </row>
    <row r="4642" spans="1:10" ht="18" hidden="1" customHeight="1">
      <c r="A4642" s="414"/>
      <c r="B4642" s="414"/>
      <c r="C4642" s="414"/>
      <c r="D4642" s="414"/>
      <c r="E4642" s="412">
        <v>2014</v>
      </c>
      <c r="F4642" s="413">
        <v>92237.2</v>
      </c>
      <c r="G4642" s="413">
        <v>153860.79999999999</v>
      </c>
      <c r="H4642" s="410">
        <f t="shared" si="144"/>
        <v>39219055</v>
      </c>
      <c r="I4642" s="410" t="str">
        <f t="shared" si="145"/>
        <v>--- Kiti</v>
      </c>
      <c r="J4642" s="410" t="str">
        <f t="shared" si="145"/>
        <v>kilogramai</v>
      </c>
    </row>
    <row r="4643" spans="1:10" ht="18" hidden="1" customHeight="1">
      <c r="A4643" s="414"/>
      <c r="B4643" s="414"/>
      <c r="C4643" s="414"/>
      <c r="D4643" s="414"/>
      <c r="E4643" s="412">
        <v>2013</v>
      </c>
      <c r="F4643" s="413">
        <v>64605.2</v>
      </c>
      <c r="G4643" s="413">
        <v>104837.4</v>
      </c>
      <c r="H4643" s="410">
        <f t="shared" si="144"/>
        <v>39219055</v>
      </c>
      <c r="I4643" s="410" t="str">
        <f t="shared" si="145"/>
        <v>--- Kiti</v>
      </c>
      <c r="J4643" s="410" t="str">
        <f t="shared" si="145"/>
        <v>kilogramai</v>
      </c>
    </row>
    <row r="4644" spans="1:10" ht="18" hidden="1" customHeight="1">
      <c r="A4644" s="414"/>
      <c r="B4644" s="414"/>
      <c r="C4644" s="414"/>
      <c r="D4644" s="414"/>
      <c r="E4644" s="412">
        <v>2012</v>
      </c>
      <c r="F4644" s="413">
        <v>68549.7</v>
      </c>
      <c r="G4644" s="413">
        <v>75285.899999999994</v>
      </c>
      <c r="H4644" s="410">
        <f t="shared" si="144"/>
        <v>39219055</v>
      </c>
      <c r="I4644" s="410" t="str">
        <f t="shared" si="145"/>
        <v>--- Kiti</v>
      </c>
      <c r="J4644" s="410" t="str">
        <f t="shared" si="145"/>
        <v>kilogramai</v>
      </c>
    </row>
    <row r="4645" spans="1:10" ht="18" hidden="1" customHeight="1">
      <c r="A4645" s="414"/>
      <c r="B4645" s="414"/>
      <c r="C4645" s="414"/>
      <c r="D4645" s="414"/>
      <c r="E4645" s="412">
        <v>2011</v>
      </c>
      <c r="F4645" s="413">
        <v>62683.5</v>
      </c>
      <c r="G4645" s="413">
        <v>67128.7</v>
      </c>
      <c r="H4645" s="410">
        <f t="shared" si="144"/>
        <v>39219055</v>
      </c>
      <c r="I4645" s="410" t="str">
        <f t="shared" si="145"/>
        <v>--- Kiti</v>
      </c>
      <c r="J4645" s="410" t="str">
        <f t="shared" si="145"/>
        <v>kilogramai</v>
      </c>
    </row>
    <row r="4646" spans="1:10" ht="18" hidden="1" customHeight="1">
      <c r="A4646" s="414"/>
      <c r="B4646" s="414"/>
      <c r="C4646" s="414"/>
      <c r="D4646" s="414"/>
      <c r="E4646" s="412">
        <v>2010</v>
      </c>
      <c r="F4646" s="413">
        <v>26333.3</v>
      </c>
      <c r="G4646" s="413">
        <v>54252.7</v>
      </c>
      <c r="H4646" s="410">
        <f t="shared" si="144"/>
        <v>39219055</v>
      </c>
      <c r="I4646" s="410" t="str">
        <f t="shared" si="145"/>
        <v>--- Kiti</v>
      </c>
      <c r="J4646" s="410" t="str">
        <f t="shared" si="145"/>
        <v>kilogramai</v>
      </c>
    </row>
    <row r="4647" spans="1:10" ht="18" hidden="1" customHeight="1">
      <c r="A4647" s="414"/>
      <c r="B4647" s="414"/>
      <c r="C4647" s="414"/>
      <c r="D4647" s="414"/>
      <c r="E4647" s="412">
        <v>2009</v>
      </c>
      <c r="F4647" s="413">
        <v>20890.2</v>
      </c>
      <c r="G4647" s="413">
        <v>23451.599999999999</v>
      </c>
      <c r="H4647" s="410">
        <f t="shared" si="144"/>
        <v>39219055</v>
      </c>
      <c r="I4647" s="410" t="str">
        <f t="shared" si="145"/>
        <v>--- Kiti</v>
      </c>
      <c r="J4647" s="410" t="str">
        <f t="shared" si="145"/>
        <v>kilogramai</v>
      </c>
    </row>
    <row r="4648" spans="1:10" ht="18" hidden="1" customHeight="1">
      <c r="A4648" s="414"/>
      <c r="B4648" s="414"/>
      <c r="C4648" s="414"/>
      <c r="D4648" s="414"/>
      <c r="E4648" s="412">
        <v>2008</v>
      </c>
      <c r="F4648" s="413">
        <v>6427.9</v>
      </c>
      <c r="G4648" s="413">
        <v>28120.7</v>
      </c>
      <c r="H4648" s="410">
        <f t="shared" si="144"/>
        <v>39219055</v>
      </c>
      <c r="I4648" s="410" t="str">
        <f t="shared" si="145"/>
        <v>--- Kiti</v>
      </c>
      <c r="J4648" s="410" t="str">
        <f t="shared" si="145"/>
        <v>kilogramai</v>
      </c>
    </row>
    <row r="4649" spans="1:10" ht="18" hidden="1" customHeight="1">
      <c r="A4649" s="414"/>
      <c r="B4649" s="414"/>
      <c r="C4649" s="414"/>
      <c r="D4649" s="414"/>
      <c r="E4649" s="412">
        <v>2007</v>
      </c>
      <c r="F4649" s="413">
        <v>865</v>
      </c>
      <c r="G4649" s="413">
        <v>19010</v>
      </c>
      <c r="H4649" s="410">
        <f t="shared" si="144"/>
        <v>39219055</v>
      </c>
      <c r="I4649" s="410" t="str">
        <f t="shared" si="145"/>
        <v>--- Kiti</v>
      </c>
      <c r="J4649" s="410" t="str">
        <f t="shared" si="145"/>
        <v>kilogramai</v>
      </c>
    </row>
    <row r="4650" spans="1:10" ht="18" hidden="1" customHeight="1">
      <c r="A4650" s="414"/>
      <c r="B4650" s="414"/>
      <c r="C4650" s="414"/>
      <c r="D4650" s="414"/>
      <c r="E4650" s="412">
        <v>2006</v>
      </c>
      <c r="F4650" s="413">
        <v>3539.7</v>
      </c>
      <c r="G4650" s="413">
        <v>33683.1</v>
      </c>
      <c r="H4650" s="410">
        <f t="shared" si="144"/>
        <v>39219055</v>
      </c>
      <c r="I4650" s="410" t="str">
        <f t="shared" si="145"/>
        <v>--- Kiti</v>
      </c>
      <c r="J4650" s="410" t="str">
        <f t="shared" si="145"/>
        <v>kilogramai</v>
      </c>
    </row>
    <row r="4651" spans="1:10" ht="18" hidden="1" customHeight="1">
      <c r="A4651" s="414"/>
      <c r="B4651" s="414"/>
      <c r="C4651" s="414"/>
      <c r="D4651" s="414"/>
      <c r="E4651" s="412">
        <v>2005</v>
      </c>
      <c r="F4651" s="413">
        <v>3372.8</v>
      </c>
      <c r="G4651" s="413">
        <v>25392.6</v>
      </c>
      <c r="H4651" s="410">
        <f t="shared" si="144"/>
        <v>39219055</v>
      </c>
      <c r="I4651" s="410" t="str">
        <f t="shared" si="145"/>
        <v>--- Kiti</v>
      </c>
      <c r="J4651" s="410" t="str">
        <f t="shared" si="145"/>
        <v>kilogramai</v>
      </c>
    </row>
    <row r="4652" spans="1:10" ht="18" hidden="1" customHeight="1">
      <c r="A4652" s="414"/>
      <c r="B4652" s="411" t="s">
        <v>3594</v>
      </c>
      <c r="C4652" s="411" t="s">
        <v>3383</v>
      </c>
      <c r="D4652" s="411" t="s">
        <v>3054</v>
      </c>
      <c r="E4652" s="412">
        <v>2018</v>
      </c>
      <c r="F4652" s="413">
        <v>653945.19999999995</v>
      </c>
      <c r="G4652" s="413">
        <v>8687880.1999999993</v>
      </c>
      <c r="H4652" s="410">
        <f t="shared" si="144"/>
        <v>39219060</v>
      </c>
      <c r="I4652" s="410" t="str">
        <f t="shared" si="145"/>
        <v>-- Iš adityviosios polimerizacijos produktų</v>
      </c>
      <c r="J4652" s="410" t="str">
        <f t="shared" si="145"/>
        <v>kilogramai</v>
      </c>
    </row>
    <row r="4653" spans="1:10" ht="18" hidden="1" customHeight="1">
      <c r="A4653" s="414"/>
      <c r="B4653" s="414"/>
      <c r="C4653" s="414"/>
      <c r="D4653" s="414"/>
      <c r="E4653" s="412">
        <v>2017</v>
      </c>
      <c r="F4653" s="413">
        <v>1119491</v>
      </c>
      <c r="G4653" s="413">
        <v>10196045.9</v>
      </c>
      <c r="H4653" s="410">
        <f t="shared" si="144"/>
        <v>39219060</v>
      </c>
      <c r="I4653" s="410" t="str">
        <f t="shared" si="145"/>
        <v>-- Iš adityviosios polimerizacijos produktų</v>
      </c>
      <c r="J4653" s="410" t="str">
        <f t="shared" si="145"/>
        <v>kilogramai</v>
      </c>
    </row>
    <row r="4654" spans="1:10" ht="18" hidden="1" customHeight="1">
      <c r="A4654" s="414"/>
      <c r="B4654" s="414"/>
      <c r="C4654" s="414"/>
      <c r="D4654" s="414"/>
      <c r="E4654" s="412">
        <v>2016</v>
      </c>
      <c r="F4654" s="413">
        <v>999905.2</v>
      </c>
      <c r="G4654" s="413">
        <v>9703255.9000000004</v>
      </c>
      <c r="H4654" s="410">
        <f t="shared" si="144"/>
        <v>39219060</v>
      </c>
      <c r="I4654" s="410" t="str">
        <f t="shared" si="145"/>
        <v>-- Iš adityviosios polimerizacijos produktų</v>
      </c>
      <c r="J4654" s="410" t="str">
        <f t="shared" si="145"/>
        <v>kilogramai</v>
      </c>
    </row>
    <row r="4655" spans="1:10" ht="18" hidden="1" customHeight="1">
      <c r="A4655" s="414"/>
      <c r="B4655" s="414"/>
      <c r="C4655" s="414"/>
      <c r="D4655" s="414"/>
      <c r="E4655" s="412">
        <v>2015</v>
      </c>
      <c r="F4655" s="413">
        <v>788976.1</v>
      </c>
      <c r="G4655" s="413">
        <v>8645767.9000000004</v>
      </c>
      <c r="H4655" s="410">
        <f t="shared" si="144"/>
        <v>39219060</v>
      </c>
      <c r="I4655" s="410" t="str">
        <f t="shared" si="145"/>
        <v>-- Iš adityviosios polimerizacijos produktų</v>
      </c>
      <c r="J4655" s="410" t="str">
        <f t="shared" si="145"/>
        <v>kilogramai</v>
      </c>
    </row>
    <row r="4656" spans="1:10" ht="18" hidden="1" customHeight="1">
      <c r="A4656" s="414"/>
      <c r="B4656" s="414"/>
      <c r="C4656" s="414"/>
      <c r="D4656" s="414"/>
      <c r="E4656" s="412">
        <v>2014</v>
      </c>
      <c r="F4656" s="413">
        <v>609320.69999999995</v>
      </c>
      <c r="G4656" s="413">
        <v>9287653.0999999996</v>
      </c>
      <c r="H4656" s="410">
        <f t="shared" si="144"/>
        <v>39219060</v>
      </c>
      <c r="I4656" s="410" t="str">
        <f t="shared" si="145"/>
        <v>-- Iš adityviosios polimerizacijos produktų</v>
      </c>
      <c r="J4656" s="410" t="str">
        <f t="shared" si="145"/>
        <v>kilogramai</v>
      </c>
    </row>
    <row r="4657" spans="1:10" ht="18" hidden="1" customHeight="1">
      <c r="A4657" s="414"/>
      <c r="B4657" s="414"/>
      <c r="C4657" s="414"/>
      <c r="D4657" s="414"/>
      <c r="E4657" s="412">
        <v>2013</v>
      </c>
      <c r="F4657" s="413">
        <v>1133810.3999999999</v>
      </c>
      <c r="G4657" s="413">
        <v>7821122.2000000002</v>
      </c>
      <c r="H4657" s="410">
        <f t="shared" si="144"/>
        <v>39219060</v>
      </c>
      <c r="I4657" s="410" t="str">
        <f t="shared" si="145"/>
        <v>-- Iš adityviosios polimerizacijos produktų</v>
      </c>
      <c r="J4657" s="410" t="str">
        <f t="shared" si="145"/>
        <v>kilogramai</v>
      </c>
    </row>
    <row r="4658" spans="1:10" ht="18" hidden="1" customHeight="1">
      <c r="A4658" s="414"/>
      <c r="B4658" s="414"/>
      <c r="C4658" s="414"/>
      <c r="D4658" s="414"/>
      <c r="E4658" s="412">
        <v>2012</v>
      </c>
      <c r="F4658" s="413">
        <v>2080868.9</v>
      </c>
      <c r="G4658" s="413">
        <v>6131391.5999999996</v>
      </c>
      <c r="H4658" s="410">
        <f t="shared" si="144"/>
        <v>39219060</v>
      </c>
      <c r="I4658" s="410" t="str">
        <f t="shared" si="145"/>
        <v>-- Iš adityviosios polimerizacijos produktų</v>
      </c>
      <c r="J4658" s="410" t="str">
        <f t="shared" si="145"/>
        <v>kilogramai</v>
      </c>
    </row>
    <row r="4659" spans="1:10" ht="18" hidden="1" customHeight="1">
      <c r="A4659" s="414"/>
      <c r="B4659" s="414"/>
      <c r="C4659" s="414"/>
      <c r="D4659" s="414"/>
      <c r="E4659" s="412">
        <v>2011</v>
      </c>
      <c r="F4659" s="413">
        <v>1673857.8</v>
      </c>
      <c r="G4659" s="413">
        <v>5028479.8</v>
      </c>
      <c r="H4659" s="410">
        <f t="shared" si="144"/>
        <v>39219060</v>
      </c>
      <c r="I4659" s="410" t="str">
        <f t="shared" si="145"/>
        <v>-- Iš adityviosios polimerizacijos produktų</v>
      </c>
      <c r="J4659" s="410" t="str">
        <f t="shared" si="145"/>
        <v>kilogramai</v>
      </c>
    </row>
    <row r="4660" spans="1:10" ht="18" hidden="1" customHeight="1">
      <c r="A4660" s="414"/>
      <c r="B4660" s="414"/>
      <c r="C4660" s="414"/>
      <c r="D4660" s="414"/>
      <c r="E4660" s="412">
        <v>2010</v>
      </c>
      <c r="F4660" s="413">
        <v>607679.1</v>
      </c>
      <c r="G4660" s="413">
        <v>5807706.9000000004</v>
      </c>
      <c r="H4660" s="410">
        <f t="shared" si="144"/>
        <v>39219060</v>
      </c>
      <c r="I4660" s="410" t="str">
        <f t="shared" si="145"/>
        <v>-- Iš adityviosios polimerizacijos produktų</v>
      </c>
      <c r="J4660" s="410" t="str">
        <f t="shared" si="145"/>
        <v>kilogramai</v>
      </c>
    </row>
    <row r="4661" spans="1:10" ht="18" hidden="1" customHeight="1">
      <c r="A4661" s="414"/>
      <c r="B4661" s="414"/>
      <c r="C4661" s="414"/>
      <c r="D4661" s="414"/>
      <c r="E4661" s="412">
        <v>2009</v>
      </c>
      <c r="F4661" s="413">
        <v>343578</v>
      </c>
      <c r="G4661" s="413">
        <v>5046490.8</v>
      </c>
      <c r="H4661" s="410">
        <f t="shared" si="144"/>
        <v>39219060</v>
      </c>
      <c r="I4661" s="410" t="str">
        <f t="shared" si="145"/>
        <v>-- Iš adityviosios polimerizacijos produktų</v>
      </c>
      <c r="J4661" s="410" t="str">
        <f t="shared" si="145"/>
        <v>kilogramai</v>
      </c>
    </row>
    <row r="4662" spans="1:10" ht="18" hidden="1" customHeight="1">
      <c r="A4662" s="414"/>
      <c r="B4662" s="414"/>
      <c r="C4662" s="414"/>
      <c r="D4662" s="414"/>
      <c r="E4662" s="412">
        <v>2008</v>
      </c>
      <c r="F4662" s="413">
        <v>844728.4</v>
      </c>
      <c r="G4662" s="413">
        <v>5388901</v>
      </c>
      <c r="H4662" s="410">
        <f t="shared" si="144"/>
        <v>39219060</v>
      </c>
      <c r="I4662" s="410" t="str">
        <f t="shared" si="145"/>
        <v>-- Iš adityviosios polimerizacijos produktų</v>
      </c>
      <c r="J4662" s="410" t="str">
        <f t="shared" si="145"/>
        <v>kilogramai</v>
      </c>
    </row>
    <row r="4663" spans="1:10" ht="18" hidden="1" customHeight="1">
      <c r="A4663" s="414"/>
      <c r="B4663" s="414"/>
      <c r="C4663" s="414"/>
      <c r="D4663" s="414"/>
      <c r="E4663" s="412">
        <v>2007</v>
      </c>
      <c r="F4663" s="413">
        <v>681625.59999999998</v>
      </c>
      <c r="G4663" s="413">
        <v>5744013.9000000004</v>
      </c>
      <c r="H4663" s="410">
        <f t="shared" si="144"/>
        <v>39219060</v>
      </c>
      <c r="I4663" s="410" t="str">
        <f t="shared" si="145"/>
        <v>-- Iš adityviosios polimerizacijos produktų</v>
      </c>
      <c r="J4663" s="410" t="str">
        <f t="shared" si="145"/>
        <v>kilogramai</v>
      </c>
    </row>
    <row r="4664" spans="1:10" ht="18" hidden="1" customHeight="1">
      <c r="A4664" s="414"/>
      <c r="B4664" s="414"/>
      <c r="C4664" s="414"/>
      <c r="D4664" s="414"/>
      <c r="E4664" s="412">
        <v>2006</v>
      </c>
      <c r="F4664" s="413">
        <v>805210.4</v>
      </c>
      <c r="G4664" s="413">
        <v>5546938.7000000002</v>
      </c>
      <c r="H4664" s="410">
        <f t="shared" si="144"/>
        <v>39219060</v>
      </c>
      <c r="I4664" s="410" t="str">
        <f t="shared" si="145"/>
        <v>-- Iš adityviosios polimerizacijos produktų</v>
      </c>
      <c r="J4664" s="410" t="str">
        <f t="shared" si="145"/>
        <v>kilogramai</v>
      </c>
    </row>
    <row r="4665" spans="1:10" ht="18" hidden="1" customHeight="1">
      <c r="A4665" s="414"/>
      <c r="B4665" s="414"/>
      <c r="C4665" s="414"/>
      <c r="D4665" s="414"/>
      <c r="E4665" s="412">
        <v>2005</v>
      </c>
      <c r="F4665" s="413">
        <v>698999.8</v>
      </c>
      <c r="G4665" s="413">
        <v>6438010.2000000002</v>
      </c>
      <c r="H4665" s="410">
        <f t="shared" si="144"/>
        <v>39219060</v>
      </c>
      <c r="I4665" s="410" t="str">
        <f t="shared" si="145"/>
        <v>-- Iš adityviosios polimerizacijos produktų</v>
      </c>
      <c r="J4665" s="410" t="str">
        <f t="shared" si="145"/>
        <v>kilogramai</v>
      </c>
    </row>
    <row r="4666" spans="1:10" ht="18" hidden="1" customHeight="1">
      <c r="A4666" s="414"/>
      <c r="B4666" s="411" t="s">
        <v>3595</v>
      </c>
      <c r="C4666" s="411" t="s">
        <v>3448</v>
      </c>
      <c r="D4666" s="411" t="s">
        <v>3054</v>
      </c>
      <c r="E4666" s="412">
        <v>2018</v>
      </c>
      <c r="F4666" s="413">
        <v>7402759.2000000002</v>
      </c>
      <c r="G4666" s="413">
        <v>4911028.3</v>
      </c>
      <c r="H4666" s="410">
        <f t="shared" si="144"/>
        <v>39219090</v>
      </c>
      <c r="I4666" s="410" t="str">
        <f t="shared" si="145"/>
        <v>-- Kitos</v>
      </c>
      <c r="J4666" s="410" t="str">
        <f t="shared" si="145"/>
        <v>kilogramai</v>
      </c>
    </row>
    <row r="4667" spans="1:10" ht="18" hidden="1" customHeight="1">
      <c r="A4667" s="414"/>
      <c r="B4667" s="414"/>
      <c r="C4667" s="414"/>
      <c r="D4667" s="414"/>
      <c r="E4667" s="412">
        <v>2017</v>
      </c>
      <c r="F4667" s="413">
        <v>6137161.2999999998</v>
      </c>
      <c r="G4667" s="413">
        <v>4994625.5999999996</v>
      </c>
      <c r="H4667" s="410">
        <f t="shared" si="144"/>
        <v>39219090</v>
      </c>
      <c r="I4667" s="410" t="str">
        <f t="shared" si="145"/>
        <v>-- Kitos</v>
      </c>
      <c r="J4667" s="410" t="str">
        <f t="shared" si="145"/>
        <v>kilogramai</v>
      </c>
    </row>
    <row r="4668" spans="1:10" ht="18" hidden="1" customHeight="1">
      <c r="A4668" s="414"/>
      <c r="B4668" s="414"/>
      <c r="C4668" s="414"/>
      <c r="D4668" s="414"/>
      <c r="E4668" s="412">
        <v>2016</v>
      </c>
      <c r="F4668" s="413">
        <v>1341274.8999999999</v>
      </c>
      <c r="G4668" s="413">
        <v>4416852.0999999996</v>
      </c>
      <c r="H4668" s="410">
        <f t="shared" si="144"/>
        <v>39219090</v>
      </c>
      <c r="I4668" s="410" t="str">
        <f t="shared" si="145"/>
        <v>-- Kitos</v>
      </c>
      <c r="J4668" s="410" t="str">
        <f t="shared" si="145"/>
        <v>kilogramai</v>
      </c>
    </row>
    <row r="4669" spans="1:10" ht="18" hidden="1" customHeight="1">
      <c r="A4669" s="414"/>
      <c r="B4669" s="414"/>
      <c r="C4669" s="414"/>
      <c r="D4669" s="414"/>
      <c r="E4669" s="412">
        <v>2015</v>
      </c>
      <c r="F4669" s="413">
        <v>1361099.7</v>
      </c>
      <c r="G4669" s="413">
        <v>3233692.3</v>
      </c>
      <c r="H4669" s="410">
        <f t="shared" si="144"/>
        <v>39219090</v>
      </c>
      <c r="I4669" s="410" t="str">
        <f t="shared" si="145"/>
        <v>-- Kitos</v>
      </c>
      <c r="J4669" s="410" t="str">
        <f t="shared" si="145"/>
        <v>kilogramai</v>
      </c>
    </row>
    <row r="4670" spans="1:10" ht="18" hidden="1" customHeight="1">
      <c r="A4670" s="414"/>
      <c r="B4670" s="414"/>
      <c r="C4670" s="414"/>
      <c r="D4670" s="414"/>
      <c r="E4670" s="412">
        <v>2014</v>
      </c>
      <c r="F4670" s="413">
        <v>1604626.6</v>
      </c>
      <c r="G4670" s="413">
        <v>4028575.1</v>
      </c>
      <c r="H4670" s="410">
        <f t="shared" si="144"/>
        <v>39219090</v>
      </c>
      <c r="I4670" s="410" t="str">
        <f t="shared" si="145"/>
        <v>-- Kitos</v>
      </c>
      <c r="J4670" s="410" t="str">
        <f t="shared" si="145"/>
        <v>kilogramai</v>
      </c>
    </row>
    <row r="4671" spans="1:10" ht="18" hidden="1" customHeight="1">
      <c r="A4671" s="414"/>
      <c r="B4671" s="414"/>
      <c r="C4671" s="414"/>
      <c r="D4671" s="414"/>
      <c r="E4671" s="412">
        <v>2013</v>
      </c>
      <c r="F4671" s="413">
        <v>1433442.6</v>
      </c>
      <c r="G4671" s="413">
        <v>4275136.3</v>
      </c>
      <c r="H4671" s="410">
        <f t="shared" si="144"/>
        <v>39219090</v>
      </c>
      <c r="I4671" s="410" t="str">
        <f t="shared" si="145"/>
        <v>-- Kitos</v>
      </c>
      <c r="J4671" s="410" t="str">
        <f t="shared" si="145"/>
        <v>kilogramai</v>
      </c>
    </row>
    <row r="4672" spans="1:10" ht="18" hidden="1" customHeight="1">
      <c r="A4672" s="414"/>
      <c r="B4672" s="414"/>
      <c r="C4672" s="414"/>
      <c r="D4672" s="414"/>
      <c r="E4672" s="412">
        <v>2012</v>
      </c>
      <c r="F4672" s="413">
        <v>1206965.8999999999</v>
      </c>
      <c r="G4672" s="413">
        <v>3379811.5</v>
      </c>
      <c r="H4672" s="410">
        <f t="shared" si="144"/>
        <v>39219090</v>
      </c>
      <c r="I4672" s="410" t="str">
        <f t="shared" si="145"/>
        <v>-- Kitos</v>
      </c>
      <c r="J4672" s="410" t="str">
        <f t="shared" si="145"/>
        <v>kilogramai</v>
      </c>
    </row>
    <row r="4673" spans="1:10" ht="18" hidden="1" customHeight="1">
      <c r="A4673" s="414"/>
      <c r="B4673" s="414"/>
      <c r="C4673" s="414"/>
      <c r="D4673" s="414"/>
      <c r="E4673" s="412">
        <v>2011</v>
      </c>
      <c r="F4673" s="413">
        <v>762204.4</v>
      </c>
      <c r="G4673" s="413">
        <v>2077599.5</v>
      </c>
      <c r="H4673" s="410">
        <f t="shared" si="144"/>
        <v>39219090</v>
      </c>
      <c r="I4673" s="410" t="str">
        <f t="shared" si="145"/>
        <v>-- Kitos</v>
      </c>
      <c r="J4673" s="410" t="str">
        <f t="shared" si="145"/>
        <v>kilogramai</v>
      </c>
    </row>
    <row r="4674" spans="1:10" ht="18" hidden="1" customHeight="1">
      <c r="A4674" s="414"/>
      <c r="B4674" s="414"/>
      <c r="C4674" s="414"/>
      <c r="D4674" s="414"/>
      <c r="E4674" s="412">
        <v>2010</v>
      </c>
      <c r="F4674" s="413">
        <v>901184.4</v>
      </c>
      <c r="G4674" s="413">
        <v>1617806.2</v>
      </c>
      <c r="H4674" s="410">
        <f t="shared" si="144"/>
        <v>39219090</v>
      </c>
      <c r="I4674" s="410" t="str">
        <f t="shared" si="145"/>
        <v>-- Kitos</v>
      </c>
      <c r="J4674" s="410" t="str">
        <f t="shared" si="145"/>
        <v>kilogramai</v>
      </c>
    </row>
    <row r="4675" spans="1:10" ht="18" hidden="1" customHeight="1">
      <c r="A4675" s="414"/>
      <c r="B4675" s="414"/>
      <c r="C4675" s="414"/>
      <c r="D4675" s="414"/>
      <c r="E4675" s="412">
        <v>2009</v>
      </c>
      <c r="F4675" s="413">
        <v>767268.8</v>
      </c>
      <c r="G4675" s="413">
        <v>1699469.5</v>
      </c>
      <c r="H4675" s="410">
        <f t="shared" si="144"/>
        <v>39219090</v>
      </c>
      <c r="I4675" s="410" t="str">
        <f t="shared" si="145"/>
        <v>-- Kitos</v>
      </c>
      <c r="J4675" s="410" t="str">
        <f t="shared" si="145"/>
        <v>kilogramai</v>
      </c>
    </row>
    <row r="4676" spans="1:10" ht="18" hidden="1" customHeight="1">
      <c r="A4676" s="414"/>
      <c r="B4676" s="414"/>
      <c r="C4676" s="414"/>
      <c r="D4676" s="414"/>
      <c r="E4676" s="412">
        <v>2008</v>
      </c>
      <c r="F4676" s="413">
        <v>913025</v>
      </c>
      <c r="G4676" s="413">
        <v>2176835.1</v>
      </c>
      <c r="H4676" s="410">
        <f t="shared" si="144"/>
        <v>39219090</v>
      </c>
      <c r="I4676" s="410" t="str">
        <f t="shared" si="145"/>
        <v>-- Kitos</v>
      </c>
      <c r="J4676" s="410" t="str">
        <f t="shared" si="145"/>
        <v>kilogramai</v>
      </c>
    </row>
    <row r="4677" spans="1:10" ht="18" hidden="1" customHeight="1">
      <c r="A4677" s="414"/>
      <c r="B4677" s="414"/>
      <c r="C4677" s="414"/>
      <c r="D4677" s="414"/>
      <c r="E4677" s="412">
        <v>2007</v>
      </c>
      <c r="F4677" s="413">
        <v>1092189.3</v>
      </c>
      <c r="G4677" s="413">
        <v>2637450.7000000002</v>
      </c>
      <c r="H4677" s="410">
        <f t="shared" ref="H4677:H4740" si="146">+IF(B4677=0,H4676,VALUE(B4677))</f>
        <v>39219090</v>
      </c>
      <c r="I4677" s="410" t="str">
        <f t="shared" ref="I4677:J4740" si="147">+IF(C4677=0,I4676,C4677)</f>
        <v>-- Kitos</v>
      </c>
      <c r="J4677" s="410" t="str">
        <f t="shared" si="147"/>
        <v>kilogramai</v>
      </c>
    </row>
    <row r="4678" spans="1:10" ht="18" hidden="1" customHeight="1">
      <c r="A4678" s="414"/>
      <c r="B4678" s="414"/>
      <c r="C4678" s="414"/>
      <c r="D4678" s="414"/>
      <c r="E4678" s="412">
        <v>2006</v>
      </c>
      <c r="F4678" s="413">
        <v>574826.30000000005</v>
      </c>
      <c r="G4678" s="413">
        <v>2438169.6000000001</v>
      </c>
      <c r="H4678" s="410">
        <f t="shared" si="146"/>
        <v>39219090</v>
      </c>
      <c r="I4678" s="410" t="str">
        <f t="shared" si="147"/>
        <v>-- Kitos</v>
      </c>
      <c r="J4678" s="410" t="str">
        <f t="shared" si="147"/>
        <v>kilogramai</v>
      </c>
    </row>
    <row r="4679" spans="1:10" ht="18" hidden="1" customHeight="1">
      <c r="A4679" s="414"/>
      <c r="B4679" s="414"/>
      <c r="C4679" s="414"/>
      <c r="D4679" s="414"/>
      <c r="E4679" s="412">
        <v>2005</v>
      </c>
      <c r="F4679" s="413">
        <v>880632.5</v>
      </c>
      <c r="G4679" s="413">
        <v>1936841.5</v>
      </c>
      <c r="H4679" s="410">
        <f t="shared" si="146"/>
        <v>39219090</v>
      </c>
      <c r="I4679" s="410" t="str">
        <f t="shared" si="147"/>
        <v>-- Kitos</v>
      </c>
      <c r="J4679" s="410" t="str">
        <f t="shared" si="147"/>
        <v>kilogramai</v>
      </c>
    </row>
    <row r="4680" spans="1:10" ht="18" hidden="1" customHeight="1">
      <c r="A4680" s="414"/>
      <c r="B4680" s="411" t="s">
        <v>3596</v>
      </c>
      <c r="C4680" s="411" t="s">
        <v>3597</v>
      </c>
      <c r="D4680" s="411" t="s">
        <v>3054</v>
      </c>
      <c r="E4680" s="412">
        <v>2018</v>
      </c>
      <c r="F4680" s="413">
        <v>649866.19999999995</v>
      </c>
      <c r="G4680" s="413">
        <v>2076457.6</v>
      </c>
      <c r="H4680" s="410">
        <f t="shared" si="146"/>
        <v>39221000</v>
      </c>
      <c r="I4680" s="410" t="str">
        <f t="shared" si="147"/>
        <v>-- Vonios, dušai, kriauklės ir praustuvės</v>
      </c>
      <c r="J4680" s="410" t="str">
        <f t="shared" si="147"/>
        <v>kilogramai</v>
      </c>
    </row>
    <row r="4681" spans="1:10" ht="18" hidden="1" customHeight="1">
      <c r="A4681" s="414"/>
      <c r="B4681" s="414"/>
      <c r="C4681" s="414"/>
      <c r="D4681" s="414"/>
      <c r="E4681" s="412">
        <v>2017</v>
      </c>
      <c r="F4681" s="413">
        <v>753280.6</v>
      </c>
      <c r="G4681" s="413">
        <v>1995676.9</v>
      </c>
      <c r="H4681" s="410">
        <f t="shared" si="146"/>
        <v>39221000</v>
      </c>
      <c r="I4681" s="410" t="str">
        <f t="shared" si="147"/>
        <v>-- Vonios, dušai, kriauklės ir praustuvės</v>
      </c>
      <c r="J4681" s="410" t="str">
        <f t="shared" si="147"/>
        <v>kilogramai</v>
      </c>
    </row>
    <row r="4682" spans="1:10" ht="18" hidden="1" customHeight="1">
      <c r="A4682" s="414"/>
      <c r="B4682" s="414"/>
      <c r="C4682" s="414"/>
      <c r="D4682" s="414"/>
      <c r="E4682" s="412">
        <v>2016</v>
      </c>
      <c r="F4682" s="413">
        <v>361098.9</v>
      </c>
      <c r="G4682" s="413">
        <v>1503537.3</v>
      </c>
      <c r="H4682" s="410">
        <f t="shared" si="146"/>
        <v>39221000</v>
      </c>
      <c r="I4682" s="410" t="str">
        <f t="shared" si="147"/>
        <v>-- Vonios, dušai, kriauklės ir praustuvės</v>
      </c>
      <c r="J4682" s="410" t="str">
        <f t="shared" si="147"/>
        <v>kilogramai</v>
      </c>
    </row>
    <row r="4683" spans="1:10" ht="18" hidden="1" customHeight="1">
      <c r="A4683" s="414"/>
      <c r="B4683" s="414"/>
      <c r="C4683" s="414"/>
      <c r="D4683" s="414"/>
      <c r="E4683" s="412">
        <v>2015</v>
      </c>
      <c r="F4683" s="413">
        <v>316821.7</v>
      </c>
      <c r="G4683" s="413">
        <v>1233245.3999999999</v>
      </c>
      <c r="H4683" s="410">
        <f t="shared" si="146"/>
        <v>39221000</v>
      </c>
      <c r="I4683" s="410" t="str">
        <f t="shared" si="147"/>
        <v>-- Vonios, dušai, kriauklės ir praustuvės</v>
      </c>
      <c r="J4683" s="410" t="str">
        <f t="shared" si="147"/>
        <v>kilogramai</v>
      </c>
    </row>
    <row r="4684" spans="1:10" ht="18" hidden="1" customHeight="1">
      <c r="A4684" s="414"/>
      <c r="B4684" s="414"/>
      <c r="C4684" s="414"/>
      <c r="D4684" s="414"/>
      <c r="E4684" s="412">
        <v>2014</v>
      </c>
      <c r="F4684" s="413">
        <v>316441.2</v>
      </c>
      <c r="G4684" s="413">
        <v>1535300.9</v>
      </c>
      <c r="H4684" s="410">
        <f t="shared" si="146"/>
        <v>39221000</v>
      </c>
      <c r="I4684" s="410" t="str">
        <f t="shared" si="147"/>
        <v>-- Vonios, dušai, kriauklės ir praustuvės</v>
      </c>
      <c r="J4684" s="410" t="str">
        <f t="shared" si="147"/>
        <v>kilogramai</v>
      </c>
    </row>
    <row r="4685" spans="1:10" ht="18" hidden="1" customHeight="1">
      <c r="A4685" s="414"/>
      <c r="B4685" s="414"/>
      <c r="C4685" s="414"/>
      <c r="D4685" s="414"/>
      <c r="E4685" s="412">
        <v>2013</v>
      </c>
      <c r="F4685" s="413">
        <v>350076.5</v>
      </c>
      <c r="G4685" s="413">
        <v>1436267.4</v>
      </c>
      <c r="H4685" s="410">
        <f t="shared" si="146"/>
        <v>39221000</v>
      </c>
      <c r="I4685" s="410" t="str">
        <f t="shared" si="147"/>
        <v>-- Vonios, dušai, kriauklės ir praustuvės</v>
      </c>
      <c r="J4685" s="410" t="str">
        <f t="shared" si="147"/>
        <v>kilogramai</v>
      </c>
    </row>
    <row r="4686" spans="1:10" ht="18" hidden="1" customHeight="1">
      <c r="A4686" s="414"/>
      <c r="B4686" s="414"/>
      <c r="C4686" s="414"/>
      <c r="D4686" s="414"/>
      <c r="E4686" s="412">
        <v>2012</v>
      </c>
      <c r="F4686" s="413">
        <v>279830.09999999998</v>
      </c>
      <c r="G4686" s="413">
        <v>1356015.8</v>
      </c>
      <c r="H4686" s="410">
        <f t="shared" si="146"/>
        <v>39221000</v>
      </c>
      <c r="I4686" s="410" t="str">
        <f t="shared" si="147"/>
        <v>-- Vonios, dušai, kriauklės ir praustuvės</v>
      </c>
      <c r="J4686" s="410" t="str">
        <f t="shared" si="147"/>
        <v>kilogramai</v>
      </c>
    </row>
    <row r="4687" spans="1:10" ht="18" hidden="1" customHeight="1">
      <c r="A4687" s="414"/>
      <c r="B4687" s="414"/>
      <c r="C4687" s="414"/>
      <c r="D4687" s="414"/>
      <c r="E4687" s="412">
        <v>2011</v>
      </c>
      <c r="F4687" s="413">
        <v>211176.9</v>
      </c>
      <c r="G4687" s="413">
        <v>1537554.1</v>
      </c>
      <c r="H4687" s="410">
        <f t="shared" si="146"/>
        <v>39221000</v>
      </c>
      <c r="I4687" s="410" t="str">
        <f t="shared" si="147"/>
        <v>-- Vonios, dušai, kriauklės ir praustuvės</v>
      </c>
      <c r="J4687" s="410" t="str">
        <f t="shared" si="147"/>
        <v>kilogramai</v>
      </c>
    </row>
    <row r="4688" spans="1:10" ht="18" hidden="1" customHeight="1">
      <c r="A4688" s="414"/>
      <c r="B4688" s="414"/>
      <c r="C4688" s="414"/>
      <c r="D4688" s="414"/>
      <c r="E4688" s="412">
        <v>2010</v>
      </c>
      <c r="F4688" s="413">
        <v>202790.39999999999</v>
      </c>
      <c r="G4688" s="413">
        <v>1612467.4</v>
      </c>
      <c r="H4688" s="410">
        <f t="shared" si="146"/>
        <v>39221000</v>
      </c>
      <c r="I4688" s="410" t="str">
        <f t="shared" si="147"/>
        <v>-- Vonios, dušai, kriauklės ir praustuvės</v>
      </c>
      <c r="J4688" s="410" t="str">
        <f t="shared" si="147"/>
        <v>kilogramai</v>
      </c>
    </row>
    <row r="4689" spans="1:10" ht="18" hidden="1" customHeight="1">
      <c r="A4689" s="414"/>
      <c r="B4689" s="414"/>
      <c r="C4689" s="414"/>
      <c r="D4689" s="414"/>
      <c r="E4689" s="412">
        <v>2009</v>
      </c>
      <c r="F4689" s="413">
        <v>150691.29999999999</v>
      </c>
      <c r="G4689" s="413">
        <v>1201183.2</v>
      </c>
      <c r="H4689" s="410">
        <f t="shared" si="146"/>
        <v>39221000</v>
      </c>
      <c r="I4689" s="410" t="str">
        <f t="shared" si="147"/>
        <v>-- Vonios, dušai, kriauklės ir praustuvės</v>
      </c>
      <c r="J4689" s="410" t="str">
        <f t="shared" si="147"/>
        <v>kilogramai</v>
      </c>
    </row>
    <row r="4690" spans="1:10" ht="18" hidden="1" customHeight="1">
      <c r="A4690" s="414"/>
      <c r="B4690" s="414"/>
      <c r="C4690" s="414"/>
      <c r="D4690" s="414"/>
      <c r="E4690" s="412">
        <v>2008</v>
      </c>
      <c r="F4690" s="413">
        <v>79892.7</v>
      </c>
      <c r="G4690" s="413">
        <v>1117522.7</v>
      </c>
      <c r="H4690" s="410">
        <f t="shared" si="146"/>
        <v>39221000</v>
      </c>
      <c r="I4690" s="410" t="str">
        <f t="shared" si="147"/>
        <v>-- Vonios, dušai, kriauklės ir praustuvės</v>
      </c>
      <c r="J4690" s="410" t="str">
        <f t="shared" si="147"/>
        <v>kilogramai</v>
      </c>
    </row>
    <row r="4691" spans="1:10" ht="18" hidden="1" customHeight="1">
      <c r="A4691" s="414"/>
      <c r="B4691" s="414"/>
      <c r="C4691" s="414"/>
      <c r="D4691" s="414"/>
      <c r="E4691" s="412">
        <v>2007</v>
      </c>
      <c r="F4691" s="413">
        <v>171377.2</v>
      </c>
      <c r="G4691" s="413">
        <v>1246164.8</v>
      </c>
      <c r="H4691" s="410">
        <f t="shared" si="146"/>
        <v>39221000</v>
      </c>
      <c r="I4691" s="410" t="str">
        <f t="shared" si="147"/>
        <v>-- Vonios, dušai, kriauklės ir praustuvės</v>
      </c>
      <c r="J4691" s="410" t="str">
        <f t="shared" si="147"/>
        <v>kilogramai</v>
      </c>
    </row>
    <row r="4692" spans="1:10" ht="18" hidden="1" customHeight="1">
      <c r="A4692" s="414"/>
      <c r="B4692" s="414"/>
      <c r="C4692" s="414"/>
      <c r="D4692" s="414"/>
      <c r="E4692" s="412">
        <v>2006</v>
      </c>
      <c r="F4692" s="413">
        <v>232621.4</v>
      </c>
      <c r="G4692" s="413">
        <v>987283.5</v>
      </c>
      <c r="H4692" s="410">
        <f t="shared" si="146"/>
        <v>39221000</v>
      </c>
      <c r="I4692" s="410" t="str">
        <f t="shared" si="147"/>
        <v>-- Vonios, dušai, kriauklės ir praustuvės</v>
      </c>
      <c r="J4692" s="410" t="str">
        <f t="shared" si="147"/>
        <v>kilogramai</v>
      </c>
    </row>
    <row r="4693" spans="1:10" ht="18" hidden="1" customHeight="1">
      <c r="A4693" s="414"/>
      <c r="B4693" s="414"/>
      <c r="C4693" s="414"/>
      <c r="D4693" s="414"/>
      <c r="E4693" s="412">
        <v>2005</v>
      </c>
      <c r="F4693" s="413">
        <v>332388.7</v>
      </c>
      <c r="G4693" s="413">
        <v>866821</v>
      </c>
      <c r="H4693" s="410">
        <f t="shared" si="146"/>
        <v>39221000</v>
      </c>
      <c r="I4693" s="410" t="str">
        <f t="shared" si="147"/>
        <v>-- Vonios, dušai, kriauklės ir praustuvės</v>
      </c>
      <c r="J4693" s="410" t="str">
        <f t="shared" si="147"/>
        <v>kilogramai</v>
      </c>
    </row>
    <row r="4694" spans="1:10" ht="18" hidden="1" customHeight="1">
      <c r="A4694" s="414"/>
      <c r="B4694" s="411" t="s">
        <v>3598</v>
      </c>
      <c r="C4694" s="411" t="s">
        <v>3599</v>
      </c>
      <c r="D4694" s="411" t="s">
        <v>3054</v>
      </c>
      <c r="E4694" s="412">
        <v>2018</v>
      </c>
      <c r="F4694" s="413">
        <v>68026.8</v>
      </c>
      <c r="G4694" s="413">
        <v>276506.90000000002</v>
      </c>
      <c r="H4694" s="410">
        <f t="shared" si="146"/>
        <v>39222000</v>
      </c>
      <c r="I4694" s="410" t="str">
        <f t="shared" si="147"/>
        <v>-- Unitazų sėdynės ir dangteliai</v>
      </c>
      <c r="J4694" s="410" t="str">
        <f t="shared" si="147"/>
        <v>kilogramai</v>
      </c>
    </row>
    <row r="4695" spans="1:10" ht="18" hidden="1" customHeight="1">
      <c r="A4695" s="414"/>
      <c r="B4695" s="414"/>
      <c r="C4695" s="414"/>
      <c r="D4695" s="414"/>
      <c r="E4695" s="412">
        <v>2017</v>
      </c>
      <c r="F4695" s="413">
        <v>79819.100000000006</v>
      </c>
      <c r="G4695" s="413">
        <v>256546.6</v>
      </c>
      <c r="H4695" s="410">
        <f t="shared" si="146"/>
        <v>39222000</v>
      </c>
      <c r="I4695" s="410" t="str">
        <f t="shared" si="147"/>
        <v>-- Unitazų sėdynės ir dangteliai</v>
      </c>
      <c r="J4695" s="410" t="str">
        <f t="shared" si="147"/>
        <v>kilogramai</v>
      </c>
    </row>
    <row r="4696" spans="1:10" ht="18" hidden="1" customHeight="1">
      <c r="A4696" s="414"/>
      <c r="B4696" s="414"/>
      <c r="C4696" s="414"/>
      <c r="D4696" s="414"/>
      <c r="E4696" s="412">
        <v>2016</v>
      </c>
      <c r="F4696" s="413">
        <v>37218.6</v>
      </c>
      <c r="G4696" s="413">
        <v>201953.6</v>
      </c>
      <c r="H4696" s="410">
        <f t="shared" si="146"/>
        <v>39222000</v>
      </c>
      <c r="I4696" s="410" t="str">
        <f t="shared" si="147"/>
        <v>-- Unitazų sėdynės ir dangteliai</v>
      </c>
      <c r="J4696" s="410" t="str">
        <f t="shared" si="147"/>
        <v>kilogramai</v>
      </c>
    </row>
    <row r="4697" spans="1:10" ht="18" hidden="1" customHeight="1">
      <c r="A4697" s="414"/>
      <c r="B4697" s="414"/>
      <c r="C4697" s="414"/>
      <c r="D4697" s="414"/>
      <c r="E4697" s="412">
        <v>2015</v>
      </c>
      <c r="F4697" s="413">
        <v>42477.599999999999</v>
      </c>
      <c r="G4697" s="413">
        <v>261332.8</v>
      </c>
      <c r="H4697" s="410">
        <f t="shared" si="146"/>
        <v>39222000</v>
      </c>
      <c r="I4697" s="410" t="str">
        <f t="shared" si="147"/>
        <v>-- Unitazų sėdynės ir dangteliai</v>
      </c>
      <c r="J4697" s="410" t="str">
        <f t="shared" si="147"/>
        <v>kilogramai</v>
      </c>
    </row>
    <row r="4698" spans="1:10" ht="18" hidden="1" customHeight="1">
      <c r="A4698" s="414"/>
      <c r="B4698" s="414"/>
      <c r="C4698" s="414"/>
      <c r="D4698" s="414"/>
      <c r="E4698" s="412">
        <v>2014</v>
      </c>
      <c r="F4698" s="413">
        <v>49138</v>
      </c>
      <c r="G4698" s="413">
        <v>203554.6</v>
      </c>
      <c r="H4698" s="410">
        <f t="shared" si="146"/>
        <v>39222000</v>
      </c>
      <c r="I4698" s="410" t="str">
        <f t="shared" si="147"/>
        <v>-- Unitazų sėdynės ir dangteliai</v>
      </c>
      <c r="J4698" s="410" t="str">
        <f t="shared" si="147"/>
        <v>kilogramai</v>
      </c>
    </row>
    <row r="4699" spans="1:10" ht="18" hidden="1" customHeight="1">
      <c r="A4699" s="414"/>
      <c r="B4699" s="414"/>
      <c r="C4699" s="414"/>
      <c r="D4699" s="414"/>
      <c r="E4699" s="412">
        <v>2013</v>
      </c>
      <c r="F4699" s="413">
        <v>64760.7</v>
      </c>
      <c r="G4699" s="413">
        <v>193058.4</v>
      </c>
      <c r="H4699" s="410">
        <f t="shared" si="146"/>
        <v>39222000</v>
      </c>
      <c r="I4699" s="410" t="str">
        <f t="shared" si="147"/>
        <v>-- Unitazų sėdynės ir dangteliai</v>
      </c>
      <c r="J4699" s="410" t="str">
        <f t="shared" si="147"/>
        <v>kilogramai</v>
      </c>
    </row>
    <row r="4700" spans="1:10" ht="18" hidden="1" customHeight="1">
      <c r="A4700" s="414"/>
      <c r="B4700" s="414"/>
      <c r="C4700" s="414"/>
      <c r="D4700" s="414"/>
      <c r="E4700" s="412">
        <v>2012</v>
      </c>
      <c r="F4700" s="413">
        <v>40870.400000000001</v>
      </c>
      <c r="G4700" s="413">
        <v>204957.9</v>
      </c>
      <c r="H4700" s="410">
        <f t="shared" si="146"/>
        <v>39222000</v>
      </c>
      <c r="I4700" s="410" t="str">
        <f t="shared" si="147"/>
        <v>-- Unitazų sėdynės ir dangteliai</v>
      </c>
      <c r="J4700" s="410" t="str">
        <f t="shared" si="147"/>
        <v>kilogramai</v>
      </c>
    </row>
    <row r="4701" spans="1:10" ht="18" hidden="1" customHeight="1">
      <c r="A4701" s="414"/>
      <c r="B4701" s="414"/>
      <c r="C4701" s="414"/>
      <c r="D4701" s="414"/>
      <c r="E4701" s="412">
        <v>2011</v>
      </c>
      <c r="F4701" s="413">
        <v>34954.9</v>
      </c>
      <c r="G4701" s="413">
        <v>151619.20000000001</v>
      </c>
      <c r="H4701" s="410">
        <f t="shared" si="146"/>
        <v>39222000</v>
      </c>
      <c r="I4701" s="410" t="str">
        <f t="shared" si="147"/>
        <v>-- Unitazų sėdynės ir dangteliai</v>
      </c>
      <c r="J4701" s="410" t="str">
        <f t="shared" si="147"/>
        <v>kilogramai</v>
      </c>
    </row>
    <row r="4702" spans="1:10" ht="18" hidden="1" customHeight="1">
      <c r="A4702" s="414"/>
      <c r="B4702" s="414"/>
      <c r="C4702" s="414"/>
      <c r="D4702" s="414"/>
      <c r="E4702" s="412">
        <v>2010</v>
      </c>
      <c r="F4702" s="413">
        <v>17340.8</v>
      </c>
      <c r="G4702" s="413">
        <v>154806.70000000001</v>
      </c>
      <c r="H4702" s="410">
        <f t="shared" si="146"/>
        <v>39222000</v>
      </c>
      <c r="I4702" s="410" t="str">
        <f t="shared" si="147"/>
        <v>-- Unitazų sėdynės ir dangteliai</v>
      </c>
      <c r="J4702" s="410" t="str">
        <f t="shared" si="147"/>
        <v>kilogramai</v>
      </c>
    </row>
    <row r="4703" spans="1:10" ht="18" hidden="1" customHeight="1">
      <c r="A4703" s="414"/>
      <c r="B4703" s="414"/>
      <c r="C4703" s="414"/>
      <c r="D4703" s="414"/>
      <c r="E4703" s="412">
        <v>2009</v>
      </c>
      <c r="F4703" s="413">
        <v>45338.7</v>
      </c>
      <c r="G4703" s="413">
        <v>166807.6</v>
      </c>
      <c r="H4703" s="410">
        <f t="shared" si="146"/>
        <v>39222000</v>
      </c>
      <c r="I4703" s="410" t="str">
        <f t="shared" si="147"/>
        <v>-- Unitazų sėdynės ir dangteliai</v>
      </c>
      <c r="J4703" s="410" t="str">
        <f t="shared" si="147"/>
        <v>kilogramai</v>
      </c>
    </row>
    <row r="4704" spans="1:10" ht="18" hidden="1" customHeight="1">
      <c r="A4704" s="414"/>
      <c r="B4704" s="414"/>
      <c r="C4704" s="414"/>
      <c r="D4704" s="414"/>
      <c r="E4704" s="412">
        <v>2008</v>
      </c>
      <c r="F4704" s="413">
        <v>43584.1</v>
      </c>
      <c r="G4704" s="413">
        <v>201846</v>
      </c>
      <c r="H4704" s="410">
        <f t="shared" si="146"/>
        <v>39222000</v>
      </c>
      <c r="I4704" s="410" t="str">
        <f t="shared" si="147"/>
        <v>-- Unitazų sėdynės ir dangteliai</v>
      </c>
      <c r="J4704" s="410" t="str">
        <f t="shared" si="147"/>
        <v>kilogramai</v>
      </c>
    </row>
    <row r="4705" spans="1:10" ht="18" hidden="1" customHeight="1">
      <c r="A4705" s="414"/>
      <c r="B4705" s="414"/>
      <c r="C4705" s="414"/>
      <c r="D4705" s="414"/>
      <c r="E4705" s="412">
        <v>2007</v>
      </c>
      <c r="F4705" s="413">
        <v>58644.7</v>
      </c>
      <c r="G4705" s="413">
        <v>224274.5</v>
      </c>
      <c r="H4705" s="410">
        <f t="shared" si="146"/>
        <v>39222000</v>
      </c>
      <c r="I4705" s="410" t="str">
        <f t="shared" si="147"/>
        <v>-- Unitazų sėdynės ir dangteliai</v>
      </c>
      <c r="J4705" s="410" t="str">
        <f t="shared" si="147"/>
        <v>kilogramai</v>
      </c>
    </row>
    <row r="4706" spans="1:10" ht="18" hidden="1" customHeight="1">
      <c r="A4706" s="414"/>
      <c r="B4706" s="414"/>
      <c r="C4706" s="414"/>
      <c r="D4706" s="414"/>
      <c r="E4706" s="412">
        <v>2006</v>
      </c>
      <c r="F4706" s="413">
        <v>17907.099999999999</v>
      </c>
      <c r="G4706" s="413">
        <v>150945</v>
      </c>
      <c r="H4706" s="410">
        <f t="shared" si="146"/>
        <v>39222000</v>
      </c>
      <c r="I4706" s="410" t="str">
        <f t="shared" si="147"/>
        <v>-- Unitazų sėdynės ir dangteliai</v>
      </c>
      <c r="J4706" s="410" t="str">
        <f t="shared" si="147"/>
        <v>kilogramai</v>
      </c>
    </row>
    <row r="4707" spans="1:10" ht="18" hidden="1" customHeight="1">
      <c r="A4707" s="414"/>
      <c r="B4707" s="414"/>
      <c r="C4707" s="414"/>
      <c r="D4707" s="414"/>
      <c r="E4707" s="412">
        <v>2005</v>
      </c>
      <c r="F4707" s="413">
        <v>14083.5</v>
      </c>
      <c r="G4707" s="413">
        <v>150408.4</v>
      </c>
      <c r="H4707" s="410">
        <f t="shared" si="146"/>
        <v>39222000</v>
      </c>
      <c r="I4707" s="410" t="str">
        <f t="shared" si="147"/>
        <v>-- Unitazų sėdynės ir dangteliai</v>
      </c>
      <c r="J4707" s="410" t="str">
        <f t="shared" si="147"/>
        <v>kilogramai</v>
      </c>
    </row>
    <row r="4708" spans="1:10" ht="18" hidden="1" customHeight="1">
      <c r="A4708" s="414"/>
      <c r="B4708" s="411" t="s">
        <v>3600</v>
      </c>
      <c r="C4708" s="411" t="s">
        <v>3107</v>
      </c>
      <c r="D4708" s="411" t="s">
        <v>3054</v>
      </c>
      <c r="E4708" s="412">
        <v>2018</v>
      </c>
      <c r="F4708" s="413">
        <v>988629.8</v>
      </c>
      <c r="G4708" s="413">
        <v>1013447.4</v>
      </c>
      <c r="H4708" s="410">
        <f t="shared" si="146"/>
        <v>39229000</v>
      </c>
      <c r="I4708" s="410" t="str">
        <f t="shared" si="147"/>
        <v>-- Kiti</v>
      </c>
      <c r="J4708" s="410" t="str">
        <f t="shared" si="147"/>
        <v>kilogramai</v>
      </c>
    </row>
    <row r="4709" spans="1:10" ht="18" hidden="1" customHeight="1">
      <c r="A4709" s="414"/>
      <c r="B4709" s="414"/>
      <c r="C4709" s="414"/>
      <c r="D4709" s="414"/>
      <c r="E4709" s="412">
        <v>2017</v>
      </c>
      <c r="F4709" s="413">
        <v>930120.7</v>
      </c>
      <c r="G4709" s="413">
        <v>868913.2</v>
      </c>
      <c r="H4709" s="410">
        <f t="shared" si="146"/>
        <v>39229000</v>
      </c>
      <c r="I4709" s="410" t="str">
        <f t="shared" si="147"/>
        <v>-- Kiti</v>
      </c>
      <c r="J4709" s="410" t="str">
        <f t="shared" si="147"/>
        <v>kilogramai</v>
      </c>
    </row>
    <row r="4710" spans="1:10" ht="18" hidden="1" customHeight="1">
      <c r="A4710" s="414"/>
      <c r="B4710" s="414"/>
      <c r="C4710" s="414"/>
      <c r="D4710" s="414"/>
      <c r="E4710" s="412">
        <v>2016</v>
      </c>
      <c r="F4710" s="413">
        <v>965105.1</v>
      </c>
      <c r="G4710" s="413">
        <v>740186.7</v>
      </c>
      <c r="H4710" s="410">
        <f t="shared" si="146"/>
        <v>39229000</v>
      </c>
      <c r="I4710" s="410" t="str">
        <f t="shared" si="147"/>
        <v>-- Kiti</v>
      </c>
      <c r="J4710" s="410" t="str">
        <f t="shared" si="147"/>
        <v>kilogramai</v>
      </c>
    </row>
    <row r="4711" spans="1:10" ht="18" hidden="1" customHeight="1">
      <c r="A4711" s="414"/>
      <c r="B4711" s="414"/>
      <c r="C4711" s="414"/>
      <c r="D4711" s="414"/>
      <c r="E4711" s="412">
        <v>2015</v>
      </c>
      <c r="F4711" s="413">
        <v>675883</v>
      </c>
      <c r="G4711" s="413">
        <v>832652.80000000005</v>
      </c>
      <c r="H4711" s="410">
        <f t="shared" si="146"/>
        <v>39229000</v>
      </c>
      <c r="I4711" s="410" t="str">
        <f t="shared" si="147"/>
        <v>-- Kiti</v>
      </c>
      <c r="J4711" s="410" t="str">
        <f t="shared" si="147"/>
        <v>kilogramai</v>
      </c>
    </row>
    <row r="4712" spans="1:10" ht="18" hidden="1" customHeight="1">
      <c r="A4712" s="414"/>
      <c r="B4712" s="414"/>
      <c r="C4712" s="414"/>
      <c r="D4712" s="414"/>
      <c r="E4712" s="412">
        <v>2014</v>
      </c>
      <c r="F4712" s="413">
        <v>632328.4</v>
      </c>
      <c r="G4712" s="413">
        <v>975686.1</v>
      </c>
      <c r="H4712" s="410">
        <f t="shared" si="146"/>
        <v>39229000</v>
      </c>
      <c r="I4712" s="410" t="str">
        <f t="shared" si="147"/>
        <v>-- Kiti</v>
      </c>
      <c r="J4712" s="410" t="str">
        <f t="shared" si="147"/>
        <v>kilogramai</v>
      </c>
    </row>
    <row r="4713" spans="1:10" ht="18" hidden="1" customHeight="1">
      <c r="A4713" s="414"/>
      <c r="B4713" s="414"/>
      <c r="C4713" s="414"/>
      <c r="D4713" s="414"/>
      <c r="E4713" s="412">
        <v>2013</v>
      </c>
      <c r="F4713" s="413">
        <v>574788.19999999995</v>
      </c>
      <c r="G4713" s="413">
        <v>630361.4</v>
      </c>
      <c r="H4713" s="410">
        <f t="shared" si="146"/>
        <v>39229000</v>
      </c>
      <c r="I4713" s="410" t="str">
        <f t="shared" si="147"/>
        <v>-- Kiti</v>
      </c>
      <c r="J4713" s="410" t="str">
        <f t="shared" si="147"/>
        <v>kilogramai</v>
      </c>
    </row>
    <row r="4714" spans="1:10" ht="18" hidden="1" customHeight="1">
      <c r="A4714" s="414"/>
      <c r="B4714" s="414"/>
      <c r="C4714" s="414"/>
      <c r="D4714" s="414"/>
      <c r="E4714" s="412">
        <v>2012</v>
      </c>
      <c r="F4714" s="413">
        <v>555152.5</v>
      </c>
      <c r="G4714" s="413">
        <v>954034</v>
      </c>
      <c r="H4714" s="410">
        <f t="shared" si="146"/>
        <v>39229000</v>
      </c>
      <c r="I4714" s="410" t="str">
        <f t="shared" si="147"/>
        <v>-- Kiti</v>
      </c>
      <c r="J4714" s="410" t="str">
        <f t="shared" si="147"/>
        <v>kilogramai</v>
      </c>
    </row>
    <row r="4715" spans="1:10" ht="18" hidden="1" customHeight="1">
      <c r="A4715" s="414"/>
      <c r="B4715" s="414"/>
      <c r="C4715" s="414"/>
      <c r="D4715" s="414"/>
      <c r="E4715" s="412">
        <v>2011</v>
      </c>
      <c r="F4715" s="413">
        <v>571072.80000000005</v>
      </c>
      <c r="G4715" s="413">
        <v>593193.6</v>
      </c>
      <c r="H4715" s="410">
        <f t="shared" si="146"/>
        <v>39229000</v>
      </c>
      <c r="I4715" s="410" t="str">
        <f t="shared" si="147"/>
        <v>-- Kiti</v>
      </c>
      <c r="J4715" s="410" t="str">
        <f t="shared" si="147"/>
        <v>kilogramai</v>
      </c>
    </row>
    <row r="4716" spans="1:10" ht="18" hidden="1" customHeight="1">
      <c r="A4716" s="414"/>
      <c r="B4716" s="414"/>
      <c r="C4716" s="414"/>
      <c r="D4716" s="414"/>
      <c r="E4716" s="412">
        <v>2010</v>
      </c>
      <c r="F4716" s="413">
        <v>284283.5</v>
      </c>
      <c r="G4716" s="413">
        <v>477093.4</v>
      </c>
      <c r="H4716" s="410">
        <f t="shared" si="146"/>
        <v>39229000</v>
      </c>
      <c r="I4716" s="410" t="str">
        <f t="shared" si="147"/>
        <v>-- Kiti</v>
      </c>
      <c r="J4716" s="410" t="str">
        <f t="shared" si="147"/>
        <v>kilogramai</v>
      </c>
    </row>
    <row r="4717" spans="1:10" ht="18" hidden="1" customHeight="1">
      <c r="A4717" s="414"/>
      <c r="B4717" s="414"/>
      <c r="C4717" s="414"/>
      <c r="D4717" s="414"/>
      <c r="E4717" s="412">
        <v>2009</v>
      </c>
      <c r="F4717" s="413">
        <v>253142.3</v>
      </c>
      <c r="G4717" s="413">
        <v>538878.1</v>
      </c>
      <c r="H4717" s="410">
        <f t="shared" si="146"/>
        <v>39229000</v>
      </c>
      <c r="I4717" s="410" t="str">
        <f t="shared" si="147"/>
        <v>-- Kiti</v>
      </c>
      <c r="J4717" s="410" t="str">
        <f t="shared" si="147"/>
        <v>kilogramai</v>
      </c>
    </row>
    <row r="4718" spans="1:10" ht="18" hidden="1" customHeight="1">
      <c r="A4718" s="414"/>
      <c r="B4718" s="414"/>
      <c r="C4718" s="414"/>
      <c r="D4718" s="414"/>
      <c r="E4718" s="412">
        <v>2008</v>
      </c>
      <c r="F4718" s="413">
        <v>288414</v>
      </c>
      <c r="G4718" s="413">
        <v>826749.7</v>
      </c>
      <c r="H4718" s="410">
        <f t="shared" si="146"/>
        <v>39229000</v>
      </c>
      <c r="I4718" s="410" t="str">
        <f t="shared" si="147"/>
        <v>-- Kiti</v>
      </c>
      <c r="J4718" s="410" t="str">
        <f t="shared" si="147"/>
        <v>kilogramai</v>
      </c>
    </row>
    <row r="4719" spans="1:10" ht="18" hidden="1" customHeight="1">
      <c r="A4719" s="414"/>
      <c r="B4719" s="414"/>
      <c r="C4719" s="414"/>
      <c r="D4719" s="414"/>
      <c r="E4719" s="412">
        <v>2007</v>
      </c>
      <c r="F4719" s="413">
        <v>198942.1</v>
      </c>
      <c r="G4719" s="413">
        <v>866832.4</v>
      </c>
      <c r="H4719" s="410">
        <f t="shared" si="146"/>
        <v>39229000</v>
      </c>
      <c r="I4719" s="410" t="str">
        <f t="shared" si="147"/>
        <v>-- Kiti</v>
      </c>
      <c r="J4719" s="410" t="str">
        <f t="shared" si="147"/>
        <v>kilogramai</v>
      </c>
    </row>
    <row r="4720" spans="1:10" ht="18" hidden="1" customHeight="1">
      <c r="A4720" s="414"/>
      <c r="B4720" s="414"/>
      <c r="C4720" s="414"/>
      <c r="D4720" s="414"/>
      <c r="E4720" s="412">
        <v>2006</v>
      </c>
      <c r="F4720" s="413">
        <v>76509.3</v>
      </c>
      <c r="G4720" s="413">
        <v>446730.4</v>
      </c>
      <c r="H4720" s="410">
        <f t="shared" si="146"/>
        <v>39229000</v>
      </c>
      <c r="I4720" s="410" t="str">
        <f t="shared" si="147"/>
        <v>-- Kiti</v>
      </c>
      <c r="J4720" s="410" t="str">
        <f t="shared" si="147"/>
        <v>kilogramai</v>
      </c>
    </row>
    <row r="4721" spans="1:10" ht="18" hidden="1" customHeight="1">
      <c r="A4721" s="414"/>
      <c r="B4721" s="414"/>
      <c r="C4721" s="414"/>
      <c r="D4721" s="414"/>
      <c r="E4721" s="412">
        <v>2005</v>
      </c>
      <c r="F4721" s="413">
        <v>70619.600000000006</v>
      </c>
      <c r="G4721" s="413">
        <v>369839.1</v>
      </c>
      <c r="H4721" s="410">
        <f t="shared" si="146"/>
        <v>39229000</v>
      </c>
      <c r="I4721" s="410" t="str">
        <f t="shared" si="147"/>
        <v>-- Kiti</v>
      </c>
      <c r="J4721" s="410" t="str">
        <f t="shared" si="147"/>
        <v>kilogramai</v>
      </c>
    </row>
    <row r="4722" spans="1:10" ht="18" hidden="1" customHeight="1">
      <c r="A4722" s="414"/>
      <c r="B4722" s="411" t="s">
        <v>3601</v>
      </c>
      <c r="C4722" s="411" t="s">
        <v>3602</v>
      </c>
      <c r="D4722" s="411" t="s">
        <v>3054</v>
      </c>
      <c r="E4722" s="412">
        <v>2018</v>
      </c>
      <c r="F4722" s="413"/>
      <c r="G4722" s="413"/>
      <c r="H4722" s="410">
        <f t="shared" si="146"/>
        <v>39231000</v>
      </c>
      <c r="I4722" s="410" t="str">
        <f t="shared" si="147"/>
        <v>-- Dėžės, dėžutės, grotelinės dėžės ir panašūs gaminiai</v>
      </c>
      <c r="J4722" s="410" t="str">
        <f t="shared" si="147"/>
        <v>kilogramai</v>
      </c>
    </row>
    <row r="4723" spans="1:10" ht="18" hidden="1" customHeight="1">
      <c r="A4723" s="414"/>
      <c r="B4723" s="414"/>
      <c r="C4723" s="414"/>
      <c r="D4723" s="414"/>
      <c r="E4723" s="412">
        <v>2017</v>
      </c>
      <c r="F4723" s="413"/>
      <c r="G4723" s="413"/>
      <c r="H4723" s="410">
        <f t="shared" si="146"/>
        <v>39231000</v>
      </c>
      <c r="I4723" s="410" t="str">
        <f t="shared" si="147"/>
        <v>-- Dėžės, dėžutės, grotelinės dėžės ir panašūs gaminiai</v>
      </c>
      <c r="J4723" s="410" t="str">
        <f t="shared" si="147"/>
        <v>kilogramai</v>
      </c>
    </row>
    <row r="4724" spans="1:10" ht="18" hidden="1" customHeight="1">
      <c r="A4724" s="414"/>
      <c r="B4724" s="414"/>
      <c r="C4724" s="414"/>
      <c r="D4724" s="414"/>
      <c r="E4724" s="412">
        <v>2016</v>
      </c>
      <c r="F4724" s="413">
        <v>5324936.8</v>
      </c>
      <c r="G4724" s="413">
        <v>8945133.6999999993</v>
      </c>
      <c r="H4724" s="410">
        <f t="shared" si="146"/>
        <v>39231000</v>
      </c>
      <c r="I4724" s="410" t="str">
        <f t="shared" si="147"/>
        <v>-- Dėžės, dėžutės, grotelinės dėžės ir panašūs gaminiai</v>
      </c>
      <c r="J4724" s="410" t="str">
        <f t="shared" si="147"/>
        <v>kilogramai</v>
      </c>
    </row>
    <row r="4725" spans="1:10" ht="18" hidden="1" customHeight="1">
      <c r="A4725" s="414"/>
      <c r="B4725" s="414"/>
      <c r="C4725" s="414"/>
      <c r="D4725" s="414"/>
      <c r="E4725" s="412">
        <v>2015</v>
      </c>
      <c r="F4725" s="413">
        <v>5780009.5999999996</v>
      </c>
      <c r="G4725" s="413">
        <v>9448278.1999999993</v>
      </c>
      <c r="H4725" s="410">
        <f t="shared" si="146"/>
        <v>39231000</v>
      </c>
      <c r="I4725" s="410" t="str">
        <f t="shared" si="147"/>
        <v>-- Dėžės, dėžutės, grotelinės dėžės ir panašūs gaminiai</v>
      </c>
      <c r="J4725" s="410" t="str">
        <f t="shared" si="147"/>
        <v>kilogramai</v>
      </c>
    </row>
    <row r="4726" spans="1:10" ht="18" hidden="1" customHeight="1">
      <c r="A4726" s="414"/>
      <c r="B4726" s="414"/>
      <c r="C4726" s="414"/>
      <c r="D4726" s="414"/>
      <c r="E4726" s="412">
        <v>2014</v>
      </c>
      <c r="F4726" s="413">
        <v>7576067.4000000004</v>
      </c>
      <c r="G4726" s="413">
        <v>9102321.5</v>
      </c>
      <c r="H4726" s="410">
        <f t="shared" si="146"/>
        <v>39231000</v>
      </c>
      <c r="I4726" s="410" t="str">
        <f t="shared" si="147"/>
        <v>-- Dėžės, dėžutės, grotelinės dėžės ir panašūs gaminiai</v>
      </c>
      <c r="J4726" s="410" t="str">
        <f t="shared" si="147"/>
        <v>kilogramai</v>
      </c>
    </row>
    <row r="4727" spans="1:10" ht="18" hidden="1" customHeight="1">
      <c r="A4727" s="414"/>
      <c r="B4727" s="414"/>
      <c r="C4727" s="414"/>
      <c r="D4727" s="414"/>
      <c r="E4727" s="412">
        <v>2013</v>
      </c>
      <c r="F4727" s="413">
        <v>6948381.2000000002</v>
      </c>
      <c r="G4727" s="413">
        <v>8367911.2999999998</v>
      </c>
      <c r="H4727" s="410">
        <f t="shared" si="146"/>
        <v>39231000</v>
      </c>
      <c r="I4727" s="410" t="str">
        <f t="shared" si="147"/>
        <v>-- Dėžės, dėžutės, grotelinės dėžės ir panašūs gaminiai</v>
      </c>
      <c r="J4727" s="410" t="str">
        <f t="shared" si="147"/>
        <v>kilogramai</v>
      </c>
    </row>
    <row r="4728" spans="1:10" ht="18" hidden="1" customHeight="1">
      <c r="A4728" s="414"/>
      <c r="B4728" s="414"/>
      <c r="C4728" s="414"/>
      <c r="D4728" s="414"/>
      <c r="E4728" s="412">
        <v>2012</v>
      </c>
      <c r="F4728" s="413">
        <v>6859231</v>
      </c>
      <c r="G4728" s="413">
        <v>8633992.3000000007</v>
      </c>
      <c r="H4728" s="410">
        <f t="shared" si="146"/>
        <v>39231000</v>
      </c>
      <c r="I4728" s="410" t="str">
        <f t="shared" si="147"/>
        <v>-- Dėžės, dėžutės, grotelinės dėžės ir panašūs gaminiai</v>
      </c>
      <c r="J4728" s="410" t="str">
        <f t="shared" si="147"/>
        <v>kilogramai</v>
      </c>
    </row>
    <row r="4729" spans="1:10" ht="18" hidden="1" customHeight="1">
      <c r="A4729" s="414"/>
      <c r="B4729" s="414"/>
      <c r="C4729" s="414"/>
      <c r="D4729" s="414"/>
      <c r="E4729" s="412">
        <v>2011</v>
      </c>
      <c r="F4729" s="413">
        <v>4100137.8</v>
      </c>
      <c r="G4729" s="413">
        <v>6069921.5999999996</v>
      </c>
      <c r="H4729" s="410">
        <f t="shared" si="146"/>
        <v>39231000</v>
      </c>
      <c r="I4729" s="410" t="str">
        <f t="shared" si="147"/>
        <v>-- Dėžės, dėžutės, grotelinės dėžės ir panašūs gaminiai</v>
      </c>
      <c r="J4729" s="410" t="str">
        <f t="shared" si="147"/>
        <v>kilogramai</v>
      </c>
    </row>
    <row r="4730" spans="1:10" ht="18" hidden="1" customHeight="1">
      <c r="A4730" s="414"/>
      <c r="B4730" s="414"/>
      <c r="C4730" s="414"/>
      <c r="D4730" s="414"/>
      <c r="E4730" s="412">
        <v>2010</v>
      </c>
      <c r="F4730" s="413">
        <v>3737342.3</v>
      </c>
      <c r="G4730" s="413">
        <v>6153396.5</v>
      </c>
      <c r="H4730" s="410">
        <f t="shared" si="146"/>
        <v>39231000</v>
      </c>
      <c r="I4730" s="410" t="str">
        <f t="shared" si="147"/>
        <v>-- Dėžės, dėžutės, grotelinės dėžės ir panašūs gaminiai</v>
      </c>
      <c r="J4730" s="410" t="str">
        <f t="shared" si="147"/>
        <v>kilogramai</v>
      </c>
    </row>
    <row r="4731" spans="1:10" ht="18" hidden="1" customHeight="1">
      <c r="A4731" s="414"/>
      <c r="B4731" s="414"/>
      <c r="C4731" s="414"/>
      <c r="D4731" s="414"/>
      <c r="E4731" s="412">
        <v>2009</v>
      </c>
      <c r="F4731" s="413">
        <v>2417307</v>
      </c>
      <c r="G4731" s="413">
        <v>5362080.4000000004</v>
      </c>
      <c r="H4731" s="410">
        <f t="shared" si="146"/>
        <v>39231000</v>
      </c>
      <c r="I4731" s="410" t="str">
        <f t="shared" si="147"/>
        <v>-- Dėžės, dėžutės, grotelinės dėžės ir panašūs gaminiai</v>
      </c>
      <c r="J4731" s="410" t="str">
        <f t="shared" si="147"/>
        <v>kilogramai</v>
      </c>
    </row>
    <row r="4732" spans="1:10" ht="18" hidden="1" customHeight="1">
      <c r="A4732" s="414"/>
      <c r="B4732" s="414"/>
      <c r="C4732" s="414"/>
      <c r="D4732" s="414"/>
      <c r="E4732" s="412">
        <v>2008</v>
      </c>
      <c r="F4732" s="413">
        <v>3029460.9</v>
      </c>
      <c r="G4732" s="413">
        <v>6488391.9000000004</v>
      </c>
      <c r="H4732" s="410">
        <f t="shared" si="146"/>
        <v>39231000</v>
      </c>
      <c r="I4732" s="410" t="str">
        <f t="shared" si="147"/>
        <v>-- Dėžės, dėžutės, grotelinės dėžės ir panašūs gaminiai</v>
      </c>
      <c r="J4732" s="410" t="str">
        <f t="shared" si="147"/>
        <v>kilogramai</v>
      </c>
    </row>
    <row r="4733" spans="1:10" ht="18" hidden="1" customHeight="1">
      <c r="A4733" s="414"/>
      <c r="B4733" s="414"/>
      <c r="C4733" s="414"/>
      <c r="D4733" s="414"/>
      <c r="E4733" s="412">
        <v>2007</v>
      </c>
      <c r="F4733" s="413">
        <v>2376602.2999999998</v>
      </c>
      <c r="G4733" s="413">
        <v>6682487.2999999998</v>
      </c>
      <c r="H4733" s="410">
        <f t="shared" si="146"/>
        <v>39231000</v>
      </c>
      <c r="I4733" s="410" t="str">
        <f t="shared" si="147"/>
        <v>-- Dėžės, dėžutės, grotelinės dėžės ir panašūs gaminiai</v>
      </c>
      <c r="J4733" s="410" t="str">
        <f t="shared" si="147"/>
        <v>kilogramai</v>
      </c>
    </row>
    <row r="4734" spans="1:10" ht="18" hidden="1" customHeight="1">
      <c r="A4734" s="414"/>
      <c r="B4734" s="414"/>
      <c r="C4734" s="414"/>
      <c r="D4734" s="414"/>
      <c r="E4734" s="412">
        <v>2006</v>
      </c>
      <c r="F4734" s="413">
        <v>2222836</v>
      </c>
      <c r="G4734" s="413">
        <v>5175905.0999999996</v>
      </c>
      <c r="H4734" s="410">
        <f t="shared" si="146"/>
        <v>39231000</v>
      </c>
      <c r="I4734" s="410" t="str">
        <f t="shared" si="147"/>
        <v>-- Dėžės, dėžutės, grotelinės dėžės ir panašūs gaminiai</v>
      </c>
      <c r="J4734" s="410" t="str">
        <f t="shared" si="147"/>
        <v>kilogramai</v>
      </c>
    </row>
    <row r="4735" spans="1:10" ht="18" hidden="1" customHeight="1">
      <c r="A4735" s="414"/>
      <c r="B4735" s="414"/>
      <c r="C4735" s="414"/>
      <c r="D4735" s="414"/>
      <c r="E4735" s="412">
        <v>2005</v>
      </c>
      <c r="F4735" s="413">
        <v>1889960</v>
      </c>
      <c r="G4735" s="413">
        <v>4523473.2</v>
      </c>
      <c r="H4735" s="410">
        <f t="shared" si="146"/>
        <v>39231000</v>
      </c>
      <c r="I4735" s="410" t="str">
        <f t="shared" si="147"/>
        <v>-- Dėžės, dėžutės, grotelinės dėžės ir panašūs gaminiai</v>
      </c>
      <c r="J4735" s="410" t="str">
        <f t="shared" si="147"/>
        <v>kilogramai</v>
      </c>
    </row>
    <row r="4736" spans="1:10" ht="18" hidden="1" customHeight="1">
      <c r="A4736" s="414"/>
      <c r="B4736" s="411" t="s">
        <v>3603</v>
      </c>
      <c r="C4736" s="411" t="s">
        <v>3604</v>
      </c>
      <c r="D4736" s="411" t="s">
        <v>3054</v>
      </c>
      <c r="E4736" s="412">
        <v>2018</v>
      </c>
      <c r="F4736" s="413">
        <v>3913423.6</v>
      </c>
      <c r="G4736" s="413">
        <v>4028797.2</v>
      </c>
      <c r="H4736" s="410">
        <f t="shared" si="146"/>
        <v>39231010</v>
      </c>
      <c r="I4736" s="410" t="str">
        <f t="shared" si="147"/>
        <v>-- Dėžės, dėžutės, grotelinės dėžės ir panašūs gaminiai iš plastikų, specialios formos arba kitaip pritaikyti puslaidininkių plokštelėms, kaukėms ir fotošablonų tinkleliams transportuoti arba pakuoti</v>
      </c>
      <c r="J4736" s="410" t="str">
        <f t="shared" si="147"/>
        <v>kilogramai</v>
      </c>
    </row>
    <row r="4737" spans="1:10" ht="18" hidden="1" customHeight="1">
      <c r="A4737" s="414"/>
      <c r="B4737" s="414"/>
      <c r="C4737" s="414"/>
      <c r="D4737" s="414"/>
      <c r="E4737" s="412">
        <v>2017</v>
      </c>
      <c r="F4737" s="413">
        <v>4411296.7</v>
      </c>
      <c r="G4737" s="413">
        <v>4954686</v>
      </c>
      <c r="H4737" s="410">
        <f t="shared" si="146"/>
        <v>39231010</v>
      </c>
      <c r="I4737" s="410" t="str">
        <f t="shared" si="147"/>
        <v>-- Dėžės, dėžutės, grotelinės dėžės ir panašūs gaminiai iš plastikų, specialios formos arba kitaip pritaikyti puslaidininkių plokštelėms, kaukėms ir fotošablonų tinkleliams transportuoti arba pakuoti</v>
      </c>
      <c r="J4737" s="410" t="str">
        <f t="shared" si="147"/>
        <v>kilogramai</v>
      </c>
    </row>
    <row r="4738" spans="1:10" ht="18" hidden="1" customHeight="1">
      <c r="A4738" s="414"/>
      <c r="B4738" s="414"/>
      <c r="C4738" s="414"/>
      <c r="D4738" s="414"/>
      <c r="E4738" s="412">
        <v>2016</v>
      </c>
      <c r="F4738" s="413"/>
      <c r="G4738" s="413"/>
      <c r="H4738" s="410">
        <f t="shared" si="146"/>
        <v>39231010</v>
      </c>
      <c r="I4738" s="410" t="str">
        <f t="shared" si="147"/>
        <v>-- Dėžės, dėžutės, grotelinės dėžės ir panašūs gaminiai iš plastikų, specialios formos arba kitaip pritaikyti puslaidininkių plokštelėms, kaukėms ir fotošablonų tinkleliams transportuoti arba pakuoti</v>
      </c>
      <c r="J4738" s="410" t="str">
        <f t="shared" si="147"/>
        <v>kilogramai</v>
      </c>
    </row>
    <row r="4739" spans="1:10" ht="18" hidden="1" customHeight="1">
      <c r="A4739" s="414"/>
      <c r="B4739" s="414"/>
      <c r="C4739" s="414"/>
      <c r="D4739" s="414"/>
      <c r="E4739" s="412">
        <v>2015</v>
      </c>
      <c r="F4739" s="413"/>
      <c r="G4739" s="413"/>
      <c r="H4739" s="410">
        <f t="shared" si="146"/>
        <v>39231010</v>
      </c>
      <c r="I4739" s="410" t="str">
        <f t="shared" si="147"/>
        <v>-- Dėžės, dėžutės, grotelinės dėžės ir panašūs gaminiai iš plastikų, specialios formos arba kitaip pritaikyti puslaidininkių plokštelėms, kaukėms ir fotošablonų tinkleliams transportuoti arba pakuoti</v>
      </c>
      <c r="J4739" s="410" t="str">
        <f t="shared" si="147"/>
        <v>kilogramai</v>
      </c>
    </row>
    <row r="4740" spans="1:10" ht="18" hidden="1" customHeight="1">
      <c r="A4740" s="414"/>
      <c r="B4740" s="414"/>
      <c r="C4740" s="414"/>
      <c r="D4740" s="414"/>
      <c r="E4740" s="412">
        <v>2014</v>
      </c>
      <c r="F4740" s="413"/>
      <c r="G4740" s="413"/>
      <c r="H4740" s="410">
        <f t="shared" si="146"/>
        <v>39231010</v>
      </c>
      <c r="I4740" s="410" t="str">
        <f t="shared" si="147"/>
        <v>-- Dėžės, dėžutės, grotelinės dėžės ir panašūs gaminiai iš plastikų, specialios formos arba kitaip pritaikyti puslaidininkių plokštelėms, kaukėms ir fotošablonų tinkleliams transportuoti arba pakuoti</v>
      </c>
      <c r="J4740" s="410" t="str">
        <f t="shared" si="147"/>
        <v>kilogramai</v>
      </c>
    </row>
    <row r="4741" spans="1:10" ht="18" hidden="1" customHeight="1">
      <c r="A4741" s="414"/>
      <c r="B4741" s="414"/>
      <c r="C4741" s="414"/>
      <c r="D4741" s="414"/>
      <c r="E4741" s="412">
        <v>2013</v>
      </c>
      <c r="F4741" s="413"/>
      <c r="G4741" s="413"/>
      <c r="H4741" s="410">
        <f t="shared" ref="H4741:H4804" si="148">+IF(B4741=0,H4740,VALUE(B4741))</f>
        <v>39231010</v>
      </c>
      <c r="I4741" s="410" t="str">
        <f t="shared" ref="I4741:J4804" si="149">+IF(C4741=0,I4740,C4741)</f>
        <v>-- Dėžės, dėžutės, grotelinės dėžės ir panašūs gaminiai iš plastikų, specialios formos arba kitaip pritaikyti puslaidininkių plokštelėms, kaukėms ir fotošablonų tinkleliams transportuoti arba pakuoti</v>
      </c>
      <c r="J4741" s="410" t="str">
        <f t="shared" si="149"/>
        <v>kilogramai</v>
      </c>
    </row>
    <row r="4742" spans="1:10" ht="18" hidden="1" customHeight="1">
      <c r="A4742" s="414"/>
      <c r="B4742" s="414"/>
      <c r="C4742" s="414"/>
      <c r="D4742" s="414"/>
      <c r="E4742" s="412">
        <v>2012</v>
      </c>
      <c r="F4742" s="413"/>
      <c r="G4742" s="413"/>
      <c r="H4742" s="410">
        <f t="shared" si="148"/>
        <v>39231010</v>
      </c>
      <c r="I4742" s="410" t="str">
        <f t="shared" si="149"/>
        <v>-- Dėžės, dėžutės, grotelinės dėžės ir panašūs gaminiai iš plastikų, specialios formos arba kitaip pritaikyti puslaidininkių plokštelėms, kaukėms ir fotošablonų tinkleliams transportuoti arba pakuoti</v>
      </c>
      <c r="J4742" s="410" t="str">
        <f t="shared" si="149"/>
        <v>kilogramai</v>
      </c>
    </row>
    <row r="4743" spans="1:10" ht="18" hidden="1" customHeight="1">
      <c r="A4743" s="414"/>
      <c r="B4743" s="414"/>
      <c r="C4743" s="414"/>
      <c r="D4743" s="414"/>
      <c r="E4743" s="412">
        <v>2011</v>
      </c>
      <c r="F4743" s="413"/>
      <c r="G4743" s="413"/>
      <c r="H4743" s="410">
        <f t="shared" si="148"/>
        <v>39231010</v>
      </c>
      <c r="I4743" s="410" t="str">
        <f t="shared" si="149"/>
        <v>-- Dėžės, dėžutės, grotelinės dėžės ir panašūs gaminiai iš plastikų, specialios formos arba kitaip pritaikyti puslaidininkių plokštelėms, kaukėms ir fotošablonų tinkleliams transportuoti arba pakuoti</v>
      </c>
      <c r="J4743" s="410" t="str">
        <f t="shared" si="149"/>
        <v>kilogramai</v>
      </c>
    </row>
    <row r="4744" spans="1:10" ht="18" hidden="1" customHeight="1">
      <c r="A4744" s="414"/>
      <c r="B4744" s="414"/>
      <c r="C4744" s="414"/>
      <c r="D4744" s="414"/>
      <c r="E4744" s="412">
        <v>2010</v>
      </c>
      <c r="F4744" s="413"/>
      <c r="G4744" s="413"/>
      <c r="H4744" s="410">
        <f t="shared" si="148"/>
        <v>39231010</v>
      </c>
      <c r="I4744" s="410" t="str">
        <f t="shared" si="149"/>
        <v>-- Dėžės, dėžutės, grotelinės dėžės ir panašūs gaminiai iš plastikų, specialios formos arba kitaip pritaikyti puslaidininkių plokštelėms, kaukėms ir fotošablonų tinkleliams transportuoti arba pakuoti</v>
      </c>
      <c r="J4744" s="410" t="str">
        <f t="shared" si="149"/>
        <v>kilogramai</v>
      </c>
    </row>
    <row r="4745" spans="1:10" ht="18" hidden="1" customHeight="1">
      <c r="A4745" s="414"/>
      <c r="B4745" s="414"/>
      <c r="C4745" s="414"/>
      <c r="D4745" s="414"/>
      <c r="E4745" s="412">
        <v>2009</v>
      </c>
      <c r="F4745" s="413"/>
      <c r="G4745" s="413"/>
      <c r="H4745" s="410">
        <f t="shared" si="148"/>
        <v>39231010</v>
      </c>
      <c r="I4745" s="410" t="str">
        <f t="shared" si="149"/>
        <v>-- Dėžės, dėžutės, grotelinės dėžės ir panašūs gaminiai iš plastikų, specialios formos arba kitaip pritaikyti puslaidininkių plokštelėms, kaukėms ir fotošablonų tinkleliams transportuoti arba pakuoti</v>
      </c>
      <c r="J4745" s="410" t="str">
        <f t="shared" si="149"/>
        <v>kilogramai</v>
      </c>
    </row>
    <row r="4746" spans="1:10" ht="18" hidden="1" customHeight="1">
      <c r="A4746" s="414"/>
      <c r="B4746" s="414"/>
      <c r="C4746" s="414"/>
      <c r="D4746" s="414"/>
      <c r="E4746" s="412">
        <v>2008</v>
      </c>
      <c r="F4746" s="413"/>
      <c r="G4746" s="413"/>
      <c r="H4746" s="410">
        <f t="shared" si="148"/>
        <v>39231010</v>
      </c>
      <c r="I4746" s="410" t="str">
        <f t="shared" si="149"/>
        <v>-- Dėžės, dėžutės, grotelinės dėžės ir panašūs gaminiai iš plastikų, specialios formos arba kitaip pritaikyti puslaidininkių plokštelėms, kaukėms ir fotošablonų tinkleliams transportuoti arba pakuoti</v>
      </c>
      <c r="J4746" s="410" t="str">
        <f t="shared" si="149"/>
        <v>kilogramai</v>
      </c>
    </row>
    <row r="4747" spans="1:10" ht="18" hidden="1" customHeight="1">
      <c r="A4747" s="414"/>
      <c r="B4747" s="414"/>
      <c r="C4747" s="414"/>
      <c r="D4747" s="414"/>
      <c r="E4747" s="412">
        <v>2007</v>
      </c>
      <c r="F4747" s="413"/>
      <c r="G4747" s="413"/>
      <c r="H4747" s="410">
        <f t="shared" si="148"/>
        <v>39231010</v>
      </c>
      <c r="I4747" s="410" t="str">
        <f t="shared" si="149"/>
        <v>-- Dėžės, dėžutės, grotelinės dėžės ir panašūs gaminiai iš plastikų, specialios formos arba kitaip pritaikyti puslaidininkių plokštelėms, kaukėms ir fotošablonų tinkleliams transportuoti arba pakuoti</v>
      </c>
      <c r="J4747" s="410" t="str">
        <f t="shared" si="149"/>
        <v>kilogramai</v>
      </c>
    </row>
    <row r="4748" spans="1:10" ht="18" hidden="1" customHeight="1">
      <c r="A4748" s="414"/>
      <c r="B4748" s="414"/>
      <c r="C4748" s="414"/>
      <c r="D4748" s="414"/>
      <c r="E4748" s="412">
        <v>2006</v>
      </c>
      <c r="F4748" s="413"/>
      <c r="G4748" s="413"/>
      <c r="H4748" s="410">
        <f t="shared" si="148"/>
        <v>39231010</v>
      </c>
      <c r="I4748" s="410" t="str">
        <f t="shared" si="149"/>
        <v>-- Dėžės, dėžutės, grotelinės dėžės ir panašūs gaminiai iš plastikų, specialios formos arba kitaip pritaikyti puslaidininkių plokštelėms, kaukėms ir fotošablonų tinkleliams transportuoti arba pakuoti</v>
      </c>
      <c r="J4748" s="410" t="str">
        <f t="shared" si="149"/>
        <v>kilogramai</v>
      </c>
    </row>
    <row r="4749" spans="1:10" ht="18" hidden="1" customHeight="1">
      <c r="A4749" s="414"/>
      <c r="B4749" s="414"/>
      <c r="C4749" s="414"/>
      <c r="D4749" s="414"/>
      <c r="E4749" s="412">
        <v>2005</v>
      </c>
      <c r="F4749" s="413"/>
      <c r="G4749" s="413"/>
      <c r="H4749" s="410">
        <f t="shared" si="148"/>
        <v>39231010</v>
      </c>
      <c r="I4749" s="410" t="str">
        <f t="shared" si="149"/>
        <v>-- Dėžės, dėžutės, grotelinės dėžės ir panašūs gaminiai iš plastikų, specialios formos arba kitaip pritaikyti puslaidininkių plokštelėms, kaukėms ir fotošablonų tinkleliams transportuoti arba pakuoti</v>
      </c>
      <c r="J4749" s="410" t="str">
        <f t="shared" si="149"/>
        <v>kilogramai</v>
      </c>
    </row>
    <row r="4750" spans="1:10" ht="18" hidden="1" customHeight="1">
      <c r="A4750" s="414"/>
      <c r="B4750" s="411" t="s">
        <v>3605</v>
      </c>
      <c r="C4750" s="411" t="s">
        <v>3107</v>
      </c>
      <c r="D4750" s="411" t="s">
        <v>3054</v>
      </c>
      <c r="E4750" s="412">
        <v>2018</v>
      </c>
      <c r="F4750" s="413">
        <v>1758782</v>
      </c>
      <c r="G4750" s="413">
        <v>6278450.7000000002</v>
      </c>
      <c r="H4750" s="410">
        <f t="shared" si="148"/>
        <v>39231090</v>
      </c>
      <c r="I4750" s="410" t="str">
        <f t="shared" si="149"/>
        <v>-- Kiti</v>
      </c>
      <c r="J4750" s="410" t="str">
        <f t="shared" si="149"/>
        <v>kilogramai</v>
      </c>
    </row>
    <row r="4751" spans="1:10" ht="18" hidden="1" customHeight="1">
      <c r="A4751" s="414"/>
      <c r="B4751" s="414"/>
      <c r="C4751" s="414"/>
      <c r="D4751" s="414"/>
      <c r="E4751" s="412">
        <v>2017</v>
      </c>
      <c r="F4751" s="413">
        <v>1374679.1</v>
      </c>
      <c r="G4751" s="413">
        <v>3928551.9</v>
      </c>
      <c r="H4751" s="410">
        <f t="shared" si="148"/>
        <v>39231090</v>
      </c>
      <c r="I4751" s="410" t="str">
        <f t="shared" si="149"/>
        <v>-- Kiti</v>
      </c>
      <c r="J4751" s="410" t="str">
        <f t="shared" si="149"/>
        <v>kilogramai</v>
      </c>
    </row>
    <row r="4752" spans="1:10" ht="18" hidden="1" customHeight="1">
      <c r="A4752" s="414"/>
      <c r="B4752" s="414"/>
      <c r="C4752" s="414"/>
      <c r="D4752" s="414"/>
      <c r="E4752" s="412">
        <v>2016</v>
      </c>
      <c r="F4752" s="413"/>
      <c r="G4752" s="413"/>
      <c r="H4752" s="410">
        <f t="shared" si="148"/>
        <v>39231090</v>
      </c>
      <c r="I4752" s="410" t="str">
        <f t="shared" si="149"/>
        <v>-- Kiti</v>
      </c>
      <c r="J4752" s="410" t="str">
        <f t="shared" si="149"/>
        <v>kilogramai</v>
      </c>
    </row>
    <row r="4753" spans="1:10" ht="18" hidden="1" customHeight="1">
      <c r="A4753" s="414"/>
      <c r="B4753" s="414"/>
      <c r="C4753" s="414"/>
      <c r="D4753" s="414"/>
      <c r="E4753" s="412">
        <v>2015</v>
      </c>
      <c r="F4753" s="413"/>
      <c r="G4753" s="413"/>
      <c r="H4753" s="410">
        <f t="shared" si="148"/>
        <v>39231090</v>
      </c>
      <c r="I4753" s="410" t="str">
        <f t="shared" si="149"/>
        <v>-- Kiti</v>
      </c>
      <c r="J4753" s="410" t="str">
        <f t="shared" si="149"/>
        <v>kilogramai</v>
      </c>
    </row>
    <row r="4754" spans="1:10" ht="18" hidden="1" customHeight="1">
      <c r="A4754" s="414"/>
      <c r="B4754" s="414"/>
      <c r="C4754" s="414"/>
      <c r="D4754" s="414"/>
      <c r="E4754" s="412">
        <v>2014</v>
      </c>
      <c r="F4754" s="413"/>
      <c r="G4754" s="413"/>
      <c r="H4754" s="410">
        <f t="shared" si="148"/>
        <v>39231090</v>
      </c>
      <c r="I4754" s="410" t="str">
        <f t="shared" si="149"/>
        <v>-- Kiti</v>
      </c>
      <c r="J4754" s="410" t="str">
        <f t="shared" si="149"/>
        <v>kilogramai</v>
      </c>
    </row>
    <row r="4755" spans="1:10" ht="18" hidden="1" customHeight="1">
      <c r="A4755" s="414"/>
      <c r="B4755" s="414"/>
      <c r="C4755" s="414"/>
      <c r="D4755" s="414"/>
      <c r="E4755" s="412">
        <v>2013</v>
      </c>
      <c r="F4755" s="413"/>
      <c r="G4755" s="413"/>
      <c r="H4755" s="410">
        <f t="shared" si="148"/>
        <v>39231090</v>
      </c>
      <c r="I4755" s="410" t="str">
        <f t="shared" si="149"/>
        <v>-- Kiti</v>
      </c>
      <c r="J4755" s="410" t="str">
        <f t="shared" si="149"/>
        <v>kilogramai</v>
      </c>
    </row>
    <row r="4756" spans="1:10" ht="18" hidden="1" customHeight="1">
      <c r="A4756" s="414"/>
      <c r="B4756" s="414"/>
      <c r="C4756" s="414"/>
      <c r="D4756" s="414"/>
      <c r="E4756" s="412">
        <v>2012</v>
      </c>
      <c r="F4756" s="413"/>
      <c r="G4756" s="413"/>
      <c r="H4756" s="410">
        <f t="shared" si="148"/>
        <v>39231090</v>
      </c>
      <c r="I4756" s="410" t="str">
        <f t="shared" si="149"/>
        <v>-- Kiti</v>
      </c>
      <c r="J4756" s="410" t="str">
        <f t="shared" si="149"/>
        <v>kilogramai</v>
      </c>
    </row>
    <row r="4757" spans="1:10" ht="18" hidden="1" customHeight="1">
      <c r="A4757" s="414"/>
      <c r="B4757" s="414"/>
      <c r="C4757" s="414"/>
      <c r="D4757" s="414"/>
      <c r="E4757" s="412">
        <v>2011</v>
      </c>
      <c r="F4757" s="413"/>
      <c r="G4757" s="413"/>
      <c r="H4757" s="410">
        <f t="shared" si="148"/>
        <v>39231090</v>
      </c>
      <c r="I4757" s="410" t="str">
        <f t="shared" si="149"/>
        <v>-- Kiti</v>
      </c>
      <c r="J4757" s="410" t="str">
        <f t="shared" si="149"/>
        <v>kilogramai</v>
      </c>
    </row>
    <row r="4758" spans="1:10" ht="18" hidden="1" customHeight="1">
      <c r="A4758" s="414"/>
      <c r="B4758" s="414"/>
      <c r="C4758" s="414"/>
      <c r="D4758" s="414"/>
      <c r="E4758" s="412">
        <v>2010</v>
      </c>
      <c r="F4758" s="413"/>
      <c r="G4758" s="413"/>
      <c r="H4758" s="410">
        <f t="shared" si="148"/>
        <v>39231090</v>
      </c>
      <c r="I4758" s="410" t="str">
        <f t="shared" si="149"/>
        <v>-- Kiti</v>
      </c>
      <c r="J4758" s="410" t="str">
        <f t="shared" si="149"/>
        <v>kilogramai</v>
      </c>
    </row>
    <row r="4759" spans="1:10" ht="18" hidden="1" customHeight="1">
      <c r="A4759" s="414"/>
      <c r="B4759" s="414"/>
      <c r="C4759" s="414"/>
      <c r="D4759" s="414"/>
      <c r="E4759" s="412">
        <v>2009</v>
      </c>
      <c r="F4759" s="413"/>
      <c r="G4759" s="413"/>
      <c r="H4759" s="410">
        <f t="shared" si="148"/>
        <v>39231090</v>
      </c>
      <c r="I4759" s="410" t="str">
        <f t="shared" si="149"/>
        <v>-- Kiti</v>
      </c>
      <c r="J4759" s="410" t="str">
        <f t="shared" si="149"/>
        <v>kilogramai</v>
      </c>
    </row>
    <row r="4760" spans="1:10" ht="18" hidden="1" customHeight="1">
      <c r="A4760" s="414"/>
      <c r="B4760" s="414"/>
      <c r="C4760" s="414"/>
      <c r="D4760" s="414"/>
      <c r="E4760" s="412">
        <v>2008</v>
      </c>
      <c r="F4760" s="413"/>
      <c r="G4760" s="413"/>
      <c r="H4760" s="410">
        <f t="shared" si="148"/>
        <v>39231090</v>
      </c>
      <c r="I4760" s="410" t="str">
        <f t="shared" si="149"/>
        <v>-- Kiti</v>
      </c>
      <c r="J4760" s="410" t="str">
        <f t="shared" si="149"/>
        <v>kilogramai</v>
      </c>
    </row>
    <row r="4761" spans="1:10" ht="18" hidden="1" customHeight="1">
      <c r="A4761" s="414"/>
      <c r="B4761" s="414"/>
      <c r="C4761" s="414"/>
      <c r="D4761" s="414"/>
      <c r="E4761" s="412">
        <v>2007</v>
      </c>
      <c r="F4761" s="413"/>
      <c r="G4761" s="413"/>
      <c r="H4761" s="410">
        <f t="shared" si="148"/>
        <v>39231090</v>
      </c>
      <c r="I4761" s="410" t="str">
        <f t="shared" si="149"/>
        <v>-- Kiti</v>
      </c>
      <c r="J4761" s="410" t="str">
        <f t="shared" si="149"/>
        <v>kilogramai</v>
      </c>
    </row>
    <row r="4762" spans="1:10" ht="18" hidden="1" customHeight="1">
      <c r="A4762" s="414"/>
      <c r="B4762" s="414"/>
      <c r="C4762" s="414"/>
      <c r="D4762" s="414"/>
      <c r="E4762" s="412">
        <v>2006</v>
      </c>
      <c r="F4762" s="413"/>
      <c r="G4762" s="413"/>
      <c r="H4762" s="410">
        <f t="shared" si="148"/>
        <v>39231090</v>
      </c>
      <c r="I4762" s="410" t="str">
        <f t="shared" si="149"/>
        <v>-- Kiti</v>
      </c>
      <c r="J4762" s="410" t="str">
        <f t="shared" si="149"/>
        <v>kilogramai</v>
      </c>
    </row>
    <row r="4763" spans="1:10" ht="18" hidden="1" customHeight="1">
      <c r="A4763" s="414"/>
      <c r="B4763" s="414"/>
      <c r="C4763" s="414"/>
      <c r="D4763" s="414"/>
      <c r="E4763" s="412">
        <v>2005</v>
      </c>
      <c r="F4763" s="413"/>
      <c r="G4763" s="413"/>
      <c r="H4763" s="410">
        <f t="shared" si="148"/>
        <v>39231090</v>
      </c>
      <c r="I4763" s="410" t="str">
        <f t="shared" si="149"/>
        <v>-- Kiti</v>
      </c>
      <c r="J4763" s="410" t="str">
        <f t="shared" si="149"/>
        <v>kilogramai</v>
      </c>
    </row>
    <row r="4764" spans="1:10" ht="18" hidden="1" customHeight="1">
      <c r="A4764" s="414"/>
      <c r="B4764" s="411" t="s">
        <v>3606</v>
      </c>
      <c r="C4764" s="411" t="s">
        <v>3424</v>
      </c>
      <c r="D4764" s="411" t="s">
        <v>3054</v>
      </c>
      <c r="E4764" s="412">
        <v>2018</v>
      </c>
      <c r="F4764" s="413">
        <v>36083541</v>
      </c>
      <c r="G4764" s="413">
        <v>7860988</v>
      </c>
      <c r="H4764" s="410">
        <f t="shared" si="148"/>
        <v>39232100</v>
      </c>
      <c r="I4764" s="410" t="str">
        <f t="shared" si="149"/>
        <v>--- Iš etileno polimerų</v>
      </c>
      <c r="J4764" s="410" t="str">
        <f t="shared" si="149"/>
        <v>kilogramai</v>
      </c>
    </row>
    <row r="4765" spans="1:10" ht="18" hidden="1" customHeight="1">
      <c r="A4765" s="414"/>
      <c r="B4765" s="414"/>
      <c r="C4765" s="414"/>
      <c r="D4765" s="414"/>
      <c r="E4765" s="412">
        <v>2017</v>
      </c>
      <c r="F4765" s="413">
        <v>33916408.200000003</v>
      </c>
      <c r="G4765" s="413">
        <v>8248221.9000000004</v>
      </c>
      <c r="H4765" s="410">
        <f t="shared" si="148"/>
        <v>39232100</v>
      </c>
      <c r="I4765" s="410" t="str">
        <f t="shared" si="149"/>
        <v>--- Iš etileno polimerų</v>
      </c>
      <c r="J4765" s="410" t="str">
        <f t="shared" si="149"/>
        <v>kilogramai</v>
      </c>
    </row>
    <row r="4766" spans="1:10" ht="18" hidden="1" customHeight="1">
      <c r="A4766" s="414"/>
      <c r="B4766" s="414"/>
      <c r="C4766" s="414"/>
      <c r="D4766" s="414"/>
      <c r="E4766" s="412">
        <v>2016</v>
      </c>
      <c r="F4766" s="413">
        <v>33803966.5</v>
      </c>
      <c r="G4766" s="413">
        <v>10296354.300000001</v>
      </c>
      <c r="H4766" s="410">
        <f t="shared" si="148"/>
        <v>39232100</v>
      </c>
      <c r="I4766" s="410" t="str">
        <f t="shared" si="149"/>
        <v>--- Iš etileno polimerų</v>
      </c>
      <c r="J4766" s="410" t="str">
        <f t="shared" si="149"/>
        <v>kilogramai</v>
      </c>
    </row>
    <row r="4767" spans="1:10" ht="18" hidden="1" customHeight="1">
      <c r="A4767" s="414"/>
      <c r="B4767" s="414"/>
      <c r="C4767" s="414"/>
      <c r="D4767" s="414"/>
      <c r="E4767" s="412">
        <v>2015</v>
      </c>
      <c r="F4767" s="413">
        <v>31714996.899999999</v>
      </c>
      <c r="G4767" s="413">
        <v>6016992.0999999996</v>
      </c>
      <c r="H4767" s="410">
        <f t="shared" si="148"/>
        <v>39232100</v>
      </c>
      <c r="I4767" s="410" t="str">
        <f t="shared" si="149"/>
        <v>--- Iš etileno polimerų</v>
      </c>
      <c r="J4767" s="410" t="str">
        <f t="shared" si="149"/>
        <v>kilogramai</v>
      </c>
    </row>
    <row r="4768" spans="1:10" ht="18" hidden="1" customHeight="1">
      <c r="A4768" s="414"/>
      <c r="B4768" s="414"/>
      <c r="C4768" s="414"/>
      <c r="D4768" s="414"/>
      <c r="E4768" s="412">
        <v>2014</v>
      </c>
      <c r="F4768" s="413">
        <v>30153742</v>
      </c>
      <c r="G4768" s="413">
        <v>5265309.5999999996</v>
      </c>
      <c r="H4768" s="410">
        <f t="shared" si="148"/>
        <v>39232100</v>
      </c>
      <c r="I4768" s="410" t="str">
        <f t="shared" si="149"/>
        <v>--- Iš etileno polimerų</v>
      </c>
      <c r="J4768" s="410" t="str">
        <f t="shared" si="149"/>
        <v>kilogramai</v>
      </c>
    </row>
    <row r="4769" spans="1:10" ht="18" hidden="1" customHeight="1">
      <c r="A4769" s="414"/>
      <c r="B4769" s="414"/>
      <c r="C4769" s="414"/>
      <c r="D4769" s="414"/>
      <c r="E4769" s="412">
        <v>2013</v>
      </c>
      <c r="F4769" s="413">
        <v>29910219.800000001</v>
      </c>
      <c r="G4769" s="413">
        <v>5798630.4000000004</v>
      </c>
      <c r="H4769" s="410">
        <f t="shared" si="148"/>
        <v>39232100</v>
      </c>
      <c r="I4769" s="410" t="str">
        <f t="shared" si="149"/>
        <v>--- Iš etileno polimerų</v>
      </c>
      <c r="J4769" s="410" t="str">
        <f t="shared" si="149"/>
        <v>kilogramai</v>
      </c>
    </row>
    <row r="4770" spans="1:10" ht="18" hidden="1" customHeight="1">
      <c r="A4770" s="414"/>
      <c r="B4770" s="414"/>
      <c r="C4770" s="414"/>
      <c r="D4770" s="414"/>
      <c r="E4770" s="412">
        <v>2012</v>
      </c>
      <c r="F4770" s="413">
        <v>29703007</v>
      </c>
      <c r="G4770" s="413">
        <v>5606481.0999999996</v>
      </c>
      <c r="H4770" s="410">
        <f t="shared" si="148"/>
        <v>39232100</v>
      </c>
      <c r="I4770" s="410" t="str">
        <f t="shared" si="149"/>
        <v>--- Iš etileno polimerų</v>
      </c>
      <c r="J4770" s="410" t="str">
        <f t="shared" si="149"/>
        <v>kilogramai</v>
      </c>
    </row>
    <row r="4771" spans="1:10" ht="18" hidden="1" customHeight="1">
      <c r="A4771" s="414"/>
      <c r="B4771" s="414"/>
      <c r="C4771" s="414"/>
      <c r="D4771" s="414"/>
      <c r="E4771" s="412">
        <v>2011</v>
      </c>
      <c r="F4771" s="413">
        <v>28027075.100000001</v>
      </c>
      <c r="G4771" s="413">
        <v>4764793.5</v>
      </c>
      <c r="H4771" s="410">
        <f t="shared" si="148"/>
        <v>39232100</v>
      </c>
      <c r="I4771" s="410" t="str">
        <f t="shared" si="149"/>
        <v>--- Iš etileno polimerų</v>
      </c>
      <c r="J4771" s="410" t="str">
        <f t="shared" si="149"/>
        <v>kilogramai</v>
      </c>
    </row>
    <row r="4772" spans="1:10" ht="18" hidden="1" customHeight="1">
      <c r="A4772" s="414"/>
      <c r="B4772" s="414"/>
      <c r="C4772" s="414"/>
      <c r="D4772" s="414"/>
      <c r="E4772" s="412">
        <v>2010</v>
      </c>
      <c r="F4772" s="413">
        <v>24995205.5</v>
      </c>
      <c r="G4772" s="413">
        <v>4435727.7</v>
      </c>
      <c r="H4772" s="410">
        <f t="shared" si="148"/>
        <v>39232100</v>
      </c>
      <c r="I4772" s="410" t="str">
        <f t="shared" si="149"/>
        <v>--- Iš etileno polimerų</v>
      </c>
      <c r="J4772" s="410" t="str">
        <f t="shared" si="149"/>
        <v>kilogramai</v>
      </c>
    </row>
    <row r="4773" spans="1:10" ht="18" hidden="1" customHeight="1">
      <c r="A4773" s="414"/>
      <c r="B4773" s="414"/>
      <c r="C4773" s="414"/>
      <c r="D4773" s="414"/>
      <c r="E4773" s="412">
        <v>2009</v>
      </c>
      <c r="F4773" s="413">
        <v>20380023</v>
      </c>
      <c r="G4773" s="413">
        <v>3768817.8</v>
      </c>
      <c r="H4773" s="410">
        <f t="shared" si="148"/>
        <v>39232100</v>
      </c>
      <c r="I4773" s="410" t="str">
        <f t="shared" si="149"/>
        <v>--- Iš etileno polimerų</v>
      </c>
      <c r="J4773" s="410" t="str">
        <f t="shared" si="149"/>
        <v>kilogramai</v>
      </c>
    </row>
    <row r="4774" spans="1:10" ht="18" hidden="1" customHeight="1">
      <c r="A4774" s="414"/>
      <c r="B4774" s="414"/>
      <c r="C4774" s="414"/>
      <c r="D4774" s="414"/>
      <c r="E4774" s="412">
        <v>2008</v>
      </c>
      <c r="F4774" s="413">
        <v>18146182.100000001</v>
      </c>
      <c r="G4774" s="413">
        <v>3868588.7</v>
      </c>
      <c r="H4774" s="410">
        <f t="shared" si="148"/>
        <v>39232100</v>
      </c>
      <c r="I4774" s="410" t="str">
        <f t="shared" si="149"/>
        <v>--- Iš etileno polimerų</v>
      </c>
      <c r="J4774" s="410" t="str">
        <f t="shared" si="149"/>
        <v>kilogramai</v>
      </c>
    </row>
    <row r="4775" spans="1:10" ht="18" hidden="1" customHeight="1">
      <c r="A4775" s="414"/>
      <c r="B4775" s="414"/>
      <c r="C4775" s="414"/>
      <c r="D4775" s="414"/>
      <c r="E4775" s="412">
        <v>2007</v>
      </c>
      <c r="F4775" s="413">
        <v>15686940.5</v>
      </c>
      <c r="G4775" s="413">
        <v>4563368.4000000004</v>
      </c>
      <c r="H4775" s="410">
        <f t="shared" si="148"/>
        <v>39232100</v>
      </c>
      <c r="I4775" s="410" t="str">
        <f t="shared" si="149"/>
        <v>--- Iš etileno polimerų</v>
      </c>
      <c r="J4775" s="410" t="str">
        <f t="shared" si="149"/>
        <v>kilogramai</v>
      </c>
    </row>
    <row r="4776" spans="1:10" ht="18" hidden="1" customHeight="1">
      <c r="A4776" s="414"/>
      <c r="B4776" s="414"/>
      <c r="C4776" s="414"/>
      <c r="D4776" s="414"/>
      <c r="E4776" s="412">
        <v>2006</v>
      </c>
      <c r="F4776" s="413">
        <v>14633018.300000001</v>
      </c>
      <c r="G4776" s="413">
        <v>3235764.6</v>
      </c>
      <c r="H4776" s="410">
        <f t="shared" si="148"/>
        <v>39232100</v>
      </c>
      <c r="I4776" s="410" t="str">
        <f t="shared" si="149"/>
        <v>--- Iš etileno polimerų</v>
      </c>
      <c r="J4776" s="410" t="str">
        <f t="shared" si="149"/>
        <v>kilogramai</v>
      </c>
    </row>
    <row r="4777" spans="1:10" ht="18" hidden="1" customHeight="1">
      <c r="A4777" s="414"/>
      <c r="B4777" s="414"/>
      <c r="C4777" s="414"/>
      <c r="D4777" s="414"/>
      <c r="E4777" s="412">
        <v>2005</v>
      </c>
      <c r="F4777" s="413">
        <v>13632803.699999999</v>
      </c>
      <c r="G4777" s="413">
        <v>3175687.6</v>
      </c>
      <c r="H4777" s="410">
        <f t="shared" si="148"/>
        <v>39232100</v>
      </c>
      <c r="I4777" s="410" t="str">
        <f t="shared" si="149"/>
        <v>--- Iš etileno polimerų</v>
      </c>
      <c r="J4777" s="410" t="str">
        <f t="shared" si="149"/>
        <v>kilogramai</v>
      </c>
    </row>
    <row r="4778" spans="1:10" ht="18" hidden="1" customHeight="1">
      <c r="A4778" s="414"/>
      <c r="B4778" s="411" t="s">
        <v>3607</v>
      </c>
      <c r="C4778" s="411" t="s">
        <v>3608</v>
      </c>
      <c r="D4778" s="411" t="s">
        <v>3054</v>
      </c>
      <c r="E4778" s="412">
        <v>2018</v>
      </c>
      <c r="F4778" s="413">
        <v>121940.1</v>
      </c>
      <c r="G4778" s="413">
        <v>105154.7</v>
      </c>
      <c r="H4778" s="410">
        <f t="shared" si="148"/>
        <v>39232910</v>
      </c>
      <c r="I4778" s="410" t="str">
        <f t="shared" si="149"/>
        <v>--- Iš polivinilchlorido</v>
      </c>
      <c r="J4778" s="410" t="str">
        <f t="shared" si="149"/>
        <v>kilogramai</v>
      </c>
    </row>
    <row r="4779" spans="1:10" ht="18" hidden="1" customHeight="1">
      <c r="A4779" s="414"/>
      <c r="B4779" s="414"/>
      <c r="C4779" s="414"/>
      <c r="D4779" s="414"/>
      <c r="E4779" s="412">
        <v>2017</v>
      </c>
      <c r="F4779" s="413">
        <v>168248.7</v>
      </c>
      <c r="G4779" s="413">
        <v>157380</v>
      </c>
      <c r="H4779" s="410">
        <f t="shared" si="148"/>
        <v>39232910</v>
      </c>
      <c r="I4779" s="410" t="str">
        <f t="shared" si="149"/>
        <v>--- Iš polivinilchlorido</v>
      </c>
      <c r="J4779" s="410" t="str">
        <f t="shared" si="149"/>
        <v>kilogramai</v>
      </c>
    </row>
    <row r="4780" spans="1:10" ht="18" hidden="1" customHeight="1">
      <c r="A4780" s="414"/>
      <c r="B4780" s="414"/>
      <c r="C4780" s="414"/>
      <c r="D4780" s="414"/>
      <c r="E4780" s="412">
        <v>2016</v>
      </c>
      <c r="F4780" s="413">
        <v>112729.60000000001</v>
      </c>
      <c r="G4780" s="413">
        <v>150357</v>
      </c>
      <c r="H4780" s="410">
        <f t="shared" si="148"/>
        <v>39232910</v>
      </c>
      <c r="I4780" s="410" t="str">
        <f t="shared" si="149"/>
        <v>--- Iš polivinilchlorido</v>
      </c>
      <c r="J4780" s="410" t="str">
        <f t="shared" si="149"/>
        <v>kilogramai</v>
      </c>
    </row>
    <row r="4781" spans="1:10" ht="18" hidden="1" customHeight="1">
      <c r="A4781" s="414"/>
      <c r="B4781" s="414"/>
      <c r="C4781" s="414"/>
      <c r="D4781" s="414"/>
      <c r="E4781" s="412">
        <v>2015</v>
      </c>
      <c r="F4781" s="413">
        <v>62273.2</v>
      </c>
      <c r="G4781" s="413">
        <v>101852.6</v>
      </c>
      <c r="H4781" s="410">
        <f t="shared" si="148"/>
        <v>39232910</v>
      </c>
      <c r="I4781" s="410" t="str">
        <f t="shared" si="149"/>
        <v>--- Iš polivinilchlorido</v>
      </c>
      <c r="J4781" s="410" t="str">
        <f t="shared" si="149"/>
        <v>kilogramai</v>
      </c>
    </row>
    <row r="4782" spans="1:10" ht="18" hidden="1" customHeight="1">
      <c r="A4782" s="414"/>
      <c r="B4782" s="414"/>
      <c r="C4782" s="414"/>
      <c r="D4782" s="414"/>
      <c r="E4782" s="412">
        <v>2014</v>
      </c>
      <c r="F4782" s="413">
        <v>87943.5</v>
      </c>
      <c r="G4782" s="413">
        <v>115729.60000000001</v>
      </c>
      <c r="H4782" s="410">
        <f t="shared" si="148"/>
        <v>39232910</v>
      </c>
      <c r="I4782" s="410" t="str">
        <f t="shared" si="149"/>
        <v>--- Iš polivinilchlorido</v>
      </c>
      <c r="J4782" s="410" t="str">
        <f t="shared" si="149"/>
        <v>kilogramai</v>
      </c>
    </row>
    <row r="4783" spans="1:10" ht="18" hidden="1" customHeight="1">
      <c r="A4783" s="414"/>
      <c r="B4783" s="414"/>
      <c r="C4783" s="414"/>
      <c r="D4783" s="414"/>
      <c r="E4783" s="412">
        <v>2013</v>
      </c>
      <c r="F4783" s="413">
        <v>133591.4</v>
      </c>
      <c r="G4783" s="413">
        <v>99460.3</v>
      </c>
      <c r="H4783" s="410">
        <f t="shared" si="148"/>
        <v>39232910</v>
      </c>
      <c r="I4783" s="410" t="str">
        <f t="shared" si="149"/>
        <v>--- Iš polivinilchlorido</v>
      </c>
      <c r="J4783" s="410" t="str">
        <f t="shared" si="149"/>
        <v>kilogramai</v>
      </c>
    </row>
    <row r="4784" spans="1:10" ht="18" hidden="1" customHeight="1">
      <c r="A4784" s="414"/>
      <c r="B4784" s="414"/>
      <c r="C4784" s="414"/>
      <c r="D4784" s="414"/>
      <c r="E4784" s="412">
        <v>2012</v>
      </c>
      <c r="F4784" s="413">
        <v>24516.7</v>
      </c>
      <c r="G4784" s="413">
        <v>93138.3</v>
      </c>
      <c r="H4784" s="410">
        <f t="shared" si="148"/>
        <v>39232910</v>
      </c>
      <c r="I4784" s="410" t="str">
        <f t="shared" si="149"/>
        <v>--- Iš polivinilchlorido</v>
      </c>
      <c r="J4784" s="410" t="str">
        <f t="shared" si="149"/>
        <v>kilogramai</v>
      </c>
    </row>
    <row r="4785" spans="1:10" ht="18" hidden="1" customHeight="1">
      <c r="A4785" s="414"/>
      <c r="B4785" s="414"/>
      <c r="C4785" s="414"/>
      <c r="D4785" s="414"/>
      <c r="E4785" s="412">
        <v>2011</v>
      </c>
      <c r="F4785" s="413">
        <v>12293.1</v>
      </c>
      <c r="G4785" s="413">
        <v>61963</v>
      </c>
      <c r="H4785" s="410">
        <f t="shared" si="148"/>
        <v>39232910</v>
      </c>
      <c r="I4785" s="410" t="str">
        <f t="shared" si="149"/>
        <v>--- Iš polivinilchlorido</v>
      </c>
      <c r="J4785" s="410" t="str">
        <f t="shared" si="149"/>
        <v>kilogramai</v>
      </c>
    </row>
    <row r="4786" spans="1:10" ht="18" hidden="1" customHeight="1">
      <c r="A4786" s="414"/>
      <c r="B4786" s="414"/>
      <c r="C4786" s="414"/>
      <c r="D4786" s="414"/>
      <c r="E4786" s="412">
        <v>2010</v>
      </c>
      <c r="F4786" s="413">
        <v>28624.2</v>
      </c>
      <c r="G4786" s="413">
        <v>44446.8</v>
      </c>
      <c r="H4786" s="410">
        <f t="shared" si="148"/>
        <v>39232910</v>
      </c>
      <c r="I4786" s="410" t="str">
        <f t="shared" si="149"/>
        <v>--- Iš polivinilchlorido</v>
      </c>
      <c r="J4786" s="410" t="str">
        <f t="shared" si="149"/>
        <v>kilogramai</v>
      </c>
    </row>
    <row r="4787" spans="1:10" ht="18" hidden="1" customHeight="1">
      <c r="A4787" s="414"/>
      <c r="B4787" s="414"/>
      <c r="C4787" s="414"/>
      <c r="D4787" s="414"/>
      <c r="E4787" s="412">
        <v>2009</v>
      </c>
      <c r="F4787" s="413">
        <v>13779.3</v>
      </c>
      <c r="G4787" s="413">
        <v>80832.800000000003</v>
      </c>
      <c r="H4787" s="410">
        <f t="shared" si="148"/>
        <v>39232910</v>
      </c>
      <c r="I4787" s="410" t="str">
        <f t="shared" si="149"/>
        <v>--- Iš polivinilchlorido</v>
      </c>
      <c r="J4787" s="410" t="str">
        <f t="shared" si="149"/>
        <v>kilogramai</v>
      </c>
    </row>
    <row r="4788" spans="1:10" ht="18" hidden="1" customHeight="1">
      <c r="A4788" s="414"/>
      <c r="B4788" s="414"/>
      <c r="C4788" s="414"/>
      <c r="D4788" s="414"/>
      <c r="E4788" s="412">
        <v>2008</v>
      </c>
      <c r="F4788" s="413">
        <v>12194.1</v>
      </c>
      <c r="G4788" s="413">
        <v>75418.7</v>
      </c>
      <c r="H4788" s="410">
        <f t="shared" si="148"/>
        <v>39232910</v>
      </c>
      <c r="I4788" s="410" t="str">
        <f t="shared" si="149"/>
        <v>--- Iš polivinilchlorido</v>
      </c>
      <c r="J4788" s="410" t="str">
        <f t="shared" si="149"/>
        <v>kilogramai</v>
      </c>
    </row>
    <row r="4789" spans="1:10" ht="18" hidden="1" customHeight="1">
      <c r="A4789" s="414"/>
      <c r="B4789" s="414"/>
      <c r="C4789" s="414"/>
      <c r="D4789" s="414"/>
      <c r="E4789" s="412">
        <v>2007</v>
      </c>
      <c r="F4789" s="413">
        <v>46341.3</v>
      </c>
      <c r="G4789" s="413">
        <v>161203.9</v>
      </c>
      <c r="H4789" s="410">
        <f t="shared" si="148"/>
        <v>39232910</v>
      </c>
      <c r="I4789" s="410" t="str">
        <f t="shared" si="149"/>
        <v>--- Iš polivinilchlorido</v>
      </c>
      <c r="J4789" s="410" t="str">
        <f t="shared" si="149"/>
        <v>kilogramai</v>
      </c>
    </row>
    <row r="4790" spans="1:10" ht="18" hidden="1" customHeight="1">
      <c r="A4790" s="414"/>
      <c r="B4790" s="414"/>
      <c r="C4790" s="414"/>
      <c r="D4790" s="414"/>
      <c r="E4790" s="412">
        <v>2006</v>
      </c>
      <c r="F4790" s="413">
        <v>88009.1</v>
      </c>
      <c r="G4790" s="413">
        <v>166042.1</v>
      </c>
      <c r="H4790" s="410">
        <f t="shared" si="148"/>
        <v>39232910</v>
      </c>
      <c r="I4790" s="410" t="str">
        <f t="shared" si="149"/>
        <v>--- Iš polivinilchlorido</v>
      </c>
      <c r="J4790" s="410" t="str">
        <f t="shared" si="149"/>
        <v>kilogramai</v>
      </c>
    </row>
    <row r="4791" spans="1:10" ht="18" hidden="1" customHeight="1">
      <c r="A4791" s="414"/>
      <c r="B4791" s="414"/>
      <c r="C4791" s="414"/>
      <c r="D4791" s="414"/>
      <c r="E4791" s="412">
        <v>2005</v>
      </c>
      <c r="F4791" s="413">
        <v>28898.6</v>
      </c>
      <c r="G4791" s="413">
        <v>124082.1</v>
      </c>
      <c r="H4791" s="410">
        <f t="shared" si="148"/>
        <v>39232910</v>
      </c>
      <c r="I4791" s="410" t="str">
        <f t="shared" si="149"/>
        <v>--- Iš polivinilchlorido</v>
      </c>
      <c r="J4791" s="410" t="str">
        <f t="shared" si="149"/>
        <v>kilogramai</v>
      </c>
    </row>
    <row r="4792" spans="1:10" ht="18" hidden="1" customHeight="1">
      <c r="A4792" s="414"/>
      <c r="B4792" s="411" t="s">
        <v>3609</v>
      </c>
      <c r="C4792" s="411" t="s">
        <v>3082</v>
      </c>
      <c r="D4792" s="411" t="s">
        <v>3054</v>
      </c>
      <c r="E4792" s="412">
        <v>2018</v>
      </c>
      <c r="F4792" s="413">
        <v>12150314.1</v>
      </c>
      <c r="G4792" s="413">
        <v>1767014.2</v>
      </c>
      <c r="H4792" s="410">
        <f t="shared" si="148"/>
        <v>39232990</v>
      </c>
      <c r="I4792" s="410" t="str">
        <f t="shared" si="149"/>
        <v>--- Kiti</v>
      </c>
      <c r="J4792" s="410" t="str">
        <f t="shared" si="149"/>
        <v>kilogramai</v>
      </c>
    </row>
    <row r="4793" spans="1:10" ht="18" hidden="1" customHeight="1">
      <c r="A4793" s="414"/>
      <c r="B4793" s="414"/>
      <c r="C4793" s="414"/>
      <c r="D4793" s="414"/>
      <c r="E4793" s="412">
        <v>2017</v>
      </c>
      <c r="F4793" s="413">
        <v>12655231.300000001</v>
      </c>
      <c r="G4793" s="413">
        <v>1601540.7</v>
      </c>
      <c r="H4793" s="410">
        <f t="shared" si="148"/>
        <v>39232990</v>
      </c>
      <c r="I4793" s="410" t="str">
        <f t="shared" si="149"/>
        <v>--- Kiti</v>
      </c>
      <c r="J4793" s="410" t="str">
        <f t="shared" si="149"/>
        <v>kilogramai</v>
      </c>
    </row>
    <row r="4794" spans="1:10" ht="18" hidden="1" customHeight="1">
      <c r="A4794" s="414"/>
      <c r="B4794" s="414"/>
      <c r="C4794" s="414"/>
      <c r="D4794" s="414"/>
      <c r="E4794" s="412">
        <v>2016</v>
      </c>
      <c r="F4794" s="413">
        <v>9984480.4000000004</v>
      </c>
      <c r="G4794" s="413">
        <v>1356500.9</v>
      </c>
      <c r="H4794" s="410">
        <f t="shared" si="148"/>
        <v>39232990</v>
      </c>
      <c r="I4794" s="410" t="str">
        <f t="shared" si="149"/>
        <v>--- Kiti</v>
      </c>
      <c r="J4794" s="410" t="str">
        <f t="shared" si="149"/>
        <v>kilogramai</v>
      </c>
    </row>
    <row r="4795" spans="1:10" ht="18" hidden="1" customHeight="1">
      <c r="A4795" s="414"/>
      <c r="B4795" s="414"/>
      <c r="C4795" s="414"/>
      <c r="D4795" s="414"/>
      <c r="E4795" s="412">
        <v>2015</v>
      </c>
      <c r="F4795" s="413">
        <v>9442617.1999999993</v>
      </c>
      <c r="G4795" s="413">
        <v>1183124.7</v>
      </c>
      <c r="H4795" s="410">
        <f t="shared" si="148"/>
        <v>39232990</v>
      </c>
      <c r="I4795" s="410" t="str">
        <f t="shared" si="149"/>
        <v>--- Kiti</v>
      </c>
      <c r="J4795" s="410" t="str">
        <f t="shared" si="149"/>
        <v>kilogramai</v>
      </c>
    </row>
    <row r="4796" spans="1:10" ht="18" hidden="1" customHeight="1">
      <c r="A4796" s="414"/>
      <c r="B4796" s="414"/>
      <c r="C4796" s="414"/>
      <c r="D4796" s="414"/>
      <c r="E4796" s="412">
        <v>2014</v>
      </c>
      <c r="F4796" s="413">
        <v>13132067.6</v>
      </c>
      <c r="G4796" s="413">
        <v>1721035.6</v>
      </c>
      <c r="H4796" s="410">
        <f t="shared" si="148"/>
        <v>39232990</v>
      </c>
      <c r="I4796" s="410" t="str">
        <f t="shared" si="149"/>
        <v>--- Kiti</v>
      </c>
      <c r="J4796" s="410" t="str">
        <f t="shared" si="149"/>
        <v>kilogramai</v>
      </c>
    </row>
    <row r="4797" spans="1:10" ht="18" hidden="1" customHeight="1">
      <c r="A4797" s="414"/>
      <c r="B4797" s="414"/>
      <c r="C4797" s="414"/>
      <c r="D4797" s="414"/>
      <c r="E4797" s="412">
        <v>2013</v>
      </c>
      <c r="F4797" s="413">
        <v>6098453.9000000004</v>
      </c>
      <c r="G4797" s="413">
        <v>1610555.9</v>
      </c>
      <c r="H4797" s="410">
        <f t="shared" si="148"/>
        <v>39232990</v>
      </c>
      <c r="I4797" s="410" t="str">
        <f t="shared" si="149"/>
        <v>--- Kiti</v>
      </c>
      <c r="J4797" s="410" t="str">
        <f t="shared" si="149"/>
        <v>kilogramai</v>
      </c>
    </row>
    <row r="4798" spans="1:10" ht="18" hidden="1" customHeight="1">
      <c r="A4798" s="414"/>
      <c r="B4798" s="414"/>
      <c r="C4798" s="414"/>
      <c r="D4798" s="414"/>
      <c r="E4798" s="412">
        <v>2012</v>
      </c>
      <c r="F4798" s="413">
        <v>3384178.9</v>
      </c>
      <c r="G4798" s="413">
        <v>1130407.7</v>
      </c>
      <c r="H4798" s="410">
        <f t="shared" si="148"/>
        <v>39232990</v>
      </c>
      <c r="I4798" s="410" t="str">
        <f t="shared" si="149"/>
        <v>--- Kiti</v>
      </c>
      <c r="J4798" s="410" t="str">
        <f t="shared" si="149"/>
        <v>kilogramai</v>
      </c>
    </row>
    <row r="4799" spans="1:10" ht="18" hidden="1" customHeight="1">
      <c r="A4799" s="414"/>
      <c r="B4799" s="414"/>
      <c r="C4799" s="414"/>
      <c r="D4799" s="414"/>
      <c r="E4799" s="412">
        <v>2011</v>
      </c>
      <c r="F4799" s="413">
        <v>2656128.2000000002</v>
      </c>
      <c r="G4799" s="413">
        <v>1693575.1</v>
      </c>
      <c r="H4799" s="410">
        <f t="shared" si="148"/>
        <v>39232990</v>
      </c>
      <c r="I4799" s="410" t="str">
        <f t="shared" si="149"/>
        <v>--- Kiti</v>
      </c>
      <c r="J4799" s="410" t="str">
        <f t="shared" si="149"/>
        <v>kilogramai</v>
      </c>
    </row>
    <row r="4800" spans="1:10" ht="18" hidden="1" customHeight="1">
      <c r="A4800" s="414"/>
      <c r="B4800" s="414"/>
      <c r="C4800" s="414"/>
      <c r="D4800" s="414"/>
      <c r="E4800" s="412">
        <v>2010</v>
      </c>
      <c r="F4800" s="413">
        <v>2984203.1</v>
      </c>
      <c r="G4800" s="413">
        <v>3234769.9</v>
      </c>
      <c r="H4800" s="410">
        <f t="shared" si="148"/>
        <v>39232990</v>
      </c>
      <c r="I4800" s="410" t="str">
        <f t="shared" si="149"/>
        <v>--- Kiti</v>
      </c>
      <c r="J4800" s="410" t="str">
        <f t="shared" si="149"/>
        <v>kilogramai</v>
      </c>
    </row>
    <row r="4801" spans="1:10" ht="18" hidden="1" customHeight="1">
      <c r="A4801" s="414"/>
      <c r="B4801" s="414"/>
      <c r="C4801" s="414"/>
      <c r="D4801" s="414"/>
      <c r="E4801" s="412">
        <v>2009</v>
      </c>
      <c r="F4801" s="413">
        <v>2488208.7000000002</v>
      </c>
      <c r="G4801" s="413">
        <v>2161062.2999999998</v>
      </c>
      <c r="H4801" s="410">
        <f t="shared" si="148"/>
        <v>39232990</v>
      </c>
      <c r="I4801" s="410" t="str">
        <f t="shared" si="149"/>
        <v>--- Kiti</v>
      </c>
      <c r="J4801" s="410" t="str">
        <f t="shared" si="149"/>
        <v>kilogramai</v>
      </c>
    </row>
    <row r="4802" spans="1:10" ht="18" hidden="1" customHeight="1">
      <c r="A4802" s="414"/>
      <c r="B4802" s="414"/>
      <c r="C4802" s="414"/>
      <c r="D4802" s="414"/>
      <c r="E4802" s="412">
        <v>2008</v>
      </c>
      <c r="F4802" s="413">
        <v>2667916.5</v>
      </c>
      <c r="G4802" s="413">
        <v>2261331.2999999998</v>
      </c>
      <c r="H4802" s="410">
        <f t="shared" si="148"/>
        <v>39232990</v>
      </c>
      <c r="I4802" s="410" t="str">
        <f t="shared" si="149"/>
        <v>--- Kiti</v>
      </c>
      <c r="J4802" s="410" t="str">
        <f t="shared" si="149"/>
        <v>kilogramai</v>
      </c>
    </row>
    <row r="4803" spans="1:10" ht="18" hidden="1" customHeight="1">
      <c r="A4803" s="414"/>
      <c r="B4803" s="414"/>
      <c r="C4803" s="414"/>
      <c r="D4803" s="414"/>
      <c r="E4803" s="412">
        <v>2007</v>
      </c>
      <c r="F4803" s="413">
        <v>2333762.2000000002</v>
      </c>
      <c r="G4803" s="413">
        <v>2565050.2000000002</v>
      </c>
      <c r="H4803" s="410">
        <f t="shared" si="148"/>
        <v>39232990</v>
      </c>
      <c r="I4803" s="410" t="str">
        <f t="shared" si="149"/>
        <v>--- Kiti</v>
      </c>
      <c r="J4803" s="410" t="str">
        <f t="shared" si="149"/>
        <v>kilogramai</v>
      </c>
    </row>
    <row r="4804" spans="1:10" ht="18" hidden="1" customHeight="1">
      <c r="A4804" s="414"/>
      <c r="B4804" s="414"/>
      <c r="C4804" s="414"/>
      <c r="D4804" s="414"/>
      <c r="E4804" s="412">
        <v>2006</v>
      </c>
      <c r="F4804" s="413">
        <v>1761467.1</v>
      </c>
      <c r="G4804" s="413">
        <v>2593285.1</v>
      </c>
      <c r="H4804" s="410">
        <f t="shared" si="148"/>
        <v>39232990</v>
      </c>
      <c r="I4804" s="410" t="str">
        <f t="shared" si="149"/>
        <v>--- Kiti</v>
      </c>
      <c r="J4804" s="410" t="str">
        <f t="shared" si="149"/>
        <v>kilogramai</v>
      </c>
    </row>
    <row r="4805" spans="1:10" ht="18" hidden="1" customHeight="1">
      <c r="A4805" s="414"/>
      <c r="B4805" s="414"/>
      <c r="C4805" s="414"/>
      <c r="D4805" s="414"/>
      <c r="E4805" s="412">
        <v>2005</v>
      </c>
      <c r="F4805" s="413">
        <v>1199228.8999999999</v>
      </c>
      <c r="G4805" s="413">
        <v>1603857.9</v>
      </c>
      <c r="H4805" s="410">
        <f t="shared" ref="H4805:H4868" si="150">+IF(B4805=0,H4804,VALUE(B4805))</f>
        <v>39232990</v>
      </c>
      <c r="I4805" s="410" t="str">
        <f t="shared" ref="I4805:J4868" si="151">+IF(C4805=0,I4804,C4805)</f>
        <v>--- Kiti</v>
      </c>
      <c r="J4805" s="410" t="str">
        <f t="shared" si="151"/>
        <v>kilogramai</v>
      </c>
    </row>
    <row r="4806" spans="1:10" ht="18" hidden="1" customHeight="1">
      <c r="A4806" s="414"/>
      <c r="B4806" s="411" t="s">
        <v>3610</v>
      </c>
      <c r="C4806" s="411" t="s">
        <v>3611</v>
      </c>
      <c r="D4806" s="411" t="s">
        <v>3612</v>
      </c>
      <c r="E4806" s="412">
        <v>2018</v>
      </c>
      <c r="F4806" s="413">
        <v>4545598303</v>
      </c>
      <c r="G4806" s="413">
        <v>131969546</v>
      </c>
      <c r="H4806" s="410">
        <f t="shared" si="150"/>
        <v>39233010</v>
      </c>
      <c r="I4806" s="410" t="str">
        <f t="shared" si="151"/>
        <v>-- Kurių talpa ne didesnė kaip 2 litrai</v>
      </c>
      <c r="J4806" s="410" t="str">
        <f t="shared" si="151"/>
        <v>Vienetų skaičius</v>
      </c>
    </row>
    <row r="4807" spans="1:10" ht="18" hidden="1" customHeight="1">
      <c r="A4807" s="414"/>
      <c r="B4807" s="414"/>
      <c r="C4807" s="414"/>
      <c r="D4807" s="414"/>
      <c r="E4807" s="412">
        <v>2017</v>
      </c>
      <c r="F4807" s="413">
        <v>3906447224</v>
      </c>
      <c r="G4807" s="413">
        <v>153999986</v>
      </c>
      <c r="H4807" s="410">
        <f t="shared" si="150"/>
        <v>39233010</v>
      </c>
      <c r="I4807" s="410" t="str">
        <f t="shared" si="151"/>
        <v>-- Kurių talpa ne didesnė kaip 2 litrai</v>
      </c>
      <c r="J4807" s="410" t="str">
        <f t="shared" si="151"/>
        <v>Vienetų skaičius</v>
      </c>
    </row>
    <row r="4808" spans="1:10" ht="18" hidden="1" customHeight="1">
      <c r="A4808" s="414"/>
      <c r="B4808" s="414"/>
      <c r="C4808" s="414"/>
      <c r="D4808" s="414"/>
      <c r="E4808" s="412">
        <v>2016</v>
      </c>
      <c r="F4808" s="413">
        <v>3140795783</v>
      </c>
      <c r="G4808" s="413">
        <v>143838539</v>
      </c>
      <c r="H4808" s="410">
        <f t="shared" si="150"/>
        <v>39233010</v>
      </c>
      <c r="I4808" s="410" t="str">
        <f t="shared" si="151"/>
        <v>-- Kurių talpa ne didesnė kaip 2 litrai</v>
      </c>
      <c r="J4808" s="410" t="str">
        <f t="shared" si="151"/>
        <v>Vienetų skaičius</v>
      </c>
    </row>
    <row r="4809" spans="1:10" ht="18" hidden="1" customHeight="1">
      <c r="A4809" s="414"/>
      <c r="B4809" s="414"/>
      <c r="C4809" s="414"/>
      <c r="D4809" s="414"/>
      <c r="E4809" s="412">
        <v>2015</v>
      </c>
      <c r="F4809" s="413">
        <v>3107409851</v>
      </c>
      <c r="G4809" s="413">
        <v>123298106</v>
      </c>
      <c r="H4809" s="410">
        <f t="shared" si="150"/>
        <v>39233010</v>
      </c>
      <c r="I4809" s="410" t="str">
        <f t="shared" si="151"/>
        <v>-- Kurių talpa ne didesnė kaip 2 litrai</v>
      </c>
      <c r="J4809" s="410" t="str">
        <f t="shared" si="151"/>
        <v>Vienetų skaičius</v>
      </c>
    </row>
    <row r="4810" spans="1:10" ht="18" hidden="1" customHeight="1">
      <c r="A4810" s="414"/>
      <c r="B4810" s="414"/>
      <c r="C4810" s="414"/>
      <c r="D4810" s="414"/>
      <c r="E4810" s="412">
        <v>2014</v>
      </c>
      <c r="F4810" s="413">
        <v>2896242251</v>
      </c>
      <c r="G4810" s="413">
        <v>87621082</v>
      </c>
      <c r="H4810" s="410">
        <f t="shared" si="150"/>
        <v>39233010</v>
      </c>
      <c r="I4810" s="410" t="str">
        <f t="shared" si="151"/>
        <v>-- Kurių talpa ne didesnė kaip 2 litrai</v>
      </c>
      <c r="J4810" s="410" t="str">
        <f t="shared" si="151"/>
        <v>Vienetų skaičius</v>
      </c>
    </row>
    <row r="4811" spans="1:10" ht="18" hidden="1" customHeight="1">
      <c r="A4811" s="414"/>
      <c r="B4811" s="414"/>
      <c r="C4811" s="414"/>
      <c r="D4811" s="414"/>
      <c r="E4811" s="412">
        <v>2013</v>
      </c>
      <c r="F4811" s="413">
        <v>2780618897</v>
      </c>
      <c r="G4811" s="413">
        <v>96269139</v>
      </c>
      <c r="H4811" s="410">
        <f t="shared" si="150"/>
        <v>39233010</v>
      </c>
      <c r="I4811" s="410" t="str">
        <f t="shared" si="151"/>
        <v>-- Kurių talpa ne didesnė kaip 2 litrai</v>
      </c>
      <c r="J4811" s="410" t="str">
        <f t="shared" si="151"/>
        <v>Vienetų skaičius</v>
      </c>
    </row>
    <row r="4812" spans="1:10" ht="18" hidden="1" customHeight="1">
      <c r="A4812" s="414"/>
      <c r="B4812" s="414"/>
      <c r="C4812" s="414"/>
      <c r="D4812" s="414"/>
      <c r="E4812" s="412">
        <v>2012</v>
      </c>
      <c r="F4812" s="413">
        <v>2533314622</v>
      </c>
      <c r="G4812" s="413">
        <v>90281995</v>
      </c>
      <c r="H4812" s="410">
        <f t="shared" si="150"/>
        <v>39233010</v>
      </c>
      <c r="I4812" s="410" t="str">
        <f t="shared" si="151"/>
        <v>-- Kurių talpa ne didesnė kaip 2 litrai</v>
      </c>
      <c r="J4812" s="410" t="str">
        <f t="shared" si="151"/>
        <v>Vienetų skaičius</v>
      </c>
    </row>
    <row r="4813" spans="1:10" ht="18" hidden="1" customHeight="1">
      <c r="A4813" s="414"/>
      <c r="B4813" s="414"/>
      <c r="C4813" s="414"/>
      <c r="D4813" s="414"/>
      <c r="E4813" s="412">
        <v>2011</v>
      </c>
      <c r="F4813" s="413">
        <v>2585193720</v>
      </c>
      <c r="G4813" s="413">
        <v>94244260</v>
      </c>
      <c r="H4813" s="410">
        <f t="shared" si="150"/>
        <v>39233010</v>
      </c>
      <c r="I4813" s="410" t="str">
        <f t="shared" si="151"/>
        <v>-- Kurių talpa ne didesnė kaip 2 litrai</v>
      </c>
      <c r="J4813" s="410" t="str">
        <f t="shared" si="151"/>
        <v>Vienetų skaičius</v>
      </c>
    </row>
    <row r="4814" spans="1:10" ht="18" hidden="1" customHeight="1">
      <c r="A4814" s="414"/>
      <c r="B4814" s="414"/>
      <c r="C4814" s="414"/>
      <c r="D4814" s="414"/>
      <c r="E4814" s="412">
        <v>2010</v>
      </c>
      <c r="F4814" s="413">
        <v>2589524263</v>
      </c>
      <c r="G4814" s="413">
        <v>132178411</v>
      </c>
      <c r="H4814" s="410">
        <f t="shared" si="150"/>
        <v>39233010</v>
      </c>
      <c r="I4814" s="410" t="str">
        <f t="shared" si="151"/>
        <v>-- Kurių talpa ne didesnė kaip 2 litrai</v>
      </c>
      <c r="J4814" s="410" t="str">
        <f t="shared" si="151"/>
        <v>Vienetų skaičius</v>
      </c>
    </row>
    <row r="4815" spans="1:10" ht="18" hidden="1" customHeight="1">
      <c r="A4815" s="414"/>
      <c r="B4815" s="414"/>
      <c r="C4815" s="414"/>
      <c r="D4815" s="414"/>
      <c r="E4815" s="412">
        <v>2009</v>
      </c>
      <c r="F4815" s="413">
        <v>2614964944</v>
      </c>
      <c r="G4815" s="413">
        <v>74454196</v>
      </c>
      <c r="H4815" s="410">
        <f t="shared" si="150"/>
        <v>39233010</v>
      </c>
      <c r="I4815" s="410" t="str">
        <f t="shared" si="151"/>
        <v>-- Kurių talpa ne didesnė kaip 2 litrai</v>
      </c>
      <c r="J4815" s="410" t="str">
        <f t="shared" si="151"/>
        <v>Vienetų skaičius</v>
      </c>
    </row>
    <row r="4816" spans="1:10" ht="18" hidden="1" customHeight="1">
      <c r="A4816" s="414"/>
      <c r="B4816" s="414"/>
      <c r="C4816" s="414"/>
      <c r="D4816" s="414"/>
      <c r="E4816" s="412">
        <v>2008</v>
      </c>
      <c r="F4816" s="413">
        <v>2899233412</v>
      </c>
      <c r="G4816" s="413">
        <v>67887390</v>
      </c>
      <c r="H4816" s="410">
        <f t="shared" si="150"/>
        <v>39233010</v>
      </c>
      <c r="I4816" s="410" t="str">
        <f t="shared" si="151"/>
        <v>-- Kurių talpa ne didesnė kaip 2 litrai</v>
      </c>
      <c r="J4816" s="410" t="str">
        <f t="shared" si="151"/>
        <v>Vienetų skaičius</v>
      </c>
    </row>
    <row r="4817" spans="1:10" ht="18" hidden="1" customHeight="1">
      <c r="A4817" s="414"/>
      <c r="B4817" s="414"/>
      <c r="C4817" s="414"/>
      <c r="D4817" s="414"/>
      <c r="E4817" s="412">
        <v>2007</v>
      </c>
      <c r="F4817" s="413">
        <v>3060989604</v>
      </c>
      <c r="G4817" s="413">
        <v>95790158</v>
      </c>
      <c r="H4817" s="410">
        <f t="shared" si="150"/>
        <v>39233010</v>
      </c>
      <c r="I4817" s="410" t="str">
        <f t="shared" si="151"/>
        <v>-- Kurių talpa ne didesnė kaip 2 litrai</v>
      </c>
      <c r="J4817" s="410" t="str">
        <f t="shared" si="151"/>
        <v>Vienetų skaičius</v>
      </c>
    </row>
    <row r="4818" spans="1:10" ht="18" hidden="1" customHeight="1">
      <c r="A4818" s="414"/>
      <c r="B4818" s="414"/>
      <c r="C4818" s="414"/>
      <c r="D4818" s="414"/>
      <c r="E4818" s="412">
        <v>2006</v>
      </c>
      <c r="F4818" s="413">
        <v>2875953799</v>
      </c>
      <c r="G4818" s="413">
        <v>94906214</v>
      </c>
      <c r="H4818" s="410">
        <f t="shared" si="150"/>
        <v>39233010</v>
      </c>
      <c r="I4818" s="410" t="str">
        <f t="shared" si="151"/>
        <v>-- Kurių talpa ne didesnė kaip 2 litrai</v>
      </c>
      <c r="J4818" s="410" t="str">
        <f t="shared" si="151"/>
        <v>Vienetų skaičius</v>
      </c>
    </row>
    <row r="4819" spans="1:10" ht="18" hidden="1" customHeight="1">
      <c r="A4819" s="414"/>
      <c r="B4819" s="414"/>
      <c r="C4819" s="414"/>
      <c r="D4819" s="414"/>
      <c r="E4819" s="412">
        <v>2005</v>
      </c>
      <c r="F4819" s="413">
        <v>2273769250</v>
      </c>
      <c r="G4819" s="413">
        <v>79683053</v>
      </c>
      <c r="H4819" s="410">
        <f t="shared" si="150"/>
        <v>39233010</v>
      </c>
      <c r="I4819" s="410" t="str">
        <f t="shared" si="151"/>
        <v>-- Kurių talpa ne didesnė kaip 2 litrai</v>
      </c>
      <c r="J4819" s="410" t="str">
        <f t="shared" si="151"/>
        <v>Vienetų skaičius</v>
      </c>
    </row>
    <row r="4820" spans="1:10" ht="18" hidden="1" customHeight="1">
      <c r="A4820" s="414"/>
      <c r="B4820" s="411" t="s">
        <v>3613</v>
      </c>
      <c r="C4820" s="411" t="s">
        <v>3614</v>
      </c>
      <c r="D4820" s="411" t="s">
        <v>3612</v>
      </c>
      <c r="E4820" s="412">
        <v>2018</v>
      </c>
      <c r="F4820" s="413">
        <v>13457328</v>
      </c>
      <c r="G4820" s="413">
        <v>9456193</v>
      </c>
      <c r="H4820" s="410">
        <f t="shared" si="150"/>
        <v>39233090</v>
      </c>
      <c r="I4820" s="410" t="str">
        <f t="shared" si="151"/>
        <v>-- Kurių talpa didesnė kaip 2 litrai</v>
      </c>
      <c r="J4820" s="410" t="str">
        <f t="shared" si="151"/>
        <v>Vienetų skaičius</v>
      </c>
    </row>
    <row r="4821" spans="1:10" ht="18" hidden="1" customHeight="1">
      <c r="A4821" s="414"/>
      <c r="B4821" s="414"/>
      <c r="C4821" s="414"/>
      <c r="D4821" s="414"/>
      <c r="E4821" s="412">
        <v>2017</v>
      </c>
      <c r="F4821" s="413">
        <v>19736765</v>
      </c>
      <c r="G4821" s="413">
        <v>9324317</v>
      </c>
      <c r="H4821" s="410">
        <f t="shared" si="150"/>
        <v>39233090</v>
      </c>
      <c r="I4821" s="410" t="str">
        <f t="shared" si="151"/>
        <v>-- Kurių talpa didesnė kaip 2 litrai</v>
      </c>
      <c r="J4821" s="410" t="str">
        <f t="shared" si="151"/>
        <v>Vienetų skaičius</v>
      </c>
    </row>
    <row r="4822" spans="1:10" ht="18" hidden="1" customHeight="1">
      <c r="A4822" s="414"/>
      <c r="B4822" s="414"/>
      <c r="C4822" s="414"/>
      <c r="D4822" s="414"/>
      <c r="E4822" s="412">
        <v>2016</v>
      </c>
      <c r="F4822" s="413">
        <v>20429488</v>
      </c>
      <c r="G4822" s="413">
        <v>9166984</v>
      </c>
      <c r="H4822" s="410">
        <f t="shared" si="150"/>
        <v>39233090</v>
      </c>
      <c r="I4822" s="410" t="str">
        <f t="shared" si="151"/>
        <v>-- Kurių talpa didesnė kaip 2 litrai</v>
      </c>
      <c r="J4822" s="410" t="str">
        <f t="shared" si="151"/>
        <v>Vienetų skaičius</v>
      </c>
    </row>
    <row r="4823" spans="1:10" ht="18" hidden="1" customHeight="1">
      <c r="A4823" s="414"/>
      <c r="B4823" s="414"/>
      <c r="C4823" s="414"/>
      <c r="D4823" s="414"/>
      <c r="E4823" s="412">
        <v>2015</v>
      </c>
      <c r="F4823" s="413">
        <v>14621451</v>
      </c>
      <c r="G4823" s="413">
        <v>6448659</v>
      </c>
      <c r="H4823" s="410">
        <f t="shared" si="150"/>
        <v>39233090</v>
      </c>
      <c r="I4823" s="410" t="str">
        <f t="shared" si="151"/>
        <v>-- Kurių talpa didesnė kaip 2 litrai</v>
      </c>
      <c r="J4823" s="410" t="str">
        <f t="shared" si="151"/>
        <v>Vienetų skaičius</v>
      </c>
    </row>
    <row r="4824" spans="1:10" ht="18" hidden="1" customHeight="1">
      <c r="A4824" s="414"/>
      <c r="B4824" s="414"/>
      <c r="C4824" s="414"/>
      <c r="D4824" s="414"/>
      <c r="E4824" s="412">
        <v>2014</v>
      </c>
      <c r="F4824" s="413">
        <v>1464837</v>
      </c>
      <c r="G4824" s="413">
        <v>6412403</v>
      </c>
      <c r="H4824" s="410">
        <f t="shared" si="150"/>
        <v>39233090</v>
      </c>
      <c r="I4824" s="410" t="str">
        <f t="shared" si="151"/>
        <v>-- Kurių talpa didesnė kaip 2 litrai</v>
      </c>
      <c r="J4824" s="410" t="str">
        <f t="shared" si="151"/>
        <v>Vienetų skaičius</v>
      </c>
    </row>
    <row r="4825" spans="1:10" ht="18" hidden="1" customHeight="1">
      <c r="A4825" s="414"/>
      <c r="B4825" s="414"/>
      <c r="C4825" s="414"/>
      <c r="D4825" s="414"/>
      <c r="E4825" s="412">
        <v>2013</v>
      </c>
      <c r="F4825" s="413">
        <v>2225587</v>
      </c>
      <c r="G4825" s="413">
        <v>8106612</v>
      </c>
      <c r="H4825" s="410">
        <f t="shared" si="150"/>
        <v>39233090</v>
      </c>
      <c r="I4825" s="410" t="str">
        <f t="shared" si="151"/>
        <v>-- Kurių talpa didesnė kaip 2 litrai</v>
      </c>
      <c r="J4825" s="410" t="str">
        <f t="shared" si="151"/>
        <v>Vienetų skaičius</v>
      </c>
    </row>
    <row r="4826" spans="1:10" ht="18" hidden="1" customHeight="1">
      <c r="A4826" s="414"/>
      <c r="B4826" s="414"/>
      <c r="C4826" s="414"/>
      <c r="D4826" s="414"/>
      <c r="E4826" s="412">
        <v>2012</v>
      </c>
      <c r="F4826" s="413">
        <v>829163</v>
      </c>
      <c r="G4826" s="413">
        <v>8637555</v>
      </c>
      <c r="H4826" s="410">
        <f t="shared" si="150"/>
        <v>39233090</v>
      </c>
      <c r="I4826" s="410" t="str">
        <f t="shared" si="151"/>
        <v>-- Kurių talpa didesnė kaip 2 litrai</v>
      </c>
      <c r="J4826" s="410" t="str">
        <f t="shared" si="151"/>
        <v>Vienetų skaičius</v>
      </c>
    </row>
    <row r="4827" spans="1:10" ht="18" hidden="1" customHeight="1">
      <c r="A4827" s="414"/>
      <c r="B4827" s="414"/>
      <c r="C4827" s="414"/>
      <c r="D4827" s="414"/>
      <c r="E4827" s="412">
        <v>2011</v>
      </c>
      <c r="F4827" s="413">
        <v>1707633</v>
      </c>
      <c r="G4827" s="413">
        <v>5998841</v>
      </c>
      <c r="H4827" s="410">
        <f t="shared" si="150"/>
        <v>39233090</v>
      </c>
      <c r="I4827" s="410" t="str">
        <f t="shared" si="151"/>
        <v>-- Kurių talpa didesnė kaip 2 litrai</v>
      </c>
      <c r="J4827" s="410" t="str">
        <f t="shared" si="151"/>
        <v>Vienetų skaičius</v>
      </c>
    </row>
    <row r="4828" spans="1:10" ht="18" hidden="1" customHeight="1">
      <c r="A4828" s="414"/>
      <c r="B4828" s="414"/>
      <c r="C4828" s="414"/>
      <c r="D4828" s="414"/>
      <c r="E4828" s="412">
        <v>2010</v>
      </c>
      <c r="F4828" s="413">
        <v>1055515</v>
      </c>
      <c r="G4828" s="413">
        <v>6246965</v>
      </c>
      <c r="H4828" s="410">
        <f t="shared" si="150"/>
        <v>39233090</v>
      </c>
      <c r="I4828" s="410" t="str">
        <f t="shared" si="151"/>
        <v>-- Kurių talpa didesnė kaip 2 litrai</v>
      </c>
      <c r="J4828" s="410" t="str">
        <f t="shared" si="151"/>
        <v>Vienetų skaičius</v>
      </c>
    </row>
    <row r="4829" spans="1:10" ht="18" hidden="1" customHeight="1">
      <c r="A4829" s="414"/>
      <c r="B4829" s="414"/>
      <c r="C4829" s="414"/>
      <c r="D4829" s="414"/>
      <c r="E4829" s="412">
        <v>2009</v>
      </c>
      <c r="F4829" s="413">
        <v>890695</v>
      </c>
      <c r="G4829" s="413">
        <v>5847397</v>
      </c>
      <c r="H4829" s="410">
        <f t="shared" si="150"/>
        <v>39233090</v>
      </c>
      <c r="I4829" s="410" t="str">
        <f t="shared" si="151"/>
        <v>-- Kurių talpa didesnė kaip 2 litrai</v>
      </c>
      <c r="J4829" s="410" t="str">
        <f t="shared" si="151"/>
        <v>Vienetų skaičius</v>
      </c>
    </row>
    <row r="4830" spans="1:10" ht="18" hidden="1" customHeight="1">
      <c r="A4830" s="414"/>
      <c r="B4830" s="414"/>
      <c r="C4830" s="414"/>
      <c r="D4830" s="414"/>
      <c r="E4830" s="412">
        <v>2008</v>
      </c>
      <c r="F4830" s="413">
        <v>907864</v>
      </c>
      <c r="G4830" s="413">
        <v>6363806</v>
      </c>
      <c r="H4830" s="410">
        <f t="shared" si="150"/>
        <v>39233090</v>
      </c>
      <c r="I4830" s="410" t="str">
        <f t="shared" si="151"/>
        <v>-- Kurių talpa didesnė kaip 2 litrai</v>
      </c>
      <c r="J4830" s="410" t="str">
        <f t="shared" si="151"/>
        <v>Vienetų skaičius</v>
      </c>
    </row>
    <row r="4831" spans="1:10" ht="18" hidden="1" customHeight="1">
      <c r="A4831" s="414"/>
      <c r="B4831" s="414"/>
      <c r="C4831" s="414"/>
      <c r="D4831" s="414"/>
      <c r="E4831" s="412">
        <v>2007</v>
      </c>
      <c r="F4831" s="413">
        <v>3285468</v>
      </c>
      <c r="G4831" s="413">
        <v>6846253</v>
      </c>
      <c r="H4831" s="410">
        <f t="shared" si="150"/>
        <v>39233090</v>
      </c>
      <c r="I4831" s="410" t="str">
        <f t="shared" si="151"/>
        <v>-- Kurių talpa didesnė kaip 2 litrai</v>
      </c>
      <c r="J4831" s="410" t="str">
        <f t="shared" si="151"/>
        <v>Vienetų skaičius</v>
      </c>
    </row>
    <row r="4832" spans="1:10" ht="18" hidden="1" customHeight="1">
      <c r="A4832" s="414"/>
      <c r="B4832" s="414"/>
      <c r="C4832" s="414"/>
      <c r="D4832" s="414"/>
      <c r="E4832" s="412">
        <v>2006</v>
      </c>
      <c r="F4832" s="413">
        <v>2540329</v>
      </c>
      <c r="G4832" s="413">
        <v>10492863</v>
      </c>
      <c r="H4832" s="410">
        <f t="shared" si="150"/>
        <v>39233090</v>
      </c>
      <c r="I4832" s="410" t="str">
        <f t="shared" si="151"/>
        <v>-- Kurių talpa didesnė kaip 2 litrai</v>
      </c>
      <c r="J4832" s="410" t="str">
        <f t="shared" si="151"/>
        <v>Vienetų skaičius</v>
      </c>
    </row>
    <row r="4833" spans="1:10" ht="18" hidden="1" customHeight="1">
      <c r="A4833" s="414"/>
      <c r="B4833" s="414"/>
      <c r="C4833" s="414"/>
      <c r="D4833" s="414"/>
      <c r="E4833" s="412">
        <v>2005</v>
      </c>
      <c r="F4833" s="413">
        <v>1306867</v>
      </c>
      <c r="G4833" s="413">
        <v>6297937</v>
      </c>
      <c r="H4833" s="410">
        <f t="shared" si="150"/>
        <v>39233090</v>
      </c>
      <c r="I4833" s="410" t="str">
        <f t="shared" si="151"/>
        <v>-- Kurių talpa didesnė kaip 2 litrai</v>
      </c>
      <c r="J4833" s="410" t="str">
        <f t="shared" si="151"/>
        <v>Vienetų skaičius</v>
      </c>
    </row>
    <row r="4834" spans="1:10" ht="18" hidden="1" customHeight="1">
      <c r="A4834" s="414"/>
      <c r="B4834" s="411" t="s">
        <v>3615</v>
      </c>
      <c r="C4834" s="411" t="s">
        <v>3616</v>
      </c>
      <c r="D4834" s="411" t="s">
        <v>3054</v>
      </c>
      <c r="E4834" s="412">
        <v>2018</v>
      </c>
      <c r="F4834" s="413">
        <v>1101.5</v>
      </c>
      <c r="G4834" s="413">
        <v>27516.400000000001</v>
      </c>
      <c r="H4834" s="410">
        <f t="shared" si="150"/>
        <v>39234010</v>
      </c>
      <c r="I4834" s="410" t="str">
        <f t="shared" si="151"/>
        <v>-- Ritės, ritinėliai ir panašūs fotografijos ir kinematografijos juostų arba įrašų juostų, plėvelių ir panašių gaminių, priskiriamų 8523 pozicijai, laikikliai</v>
      </c>
      <c r="J4834" s="410" t="str">
        <f t="shared" si="151"/>
        <v>kilogramai</v>
      </c>
    </row>
    <row r="4835" spans="1:10" ht="18" hidden="1" customHeight="1">
      <c r="A4835" s="414"/>
      <c r="B4835" s="414"/>
      <c r="C4835" s="414"/>
      <c r="D4835" s="414"/>
      <c r="E4835" s="412">
        <v>2017</v>
      </c>
      <c r="F4835" s="413">
        <v>1845.3</v>
      </c>
      <c r="G4835" s="413">
        <v>20825.7</v>
      </c>
      <c r="H4835" s="410">
        <f t="shared" si="150"/>
        <v>39234010</v>
      </c>
      <c r="I4835" s="410" t="str">
        <f t="shared" si="151"/>
        <v>-- Ritės, ritinėliai ir panašūs fotografijos ir kinematografijos juostų arba įrašų juostų, plėvelių ir panašių gaminių, priskiriamų 8523 pozicijai, laikikliai</v>
      </c>
      <c r="J4835" s="410" t="str">
        <f t="shared" si="151"/>
        <v>kilogramai</v>
      </c>
    </row>
    <row r="4836" spans="1:10" ht="18" hidden="1" customHeight="1">
      <c r="A4836" s="414"/>
      <c r="B4836" s="414"/>
      <c r="C4836" s="414"/>
      <c r="D4836" s="414"/>
      <c r="E4836" s="412">
        <v>2016</v>
      </c>
      <c r="F4836" s="413">
        <v>2083.4</v>
      </c>
      <c r="G4836" s="413">
        <v>17881.3</v>
      </c>
      <c r="H4836" s="410">
        <f t="shared" si="150"/>
        <v>39234010</v>
      </c>
      <c r="I4836" s="410" t="str">
        <f t="shared" si="151"/>
        <v>-- Ritės, ritinėliai ir panašūs fotografijos ir kinematografijos juostų arba įrašų juostų, plėvelių ir panašių gaminių, priskiriamų 8523 pozicijai, laikikliai</v>
      </c>
      <c r="J4836" s="410" t="str">
        <f t="shared" si="151"/>
        <v>kilogramai</v>
      </c>
    </row>
    <row r="4837" spans="1:10" ht="18" hidden="1" customHeight="1">
      <c r="A4837" s="414"/>
      <c r="B4837" s="414"/>
      <c r="C4837" s="414"/>
      <c r="D4837" s="414"/>
      <c r="E4837" s="412">
        <v>2015</v>
      </c>
      <c r="F4837" s="413">
        <v>4897</v>
      </c>
      <c r="G4837" s="413">
        <v>8754.7000000000007</v>
      </c>
      <c r="H4837" s="410">
        <f t="shared" si="150"/>
        <v>39234010</v>
      </c>
      <c r="I4837" s="410" t="str">
        <f t="shared" si="151"/>
        <v>-- Ritės, ritinėliai ir panašūs fotografijos ir kinematografijos juostų arba įrašų juostų, plėvelių ir panašių gaminių, priskiriamų 8523 pozicijai, laikikliai</v>
      </c>
      <c r="J4837" s="410" t="str">
        <f t="shared" si="151"/>
        <v>kilogramai</v>
      </c>
    </row>
    <row r="4838" spans="1:10" ht="18" hidden="1" customHeight="1">
      <c r="A4838" s="414"/>
      <c r="B4838" s="414"/>
      <c r="C4838" s="414"/>
      <c r="D4838" s="414"/>
      <c r="E4838" s="412">
        <v>2014</v>
      </c>
      <c r="F4838" s="413">
        <v>4509.3999999999996</v>
      </c>
      <c r="G4838" s="413">
        <v>7578.1</v>
      </c>
      <c r="H4838" s="410">
        <f t="shared" si="150"/>
        <v>39234010</v>
      </c>
      <c r="I4838" s="410" t="str">
        <f t="shared" si="151"/>
        <v>-- Ritės, ritinėliai ir panašūs fotografijos ir kinematografijos juostų arba įrašų juostų, plėvelių ir panašių gaminių, priskiriamų 8523 pozicijai, laikikliai</v>
      </c>
      <c r="J4838" s="410" t="str">
        <f t="shared" si="151"/>
        <v>kilogramai</v>
      </c>
    </row>
    <row r="4839" spans="1:10" ht="18" hidden="1" customHeight="1">
      <c r="A4839" s="414"/>
      <c r="B4839" s="414"/>
      <c r="C4839" s="414"/>
      <c r="D4839" s="414"/>
      <c r="E4839" s="412">
        <v>2013</v>
      </c>
      <c r="F4839" s="413">
        <v>6840.8</v>
      </c>
      <c r="G4839" s="413">
        <v>5290.9</v>
      </c>
      <c r="H4839" s="410">
        <f t="shared" si="150"/>
        <v>39234010</v>
      </c>
      <c r="I4839" s="410" t="str">
        <f t="shared" si="151"/>
        <v>-- Ritės, ritinėliai ir panašūs fotografijos ir kinematografijos juostų arba įrašų juostų, plėvelių ir panašių gaminių, priskiriamų 8523 pozicijai, laikikliai</v>
      </c>
      <c r="J4839" s="410" t="str">
        <f t="shared" si="151"/>
        <v>kilogramai</v>
      </c>
    </row>
    <row r="4840" spans="1:10" ht="18" hidden="1" customHeight="1">
      <c r="A4840" s="414"/>
      <c r="B4840" s="414"/>
      <c r="C4840" s="414"/>
      <c r="D4840" s="414"/>
      <c r="E4840" s="412">
        <v>2012</v>
      </c>
      <c r="F4840" s="413">
        <v>3268.2</v>
      </c>
      <c r="G4840" s="413">
        <v>5818.8</v>
      </c>
      <c r="H4840" s="410">
        <f t="shared" si="150"/>
        <v>39234010</v>
      </c>
      <c r="I4840" s="410" t="str">
        <f t="shared" si="151"/>
        <v>-- Ritės, ritinėliai ir panašūs fotografijos ir kinematografijos juostų arba įrašų juostų, plėvelių ir panašių gaminių, priskiriamų 8523 pozicijai, laikikliai</v>
      </c>
      <c r="J4840" s="410" t="str">
        <f t="shared" si="151"/>
        <v>kilogramai</v>
      </c>
    </row>
    <row r="4841" spans="1:10" ht="18" hidden="1" customHeight="1">
      <c r="A4841" s="414"/>
      <c r="B4841" s="414"/>
      <c r="C4841" s="414"/>
      <c r="D4841" s="414"/>
      <c r="E4841" s="412">
        <v>2011</v>
      </c>
      <c r="F4841" s="413">
        <v>3343.4</v>
      </c>
      <c r="G4841" s="413">
        <v>4797.3</v>
      </c>
      <c r="H4841" s="410">
        <f t="shared" si="150"/>
        <v>39234010</v>
      </c>
      <c r="I4841" s="410" t="str">
        <f t="shared" si="151"/>
        <v>-- Ritės, ritinėliai ir panašūs fotografijos ir kinematografijos juostų arba įrašų juostų, plėvelių ir panašių gaminių, priskiriamų 8523 pozicijai, laikikliai</v>
      </c>
      <c r="J4841" s="410" t="str">
        <f t="shared" si="151"/>
        <v>kilogramai</v>
      </c>
    </row>
    <row r="4842" spans="1:10" ht="18" hidden="1" customHeight="1">
      <c r="A4842" s="414"/>
      <c r="B4842" s="414"/>
      <c r="C4842" s="414"/>
      <c r="D4842" s="414"/>
      <c r="E4842" s="412">
        <v>2010</v>
      </c>
      <c r="F4842" s="413">
        <v>12498.4</v>
      </c>
      <c r="G4842" s="413">
        <v>1004.6</v>
      </c>
      <c r="H4842" s="410">
        <f t="shared" si="150"/>
        <v>39234010</v>
      </c>
      <c r="I4842" s="410" t="str">
        <f t="shared" si="151"/>
        <v>-- Ritės, ritinėliai ir panašūs fotografijos ir kinematografijos juostų arba įrašų juostų, plėvelių ir panašių gaminių, priskiriamų 8523 pozicijai, laikikliai</v>
      </c>
      <c r="J4842" s="410" t="str">
        <f t="shared" si="151"/>
        <v>kilogramai</v>
      </c>
    </row>
    <row r="4843" spans="1:10" ht="18" hidden="1" customHeight="1">
      <c r="A4843" s="414"/>
      <c r="B4843" s="414"/>
      <c r="C4843" s="414"/>
      <c r="D4843" s="414"/>
      <c r="E4843" s="412">
        <v>2009</v>
      </c>
      <c r="F4843" s="413">
        <v>3854.5</v>
      </c>
      <c r="G4843" s="413">
        <v>2096.1</v>
      </c>
      <c r="H4843" s="410">
        <f t="shared" si="150"/>
        <v>39234010</v>
      </c>
      <c r="I4843" s="410" t="str">
        <f t="shared" si="151"/>
        <v>-- Ritės, ritinėliai ir panašūs fotografijos ir kinematografijos juostų arba įrašų juostų, plėvelių ir panašių gaminių, priskiriamų 8523 pozicijai, laikikliai</v>
      </c>
      <c r="J4843" s="410" t="str">
        <f t="shared" si="151"/>
        <v>kilogramai</v>
      </c>
    </row>
    <row r="4844" spans="1:10" ht="18" hidden="1" customHeight="1">
      <c r="A4844" s="414"/>
      <c r="B4844" s="414"/>
      <c r="C4844" s="414"/>
      <c r="D4844" s="414"/>
      <c r="E4844" s="412">
        <v>2008</v>
      </c>
      <c r="F4844" s="413">
        <v>7400.6</v>
      </c>
      <c r="G4844" s="413">
        <v>11713.2</v>
      </c>
      <c r="H4844" s="410">
        <f t="shared" si="150"/>
        <v>39234010</v>
      </c>
      <c r="I4844" s="410" t="str">
        <f t="shared" si="151"/>
        <v>-- Ritės, ritinėliai ir panašūs fotografijos ir kinematografijos juostų arba įrašų juostų, plėvelių ir panašių gaminių, priskiriamų 8523 pozicijai, laikikliai</v>
      </c>
      <c r="J4844" s="410" t="str">
        <f t="shared" si="151"/>
        <v>kilogramai</v>
      </c>
    </row>
    <row r="4845" spans="1:10" ht="18" hidden="1" customHeight="1">
      <c r="A4845" s="414"/>
      <c r="B4845" s="414"/>
      <c r="C4845" s="414"/>
      <c r="D4845" s="414"/>
      <c r="E4845" s="412">
        <v>2007</v>
      </c>
      <c r="F4845" s="413">
        <v>23477.7</v>
      </c>
      <c r="G4845" s="413">
        <v>33886.400000000001</v>
      </c>
      <c r="H4845" s="410">
        <f t="shared" si="150"/>
        <v>39234010</v>
      </c>
      <c r="I4845" s="410" t="str">
        <f t="shared" si="151"/>
        <v>-- Ritės, ritinėliai ir panašūs fotografijos ir kinematografijos juostų arba įrašų juostų, plėvelių ir panašių gaminių, priskiriamų 8523 pozicijai, laikikliai</v>
      </c>
      <c r="J4845" s="410" t="str">
        <f t="shared" si="151"/>
        <v>kilogramai</v>
      </c>
    </row>
    <row r="4846" spans="1:10" ht="18" hidden="1" customHeight="1">
      <c r="A4846" s="414"/>
      <c r="B4846" s="414"/>
      <c r="C4846" s="414"/>
      <c r="D4846" s="414"/>
      <c r="E4846" s="412">
        <v>2006</v>
      </c>
      <c r="F4846" s="413">
        <v>68900</v>
      </c>
      <c r="G4846" s="413">
        <v>54609</v>
      </c>
      <c r="H4846" s="410">
        <f t="shared" si="150"/>
        <v>39234010</v>
      </c>
      <c r="I4846" s="410" t="str">
        <f t="shared" si="151"/>
        <v>-- Ritės, ritinėliai ir panašūs fotografijos ir kinematografijos juostų arba įrašų juostų, plėvelių ir panašių gaminių, priskiriamų 8523 pozicijai, laikikliai</v>
      </c>
      <c r="J4846" s="410" t="str">
        <f t="shared" si="151"/>
        <v>kilogramai</v>
      </c>
    </row>
    <row r="4847" spans="1:10" ht="18" hidden="1" customHeight="1">
      <c r="A4847" s="414"/>
      <c r="B4847" s="414"/>
      <c r="C4847" s="414"/>
      <c r="D4847" s="414"/>
      <c r="E4847" s="412">
        <v>2005</v>
      </c>
      <c r="F4847" s="413">
        <v>73705.5</v>
      </c>
      <c r="G4847" s="413">
        <v>154687.79999999999</v>
      </c>
      <c r="H4847" s="410">
        <f t="shared" si="150"/>
        <v>39234010</v>
      </c>
      <c r="I4847" s="410" t="str">
        <f t="shared" si="151"/>
        <v>-- Ritės, ritinėliai ir panašūs fotografijos ir kinematografijos juostų arba įrašų juostų, plėvelių ir panašių gaminių, priskiriamų 8523 pozicijai, laikikliai</v>
      </c>
      <c r="J4847" s="410" t="str">
        <f t="shared" si="151"/>
        <v>kilogramai</v>
      </c>
    </row>
    <row r="4848" spans="1:10" ht="18" hidden="1" customHeight="1">
      <c r="A4848" s="414"/>
      <c r="B4848" s="411" t="s">
        <v>3617</v>
      </c>
      <c r="C4848" s="411" t="s">
        <v>3107</v>
      </c>
      <c r="D4848" s="411" t="s">
        <v>3054</v>
      </c>
      <c r="E4848" s="412">
        <v>2018</v>
      </c>
      <c r="F4848" s="413">
        <v>503997.8</v>
      </c>
      <c r="G4848" s="413">
        <v>114863.6</v>
      </c>
      <c r="H4848" s="410">
        <f t="shared" si="150"/>
        <v>39234090</v>
      </c>
      <c r="I4848" s="410" t="str">
        <f t="shared" si="151"/>
        <v>-- Kiti</v>
      </c>
      <c r="J4848" s="410" t="str">
        <f t="shared" si="151"/>
        <v>kilogramai</v>
      </c>
    </row>
    <row r="4849" spans="1:10" ht="18" hidden="1" customHeight="1">
      <c r="A4849" s="414"/>
      <c r="B4849" s="414"/>
      <c r="C4849" s="414"/>
      <c r="D4849" s="414"/>
      <c r="E4849" s="412">
        <v>2017</v>
      </c>
      <c r="F4849" s="413">
        <v>455402.7</v>
      </c>
      <c r="G4849" s="413">
        <v>110518.2</v>
      </c>
      <c r="H4849" s="410">
        <f t="shared" si="150"/>
        <v>39234090</v>
      </c>
      <c r="I4849" s="410" t="str">
        <f t="shared" si="151"/>
        <v>-- Kiti</v>
      </c>
      <c r="J4849" s="410" t="str">
        <f t="shared" si="151"/>
        <v>kilogramai</v>
      </c>
    </row>
    <row r="4850" spans="1:10" ht="18" hidden="1" customHeight="1">
      <c r="A4850" s="414"/>
      <c r="B4850" s="414"/>
      <c r="C4850" s="414"/>
      <c r="D4850" s="414"/>
      <c r="E4850" s="412">
        <v>2016</v>
      </c>
      <c r="F4850" s="413">
        <v>427518.5</v>
      </c>
      <c r="G4850" s="413">
        <v>95742.8</v>
      </c>
      <c r="H4850" s="410">
        <f t="shared" si="150"/>
        <v>39234090</v>
      </c>
      <c r="I4850" s="410" t="str">
        <f t="shared" si="151"/>
        <v>-- Kiti</v>
      </c>
      <c r="J4850" s="410" t="str">
        <f t="shared" si="151"/>
        <v>kilogramai</v>
      </c>
    </row>
    <row r="4851" spans="1:10" ht="18" hidden="1" customHeight="1">
      <c r="A4851" s="414"/>
      <c r="B4851" s="414"/>
      <c r="C4851" s="414"/>
      <c r="D4851" s="414"/>
      <c r="E4851" s="412">
        <v>2015</v>
      </c>
      <c r="F4851" s="413">
        <v>430277.9</v>
      </c>
      <c r="G4851" s="413">
        <v>140040.79999999999</v>
      </c>
      <c r="H4851" s="410">
        <f t="shared" si="150"/>
        <v>39234090</v>
      </c>
      <c r="I4851" s="410" t="str">
        <f t="shared" si="151"/>
        <v>-- Kiti</v>
      </c>
      <c r="J4851" s="410" t="str">
        <f t="shared" si="151"/>
        <v>kilogramai</v>
      </c>
    </row>
    <row r="4852" spans="1:10" ht="18" hidden="1" customHeight="1">
      <c r="A4852" s="414"/>
      <c r="B4852" s="414"/>
      <c r="C4852" s="414"/>
      <c r="D4852" s="414"/>
      <c r="E4852" s="412">
        <v>2014</v>
      </c>
      <c r="F4852" s="413">
        <v>391977.1</v>
      </c>
      <c r="G4852" s="413">
        <v>181696.8</v>
      </c>
      <c r="H4852" s="410">
        <f t="shared" si="150"/>
        <v>39234090</v>
      </c>
      <c r="I4852" s="410" t="str">
        <f t="shared" si="151"/>
        <v>-- Kiti</v>
      </c>
      <c r="J4852" s="410" t="str">
        <f t="shared" si="151"/>
        <v>kilogramai</v>
      </c>
    </row>
    <row r="4853" spans="1:10" ht="18" hidden="1" customHeight="1">
      <c r="A4853" s="414"/>
      <c r="B4853" s="414"/>
      <c r="C4853" s="414"/>
      <c r="D4853" s="414"/>
      <c r="E4853" s="412">
        <v>2013</v>
      </c>
      <c r="F4853" s="413">
        <v>415955.8</v>
      </c>
      <c r="G4853" s="413">
        <v>81866</v>
      </c>
      <c r="H4853" s="410">
        <f t="shared" si="150"/>
        <v>39234090</v>
      </c>
      <c r="I4853" s="410" t="str">
        <f t="shared" si="151"/>
        <v>-- Kiti</v>
      </c>
      <c r="J4853" s="410" t="str">
        <f t="shared" si="151"/>
        <v>kilogramai</v>
      </c>
    </row>
    <row r="4854" spans="1:10" ht="18" hidden="1" customHeight="1">
      <c r="A4854" s="414"/>
      <c r="B4854" s="414"/>
      <c r="C4854" s="414"/>
      <c r="D4854" s="414"/>
      <c r="E4854" s="412">
        <v>2012</v>
      </c>
      <c r="F4854" s="413">
        <v>321582.8</v>
      </c>
      <c r="G4854" s="413">
        <v>77771.5</v>
      </c>
      <c r="H4854" s="410">
        <f t="shared" si="150"/>
        <v>39234090</v>
      </c>
      <c r="I4854" s="410" t="str">
        <f t="shared" si="151"/>
        <v>-- Kiti</v>
      </c>
      <c r="J4854" s="410" t="str">
        <f t="shared" si="151"/>
        <v>kilogramai</v>
      </c>
    </row>
    <row r="4855" spans="1:10" ht="18" hidden="1" customHeight="1">
      <c r="A4855" s="414"/>
      <c r="B4855" s="414"/>
      <c r="C4855" s="414"/>
      <c r="D4855" s="414"/>
      <c r="E4855" s="412">
        <v>2011</v>
      </c>
      <c r="F4855" s="413">
        <v>369638.1</v>
      </c>
      <c r="G4855" s="413">
        <v>104486.1</v>
      </c>
      <c r="H4855" s="410">
        <f t="shared" si="150"/>
        <v>39234090</v>
      </c>
      <c r="I4855" s="410" t="str">
        <f t="shared" si="151"/>
        <v>-- Kiti</v>
      </c>
      <c r="J4855" s="410" t="str">
        <f t="shared" si="151"/>
        <v>kilogramai</v>
      </c>
    </row>
    <row r="4856" spans="1:10" ht="18" hidden="1" customHeight="1">
      <c r="A4856" s="414"/>
      <c r="B4856" s="414"/>
      <c r="C4856" s="414"/>
      <c r="D4856" s="414"/>
      <c r="E4856" s="412">
        <v>2010</v>
      </c>
      <c r="F4856" s="413">
        <v>328765.2</v>
      </c>
      <c r="G4856" s="413">
        <v>44982.2</v>
      </c>
      <c r="H4856" s="410">
        <f t="shared" si="150"/>
        <v>39234090</v>
      </c>
      <c r="I4856" s="410" t="str">
        <f t="shared" si="151"/>
        <v>-- Kiti</v>
      </c>
      <c r="J4856" s="410" t="str">
        <f t="shared" si="151"/>
        <v>kilogramai</v>
      </c>
    </row>
    <row r="4857" spans="1:10" ht="18" hidden="1" customHeight="1">
      <c r="A4857" s="414"/>
      <c r="B4857" s="414"/>
      <c r="C4857" s="414"/>
      <c r="D4857" s="414"/>
      <c r="E4857" s="412">
        <v>2009</v>
      </c>
      <c r="F4857" s="413">
        <v>271481.7</v>
      </c>
      <c r="G4857" s="413">
        <v>43844.6</v>
      </c>
      <c r="H4857" s="410">
        <f t="shared" si="150"/>
        <v>39234090</v>
      </c>
      <c r="I4857" s="410" t="str">
        <f t="shared" si="151"/>
        <v>-- Kiti</v>
      </c>
      <c r="J4857" s="410" t="str">
        <f t="shared" si="151"/>
        <v>kilogramai</v>
      </c>
    </row>
    <row r="4858" spans="1:10" ht="18" hidden="1" customHeight="1">
      <c r="A4858" s="414"/>
      <c r="B4858" s="414"/>
      <c r="C4858" s="414"/>
      <c r="D4858" s="414"/>
      <c r="E4858" s="412">
        <v>2008</v>
      </c>
      <c r="F4858" s="413">
        <v>146164.70000000001</v>
      </c>
      <c r="G4858" s="413">
        <v>105761.7</v>
      </c>
      <c r="H4858" s="410">
        <f t="shared" si="150"/>
        <v>39234090</v>
      </c>
      <c r="I4858" s="410" t="str">
        <f t="shared" si="151"/>
        <v>-- Kiti</v>
      </c>
      <c r="J4858" s="410" t="str">
        <f t="shared" si="151"/>
        <v>kilogramai</v>
      </c>
    </row>
    <row r="4859" spans="1:10" ht="18" hidden="1" customHeight="1">
      <c r="A4859" s="414"/>
      <c r="B4859" s="414"/>
      <c r="C4859" s="414"/>
      <c r="D4859" s="414"/>
      <c r="E4859" s="412">
        <v>2007</v>
      </c>
      <c r="F4859" s="413">
        <v>41420.1</v>
      </c>
      <c r="G4859" s="413">
        <v>116978.2</v>
      </c>
      <c r="H4859" s="410">
        <f t="shared" si="150"/>
        <v>39234090</v>
      </c>
      <c r="I4859" s="410" t="str">
        <f t="shared" si="151"/>
        <v>-- Kiti</v>
      </c>
      <c r="J4859" s="410" t="str">
        <f t="shared" si="151"/>
        <v>kilogramai</v>
      </c>
    </row>
    <row r="4860" spans="1:10" ht="18" hidden="1" customHeight="1">
      <c r="A4860" s="414"/>
      <c r="B4860" s="414"/>
      <c r="C4860" s="414"/>
      <c r="D4860" s="414"/>
      <c r="E4860" s="412">
        <v>2006</v>
      </c>
      <c r="F4860" s="413">
        <v>26973.7</v>
      </c>
      <c r="G4860" s="413">
        <v>104054.6</v>
      </c>
      <c r="H4860" s="410">
        <f t="shared" si="150"/>
        <v>39234090</v>
      </c>
      <c r="I4860" s="410" t="str">
        <f t="shared" si="151"/>
        <v>-- Kiti</v>
      </c>
      <c r="J4860" s="410" t="str">
        <f t="shared" si="151"/>
        <v>kilogramai</v>
      </c>
    </row>
    <row r="4861" spans="1:10" ht="18" hidden="1" customHeight="1">
      <c r="A4861" s="414"/>
      <c r="B4861" s="414"/>
      <c r="C4861" s="414"/>
      <c r="D4861" s="414"/>
      <c r="E4861" s="412">
        <v>2005</v>
      </c>
      <c r="F4861" s="413">
        <v>47869.3</v>
      </c>
      <c r="G4861" s="413">
        <v>133040.70000000001</v>
      </c>
      <c r="H4861" s="410">
        <f t="shared" si="150"/>
        <v>39234090</v>
      </c>
      <c r="I4861" s="410" t="str">
        <f t="shared" si="151"/>
        <v>-- Kiti</v>
      </c>
      <c r="J4861" s="410" t="str">
        <f t="shared" si="151"/>
        <v>kilogramai</v>
      </c>
    </row>
    <row r="4862" spans="1:10" ht="18" hidden="1" customHeight="1">
      <c r="A4862" s="414"/>
      <c r="B4862" s="411" t="s">
        <v>3618</v>
      </c>
      <c r="C4862" s="411" t="s">
        <v>3619</v>
      </c>
      <c r="D4862" s="411" t="s">
        <v>3054</v>
      </c>
      <c r="E4862" s="412">
        <v>2018</v>
      </c>
      <c r="F4862" s="413">
        <v>10224421.699999999</v>
      </c>
      <c r="G4862" s="413">
        <v>2539672.6</v>
      </c>
      <c r="H4862" s="410">
        <f t="shared" si="150"/>
        <v>39235010</v>
      </c>
      <c r="I4862" s="410" t="str">
        <f t="shared" si="151"/>
        <v>-- Butelių gaubtukai ir apvalkalai</v>
      </c>
      <c r="J4862" s="410" t="str">
        <f t="shared" si="151"/>
        <v>kilogramai</v>
      </c>
    </row>
    <row r="4863" spans="1:10" ht="18" hidden="1" customHeight="1">
      <c r="A4863" s="414"/>
      <c r="B4863" s="414"/>
      <c r="C4863" s="414"/>
      <c r="D4863" s="414"/>
      <c r="E4863" s="412">
        <v>2017</v>
      </c>
      <c r="F4863" s="413">
        <v>6644319.7999999998</v>
      </c>
      <c r="G4863" s="413">
        <v>2345930.2000000002</v>
      </c>
      <c r="H4863" s="410">
        <f t="shared" si="150"/>
        <v>39235010</v>
      </c>
      <c r="I4863" s="410" t="str">
        <f t="shared" si="151"/>
        <v>-- Butelių gaubtukai ir apvalkalai</v>
      </c>
      <c r="J4863" s="410" t="str">
        <f t="shared" si="151"/>
        <v>kilogramai</v>
      </c>
    </row>
    <row r="4864" spans="1:10" ht="18" hidden="1" customHeight="1">
      <c r="A4864" s="414"/>
      <c r="B4864" s="414"/>
      <c r="C4864" s="414"/>
      <c r="D4864" s="414"/>
      <c r="E4864" s="412">
        <v>2016</v>
      </c>
      <c r="F4864" s="413">
        <v>6142362.5</v>
      </c>
      <c r="G4864" s="413">
        <v>2624902.2999999998</v>
      </c>
      <c r="H4864" s="410">
        <f t="shared" si="150"/>
        <v>39235010</v>
      </c>
      <c r="I4864" s="410" t="str">
        <f t="shared" si="151"/>
        <v>-- Butelių gaubtukai ir apvalkalai</v>
      </c>
      <c r="J4864" s="410" t="str">
        <f t="shared" si="151"/>
        <v>kilogramai</v>
      </c>
    </row>
    <row r="4865" spans="1:10" ht="18" hidden="1" customHeight="1">
      <c r="A4865" s="414"/>
      <c r="B4865" s="414"/>
      <c r="C4865" s="414"/>
      <c r="D4865" s="414"/>
      <c r="E4865" s="412">
        <v>2015</v>
      </c>
      <c r="F4865" s="413">
        <v>4601133.8</v>
      </c>
      <c r="G4865" s="413">
        <v>2278695.5</v>
      </c>
      <c r="H4865" s="410">
        <f t="shared" si="150"/>
        <v>39235010</v>
      </c>
      <c r="I4865" s="410" t="str">
        <f t="shared" si="151"/>
        <v>-- Butelių gaubtukai ir apvalkalai</v>
      </c>
      <c r="J4865" s="410" t="str">
        <f t="shared" si="151"/>
        <v>kilogramai</v>
      </c>
    </row>
    <row r="4866" spans="1:10" ht="18" hidden="1" customHeight="1">
      <c r="A4866" s="414"/>
      <c r="B4866" s="414"/>
      <c r="C4866" s="414"/>
      <c r="D4866" s="414"/>
      <c r="E4866" s="412">
        <v>2014</v>
      </c>
      <c r="F4866" s="413">
        <v>3885222.7</v>
      </c>
      <c r="G4866" s="413">
        <v>2145007.7000000002</v>
      </c>
      <c r="H4866" s="410">
        <f t="shared" si="150"/>
        <v>39235010</v>
      </c>
      <c r="I4866" s="410" t="str">
        <f t="shared" si="151"/>
        <v>-- Butelių gaubtukai ir apvalkalai</v>
      </c>
      <c r="J4866" s="410" t="str">
        <f t="shared" si="151"/>
        <v>kilogramai</v>
      </c>
    </row>
    <row r="4867" spans="1:10" ht="18" hidden="1" customHeight="1">
      <c r="A4867" s="414"/>
      <c r="B4867" s="414"/>
      <c r="C4867" s="414"/>
      <c r="D4867" s="414"/>
      <c r="E4867" s="412">
        <v>2013</v>
      </c>
      <c r="F4867" s="413">
        <v>3074493.2</v>
      </c>
      <c r="G4867" s="413">
        <v>1615630.9</v>
      </c>
      <c r="H4867" s="410">
        <f t="shared" si="150"/>
        <v>39235010</v>
      </c>
      <c r="I4867" s="410" t="str">
        <f t="shared" si="151"/>
        <v>-- Butelių gaubtukai ir apvalkalai</v>
      </c>
      <c r="J4867" s="410" t="str">
        <f t="shared" si="151"/>
        <v>kilogramai</v>
      </c>
    </row>
    <row r="4868" spans="1:10" ht="18" hidden="1" customHeight="1">
      <c r="A4868" s="414"/>
      <c r="B4868" s="414"/>
      <c r="C4868" s="414"/>
      <c r="D4868" s="414"/>
      <c r="E4868" s="412">
        <v>2012</v>
      </c>
      <c r="F4868" s="413">
        <v>1976565.6</v>
      </c>
      <c r="G4868" s="413">
        <v>1087047.2</v>
      </c>
      <c r="H4868" s="410">
        <f t="shared" si="150"/>
        <v>39235010</v>
      </c>
      <c r="I4868" s="410" t="str">
        <f t="shared" si="151"/>
        <v>-- Butelių gaubtukai ir apvalkalai</v>
      </c>
      <c r="J4868" s="410" t="str">
        <f t="shared" si="151"/>
        <v>kilogramai</v>
      </c>
    </row>
    <row r="4869" spans="1:10" ht="18" hidden="1" customHeight="1">
      <c r="A4869" s="414"/>
      <c r="B4869" s="414"/>
      <c r="C4869" s="414"/>
      <c r="D4869" s="414"/>
      <c r="E4869" s="412">
        <v>2011</v>
      </c>
      <c r="F4869" s="413">
        <v>869973.8</v>
      </c>
      <c r="G4869" s="413">
        <v>824594.1</v>
      </c>
      <c r="H4869" s="410">
        <f t="shared" ref="H4869:H4932" si="152">+IF(B4869=0,H4868,VALUE(B4869))</f>
        <v>39235010</v>
      </c>
      <c r="I4869" s="410" t="str">
        <f t="shared" ref="I4869:J4932" si="153">+IF(C4869=0,I4868,C4869)</f>
        <v>-- Butelių gaubtukai ir apvalkalai</v>
      </c>
      <c r="J4869" s="410" t="str">
        <f t="shared" si="153"/>
        <v>kilogramai</v>
      </c>
    </row>
    <row r="4870" spans="1:10" ht="18" hidden="1" customHeight="1">
      <c r="A4870" s="414"/>
      <c r="B4870" s="414"/>
      <c r="C4870" s="414"/>
      <c r="D4870" s="414"/>
      <c r="E4870" s="412">
        <v>2010</v>
      </c>
      <c r="F4870" s="413">
        <v>1016595.3</v>
      </c>
      <c r="G4870" s="413">
        <v>767088.1</v>
      </c>
      <c r="H4870" s="410">
        <f t="shared" si="152"/>
        <v>39235010</v>
      </c>
      <c r="I4870" s="410" t="str">
        <f t="shared" si="153"/>
        <v>-- Butelių gaubtukai ir apvalkalai</v>
      </c>
      <c r="J4870" s="410" t="str">
        <f t="shared" si="153"/>
        <v>kilogramai</v>
      </c>
    </row>
    <row r="4871" spans="1:10" ht="18" hidden="1" customHeight="1">
      <c r="A4871" s="414"/>
      <c r="B4871" s="414"/>
      <c r="C4871" s="414"/>
      <c r="D4871" s="414"/>
      <c r="E4871" s="412">
        <v>2009</v>
      </c>
      <c r="F4871" s="413">
        <v>1013131.8</v>
      </c>
      <c r="G4871" s="413">
        <v>974410.5</v>
      </c>
      <c r="H4871" s="410">
        <f t="shared" si="152"/>
        <v>39235010</v>
      </c>
      <c r="I4871" s="410" t="str">
        <f t="shared" si="153"/>
        <v>-- Butelių gaubtukai ir apvalkalai</v>
      </c>
      <c r="J4871" s="410" t="str">
        <f t="shared" si="153"/>
        <v>kilogramai</v>
      </c>
    </row>
    <row r="4872" spans="1:10" ht="18" hidden="1" customHeight="1">
      <c r="A4872" s="414"/>
      <c r="B4872" s="414"/>
      <c r="C4872" s="414"/>
      <c r="D4872" s="414"/>
      <c r="E4872" s="412">
        <v>2008</v>
      </c>
      <c r="F4872" s="413">
        <v>915096</v>
      </c>
      <c r="G4872" s="413">
        <v>1056800.8</v>
      </c>
      <c r="H4872" s="410">
        <f t="shared" si="152"/>
        <v>39235010</v>
      </c>
      <c r="I4872" s="410" t="str">
        <f t="shared" si="153"/>
        <v>-- Butelių gaubtukai ir apvalkalai</v>
      </c>
      <c r="J4872" s="410" t="str">
        <f t="shared" si="153"/>
        <v>kilogramai</v>
      </c>
    </row>
    <row r="4873" spans="1:10" ht="18" hidden="1" customHeight="1">
      <c r="A4873" s="414"/>
      <c r="B4873" s="414"/>
      <c r="C4873" s="414"/>
      <c r="D4873" s="414"/>
      <c r="E4873" s="412">
        <v>2007</v>
      </c>
      <c r="F4873" s="413">
        <v>733803.8</v>
      </c>
      <c r="G4873" s="413">
        <v>914765.1</v>
      </c>
      <c r="H4873" s="410">
        <f t="shared" si="152"/>
        <v>39235010</v>
      </c>
      <c r="I4873" s="410" t="str">
        <f t="shared" si="153"/>
        <v>-- Butelių gaubtukai ir apvalkalai</v>
      </c>
      <c r="J4873" s="410" t="str">
        <f t="shared" si="153"/>
        <v>kilogramai</v>
      </c>
    </row>
    <row r="4874" spans="1:10" ht="18" hidden="1" customHeight="1">
      <c r="A4874" s="414"/>
      <c r="B4874" s="414"/>
      <c r="C4874" s="414"/>
      <c r="D4874" s="414"/>
      <c r="E4874" s="412">
        <v>2006</v>
      </c>
      <c r="F4874" s="413">
        <v>1039590.6</v>
      </c>
      <c r="G4874" s="413">
        <v>658808.80000000005</v>
      </c>
      <c r="H4874" s="410">
        <f t="shared" si="152"/>
        <v>39235010</v>
      </c>
      <c r="I4874" s="410" t="str">
        <f t="shared" si="153"/>
        <v>-- Butelių gaubtukai ir apvalkalai</v>
      </c>
      <c r="J4874" s="410" t="str">
        <f t="shared" si="153"/>
        <v>kilogramai</v>
      </c>
    </row>
    <row r="4875" spans="1:10" ht="18" hidden="1" customHeight="1">
      <c r="A4875" s="414"/>
      <c r="B4875" s="414"/>
      <c r="C4875" s="414"/>
      <c r="D4875" s="414"/>
      <c r="E4875" s="412">
        <v>2005</v>
      </c>
      <c r="F4875" s="413">
        <v>949926.3</v>
      </c>
      <c r="G4875" s="413">
        <v>634134.9</v>
      </c>
      <c r="H4875" s="410">
        <f t="shared" si="152"/>
        <v>39235010</v>
      </c>
      <c r="I4875" s="410" t="str">
        <f t="shared" si="153"/>
        <v>-- Butelių gaubtukai ir apvalkalai</v>
      </c>
      <c r="J4875" s="410" t="str">
        <f t="shared" si="153"/>
        <v>kilogramai</v>
      </c>
    </row>
    <row r="4876" spans="1:10" ht="18" hidden="1" customHeight="1">
      <c r="A4876" s="414"/>
      <c r="B4876" s="411" t="s">
        <v>3620</v>
      </c>
      <c r="C4876" s="411" t="s">
        <v>3107</v>
      </c>
      <c r="D4876" s="411" t="s">
        <v>3054</v>
      </c>
      <c r="E4876" s="412">
        <v>2018</v>
      </c>
      <c r="F4876" s="413">
        <v>1077848.3999999999</v>
      </c>
      <c r="G4876" s="413">
        <v>1890890</v>
      </c>
      <c r="H4876" s="410">
        <f t="shared" si="152"/>
        <v>39235090</v>
      </c>
      <c r="I4876" s="410" t="str">
        <f t="shared" si="153"/>
        <v>-- Kiti</v>
      </c>
      <c r="J4876" s="410" t="str">
        <f t="shared" si="153"/>
        <v>kilogramai</v>
      </c>
    </row>
    <row r="4877" spans="1:10" ht="18" hidden="1" customHeight="1">
      <c r="A4877" s="414"/>
      <c r="B4877" s="414"/>
      <c r="C4877" s="414"/>
      <c r="D4877" s="414"/>
      <c r="E4877" s="412">
        <v>2017</v>
      </c>
      <c r="F4877" s="413">
        <v>1013542.7</v>
      </c>
      <c r="G4877" s="413">
        <v>1636766.6</v>
      </c>
      <c r="H4877" s="410">
        <f t="shared" si="152"/>
        <v>39235090</v>
      </c>
      <c r="I4877" s="410" t="str">
        <f t="shared" si="153"/>
        <v>-- Kiti</v>
      </c>
      <c r="J4877" s="410" t="str">
        <f t="shared" si="153"/>
        <v>kilogramai</v>
      </c>
    </row>
    <row r="4878" spans="1:10" ht="18" hidden="1" customHeight="1">
      <c r="A4878" s="414"/>
      <c r="B4878" s="414"/>
      <c r="C4878" s="414"/>
      <c r="D4878" s="414"/>
      <c r="E4878" s="412">
        <v>2016</v>
      </c>
      <c r="F4878" s="413">
        <v>953850.3</v>
      </c>
      <c r="G4878" s="413">
        <v>2983651</v>
      </c>
      <c r="H4878" s="410">
        <f t="shared" si="152"/>
        <v>39235090</v>
      </c>
      <c r="I4878" s="410" t="str">
        <f t="shared" si="153"/>
        <v>-- Kiti</v>
      </c>
      <c r="J4878" s="410" t="str">
        <f t="shared" si="153"/>
        <v>kilogramai</v>
      </c>
    </row>
    <row r="4879" spans="1:10" ht="18" hidden="1" customHeight="1">
      <c r="A4879" s="414"/>
      <c r="B4879" s="414"/>
      <c r="C4879" s="414"/>
      <c r="D4879" s="414"/>
      <c r="E4879" s="412">
        <v>2015</v>
      </c>
      <c r="F4879" s="413">
        <v>543201.5</v>
      </c>
      <c r="G4879" s="413">
        <v>4040620</v>
      </c>
      <c r="H4879" s="410">
        <f t="shared" si="152"/>
        <v>39235090</v>
      </c>
      <c r="I4879" s="410" t="str">
        <f t="shared" si="153"/>
        <v>-- Kiti</v>
      </c>
      <c r="J4879" s="410" t="str">
        <f t="shared" si="153"/>
        <v>kilogramai</v>
      </c>
    </row>
    <row r="4880" spans="1:10" ht="18" hidden="1" customHeight="1">
      <c r="A4880" s="414"/>
      <c r="B4880" s="414"/>
      <c r="C4880" s="414"/>
      <c r="D4880" s="414"/>
      <c r="E4880" s="412">
        <v>2014</v>
      </c>
      <c r="F4880" s="413">
        <v>559134.6</v>
      </c>
      <c r="G4880" s="413">
        <v>1181600.5</v>
      </c>
      <c r="H4880" s="410">
        <f t="shared" si="152"/>
        <v>39235090</v>
      </c>
      <c r="I4880" s="410" t="str">
        <f t="shared" si="153"/>
        <v>-- Kiti</v>
      </c>
      <c r="J4880" s="410" t="str">
        <f t="shared" si="153"/>
        <v>kilogramai</v>
      </c>
    </row>
    <row r="4881" spans="1:10" ht="18" hidden="1" customHeight="1">
      <c r="A4881" s="414"/>
      <c r="B4881" s="414"/>
      <c r="C4881" s="414"/>
      <c r="D4881" s="414"/>
      <c r="E4881" s="412">
        <v>2013</v>
      </c>
      <c r="F4881" s="413">
        <v>759618.4</v>
      </c>
      <c r="G4881" s="413">
        <v>1103604.5</v>
      </c>
      <c r="H4881" s="410">
        <f t="shared" si="152"/>
        <v>39235090</v>
      </c>
      <c r="I4881" s="410" t="str">
        <f t="shared" si="153"/>
        <v>-- Kiti</v>
      </c>
      <c r="J4881" s="410" t="str">
        <f t="shared" si="153"/>
        <v>kilogramai</v>
      </c>
    </row>
    <row r="4882" spans="1:10" ht="18" hidden="1" customHeight="1">
      <c r="A4882" s="414"/>
      <c r="B4882" s="414"/>
      <c r="C4882" s="414"/>
      <c r="D4882" s="414"/>
      <c r="E4882" s="412">
        <v>2012</v>
      </c>
      <c r="F4882" s="413">
        <v>546700.4</v>
      </c>
      <c r="G4882" s="413">
        <v>1180532.8</v>
      </c>
      <c r="H4882" s="410">
        <f t="shared" si="152"/>
        <v>39235090</v>
      </c>
      <c r="I4882" s="410" t="str">
        <f t="shared" si="153"/>
        <v>-- Kiti</v>
      </c>
      <c r="J4882" s="410" t="str">
        <f t="shared" si="153"/>
        <v>kilogramai</v>
      </c>
    </row>
    <row r="4883" spans="1:10" ht="18" hidden="1" customHeight="1">
      <c r="A4883" s="414"/>
      <c r="B4883" s="414"/>
      <c r="C4883" s="414"/>
      <c r="D4883" s="414"/>
      <c r="E4883" s="412">
        <v>2011</v>
      </c>
      <c r="F4883" s="413">
        <v>437797.1</v>
      </c>
      <c r="G4883" s="413">
        <v>924856.8</v>
      </c>
      <c r="H4883" s="410">
        <f t="shared" si="152"/>
        <v>39235090</v>
      </c>
      <c r="I4883" s="410" t="str">
        <f t="shared" si="153"/>
        <v>-- Kiti</v>
      </c>
      <c r="J4883" s="410" t="str">
        <f t="shared" si="153"/>
        <v>kilogramai</v>
      </c>
    </row>
    <row r="4884" spans="1:10" ht="18" hidden="1" customHeight="1">
      <c r="A4884" s="414"/>
      <c r="B4884" s="414"/>
      <c r="C4884" s="414"/>
      <c r="D4884" s="414"/>
      <c r="E4884" s="412">
        <v>2010</v>
      </c>
      <c r="F4884" s="413">
        <v>299315</v>
      </c>
      <c r="G4884" s="413">
        <v>901454.6</v>
      </c>
      <c r="H4884" s="410">
        <f t="shared" si="152"/>
        <v>39235090</v>
      </c>
      <c r="I4884" s="410" t="str">
        <f t="shared" si="153"/>
        <v>-- Kiti</v>
      </c>
      <c r="J4884" s="410" t="str">
        <f t="shared" si="153"/>
        <v>kilogramai</v>
      </c>
    </row>
    <row r="4885" spans="1:10" ht="18" hidden="1" customHeight="1">
      <c r="A4885" s="414"/>
      <c r="B4885" s="414"/>
      <c r="C4885" s="414"/>
      <c r="D4885" s="414"/>
      <c r="E4885" s="412">
        <v>2009</v>
      </c>
      <c r="F4885" s="413">
        <v>394083</v>
      </c>
      <c r="G4885" s="413">
        <v>601389.9</v>
      </c>
      <c r="H4885" s="410">
        <f t="shared" si="152"/>
        <v>39235090</v>
      </c>
      <c r="I4885" s="410" t="str">
        <f t="shared" si="153"/>
        <v>-- Kiti</v>
      </c>
      <c r="J4885" s="410" t="str">
        <f t="shared" si="153"/>
        <v>kilogramai</v>
      </c>
    </row>
    <row r="4886" spans="1:10" ht="18" hidden="1" customHeight="1">
      <c r="A4886" s="414"/>
      <c r="B4886" s="414"/>
      <c r="C4886" s="414"/>
      <c r="D4886" s="414"/>
      <c r="E4886" s="412">
        <v>2008</v>
      </c>
      <c r="F4886" s="413">
        <v>305083.40000000002</v>
      </c>
      <c r="G4886" s="413">
        <v>643837.6</v>
      </c>
      <c r="H4886" s="410">
        <f t="shared" si="152"/>
        <v>39235090</v>
      </c>
      <c r="I4886" s="410" t="str">
        <f t="shared" si="153"/>
        <v>-- Kiti</v>
      </c>
      <c r="J4886" s="410" t="str">
        <f t="shared" si="153"/>
        <v>kilogramai</v>
      </c>
    </row>
    <row r="4887" spans="1:10" ht="18" hidden="1" customHeight="1">
      <c r="A4887" s="414"/>
      <c r="B4887" s="414"/>
      <c r="C4887" s="414"/>
      <c r="D4887" s="414"/>
      <c r="E4887" s="412">
        <v>2007</v>
      </c>
      <c r="F4887" s="413">
        <v>290316.59999999998</v>
      </c>
      <c r="G4887" s="413">
        <v>1043675.7</v>
      </c>
      <c r="H4887" s="410">
        <f t="shared" si="152"/>
        <v>39235090</v>
      </c>
      <c r="I4887" s="410" t="str">
        <f t="shared" si="153"/>
        <v>-- Kiti</v>
      </c>
      <c r="J4887" s="410" t="str">
        <f t="shared" si="153"/>
        <v>kilogramai</v>
      </c>
    </row>
    <row r="4888" spans="1:10" ht="18" hidden="1" customHeight="1">
      <c r="A4888" s="414"/>
      <c r="B4888" s="414"/>
      <c r="C4888" s="414"/>
      <c r="D4888" s="414"/>
      <c r="E4888" s="412">
        <v>2006</v>
      </c>
      <c r="F4888" s="413">
        <v>154152.79999999999</v>
      </c>
      <c r="G4888" s="413">
        <v>1797667.1</v>
      </c>
      <c r="H4888" s="410">
        <f t="shared" si="152"/>
        <v>39235090</v>
      </c>
      <c r="I4888" s="410" t="str">
        <f t="shared" si="153"/>
        <v>-- Kiti</v>
      </c>
      <c r="J4888" s="410" t="str">
        <f t="shared" si="153"/>
        <v>kilogramai</v>
      </c>
    </row>
    <row r="4889" spans="1:10" ht="18" hidden="1" customHeight="1">
      <c r="A4889" s="414"/>
      <c r="B4889" s="414"/>
      <c r="C4889" s="414"/>
      <c r="D4889" s="414"/>
      <c r="E4889" s="412">
        <v>2005</v>
      </c>
      <c r="F4889" s="413">
        <v>155111</v>
      </c>
      <c r="G4889" s="413">
        <v>880047.7</v>
      </c>
      <c r="H4889" s="410">
        <f t="shared" si="152"/>
        <v>39235090</v>
      </c>
      <c r="I4889" s="410" t="str">
        <f t="shared" si="153"/>
        <v>-- Kiti</v>
      </c>
      <c r="J4889" s="410" t="str">
        <f t="shared" si="153"/>
        <v>kilogramai</v>
      </c>
    </row>
    <row r="4890" spans="1:10" ht="18" hidden="1" customHeight="1">
      <c r="A4890" s="414"/>
      <c r="B4890" s="411" t="s">
        <v>3621</v>
      </c>
      <c r="C4890" s="411" t="s">
        <v>3107</v>
      </c>
      <c r="D4890" s="411" t="s">
        <v>3054</v>
      </c>
      <c r="E4890" s="412">
        <v>2018</v>
      </c>
      <c r="F4890" s="413">
        <v>5735037.5</v>
      </c>
      <c r="G4890" s="413">
        <v>1807439</v>
      </c>
      <c r="H4890" s="410">
        <f t="shared" si="152"/>
        <v>39239000</v>
      </c>
      <c r="I4890" s="410" t="str">
        <f t="shared" si="153"/>
        <v>-- Kiti</v>
      </c>
      <c r="J4890" s="410" t="str">
        <f t="shared" si="153"/>
        <v>kilogramai</v>
      </c>
    </row>
    <row r="4891" spans="1:10" ht="18" hidden="1" customHeight="1">
      <c r="A4891" s="414"/>
      <c r="B4891" s="414"/>
      <c r="C4891" s="414"/>
      <c r="D4891" s="414"/>
      <c r="E4891" s="412">
        <v>2017</v>
      </c>
      <c r="F4891" s="413">
        <v>5325529.4000000004</v>
      </c>
      <c r="G4891" s="413">
        <v>2151181.2999999998</v>
      </c>
      <c r="H4891" s="410">
        <f t="shared" si="152"/>
        <v>39239000</v>
      </c>
      <c r="I4891" s="410" t="str">
        <f t="shared" si="153"/>
        <v>-- Kiti</v>
      </c>
      <c r="J4891" s="410" t="str">
        <f t="shared" si="153"/>
        <v>kilogramai</v>
      </c>
    </row>
    <row r="4892" spans="1:10" ht="18" hidden="1" customHeight="1">
      <c r="A4892" s="414"/>
      <c r="B4892" s="414"/>
      <c r="C4892" s="414"/>
      <c r="D4892" s="414"/>
      <c r="E4892" s="412">
        <v>2016</v>
      </c>
      <c r="F4892" s="413">
        <v>5151025.5999999996</v>
      </c>
      <c r="G4892" s="413">
        <v>2051578.5</v>
      </c>
      <c r="H4892" s="410">
        <f t="shared" si="152"/>
        <v>39239000</v>
      </c>
      <c r="I4892" s="410" t="str">
        <f t="shared" si="153"/>
        <v>-- Kiti</v>
      </c>
      <c r="J4892" s="410" t="str">
        <f t="shared" si="153"/>
        <v>kilogramai</v>
      </c>
    </row>
    <row r="4893" spans="1:10" ht="18" hidden="1" customHeight="1">
      <c r="A4893" s="414"/>
      <c r="B4893" s="414"/>
      <c r="C4893" s="414"/>
      <c r="D4893" s="414"/>
      <c r="E4893" s="412">
        <v>2015</v>
      </c>
      <c r="F4893" s="413">
        <v>4554848.5999999996</v>
      </c>
      <c r="G4893" s="413">
        <v>1714431.8</v>
      </c>
      <c r="H4893" s="410">
        <f t="shared" si="152"/>
        <v>39239000</v>
      </c>
      <c r="I4893" s="410" t="str">
        <f t="shared" si="153"/>
        <v>-- Kiti</v>
      </c>
      <c r="J4893" s="410" t="str">
        <f t="shared" si="153"/>
        <v>kilogramai</v>
      </c>
    </row>
    <row r="4894" spans="1:10" ht="18" hidden="1" customHeight="1">
      <c r="A4894" s="414"/>
      <c r="B4894" s="414"/>
      <c r="C4894" s="414"/>
      <c r="D4894" s="414"/>
      <c r="E4894" s="412">
        <v>2014</v>
      </c>
      <c r="F4894" s="413">
        <v>4141895.3</v>
      </c>
      <c r="G4894" s="413">
        <v>3966012.8</v>
      </c>
      <c r="H4894" s="410">
        <f t="shared" si="152"/>
        <v>39239000</v>
      </c>
      <c r="I4894" s="410" t="str">
        <f t="shared" si="153"/>
        <v>-- Kiti</v>
      </c>
      <c r="J4894" s="410" t="str">
        <f t="shared" si="153"/>
        <v>kilogramai</v>
      </c>
    </row>
    <row r="4895" spans="1:10" ht="18" hidden="1" customHeight="1">
      <c r="A4895" s="414"/>
      <c r="B4895" s="414"/>
      <c r="C4895" s="414"/>
      <c r="D4895" s="414"/>
      <c r="E4895" s="412">
        <v>2013</v>
      </c>
      <c r="F4895" s="413">
        <v>3461670.1</v>
      </c>
      <c r="G4895" s="413">
        <v>1163327.6000000001</v>
      </c>
      <c r="H4895" s="410">
        <f t="shared" si="152"/>
        <v>39239000</v>
      </c>
      <c r="I4895" s="410" t="str">
        <f t="shared" si="153"/>
        <v>-- Kiti</v>
      </c>
      <c r="J4895" s="410" t="str">
        <f t="shared" si="153"/>
        <v>kilogramai</v>
      </c>
    </row>
    <row r="4896" spans="1:10" ht="18" hidden="1" customHeight="1">
      <c r="A4896" s="414"/>
      <c r="B4896" s="414"/>
      <c r="C4896" s="414"/>
      <c r="D4896" s="414"/>
      <c r="E4896" s="412">
        <v>2012</v>
      </c>
      <c r="F4896" s="413">
        <v>3180727</v>
      </c>
      <c r="G4896" s="413">
        <v>1208012.8999999999</v>
      </c>
      <c r="H4896" s="410">
        <f t="shared" si="152"/>
        <v>39239000</v>
      </c>
      <c r="I4896" s="410" t="str">
        <f t="shared" si="153"/>
        <v>-- Kiti</v>
      </c>
      <c r="J4896" s="410" t="str">
        <f t="shared" si="153"/>
        <v>kilogramai</v>
      </c>
    </row>
    <row r="4897" spans="1:10" ht="18" hidden="1" customHeight="1">
      <c r="A4897" s="414"/>
      <c r="B4897" s="414"/>
      <c r="C4897" s="414"/>
      <c r="D4897" s="414"/>
      <c r="E4897" s="412">
        <v>2011</v>
      </c>
      <c r="F4897" s="413">
        <v>2872220.9</v>
      </c>
      <c r="G4897" s="413">
        <v>1576404.8</v>
      </c>
      <c r="H4897" s="410">
        <f t="shared" si="152"/>
        <v>39239000</v>
      </c>
      <c r="I4897" s="410" t="str">
        <f t="shared" si="153"/>
        <v>-- Kiti</v>
      </c>
      <c r="J4897" s="410" t="str">
        <f t="shared" si="153"/>
        <v>kilogramai</v>
      </c>
    </row>
    <row r="4898" spans="1:10" ht="18" hidden="1" customHeight="1">
      <c r="A4898" s="414"/>
      <c r="B4898" s="414"/>
      <c r="C4898" s="414"/>
      <c r="D4898" s="414"/>
      <c r="E4898" s="412">
        <v>2010</v>
      </c>
      <c r="F4898" s="413">
        <v>2678392.2000000002</v>
      </c>
      <c r="G4898" s="413">
        <v>906201.1</v>
      </c>
      <c r="H4898" s="410">
        <f t="shared" si="152"/>
        <v>39239000</v>
      </c>
      <c r="I4898" s="410" t="str">
        <f t="shared" si="153"/>
        <v>-- Kiti</v>
      </c>
      <c r="J4898" s="410" t="str">
        <f t="shared" si="153"/>
        <v>kilogramai</v>
      </c>
    </row>
    <row r="4899" spans="1:10" ht="18" hidden="1" customHeight="1">
      <c r="A4899" s="414"/>
      <c r="B4899" s="414"/>
      <c r="C4899" s="414"/>
      <c r="D4899" s="414"/>
      <c r="E4899" s="412">
        <v>2009</v>
      </c>
      <c r="F4899" s="413"/>
      <c r="G4899" s="413"/>
      <c r="H4899" s="410">
        <f t="shared" si="152"/>
        <v>39239000</v>
      </c>
      <c r="I4899" s="410" t="str">
        <f t="shared" si="153"/>
        <v>-- Kiti</v>
      </c>
      <c r="J4899" s="410" t="str">
        <f t="shared" si="153"/>
        <v>kilogramai</v>
      </c>
    </row>
    <row r="4900" spans="1:10" ht="18" hidden="1" customHeight="1">
      <c r="A4900" s="414"/>
      <c r="B4900" s="414"/>
      <c r="C4900" s="414"/>
      <c r="D4900" s="414"/>
      <c r="E4900" s="412">
        <v>2008</v>
      </c>
      <c r="F4900" s="413"/>
      <c r="G4900" s="413"/>
      <c r="H4900" s="410">
        <f t="shared" si="152"/>
        <v>39239000</v>
      </c>
      <c r="I4900" s="410" t="str">
        <f t="shared" si="153"/>
        <v>-- Kiti</v>
      </c>
      <c r="J4900" s="410" t="str">
        <f t="shared" si="153"/>
        <v>kilogramai</v>
      </c>
    </row>
    <row r="4901" spans="1:10" ht="18" hidden="1" customHeight="1">
      <c r="A4901" s="414"/>
      <c r="B4901" s="414"/>
      <c r="C4901" s="414"/>
      <c r="D4901" s="414"/>
      <c r="E4901" s="412">
        <v>2007</v>
      </c>
      <c r="F4901" s="413"/>
      <c r="G4901" s="413"/>
      <c r="H4901" s="410">
        <f t="shared" si="152"/>
        <v>39239000</v>
      </c>
      <c r="I4901" s="410" t="str">
        <f t="shared" si="153"/>
        <v>-- Kiti</v>
      </c>
      <c r="J4901" s="410" t="str">
        <f t="shared" si="153"/>
        <v>kilogramai</v>
      </c>
    </row>
    <row r="4902" spans="1:10" ht="18" hidden="1" customHeight="1">
      <c r="A4902" s="414"/>
      <c r="B4902" s="414"/>
      <c r="C4902" s="414"/>
      <c r="D4902" s="414"/>
      <c r="E4902" s="412">
        <v>2006</v>
      </c>
      <c r="F4902" s="413"/>
      <c r="G4902" s="413"/>
      <c r="H4902" s="410">
        <f t="shared" si="152"/>
        <v>39239000</v>
      </c>
      <c r="I4902" s="410" t="str">
        <f t="shared" si="153"/>
        <v>-- Kiti</v>
      </c>
      <c r="J4902" s="410" t="str">
        <f t="shared" si="153"/>
        <v>kilogramai</v>
      </c>
    </row>
    <row r="4903" spans="1:10" ht="18" hidden="1" customHeight="1">
      <c r="A4903" s="414"/>
      <c r="B4903" s="414"/>
      <c r="C4903" s="414"/>
      <c r="D4903" s="414"/>
      <c r="E4903" s="412">
        <v>2005</v>
      </c>
      <c r="F4903" s="413"/>
      <c r="G4903" s="413"/>
      <c r="H4903" s="410">
        <f t="shared" si="152"/>
        <v>39239000</v>
      </c>
      <c r="I4903" s="410" t="str">
        <f t="shared" si="153"/>
        <v>-- Kiti</v>
      </c>
      <c r="J4903" s="410" t="str">
        <f t="shared" si="153"/>
        <v>kilogramai</v>
      </c>
    </row>
    <row r="4904" spans="1:10" ht="18" hidden="1" customHeight="1">
      <c r="A4904" s="414"/>
      <c r="B4904" s="411" t="s">
        <v>3622</v>
      </c>
      <c r="C4904" s="411" t="s">
        <v>3623</v>
      </c>
      <c r="D4904" s="411" t="s">
        <v>3054</v>
      </c>
      <c r="E4904" s="412">
        <v>2018</v>
      </c>
      <c r="F4904" s="413"/>
      <c r="G4904" s="413"/>
      <c r="H4904" s="410">
        <f t="shared" si="152"/>
        <v>39239010</v>
      </c>
      <c r="I4904" s="410" t="str">
        <f t="shared" si="153"/>
        <v>-- Išspaustas (ekstruzinis) vamzdžio formos tinklas</v>
      </c>
      <c r="J4904" s="410" t="str">
        <f t="shared" si="153"/>
        <v>kilogramai</v>
      </c>
    </row>
    <row r="4905" spans="1:10" ht="18" hidden="1" customHeight="1">
      <c r="A4905" s="414"/>
      <c r="B4905" s="414"/>
      <c r="C4905" s="414"/>
      <c r="D4905" s="414"/>
      <c r="E4905" s="412">
        <v>2017</v>
      </c>
      <c r="F4905" s="413"/>
      <c r="G4905" s="413"/>
      <c r="H4905" s="410">
        <f t="shared" si="152"/>
        <v>39239010</v>
      </c>
      <c r="I4905" s="410" t="str">
        <f t="shared" si="153"/>
        <v>-- Išspaustas (ekstruzinis) vamzdžio formos tinklas</v>
      </c>
      <c r="J4905" s="410" t="str">
        <f t="shared" si="153"/>
        <v>kilogramai</v>
      </c>
    </row>
    <row r="4906" spans="1:10" ht="18" hidden="1" customHeight="1">
      <c r="A4906" s="414"/>
      <c r="B4906" s="414"/>
      <c r="C4906" s="414"/>
      <c r="D4906" s="414"/>
      <c r="E4906" s="412">
        <v>2016</v>
      </c>
      <c r="F4906" s="413"/>
      <c r="G4906" s="413"/>
      <c r="H4906" s="410">
        <f t="shared" si="152"/>
        <v>39239010</v>
      </c>
      <c r="I4906" s="410" t="str">
        <f t="shared" si="153"/>
        <v>-- Išspaustas (ekstruzinis) vamzdžio formos tinklas</v>
      </c>
      <c r="J4906" s="410" t="str">
        <f t="shared" si="153"/>
        <v>kilogramai</v>
      </c>
    </row>
    <row r="4907" spans="1:10" ht="18" hidden="1" customHeight="1">
      <c r="A4907" s="414"/>
      <c r="B4907" s="414"/>
      <c r="C4907" s="414"/>
      <c r="D4907" s="414"/>
      <c r="E4907" s="412">
        <v>2015</v>
      </c>
      <c r="F4907" s="413"/>
      <c r="G4907" s="413"/>
      <c r="H4907" s="410">
        <f t="shared" si="152"/>
        <v>39239010</v>
      </c>
      <c r="I4907" s="410" t="str">
        <f t="shared" si="153"/>
        <v>-- Išspaustas (ekstruzinis) vamzdžio formos tinklas</v>
      </c>
      <c r="J4907" s="410" t="str">
        <f t="shared" si="153"/>
        <v>kilogramai</v>
      </c>
    </row>
    <row r="4908" spans="1:10" ht="18" hidden="1" customHeight="1">
      <c r="A4908" s="414"/>
      <c r="B4908" s="414"/>
      <c r="C4908" s="414"/>
      <c r="D4908" s="414"/>
      <c r="E4908" s="412">
        <v>2014</v>
      </c>
      <c r="F4908" s="413"/>
      <c r="G4908" s="413"/>
      <c r="H4908" s="410">
        <f t="shared" si="152"/>
        <v>39239010</v>
      </c>
      <c r="I4908" s="410" t="str">
        <f t="shared" si="153"/>
        <v>-- Išspaustas (ekstruzinis) vamzdžio formos tinklas</v>
      </c>
      <c r="J4908" s="410" t="str">
        <f t="shared" si="153"/>
        <v>kilogramai</v>
      </c>
    </row>
    <row r="4909" spans="1:10" ht="18" hidden="1" customHeight="1">
      <c r="A4909" s="414"/>
      <c r="B4909" s="414"/>
      <c r="C4909" s="414"/>
      <c r="D4909" s="414"/>
      <c r="E4909" s="412">
        <v>2013</v>
      </c>
      <c r="F4909" s="413"/>
      <c r="G4909" s="413"/>
      <c r="H4909" s="410">
        <f t="shared" si="152"/>
        <v>39239010</v>
      </c>
      <c r="I4909" s="410" t="str">
        <f t="shared" si="153"/>
        <v>-- Išspaustas (ekstruzinis) vamzdžio formos tinklas</v>
      </c>
      <c r="J4909" s="410" t="str">
        <f t="shared" si="153"/>
        <v>kilogramai</v>
      </c>
    </row>
    <row r="4910" spans="1:10" ht="18" hidden="1" customHeight="1">
      <c r="A4910" s="414"/>
      <c r="B4910" s="414"/>
      <c r="C4910" s="414"/>
      <c r="D4910" s="414"/>
      <c r="E4910" s="412">
        <v>2012</v>
      </c>
      <c r="F4910" s="413"/>
      <c r="G4910" s="413"/>
      <c r="H4910" s="410">
        <f t="shared" si="152"/>
        <v>39239010</v>
      </c>
      <c r="I4910" s="410" t="str">
        <f t="shared" si="153"/>
        <v>-- Išspaustas (ekstruzinis) vamzdžio formos tinklas</v>
      </c>
      <c r="J4910" s="410" t="str">
        <f t="shared" si="153"/>
        <v>kilogramai</v>
      </c>
    </row>
    <row r="4911" spans="1:10" ht="18" hidden="1" customHeight="1">
      <c r="A4911" s="414"/>
      <c r="B4911" s="414"/>
      <c r="C4911" s="414"/>
      <c r="D4911" s="414"/>
      <c r="E4911" s="412">
        <v>2011</v>
      </c>
      <c r="F4911" s="413"/>
      <c r="G4911" s="413"/>
      <c r="H4911" s="410">
        <f t="shared" si="152"/>
        <v>39239010</v>
      </c>
      <c r="I4911" s="410" t="str">
        <f t="shared" si="153"/>
        <v>-- Išspaustas (ekstruzinis) vamzdžio formos tinklas</v>
      </c>
      <c r="J4911" s="410" t="str">
        <f t="shared" si="153"/>
        <v>kilogramai</v>
      </c>
    </row>
    <row r="4912" spans="1:10" ht="18" hidden="1" customHeight="1">
      <c r="A4912" s="414"/>
      <c r="B4912" s="414"/>
      <c r="C4912" s="414"/>
      <c r="D4912" s="414"/>
      <c r="E4912" s="412">
        <v>2010</v>
      </c>
      <c r="F4912" s="413"/>
      <c r="G4912" s="413"/>
      <c r="H4912" s="410">
        <f t="shared" si="152"/>
        <v>39239010</v>
      </c>
      <c r="I4912" s="410" t="str">
        <f t="shared" si="153"/>
        <v>-- Išspaustas (ekstruzinis) vamzdžio formos tinklas</v>
      </c>
      <c r="J4912" s="410" t="str">
        <f t="shared" si="153"/>
        <v>kilogramai</v>
      </c>
    </row>
    <row r="4913" spans="1:10" ht="18" hidden="1" customHeight="1">
      <c r="A4913" s="414"/>
      <c r="B4913" s="414"/>
      <c r="C4913" s="414"/>
      <c r="D4913" s="414"/>
      <c r="E4913" s="412">
        <v>2009</v>
      </c>
      <c r="F4913" s="413">
        <v>16619.599999999999</v>
      </c>
      <c r="G4913" s="413">
        <v>9884</v>
      </c>
      <c r="H4913" s="410">
        <f t="shared" si="152"/>
        <v>39239010</v>
      </c>
      <c r="I4913" s="410" t="str">
        <f t="shared" si="153"/>
        <v>-- Išspaustas (ekstruzinis) vamzdžio formos tinklas</v>
      </c>
      <c r="J4913" s="410" t="str">
        <f t="shared" si="153"/>
        <v>kilogramai</v>
      </c>
    </row>
    <row r="4914" spans="1:10" ht="18" hidden="1" customHeight="1">
      <c r="A4914" s="414"/>
      <c r="B4914" s="414"/>
      <c r="C4914" s="414"/>
      <c r="D4914" s="414"/>
      <c r="E4914" s="412">
        <v>2008</v>
      </c>
      <c r="F4914" s="413">
        <v>25906</v>
      </c>
      <c r="G4914" s="413">
        <v>44254</v>
      </c>
      <c r="H4914" s="410">
        <f t="shared" si="152"/>
        <v>39239010</v>
      </c>
      <c r="I4914" s="410" t="str">
        <f t="shared" si="153"/>
        <v>-- Išspaustas (ekstruzinis) vamzdžio formos tinklas</v>
      </c>
      <c r="J4914" s="410" t="str">
        <f t="shared" si="153"/>
        <v>kilogramai</v>
      </c>
    </row>
    <row r="4915" spans="1:10" ht="18" hidden="1" customHeight="1">
      <c r="A4915" s="414"/>
      <c r="B4915" s="414"/>
      <c r="C4915" s="414"/>
      <c r="D4915" s="414"/>
      <c r="E4915" s="412">
        <v>2007</v>
      </c>
      <c r="F4915" s="413">
        <v>8810</v>
      </c>
      <c r="G4915" s="413">
        <v>29182.799999999999</v>
      </c>
      <c r="H4915" s="410">
        <f t="shared" si="152"/>
        <v>39239010</v>
      </c>
      <c r="I4915" s="410" t="str">
        <f t="shared" si="153"/>
        <v>-- Išspaustas (ekstruzinis) vamzdžio formos tinklas</v>
      </c>
      <c r="J4915" s="410" t="str">
        <f t="shared" si="153"/>
        <v>kilogramai</v>
      </c>
    </row>
    <row r="4916" spans="1:10" ht="18" hidden="1" customHeight="1">
      <c r="A4916" s="414"/>
      <c r="B4916" s="414"/>
      <c r="C4916" s="414"/>
      <c r="D4916" s="414"/>
      <c r="E4916" s="412">
        <v>2006</v>
      </c>
      <c r="F4916" s="413">
        <v>15947</v>
      </c>
      <c r="G4916" s="413">
        <v>11258.5</v>
      </c>
      <c r="H4916" s="410">
        <f t="shared" si="152"/>
        <v>39239010</v>
      </c>
      <c r="I4916" s="410" t="str">
        <f t="shared" si="153"/>
        <v>-- Išspaustas (ekstruzinis) vamzdžio formos tinklas</v>
      </c>
      <c r="J4916" s="410" t="str">
        <f t="shared" si="153"/>
        <v>kilogramai</v>
      </c>
    </row>
    <row r="4917" spans="1:10" ht="18" hidden="1" customHeight="1">
      <c r="A4917" s="414"/>
      <c r="B4917" s="414"/>
      <c r="C4917" s="414"/>
      <c r="D4917" s="414"/>
      <c r="E4917" s="412">
        <v>2005</v>
      </c>
      <c r="F4917" s="413">
        <v>17820.400000000001</v>
      </c>
      <c r="G4917" s="413">
        <v>15286.2</v>
      </c>
      <c r="H4917" s="410">
        <f t="shared" si="152"/>
        <v>39239010</v>
      </c>
      <c r="I4917" s="410" t="str">
        <f t="shared" si="153"/>
        <v>-- Išspaustas (ekstruzinis) vamzdžio formos tinklas</v>
      </c>
      <c r="J4917" s="410" t="str">
        <f t="shared" si="153"/>
        <v>kilogramai</v>
      </c>
    </row>
    <row r="4918" spans="1:10" ht="18" hidden="1" customHeight="1">
      <c r="A4918" s="414"/>
      <c r="B4918" s="411" t="s">
        <v>3624</v>
      </c>
      <c r="C4918" s="411" t="s">
        <v>3107</v>
      </c>
      <c r="D4918" s="411" t="s">
        <v>3054</v>
      </c>
      <c r="E4918" s="412">
        <v>2018</v>
      </c>
      <c r="F4918" s="413"/>
      <c r="G4918" s="413"/>
      <c r="H4918" s="410">
        <f t="shared" si="152"/>
        <v>39239090</v>
      </c>
      <c r="I4918" s="410" t="str">
        <f t="shared" si="153"/>
        <v>-- Kiti</v>
      </c>
      <c r="J4918" s="410" t="str">
        <f t="shared" si="153"/>
        <v>kilogramai</v>
      </c>
    </row>
    <row r="4919" spans="1:10" ht="18" hidden="1" customHeight="1">
      <c r="A4919" s="414"/>
      <c r="B4919" s="414"/>
      <c r="C4919" s="414"/>
      <c r="D4919" s="414"/>
      <c r="E4919" s="412">
        <v>2017</v>
      </c>
      <c r="F4919" s="413"/>
      <c r="G4919" s="413"/>
      <c r="H4919" s="410">
        <f t="shared" si="152"/>
        <v>39239090</v>
      </c>
      <c r="I4919" s="410" t="str">
        <f t="shared" si="153"/>
        <v>-- Kiti</v>
      </c>
      <c r="J4919" s="410" t="str">
        <f t="shared" si="153"/>
        <v>kilogramai</v>
      </c>
    </row>
    <row r="4920" spans="1:10" ht="18" hidden="1" customHeight="1">
      <c r="A4920" s="414"/>
      <c r="B4920" s="414"/>
      <c r="C4920" s="414"/>
      <c r="D4920" s="414"/>
      <c r="E4920" s="412">
        <v>2016</v>
      </c>
      <c r="F4920" s="413"/>
      <c r="G4920" s="413"/>
      <c r="H4920" s="410">
        <f t="shared" si="152"/>
        <v>39239090</v>
      </c>
      <c r="I4920" s="410" t="str">
        <f t="shared" si="153"/>
        <v>-- Kiti</v>
      </c>
      <c r="J4920" s="410" t="str">
        <f t="shared" si="153"/>
        <v>kilogramai</v>
      </c>
    </row>
    <row r="4921" spans="1:10" ht="18" hidden="1" customHeight="1">
      <c r="A4921" s="414"/>
      <c r="B4921" s="414"/>
      <c r="C4921" s="414"/>
      <c r="D4921" s="414"/>
      <c r="E4921" s="412">
        <v>2015</v>
      </c>
      <c r="F4921" s="413"/>
      <c r="G4921" s="413"/>
      <c r="H4921" s="410">
        <f t="shared" si="152"/>
        <v>39239090</v>
      </c>
      <c r="I4921" s="410" t="str">
        <f t="shared" si="153"/>
        <v>-- Kiti</v>
      </c>
      <c r="J4921" s="410" t="str">
        <f t="shared" si="153"/>
        <v>kilogramai</v>
      </c>
    </row>
    <row r="4922" spans="1:10" ht="18" hidden="1" customHeight="1">
      <c r="A4922" s="414"/>
      <c r="B4922" s="414"/>
      <c r="C4922" s="414"/>
      <c r="D4922" s="414"/>
      <c r="E4922" s="412">
        <v>2014</v>
      </c>
      <c r="F4922" s="413"/>
      <c r="G4922" s="413"/>
      <c r="H4922" s="410">
        <f t="shared" si="152"/>
        <v>39239090</v>
      </c>
      <c r="I4922" s="410" t="str">
        <f t="shared" si="153"/>
        <v>-- Kiti</v>
      </c>
      <c r="J4922" s="410" t="str">
        <f t="shared" si="153"/>
        <v>kilogramai</v>
      </c>
    </row>
    <row r="4923" spans="1:10" ht="18" hidden="1" customHeight="1">
      <c r="A4923" s="414"/>
      <c r="B4923" s="414"/>
      <c r="C4923" s="414"/>
      <c r="D4923" s="414"/>
      <c r="E4923" s="412">
        <v>2013</v>
      </c>
      <c r="F4923" s="413"/>
      <c r="G4923" s="413"/>
      <c r="H4923" s="410">
        <f t="shared" si="152"/>
        <v>39239090</v>
      </c>
      <c r="I4923" s="410" t="str">
        <f t="shared" si="153"/>
        <v>-- Kiti</v>
      </c>
      <c r="J4923" s="410" t="str">
        <f t="shared" si="153"/>
        <v>kilogramai</v>
      </c>
    </row>
    <row r="4924" spans="1:10" ht="18" hidden="1" customHeight="1">
      <c r="A4924" s="414"/>
      <c r="B4924" s="414"/>
      <c r="C4924" s="414"/>
      <c r="D4924" s="414"/>
      <c r="E4924" s="412">
        <v>2012</v>
      </c>
      <c r="F4924" s="413"/>
      <c r="G4924" s="413"/>
      <c r="H4924" s="410">
        <f t="shared" si="152"/>
        <v>39239090</v>
      </c>
      <c r="I4924" s="410" t="str">
        <f t="shared" si="153"/>
        <v>-- Kiti</v>
      </c>
      <c r="J4924" s="410" t="str">
        <f t="shared" si="153"/>
        <v>kilogramai</v>
      </c>
    </row>
    <row r="4925" spans="1:10" ht="18" hidden="1" customHeight="1">
      <c r="A4925" s="414"/>
      <c r="B4925" s="414"/>
      <c r="C4925" s="414"/>
      <c r="D4925" s="414"/>
      <c r="E4925" s="412">
        <v>2011</v>
      </c>
      <c r="F4925" s="413"/>
      <c r="G4925" s="413"/>
      <c r="H4925" s="410">
        <f t="shared" si="152"/>
        <v>39239090</v>
      </c>
      <c r="I4925" s="410" t="str">
        <f t="shared" si="153"/>
        <v>-- Kiti</v>
      </c>
      <c r="J4925" s="410" t="str">
        <f t="shared" si="153"/>
        <v>kilogramai</v>
      </c>
    </row>
    <row r="4926" spans="1:10" ht="18" hidden="1" customHeight="1">
      <c r="A4926" s="414"/>
      <c r="B4926" s="414"/>
      <c r="C4926" s="414"/>
      <c r="D4926" s="414"/>
      <c r="E4926" s="412">
        <v>2010</v>
      </c>
      <c r="F4926" s="413"/>
      <c r="G4926" s="413"/>
      <c r="H4926" s="410">
        <f t="shared" si="152"/>
        <v>39239090</v>
      </c>
      <c r="I4926" s="410" t="str">
        <f t="shared" si="153"/>
        <v>-- Kiti</v>
      </c>
      <c r="J4926" s="410" t="str">
        <f t="shared" si="153"/>
        <v>kilogramai</v>
      </c>
    </row>
    <row r="4927" spans="1:10" ht="18" hidden="1" customHeight="1">
      <c r="A4927" s="414"/>
      <c r="B4927" s="414"/>
      <c r="C4927" s="414"/>
      <c r="D4927" s="414"/>
      <c r="E4927" s="412">
        <v>2009</v>
      </c>
      <c r="F4927" s="413">
        <v>2239177.1</v>
      </c>
      <c r="G4927" s="413">
        <v>678167.3</v>
      </c>
      <c r="H4927" s="410">
        <f t="shared" si="152"/>
        <v>39239090</v>
      </c>
      <c r="I4927" s="410" t="str">
        <f t="shared" si="153"/>
        <v>-- Kiti</v>
      </c>
      <c r="J4927" s="410" t="str">
        <f t="shared" si="153"/>
        <v>kilogramai</v>
      </c>
    </row>
    <row r="4928" spans="1:10" ht="18" hidden="1" customHeight="1">
      <c r="A4928" s="414"/>
      <c r="B4928" s="414"/>
      <c r="C4928" s="414"/>
      <c r="D4928" s="414"/>
      <c r="E4928" s="412">
        <v>2008</v>
      </c>
      <c r="F4928" s="413">
        <v>2002249</v>
      </c>
      <c r="G4928" s="413">
        <v>1008754.2</v>
      </c>
      <c r="H4928" s="410">
        <f t="shared" si="152"/>
        <v>39239090</v>
      </c>
      <c r="I4928" s="410" t="str">
        <f t="shared" si="153"/>
        <v>-- Kiti</v>
      </c>
      <c r="J4928" s="410" t="str">
        <f t="shared" si="153"/>
        <v>kilogramai</v>
      </c>
    </row>
    <row r="4929" spans="1:10" ht="18" hidden="1" customHeight="1">
      <c r="A4929" s="414"/>
      <c r="B4929" s="414"/>
      <c r="C4929" s="414"/>
      <c r="D4929" s="414"/>
      <c r="E4929" s="412">
        <v>2007</v>
      </c>
      <c r="F4929" s="413">
        <v>2213976.4</v>
      </c>
      <c r="G4929" s="413">
        <v>766492.1</v>
      </c>
      <c r="H4929" s="410">
        <f t="shared" si="152"/>
        <v>39239090</v>
      </c>
      <c r="I4929" s="410" t="str">
        <f t="shared" si="153"/>
        <v>-- Kiti</v>
      </c>
      <c r="J4929" s="410" t="str">
        <f t="shared" si="153"/>
        <v>kilogramai</v>
      </c>
    </row>
    <row r="4930" spans="1:10" ht="18" hidden="1" customHeight="1">
      <c r="A4930" s="414"/>
      <c r="B4930" s="414"/>
      <c r="C4930" s="414"/>
      <c r="D4930" s="414"/>
      <c r="E4930" s="412">
        <v>2006</v>
      </c>
      <c r="F4930" s="413">
        <v>1529575.7</v>
      </c>
      <c r="G4930" s="413">
        <v>538690.1</v>
      </c>
      <c r="H4930" s="410">
        <f t="shared" si="152"/>
        <v>39239090</v>
      </c>
      <c r="I4930" s="410" t="str">
        <f t="shared" si="153"/>
        <v>-- Kiti</v>
      </c>
      <c r="J4930" s="410" t="str">
        <f t="shared" si="153"/>
        <v>kilogramai</v>
      </c>
    </row>
    <row r="4931" spans="1:10" ht="18" hidden="1" customHeight="1">
      <c r="A4931" s="414"/>
      <c r="B4931" s="414"/>
      <c r="C4931" s="414"/>
      <c r="D4931" s="414"/>
      <c r="E4931" s="412">
        <v>2005</v>
      </c>
      <c r="F4931" s="413">
        <v>928187.4</v>
      </c>
      <c r="G4931" s="413">
        <v>583304.69999999995</v>
      </c>
      <c r="H4931" s="410">
        <f t="shared" si="152"/>
        <v>39239090</v>
      </c>
      <c r="I4931" s="410" t="str">
        <f t="shared" si="153"/>
        <v>-- Kiti</v>
      </c>
      <c r="J4931" s="410" t="str">
        <f t="shared" si="153"/>
        <v>kilogramai</v>
      </c>
    </row>
    <row r="4932" spans="1:10" ht="18" hidden="1" customHeight="1">
      <c r="A4932" s="414"/>
      <c r="B4932" s="411" t="s">
        <v>3625</v>
      </c>
      <c r="C4932" s="411" t="s">
        <v>3626</v>
      </c>
      <c r="D4932" s="411" t="s">
        <v>3054</v>
      </c>
      <c r="E4932" s="412">
        <v>2018</v>
      </c>
      <c r="F4932" s="413">
        <v>1889053.9</v>
      </c>
      <c r="G4932" s="413">
        <v>2850082.1</v>
      </c>
      <c r="H4932" s="410">
        <f t="shared" si="152"/>
        <v>39241000</v>
      </c>
      <c r="I4932" s="410" t="str">
        <f t="shared" si="153"/>
        <v>-- Stalo reikmenys ir virtuvės reikmenys</v>
      </c>
      <c r="J4932" s="410" t="str">
        <f t="shared" si="153"/>
        <v>kilogramai</v>
      </c>
    </row>
    <row r="4933" spans="1:10" ht="18" hidden="1" customHeight="1">
      <c r="A4933" s="414"/>
      <c r="B4933" s="414"/>
      <c r="C4933" s="414"/>
      <c r="D4933" s="414"/>
      <c r="E4933" s="412">
        <v>2017</v>
      </c>
      <c r="F4933" s="413">
        <v>2642590.4</v>
      </c>
      <c r="G4933" s="413">
        <v>2566553.2999999998</v>
      </c>
      <c r="H4933" s="410">
        <f t="shared" ref="H4933:H4996" si="154">+IF(B4933=0,H4932,VALUE(B4933))</f>
        <v>39241000</v>
      </c>
      <c r="I4933" s="410" t="str">
        <f t="shared" ref="I4933:J4996" si="155">+IF(C4933=0,I4932,C4933)</f>
        <v>-- Stalo reikmenys ir virtuvės reikmenys</v>
      </c>
      <c r="J4933" s="410" t="str">
        <f t="shared" si="155"/>
        <v>kilogramai</v>
      </c>
    </row>
    <row r="4934" spans="1:10" ht="18" hidden="1" customHeight="1">
      <c r="A4934" s="414"/>
      <c r="B4934" s="414"/>
      <c r="C4934" s="414"/>
      <c r="D4934" s="414"/>
      <c r="E4934" s="412">
        <v>2016</v>
      </c>
      <c r="F4934" s="413">
        <v>2382532.2000000002</v>
      </c>
      <c r="G4934" s="413">
        <v>2557440.7000000002</v>
      </c>
      <c r="H4934" s="410">
        <f t="shared" si="154"/>
        <v>39241000</v>
      </c>
      <c r="I4934" s="410" t="str">
        <f t="shared" si="155"/>
        <v>-- Stalo reikmenys ir virtuvės reikmenys</v>
      </c>
      <c r="J4934" s="410" t="str">
        <f t="shared" si="155"/>
        <v>kilogramai</v>
      </c>
    </row>
    <row r="4935" spans="1:10" ht="18" hidden="1" customHeight="1">
      <c r="A4935" s="414"/>
      <c r="B4935" s="414"/>
      <c r="C4935" s="414"/>
      <c r="D4935" s="414"/>
      <c r="E4935" s="412">
        <v>2015</v>
      </c>
      <c r="F4935" s="413">
        <v>1644812.9</v>
      </c>
      <c r="G4935" s="413">
        <v>4001058.5</v>
      </c>
      <c r="H4935" s="410">
        <f t="shared" si="154"/>
        <v>39241000</v>
      </c>
      <c r="I4935" s="410" t="str">
        <f t="shared" si="155"/>
        <v>-- Stalo reikmenys ir virtuvės reikmenys</v>
      </c>
      <c r="J4935" s="410" t="str">
        <f t="shared" si="155"/>
        <v>kilogramai</v>
      </c>
    </row>
    <row r="4936" spans="1:10" ht="18" hidden="1" customHeight="1">
      <c r="A4936" s="414"/>
      <c r="B4936" s="414"/>
      <c r="C4936" s="414"/>
      <c r="D4936" s="414"/>
      <c r="E4936" s="412">
        <v>2014</v>
      </c>
      <c r="F4936" s="413">
        <v>1727588.2</v>
      </c>
      <c r="G4936" s="413">
        <v>2363701.1</v>
      </c>
      <c r="H4936" s="410">
        <f t="shared" si="154"/>
        <v>39241000</v>
      </c>
      <c r="I4936" s="410" t="str">
        <f t="shared" si="155"/>
        <v>-- Stalo reikmenys ir virtuvės reikmenys</v>
      </c>
      <c r="J4936" s="410" t="str">
        <f t="shared" si="155"/>
        <v>kilogramai</v>
      </c>
    </row>
    <row r="4937" spans="1:10" ht="18" hidden="1" customHeight="1">
      <c r="A4937" s="414"/>
      <c r="B4937" s="414"/>
      <c r="C4937" s="414"/>
      <c r="D4937" s="414"/>
      <c r="E4937" s="412">
        <v>2013</v>
      </c>
      <c r="F4937" s="413">
        <v>1953432.4</v>
      </c>
      <c r="G4937" s="413">
        <v>3002834.3</v>
      </c>
      <c r="H4937" s="410">
        <f t="shared" si="154"/>
        <v>39241000</v>
      </c>
      <c r="I4937" s="410" t="str">
        <f t="shared" si="155"/>
        <v>-- Stalo reikmenys ir virtuvės reikmenys</v>
      </c>
      <c r="J4937" s="410" t="str">
        <f t="shared" si="155"/>
        <v>kilogramai</v>
      </c>
    </row>
    <row r="4938" spans="1:10" ht="18" hidden="1" customHeight="1">
      <c r="A4938" s="414"/>
      <c r="B4938" s="414"/>
      <c r="C4938" s="414"/>
      <c r="D4938" s="414"/>
      <c r="E4938" s="412">
        <v>2012</v>
      </c>
      <c r="F4938" s="413">
        <v>1400940.1</v>
      </c>
      <c r="G4938" s="413">
        <v>2098581.4</v>
      </c>
      <c r="H4938" s="410">
        <f t="shared" si="154"/>
        <v>39241000</v>
      </c>
      <c r="I4938" s="410" t="str">
        <f t="shared" si="155"/>
        <v>-- Stalo reikmenys ir virtuvės reikmenys</v>
      </c>
      <c r="J4938" s="410" t="str">
        <f t="shared" si="155"/>
        <v>kilogramai</v>
      </c>
    </row>
    <row r="4939" spans="1:10" ht="18" hidden="1" customHeight="1">
      <c r="A4939" s="414"/>
      <c r="B4939" s="414"/>
      <c r="C4939" s="414"/>
      <c r="D4939" s="414"/>
      <c r="E4939" s="412">
        <v>2011</v>
      </c>
      <c r="F4939" s="413">
        <v>1173213.2</v>
      </c>
      <c r="G4939" s="413">
        <v>2149045.2999999998</v>
      </c>
      <c r="H4939" s="410">
        <f t="shared" si="154"/>
        <v>39241000</v>
      </c>
      <c r="I4939" s="410" t="str">
        <f t="shared" si="155"/>
        <v>-- Stalo reikmenys ir virtuvės reikmenys</v>
      </c>
      <c r="J4939" s="410" t="str">
        <f t="shared" si="155"/>
        <v>kilogramai</v>
      </c>
    </row>
    <row r="4940" spans="1:10" ht="18" hidden="1" customHeight="1">
      <c r="A4940" s="414"/>
      <c r="B4940" s="414"/>
      <c r="C4940" s="414"/>
      <c r="D4940" s="414"/>
      <c r="E4940" s="412">
        <v>2010</v>
      </c>
      <c r="F4940" s="413">
        <v>828044.3</v>
      </c>
      <c r="G4940" s="413">
        <v>2030999.6</v>
      </c>
      <c r="H4940" s="410">
        <f t="shared" si="154"/>
        <v>39241000</v>
      </c>
      <c r="I4940" s="410" t="str">
        <f t="shared" si="155"/>
        <v>-- Stalo reikmenys ir virtuvės reikmenys</v>
      </c>
      <c r="J4940" s="410" t="str">
        <f t="shared" si="155"/>
        <v>kilogramai</v>
      </c>
    </row>
    <row r="4941" spans="1:10" ht="18" hidden="1" customHeight="1">
      <c r="A4941" s="414"/>
      <c r="B4941" s="414"/>
      <c r="C4941" s="414"/>
      <c r="D4941" s="414"/>
      <c r="E4941" s="412">
        <v>2009</v>
      </c>
      <c r="F4941" s="413">
        <v>687627.5</v>
      </c>
      <c r="G4941" s="413">
        <v>1889901</v>
      </c>
      <c r="H4941" s="410">
        <f t="shared" si="154"/>
        <v>39241000</v>
      </c>
      <c r="I4941" s="410" t="str">
        <f t="shared" si="155"/>
        <v>-- Stalo reikmenys ir virtuvės reikmenys</v>
      </c>
      <c r="J4941" s="410" t="str">
        <f t="shared" si="155"/>
        <v>kilogramai</v>
      </c>
    </row>
    <row r="4942" spans="1:10" ht="18" hidden="1" customHeight="1">
      <c r="A4942" s="414"/>
      <c r="B4942" s="414"/>
      <c r="C4942" s="414"/>
      <c r="D4942" s="414"/>
      <c r="E4942" s="412">
        <v>2008</v>
      </c>
      <c r="F4942" s="413">
        <v>385513.1</v>
      </c>
      <c r="G4942" s="413">
        <v>2025254</v>
      </c>
      <c r="H4942" s="410">
        <f t="shared" si="154"/>
        <v>39241000</v>
      </c>
      <c r="I4942" s="410" t="str">
        <f t="shared" si="155"/>
        <v>-- Stalo reikmenys ir virtuvės reikmenys</v>
      </c>
      <c r="J4942" s="410" t="str">
        <f t="shared" si="155"/>
        <v>kilogramai</v>
      </c>
    </row>
    <row r="4943" spans="1:10" ht="18" hidden="1" customHeight="1">
      <c r="A4943" s="414"/>
      <c r="B4943" s="414"/>
      <c r="C4943" s="414"/>
      <c r="D4943" s="414"/>
      <c r="E4943" s="412">
        <v>2007</v>
      </c>
      <c r="F4943" s="413">
        <v>388079.2</v>
      </c>
      <c r="G4943" s="413">
        <v>1858345.7</v>
      </c>
      <c r="H4943" s="410">
        <f t="shared" si="154"/>
        <v>39241000</v>
      </c>
      <c r="I4943" s="410" t="str">
        <f t="shared" si="155"/>
        <v>-- Stalo reikmenys ir virtuvės reikmenys</v>
      </c>
      <c r="J4943" s="410" t="str">
        <f t="shared" si="155"/>
        <v>kilogramai</v>
      </c>
    </row>
    <row r="4944" spans="1:10" ht="18" hidden="1" customHeight="1">
      <c r="A4944" s="414"/>
      <c r="B4944" s="414"/>
      <c r="C4944" s="414"/>
      <c r="D4944" s="414"/>
      <c r="E4944" s="412">
        <v>2006</v>
      </c>
      <c r="F4944" s="413">
        <v>194193.9</v>
      </c>
      <c r="G4944" s="413">
        <v>1964947.6</v>
      </c>
      <c r="H4944" s="410">
        <f t="shared" si="154"/>
        <v>39241000</v>
      </c>
      <c r="I4944" s="410" t="str">
        <f t="shared" si="155"/>
        <v>-- Stalo reikmenys ir virtuvės reikmenys</v>
      </c>
      <c r="J4944" s="410" t="str">
        <f t="shared" si="155"/>
        <v>kilogramai</v>
      </c>
    </row>
    <row r="4945" spans="1:10" ht="18" hidden="1" customHeight="1">
      <c r="A4945" s="414"/>
      <c r="B4945" s="414"/>
      <c r="C4945" s="414"/>
      <c r="D4945" s="414"/>
      <c r="E4945" s="412">
        <v>2005</v>
      </c>
      <c r="F4945" s="413">
        <v>196888.1</v>
      </c>
      <c r="G4945" s="413">
        <v>1640010.1</v>
      </c>
      <c r="H4945" s="410">
        <f t="shared" si="154"/>
        <v>39241000</v>
      </c>
      <c r="I4945" s="410" t="str">
        <f t="shared" si="155"/>
        <v>-- Stalo reikmenys ir virtuvės reikmenys</v>
      </c>
      <c r="J4945" s="410" t="str">
        <f t="shared" si="155"/>
        <v>kilogramai</v>
      </c>
    </row>
    <row r="4946" spans="1:10" ht="18" hidden="1" customHeight="1">
      <c r="A4946" s="414"/>
      <c r="B4946" s="411" t="s">
        <v>3627</v>
      </c>
      <c r="C4946" s="411" t="s">
        <v>3107</v>
      </c>
      <c r="D4946" s="411" t="s">
        <v>3054</v>
      </c>
      <c r="E4946" s="412">
        <v>2018</v>
      </c>
      <c r="F4946" s="413">
        <v>2606541.2000000002</v>
      </c>
      <c r="G4946" s="413">
        <v>3100512.3</v>
      </c>
      <c r="H4946" s="410">
        <f t="shared" si="154"/>
        <v>39249000</v>
      </c>
      <c r="I4946" s="410" t="str">
        <f t="shared" si="155"/>
        <v>-- Kiti</v>
      </c>
      <c r="J4946" s="410" t="str">
        <f t="shared" si="155"/>
        <v>kilogramai</v>
      </c>
    </row>
    <row r="4947" spans="1:10" ht="18" hidden="1" customHeight="1">
      <c r="A4947" s="414"/>
      <c r="B4947" s="414"/>
      <c r="C4947" s="414"/>
      <c r="D4947" s="414"/>
      <c r="E4947" s="412">
        <v>2017</v>
      </c>
      <c r="F4947" s="413">
        <v>1978503.6</v>
      </c>
      <c r="G4947" s="413">
        <v>2838321</v>
      </c>
      <c r="H4947" s="410">
        <f t="shared" si="154"/>
        <v>39249000</v>
      </c>
      <c r="I4947" s="410" t="str">
        <f t="shared" si="155"/>
        <v>-- Kiti</v>
      </c>
      <c r="J4947" s="410" t="str">
        <f t="shared" si="155"/>
        <v>kilogramai</v>
      </c>
    </row>
    <row r="4948" spans="1:10" ht="18" hidden="1" customHeight="1">
      <c r="A4948" s="414"/>
      <c r="B4948" s="414"/>
      <c r="C4948" s="414"/>
      <c r="D4948" s="414"/>
      <c r="E4948" s="412">
        <v>2016</v>
      </c>
      <c r="F4948" s="413">
        <v>2187456.5</v>
      </c>
      <c r="G4948" s="413">
        <v>2453120.4</v>
      </c>
      <c r="H4948" s="410">
        <f t="shared" si="154"/>
        <v>39249000</v>
      </c>
      <c r="I4948" s="410" t="str">
        <f t="shared" si="155"/>
        <v>-- Kiti</v>
      </c>
      <c r="J4948" s="410" t="str">
        <f t="shared" si="155"/>
        <v>kilogramai</v>
      </c>
    </row>
    <row r="4949" spans="1:10" ht="18" hidden="1" customHeight="1">
      <c r="A4949" s="414"/>
      <c r="B4949" s="414"/>
      <c r="C4949" s="414"/>
      <c r="D4949" s="414"/>
      <c r="E4949" s="412">
        <v>2015</v>
      </c>
      <c r="F4949" s="413">
        <v>3279678.1</v>
      </c>
      <c r="G4949" s="413">
        <v>2588690.7000000002</v>
      </c>
      <c r="H4949" s="410">
        <f t="shared" si="154"/>
        <v>39249000</v>
      </c>
      <c r="I4949" s="410" t="str">
        <f t="shared" si="155"/>
        <v>-- Kiti</v>
      </c>
      <c r="J4949" s="410" t="str">
        <f t="shared" si="155"/>
        <v>kilogramai</v>
      </c>
    </row>
    <row r="4950" spans="1:10" ht="18" hidden="1" customHeight="1">
      <c r="A4950" s="414"/>
      <c r="B4950" s="414"/>
      <c r="C4950" s="414"/>
      <c r="D4950" s="414"/>
      <c r="E4950" s="412">
        <v>2014</v>
      </c>
      <c r="F4950" s="413">
        <v>3525375.4</v>
      </c>
      <c r="G4950" s="413">
        <v>2839552.2</v>
      </c>
      <c r="H4950" s="410">
        <f t="shared" si="154"/>
        <v>39249000</v>
      </c>
      <c r="I4950" s="410" t="str">
        <f t="shared" si="155"/>
        <v>-- Kiti</v>
      </c>
      <c r="J4950" s="410" t="str">
        <f t="shared" si="155"/>
        <v>kilogramai</v>
      </c>
    </row>
    <row r="4951" spans="1:10" ht="18" hidden="1" customHeight="1">
      <c r="A4951" s="414"/>
      <c r="B4951" s="414"/>
      <c r="C4951" s="414"/>
      <c r="D4951" s="414"/>
      <c r="E4951" s="412">
        <v>2013</v>
      </c>
      <c r="F4951" s="413">
        <v>3314645.8</v>
      </c>
      <c r="G4951" s="413">
        <v>2595800.9</v>
      </c>
      <c r="H4951" s="410">
        <f t="shared" si="154"/>
        <v>39249000</v>
      </c>
      <c r="I4951" s="410" t="str">
        <f t="shared" si="155"/>
        <v>-- Kiti</v>
      </c>
      <c r="J4951" s="410" t="str">
        <f t="shared" si="155"/>
        <v>kilogramai</v>
      </c>
    </row>
    <row r="4952" spans="1:10" ht="18" hidden="1" customHeight="1">
      <c r="A4952" s="414"/>
      <c r="B4952" s="414"/>
      <c r="C4952" s="414"/>
      <c r="D4952" s="414"/>
      <c r="E4952" s="412">
        <v>2012</v>
      </c>
      <c r="F4952" s="413">
        <v>2830784.2</v>
      </c>
      <c r="G4952" s="413">
        <v>2594110.7999999998</v>
      </c>
      <c r="H4952" s="410">
        <f t="shared" si="154"/>
        <v>39249000</v>
      </c>
      <c r="I4952" s="410" t="str">
        <f t="shared" si="155"/>
        <v>-- Kiti</v>
      </c>
      <c r="J4952" s="410" t="str">
        <f t="shared" si="155"/>
        <v>kilogramai</v>
      </c>
    </row>
    <row r="4953" spans="1:10" ht="18" hidden="1" customHeight="1">
      <c r="A4953" s="414"/>
      <c r="B4953" s="414"/>
      <c r="C4953" s="414"/>
      <c r="D4953" s="414"/>
      <c r="E4953" s="412">
        <v>2011</v>
      </c>
      <c r="F4953" s="413">
        <v>2772108.7</v>
      </c>
      <c r="G4953" s="413">
        <v>2512415.2000000002</v>
      </c>
      <c r="H4953" s="410">
        <f t="shared" si="154"/>
        <v>39249000</v>
      </c>
      <c r="I4953" s="410" t="str">
        <f t="shared" si="155"/>
        <v>-- Kiti</v>
      </c>
      <c r="J4953" s="410" t="str">
        <f t="shared" si="155"/>
        <v>kilogramai</v>
      </c>
    </row>
    <row r="4954" spans="1:10" ht="18" hidden="1" customHeight="1">
      <c r="A4954" s="414"/>
      <c r="B4954" s="414"/>
      <c r="C4954" s="414"/>
      <c r="D4954" s="414"/>
      <c r="E4954" s="412">
        <v>2010</v>
      </c>
      <c r="F4954" s="413">
        <v>3538101.8</v>
      </c>
      <c r="G4954" s="413">
        <v>2708517.5</v>
      </c>
      <c r="H4954" s="410">
        <f t="shared" si="154"/>
        <v>39249000</v>
      </c>
      <c r="I4954" s="410" t="str">
        <f t="shared" si="155"/>
        <v>-- Kiti</v>
      </c>
      <c r="J4954" s="410" t="str">
        <f t="shared" si="155"/>
        <v>kilogramai</v>
      </c>
    </row>
    <row r="4955" spans="1:10" ht="18" hidden="1" customHeight="1">
      <c r="A4955" s="414"/>
      <c r="B4955" s="414"/>
      <c r="C4955" s="414"/>
      <c r="D4955" s="414"/>
      <c r="E4955" s="412">
        <v>2009</v>
      </c>
      <c r="F4955" s="413"/>
      <c r="G4955" s="413"/>
      <c r="H4955" s="410">
        <f t="shared" si="154"/>
        <v>39249000</v>
      </c>
      <c r="I4955" s="410" t="str">
        <f t="shared" si="155"/>
        <v>-- Kiti</v>
      </c>
      <c r="J4955" s="410" t="str">
        <f t="shared" si="155"/>
        <v>kilogramai</v>
      </c>
    </row>
    <row r="4956" spans="1:10" ht="18" hidden="1" customHeight="1">
      <c r="A4956" s="414"/>
      <c r="B4956" s="414"/>
      <c r="C4956" s="414"/>
      <c r="D4956" s="414"/>
      <c r="E4956" s="412">
        <v>2008</v>
      </c>
      <c r="F4956" s="413"/>
      <c r="G4956" s="413"/>
      <c r="H4956" s="410">
        <f t="shared" si="154"/>
        <v>39249000</v>
      </c>
      <c r="I4956" s="410" t="str">
        <f t="shared" si="155"/>
        <v>-- Kiti</v>
      </c>
      <c r="J4956" s="410" t="str">
        <f t="shared" si="155"/>
        <v>kilogramai</v>
      </c>
    </row>
    <row r="4957" spans="1:10" ht="18" hidden="1" customHeight="1">
      <c r="A4957" s="414"/>
      <c r="B4957" s="414"/>
      <c r="C4957" s="414"/>
      <c r="D4957" s="414"/>
      <c r="E4957" s="412">
        <v>2007</v>
      </c>
      <c r="F4957" s="413"/>
      <c r="G4957" s="413"/>
      <c r="H4957" s="410">
        <f t="shared" si="154"/>
        <v>39249000</v>
      </c>
      <c r="I4957" s="410" t="str">
        <f t="shared" si="155"/>
        <v>-- Kiti</v>
      </c>
      <c r="J4957" s="410" t="str">
        <f t="shared" si="155"/>
        <v>kilogramai</v>
      </c>
    </row>
    <row r="4958" spans="1:10" ht="18" hidden="1" customHeight="1">
      <c r="A4958" s="414"/>
      <c r="B4958" s="414"/>
      <c r="C4958" s="414"/>
      <c r="D4958" s="414"/>
      <c r="E4958" s="412">
        <v>2006</v>
      </c>
      <c r="F4958" s="413"/>
      <c r="G4958" s="413"/>
      <c r="H4958" s="410">
        <f t="shared" si="154"/>
        <v>39249000</v>
      </c>
      <c r="I4958" s="410" t="str">
        <f t="shared" si="155"/>
        <v>-- Kiti</v>
      </c>
      <c r="J4958" s="410" t="str">
        <f t="shared" si="155"/>
        <v>kilogramai</v>
      </c>
    </row>
    <row r="4959" spans="1:10" ht="18" hidden="1" customHeight="1">
      <c r="A4959" s="414"/>
      <c r="B4959" s="414"/>
      <c r="C4959" s="414"/>
      <c r="D4959" s="414"/>
      <c r="E4959" s="412">
        <v>2005</v>
      </c>
      <c r="F4959" s="413"/>
      <c r="G4959" s="413"/>
      <c r="H4959" s="410">
        <f t="shared" si="154"/>
        <v>39249000</v>
      </c>
      <c r="I4959" s="410" t="str">
        <f t="shared" si="155"/>
        <v>-- Kiti</v>
      </c>
      <c r="J4959" s="410" t="str">
        <f t="shared" si="155"/>
        <v>kilogramai</v>
      </c>
    </row>
    <row r="4960" spans="1:10" ht="18" hidden="1" customHeight="1">
      <c r="A4960" s="414"/>
      <c r="B4960" s="411" t="s">
        <v>3628</v>
      </c>
      <c r="C4960" s="411" t="s">
        <v>3629</v>
      </c>
      <c r="D4960" s="411" t="s">
        <v>3054</v>
      </c>
      <c r="E4960" s="412">
        <v>2018</v>
      </c>
      <c r="F4960" s="413"/>
      <c r="G4960" s="413"/>
      <c r="H4960" s="410">
        <f t="shared" si="154"/>
        <v>39249011</v>
      </c>
      <c r="I4960" s="410" t="str">
        <f t="shared" si="155"/>
        <v>-- Kempinės</v>
      </c>
      <c r="J4960" s="410" t="str">
        <f t="shared" si="155"/>
        <v>kilogramai</v>
      </c>
    </row>
    <row r="4961" spans="1:10" ht="18" hidden="1" customHeight="1">
      <c r="A4961" s="414"/>
      <c r="B4961" s="414"/>
      <c r="C4961" s="414"/>
      <c r="D4961" s="414"/>
      <c r="E4961" s="412">
        <v>2017</v>
      </c>
      <c r="F4961" s="413"/>
      <c r="G4961" s="413"/>
      <c r="H4961" s="410">
        <f t="shared" si="154"/>
        <v>39249011</v>
      </c>
      <c r="I4961" s="410" t="str">
        <f t="shared" si="155"/>
        <v>-- Kempinės</v>
      </c>
      <c r="J4961" s="410" t="str">
        <f t="shared" si="155"/>
        <v>kilogramai</v>
      </c>
    </row>
    <row r="4962" spans="1:10" ht="18" hidden="1" customHeight="1">
      <c r="A4962" s="414"/>
      <c r="B4962" s="414"/>
      <c r="C4962" s="414"/>
      <c r="D4962" s="414"/>
      <c r="E4962" s="412">
        <v>2016</v>
      </c>
      <c r="F4962" s="413"/>
      <c r="G4962" s="413"/>
      <c r="H4962" s="410">
        <f t="shared" si="154"/>
        <v>39249011</v>
      </c>
      <c r="I4962" s="410" t="str">
        <f t="shared" si="155"/>
        <v>-- Kempinės</v>
      </c>
      <c r="J4962" s="410" t="str">
        <f t="shared" si="155"/>
        <v>kilogramai</v>
      </c>
    </row>
    <row r="4963" spans="1:10" ht="18" hidden="1" customHeight="1">
      <c r="A4963" s="414"/>
      <c r="B4963" s="414"/>
      <c r="C4963" s="414"/>
      <c r="D4963" s="414"/>
      <c r="E4963" s="412">
        <v>2015</v>
      </c>
      <c r="F4963" s="413"/>
      <c r="G4963" s="413"/>
      <c r="H4963" s="410">
        <f t="shared" si="154"/>
        <v>39249011</v>
      </c>
      <c r="I4963" s="410" t="str">
        <f t="shared" si="155"/>
        <v>-- Kempinės</v>
      </c>
      <c r="J4963" s="410" t="str">
        <f t="shared" si="155"/>
        <v>kilogramai</v>
      </c>
    </row>
    <row r="4964" spans="1:10" ht="18" hidden="1" customHeight="1">
      <c r="A4964" s="414"/>
      <c r="B4964" s="414"/>
      <c r="C4964" s="414"/>
      <c r="D4964" s="414"/>
      <c r="E4964" s="412">
        <v>2014</v>
      </c>
      <c r="F4964" s="413"/>
      <c r="G4964" s="413"/>
      <c r="H4964" s="410">
        <f t="shared" si="154"/>
        <v>39249011</v>
      </c>
      <c r="I4964" s="410" t="str">
        <f t="shared" si="155"/>
        <v>-- Kempinės</v>
      </c>
      <c r="J4964" s="410" t="str">
        <f t="shared" si="155"/>
        <v>kilogramai</v>
      </c>
    </row>
    <row r="4965" spans="1:10" ht="18" hidden="1" customHeight="1">
      <c r="A4965" s="414"/>
      <c r="B4965" s="414"/>
      <c r="C4965" s="414"/>
      <c r="D4965" s="414"/>
      <c r="E4965" s="412">
        <v>2013</v>
      </c>
      <c r="F4965" s="413"/>
      <c r="G4965" s="413"/>
      <c r="H4965" s="410">
        <f t="shared" si="154"/>
        <v>39249011</v>
      </c>
      <c r="I4965" s="410" t="str">
        <f t="shared" si="155"/>
        <v>-- Kempinės</v>
      </c>
      <c r="J4965" s="410" t="str">
        <f t="shared" si="155"/>
        <v>kilogramai</v>
      </c>
    </row>
    <row r="4966" spans="1:10" ht="18" hidden="1" customHeight="1">
      <c r="A4966" s="414"/>
      <c r="B4966" s="414"/>
      <c r="C4966" s="414"/>
      <c r="D4966" s="414"/>
      <c r="E4966" s="412">
        <v>2012</v>
      </c>
      <c r="F4966" s="413"/>
      <c r="G4966" s="413"/>
      <c r="H4966" s="410">
        <f t="shared" si="154"/>
        <v>39249011</v>
      </c>
      <c r="I4966" s="410" t="str">
        <f t="shared" si="155"/>
        <v>-- Kempinės</v>
      </c>
      <c r="J4966" s="410" t="str">
        <f t="shared" si="155"/>
        <v>kilogramai</v>
      </c>
    </row>
    <row r="4967" spans="1:10" ht="18" hidden="1" customHeight="1">
      <c r="A4967" s="414"/>
      <c r="B4967" s="414"/>
      <c r="C4967" s="414"/>
      <c r="D4967" s="414"/>
      <c r="E4967" s="412">
        <v>2011</v>
      </c>
      <c r="F4967" s="413"/>
      <c r="G4967" s="413"/>
      <c r="H4967" s="410">
        <f t="shared" si="154"/>
        <v>39249011</v>
      </c>
      <c r="I4967" s="410" t="str">
        <f t="shared" si="155"/>
        <v>-- Kempinės</v>
      </c>
      <c r="J4967" s="410" t="str">
        <f t="shared" si="155"/>
        <v>kilogramai</v>
      </c>
    </row>
    <row r="4968" spans="1:10" ht="18" hidden="1" customHeight="1">
      <c r="A4968" s="414"/>
      <c r="B4968" s="414"/>
      <c r="C4968" s="414"/>
      <c r="D4968" s="414"/>
      <c r="E4968" s="412">
        <v>2010</v>
      </c>
      <c r="F4968" s="413"/>
      <c r="G4968" s="413"/>
      <c r="H4968" s="410">
        <f t="shared" si="154"/>
        <v>39249011</v>
      </c>
      <c r="I4968" s="410" t="str">
        <f t="shared" si="155"/>
        <v>-- Kempinės</v>
      </c>
      <c r="J4968" s="410" t="str">
        <f t="shared" si="155"/>
        <v>kilogramai</v>
      </c>
    </row>
    <row r="4969" spans="1:10" ht="18" hidden="1" customHeight="1">
      <c r="A4969" s="414"/>
      <c r="B4969" s="414"/>
      <c r="C4969" s="414"/>
      <c r="D4969" s="414"/>
      <c r="E4969" s="412">
        <v>2009</v>
      </c>
      <c r="F4969" s="413">
        <v>321341.2</v>
      </c>
      <c r="G4969" s="413">
        <v>75973.7</v>
      </c>
      <c r="H4969" s="410">
        <f t="shared" si="154"/>
        <v>39249011</v>
      </c>
      <c r="I4969" s="410" t="str">
        <f t="shared" si="155"/>
        <v>-- Kempinės</v>
      </c>
      <c r="J4969" s="410" t="str">
        <f t="shared" si="155"/>
        <v>kilogramai</v>
      </c>
    </row>
    <row r="4970" spans="1:10" ht="18" hidden="1" customHeight="1">
      <c r="A4970" s="414"/>
      <c r="B4970" s="414"/>
      <c r="C4970" s="414"/>
      <c r="D4970" s="414"/>
      <c r="E4970" s="412">
        <v>2008</v>
      </c>
      <c r="F4970" s="413">
        <v>405489.6</v>
      </c>
      <c r="G4970" s="413">
        <v>202630</v>
      </c>
      <c r="H4970" s="410">
        <f t="shared" si="154"/>
        <v>39249011</v>
      </c>
      <c r="I4970" s="410" t="str">
        <f t="shared" si="155"/>
        <v>-- Kempinės</v>
      </c>
      <c r="J4970" s="410" t="str">
        <f t="shared" si="155"/>
        <v>kilogramai</v>
      </c>
    </row>
    <row r="4971" spans="1:10" ht="18" hidden="1" customHeight="1">
      <c r="A4971" s="414"/>
      <c r="B4971" s="414"/>
      <c r="C4971" s="414"/>
      <c r="D4971" s="414"/>
      <c r="E4971" s="412">
        <v>2007</v>
      </c>
      <c r="F4971" s="413">
        <v>383053.7</v>
      </c>
      <c r="G4971" s="413">
        <v>147029.5</v>
      </c>
      <c r="H4971" s="410">
        <f t="shared" si="154"/>
        <v>39249011</v>
      </c>
      <c r="I4971" s="410" t="str">
        <f t="shared" si="155"/>
        <v>-- Kempinės</v>
      </c>
      <c r="J4971" s="410" t="str">
        <f t="shared" si="155"/>
        <v>kilogramai</v>
      </c>
    </row>
    <row r="4972" spans="1:10" ht="18" hidden="1" customHeight="1">
      <c r="A4972" s="414"/>
      <c r="B4972" s="414"/>
      <c r="C4972" s="414"/>
      <c r="D4972" s="414"/>
      <c r="E4972" s="412">
        <v>2006</v>
      </c>
      <c r="F4972" s="413">
        <v>354355.7</v>
      </c>
      <c r="G4972" s="413">
        <v>112949.1</v>
      </c>
      <c r="H4972" s="410">
        <f t="shared" si="154"/>
        <v>39249011</v>
      </c>
      <c r="I4972" s="410" t="str">
        <f t="shared" si="155"/>
        <v>-- Kempinės</v>
      </c>
      <c r="J4972" s="410" t="str">
        <f t="shared" si="155"/>
        <v>kilogramai</v>
      </c>
    </row>
    <row r="4973" spans="1:10" ht="18" hidden="1" customHeight="1">
      <c r="A4973" s="414"/>
      <c r="B4973" s="414"/>
      <c r="C4973" s="414"/>
      <c r="D4973" s="414"/>
      <c r="E4973" s="412">
        <v>2005</v>
      </c>
      <c r="F4973" s="413">
        <v>226769.7</v>
      </c>
      <c r="G4973" s="413">
        <v>74504.899999999994</v>
      </c>
      <c r="H4973" s="410">
        <f t="shared" si="154"/>
        <v>39249011</v>
      </c>
      <c r="I4973" s="410" t="str">
        <f t="shared" si="155"/>
        <v>-- Kempinės</v>
      </c>
      <c r="J4973" s="410" t="str">
        <f t="shared" si="155"/>
        <v>kilogramai</v>
      </c>
    </row>
    <row r="4974" spans="1:10" ht="18" hidden="1" customHeight="1">
      <c r="A4974" s="414"/>
      <c r="B4974" s="411" t="s">
        <v>3630</v>
      </c>
      <c r="C4974" s="411" t="s">
        <v>3107</v>
      </c>
      <c r="D4974" s="411" t="s">
        <v>3054</v>
      </c>
      <c r="E4974" s="412">
        <v>2018</v>
      </c>
      <c r="F4974" s="413"/>
      <c r="G4974" s="413"/>
      <c r="H4974" s="410">
        <f t="shared" si="154"/>
        <v>39249019</v>
      </c>
      <c r="I4974" s="410" t="str">
        <f t="shared" si="155"/>
        <v>-- Kiti</v>
      </c>
      <c r="J4974" s="410" t="str">
        <f t="shared" si="155"/>
        <v>kilogramai</v>
      </c>
    </row>
    <row r="4975" spans="1:10" ht="18" hidden="1" customHeight="1">
      <c r="A4975" s="414"/>
      <c r="B4975" s="414"/>
      <c r="C4975" s="414"/>
      <c r="D4975" s="414"/>
      <c r="E4975" s="412">
        <v>2017</v>
      </c>
      <c r="F4975" s="413"/>
      <c r="G4975" s="413"/>
      <c r="H4975" s="410">
        <f t="shared" si="154"/>
        <v>39249019</v>
      </c>
      <c r="I4975" s="410" t="str">
        <f t="shared" si="155"/>
        <v>-- Kiti</v>
      </c>
      <c r="J4975" s="410" t="str">
        <f t="shared" si="155"/>
        <v>kilogramai</v>
      </c>
    </row>
    <row r="4976" spans="1:10" ht="18" hidden="1" customHeight="1">
      <c r="A4976" s="414"/>
      <c r="B4976" s="414"/>
      <c r="C4976" s="414"/>
      <c r="D4976" s="414"/>
      <c r="E4976" s="412">
        <v>2016</v>
      </c>
      <c r="F4976" s="413"/>
      <c r="G4976" s="413"/>
      <c r="H4976" s="410">
        <f t="shared" si="154"/>
        <v>39249019</v>
      </c>
      <c r="I4976" s="410" t="str">
        <f t="shared" si="155"/>
        <v>-- Kiti</v>
      </c>
      <c r="J4976" s="410" t="str">
        <f t="shared" si="155"/>
        <v>kilogramai</v>
      </c>
    </row>
    <row r="4977" spans="1:10" ht="18" hidden="1" customHeight="1">
      <c r="A4977" s="414"/>
      <c r="B4977" s="414"/>
      <c r="C4977" s="414"/>
      <c r="D4977" s="414"/>
      <c r="E4977" s="412">
        <v>2015</v>
      </c>
      <c r="F4977" s="413"/>
      <c r="G4977" s="413"/>
      <c r="H4977" s="410">
        <f t="shared" si="154"/>
        <v>39249019</v>
      </c>
      <c r="I4977" s="410" t="str">
        <f t="shared" si="155"/>
        <v>-- Kiti</v>
      </c>
      <c r="J4977" s="410" t="str">
        <f t="shared" si="155"/>
        <v>kilogramai</v>
      </c>
    </row>
    <row r="4978" spans="1:10" ht="18" hidden="1" customHeight="1">
      <c r="A4978" s="414"/>
      <c r="B4978" s="414"/>
      <c r="C4978" s="414"/>
      <c r="D4978" s="414"/>
      <c r="E4978" s="412">
        <v>2014</v>
      </c>
      <c r="F4978" s="413"/>
      <c r="G4978" s="413"/>
      <c r="H4978" s="410">
        <f t="shared" si="154"/>
        <v>39249019</v>
      </c>
      <c r="I4978" s="410" t="str">
        <f t="shared" si="155"/>
        <v>-- Kiti</v>
      </c>
      <c r="J4978" s="410" t="str">
        <f t="shared" si="155"/>
        <v>kilogramai</v>
      </c>
    </row>
    <row r="4979" spans="1:10" ht="18" hidden="1" customHeight="1">
      <c r="A4979" s="414"/>
      <c r="B4979" s="414"/>
      <c r="C4979" s="414"/>
      <c r="D4979" s="414"/>
      <c r="E4979" s="412">
        <v>2013</v>
      </c>
      <c r="F4979" s="413"/>
      <c r="G4979" s="413"/>
      <c r="H4979" s="410">
        <f t="shared" si="154"/>
        <v>39249019</v>
      </c>
      <c r="I4979" s="410" t="str">
        <f t="shared" si="155"/>
        <v>-- Kiti</v>
      </c>
      <c r="J4979" s="410" t="str">
        <f t="shared" si="155"/>
        <v>kilogramai</v>
      </c>
    </row>
    <row r="4980" spans="1:10" ht="18" hidden="1" customHeight="1">
      <c r="A4980" s="414"/>
      <c r="B4980" s="414"/>
      <c r="C4980" s="414"/>
      <c r="D4980" s="414"/>
      <c r="E4980" s="412">
        <v>2012</v>
      </c>
      <c r="F4980" s="413"/>
      <c r="G4980" s="413"/>
      <c r="H4980" s="410">
        <f t="shared" si="154"/>
        <v>39249019</v>
      </c>
      <c r="I4980" s="410" t="str">
        <f t="shared" si="155"/>
        <v>-- Kiti</v>
      </c>
      <c r="J4980" s="410" t="str">
        <f t="shared" si="155"/>
        <v>kilogramai</v>
      </c>
    </row>
    <row r="4981" spans="1:10" ht="18" hidden="1" customHeight="1">
      <c r="A4981" s="414"/>
      <c r="B4981" s="414"/>
      <c r="C4981" s="414"/>
      <c r="D4981" s="414"/>
      <c r="E4981" s="412">
        <v>2011</v>
      </c>
      <c r="F4981" s="413"/>
      <c r="G4981" s="413"/>
      <c r="H4981" s="410">
        <f t="shared" si="154"/>
        <v>39249019</v>
      </c>
      <c r="I4981" s="410" t="str">
        <f t="shared" si="155"/>
        <v>-- Kiti</v>
      </c>
      <c r="J4981" s="410" t="str">
        <f t="shared" si="155"/>
        <v>kilogramai</v>
      </c>
    </row>
    <row r="4982" spans="1:10" ht="18" hidden="1" customHeight="1">
      <c r="A4982" s="414"/>
      <c r="B4982" s="414"/>
      <c r="C4982" s="414"/>
      <c r="D4982" s="414"/>
      <c r="E4982" s="412">
        <v>2010</v>
      </c>
      <c r="F4982" s="413"/>
      <c r="G4982" s="413"/>
      <c r="H4982" s="410">
        <f t="shared" si="154"/>
        <v>39249019</v>
      </c>
      <c r="I4982" s="410" t="str">
        <f t="shared" si="155"/>
        <v>-- Kiti</v>
      </c>
      <c r="J4982" s="410" t="str">
        <f t="shared" si="155"/>
        <v>kilogramai</v>
      </c>
    </row>
    <row r="4983" spans="1:10" ht="18" hidden="1" customHeight="1">
      <c r="A4983" s="414"/>
      <c r="B4983" s="414"/>
      <c r="C4983" s="414"/>
      <c r="D4983" s="414"/>
      <c r="E4983" s="412">
        <v>2009</v>
      </c>
      <c r="F4983" s="413">
        <v>451126.6</v>
      </c>
      <c r="G4983" s="413">
        <v>423870.6</v>
      </c>
      <c r="H4983" s="410">
        <f t="shared" si="154"/>
        <v>39249019</v>
      </c>
      <c r="I4983" s="410" t="str">
        <f t="shared" si="155"/>
        <v>-- Kiti</v>
      </c>
      <c r="J4983" s="410" t="str">
        <f t="shared" si="155"/>
        <v>kilogramai</v>
      </c>
    </row>
    <row r="4984" spans="1:10" ht="18" hidden="1" customHeight="1">
      <c r="A4984" s="414"/>
      <c r="B4984" s="414"/>
      <c r="C4984" s="414"/>
      <c r="D4984" s="414"/>
      <c r="E4984" s="412">
        <v>2008</v>
      </c>
      <c r="F4984" s="413">
        <v>423224.4</v>
      </c>
      <c r="G4984" s="413">
        <v>499094.6</v>
      </c>
      <c r="H4984" s="410">
        <f t="shared" si="154"/>
        <v>39249019</v>
      </c>
      <c r="I4984" s="410" t="str">
        <f t="shared" si="155"/>
        <v>-- Kiti</v>
      </c>
      <c r="J4984" s="410" t="str">
        <f t="shared" si="155"/>
        <v>kilogramai</v>
      </c>
    </row>
    <row r="4985" spans="1:10" ht="18" hidden="1" customHeight="1">
      <c r="A4985" s="414"/>
      <c r="B4985" s="414"/>
      <c r="C4985" s="414"/>
      <c r="D4985" s="414"/>
      <c r="E4985" s="412">
        <v>2007</v>
      </c>
      <c r="F4985" s="413">
        <v>320711.2</v>
      </c>
      <c r="G4985" s="413">
        <v>378303.2</v>
      </c>
      <c r="H4985" s="410">
        <f t="shared" si="154"/>
        <v>39249019</v>
      </c>
      <c r="I4985" s="410" t="str">
        <f t="shared" si="155"/>
        <v>-- Kiti</v>
      </c>
      <c r="J4985" s="410" t="str">
        <f t="shared" si="155"/>
        <v>kilogramai</v>
      </c>
    </row>
    <row r="4986" spans="1:10" ht="18" hidden="1" customHeight="1">
      <c r="A4986" s="414"/>
      <c r="B4986" s="414"/>
      <c r="C4986" s="414"/>
      <c r="D4986" s="414"/>
      <c r="E4986" s="412">
        <v>2006</v>
      </c>
      <c r="F4986" s="413">
        <v>118143.4</v>
      </c>
      <c r="G4986" s="413">
        <v>68694.2</v>
      </c>
      <c r="H4986" s="410">
        <f t="shared" si="154"/>
        <v>39249019</v>
      </c>
      <c r="I4986" s="410" t="str">
        <f t="shared" si="155"/>
        <v>-- Kiti</v>
      </c>
      <c r="J4986" s="410" t="str">
        <f t="shared" si="155"/>
        <v>kilogramai</v>
      </c>
    </row>
    <row r="4987" spans="1:10" ht="18" hidden="1" customHeight="1">
      <c r="A4987" s="414"/>
      <c r="B4987" s="414"/>
      <c r="C4987" s="414"/>
      <c r="D4987" s="414"/>
      <c r="E4987" s="412">
        <v>2005</v>
      </c>
      <c r="F4987" s="413">
        <v>31652.6</v>
      </c>
      <c r="G4987" s="413">
        <v>31719.9</v>
      </c>
      <c r="H4987" s="410">
        <f t="shared" si="154"/>
        <v>39249019</v>
      </c>
      <c r="I4987" s="410" t="str">
        <f t="shared" si="155"/>
        <v>-- Kiti</v>
      </c>
      <c r="J4987" s="410" t="str">
        <f t="shared" si="155"/>
        <v>kilogramai</v>
      </c>
    </row>
    <row r="4988" spans="1:10" ht="18" hidden="1" customHeight="1">
      <c r="A4988" s="414"/>
      <c r="B4988" s="411" t="s">
        <v>3631</v>
      </c>
      <c r="C4988" s="411" t="s">
        <v>3107</v>
      </c>
      <c r="D4988" s="411" t="s">
        <v>3054</v>
      </c>
      <c r="E4988" s="412">
        <v>2018</v>
      </c>
      <c r="F4988" s="413"/>
      <c r="G4988" s="413"/>
      <c r="H4988" s="410">
        <f t="shared" si="154"/>
        <v>39249090</v>
      </c>
      <c r="I4988" s="410" t="str">
        <f t="shared" si="155"/>
        <v>-- Kiti</v>
      </c>
      <c r="J4988" s="410" t="str">
        <f t="shared" si="155"/>
        <v>kilogramai</v>
      </c>
    </row>
    <row r="4989" spans="1:10" ht="18" hidden="1" customHeight="1">
      <c r="A4989" s="414"/>
      <c r="B4989" s="414"/>
      <c r="C4989" s="414"/>
      <c r="D4989" s="414"/>
      <c r="E4989" s="412">
        <v>2017</v>
      </c>
      <c r="F4989" s="413"/>
      <c r="G4989" s="413"/>
      <c r="H4989" s="410">
        <f t="shared" si="154"/>
        <v>39249090</v>
      </c>
      <c r="I4989" s="410" t="str">
        <f t="shared" si="155"/>
        <v>-- Kiti</v>
      </c>
      <c r="J4989" s="410" t="str">
        <f t="shared" si="155"/>
        <v>kilogramai</v>
      </c>
    </row>
    <row r="4990" spans="1:10" ht="18" hidden="1" customHeight="1">
      <c r="A4990" s="414"/>
      <c r="B4990" s="414"/>
      <c r="C4990" s="414"/>
      <c r="D4990" s="414"/>
      <c r="E4990" s="412">
        <v>2016</v>
      </c>
      <c r="F4990" s="413"/>
      <c r="G4990" s="413"/>
      <c r="H4990" s="410">
        <f t="shared" si="154"/>
        <v>39249090</v>
      </c>
      <c r="I4990" s="410" t="str">
        <f t="shared" si="155"/>
        <v>-- Kiti</v>
      </c>
      <c r="J4990" s="410" t="str">
        <f t="shared" si="155"/>
        <v>kilogramai</v>
      </c>
    </row>
    <row r="4991" spans="1:10" ht="18" hidden="1" customHeight="1">
      <c r="A4991" s="414"/>
      <c r="B4991" s="414"/>
      <c r="C4991" s="414"/>
      <c r="D4991" s="414"/>
      <c r="E4991" s="412">
        <v>2015</v>
      </c>
      <c r="F4991" s="413"/>
      <c r="G4991" s="413"/>
      <c r="H4991" s="410">
        <f t="shared" si="154"/>
        <v>39249090</v>
      </c>
      <c r="I4991" s="410" t="str">
        <f t="shared" si="155"/>
        <v>-- Kiti</v>
      </c>
      <c r="J4991" s="410" t="str">
        <f t="shared" si="155"/>
        <v>kilogramai</v>
      </c>
    </row>
    <row r="4992" spans="1:10" ht="18" hidden="1" customHeight="1">
      <c r="A4992" s="414"/>
      <c r="B4992" s="414"/>
      <c r="C4992" s="414"/>
      <c r="D4992" s="414"/>
      <c r="E4992" s="412">
        <v>2014</v>
      </c>
      <c r="F4992" s="413"/>
      <c r="G4992" s="413"/>
      <c r="H4992" s="410">
        <f t="shared" si="154"/>
        <v>39249090</v>
      </c>
      <c r="I4992" s="410" t="str">
        <f t="shared" si="155"/>
        <v>-- Kiti</v>
      </c>
      <c r="J4992" s="410" t="str">
        <f t="shared" si="155"/>
        <v>kilogramai</v>
      </c>
    </row>
    <row r="4993" spans="1:10" ht="18" hidden="1" customHeight="1">
      <c r="A4993" s="414"/>
      <c r="B4993" s="414"/>
      <c r="C4993" s="414"/>
      <c r="D4993" s="414"/>
      <c r="E4993" s="412">
        <v>2013</v>
      </c>
      <c r="F4993" s="413"/>
      <c r="G4993" s="413"/>
      <c r="H4993" s="410">
        <f t="shared" si="154"/>
        <v>39249090</v>
      </c>
      <c r="I4993" s="410" t="str">
        <f t="shared" si="155"/>
        <v>-- Kiti</v>
      </c>
      <c r="J4993" s="410" t="str">
        <f t="shared" si="155"/>
        <v>kilogramai</v>
      </c>
    </row>
    <row r="4994" spans="1:10" ht="18" hidden="1" customHeight="1">
      <c r="A4994" s="414"/>
      <c r="B4994" s="414"/>
      <c r="C4994" s="414"/>
      <c r="D4994" s="414"/>
      <c r="E4994" s="412">
        <v>2012</v>
      </c>
      <c r="F4994" s="413"/>
      <c r="G4994" s="413"/>
      <c r="H4994" s="410">
        <f t="shared" si="154"/>
        <v>39249090</v>
      </c>
      <c r="I4994" s="410" t="str">
        <f t="shared" si="155"/>
        <v>-- Kiti</v>
      </c>
      <c r="J4994" s="410" t="str">
        <f t="shared" si="155"/>
        <v>kilogramai</v>
      </c>
    </row>
    <row r="4995" spans="1:10" ht="18" hidden="1" customHeight="1">
      <c r="A4995" s="414"/>
      <c r="B4995" s="414"/>
      <c r="C4995" s="414"/>
      <c r="D4995" s="414"/>
      <c r="E4995" s="412">
        <v>2011</v>
      </c>
      <c r="F4995" s="413"/>
      <c r="G4995" s="413"/>
      <c r="H4995" s="410">
        <f t="shared" si="154"/>
        <v>39249090</v>
      </c>
      <c r="I4995" s="410" t="str">
        <f t="shared" si="155"/>
        <v>-- Kiti</v>
      </c>
      <c r="J4995" s="410" t="str">
        <f t="shared" si="155"/>
        <v>kilogramai</v>
      </c>
    </row>
    <row r="4996" spans="1:10" ht="18" hidden="1" customHeight="1">
      <c r="A4996" s="414"/>
      <c r="B4996" s="414"/>
      <c r="C4996" s="414"/>
      <c r="D4996" s="414"/>
      <c r="E4996" s="412">
        <v>2010</v>
      </c>
      <c r="F4996" s="413"/>
      <c r="G4996" s="413"/>
      <c r="H4996" s="410">
        <f t="shared" si="154"/>
        <v>39249090</v>
      </c>
      <c r="I4996" s="410" t="str">
        <f t="shared" si="155"/>
        <v>-- Kiti</v>
      </c>
      <c r="J4996" s="410" t="str">
        <f t="shared" si="155"/>
        <v>kilogramai</v>
      </c>
    </row>
    <row r="4997" spans="1:10" ht="18" hidden="1" customHeight="1">
      <c r="A4997" s="414"/>
      <c r="B4997" s="414"/>
      <c r="C4997" s="414"/>
      <c r="D4997" s="414"/>
      <c r="E4997" s="412">
        <v>2009</v>
      </c>
      <c r="F4997" s="413">
        <v>2773447.2</v>
      </c>
      <c r="G4997" s="413">
        <v>1846386.7</v>
      </c>
      <c r="H4997" s="410">
        <f t="shared" ref="H4997:H5060" si="156">+IF(B4997=0,H4996,VALUE(B4997))</f>
        <v>39249090</v>
      </c>
      <c r="I4997" s="410" t="str">
        <f t="shared" ref="I4997:J5060" si="157">+IF(C4997=0,I4996,C4997)</f>
        <v>-- Kiti</v>
      </c>
      <c r="J4997" s="410" t="str">
        <f t="shared" si="157"/>
        <v>kilogramai</v>
      </c>
    </row>
    <row r="4998" spans="1:10" ht="18" hidden="1" customHeight="1">
      <c r="A4998" s="414"/>
      <c r="B4998" s="414"/>
      <c r="C4998" s="414"/>
      <c r="D4998" s="414"/>
      <c r="E4998" s="412">
        <v>2008</v>
      </c>
      <c r="F4998" s="413">
        <v>2679925.5</v>
      </c>
      <c r="G4998" s="413">
        <v>2142555.9</v>
      </c>
      <c r="H4998" s="410">
        <f t="shared" si="156"/>
        <v>39249090</v>
      </c>
      <c r="I4998" s="410" t="str">
        <f t="shared" si="157"/>
        <v>-- Kiti</v>
      </c>
      <c r="J4998" s="410" t="str">
        <f t="shared" si="157"/>
        <v>kilogramai</v>
      </c>
    </row>
    <row r="4999" spans="1:10" ht="18" hidden="1" customHeight="1">
      <c r="A4999" s="414"/>
      <c r="B4999" s="414"/>
      <c r="C4999" s="414"/>
      <c r="D4999" s="414"/>
      <c r="E4999" s="412">
        <v>2007</v>
      </c>
      <c r="F4999" s="413">
        <v>1903531.1</v>
      </c>
      <c r="G4999" s="413">
        <v>2242283.1</v>
      </c>
      <c r="H4999" s="410">
        <f t="shared" si="156"/>
        <v>39249090</v>
      </c>
      <c r="I4999" s="410" t="str">
        <f t="shared" si="157"/>
        <v>-- Kiti</v>
      </c>
      <c r="J4999" s="410" t="str">
        <f t="shared" si="157"/>
        <v>kilogramai</v>
      </c>
    </row>
    <row r="5000" spans="1:10" ht="18" hidden="1" customHeight="1">
      <c r="A5000" s="414"/>
      <c r="B5000" s="414"/>
      <c r="C5000" s="414"/>
      <c r="D5000" s="414"/>
      <c r="E5000" s="412">
        <v>2006</v>
      </c>
      <c r="F5000" s="413">
        <v>1471624.5</v>
      </c>
      <c r="G5000" s="413">
        <v>2266333.4</v>
      </c>
      <c r="H5000" s="410">
        <f t="shared" si="156"/>
        <v>39249090</v>
      </c>
      <c r="I5000" s="410" t="str">
        <f t="shared" si="157"/>
        <v>-- Kiti</v>
      </c>
      <c r="J5000" s="410" t="str">
        <f t="shared" si="157"/>
        <v>kilogramai</v>
      </c>
    </row>
    <row r="5001" spans="1:10" ht="18" hidden="1" customHeight="1">
      <c r="A5001" s="414"/>
      <c r="B5001" s="414"/>
      <c r="C5001" s="414"/>
      <c r="D5001" s="414"/>
      <c r="E5001" s="412">
        <v>2005</v>
      </c>
      <c r="F5001" s="413">
        <v>478730</v>
      </c>
      <c r="G5001" s="413">
        <v>1756420.9</v>
      </c>
      <c r="H5001" s="410">
        <f t="shared" si="156"/>
        <v>39249090</v>
      </c>
      <c r="I5001" s="410" t="str">
        <f t="shared" si="157"/>
        <v>-- Kiti</v>
      </c>
      <c r="J5001" s="410" t="str">
        <f t="shared" si="157"/>
        <v>kilogramai</v>
      </c>
    </row>
    <row r="5002" spans="1:10" ht="18" hidden="1" customHeight="1">
      <c r="A5002" s="414"/>
      <c r="B5002" s="411" t="s">
        <v>3632</v>
      </c>
      <c r="C5002" s="411" t="s">
        <v>3633</v>
      </c>
      <c r="D5002" s="411" t="s">
        <v>3054</v>
      </c>
      <c r="E5002" s="412">
        <v>2018</v>
      </c>
      <c r="F5002" s="413">
        <v>645111.80000000005</v>
      </c>
      <c r="G5002" s="413">
        <v>3736933</v>
      </c>
      <c r="H5002" s="410">
        <f t="shared" si="156"/>
        <v>39251000</v>
      </c>
      <c r="I5002" s="410" t="str">
        <f t="shared" si="157"/>
        <v>-- Rezervuarai, cisternos, bakai ir panašios talpyklos, kurių talpa didesnė kaip 300 litrų</v>
      </c>
      <c r="J5002" s="410" t="str">
        <f t="shared" si="157"/>
        <v>kilogramai</v>
      </c>
    </row>
    <row r="5003" spans="1:10" ht="18" hidden="1" customHeight="1">
      <c r="A5003" s="414"/>
      <c r="B5003" s="414"/>
      <c r="C5003" s="414"/>
      <c r="D5003" s="414"/>
      <c r="E5003" s="412">
        <v>2017</v>
      </c>
      <c r="F5003" s="413">
        <v>606974.30000000005</v>
      </c>
      <c r="G5003" s="413">
        <v>1352424.9</v>
      </c>
      <c r="H5003" s="410">
        <f t="shared" si="156"/>
        <v>39251000</v>
      </c>
      <c r="I5003" s="410" t="str">
        <f t="shared" si="157"/>
        <v>-- Rezervuarai, cisternos, bakai ir panašios talpyklos, kurių talpa didesnė kaip 300 litrų</v>
      </c>
      <c r="J5003" s="410" t="str">
        <f t="shared" si="157"/>
        <v>kilogramai</v>
      </c>
    </row>
    <row r="5004" spans="1:10" ht="18" hidden="1" customHeight="1">
      <c r="A5004" s="414"/>
      <c r="B5004" s="414"/>
      <c r="C5004" s="414"/>
      <c r="D5004" s="414"/>
      <c r="E5004" s="412">
        <v>2016</v>
      </c>
      <c r="F5004" s="413">
        <v>633836.80000000005</v>
      </c>
      <c r="G5004" s="413">
        <v>866197.5</v>
      </c>
      <c r="H5004" s="410">
        <f t="shared" si="156"/>
        <v>39251000</v>
      </c>
      <c r="I5004" s="410" t="str">
        <f t="shared" si="157"/>
        <v>-- Rezervuarai, cisternos, bakai ir panašios talpyklos, kurių talpa didesnė kaip 300 litrų</v>
      </c>
      <c r="J5004" s="410" t="str">
        <f t="shared" si="157"/>
        <v>kilogramai</v>
      </c>
    </row>
    <row r="5005" spans="1:10" ht="18" hidden="1" customHeight="1">
      <c r="A5005" s="414"/>
      <c r="B5005" s="414"/>
      <c r="C5005" s="414"/>
      <c r="D5005" s="414"/>
      <c r="E5005" s="412">
        <v>2015</v>
      </c>
      <c r="F5005" s="413">
        <v>452354.4</v>
      </c>
      <c r="G5005" s="413">
        <v>812090.2</v>
      </c>
      <c r="H5005" s="410">
        <f t="shared" si="156"/>
        <v>39251000</v>
      </c>
      <c r="I5005" s="410" t="str">
        <f t="shared" si="157"/>
        <v>-- Rezervuarai, cisternos, bakai ir panašios talpyklos, kurių talpa didesnė kaip 300 litrų</v>
      </c>
      <c r="J5005" s="410" t="str">
        <f t="shared" si="157"/>
        <v>kilogramai</v>
      </c>
    </row>
    <row r="5006" spans="1:10" ht="18" hidden="1" customHeight="1">
      <c r="A5006" s="414"/>
      <c r="B5006" s="414"/>
      <c r="C5006" s="414"/>
      <c r="D5006" s="414"/>
      <c r="E5006" s="412">
        <v>2014</v>
      </c>
      <c r="F5006" s="413">
        <v>425571.9</v>
      </c>
      <c r="G5006" s="413">
        <v>949645.5</v>
      </c>
      <c r="H5006" s="410">
        <f t="shared" si="156"/>
        <v>39251000</v>
      </c>
      <c r="I5006" s="410" t="str">
        <f t="shared" si="157"/>
        <v>-- Rezervuarai, cisternos, bakai ir panašios talpyklos, kurių talpa didesnė kaip 300 litrų</v>
      </c>
      <c r="J5006" s="410" t="str">
        <f t="shared" si="157"/>
        <v>kilogramai</v>
      </c>
    </row>
    <row r="5007" spans="1:10" ht="18" hidden="1" customHeight="1">
      <c r="A5007" s="414"/>
      <c r="B5007" s="414"/>
      <c r="C5007" s="414"/>
      <c r="D5007" s="414"/>
      <c r="E5007" s="412">
        <v>2013</v>
      </c>
      <c r="F5007" s="413">
        <v>374886.8</v>
      </c>
      <c r="G5007" s="413">
        <v>830806.4</v>
      </c>
      <c r="H5007" s="410">
        <f t="shared" si="156"/>
        <v>39251000</v>
      </c>
      <c r="I5007" s="410" t="str">
        <f t="shared" si="157"/>
        <v>-- Rezervuarai, cisternos, bakai ir panašios talpyklos, kurių talpa didesnė kaip 300 litrų</v>
      </c>
      <c r="J5007" s="410" t="str">
        <f t="shared" si="157"/>
        <v>kilogramai</v>
      </c>
    </row>
    <row r="5008" spans="1:10" ht="18" hidden="1" customHeight="1">
      <c r="A5008" s="414"/>
      <c r="B5008" s="414"/>
      <c r="C5008" s="414"/>
      <c r="D5008" s="414"/>
      <c r="E5008" s="412">
        <v>2012</v>
      </c>
      <c r="F5008" s="413">
        <v>382091.1</v>
      </c>
      <c r="G5008" s="413">
        <v>694080.3</v>
      </c>
      <c r="H5008" s="410">
        <f t="shared" si="156"/>
        <v>39251000</v>
      </c>
      <c r="I5008" s="410" t="str">
        <f t="shared" si="157"/>
        <v>-- Rezervuarai, cisternos, bakai ir panašios talpyklos, kurių talpa didesnė kaip 300 litrų</v>
      </c>
      <c r="J5008" s="410" t="str">
        <f t="shared" si="157"/>
        <v>kilogramai</v>
      </c>
    </row>
    <row r="5009" spans="1:10" ht="18" hidden="1" customHeight="1">
      <c r="A5009" s="414"/>
      <c r="B5009" s="414"/>
      <c r="C5009" s="414"/>
      <c r="D5009" s="414"/>
      <c r="E5009" s="412">
        <v>2011</v>
      </c>
      <c r="F5009" s="413">
        <v>434480.4</v>
      </c>
      <c r="G5009" s="413">
        <v>624865.69999999995</v>
      </c>
      <c r="H5009" s="410">
        <f t="shared" si="156"/>
        <v>39251000</v>
      </c>
      <c r="I5009" s="410" t="str">
        <f t="shared" si="157"/>
        <v>-- Rezervuarai, cisternos, bakai ir panašios talpyklos, kurių talpa didesnė kaip 300 litrų</v>
      </c>
      <c r="J5009" s="410" t="str">
        <f t="shared" si="157"/>
        <v>kilogramai</v>
      </c>
    </row>
    <row r="5010" spans="1:10" ht="18" hidden="1" customHeight="1">
      <c r="A5010" s="414"/>
      <c r="B5010" s="414"/>
      <c r="C5010" s="414"/>
      <c r="D5010" s="414"/>
      <c r="E5010" s="412">
        <v>2010</v>
      </c>
      <c r="F5010" s="413">
        <v>198263</v>
      </c>
      <c r="G5010" s="413">
        <v>262923.09999999998</v>
      </c>
      <c r="H5010" s="410">
        <f t="shared" si="156"/>
        <v>39251000</v>
      </c>
      <c r="I5010" s="410" t="str">
        <f t="shared" si="157"/>
        <v>-- Rezervuarai, cisternos, bakai ir panašios talpyklos, kurių talpa didesnė kaip 300 litrų</v>
      </c>
      <c r="J5010" s="410" t="str">
        <f t="shared" si="157"/>
        <v>kilogramai</v>
      </c>
    </row>
    <row r="5011" spans="1:10" ht="18" hidden="1" customHeight="1">
      <c r="A5011" s="414"/>
      <c r="B5011" s="414"/>
      <c r="C5011" s="414"/>
      <c r="D5011" s="414"/>
      <c r="E5011" s="412">
        <v>2009</v>
      </c>
      <c r="F5011" s="413">
        <v>119009</v>
      </c>
      <c r="G5011" s="413">
        <v>188980.6</v>
      </c>
      <c r="H5011" s="410">
        <f t="shared" si="156"/>
        <v>39251000</v>
      </c>
      <c r="I5011" s="410" t="str">
        <f t="shared" si="157"/>
        <v>-- Rezervuarai, cisternos, bakai ir panašios talpyklos, kurių talpa didesnė kaip 300 litrų</v>
      </c>
      <c r="J5011" s="410" t="str">
        <f t="shared" si="157"/>
        <v>kilogramai</v>
      </c>
    </row>
    <row r="5012" spans="1:10" ht="18" hidden="1" customHeight="1">
      <c r="A5012" s="414"/>
      <c r="B5012" s="414"/>
      <c r="C5012" s="414"/>
      <c r="D5012" s="414"/>
      <c r="E5012" s="412">
        <v>2008</v>
      </c>
      <c r="F5012" s="413">
        <v>121697.1</v>
      </c>
      <c r="G5012" s="413">
        <v>345750.5</v>
      </c>
      <c r="H5012" s="410">
        <f t="shared" si="156"/>
        <v>39251000</v>
      </c>
      <c r="I5012" s="410" t="str">
        <f t="shared" si="157"/>
        <v>-- Rezervuarai, cisternos, bakai ir panašios talpyklos, kurių talpa didesnė kaip 300 litrų</v>
      </c>
      <c r="J5012" s="410" t="str">
        <f t="shared" si="157"/>
        <v>kilogramai</v>
      </c>
    </row>
    <row r="5013" spans="1:10" ht="18" hidden="1" customHeight="1">
      <c r="A5013" s="414"/>
      <c r="B5013" s="414"/>
      <c r="C5013" s="414"/>
      <c r="D5013" s="414"/>
      <c r="E5013" s="412">
        <v>2007</v>
      </c>
      <c r="F5013" s="413">
        <v>42972</v>
      </c>
      <c r="G5013" s="413">
        <v>361669.5</v>
      </c>
      <c r="H5013" s="410">
        <f t="shared" si="156"/>
        <v>39251000</v>
      </c>
      <c r="I5013" s="410" t="str">
        <f t="shared" si="157"/>
        <v>-- Rezervuarai, cisternos, bakai ir panašios talpyklos, kurių talpa didesnė kaip 300 litrų</v>
      </c>
      <c r="J5013" s="410" t="str">
        <f t="shared" si="157"/>
        <v>kilogramai</v>
      </c>
    </row>
    <row r="5014" spans="1:10" ht="18" hidden="1" customHeight="1">
      <c r="A5014" s="414"/>
      <c r="B5014" s="414"/>
      <c r="C5014" s="414"/>
      <c r="D5014" s="414"/>
      <c r="E5014" s="412">
        <v>2006</v>
      </c>
      <c r="F5014" s="413">
        <v>25994</v>
      </c>
      <c r="G5014" s="413">
        <v>268866.2</v>
      </c>
      <c r="H5014" s="410">
        <f t="shared" si="156"/>
        <v>39251000</v>
      </c>
      <c r="I5014" s="410" t="str">
        <f t="shared" si="157"/>
        <v>-- Rezervuarai, cisternos, bakai ir panašios talpyklos, kurių talpa didesnė kaip 300 litrų</v>
      </c>
      <c r="J5014" s="410" t="str">
        <f t="shared" si="157"/>
        <v>kilogramai</v>
      </c>
    </row>
    <row r="5015" spans="1:10" ht="18" hidden="1" customHeight="1">
      <c r="A5015" s="414"/>
      <c r="B5015" s="414"/>
      <c r="C5015" s="414"/>
      <c r="D5015" s="414"/>
      <c r="E5015" s="412">
        <v>2005</v>
      </c>
      <c r="F5015" s="413">
        <v>39532.5</v>
      </c>
      <c r="G5015" s="413">
        <v>146888.20000000001</v>
      </c>
      <c r="H5015" s="410">
        <f t="shared" si="156"/>
        <v>39251000</v>
      </c>
      <c r="I5015" s="410" t="str">
        <f t="shared" si="157"/>
        <v>-- Rezervuarai, cisternos, bakai ir panašios talpyklos, kurių talpa didesnė kaip 300 litrų</v>
      </c>
      <c r="J5015" s="410" t="str">
        <f t="shared" si="157"/>
        <v>kilogramai</v>
      </c>
    </row>
    <row r="5016" spans="1:10" ht="18" hidden="1" customHeight="1">
      <c r="A5016" s="414"/>
      <c r="B5016" s="411" t="s">
        <v>3634</v>
      </c>
      <c r="C5016" s="411" t="s">
        <v>3635</v>
      </c>
      <c r="D5016" s="411" t="s">
        <v>3612</v>
      </c>
      <c r="E5016" s="412">
        <v>2018</v>
      </c>
      <c r="F5016" s="413">
        <v>135751</v>
      </c>
      <c r="G5016" s="413">
        <v>225811</v>
      </c>
      <c r="H5016" s="410">
        <f t="shared" si="156"/>
        <v>39252000</v>
      </c>
      <c r="I5016" s="410" t="str">
        <f t="shared" si="157"/>
        <v>-- Durys, langai ir jų rėmai, durų slenksčiai</v>
      </c>
      <c r="J5016" s="410" t="str">
        <f t="shared" si="157"/>
        <v>Vienetų skaičius</v>
      </c>
    </row>
    <row r="5017" spans="1:10" ht="18" hidden="1" customHeight="1">
      <c r="A5017" s="414"/>
      <c r="B5017" s="414"/>
      <c r="C5017" s="414"/>
      <c r="D5017" s="414"/>
      <c r="E5017" s="412">
        <v>2017</v>
      </c>
      <c r="F5017" s="413">
        <v>134024</v>
      </c>
      <c r="G5017" s="413">
        <v>179119</v>
      </c>
      <c r="H5017" s="410">
        <f t="shared" si="156"/>
        <v>39252000</v>
      </c>
      <c r="I5017" s="410" t="str">
        <f t="shared" si="157"/>
        <v>-- Durys, langai ir jų rėmai, durų slenksčiai</v>
      </c>
      <c r="J5017" s="410" t="str">
        <f t="shared" si="157"/>
        <v>Vienetų skaičius</v>
      </c>
    </row>
    <row r="5018" spans="1:10" ht="18" hidden="1" customHeight="1">
      <c r="A5018" s="414"/>
      <c r="B5018" s="414"/>
      <c r="C5018" s="414"/>
      <c r="D5018" s="414"/>
      <c r="E5018" s="412">
        <v>2016</v>
      </c>
      <c r="F5018" s="413">
        <v>114582</v>
      </c>
      <c r="G5018" s="413">
        <v>155620</v>
      </c>
      <c r="H5018" s="410">
        <f t="shared" si="156"/>
        <v>39252000</v>
      </c>
      <c r="I5018" s="410" t="str">
        <f t="shared" si="157"/>
        <v>-- Durys, langai ir jų rėmai, durų slenksčiai</v>
      </c>
      <c r="J5018" s="410" t="str">
        <f t="shared" si="157"/>
        <v>Vienetų skaičius</v>
      </c>
    </row>
    <row r="5019" spans="1:10" ht="18" hidden="1" customHeight="1">
      <c r="A5019" s="414"/>
      <c r="B5019" s="414"/>
      <c r="C5019" s="414"/>
      <c r="D5019" s="414"/>
      <c r="E5019" s="412">
        <v>2015</v>
      </c>
      <c r="F5019" s="413">
        <v>110565</v>
      </c>
      <c r="G5019" s="413">
        <v>153146</v>
      </c>
      <c r="H5019" s="410">
        <f t="shared" si="156"/>
        <v>39252000</v>
      </c>
      <c r="I5019" s="410" t="str">
        <f t="shared" si="157"/>
        <v>-- Durys, langai ir jų rėmai, durų slenksčiai</v>
      </c>
      <c r="J5019" s="410" t="str">
        <f t="shared" si="157"/>
        <v>Vienetų skaičius</v>
      </c>
    </row>
    <row r="5020" spans="1:10" ht="18" hidden="1" customHeight="1">
      <c r="A5020" s="414"/>
      <c r="B5020" s="414"/>
      <c r="C5020" s="414"/>
      <c r="D5020" s="414"/>
      <c r="E5020" s="412">
        <v>2014</v>
      </c>
      <c r="F5020" s="413">
        <v>106658</v>
      </c>
      <c r="G5020" s="413">
        <v>196477</v>
      </c>
      <c r="H5020" s="410">
        <f t="shared" si="156"/>
        <v>39252000</v>
      </c>
      <c r="I5020" s="410" t="str">
        <f t="shared" si="157"/>
        <v>-- Durys, langai ir jų rėmai, durų slenksčiai</v>
      </c>
      <c r="J5020" s="410" t="str">
        <f t="shared" si="157"/>
        <v>Vienetų skaičius</v>
      </c>
    </row>
    <row r="5021" spans="1:10" ht="18" hidden="1" customHeight="1">
      <c r="A5021" s="414"/>
      <c r="B5021" s="414"/>
      <c r="C5021" s="414"/>
      <c r="D5021" s="414"/>
      <c r="E5021" s="412">
        <v>2013</v>
      </c>
      <c r="F5021" s="413">
        <v>96966</v>
      </c>
      <c r="G5021" s="413">
        <v>145031</v>
      </c>
      <c r="H5021" s="410">
        <f t="shared" si="156"/>
        <v>39252000</v>
      </c>
      <c r="I5021" s="410" t="str">
        <f t="shared" si="157"/>
        <v>-- Durys, langai ir jų rėmai, durų slenksčiai</v>
      </c>
      <c r="J5021" s="410" t="str">
        <f t="shared" si="157"/>
        <v>Vienetų skaičius</v>
      </c>
    </row>
    <row r="5022" spans="1:10" ht="18" hidden="1" customHeight="1">
      <c r="A5022" s="414"/>
      <c r="B5022" s="414"/>
      <c r="C5022" s="414"/>
      <c r="D5022" s="414"/>
      <c r="E5022" s="412">
        <v>2012</v>
      </c>
      <c r="F5022" s="413">
        <v>96136</v>
      </c>
      <c r="G5022" s="413">
        <v>113582</v>
      </c>
      <c r="H5022" s="410">
        <f t="shared" si="156"/>
        <v>39252000</v>
      </c>
      <c r="I5022" s="410" t="str">
        <f t="shared" si="157"/>
        <v>-- Durys, langai ir jų rėmai, durų slenksčiai</v>
      </c>
      <c r="J5022" s="410" t="str">
        <f t="shared" si="157"/>
        <v>Vienetų skaičius</v>
      </c>
    </row>
    <row r="5023" spans="1:10" ht="18" hidden="1" customHeight="1">
      <c r="A5023" s="414"/>
      <c r="B5023" s="414"/>
      <c r="C5023" s="414"/>
      <c r="D5023" s="414"/>
      <c r="E5023" s="412">
        <v>2011</v>
      </c>
      <c r="F5023" s="413">
        <v>96418</v>
      </c>
      <c r="G5023" s="413">
        <v>108710</v>
      </c>
      <c r="H5023" s="410">
        <f t="shared" si="156"/>
        <v>39252000</v>
      </c>
      <c r="I5023" s="410" t="str">
        <f t="shared" si="157"/>
        <v>-- Durys, langai ir jų rėmai, durų slenksčiai</v>
      </c>
      <c r="J5023" s="410" t="str">
        <f t="shared" si="157"/>
        <v>Vienetų skaičius</v>
      </c>
    </row>
    <row r="5024" spans="1:10" ht="18" hidden="1" customHeight="1">
      <c r="A5024" s="414"/>
      <c r="B5024" s="414"/>
      <c r="C5024" s="414"/>
      <c r="D5024" s="414"/>
      <c r="E5024" s="412">
        <v>2010</v>
      </c>
      <c r="F5024" s="413">
        <v>73618</v>
      </c>
      <c r="G5024" s="413">
        <v>97901</v>
      </c>
      <c r="H5024" s="410">
        <f t="shared" si="156"/>
        <v>39252000</v>
      </c>
      <c r="I5024" s="410" t="str">
        <f t="shared" si="157"/>
        <v>-- Durys, langai ir jų rėmai, durų slenksčiai</v>
      </c>
      <c r="J5024" s="410" t="str">
        <f t="shared" si="157"/>
        <v>Vienetų skaičius</v>
      </c>
    </row>
    <row r="5025" spans="1:10" ht="18" hidden="1" customHeight="1">
      <c r="A5025" s="414"/>
      <c r="B5025" s="414"/>
      <c r="C5025" s="414"/>
      <c r="D5025" s="414"/>
      <c r="E5025" s="412">
        <v>2009</v>
      </c>
      <c r="F5025" s="413">
        <v>48728</v>
      </c>
      <c r="G5025" s="413">
        <v>158684</v>
      </c>
      <c r="H5025" s="410">
        <f t="shared" si="156"/>
        <v>39252000</v>
      </c>
      <c r="I5025" s="410" t="str">
        <f t="shared" si="157"/>
        <v>-- Durys, langai ir jų rėmai, durų slenksčiai</v>
      </c>
      <c r="J5025" s="410" t="str">
        <f t="shared" si="157"/>
        <v>Vienetų skaičius</v>
      </c>
    </row>
    <row r="5026" spans="1:10" ht="18" hidden="1" customHeight="1">
      <c r="A5026" s="414"/>
      <c r="B5026" s="414"/>
      <c r="C5026" s="414"/>
      <c r="D5026" s="414"/>
      <c r="E5026" s="412">
        <v>2008</v>
      </c>
      <c r="F5026" s="413">
        <v>58401</v>
      </c>
      <c r="G5026" s="413">
        <v>216619</v>
      </c>
      <c r="H5026" s="410">
        <f t="shared" si="156"/>
        <v>39252000</v>
      </c>
      <c r="I5026" s="410" t="str">
        <f t="shared" si="157"/>
        <v>-- Durys, langai ir jų rėmai, durų slenksčiai</v>
      </c>
      <c r="J5026" s="410" t="str">
        <f t="shared" si="157"/>
        <v>Vienetų skaičius</v>
      </c>
    </row>
    <row r="5027" spans="1:10" ht="18" hidden="1" customHeight="1">
      <c r="A5027" s="414"/>
      <c r="B5027" s="414"/>
      <c r="C5027" s="414"/>
      <c r="D5027" s="414"/>
      <c r="E5027" s="412">
        <v>2007</v>
      </c>
      <c r="F5027" s="413">
        <v>61883</v>
      </c>
      <c r="G5027" s="413">
        <v>350868</v>
      </c>
      <c r="H5027" s="410">
        <f t="shared" si="156"/>
        <v>39252000</v>
      </c>
      <c r="I5027" s="410" t="str">
        <f t="shared" si="157"/>
        <v>-- Durys, langai ir jų rėmai, durų slenksčiai</v>
      </c>
      <c r="J5027" s="410" t="str">
        <f t="shared" si="157"/>
        <v>Vienetų skaičius</v>
      </c>
    </row>
    <row r="5028" spans="1:10" ht="18" hidden="1" customHeight="1">
      <c r="A5028" s="414"/>
      <c r="B5028" s="414"/>
      <c r="C5028" s="414"/>
      <c r="D5028" s="414"/>
      <c r="E5028" s="412">
        <v>2006</v>
      </c>
      <c r="F5028" s="413">
        <v>62777</v>
      </c>
      <c r="G5028" s="413">
        <v>201930</v>
      </c>
      <c r="H5028" s="410">
        <f t="shared" si="156"/>
        <v>39252000</v>
      </c>
      <c r="I5028" s="410" t="str">
        <f t="shared" si="157"/>
        <v>-- Durys, langai ir jų rėmai, durų slenksčiai</v>
      </c>
      <c r="J5028" s="410" t="str">
        <f t="shared" si="157"/>
        <v>Vienetų skaičius</v>
      </c>
    </row>
    <row r="5029" spans="1:10" ht="18" hidden="1" customHeight="1">
      <c r="A5029" s="414"/>
      <c r="B5029" s="414"/>
      <c r="C5029" s="414"/>
      <c r="D5029" s="414"/>
      <c r="E5029" s="412">
        <v>2005</v>
      </c>
      <c r="F5029" s="413">
        <v>35826</v>
      </c>
      <c r="G5029" s="413">
        <v>219610</v>
      </c>
      <c r="H5029" s="410">
        <f t="shared" si="156"/>
        <v>39252000</v>
      </c>
      <c r="I5029" s="410" t="str">
        <f t="shared" si="157"/>
        <v>-- Durys, langai ir jų rėmai, durų slenksčiai</v>
      </c>
      <c r="J5029" s="410" t="str">
        <f t="shared" si="157"/>
        <v>Vienetų skaičius</v>
      </c>
    </row>
    <row r="5030" spans="1:10" ht="18" hidden="1" customHeight="1">
      <c r="A5030" s="414"/>
      <c r="B5030" s="411" t="s">
        <v>3636</v>
      </c>
      <c r="C5030" s="411" t="s">
        <v>3637</v>
      </c>
      <c r="D5030" s="411" t="s">
        <v>3054</v>
      </c>
      <c r="E5030" s="412">
        <v>2018</v>
      </c>
      <c r="F5030" s="413">
        <v>152474.5</v>
      </c>
      <c r="G5030" s="413">
        <v>278739.3</v>
      </c>
      <c r="H5030" s="410">
        <f t="shared" si="156"/>
        <v>39253000</v>
      </c>
      <c r="I5030" s="410" t="str">
        <f t="shared" si="157"/>
        <v>-- Langinės, žaliuzės (įskaitant pakeliamąsias žaliuzes) ir panašūs dirbiniai bei jų dalys</v>
      </c>
      <c r="J5030" s="410" t="str">
        <f t="shared" si="157"/>
        <v>kilogramai</v>
      </c>
    </row>
    <row r="5031" spans="1:10" ht="18" hidden="1" customHeight="1">
      <c r="A5031" s="414"/>
      <c r="B5031" s="414"/>
      <c r="C5031" s="414"/>
      <c r="D5031" s="414"/>
      <c r="E5031" s="412">
        <v>2017</v>
      </c>
      <c r="F5031" s="413">
        <v>111367.6</v>
      </c>
      <c r="G5031" s="413">
        <v>301361.2</v>
      </c>
      <c r="H5031" s="410">
        <f t="shared" si="156"/>
        <v>39253000</v>
      </c>
      <c r="I5031" s="410" t="str">
        <f t="shared" si="157"/>
        <v>-- Langinės, žaliuzės (įskaitant pakeliamąsias žaliuzes) ir panašūs dirbiniai bei jų dalys</v>
      </c>
      <c r="J5031" s="410" t="str">
        <f t="shared" si="157"/>
        <v>kilogramai</v>
      </c>
    </row>
    <row r="5032" spans="1:10" ht="18" hidden="1" customHeight="1">
      <c r="A5032" s="414"/>
      <c r="B5032" s="414"/>
      <c r="C5032" s="414"/>
      <c r="D5032" s="414"/>
      <c r="E5032" s="412">
        <v>2016</v>
      </c>
      <c r="F5032" s="413">
        <v>285523.09999999998</v>
      </c>
      <c r="G5032" s="413">
        <v>400911.4</v>
      </c>
      <c r="H5032" s="410">
        <f t="shared" si="156"/>
        <v>39253000</v>
      </c>
      <c r="I5032" s="410" t="str">
        <f t="shared" si="157"/>
        <v>-- Langinės, žaliuzės (įskaitant pakeliamąsias žaliuzes) ir panašūs dirbiniai bei jų dalys</v>
      </c>
      <c r="J5032" s="410" t="str">
        <f t="shared" si="157"/>
        <v>kilogramai</v>
      </c>
    </row>
    <row r="5033" spans="1:10" ht="18" hidden="1" customHeight="1">
      <c r="A5033" s="414"/>
      <c r="B5033" s="414"/>
      <c r="C5033" s="414"/>
      <c r="D5033" s="414"/>
      <c r="E5033" s="412">
        <v>2015</v>
      </c>
      <c r="F5033" s="413">
        <v>192720.3</v>
      </c>
      <c r="G5033" s="413">
        <v>311235.5</v>
      </c>
      <c r="H5033" s="410">
        <f t="shared" si="156"/>
        <v>39253000</v>
      </c>
      <c r="I5033" s="410" t="str">
        <f t="shared" si="157"/>
        <v>-- Langinės, žaliuzės (įskaitant pakeliamąsias žaliuzes) ir panašūs dirbiniai bei jų dalys</v>
      </c>
      <c r="J5033" s="410" t="str">
        <f t="shared" si="157"/>
        <v>kilogramai</v>
      </c>
    </row>
    <row r="5034" spans="1:10" ht="18" hidden="1" customHeight="1">
      <c r="A5034" s="414"/>
      <c r="B5034" s="414"/>
      <c r="C5034" s="414"/>
      <c r="D5034" s="414"/>
      <c r="E5034" s="412">
        <v>2014</v>
      </c>
      <c r="F5034" s="413">
        <v>271295.2</v>
      </c>
      <c r="G5034" s="413">
        <v>221726.9</v>
      </c>
      <c r="H5034" s="410">
        <f t="shared" si="156"/>
        <v>39253000</v>
      </c>
      <c r="I5034" s="410" t="str">
        <f t="shared" si="157"/>
        <v>-- Langinės, žaliuzės (įskaitant pakeliamąsias žaliuzes) ir panašūs dirbiniai bei jų dalys</v>
      </c>
      <c r="J5034" s="410" t="str">
        <f t="shared" si="157"/>
        <v>kilogramai</v>
      </c>
    </row>
    <row r="5035" spans="1:10" ht="18" hidden="1" customHeight="1">
      <c r="A5035" s="414"/>
      <c r="B5035" s="414"/>
      <c r="C5035" s="414"/>
      <c r="D5035" s="414"/>
      <c r="E5035" s="412">
        <v>2013</v>
      </c>
      <c r="F5035" s="413">
        <v>380964.6</v>
      </c>
      <c r="G5035" s="413">
        <v>211873.2</v>
      </c>
      <c r="H5035" s="410">
        <f t="shared" si="156"/>
        <v>39253000</v>
      </c>
      <c r="I5035" s="410" t="str">
        <f t="shared" si="157"/>
        <v>-- Langinės, žaliuzės (įskaitant pakeliamąsias žaliuzes) ir panašūs dirbiniai bei jų dalys</v>
      </c>
      <c r="J5035" s="410" t="str">
        <f t="shared" si="157"/>
        <v>kilogramai</v>
      </c>
    </row>
    <row r="5036" spans="1:10" ht="18" hidden="1" customHeight="1">
      <c r="A5036" s="414"/>
      <c r="B5036" s="414"/>
      <c r="C5036" s="414"/>
      <c r="D5036" s="414"/>
      <c r="E5036" s="412">
        <v>2012</v>
      </c>
      <c r="F5036" s="413">
        <v>295225.90000000002</v>
      </c>
      <c r="G5036" s="413">
        <v>167331.4</v>
      </c>
      <c r="H5036" s="410">
        <f t="shared" si="156"/>
        <v>39253000</v>
      </c>
      <c r="I5036" s="410" t="str">
        <f t="shared" si="157"/>
        <v>-- Langinės, žaliuzės (įskaitant pakeliamąsias žaliuzes) ir panašūs dirbiniai bei jų dalys</v>
      </c>
      <c r="J5036" s="410" t="str">
        <f t="shared" si="157"/>
        <v>kilogramai</v>
      </c>
    </row>
    <row r="5037" spans="1:10" ht="18" hidden="1" customHeight="1">
      <c r="A5037" s="414"/>
      <c r="B5037" s="414"/>
      <c r="C5037" s="414"/>
      <c r="D5037" s="414"/>
      <c r="E5037" s="412">
        <v>2011</v>
      </c>
      <c r="F5037" s="413">
        <v>76252.100000000006</v>
      </c>
      <c r="G5037" s="413">
        <v>135257.4</v>
      </c>
      <c r="H5037" s="410">
        <f t="shared" si="156"/>
        <v>39253000</v>
      </c>
      <c r="I5037" s="410" t="str">
        <f t="shared" si="157"/>
        <v>-- Langinės, žaliuzės (įskaitant pakeliamąsias žaliuzes) ir panašūs dirbiniai bei jų dalys</v>
      </c>
      <c r="J5037" s="410" t="str">
        <f t="shared" si="157"/>
        <v>kilogramai</v>
      </c>
    </row>
    <row r="5038" spans="1:10" ht="18" hidden="1" customHeight="1">
      <c r="A5038" s="414"/>
      <c r="B5038" s="414"/>
      <c r="C5038" s="414"/>
      <c r="D5038" s="414"/>
      <c r="E5038" s="412">
        <v>2010</v>
      </c>
      <c r="F5038" s="413">
        <v>69202</v>
      </c>
      <c r="G5038" s="413">
        <v>160646.29999999999</v>
      </c>
      <c r="H5038" s="410">
        <f t="shared" si="156"/>
        <v>39253000</v>
      </c>
      <c r="I5038" s="410" t="str">
        <f t="shared" si="157"/>
        <v>-- Langinės, žaliuzės (įskaitant pakeliamąsias žaliuzes) ir panašūs dirbiniai bei jų dalys</v>
      </c>
      <c r="J5038" s="410" t="str">
        <f t="shared" si="157"/>
        <v>kilogramai</v>
      </c>
    </row>
    <row r="5039" spans="1:10" ht="18" hidden="1" customHeight="1">
      <c r="A5039" s="414"/>
      <c r="B5039" s="414"/>
      <c r="C5039" s="414"/>
      <c r="D5039" s="414"/>
      <c r="E5039" s="412">
        <v>2009</v>
      </c>
      <c r="F5039" s="413">
        <v>31884.1</v>
      </c>
      <c r="G5039" s="413">
        <v>152764.4</v>
      </c>
      <c r="H5039" s="410">
        <f t="shared" si="156"/>
        <v>39253000</v>
      </c>
      <c r="I5039" s="410" t="str">
        <f t="shared" si="157"/>
        <v>-- Langinės, žaliuzės (įskaitant pakeliamąsias žaliuzes) ir panašūs dirbiniai bei jų dalys</v>
      </c>
      <c r="J5039" s="410" t="str">
        <f t="shared" si="157"/>
        <v>kilogramai</v>
      </c>
    </row>
    <row r="5040" spans="1:10" ht="18" hidden="1" customHeight="1">
      <c r="A5040" s="414"/>
      <c r="B5040" s="414"/>
      <c r="C5040" s="414"/>
      <c r="D5040" s="414"/>
      <c r="E5040" s="412">
        <v>2008</v>
      </c>
      <c r="F5040" s="413">
        <v>42152.4</v>
      </c>
      <c r="G5040" s="413">
        <v>236210.3</v>
      </c>
      <c r="H5040" s="410">
        <f t="shared" si="156"/>
        <v>39253000</v>
      </c>
      <c r="I5040" s="410" t="str">
        <f t="shared" si="157"/>
        <v>-- Langinės, žaliuzės (įskaitant pakeliamąsias žaliuzes) ir panašūs dirbiniai bei jų dalys</v>
      </c>
      <c r="J5040" s="410" t="str">
        <f t="shared" si="157"/>
        <v>kilogramai</v>
      </c>
    </row>
    <row r="5041" spans="1:10" ht="18" hidden="1" customHeight="1">
      <c r="A5041" s="414"/>
      <c r="B5041" s="414"/>
      <c r="C5041" s="414"/>
      <c r="D5041" s="414"/>
      <c r="E5041" s="412">
        <v>2007</v>
      </c>
      <c r="F5041" s="413">
        <v>39406.6</v>
      </c>
      <c r="G5041" s="413">
        <v>252450.5</v>
      </c>
      <c r="H5041" s="410">
        <f t="shared" si="156"/>
        <v>39253000</v>
      </c>
      <c r="I5041" s="410" t="str">
        <f t="shared" si="157"/>
        <v>-- Langinės, žaliuzės (įskaitant pakeliamąsias žaliuzes) ir panašūs dirbiniai bei jų dalys</v>
      </c>
      <c r="J5041" s="410" t="str">
        <f t="shared" si="157"/>
        <v>kilogramai</v>
      </c>
    </row>
    <row r="5042" spans="1:10" ht="18" hidden="1" customHeight="1">
      <c r="A5042" s="414"/>
      <c r="B5042" s="414"/>
      <c r="C5042" s="414"/>
      <c r="D5042" s="414"/>
      <c r="E5042" s="412">
        <v>2006</v>
      </c>
      <c r="F5042" s="413">
        <v>25024.1</v>
      </c>
      <c r="G5042" s="413">
        <v>199730.2</v>
      </c>
      <c r="H5042" s="410">
        <f t="shared" si="156"/>
        <v>39253000</v>
      </c>
      <c r="I5042" s="410" t="str">
        <f t="shared" si="157"/>
        <v>-- Langinės, žaliuzės (įskaitant pakeliamąsias žaliuzes) ir panašūs dirbiniai bei jų dalys</v>
      </c>
      <c r="J5042" s="410" t="str">
        <f t="shared" si="157"/>
        <v>kilogramai</v>
      </c>
    </row>
    <row r="5043" spans="1:10" ht="18" hidden="1" customHeight="1">
      <c r="A5043" s="414"/>
      <c r="B5043" s="414"/>
      <c r="C5043" s="414"/>
      <c r="D5043" s="414"/>
      <c r="E5043" s="412">
        <v>2005</v>
      </c>
      <c r="F5043" s="413">
        <v>22650.7</v>
      </c>
      <c r="G5043" s="413">
        <v>160557.29999999999</v>
      </c>
      <c r="H5043" s="410">
        <f t="shared" si="156"/>
        <v>39253000</v>
      </c>
      <c r="I5043" s="410" t="str">
        <f t="shared" si="157"/>
        <v>-- Langinės, žaliuzės (įskaitant pakeliamąsias žaliuzes) ir panašūs dirbiniai bei jų dalys</v>
      </c>
      <c r="J5043" s="410" t="str">
        <f t="shared" si="157"/>
        <v>kilogramai</v>
      </c>
    </row>
    <row r="5044" spans="1:10" ht="18" hidden="1" customHeight="1">
      <c r="A5044" s="414"/>
      <c r="B5044" s="411" t="s">
        <v>3638</v>
      </c>
      <c r="C5044" s="411" t="s">
        <v>3639</v>
      </c>
      <c r="D5044" s="411" t="s">
        <v>3054</v>
      </c>
      <c r="E5044" s="412">
        <v>2018</v>
      </c>
      <c r="F5044" s="413">
        <v>284004.09999999998</v>
      </c>
      <c r="G5044" s="413">
        <v>1184019.6000000001</v>
      </c>
      <c r="H5044" s="410">
        <f t="shared" si="156"/>
        <v>39259010</v>
      </c>
      <c r="I5044" s="410" t="str">
        <f t="shared" si="157"/>
        <v>-- Jungiamosios detalės ir aptaisai, skirti stacionariai įtvirtinti duryse, languose, laiptuose, sienose arba kitose pastatų dalyse</v>
      </c>
      <c r="J5044" s="410" t="str">
        <f t="shared" si="157"/>
        <v>kilogramai</v>
      </c>
    </row>
    <row r="5045" spans="1:10" ht="18" hidden="1" customHeight="1">
      <c r="A5045" s="414"/>
      <c r="B5045" s="414"/>
      <c r="C5045" s="414"/>
      <c r="D5045" s="414"/>
      <c r="E5045" s="412">
        <v>2017</v>
      </c>
      <c r="F5045" s="413">
        <v>343954.9</v>
      </c>
      <c r="G5045" s="413">
        <v>1055788.3999999999</v>
      </c>
      <c r="H5045" s="410">
        <f t="shared" si="156"/>
        <v>39259010</v>
      </c>
      <c r="I5045" s="410" t="str">
        <f t="shared" si="157"/>
        <v>-- Jungiamosios detalės ir aptaisai, skirti stacionariai įtvirtinti duryse, languose, laiptuose, sienose arba kitose pastatų dalyse</v>
      </c>
      <c r="J5045" s="410" t="str">
        <f t="shared" si="157"/>
        <v>kilogramai</v>
      </c>
    </row>
    <row r="5046" spans="1:10" ht="18" hidden="1" customHeight="1">
      <c r="A5046" s="414"/>
      <c r="B5046" s="414"/>
      <c r="C5046" s="414"/>
      <c r="D5046" s="414"/>
      <c r="E5046" s="412">
        <v>2016</v>
      </c>
      <c r="F5046" s="413">
        <v>243765.6</v>
      </c>
      <c r="G5046" s="413">
        <v>1419164.5</v>
      </c>
      <c r="H5046" s="410">
        <f t="shared" si="156"/>
        <v>39259010</v>
      </c>
      <c r="I5046" s="410" t="str">
        <f t="shared" si="157"/>
        <v>-- Jungiamosios detalės ir aptaisai, skirti stacionariai įtvirtinti duryse, languose, laiptuose, sienose arba kitose pastatų dalyse</v>
      </c>
      <c r="J5046" s="410" t="str">
        <f t="shared" si="157"/>
        <v>kilogramai</v>
      </c>
    </row>
    <row r="5047" spans="1:10" ht="18" hidden="1" customHeight="1">
      <c r="A5047" s="414"/>
      <c r="B5047" s="414"/>
      <c r="C5047" s="414"/>
      <c r="D5047" s="414"/>
      <c r="E5047" s="412">
        <v>2015</v>
      </c>
      <c r="F5047" s="413">
        <v>264342.59999999998</v>
      </c>
      <c r="G5047" s="413">
        <v>1209709.3</v>
      </c>
      <c r="H5047" s="410">
        <f t="shared" si="156"/>
        <v>39259010</v>
      </c>
      <c r="I5047" s="410" t="str">
        <f t="shared" si="157"/>
        <v>-- Jungiamosios detalės ir aptaisai, skirti stacionariai įtvirtinti duryse, languose, laiptuose, sienose arba kitose pastatų dalyse</v>
      </c>
      <c r="J5047" s="410" t="str">
        <f t="shared" si="157"/>
        <v>kilogramai</v>
      </c>
    </row>
    <row r="5048" spans="1:10" ht="18" hidden="1" customHeight="1">
      <c r="A5048" s="414"/>
      <c r="B5048" s="414"/>
      <c r="C5048" s="414"/>
      <c r="D5048" s="414"/>
      <c r="E5048" s="412">
        <v>2014</v>
      </c>
      <c r="F5048" s="413">
        <v>566673.6</v>
      </c>
      <c r="G5048" s="413">
        <v>1505189.9</v>
      </c>
      <c r="H5048" s="410">
        <f t="shared" si="156"/>
        <v>39259010</v>
      </c>
      <c r="I5048" s="410" t="str">
        <f t="shared" si="157"/>
        <v>-- Jungiamosios detalės ir aptaisai, skirti stacionariai įtvirtinti duryse, languose, laiptuose, sienose arba kitose pastatų dalyse</v>
      </c>
      <c r="J5048" s="410" t="str">
        <f t="shared" si="157"/>
        <v>kilogramai</v>
      </c>
    </row>
    <row r="5049" spans="1:10" ht="18" hidden="1" customHeight="1">
      <c r="A5049" s="414"/>
      <c r="B5049" s="414"/>
      <c r="C5049" s="414"/>
      <c r="D5049" s="414"/>
      <c r="E5049" s="412">
        <v>2013</v>
      </c>
      <c r="F5049" s="413">
        <v>495864</v>
      </c>
      <c r="G5049" s="413">
        <v>1273959.6000000001</v>
      </c>
      <c r="H5049" s="410">
        <f t="shared" si="156"/>
        <v>39259010</v>
      </c>
      <c r="I5049" s="410" t="str">
        <f t="shared" si="157"/>
        <v>-- Jungiamosios detalės ir aptaisai, skirti stacionariai įtvirtinti duryse, languose, laiptuose, sienose arba kitose pastatų dalyse</v>
      </c>
      <c r="J5049" s="410" t="str">
        <f t="shared" si="157"/>
        <v>kilogramai</v>
      </c>
    </row>
    <row r="5050" spans="1:10" ht="18" hidden="1" customHeight="1">
      <c r="A5050" s="414"/>
      <c r="B5050" s="414"/>
      <c r="C5050" s="414"/>
      <c r="D5050" s="414"/>
      <c r="E5050" s="412">
        <v>2012</v>
      </c>
      <c r="F5050" s="413">
        <v>501340.8</v>
      </c>
      <c r="G5050" s="413">
        <v>1235611.8</v>
      </c>
      <c r="H5050" s="410">
        <f t="shared" si="156"/>
        <v>39259010</v>
      </c>
      <c r="I5050" s="410" t="str">
        <f t="shared" si="157"/>
        <v>-- Jungiamosios detalės ir aptaisai, skirti stacionariai įtvirtinti duryse, languose, laiptuose, sienose arba kitose pastatų dalyse</v>
      </c>
      <c r="J5050" s="410" t="str">
        <f t="shared" si="157"/>
        <v>kilogramai</v>
      </c>
    </row>
    <row r="5051" spans="1:10" ht="18" hidden="1" customHeight="1">
      <c r="A5051" s="414"/>
      <c r="B5051" s="414"/>
      <c r="C5051" s="414"/>
      <c r="D5051" s="414"/>
      <c r="E5051" s="412">
        <v>2011</v>
      </c>
      <c r="F5051" s="413">
        <v>596852.1</v>
      </c>
      <c r="G5051" s="413">
        <v>1263494.1000000001</v>
      </c>
      <c r="H5051" s="410">
        <f t="shared" si="156"/>
        <v>39259010</v>
      </c>
      <c r="I5051" s="410" t="str">
        <f t="shared" si="157"/>
        <v>-- Jungiamosios detalės ir aptaisai, skirti stacionariai įtvirtinti duryse, languose, laiptuose, sienose arba kitose pastatų dalyse</v>
      </c>
      <c r="J5051" s="410" t="str">
        <f t="shared" si="157"/>
        <v>kilogramai</v>
      </c>
    </row>
    <row r="5052" spans="1:10" ht="18" hidden="1" customHeight="1">
      <c r="A5052" s="414"/>
      <c r="B5052" s="414"/>
      <c r="C5052" s="414"/>
      <c r="D5052" s="414"/>
      <c r="E5052" s="412">
        <v>2010</v>
      </c>
      <c r="F5052" s="413">
        <v>543386.80000000005</v>
      </c>
      <c r="G5052" s="413">
        <v>1311599.1000000001</v>
      </c>
      <c r="H5052" s="410">
        <f t="shared" si="156"/>
        <v>39259010</v>
      </c>
      <c r="I5052" s="410" t="str">
        <f t="shared" si="157"/>
        <v>-- Jungiamosios detalės ir aptaisai, skirti stacionariai įtvirtinti duryse, languose, laiptuose, sienose arba kitose pastatų dalyse</v>
      </c>
      <c r="J5052" s="410" t="str">
        <f t="shared" si="157"/>
        <v>kilogramai</v>
      </c>
    </row>
    <row r="5053" spans="1:10" ht="18" hidden="1" customHeight="1">
      <c r="A5053" s="414"/>
      <c r="B5053" s="414"/>
      <c r="C5053" s="414"/>
      <c r="D5053" s="414"/>
      <c r="E5053" s="412">
        <v>2009</v>
      </c>
      <c r="F5053" s="413">
        <v>311674.2</v>
      </c>
      <c r="G5053" s="413">
        <v>823232</v>
      </c>
      <c r="H5053" s="410">
        <f t="shared" si="156"/>
        <v>39259010</v>
      </c>
      <c r="I5053" s="410" t="str">
        <f t="shared" si="157"/>
        <v>-- Jungiamosios detalės ir aptaisai, skirti stacionariai įtvirtinti duryse, languose, laiptuose, sienose arba kitose pastatų dalyse</v>
      </c>
      <c r="J5053" s="410" t="str">
        <f t="shared" si="157"/>
        <v>kilogramai</v>
      </c>
    </row>
    <row r="5054" spans="1:10" ht="18" hidden="1" customHeight="1">
      <c r="A5054" s="414"/>
      <c r="B5054" s="414"/>
      <c r="C5054" s="414"/>
      <c r="D5054" s="414"/>
      <c r="E5054" s="412">
        <v>2008</v>
      </c>
      <c r="F5054" s="413">
        <v>416284.4</v>
      </c>
      <c r="G5054" s="413">
        <v>1677874.1</v>
      </c>
      <c r="H5054" s="410">
        <f t="shared" si="156"/>
        <v>39259010</v>
      </c>
      <c r="I5054" s="410" t="str">
        <f t="shared" si="157"/>
        <v>-- Jungiamosios detalės ir aptaisai, skirti stacionariai įtvirtinti duryse, languose, laiptuose, sienose arba kitose pastatų dalyse</v>
      </c>
      <c r="J5054" s="410" t="str">
        <f t="shared" si="157"/>
        <v>kilogramai</v>
      </c>
    </row>
    <row r="5055" spans="1:10" ht="18" hidden="1" customHeight="1">
      <c r="A5055" s="414"/>
      <c r="B5055" s="414"/>
      <c r="C5055" s="414"/>
      <c r="D5055" s="414"/>
      <c r="E5055" s="412">
        <v>2007</v>
      </c>
      <c r="F5055" s="413">
        <v>511783</v>
      </c>
      <c r="G5055" s="413">
        <v>1595384.3</v>
      </c>
      <c r="H5055" s="410">
        <f t="shared" si="156"/>
        <v>39259010</v>
      </c>
      <c r="I5055" s="410" t="str">
        <f t="shared" si="157"/>
        <v>-- Jungiamosios detalės ir aptaisai, skirti stacionariai įtvirtinti duryse, languose, laiptuose, sienose arba kitose pastatų dalyse</v>
      </c>
      <c r="J5055" s="410" t="str">
        <f t="shared" si="157"/>
        <v>kilogramai</v>
      </c>
    </row>
    <row r="5056" spans="1:10" ht="18" hidden="1" customHeight="1">
      <c r="A5056" s="414"/>
      <c r="B5056" s="414"/>
      <c r="C5056" s="414"/>
      <c r="D5056" s="414"/>
      <c r="E5056" s="412">
        <v>2006</v>
      </c>
      <c r="F5056" s="413">
        <v>438969.8</v>
      </c>
      <c r="G5056" s="413">
        <v>1355679.1</v>
      </c>
      <c r="H5056" s="410">
        <f t="shared" si="156"/>
        <v>39259010</v>
      </c>
      <c r="I5056" s="410" t="str">
        <f t="shared" si="157"/>
        <v>-- Jungiamosios detalės ir aptaisai, skirti stacionariai įtvirtinti duryse, languose, laiptuose, sienose arba kitose pastatų dalyse</v>
      </c>
      <c r="J5056" s="410" t="str">
        <f t="shared" si="157"/>
        <v>kilogramai</v>
      </c>
    </row>
    <row r="5057" spans="1:10" ht="18" hidden="1" customHeight="1">
      <c r="A5057" s="414"/>
      <c r="B5057" s="414"/>
      <c r="C5057" s="414"/>
      <c r="D5057" s="414"/>
      <c r="E5057" s="412">
        <v>2005</v>
      </c>
      <c r="F5057" s="413">
        <v>219455</v>
      </c>
      <c r="G5057" s="413">
        <v>815639</v>
      </c>
      <c r="H5057" s="410">
        <f t="shared" si="156"/>
        <v>39259010</v>
      </c>
      <c r="I5057" s="410" t="str">
        <f t="shared" si="157"/>
        <v>-- Jungiamosios detalės ir aptaisai, skirti stacionariai įtvirtinti duryse, languose, laiptuose, sienose arba kitose pastatų dalyse</v>
      </c>
      <c r="J5057" s="410" t="str">
        <f t="shared" si="157"/>
        <v>kilogramai</v>
      </c>
    </row>
    <row r="5058" spans="1:10" ht="18" hidden="1" customHeight="1">
      <c r="A5058" s="414"/>
      <c r="B5058" s="411" t="s">
        <v>3640</v>
      </c>
      <c r="C5058" s="411" t="s">
        <v>3641</v>
      </c>
      <c r="D5058" s="411" t="s">
        <v>3054</v>
      </c>
      <c r="E5058" s="412">
        <v>2018</v>
      </c>
      <c r="F5058" s="413">
        <v>115313.2</v>
      </c>
      <c r="G5058" s="413">
        <v>460889.1</v>
      </c>
      <c r="H5058" s="410">
        <f t="shared" si="156"/>
        <v>39259020</v>
      </c>
      <c r="I5058" s="410" t="str">
        <f t="shared" si="157"/>
        <v>-- Magistraliniai, kanaliniai ir kabeliniai loveliai elektros grandinių instaliavimui</v>
      </c>
      <c r="J5058" s="410" t="str">
        <f t="shared" si="157"/>
        <v>kilogramai</v>
      </c>
    </row>
    <row r="5059" spans="1:10" ht="18" hidden="1" customHeight="1">
      <c r="A5059" s="414"/>
      <c r="B5059" s="414"/>
      <c r="C5059" s="414"/>
      <c r="D5059" s="414"/>
      <c r="E5059" s="412">
        <v>2017</v>
      </c>
      <c r="F5059" s="413">
        <v>107983.4</v>
      </c>
      <c r="G5059" s="413">
        <v>548491</v>
      </c>
      <c r="H5059" s="410">
        <f t="shared" si="156"/>
        <v>39259020</v>
      </c>
      <c r="I5059" s="410" t="str">
        <f t="shared" si="157"/>
        <v>-- Magistraliniai, kanaliniai ir kabeliniai loveliai elektros grandinių instaliavimui</v>
      </c>
      <c r="J5059" s="410" t="str">
        <f t="shared" si="157"/>
        <v>kilogramai</v>
      </c>
    </row>
    <row r="5060" spans="1:10" ht="18" hidden="1" customHeight="1">
      <c r="A5060" s="414"/>
      <c r="B5060" s="414"/>
      <c r="C5060" s="414"/>
      <c r="D5060" s="414"/>
      <c r="E5060" s="412">
        <v>2016</v>
      </c>
      <c r="F5060" s="413">
        <v>97957.8</v>
      </c>
      <c r="G5060" s="413">
        <v>553518.5</v>
      </c>
      <c r="H5060" s="410">
        <f t="shared" si="156"/>
        <v>39259020</v>
      </c>
      <c r="I5060" s="410" t="str">
        <f t="shared" si="157"/>
        <v>-- Magistraliniai, kanaliniai ir kabeliniai loveliai elektros grandinių instaliavimui</v>
      </c>
      <c r="J5060" s="410" t="str">
        <f t="shared" si="157"/>
        <v>kilogramai</v>
      </c>
    </row>
    <row r="5061" spans="1:10" ht="18" hidden="1" customHeight="1">
      <c r="A5061" s="414"/>
      <c r="B5061" s="414"/>
      <c r="C5061" s="414"/>
      <c r="D5061" s="414"/>
      <c r="E5061" s="412">
        <v>2015</v>
      </c>
      <c r="F5061" s="413">
        <v>55693.7</v>
      </c>
      <c r="G5061" s="413">
        <v>538133.69999999995</v>
      </c>
      <c r="H5061" s="410">
        <f t="shared" ref="H5061:H5124" si="158">+IF(B5061=0,H5060,VALUE(B5061))</f>
        <v>39259020</v>
      </c>
      <c r="I5061" s="410" t="str">
        <f t="shared" ref="I5061:J5124" si="159">+IF(C5061=0,I5060,C5061)</f>
        <v>-- Magistraliniai, kanaliniai ir kabeliniai loveliai elektros grandinių instaliavimui</v>
      </c>
      <c r="J5061" s="410" t="str">
        <f t="shared" si="159"/>
        <v>kilogramai</v>
      </c>
    </row>
    <row r="5062" spans="1:10" ht="18" hidden="1" customHeight="1">
      <c r="A5062" s="414"/>
      <c r="B5062" s="414"/>
      <c r="C5062" s="414"/>
      <c r="D5062" s="414"/>
      <c r="E5062" s="412">
        <v>2014</v>
      </c>
      <c r="F5062" s="413">
        <v>36243.699999999997</v>
      </c>
      <c r="G5062" s="413">
        <v>458146.8</v>
      </c>
      <c r="H5062" s="410">
        <f t="shared" si="158"/>
        <v>39259020</v>
      </c>
      <c r="I5062" s="410" t="str">
        <f t="shared" si="159"/>
        <v>-- Magistraliniai, kanaliniai ir kabeliniai loveliai elektros grandinių instaliavimui</v>
      </c>
      <c r="J5062" s="410" t="str">
        <f t="shared" si="159"/>
        <v>kilogramai</v>
      </c>
    </row>
    <row r="5063" spans="1:10" ht="18" hidden="1" customHeight="1">
      <c r="A5063" s="414"/>
      <c r="B5063" s="414"/>
      <c r="C5063" s="414"/>
      <c r="D5063" s="414"/>
      <c r="E5063" s="412">
        <v>2013</v>
      </c>
      <c r="F5063" s="413">
        <v>24231.7</v>
      </c>
      <c r="G5063" s="413">
        <v>398730.2</v>
      </c>
      <c r="H5063" s="410">
        <f t="shared" si="158"/>
        <v>39259020</v>
      </c>
      <c r="I5063" s="410" t="str">
        <f t="shared" si="159"/>
        <v>-- Magistraliniai, kanaliniai ir kabeliniai loveliai elektros grandinių instaliavimui</v>
      </c>
      <c r="J5063" s="410" t="str">
        <f t="shared" si="159"/>
        <v>kilogramai</v>
      </c>
    </row>
    <row r="5064" spans="1:10" ht="18" hidden="1" customHeight="1">
      <c r="A5064" s="414"/>
      <c r="B5064" s="414"/>
      <c r="C5064" s="414"/>
      <c r="D5064" s="414"/>
      <c r="E5064" s="412">
        <v>2012</v>
      </c>
      <c r="F5064" s="413">
        <v>32506.6</v>
      </c>
      <c r="G5064" s="413">
        <v>430689.6</v>
      </c>
      <c r="H5064" s="410">
        <f t="shared" si="158"/>
        <v>39259020</v>
      </c>
      <c r="I5064" s="410" t="str">
        <f t="shared" si="159"/>
        <v>-- Magistraliniai, kanaliniai ir kabeliniai loveliai elektros grandinių instaliavimui</v>
      </c>
      <c r="J5064" s="410" t="str">
        <f t="shared" si="159"/>
        <v>kilogramai</v>
      </c>
    </row>
    <row r="5065" spans="1:10" ht="18" hidden="1" customHeight="1">
      <c r="A5065" s="414"/>
      <c r="B5065" s="414"/>
      <c r="C5065" s="414"/>
      <c r="D5065" s="414"/>
      <c r="E5065" s="412">
        <v>2011</v>
      </c>
      <c r="F5065" s="413">
        <v>74295.100000000006</v>
      </c>
      <c r="G5065" s="413">
        <v>440574.4</v>
      </c>
      <c r="H5065" s="410">
        <f t="shared" si="158"/>
        <v>39259020</v>
      </c>
      <c r="I5065" s="410" t="str">
        <f t="shared" si="159"/>
        <v>-- Magistraliniai, kanaliniai ir kabeliniai loveliai elektros grandinių instaliavimui</v>
      </c>
      <c r="J5065" s="410" t="str">
        <f t="shared" si="159"/>
        <v>kilogramai</v>
      </c>
    </row>
    <row r="5066" spans="1:10" ht="18" hidden="1" customHeight="1">
      <c r="A5066" s="414"/>
      <c r="B5066" s="414"/>
      <c r="C5066" s="414"/>
      <c r="D5066" s="414"/>
      <c r="E5066" s="412">
        <v>2010</v>
      </c>
      <c r="F5066" s="413">
        <v>60068.9</v>
      </c>
      <c r="G5066" s="413">
        <v>547103.6</v>
      </c>
      <c r="H5066" s="410">
        <f t="shared" si="158"/>
        <v>39259020</v>
      </c>
      <c r="I5066" s="410" t="str">
        <f t="shared" si="159"/>
        <v>-- Magistraliniai, kanaliniai ir kabeliniai loveliai elektros grandinių instaliavimui</v>
      </c>
      <c r="J5066" s="410" t="str">
        <f t="shared" si="159"/>
        <v>kilogramai</v>
      </c>
    </row>
    <row r="5067" spans="1:10" ht="18" hidden="1" customHeight="1">
      <c r="A5067" s="414"/>
      <c r="B5067" s="414"/>
      <c r="C5067" s="414"/>
      <c r="D5067" s="414"/>
      <c r="E5067" s="412">
        <v>2009</v>
      </c>
      <c r="F5067" s="413">
        <v>58477.7</v>
      </c>
      <c r="G5067" s="413">
        <v>258316.1</v>
      </c>
      <c r="H5067" s="410">
        <f t="shared" si="158"/>
        <v>39259020</v>
      </c>
      <c r="I5067" s="410" t="str">
        <f t="shared" si="159"/>
        <v>-- Magistraliniai, kanaliniai ir kabeliniai loveliai elektros grandinių instaliavimui</v>
      </c>
      <c r="J5067" s="410" t="str">
        <f t="shared" si="159"/>
        <v>kilogramai</v>
      </c>
    </row>
    <row r="5068" spans="1:10" ht="18" hidden="1" customHeight="1">
      <c r="A5068" s="414"/>
      <c r="B5068" s="414"/>
      <c r="C5068" s="414"/>
      <c r="D5068" s="414"/>
      <c r="E5068" s="412">
        <v>2008</v>
      </c>
      <c r="F5068" s="413">
        <v>143078.6</v>
      </c>
      <c r="G5068" s="413">
        <v>1043641.3</v>
      </c>
      <c r="H5068" s="410">
        <f t="shared" si="158"/>
        <v>39259020</v>
      </c>
      <c r="I5068" s="410" t="str">
        <f t="shared" si="159"/>
        <v>-- Magistraliniai, kanaliniai ir kabeliniai loveliai elektros grandinių instaliavimui</v>
      </c>
      <c r="J5068" s="410" t="str">
        <f t="shared" si="159"/>
        <v>kilogramai</v>
      </c>
    </row>
    <row r="5069" spans="1:10" ht="18" hidden="1" customHeight="1">
      <c r="A5069" s="414"/>
      <c r="B5069" s="414"/>
      <c r="C5069" s="414"/>
      <c r="D5069" s="414"/>
      <c r="E5069" s="412">
        <v>2007</v>
      </c>
      <c r="F5069" s="413">
        <v>162536.4</v>
      </c>
      <c r="G5069" s="413">
        <v>833707.4</v>
      </c>
      <c r="H5069" s="410">
        <f t="shared" si="158"/>
        <v>39259020</v>
      </c>
      <c r="I5069" s="410" t="str">
        <f t="shared" si="159"/>
        <v>-- Magistraliniai, kanaliniai ir kabeliniai loveliai elektros grandinių instaliavimui</v>
      </c>
      <c r="J5069" s="410" t="str">
        <f t="shared" si="159"/>
        <v>kilogramai</v>
      </c>
    </row>
    <row r="5070" spans="1:10" ht="18" hidden="1" customHeight="1">
      <c r="A5070" s="414"/>
      <c r="B5070" s="414"/>
      <c r="C5070" s="414"/>
      <c r="D5070" s="414"/>
      <c r="E5070" s="412">
        <v>2006</v>
      </c>
      <c r="F5070" s="413">
        <v>58128.5</v>
      </c>
      <c r="G5070" s="413">
        <v>634232.9</v>
      </c>
      <c r="H5070" s="410">
        <f t="shared" si="158"/>
        <v>39259020</v>
      </c>
      <c r="I5070" s="410" t="str">
        <f t="shared" si="159"/>
        <v>-- Magistraliniai, kanaliniai ir kabeliniai loveliai elektros grandinių instaliavimui</v>
      </c>
      <c r="J5070" s="410" t="str">
        <f t="shared" si="159"/>
        <v>kilogramai</v>
      </c>
    </row>
    <row r="5071" spans="1:10" ht="18" hidden="1" customHeight="1">
      <c r="A5071" s="414"/>
      <c r="B5071" s="414"/>
      <c r="C5071" s="414"/>
      <c r="D5071" s="414"/>
      <c r="E5071" s="412">
        <v>2005</v>
      </c>
      <c r="F5071" s="413">
        <v>12795.1</v>
      </c>
      <c r="G5071" s="413">
        <v>502833</v>
      </c>
      <c r="H5071" s="410">
        <f t="shared" si="158"/>
        <v>39259020</v>
      </c>
      <c r="I5071" s="410" t="str">
        <f t="shared" si="159"/>
        <v>-- Magistraliniai, kanaliniai ir kabeliniai loveliai elektros grandinių instaliavimui</v>
      </c>
      <c r="J5071" s="410" t="str">
        <f t="shared" si="159"/>
        <v>kilogramai</v>
      </c>
    </row>
    <row r="5072" spans="1:10" ht="18" hidden="1" customHeight="1">
      <c r="A5072" s="414"/>
      <c r="B5072" s="411" t="s">
        <v>3642</v>
      </c>
      <c r="C5072" s="411" t="s">
        <v>3107</v>
      </c>
      <c r="D5072" s="411" t="s">
        <v>3054</v>
      </c>
      <c r="E5072" s="412">
        <v>2018</v>
      </c>
      <c r="F5072" s="413">
        <v>2412749.6</v>
      </c>
      <c r="G5072" s="413">
        <v>6400731.0999999996</v>
      </c>
      <c r="H5072" s="410">
        <f t="shared" si="158"/>
        <v>39259080</v>
      </c>
      <c r="I5072" s="410" t="str">
        <f t="shared" si="159"/>
        <v>-- Kiti</v>
      </c>
      <c r="J5072" s="410" t="str">
        <f t="shared" si="159"/>
        <v>kilogramai</v>
      </c>
    </row>
    <row r="5073" spans="1:10" ht="18" hidden="1" customHeight="1">
      <c r="A5073" s="414"/>
      <c r="B5073" s="414"/>
      <c r="C5073" s="414"/>
      <c r="D5073" s="414"/>
      <c r="E5073" s="412">
        <v>2017</v>
      </c>
      <c r="F5073" s="413">
        <v>2003042</v>
      </c>
      <c r="G5073" s="413">
        <v>4831146.4000000004</v>
      </c>
      <c r="H5073" s="410">
        <f t="shared" si="158"/>
        <v>39259080</v>
      </c>
      <c r="I5073" s="410" t="str">
        <f t="shared" si="159"/>
        <v>-- Kiti</v>
      </c>
      <c r="J5073" s="410" t="str">
        <f t="shared" si="159"/>
        <v>kilogramai</v>
      </c>
    </row>
    <row r="5074" spans="1:10" ht="18" hidden="1" customHeight="1">
      <c r="A5074" s="414"/>
      <c r="B5074" s="414"/>
      <c r="C5074" s="414"/>
      <c r="D5074" s="414"/>
      <c r="E5074" s="412">
        <v>2016</v>
      </c>
      <c r="F5074" s="413">
        <v>1112909.8999999999</v>
      </c>
      <c r="G5074" s="413">
        <v>4382375.4000000004</v>
      </c>
      <c r="H5074" s="410">
        <f t="shared" si="158"/>
        <v>39259080</v>
      </c>
      <c r="I5074" s="410" t="str">
        <f t="shared" si="159"/>
        <v>-- Kiti</v>
      </c>
      <c r="J5074" s="410" t="str">
        <f t="shared" si="159"/>
        <v>kilogramai</v>
      </c>
    </row>
    <row r="5075" spans="1:10" ht="18" hidden="1" customHeight="1">
      <c r="A5075" s="414"/>
      <c r="B5075" s="414"/>
      <c r="C5075" s="414"/>
      <c r="D5075" s="414"/>
      <c r="E5075" s="412">
        <v>2015</v>
      </c>
      <c r="F5075" s="413">
        <v>1015450.2</v>
      </c>
      <c r="G5075" s="413">
        <v>5466220.5999999996</v>
      </c>
      <c r="H5075" s="410">
        <f t="shared" si="158"/>
        <v>39259080</v>
      </c>
      <c r="I5075" s="410" t="str">
        <f t="shared" si="159"/>
        <v>-- Kiti</v>
      </c>
      <c r="J5075" s="410" t="str">
        <f t="shared" si="159"/>
        <v>kilogramai</v>
      </c>
    </row>
    <row r="5076" spans="1:10" ht="18" hidden="1" customHeight="1">
      <c r="A5076" s="414"/>
      <c r="B5076" s="414"/>
      <c r="C5076" s="414"/>
      <c r="D5076" s="414"/>
      <c r="E5076" s="412">
        <v>2014</v>
      </c>
      <c r="F5076" s="413">
        <v>1303578.8999999999</v>
      </c>
      <c r="G5076" s="413">
        <v>5125751.5</v>
      </c>
      <c r="H5076" s="410">
        <f t="shared" si="158"/>
        <v>39259080</v>
      </c>
      <c r="I5076" s="410" t="str">
        <f t="shared" si="159"/>
        <v>-- Kiti</v>
      </c>
      <c r="J5076" s="410" t="str">
        <f t="shared" si="159"/>
        <v>kilogramai</v>
      </c>
    </row>
    <row r="5077" spans="1:10" ht="18" hidden="1" customHeight="1">
      <c r="A5077" s="414"/>
      <c r="B5077" s="414"/>
      <c r="C5077" s="414"/>
      <c r="D5077" s="414"/>
      <c r="E5077" s="412">
        <v>2013</v>
      </c>
      <c r="F5077" s="413">
        <v>1310804.3999999999</v>
      </c>
      <c r="G5077" s="413">
        <v>3712821.7</v>
      </c>
      <c r="H5077" s="410">
        <f t="shared" si="158"/>
        <v>39259080</v>
      </c>
      <c r="I5077" s="410" t="str">
        <f t="shared" si="159"/>
        <v>-- Kiti</v>
      </c>
      <c r="J5077" s="410" t="str">
        <f t="shared" si="159"/>
        <v>kilogramai</v>
      </c>
    </row>
    <row r="5078" spans="1:10" ht="18" hidden="1" customHeight="1">
      <c r="A5078" s="414"/>
      <c r="B5078" s="414"/>
      <c r="C5078" s="414"/>
      <c r="D5078" s="414"/>
      <c r="E5078" s="412">
        <v>2012</v>
      </c>
      <c r="F5078" s="413">
        <v>1124157</v>
      </c>
      <c r="G5078" s="413">
        <v>3387125.7</v>
      </c>
      <c r="H5078" s="410">
        <f t="shared" si="158"/>
        <v>39259080</v>
      </c>
      <c r="I5078" s="410" t="str">
        <f t="shared" si="159"/>
        <v>-- Kiti</v>
      </c>
      <c r="J5078" s="410" t="str">
        <f t="shared" si="159"/>
        <v>kilogramai</v>
      </c>
    </row>
    <row r="5079" spans="1:10" ht="18" hidden="1" customHeight="1">
      <c r="A5079" s="414"/>
      <c r="B5079" s="414"/>
      <c r="C5079" s="414"/>
      <c r="D5079" s="414"/>
      <c r="E5079" s="412">
        <v>2011</v>
      </c>
      <c r="F5079" s="413">
        <v>1587168.3</v>
      </c>
      <c r="G5079" s="413">
        <v>3490267.1</v>
      </c>
      <c r="H5079" s="410">
        <f t="shared" si="158"/>
        <v>39259080</v>
      </c>
      <c r="I5079" s="410" t="str">
        <f t="shared" si="159"/>
        <v>-- Kiti</v>
      </c>
      <c r="J5079" s="410" t="str">
        <f t="shared" si="159"/>
        <v>kilogramai</v>
      </c>
    </row>
    <row r="5080" spans="1:10" ht="18" hidden="1" customHeight="1">
      <c r="A5080" s="414"/>
      <c r="B5080" s="414"/>
      <c r="C5080" s="414"/>
      <c r="D5080" s="414"/>
      <c r="E5080" s="412">
        <v>2010</v>
      </c>
      <c r="F5080" s="413">
        <v>2932870.4</v>
      </c>
      <c r="G5080" s="413">
        <v>3291302</v>
      </c>
      <c r="H5080" s="410">
        <f t="shared" si="158"/>
        <v>39259080</v>
      </c>
      <c r="I5080" s="410" t="str">
        <f t="shared" si="159"/>
        <v>-- Kiti</v>
      </c>
      <c r="J5080" s="410" t="str">
        <f t="shared" si="159"/>
        <v>kilogramai</v>
      </c>
    </row>
    <row r="5081" spans="1:10" ht="18" hidden="1" customHeight="1">
      <c r="A5081" s="414"/>
      <c r="B5081" s="414"/>
      <c r="C5081" s="414"/>
      <c r="D5081" s="414"/>
      <c r="E5081" s="412">
        <v>2009</v>
      </c>
      <c r="F5081" s="413">
        <v>981866.9</v>
      </c>
      <c r="G5081" s="413">
        <v>2635110.1</v>
      </c>
      <c r="H5081" s="410">
        <f t="shared" si="158"/>
        <v>39259080</v>
      </c>
      <c r="I5081" s="410" t="str">
        <f t="shared" si="159"/>
        <v>-- Kiti</v>
      </c>
      <c r="J5081" s="410" t="str">
        <f t="shared" si="159"/>
        <v>kilogramai</v>
      </c>
    </row>
    <row r="5082" spans="1:10" ht="18" hidden="1" customHeight="1">
      <c r="A5082" s="414"/>
      <c r="B5082" s="414"/>
      <c r="C5082" s="414"/>
      <c r="D5082" s="414"/>
      <c r="E5082" s="412">
        <v>2008</v>
      </c>
      <c r="F5082" s="413">
        <v>607210.1</v>
      </c>
      <c r="G5082" s="413">
        <v>4470535.8</v>
      </c>
      <c r="H5082" s="410">
        <f t="shared" si="158"/>
        <v>39259080</v>
      </c>
      <c r="I5082" s="410" t="str">
        <f t="shared" si="159"/>
        <v>-- Kiti</v>
      </c>
      <c r="J5082" s="410" t="str">
        <f t="shared" si="159"/>
        <v>kilogramai</v>
      </c>
    </row>
    <row r="5083" spans="1:10" ht="18" hidden="1" customHeight="1">
      <c r="A5083" s="414"/>
      <c r="B5083" s="414"/>
      <c r="C5083" s="414"/>
      <c r="D5083" s="414"/>
      <c r="E5083" s="412">
        <v>2007</v>
      </c>
      <c r="F5083" s="413">
        <v>474514.2</v>
      </c>
      <c r="G5083" s="413">
        <v>4118423.7</v>
      </c>
      <c r="H5083" s="410">
        <f t="shared" si="158"/>
        <v>39259080</v>
      </c>
      <c r="I5083" s="410" t="str">
        <f t="shared" si="159"/>
        <v>-- Kiti</v>
      </c>
      <c r="J5083" s="410" t="str">
        <f t="shared" si="159"/>
        <v>kilogramai</v>
      </c>
    </row>
    <row r="5084" spans="1:10" ht="18" hidden="1" customHeight="1">
      <c r="A5084" s="414"/>
      <c r="B5084" s="414"/>
      <c r="C5084" s="414"/>
      <c r="D5084" s="414"/>
      <c r="E5084" s="412">
        <v>2006</v>
      </c>
      <c r="F5084" s="413">
        <v>456592.5</v>
      </c>
      <c r="G5084" s="413">
        <v>3087214.2</v>
      </c>
      <c r="H5084" s="410">
        <f t="shared" si="158"/>
        <v>39259080</v>
      </c>
      <c r="I5084" s="410" t="str">
        <f t="shared" si="159"/>
        <v>-- Kiti</v>
      </c>
      <c r="J5084" s="410" t="str">
        <f t="shared" si="159"/>
        <v>kilogramai</v>
      </c>
    </row>
    <row r="5085" spans="1:10" ht="18" hidden="1" customHeight="1">
      <c r="A5085" s="414"/>
      <c r="B5085" s="414"/>
      <c r="C5085" s="414"/>
      <c r="D5085" s="414"/>
      <c r="E5085" s="412">
        <v>2005</v>
      </c>
      <c r="F5085" s="413">
        <v>274569.2</v>
      </c>
      <c r="G5085" s="413">
        <v>1877237.8</v>
      </c>
      <c r="H5085" s="410">
        <f t="shared" si="158"/>
        <v>39259080</v>
      </c>
      <c r="I5085" s="410" t="str">
        <f t="shared" si="159"/>
        <v>-- Kiti</v>
      </c>
      <c r="J5085" s="410" t="str">
        <f t="shared" si="159"/>
        <v>kilogramai</v>
      </c>
    </row>
    <row r="5086" spans="1:10" ht="18" hidden="1" customHeight="1">
      <c r="A5086" s="414"/>
      <c r="B5086" s="411" t="s">
        <v>3643</v>
      </c>
      <c r="C5086" s="411" t="s">
        <v>3644</v>
      </c>
      <c r="D5086" s="411" t="s">
        <v>3054</v>
      </c>
      <c r="E5086" s="412">
        <v>2018</v>
      </c>
      <c r="F5086" s="413">
        <v>190281.5</v>
      </c>
      <c r="G5086" s="413">
        <v>812471.5</v>
      </c>
      <c r="H5086" s="410">
        <f t="shared" si="158"/>
        <v>39261000</v>
      </c>
      <c r="I5086" s="410" t="str">
        <f t="shared" si="159"/>
        <v>-- Biuro arba mokykliniai reikmenys</v>
      </c>
      <c r="J5086" s="410" t="str">
        <f t="shared" si="159"/>
        <v>kilogramai</v>
      </c>
    </row>
    <row r="5087" spans="1:10" ht="18" hidden="1" customHeight="1">
      <c r="A5087" s="414"/>
      <c r="B5087" s="414"/>
      <c r="C5087" s="414"/>
      <c r="D5087" s="414"/>
      <c r="E5087" s="412">
        <v>2017</v>
      </c>
      <c r="F5087" s="413">
        <v>221125.3</v>
      </c>
      <c r="G5087" s="413">
        <v>622692.30000000005</v>
      </c>
      <c r="H5087" s="410">
        <f t="shared" si="158"/>
        <v>39261000</v>
      </c>
      <c r="I5087" s="410" t="str">
        <f t="shared" si="159"/>
        <v>-- Biuro arba mokykliniai reikmenys</v>
      </c>
      <c r="J5087" s="410" t="str">
        <f t="shared" si="159"/>
        <v>kilogramai</v>
      </c>
    </row>
    <row r="5088" spans="1:10" ht="18" hidden="1" customHeight="1">
      <c r="A5088" s="414"/>
      <c r="B5088" s="414"/>
      <c r="C5088" s="414"/>
      <c r="D5088" s="414"/>
      <c r="E5088" s="412">
        <v>2016</v>
      </c>
      <c r="F5088" s="413">
        <v>205409.9</v>
      </c>
      <c r="G5088" s="413">
        <v>768133</v>
      </c>
      <c r="H5088" s="410">
        <f t="shared" si="158"/>
        <v>39261000</v>
      </c>
      <c r="I5088" s="410" t="str">
        <f t="shared" si="159"/>
        <v>-- Biuro arba mokykliniai reikmenys</v>
      </c>
      <c r="J5088" s="410" t="str">
        <f t="shared" si="159"/>
        <v>kilogramai</v>
      </c>
    </row>
    <row r="5089" spans="1:10" ht="18" hidden="1" customHeight="1">
      <c r="A5089" s="414"/>
      <c r="B5089" s="414"/>
      <c r="C5089" s="414"/>
      <c r="D5089" s="414"/>
      <c r="E5089" s="412">
        <v>2015</v>
      </c>
      <c r="F5089" s="413">
        <v>175778</v>
      </c>
      <c r="G5089" s="413">
        <v>912660.7</v>
      </c>
      <c r="H5089" s="410">
        <f t="shared" si="158"/>
        <v>39261000</v>
      </c>
      <c r="I5089" s="410" t="str">
        <f t="shared" si="159"/>
        <v>-- Biuro arba mokykliniai reikmenys</v>
      </c>
      <c r="J5089" s="410" t="str">
        <f t="shared" si="159"/>
        <v>kilogramai</v>
      </c>
    </row>
    <row r="5090" spans="1:10" ht="18" hidden="1" customHeight="1">
      <c r="A5090" s="414"/>
      <c r="B5090" s="414"/>
      <c r="C5090" s="414"/>
      <c r="D5090" s="414"/>
      <c r="E5090" s="412">
        <v>2014</v>
      </c>
      <c r="F5090" s="413">
        <v>146455.9</v>
      </c>
      <c r="G5090" s="413">
        <v>754109.9</v>
      </c>
      <c r="H5090" s="410">
        <f t="shared" si="158"/>
        <v>39261000</v>
      </c>
      <c r="I5090" s="410" t="str">
        <f t="shared" si="159"/>
        <v>-- Biuro arba mokykliniai reikmenys</v>
      </c>
      <c r="J5090" s="410" t="str">
        <f t="shared" si="159"/>
        <v>kilogramai</v>
      </c>
    </row>
    <row r="5091" spans="1:10" ht="18" hidden="1" customHeight="1">
      <c r="A5091" s="414"/>
      <c r="B5091" s="414"/>
      <c r="C5091" s="414"/>
      <c r="D5091" s="414"/>
      <c r="E5091" s="412">
        <v>2013</v>
      </c>
      <c r="F5091" s="413">
        <v>235030.6</v>
      </c>
      <c r="G5091" s="413">
        <v>687618.2</v>
      </c>
      <c r="H5091" s="410">
        <f t="shared" si="158"/>
        <v>39261000</v>
      </c>
      <c r="I5091" s="410" t="str">
        <f t="shared" si="159"/>
        <v>-- Biuro arba mokykliniai reikmenys</v>
      </c>
      <c r="J5091" s="410" t="str">
        <f t="shared" si="159"/>
        <v>kilogramai</v>
      </c>
    </row>
    <row r="5092" spans="1:10" ht="18" hidden="1" customHeight="1">
      <c r="A5092" s="414"/>
      <c r="B5092" s="414"/>
      <c r="C5092" s="414"/>
      <c r="D5092" s="414"/>
      <c r="E5092" s="412">
        <v>2012</v>
      </c>
      <c r="F5092" s="413">
        <v>202744.1</v>
      </c>
      <c r="G5092" s="413">
        <v>679063.2</v>
      </c>
      <c r="H5092" s="410">
        <f t="shared" si="158"/>
        <v>39261000</v>
      </c>
      <c r="I5092" s="410" t="str">
        <f t="shared" si="159"/>
        <v>-- Biuro arba mokykliniai reikmenys</v>
      </c>
      <c r="J5092" s="410" t="str">
        <f t="shared" si="159"/>
        <v>kilogramai</v>
      </c>
    </row>
    <row r="5093" spans="1:10" ht="18" hidden="1" customHeight="1">
      <c r="A5093" s="414"/>
      <c r="B5093" s="414"/>
      <c r="C5093" s="414"/>
      <c r="D5093" s="414"/>
      <c r="E5093" s="412">
        <v>2011</v>
      </c>
      <c r="F5093" s="413">
        <v>111853.3</v>
      </c>
      <c r="G5093" s="413">
        <v>660204.19999999995</v>
      </c>
      <c r="H5093" s="410">
        <f t="shared" si="158"/>
        <v>39261000</v>
      </c>
      <c r="I5093" s="410" t="str">
        <f t="shared" si="159"/>
        <v>-- Biuro arba mokykliniai reikmenys</v>
      </c>
      <c r="J5093" s="410" t="str">
        <f t="shared" si="159"/>
        <v>kilogramai</v>
      </c>
    </row>
    <row r="5094" spans="1:10" ht="18" hidden="1" customHeight="1">
      <c r="A5094" s="414"/>
      <c r="B5094" s="414"/>
      <c r="C5094" s="414"/>
      <c r="D5094" s="414"/>
      <c r="E5094" s="412">
        <v>2010</v>
      </c>
      <c r="F5094" s="413">
        <v>152352.9</v>
      </c>
      <c r="G5094" s="413">
        <v>625717.30000000005</v>
      </c>
      <c r="H5094" s="410">
        <f t="shared" si="158"/>
        <v>39261000</v>
      </c>
      <c r="I5094" s="410" t="str">
        <f t="shared" si="159"/>
        <v>-- Biuro arba mokykliniai reikmenys</v>
      </c>
      <c r="J5094" s="410" t="str">
        <f t="shared" si="159"/>
        <v>kilogramai</v>
      </c>
    </row>
    <row r="5095" spans="1:10" ht="18" hidden="1" customHeight="1">
      <c r="A5095" s="414"/>
      <c r="B5095" s="414"/>
      <c r="C5095" s="414"/>
      <c r="D5095" s="414"/>
      <c r="E5095" s="412">
        <v>2009</v>
      </c>
      <c r="F5095" s="413">
        <v>122136.5</v>
      </c>
      <c r="G5095" s="413">
        <v>563381.4</v>
      </c>
      <c r="H5095" s="410">
        <f t="shared" si="158"/>
        <v>39261000</v>
      </c>
      <c r="I5095" s="410" t="str">
        <f t="shared" si="159"/>
        <v>-- Biuro arba mokykliniai reikmenys</v>
      </c>
      <c r="J5095" s="410" t="str">
        <f t="shared" si="159"/>
        <v>kilogramai</v>
      </c>
    </row>
    <row r="5096" spans="1:10" ht="18" hidden="1" customHeight="1">
      <c r="A5096" s="414"/>
      <c r="B5096" s="414"/>
      <c r="C5096" s="414"/>
      <c r="D5096" s="414"/>
      <c r="E5096" s="412">
        <v>2008</v>
      </c>
      <c r="F5096" s="413">
        <v>64750.3</v>
      </c>
      <c r="G5096" s="413">
        <v>934979.5</v>
      </c>
      <c r="H5096" s="410">
        <f t="shared" si="158"/>
        <v>39261000</v>
      </c>
      <c r="I5096" s="410" t="str">
        <f t="shared" si="159"/>
        <v>-- Biuro arba mokykliniai reikmenys</v>
      </c>
      <c r="J5096" s="410" t="str">
        <f t="shared" si="159"/>
        <v>kilogramai</v>
      </c>
    </row>
    <row r="5097" spans="1:10" ht="18" hidden="1" customHeight="1">
      <c r="A5097" s="414"/>
      <c r="B5097" s="414"/>
      <c r="C5097" s="414"/>
      <c r="D5097" s="414"/>
      <c r="E5097" s="412">
        <v>2007</v>
      </c>
      <c r="F5097" s="413">
        <v>121276.2</v>
      </c>
      <c r="G5097" s="413">
        <v>994551.2</v>
      </c>
      <c r="H5097" s="410">
        <f t="shared" si="158"/>
        <v>39261000</v>
      </c>
      <c r="I5097" s="410" t="str">
        <f t="shared" si="159"/>
        <v>-- Biuro arba mokykliniai reikmenys</v>
      </c>
      <c r="J5097" s="410" t="str">
        <f t="shared" si="159"/>
        <v>kilogramai</v>
      </c>
    </row>
    <row r="5098" spans="1:10" ht="18" hidden="1" customHeight="1">
      <c r="A5098" s="414"/>
      <c r="B5098" s="414"/>
      <c r="C5098" s="414"/>
      <c r="D5098" s="414"/>
      <c r="E5098" s="412">
        <v>2006</v>
      </c>
      <c r="F5098" s="413">
        <v>138462.70000000001</v>
      </c>
      <c r="G5098" s="413">
        <v>1055551.7</v>
      </c>
      <c r="H5098" s="410">
        <f t="shared" si="158"/>
        <v>39261000</v>
      </c>
      <c r="I5098" s="410" t="str">
        <f t="shared" si="159"/>
        <v>-- Biuro arba mokykliniai reikmenys</v>
      </c>
      <c r="J5098" s="410" t="str">
        <f t="shared" si="159"/>
        <v>kilogramai</v>
      </c>
    </row>
    <row r="5099" spans="1:10" ht="18" hidden="1" customHeight="1">
      <c r="A5099" s="414"/>
      <c r="B5099" s="414"/>
      <c r="C5099" s="414"/>
      <c r="D5099" s="414"/>
      <c r="E5099" s="412">
        <v>2005</v>
      </c>
      <c r="F5099" s="413">
        <v>53168.800000000003</v>
      </c>
      <c r="G5099" s="413">
        <v>731441.5</v>
      </c>
      <c r="H5099" s="410">
        <f t="shared" si="158"/>
        <v>39261000</v>
      </c>
      <c r="I5099" s="410" t="str">
        <f t="shared" si="159"/>
        <v>-- Biuro arba mokykliniai reikmenys</v>
      </c>
      <c r="J5099" s="410" t="str">
        <f t="shared" si="159"/>
        <v>kilogramai</v>
      </c>
    </row>
    <row r="5100" spans="1:10" ht="18" hidden="1" customHeight="1">
      <c r="A5100" s="414"/>
      <c r="B5100" s="411" t="s">
        <v>3645</v>
      </c>
      <c r="C5100" s="411" t="s">
        <v>3646</v>
      </c>
      <c r="D5100" s="411" t="s">
        <v>3054</v>
      </c>
      <c r="E5100" s="412">
        <v>2018</v>
      </c>
      <c r="F5100" s="413">
        <v>99330.2</v>
      </c>
      <c r="G5100" s="413">
        <v>598339.9</v>
      </c>
      <c r="H5100" s="410">
        <f t="shared" si="158"/>
        <v>39262000</v>
      </c>
      <c r="I5100" s="410" t="str">
        <f t="shared" si="159"/>
        <v>-- Drabužiai ir drabužių priedai (įskaitant pirštines, kumštines pirštines ir puspirštines)</v>
      </c>
      <c r="J5100" s="410" t="str">
        <f t="shared" si="159"/>
        <v>kilogramai</v>
      </c>
    </row>
    <row r="5101" spans="1:10" ht="18" hidden="1" customHeight="1">
      <c r="A5101" s="414"/>
      <c r="B5101" s="414"/>
      <c r="C5101" s="414"/>
      <c r="D5101" s="414"/>
      <c r="E5101" s="412">
        <v>2017</v>
      </c>
      <c r="F5101" s="413">
        <v>107306.1</v>
      </c>
      <c r="G5101" s="413">
        <v>491281.9</v>
      </c>
      <c r="H5101" s="410">
        <f t="shared" si="158"/>
        <v>39262000</v>
      </c>
      <c r="I5101" s="410" t="str">
        <f t="shared" si="159"/>
        <v>-- Drabužiai ir drabužių priedai (įskaitant pirštines, kumštines pirštines ir puspirštines)</v>
      </c>
      <c r="J5101" s="410" t="str">
        <f t="shared" si="159"/>
        <v>kilogramai</v>
      </c>
    </row>
    <row r="5102" spans="1:10" ht="18" hidden="1" customHeight="1">
      <c r="A5102" s="414"/>
      <c r="B5102" s="414"/>
      <c r="C5102" s="414"/>
      <c r="D5102" s="414"/>
      <c r="E5102" s="412">
        <v>2016</v>
      </c>
      <c r="F5102" s="413">
        <v>132988.9</v>
      </c>
      <c r="G5102" s="413">
        <v>564233.19999999995</v>
      </c>
      <c r="H5102" s="410">
        <f t="shared" si="158"/>
        <v>39262000</v>
      </c>
      <c r="I5102" s="410" t="str">
        <f t="shared" si="159"/>
        <v>-- Drabužiai ir drabužių priedai (įskaitant pirštines, kumštines pirštines ir puspirštines)</v>
      </c>
      <c r="J5102" s="410" t="str">
        <f t="shared" si="159"/>
        <v>kilogramai</v>
      </c>
    </row>
    <row r="5103" spans="1:10" ht="18" hidden="1" customHeight="1">
      <c r="A5103" s="414"/>
      <c r="B5103" s="414"/>
      <c r="C5103" s="414"/>
      <c r="D5103" s="414"/>
      <c r="E5103" s="412">
        <v>2015</v>
      </c>
      <c r="F5103" s="413">
        <v>170201.8</v>
      </c>
      <c r="G5103" s="413">
        <v>546023.6</v>
      </c>
      <c r="H5103" s="410">
        <f t="shared" si="158"/>
        <v>39262000</v>
      </c>
      <c r="I5103" s="410" t="str">
        <f t="shared" si="159"/>
        <v>-- Drabužiai ir drabužių priedai (įskaitant pirštines, kumštines pirštines ir puspirštines)</v>
      </c>
      <c r="J5103" s="410" t="str">
        <f t="shared" si="159"/>
        <v>kilogramai</v>
      </c>
    </row>
    <row r="5104" spans="1:10" ht="18" hidden="1" customHeight="1">
      <c r="A5104" s="414"/>
      <c r="B5104" s="414"/>
      <c r="C5104" s="414"/>
      <c r="D5104" s="414"/>
      <c r="E5104" s="412">
        <v>2014</v>
      </c>
      <c r="F5104" s="413">
        <v>189565.4</v>
      </c>
      <c r="G5104" s="413">
        <v>366563.3</v>
      </c>
      <c r="H5104" s="410">
        <f t="shared" si="158"/>
        <v>39262000</v>
      </c>
      <c r="I5104" s="410" t="str">
        <f t="shared" si="159"/>
        <v>-- Drabužiai ir drabužių priedai (įskaitant pirštines, kumštines pirštines ir puspirštines)</v>
      </c>
      <c r="J5104" s="410" t="str">
        <f t="shared" si="159"/>
        <v>kilogramai</v>
      </c>
    </row>
    <row r="5105" spans="1:10" ht="18" hidden="1" customHeight="1">
      <c r="A5105" s="414"/>
      <c r="B5105" s="414"/>
      <c r="C5105" s="414"/>
      <c r="D5105" s="414"/>
      <c r="E5105" s="412">
        <v>2013</v>
      </c>
      <c r="F5105" s="413">
        <v>196975.3</v>
      </c>
      <c r="G5105" s="413">
        <v>386139.7</v>
      </c>
      <c r="H5105" s="410">
        <f t="shared" si="158"/>
        <v>39262000</v>
      </c>
      <c r="I5105" s="410" t="str">
        <f t="shared" si="159"/>
        <v>-- Drabužiai ir drabužių priedai (įskaitant pirštines, kumštines pirštines ir puspirštines)</v>
      </c>
      <c r="J5105" s="410" t="str">
        <f t="shared" si="159"/>
        <v>kilogramai</v>
      </c>
    </row>
    <row r="5106" spans="1:10" ht="18" hidden="1" customHeight="1">
      <c r="A5106" s="414"/>
      <c r="B5106" s="414"/>
      <c r="C5106" s="414"/>
      <c r="D5106" s="414"/>
      <c r="E5106" s="412">
        <v>2012</v>
      </c>
      <c r="F5106" s="413">
        <v>169928.2</v>
      </c>
      <c r="G5106" s="413">
        <v>442245.3</v>
      </c>
      <c r="H5106" s="410">
        <f t="shared" si="158"/>
        <v>39262000</v>
      </c>
      <c r="I5106" s="410" t="str">
        <f t="shared" si="159"/>
        <v>-- Drabužiai ir drabužių priedai (įskaitant pirštines, kumštines pirštines ir puspirštines)</v>
      </c>
      <c r="J5106" s="410" t="str">
        <f t="shared" si="159"/>
        <v>kilogramai</v>
      </c>
    </row>
    <row r="5107" spans="1:10" ht="18" hidden="1" customHeight="1">
      <c r="A5107" s="414"/>
      <c r="B5107" s="414"/>
      <c r="C5107" s="414"/>
      <c r="D5107" s="414"/>
      <c r="E5107" s="412">
        <v>2011</v>
      </c>
      <c r="F5107" s="413">
        <v>153773.1</v>
      </c>
      <c r="G5107" s="413">
        <v>371851.4</v>
      </c>
      <c r="H5107" s="410">
        <f t="shared" si="158"/>
        <v>39262000</v>
      </c>
      <c r="I5107" s="410" t="str">
        <f t="shared" si="159"/>
        <v>-- Drabužiai ir drabužių priedai (įskaitant pirštines, kumštines pirštines ir puspirštines)</v>
      </c>
      <c r="J5107" s="410" t="str">
        <f t="shared" si="159"/>
        <v>kilogramai</v>
      </c>
    </row>
    <row r="5108" spans="1:10" ht="18" hidden="1" customHeight="1">
      <c r="A5108" s="414"/>
      <c r="B5108" s="414"/>
      <c r="C5108" s="414"/>
      <c r="D5108" s="414"/>
      <c r="E5108" s="412">
        <v>2010</v>
      </c>
      <c r="F5108" s="413">
        <v>153524.9</v>
      </c>
      <c r="G5108" s="413">
        <v>436966.1</v>
      </c>
      <c r="H5108" s="410">
        <f t="shared" si="158"/>
        <v>39262000</v>
      </c>
      <c r="I5108" s="410" t="str">
        <f t="shared" si="159"/>
        <v>-- Drabužiai ir drabužių priedai (įskaitant pirštines, kumštines pirštines ir puspirštines)</v>
      </c>
      <c r="J5108" s="410" t="str">
        <f t="shared" si="159"/>
        <v>kilogramai</v>
      </c>
    </row>
    <row r="5109" spans="1:10" ht="18" hidden="1" customHeight="1">
      <c r="A5109" s="414"/>
      <c r="B5109" s="414"/>
      <c r="C5109" s="414"/>
      <c r="D5109" s="414"/>
      <c r="E5109" s="412">
        <v>2009</v>
      </c>
      <c r="F5109" s="413">
        <v>104532</v>
      </c>
      <c r="G5109" s="413">
        <v>323720.7</v>
      </c>
      <c r="H5109" s="410">
        <f t="shared" si="158"/>
        <v>39262000</v>
      </c>
      <c r="I5109" s="410" t="str">
        <f t="shared" si="159"/>
        <v>-- Drabužiai ir drabužių priedai (įskaitant pirštines, kumštines pirštines ir puspirštines)</v>
      </c>
      <c r="J5109" s="410" t="str">
        <f t="shared" si="159"/>
        <v>kilogramai</v>
      </c>
    </row>
    <row r="5110" spans="1:10" ht="18" hidden="1" customHeight="1">
      <c r="A5110" s="414"/>
      <c r="B5110" s="414"/>
      <c r="C5110" s="414"/>
      <c r="D5110" s="414"/>
      <c r="E5110" s="412">
        <v>2008</v>
      </c>
      <c r="F5110" s="413">
        <v>118378.3</v>
      </c>
      <c r="G5110" s="413">
        <v>378628</v>
      </c>
      <c r="H5110" s="410">
        <f t="shared" si="158"/>
        <v>39262000</v>
      </c>
      <c r="I5110" s="410" t="str">
        <f t="shared" si="159"/>
        <v>-- Drabužiai ir drabužių priedai (įskaitant pirštines, kumštines pirštines ir puspirštines)</v>
      </c>
      <c r="J5110" s="410" t="str">
        <f t="shared" si="159"/>
        <v>kilogramai</v>
      </c>
    </row>
    <row r="5111" spans="1:10" ht="18" hidden="1" customHeight="1">
      <c r="A5111" s="414"/>
      <c r="B5111" s="414"/>
      <c r="C5111" s="414"/>
      <c r="D5111" s="414"/>
      <c r="E5111" s="412">
        <v>2007</v>
      </c>
      <c r="F5111" s="413">
        <v>86954.8</v>
      </c>
      <c r="G5111" s="413">
        <v>388134.7</v>
      </c>
      <c r="H5111" s="410">
        <f t="shared" si="158"/>
        <v>39262000</v>
      </c>
      <c r="I5111" s="410" t="str">
        <f t="shared" si="159"/>
        <v>-- Drabužiai ir drabužių priedai (įskaitant pirštines, kumštines pirštines ir puspirštines)</v>
      </c>
      <c r="J5111" s="410" t="str">
        <f t="shared" si="159"/>
        <v>kilogramai</v>
      </c>
    </row>
    <row r="5112" spans="1:10" ht="18" hidden="1" customHeight="1">
      <c r="A5112" s="414"/>
      <c r="B5112" s="414"/>
      <c r="C5112" s="414"/>
      <c r="D5112" s="414"/>
      <c r="E5112" s="412">
        <v>2006</v>
      </c>
      <c r="F5112" s="413">
        <v>101436.3</v>
      </c>
      <c r="G5112" s="413">
        <v>413150</v>
      </c>
      <c r="H5112" s="410">
        <f t="shared" si="158"/>
        <v>39262000</v>
      </c>
      <c r="I5112" s="410" t="str">
        <f t="shared" si="159"/>
        <v>-- Drabužiai ir drabužių priedai (įskaitant pirštines, kumštines pirštines ir puspirštines)</v>
      </c>
      <c r="J5112" s="410" t="str">
        <f t="shared" si="159"/>
        <v>kilogramai</v>
      </c>
    </row>
    <row r="5113" spans="1:10" ht="18" hidden="1" customHeight="1">
      <c r="A5113" s="414"/>
      <c r="B5113" s="414"/>
      <c r="C5113" s="414"/>
      <c r="D5113" s="414"/>
      <c r="E5113" s="412">
        <v>2005</v>
      </c>
      <c r="F5113" s="413">
        <v>77309.7</v>
      </c>
      <c r="G5113" s="413">
        <v>303134.90000000002</v>
      </c>
      <c r="H5113" s="410">
        <f t="shared" si="158"/>
        <v>39262000</v>
      </c>
      <c r="I5113" s="410" t="str">
        <f t="shared" si="159"/>
        <v>-- Drabužiai ir drabužių priedai (įskaitant pirštines, kumštines pirštines ir puspirštines)</v>
      </c>
      <c r="J5113" s="410" t="str">
        <f t="shared" si="159"/>
        <v>kilogramai</v>
      </c>
    </row>
    <row r="5114" spans="1:10" ht="18" hidden="1" customHeight="1">
      <c r="A5114" s="414"/>
      <c r="B5114" s="411" t="s">
        <v>3647</v>
      </c>
      <c r="C5114" s="411" t="s">
        <v>3648</v>
      </c>
      <c r="D5114" s="411" t="s">
        <v>3054</v>
      </c>
      <c r="E5114" s="412">
        <v>2018</v>
      </c>
      <c r="F5114" s="413">
        <v>2190668.6</v>
      </c>
      <c r="G5114" s="413">
        <v>3761490.7</v>
      </c>
      <c r="H5114" s="410">
        <f t="shared" si="158"/>
        <v>39263000</v>
      </c>
      <c r="I5114" s="410" t="str">
        <f t="shared" si="159"/>
        <v>-- Baldų, kėbulų ir panašių gaminių jungiamosios detalės (fitingai)</v>
      </c>
      <c r="J5114" s="410" t="str">
        <f t="shared" si="159"/>
        <v>kilogramai</v>
      </c>
    </row>
    <row r="5115" spans="1:10" ht="18" hidden="1" customHeight="1">
      <c r="A5115" s="414"/>
      <c r="B5115" s="414"/>
      <c r="C5115" s="414"/>
      <c r="D5115" s="414"/>
      <c r="E5115" s="412">
        <v>2017</v>
      </c>
      <c r="F5115" s="413">
        <v>2461197.2000000002</v>
      </c>
      <c r="G5115" s="413">
        <v>3201210.8</v>
      </c>
      <c r="H5115" s="410">
        <f t="shared" si="158"/>
        <v>39263000</v>
      </c>
      <c r="I5115" s="410" t="str">
        <f t="shared" si="159"/>
        <v>-- Baldų, kėbulų ir panašių gaminių jungiamosios detalės (fitingai)</v>
      </c>
      <c r="J5115" s="410" t="str">
        <f t="shared" si="159"/>
        <v>kilogramai</v>
      </c>
    </row>
    <row r="5116" spans="1:10" ht="18" hidden="1" customHeight="1">
      <c r="A5116" s="414"/>
      <c r="B5116" s="414"/>
      <c r="C5116" s="414"/>
      <c r="D5116" s="414"/>
      <c r="E5116" s="412">
        <v>2016</v>
      </c>
      <c r="F5116" s="413">
        <v>2257486.7000000002</v>
      </c>
      <c r="G5116" s="413">
        <v>2429795.1</v>
      </c>
      <c r="H5116" s="410">
        <f t="shared" si="158"/>
        <v>39263000</v>
      </c>
      <c r="I5116" s="410" t="str">
        <f t="shared" si="159"/>
        <v>-- Baldų, kėbulų ir panašių gaminių jungiamosios detalės (fitingai)</v>
      </c>
      <c r="J5116" s="410" t="str">
        <f t="shared" si="159"/>
        <v>kilogramai</v>
      </c>
    </row>
    <row r="5117" spans="1:10" ht="18" hidden="1" customHeight="1">
      <c r="A5117" s="414"/>
      <c r="B5117" s="414"/>
      <c r="C5117" s="414"/>
      <c r="D5117" s="414"/>
      <c r="E5117" s="412">
        <v>2015</v>
      </c>
      <c r="F5117" s="413">
        <v>2061229.1</v>
      </c>
      <c r="G5117" s="413">
        <v>2332462.7999999998</v>
      </c>
      <c r="H5117" s="410">
        <f t="shared" si="158"/>
        <v>39263000</v>
      </c>
      <c r="I5117" s="410" t="str">
        <f t="shared" si="159"/>
        <v>-- Baldų, kėbulų ir panašių gaminių jungiamosios detalės (fitingai)</v>
      </c>
      <c r="J5117" s="410" t="str">
        <f t="shared" si="159"/>
        <v>kilogramai</v>
      </c>
    </row>
    <row r="5118" spans="1:10" ht="18" hidden="1" customHeight="1">
      <c r="A5118" s="414"/>
      <c r="B5118" s="414"/>
      <c r="C5118" s="414"/>
      <c r="D5118" s="414"/>
      <c r="E5118" s="412">
        <v>2014</v>
      </c>
      <c r="F5118" s="413">
        <v>1586972</v>
      </c>
      <c r="G5118" s="413">
        <v>2492709.5</v>
      </c>
      <c r="H5118" s="410">
        <f t="shared" si="158"/>
        <v>39263000</v>
      </c>
      <c r="I5118" s="410" t="str">
        <f t="shared" si="159"/>
        <v>-- Baldų, kėbulų ir panašių gaminių jungiamosios detalės (fitingai)</v>
      </c>
      <c r="J5118" s="410" t="str">
        <f t="shared" si="159"/>
        <v>kilogramai</v>
      </c>
    </row>
    <row r="5119" spans="1:10" ht="18" hidden="1" customHeight="1">
      <c r="A5119" s="414"/>
      <c r="B5119" s="414"/>
      <c r="C5119" s="414"/>
      <c r="D5119" s="414"/>
      <c r="E5119" s="412">
        <v>2013</v>
      </c>
      <c r="F5119" s="413">
        <v>1215605.7</v>
      </c>
      <c r="G5119" s="413">
        <v>1981451.3</v>
      </c>
      <c r="H5119" s="410">
        <f t="shared" si="158"/>
        <v>39263000</v>
      </c>
      <c r="I5119" s="410" t="str">
        <f t="shared" si="159"/>
        <v>-- Baldų, kėbulų ir panašių gaminių jungiamosios detalės (fitingai)</v>
      </c>
      <c r="J5119" s="410" t="str">
        <f t="shared" si="159"/>
        <v>kilogramai</v>
      </c>
    </row>
    <row r="5120" spans="1:10" ht="18" hidden="1" customHeight="1">
      <c r="A5120" s="414"/>
      <c r="B5120" s="414"/>
      <c r="C5120" s="414"/>
      <c r="D5120" s="414"/>
      <c r="E5120" s="412">
        <v>2012</v>
      </c>
      <c r="F5120" s="413">
        <v>1243558.7</v>
      </c>
      <c r="G5120" s="413">
        <v>2711225.2</v>
      </c>
      <c r="H5120" s="410">
        <f t="shared" si="158"/>
        <v>39263000</v>
      </c>
      <c r="I5120" s="410" t="str">
        <f t="shared" si="159"/>
        <v>-- Baldų, kėbulų ir panašių gaminių jungiamosios detalės (fitingai)</v>
      </c>
      <c r="J5120" s="410" t="str">
        <f t="shared" si="159"/>
        <v>kilogramai</v>
      </c>
    </row>
    <row r="5121" spans="1:10" ht="18" hidden="1" customHeight="1">
      <c r="A5121" s="414"/>
      <c r="B5121" s="414"/>
      <c r="C5121" s="414"/>
      <c r="D5121" s="414"/>
      <c r="E5121" s="412">
        <v>2011</v>
      </c>
      <c r="F5121" s="413">
        <v>1099796.3</v>
      </c>
      <c r="G5121" s="413">
        <v>2823031.5</v>
      </c>
      <c r="H5121" s="410">
        <f t="shared" si="158"/>
        <v>39263000</v>
      </c>
      <c r="I5121" s="410" t="str">
        <f t="shared" si="159"/>
        <v>-- Baldų, kėbulų ir panašių gaminių jungiamosios detalės (fitingai)</v>
      </c>
      <c r="J5121" s="410" t="str">
        <f t="shared" si="159"/>
        <v>kilogramai</v>
      </c>
    </row>
    <row r="5122" spans="1:10" ht="18" hidden="1" customHeight="1">
      <c r="A5122" s="414"/>
      <c r="B5122" s="414"/>
      <c r="C5122" s="414"/>
      <c r="D5122" s="414"/>
      <c r="E5122" s="412">
        <v>2010</v>
      </c>
      <c r="F5122" s="413">
        <v>791365.6</v>
      </c>
      <c r="G5122" s="413">
        <v>2602455.5</v>
      </c>
      <c r="H5122" s="410">
        <f t="shared" si="158"/>
        <v>39263000</v>
      </c>
      <c r="I5122" s="410" t="str">
        <f t="shared" si="159"/>
        <v>-- Baldų, kėbulų ir panašių gaminių jungiamosios detalės (fitingai)</v>
      </c>
      <c r="J5122" s="410" t="str">
        <f t="shared" si="159"/>
        <v>kilogramai</v>
      </c>
    </row>
    <row r="5123" spans="1:10" ht="18" hidden="1" customHeight="1">
      <c r="A5123" s="414"/>
      <c r="B5123" s="414"/>
      <c r="C5123" s="414"/>
      <c r="D5123" s="414"/>
      <c r="E5123" s="412">
        <v>2009</v>
      </c>
      <c r="F5123" s="413">
        <v>833897.2</v>
      </c>
      <c r="G5123" s="413">
        <v>1318488.8999999999</v>
      </c>
      <c r="H5123" s="410">
        <f t="shared" si="158"/>
        <v>39263000</v>
      </c>
      <c r="I5123" s="410" t="str">
        <f t="shared" si="159"/>
        <v>-- Baldų, kėbulų ir panašių gaminių jungiamosios detalės (fitingai)</v>
      </c>
      <c r="J5123" s="410" t="str">
        <f t="shared" si="159"/>
        <v>kilogramai</v>
      </c>
    </row>
    <row r="5124" spans="1:10" ht="18" hidden="1" customHeight="1">
      <c r="A5124" s="414"/>
      <c r="B5124" s="414"/>
      <c r="C5124" s="414"/>
      <c r="D5124" s="414"/>
      <c r="E5124" s="412">
        <v>2008</v>
      </c>
      <c r="F5124" s="413">
        <v>1096698.3999999999</v>
      </c>
      <c r="G5124" s="413">
        <v>932290.6</v>
      </c>
      <c r="H5124" s="410">
        <f t="shared" si="158"/>
        <v>39263000</v>
      </c>
      <c r="I5124" s="410" t="str">
        <f t="shared" si="159"/>
        <v>-- Baldų, kėbulų ir panašių gaminių jungiamosios detalės (fitingai)</v>
      </c>
      <c r="J5124" s="410" t="str">
        <f t="shared" si="159"/>
        <v>kilogramai</v>
      </c>
    </row>
    <row r="5125" spans="1:10" ht="18" hidden="1" customHeight="1">
      <c r="A5125" s="414"/>
      <c r="B5125" s="414"/>
      <c r="C5125" s="414"/>
      <c r="D5125" s="414"/>
      <c r="E5125" s="412">
        <v>2007</v>
      </c>
      <c r="F5125" s="413">
        <v>1037937.6</v>
      </c>
      <c r="G5125" s="413">
        <v>1131095.3</v>
      </c>
      <c r="H5125" s="410">
        <f t="shared" ref="H5125:H5188" si="160">+IF(B5125=0,H5124,VALUE(B5125))</f>
        <v>39263000</v>
      </c>
      <c r="I5125" s="410" t="str">
        <f t="shared" ref="I5125:J5188" si="161">+IF(C5125=0,I5124,C5125)</f>
        <v>-- Baldų, kėbulų ir panašių gaminių jungiamosios detalės (fitingai)</v>
      </c>
      <c r="J5125" s="410" t="str">
        <f t="shared" si="161"/>
        <v>kilogramai</v>
      </c>
    </row>
    <row r="5126" spans="1:10" ht="18" hidden="1" customHeight="1">
      <c r="A5126" s="414"/>
      <c r="B5126" s="414"/>
      <c r="C5126" s="414"/>
      <c r="D5126" s="414"/>
      <c r="E5126" s="412">
        <v>2006</v>
      </c>
      <c r="F5126" s="413">
        <v>749162.4</v>
      </c>
      <c r="G5126" s="413">
        <v>783200.5</v>
      </c>
      <c r="H5126" s="410">
        <f t="shared" si="160"/>
        <v>39263000</v>
      </c>
      <c r="I5126" s="410" t="str">
        <f t="shared" si="161"/>
        <v>-- Baldų, kėbulų ir panašių gaminių jungiamosios detalės (fitingai)</v>
      </c>
      <c r="J5126" s="410" t="str">
        <f t="shared" si="161"/>
        <v>kilogramai</v>
      </c>
    </row>
    <row r="5127" spans="1:10" ht="18" hidden="1" customHeight="1">
      <c r="A5127" s="414"/>
      <c r="B5127" s="414"/>
      <c r="C5127" s="414"/>
      <c r="D5127" s="414"/>
      <c r="E5127" s="412">
        <v>2005</v>
      </c>
      <c r="F5127" s="413">
        <v>464113.3</v>
      </c>
      <c r="G5127" s="413">
        <v>1029653.1</v>
      </c>
      <c r="H5127" s="410">
        <f t="shared" si="160"/>
        <v>39263000</v>
      </c>
      <c r="I5127" s="410" t="str">
        <f t="shared" si="161"/>
        <v>-- Baldų, kėbulų ir panašių gaminių jungiamosios detalės (fitingai)</v>
      </c>
      <c r="J5127" s="410" t="str">
        <f t="shared" si="161"/>
        <v>kilogramai</v>
      </c>
    </row>
    <row r="5128" spans="1:10" ht="18" hidden="1" customHeight="1">
      <c r="A5128" s="414"/>
      <c r="B5128" s="411" t="s">
        <v>3649</v>
      </c>
      <c r="C5128" s="411" t="s">
        <v>3650</v>
      </c>
      <c r="D5128" s="411" t="s">
        <v>3054</v>
      </c>
      <c r="E5128" s="412">
        <v>2018</v>
      </c>
      <c r="F5128" s="413">
        <v>374586</v>
      </c>
      <c r="G5128" s="413">
        <v>603725.4</v>
      </c>
      <c r="H5128" s="410">
        <f t="shared" si="160"/>
        <v>39264000</v>
      </c>
      <c r="I5128" s="410" t="str">
        <f t="shared" si="161"/>
        <v>-- Statulėlės ir kiti dekoratyviniai dirbiniai</v>
      </c>
      <c r="J5128" s="410" t="str">
        <f t="shared" si="161"/>
        <v>kilogramai</v>
      </c>
    </row>
    <row r="5129" spans="1:10" ht="18" hidden="1" customHeight="1">
      <c r="A5129" s="414"/>
      <c r="B5129" s="414"/>
      <c r="C5129" s="414"/>
      <c r="D5129" s="414"/>
      <c r="E5129" s="412">
        <v>2017</v>
      </c>
      <c r="F5129" s="413">
        <v>347067.4</v>
      </c>
      <c r="G5129" s="413">
        <v>443574.2</v>
      </c>
      <c r="H5129" s="410">
        <f t="shared" si="160"/>
        <v>39264000</v>
      </c>
      <c r="I5129" s="410" t="str">
        <f t="shared" si="161"/>
        <v>-- Statulėlės ir kiti dekoratyviniai dirbiniai</v>
      </c>
      <c r="J5129" s="410" t="str">
        <f t="shared" si="161"/>
        <v>kilogramai</v>
      </c>
    </row>
    <row r="5130" spans="1:10" ht="18" hidden="1" customHeight="1">
      <c r="A5130" s="414"/>
      <c r="B5130" s="414"/>
      <c r="C5130" s="414"/>
      <c r="D5130" s="414"/>
      <c r="E5130" s="412">
        <v>2016</v>
      </c>
      <c r="F5130" s="413">
        <v>376442.4</v>
      </c>
      <c r="G5130" s="413">
        <v>458512.4</v>
      </c>
      <c r="H5130" s="410">
        <f t="shared" si="160"/>
        <v>39264000</v>
      </c>
      <c r="I5130" s="410" t="str">
        <f t="shared" si="161"/>
        <v>-- Statulėlės ir kiti dekoratyviniai dirbiniai</v>
      </c>
      <c r="J5130" s="410" t="str">
        <f t="shared" si="161"/>
        <v>kilogramai</v>
      </c>
    </row>
    <row r="5131" spans="1:10" ht="18" hidden="1" customHeight="1">
      <c r="A5131" s="414"/>
      <c r="B5131" s="414"/>
      <c r="C5131" s="414"/>
      <c r="D5131" s="414"/>
      <c r="E5131" s="412">
        <v>2015</v>
      </c>
      <c r="F5131" s="413">
        <v>218537.60000000001</v>
      </c>
      <c r="G5131" s="413">
        <v>249777</v>
      </c>
      <c r="H5131" s="410">
        <f t="shared" si="160"/>
        <v>39264000</v>
      </c>
      <c r="I5131" s="410" t="str">
        <f t="shared" si="161"/>
        <v>-- Statulėlės ir kiti dekoratyviniai dirbiniai</v>
      </c>
      <c r="J5131" s="410" t="str">
        <f t="shared" si="161"/>
        <v>kilogramai</v>
      </c>
    </row>
    <row r="5132" spans="1:10" ht="18" hidden="1" customHeight="1">
      <c r="A5132" s="414"/>
      <c r="B5132" s="414"/>
      <c r="C5132" s="414"/>
      <c r="D5132" s="414"/>
      <c r="E5132" s="412">
        <v>2014</v>
      </c>
      <c r="F5132" s="413">
        <v>343266</v>
      </c>
      <c r="G5132" s="413">
        <v>373582.6</v>
      </c>
      <c r="H5132" s="410">
        <f t="shared" si="160"/>
        <v>39264000</v>
      </c>
      <c r="I5132" s="410" t="str">
        <f t="shared" si="161"/>
        <v>-- Statulėlės ir kiti dekoratyviniai dirbiniai</v>
      </c>
      <c r="J5132" s="410" t="str">
        <f t="shared" si="161"/>
        <v>kilogramai</v>
      </c>
    </row>
    <row r="5133" spans="1:10" ht="18" hidden="1" customHeight="1">
      <c r="A5133" s="414"/>
      <c r="B5133" s="414"/>
      <c r="C5133" s="414"/>
      <c r="D5133" s="414"/>
      <c r="E5133" s="412">
        <v>2013</v>
      </c>
      <c r="F5133" s="413">
        <v>275334.40000000002</v>
      </c>
      <c r="G5133" s="413">
        <v>426333.2</v>
      </c>
      <c r="H5133" s="410">
        <f t="shared" si="160"/>
        <v>39264000</v>
      </c>
      <c r="I5133" s="410" t="str">
        <f t="shared" si="161"/>
        <v>-- Statulėlės ir kiti dekoratyviniai dirbiniai</v>
      </c>
      <c r="J5133" s="410" t="str">
        <f t="shared" si="161"/>
        <v>kilogramai</v>
      </c>
    </row>
    <row r="5134" spans="1:10" ht="18" hidden="1" customHeight="1">
      <c r="A5134" s="414"/>
      <c r="B5134" s="414"/>
      <c r="C5134" s="414"/>
      <c r="D5134" s="414"/>
      <c r="E5134" s="412">
        <v>2012</v>
      </c>
      <c r="F5134" s="413">
        <v>220715.5</v>
      </c>
      <c r="G5134" s="413">
        <v>274598.7</v>
      </c>
      <c r="H5134" s="410">
        <f t="shared" si="160"/>
        <v>39264000</v>
      </c>
      <c r="I5134" s="410" t="str">
        <f t="shared" si="161"/>
        <v>-- Statulėlės ir kiti dekoratyviniai dirbiniai</v>
      </c>
      <c r="J5134" s="410" t="str">
        <f t="shared" si="161"/>
        <v>kilogramai</v>
      </c>
    </row>
    <row r="5135" spans="1:10" ht="18" hidden="1" customHeight="1">
      <c r="A5135" s="414"/>
      <c r="B5135" s="414"/>
      <c r="C5135" s="414"/>
      <c r="D5135" s="414"/>
      <c r="E5135" s="412">
        <v>2011</v>
      </c>
      <c r="F5135" s="413">
        <v>141150.39999999999</v>
      </c>
      <c r="G5135" s="413">
        <v>286227.59999999998</v>
      </c>
      <c r="H5135" s="410">
        <f t="shared" si="160"/>
        <v>39264000</v>
      </c>
      <c r="I5135" s="410" t="str">
        <f t="shared" si="161"/>
        <v>-- Statulėlės ir kiti dekoratyviniai dirbiniai</v>
      </c>
      <c r="J5135" s="410" t="str">
        <f t="shared" si="161"/>
        <v>kilogramai</v>
      </c>
    </row>
    <row r="5136" spans="1:10" ht="18" hidden="1" customHeight="1">
      <c r="A5136" s="414"/>
      <c r="B5136" s="414"/>
      <c r="C5136" s="414"/>
      <c r="D5136" s="414"/>
      <c r="E5136" s="412">
        <v>2010</v>
      </c>
      <c r="F5136" s="413">
        <v>114597.6</v>
      </c>
      <c r="G5136" s="413">
        <v>350396.5</v>
      </c>
      <c r="H5136" s="410">
        <f t="shared" si="160"/>
        <v>39264000</v>
      </c>
      <c r="I5136" s="410" t="str">
        <f t="shared" si="161"/>
        <v>-- Statulėlės ir kiti dekoratyviniai dirbiniai</v>
      </c>
      <c r="J5136" s="410" t="str">
        <f t="shared" si="161"/>
        <v>kilogramai</v>
      </c>
    </row>
    <row r="5137" spans="1:10" ht="18" hidden="1" customHeight="1">
      <c r="A5137" s="414"/>
      <c r="B5137" s="414"/>
      <c r="C5137" s="414"/>
      <c r="D5137" s="414"/>
      <c r="E5137" s="412">
        <v>2009</v>
      </c>
      <c r="F5137" s="413">
        <v>159734.6</v>
      </c>
      <c r="G5137" s="413">
        <v>337886.1</v>
      </c>
      <c r="H5137" s="410">
        <f t="shared" si="160"/>
        <v>39264000</v>
      </c>
      <c r="I5137" s="410" t="str">
        <f t="shared" si="161"/>
        <v>-- Statulėlės ir kiti dekoratyviniai dirbiniai</v>
      </c>
      <c r="J5137" s="410" t="str">
        <f t="shared" si="161"/>
        <v>kilogramai</v>
      </c>
    </row>
    <row r="5138" spans="1:10" ht="18" hidden="1" customHeight="1">
      <c r="A5138" s="414"/>
      <c r="B5138" s="414"/>
      <c r="C5138" s="414"/>
      <c r="D5138" s="414"/>
      <c r="E5138" s="412">
        <v>2008</v>
      </c>
      <c r="F5138" s="413">
        <v>325314.59999999998</v>
      </c>
      <c r="G5138" s="413">
        <v>569706.6</v>
      </c>
      <c r="H5138" s="410">
        <f t="shared" si="160"/>
        <v>39264000</v>
      </c>
      <c r="I5138" s="410" t="str">
        <f t="shared" si="161"/>
        <v>-- Statulėlės ir kiti dekoratyviniai dirbiniai</v>
      </c>
      <c r="J5138" s="410" t="str">
        <f t="shared" si="161"/>
        <v>kilogramai</v>
      </c>
    </row>
    <row r="5139" spans="1:10" ht="18" hidden="1" customHeight="1">
      <c r="A5139" s="414"/>
      <c r="B5139" s="414"/>
      <c r="C5139" s="414"/>
      <c r="D5139" s="414"/>
      <c r="E5139" s="412">
        <v>2007</v>
      </c>
      <c r="F5139" s="413">
        <v>449835.8</v>
      </c>
      <c r="G5139" s="413">
        <v>580783.69999999995</v>
      </c>
      <c r="H5139" s="410">
        <f t="shared" si="160"/>
        <v>39264000</v>
      </c>
      <c r="I5139" s="410" t="str">
        <f t="shared" si="161"/>
        <v>-- Statulėlės ir kiti dekoratyviniai dirbiniai</v>
      </c>
      <c r="J5139" s="410" t="str">
        <f t="shared" si="161"/>
        <v>kilogramai</v>
      </c>
    </row>
    <row r="5140" spans="1:10" ht="18" hidden="1" customHeight="1">
      <c r="A5140" s="414"/>
      <c r="B5140" s="414"/>
      <c r="C5140" s="414"/>
      <c r="D5140" s="414"/>
      <c r="E5140" s="412">
        <v>2006</v>
      </c>
      <c r="F5140" s="413">
        <v>87252.2</v>
      </c>
      <c r="G5140" s="413">
        <v>391964.8</v>
      </c>
      <c r="H5140" s="410">
        <f t="shared" si="160"/>
        <v>39264000</v>
      </c>
      <c r="I5140" s="410" t="str">
        <f t="shared" si="161"/>
        <v>-- Statulėlės ir kiti dekoratyviniai dirbiniai</v>
      </c>
      <c r="J5140" s="410" t="str">
        <f t="shared" si="161"/>
        <v>kilogramai</v>
      </c>
    </row>
    <row r="5141" spans="1:10" ht="18" hidden="1" customHeight="1">
      <c r="A5141" s="414"/>
      <c r="B5141" s="414"/>
      <c r="C5141" s="414"/>
      <c r="D5141" s="414"/>
      <c r="E5141" s="412">
        <v>2005</v>
      </c>
      <c r="F5141" s="413">
        <v>84904.5</v>
      </c>
      <c r="G5141" s="413">
        <v>188911.9</v>
      </c>
      <c r="H5141" s="410">
        <f t="shared" si="160"/>
        <v>39264000</v>
      </c>
      <c r="I5141" s="410" t="str">
        <f t="shared" si="161"/>
        <v>-- Statulėlės ir kiti dekoratyviniai dirbiniai</v>
      </c>
      <c r="J5141" s="410" t="str">
        <f t="shared" si="161"/>
        <v>kilogramai</v>
      </c>
    </row>
    <row r="5142" spans="1:10" ht="18" hidden="1" customHeight="1">
      <c r="A5142" s="414"/>
      <c r="B5142" s="411" t="s">
        <v>3651</v>
      </c>
      <c r="C5142" s="411" t="s">
        <v>3652</v>
      </c>
      <c r="D5142" s="411" t="s">
        <v>3054</v>
      </c>
      <c r="E5142" s="412">
        <v>2018</v>
      </c>
      <c r="F5142" s="413"/>
      <c r="G5142" s="413"/>
      <c r="H5142" s="410">
        <f t="shared" si="160"/>
        <v>39269010</v>
      </c>
      <c r="I5142" s="410" t="str">
        <f t="shared" si="161"/>
        <v>-- Techninės paskirties, skirti naudoti civilinėje aviacijoje</v>
      </c>
      <c r="J5142" s="410" t="str">
        <f t="shared" si="161"/>
        <v>kilogramai</v>
      </c>
    </row>
    <row r="5143" spans="1:10" ht="18" hidden="1" customHeight="1">
      <c r="A5143" s="414"/>
      <c r="B5143" s="414"/>
      <c r="C5143" s="414"/>
      <c r="D5143" s="414"/>
      <c r="E5143" s="412">
        <v>2017</v>
      </c>
      <c r="F5143" s="413"/>
      <c r="G5143" s="413"/>
      <c r="H5143" s="410">
        <f t="shared" si="160"/>
        <v>39269010</v>
      </c>
      <c r="I5143" s="410" t="str">
        <f t="shared" si="161"/>
        <v>-- Techninės paskirties, skirti naudoti civilinėje aviacijoje</v>
      </c>
      <c r="J5143" s="410" t="str">
        <f t="shared" si="161"/>
        <v>kilogramai</v>
      </c>
    </row>
    <row r="5144" spans="1:10" ht="18" hidden="1" customHeight="1">
      <c r="A5144" s="414"/>
      <c r="B5144" s="414"/>
      <c r="C5144" s="414"/>
      <c r="D5144" s="414"/>
      <c r="E5144" s="412">
        <v>2016</v>
      </c>
      <c r="F5144" s="413"/>
      <c r="G5144" s="413"/>
      <c r="H5144" s="410">
        <f t="shared" si="160"/>
        <v>39269010</v>
      </c>
      <c r="I5144" s="410" t="str">
        <f t="shared" si="161"/>
        <v>-- Techninės paskirties, skirti naudoti civilinėje aviacijoje</v>
      </c>
      <c r="J5144" s="410" t="str">
        <f t="shared" si="161"/>
        <v>kilogramai</v>
      </c>
    </row>
    <row r="5145" spans="1:10" ht="18" hidden="1" customHeight="1">
      <c r="A5145" s="414"/>
      <c r="B5145" s="414"/>
      <c r="C5145" s="414"/>
      <c r="D5145" s="414"/>
      <c r="E5145" s="412">
        <v>2015</v>
      </c>
      <c r="F5145" s="413"/>
      <c r="G5145" s="413"/>
      <c r="H5145" s="410">
        <f t="shared" si="160"/>
        <v>39269010</v>
      </c>
      <c r="I5145" s="410" t="str">
        <f t="shared" si="161"/>
        <v>-- Techninės paskirties, skirti naudoti civilinėje aviacijoje</v>
      </c>
      <c r="J5145" s="410" t="str">
        <f t="shared" si="161"/>
        <v>kilogramai</v>
      </c>
    </row>
    <row r="5146" spans="1:10" ht="18" hidden="1" customHeight="1">
      <c r="A5146" s="414"/>
      <c r="B5146" s="414"/>
      <c r="C5146" s="414"/>
      <c r="D5146" s="414"/>
      <c r="E5146" s="412">
        <v>2014</v>
      </c>
      <c r="F5146" s="413"/>
      <c r="G5146" s="413"/>
      <c r="H5146" s="410">
        <f t="shared" si="160"/>
        <v>39269010</v>
      </c>
      <c r="I5146" s="410" t="str">
        <f t="shared" si="161"/>
        <v>-- Techninės paskirties, skirti naudoti civilinėje aviacijoje</v>
      </c>
      <c r="J5146" s="410" t="str">
        <f t="shared" si="161"/>
        <v>kilogramai</v>
      </c>
    </row>
    <row r="5147" spans="1:10" ht="18" hidden="1" customHeight="1">
      <c r="A5147" s="414"/>
      <c r="B5147" s="414"/>
      <c r="C5147" s="414"/>
      <c r="D5147" s="414"/>
      <c r="E5147" s="412">
        <v>2013</v>
      </c>
      <c r="F5147" s="413"/>
      <c r="G5147" s="413"/>
      <c r="H5147" s="410">
        <f t="shared" si="160"/>
        <v>39269010</v>
      </c>
      <c r="I5147" s="410" t="str">
        <f t="shared" si="161"/>
        <v>-- Techninės paskirties, skirti naudoti civilinėje aviacijoje</v>
      </c>
      <c r="J5147" s="410" t="str">
        <f t="shared" si="161"/>
        <v>kilogramai</v>
      </c>
    </row>
    <row r="5148" spans="1:10" ht="18" hidden="1" customHeight="1">
      <c r="A5148" s="414"/>
      <c r="B5148" s="414"/>
      <c r="C5148" s="414"/>
      <c r="D5148" s="414"/>
      <c r="E5148" s="412">
        <v>2012</v>
      </c>
      <c r="F5148" s="413"/>
      <c r="G5148" s="413"/>
      <c r="H5148" s="410">
        <f t="shared" si="160"/>
        <v>39269010</v>
      </c>
      <c r="I5148" s="410" t="str">
        <f t="shared" si="161"/>
        <v>-- Techninės paskirties, skirti naudoti civilinėje aviacijoje</v>
      </c>
      <c r="J5148" s="410" t="str">
        <f t="shared" si="161"/>
        <v>kilogramai</v>
      </c>
    </row>
    <row r="5149" spans="1:10" ht="18" hidden="1" customHeight="1">
      <c r="A5149" s="414"/>
      <c r="B5149" s="414"/>
      <c r="C5149" s="414"/>
      <c r="D5149" s="414"/>
      <c r="E5149" s="412">
        <v>2011</v>
      </c>
      <c r="F5149" s="413"/>
      <c r="G5149" s="413"/>
      <c r="H5149" s="410">
        <f t="shared" si="160"/>
        <v>39269010</v>
      </c>
      <c r="I5149" s="410" t="str">
        <f t="shared" si="161"/>
        <v>-- Techninės paskirties, skirti naudoti civilinėje aviacijoje</v>
      </c>
      <c r="J5149" s="410" t="str">
        <f t="shared" si="161"/>
        <v>kilogramai</v>
      </c>
    </row>
    <row r="5150" spans="1:10" ht="18" hidden="1" customHeight="1">
      <c r="A5150" s="414"/>
      <c r="B5150" s="414"/>
      <c r="C5150" s="414"/>
      <c r="D5150" s="414"/>
      <c r="E5150" s="412">
        <v>2010</v>
      </c>
      <c r="F5150" s="413"/>
      <c r="G5150" s="413"/>
      <c r="H5150" s="410">
        <f t="shared" si="160"/>
        <v>39269010</v>
      </c>
      <c r="I5150" s="410" t="str">
        <f t="shared" si="161"/>
        <v>-- Techninės paskirties, skirti naudoti civilinėje aviacijoje</v>
      </c>
      <c r="J5150" s="410" t="str">
        <f t="shared" si="161"/>
        <v>kilogramai</v>
      </c>
    </row>
    <row r="5151" spans="1:10" ht="18" hidden="1" customHeight="1">
      <c r="A5151" s="414"/>
      <c r="B5151" s="414"/>
      <c r="C5151" s="414"/>
      <c r="D5151" s="414"/>
      <c r="E5151" s="412">
        <v>2009</v>
      </c>
      <c r="F5151" s="413"/>
      <c r="G5151" s="413"/>
      <c r="H5151" s="410">
        <f t="shared" si="160"/>
        <v>39269010</v>
      </c>
      <c r="I5151" s="410" t="str">
        <f t="shared" si="161"/>
        <v>-- Techninės paskirties, skirti naudoti civilinėje aviacijoje</v>
      </c>
      <c r="J5151" s="410" t="str">
        <f t="shared" si="161"/>
        <v>kilogramai</v>
      </c>
    </row>
    <row r="5152" spans="1:10" ht="18" hidden="1" customHeight="1">
      <c r="A5152" s="414"/>
      <c r="B5152" s="414"/>
      <c r="C5152" s="414"/>
      <c r="D5152" s="414"/>
      <c r="E5152" s="412">
        <v>2008</v>
      </c>
      <c r="F5152" s="413"/>
      <c r="G5152" s="413"/>
      <c r="H5152" s="410">
        <f t="shared" si="160"/>
        <v>39269010</v>
      </c>
      <c r="I5152" s="410" t="str">
        <f t="shared" si="161"/>
        <v>-- Techninės paskirties, skirti naudoti civilinėje aviacijoje</v>
      </c>
      <c r="J5152" s="410" t="str">
        <f t="shared" si="161"/>
        <v>kilogramai</v>
      </c>
    </row>
    <row r="5153" spans="1:10" ht="18" hidden="1" customHeight="1">
      <c r="A5153" s="414"/>
      <c r="B5153" s="414"/>
      <c r="C5153" s="414"/>
      <c r="D5153" s="414"/>
      <c r="E5153" s="412">
        <v>2007</v>
      </c>
      <c r="F5153" s="413"/>
      <c r="G5153" s="413"/>
      <c r="H5153" s="410">
        <f t="shared" si="160"/>
        <v>39269010</v>
      </c>
      <c r="I5153" s="410" t="str">
        <f t="shared" si="161"/>
        <v>-- Techninės paskirties, skirti naudoti civilinėje aviacijoje</v>
      </c>
      <c r="J5153" s="410" t="str">
        <f t="shared" si="161"/>
        <v>kilogramai</v>
      </c>
    </row>
    <row r="5154" spans="1:10" ht="18" hidden="1" customHeight="1">
      <c r="A5154" s="414"/>
      <c r="B5154" s="414"/>
      <c r="C5154" s="414"/>
      <c r="D5154" s="414"/>
      <c r="E5154" s="412">
        <v>2006</v>
      </c>
      <c r="F5154" s="413"/>
      <c r="G5154" s="413"/>
      <c r="H5154" s="410">
        <f t="shared" si="160"/>
        <v>39269010</v>
      </c>
      <c r="I5154" s="410" t="str">
        <f t="shared" si="161"/>
        <v>-- Techninės paskirties, skirti naudoti civilinėje aviacijoje</v>
      </c>
      <c r="J5154" s="410" t="str">
        <f t="shared" si="161"/>
        <v>kilogramai</v>
      </c>
    </row>
    <row r="5155" spans="1:10" ht="18" hidden="1" customHeight="1">
      <c r="A5155" s="414"/>
      <c r="B5155" s="414"/>
      <c r="C5155" s="414"/>
      <c r="D5155" s="414"/>
      <c r="E5155" s="412">
        <v>2005</v>
      </c>
      <c r="F5155" s="413">
        <v>10817.3</v>
      </c>
      <c r="G5155" s="413">
        <v>4536.1000000000004</v>
      </c>
      <c r="H5155" s="410">
        <f t="shared" si="160"/>
        <v>39269010</v>
      </c>
      <c r="I5155" s="410" t="str">
        <f t="shared" si="161"/>
        <v>-- Techninės paskirties, skirti naudoti civilinėje aviacijoje</v>
      </c>
      <c r="J5155" s="410" t="str">
        <f t="shared" si="161"/>
        <v>kilogramai</v>
      </c>
    </row>
    <row r="5156" spans="1:10" ht="18" hidden="1" customHeight="1">
      <c r="A5156" s="414"/>
      <c r="B5156" s="411" t="s">
        <v>3653</v>
      </c>
      <c r="C5156" s="411" t="s">
        <v>3654</v>
      </c>
      <c r="D5156" s="411" t="s">
        <v>3054</v>
      </c>
      <c r="E5156" s="412">
        <v>2018</v>
      </c>
      <c r="F5156" s="413">
        <v>122528.6</v>
      </c>
      <c r="G5156" s="413">
        <v>417121.5</v>
      </c>
      <c r="H5156" s="410">
        <f t="shared" si="160"/>
        <v>39269050</v>
      </c>
      <c r="I5156" s="410" t="str">
        <f t="shared" si="161"/>
        <v>-- Perforuotos talpyklos ir panašūs gaminiai, skirti vandeniui filtruoti prieš jam patenkant į nuotekų sistemą</v>
      </c>
      <c r="J5156" s="410" t="str">
        <f t="shared" si="161"/>
        <v>kilogramai</v>
      </c>
    </row>
    <row r="5157" spans="1:10" ht="18" hidden="1" customHeight="1">
      <c r="A5157" s="414"/>
      <c r="B5157" s="414"/>
      <c r="C5157" s="414"/>
      <c r="D5157" s="414"/>
      <c r="E5157" s="412">
        <v>2017</v>
      </c>
      <c r="F5157" s="413">
        <v>134532.70000000001</v>
      </c>
      <c r="G5157" s="413">
        <v>223475.3</v>
      </c>
      <c r="H5157" s="410">
        <f t="shared" si="160"/>
        <v>39269050</v>
      </c>
      <c r="I5157" s="410" t="str">
        <f t="shared" si="161"/>
        <v>-- Perforuotos talpyklos ir panašūs gaminiai, skirti vandeniui filtruoti prieš jam patenkant į nuotekų sistemą</v>
      </c>
      <c r="J5157" s="410" t="str">
        <f t="shared" si="161"/>
        <v>kilogramai</v>
      </c>
    </row>
    <row r="5158" spans="1:10" ht="18" hidden="1" customHeight="1">
      <c r="A5158" s="414"/>
      <c r="B5158" s="414"/>
      <c r="C5158" s="414"/>
      <c r="D5158" s="414"/>
      <c r="E5158" s="412">
        <v>2016</v>
      </c>
      <c r="F5158" s="413">
        <v>60898.5</v>
      </c>
      <c r="G5158" s="413">
        <v>188000.2</v>
      </c>
      <c r="H5158" s="410">
        <f t="shared" si="160"/>
        <v>39269050</v>
      </c>
      <c r="I5158" s="410" t="str">
        <f t="shared" si="161"/>
        <v>-- Perforuotos talpyklos ir panašūs gaminiai, skirti vandeniui filtruoti prieš jam patenkant į nuotekų sistemą</v>
      </c>
      <c r="J5158" s="410" t="str">
        <f t="shared" si="161"/>
        <v>kilogramai</v>
      </c>
    </row>
    <row r="5159" spans="1:10" ht="18" hidden="1" customHeight="1">
      <c r="A5159" s="414"/>
      <c r="B5159" s="414"/>
      <c r="C5159" s="414"/>
      <c r="D5159" s="414"/>
      <c r="E5159" s="412">
        <v>2015</v>
      </c>
      <c r="F5159" s="413">
        <v>39654.6</v>
      </c>
      <c r="G5159" s="413">
        <v>179459.5</v>
      </c>
      <c r="H5159" s="410">
        <f t="shared" si="160"/>
        <v>39269050</v>
      </c>
      <c r="I5159" s="410" t="str">
        <f t="shared" si="161"/>
        <v>-- Perforuotos talpyklos ir panašūs gaminiai, skirti vandeniui filtruoti prieš jam patenkant į nuotekų sistemą</v>
      </c>
      <c r="J5159" s="410" t="str">
        <f t="shared" si="161"/>
        <v>kilogramai</v>
      </c>
    </row>
    <row r="5160" spans="1:10" ht="18" hidden="1" customHeight="1">
      <c r="A5160" s="414"/>
      <c r="B5160" s="414"/>
      <c r="C5160" s="414"/>
      <c r="D5160" s="414"/>
      <c r="E5160" s="412">
        <v>2014</v>
      </c>
      <c r="F5160" s="413">
        <v>25395.9</v>
      </c>
      <c r="G5160" s="413">
        <v>258214.7</v>
      </c>
      <c r="H5160" s="410">
        <f t="shared" si="160"/>
        <v>39269050</v>
      </c>
      <c r="I5160" s="410" t="str">
        <f t="shared" si="161"/>
        <v>-- Perforuotos talpyklos ir panašūs gaminiai, skirti vandeniui filtruoti prieš jam patenkant į nuotekų sistemą</v>
      </c>
      <c r="J5160" s="410" t="str">
        <f t="shared" si="161"/>
        <v>kilogramai</v>
      </c>
    </row>
    <row r="5161" spans="1:10" ht="18" hidden="1" customHeight="1">
      <c r="A5161" s="414"/>
      <c r="B5161" s="414"/>
      <c r="C5161" s="414"/>
      <c r="D5161" s="414"/>
      <c r="E5161" s="412">
        <v>2013</v>
      </c>
      <c r="F5161" s="413">
        <v>23399.1</v>
      </c>
      <c r="G5161" s="413">
        <v>113303.9</v>
      </c>
      <c r="H5161" s="410">
        <f t="shared" si="160"/>
        <v>39269050</v>
      </c>
      <c r="I5161" s="410" t="str">
        <f t="shared" si="161"/>
        <v>-- Perforuotos talpyklos ir panašūs gaminiai, skirti vandeniui filtruoti prieš jam patenkant į nuotekų sistemą</v>
      </c>
      <c r="J5161" s="410" t="str">
        <f t="shared" si="161"/>
        <v>kilogramai</v>
      </c>
    </row>
    <row r="5162" spans="1:10" ht="18" hidden="1" customHeight="1">
      <c r="A5162" s="414"/>
      <c r="B5162" s="414"/>
      <c r="C5162" s="414"/>
      <c r="D5162" s="414"/>
      <c r="E5162" s="412">
        <v>2012</v>
      </c>
      <c r="F5162" s="413">
        <v>34208.6</v>
      </c>
      <c r="G5162" s="413">
        <v>144036.29999999999</v>
      </c>
      <c r="H5162" s="410">
        <f t="shared" si="160"/>
        <v>39269050</v>
      </c>
      <c r="I5162" s="410" t="str">
        <f t="shared" si="161"/>
        <v>-- Perforuotos talpyklos ir panašūs gaminiai, skirti vandeniui filtruoti prieš jam patenkant į nuotekų sistemą</v>
      </c>
      <c r="J5162" s="410" t="str">
        <f t="shared" si="161"/>
        <v>kilogramai</v>
      </c>
    </row>
    <row r="5163" spans="1:10" ht="18" hidden="1" customHeight="1">
      <c r="A5163" s="414"/>
      <c r="B5163" s="414"/>
      <c r="C5163" s="414"/>
      <c r="D5163" s="414"/>
      <c r="E5163" s="412">
        <v>2011</v>
      </c>
      <c r="F5163" s="413">
        <v>36765</v>
      </c>
      <c r="G5163" s="413">
        <v>123980.3</v>
      </c>
      <c r="H5163" s="410">
        <f t="shared" si="160"/>
        <v>39269050</v>
      </c>
      <c r="I5163" s="410" t="str">
        <f t="shared" si="161"/>
        <v>-- Perforuotos talpyklos ir panašūs gaminiai, skirti vandeniui filtruoti prieš jam patenkant į nuotekų sistemą</v>
      </c>
      <c r="J5163" s="410" t="str">
        <f t="shared" si="161"/>
        <v>kilogramai</v>
      </c>
    </row>
    <row r="5164" spans="1:10" ht="18" hidden="1" customHeight="1">
      <c r="A5164" s="414"/>
      <c r="B5164" s="414"/>
      <c r="C5164" s="414"/>
      <c r="D5164" s="414"/>
      <c r="E5164" s="412">
        <v>2010</v>
      </c>
      <c r="F5164" s="413">
        <v>23867.9</v>
      </c>
      <c r="G5164" s="413">
        <v>67466.3</v>
      </c>
      <c r="H5164" s="410">
        <f t="shared" si="160"/>
        <v>39269050</v>
      </c>
      <c r="I5164" s="410" t="str">
        <f t="shared" si="161"/>
        <v>-- Perforuotos talpyklos ir panašūs gaminiai, skirti vandeniui filtruoti prieš jam patenkant į nuotekų sistemą</v>
      </c>
      <c r="J5164" s="410" t="str">
        <f t="shared" si="161"/>
        <v>kilogramai</v>
      </c>
    </row>
    <row r="5165" spans="1:10" ht="18" hidden="1" customHeight="1">
      <c r="A5165" s="414"/>
      <c r="B5165" s="414"/>
      <c r="C5165" s="414"/>
      <c r="D5165" s="414"/>
      <c r="E5165" s="412">
        <v>2009</v>
      </c>
      <c r="F5165" s="413">
        <v>33648.800000000003</v>
      </c>
      <c r="G5165" s="413">
        <v>63133.3</v>
      </c>
      <c r="H5165" s="410">
        <f t="shared" si="160"/>
        <v>39269050</v>
      </c>
      <c r="I5165" s="410" t="str">
        <f t="shared" si="161"/>
        <v>-- Perforuotos talpyklos ir panašūs gaminiai, skirti vandeniui filtruoti prieš jam patenkant į nuotekų sistemą</v>
      </c>
      <c r="J5165" s="410" t="str">
        <f t="shared" si="161"/>
        <v>kilogramai</v>
      </c>
    </row>
    <row r="5166" spans="1:10" ht="18" hidden="1" customHeight="1">
      <c r="A5166" s="414"/>
      <c r="B5166" s="414"/>
      <c r="C5166" s="414"/>
      <c r="D5166" s="414"/>
      <c r="E5166" s="412">
        <v>2008</v>
      </c>
      <c r="F5166" s="413">
        <v>22117.599999999999</v>
      </c>
      <c r="G5166" s="413">
        <v>37722.300000000003</v>
      </c>
      <c r="H5166" s="410">
        <f t="shared" si="160"/>
        <v>39269050</v>
      </c>
      <c r="I5166" s="410" t="str">
        <f t="shared" si="161"/>
        <v>-- Perforuotos talpyklos ir panašūs gaminiai, skirti vandeniui filtruoti prieš jam patenkant į nuotekų sistemą</v>
      </c>
      <c r="J5166" s="410" t="str">
        <f t="shared" si="161"/>
        <v>kilogramai</v>
      </c>
    </row>
    <row r="5167" spans="1:10" ht="18" hidden="1" customHeight="1">
      <c r="A5167" s="414"/>
      <c r="B5167" s="414"/>
      <c r="C5167" s="414"/>
      <c r="D5167" s="414"/>
      <c r="E5167" s="412">
        <v>2007</v>
      </c>
      <c r="F5167" s="413">
        <v>16744.599999999999</v>
      </c>
      <c r="G5167" s="413">
        <v>74011.5</v>
      </c>
      <c r="H5167" s="410">
        <f t="shared" si="160"/>
        <v>39269050</v>
      </c>
      <c r="I5167" s="410" t="str">
        <f t="shared" si="161"/>
        <v>-- Perforuotos talpyklos ir panašūs gaminiai, skirti vandeniui filtruoti prieš jam patenkant į nuotekų sistemą</v>
      </c>
      <c r="J5167" s="410" t="str">
        <f t="shared" si="161"/>
        <v>kilogramai</v>
      </c>
    </row>
    <row r="5168" spans="1:10" ht="18" hidden="1" customHeight="1">
      <c r="A5168" s="414"/>
      <c r="B5168" s="414"/>
      <c r="C5168" s="414"/>
      <c r="D5168" s="414"/>
      <c r="E5168" s="412">
        <v>2006</v>
      </c>
      <c r="F5168" s="413">
        <v>20601.2</v>
      </c>
      <c r="G5168" s="413">
        <v>57901.7</v>
      </c>
      <c r="H5168" s="410">
        <f t="shared" si="160"/>
        <v>39269050</v>
      </c>
      <c r="I5168" s="410" t="str">
        <f t="shared" si="161"/>
        <v>-- Perforuotos talpyklos ir panašūs gaminiai, skirti vandeniui filtruoti prieš jam patenkant į nuotekų sistemą</v>
      </c>
      <c r="J5168" s="410" t="str">
        <f t="shared" si="161"/>
        <v>kilogramai</v>
      </c>
    </row>
    <row r="5169" spans="1:10" ht="18" hidden="1" customHeight="1">
      <c r="A5169" s="414"/>
      <c r="B5169" s="414"/>
      <c r="C5169" s="414"/>
      <c r="D5169" s="414"/>
      <c r="E5169" s="412">
        <v>2005</v>
      </c>
      <c r="F5169" s="413">
        <v>7044</v>
      </c>
      <c r="G5169" s="413">
        <v>7868.6</v>
      </c>
      <c r="H5169" s="410">
        <f t="shared" si="160"/>
        <v>39269050</v>
      </c>
      <c r="I5169" s="410" t="str">
        <f t="shared" si="161"/>
        <v>-- Perforuotos talpyklos ir panašūs gaminiai, skirti vandeniui filtruoti prieš jam patenkant į nuotekų sistemą</v>
      </c>
      <c r="J5169" s="410" t="str">
        <f t="shared" si="161"/>
        <v>kilogramai</v>
      </c>
    </row>
    <row r="5170" spans="1:10" ht="18" hidden="1" customHeight="1">
      <c r="A5170" s="414"/>
      <c r="B5170" s="411" t="s">
        <v>3655</v>
      </c>
      <c r="C5170" s="411" t="s">
        <v>3656</v>
      </c>
      <c r="D5170" s="411" t="s">
        <v>3054</v>
      </c>
      <c r="E5170" s="412">
        <v>2018</v>
      </c>
      <c r="F5170" s="413"/>
      <c r="G5170" s="413"/>
      <c r="H5170" s="410">
        <f t="shared" si="160"/>
        <v>39269091</v>
      </c>
      <c r="I5170" s="410" t="str">
        <f t="shared" si="161"/>
        <v>-- Pagaminti iš lakštų</v>
      </c>
      <c r="J5170" s="410" t="str">
        <f t="shared" si="161"/>
        <v>kilogramai</v>
      </c>
    </row>
    <row r="5171" spans="1:10" ht="18" hidden="1" customHeight="1">
      <c r="A5171" s="414"/>
      <c r="B5171" s="414"/>
      <c r="C5171" s="414"/>
      <c r="D5171" s="414"/>
      <c r="E5171" s="412">
        <v>2017</v>
      </c>
      <c r="F5171" s="413"/>
      <c r="G5171" s="413"/>
      <c r="H5171" s="410">
        <f t="shared" si="160"/>
        <v>39269091</v>
      </c>
      <c r="I5171" s="410" t="str">
        <f t="shared" si="161"/>
        <v>-- Pagaminti iš lakštų</v>
      </c>
      <c r="J5171" s="410" t="str">
        <f t="shared" si="161"/>
        <v>kilogramai</v>
      </c>
    </row>
    <row r="5172" spans="1:10" ht="18" hidden="1" customHeight="1">
      <c r="A5172" s="414"/>
      <c r="B5172" s="414"/>
      <c r="C5172" s="414"/>
      <c r="D5172" s="414"/>
      <c r="E5172" s="412">
        <v>2016</v>
      </c>
      <c r="F5172" s="413"/>
      <c r="G5172" s="413"/>
      <c r="H5172" s="410">
        <f t="shared" si="160"/>
        <v>39269091</v>
      </c>
      <c r="I5172" s="410" t="str">
        <f t="shared" si="161"/>
        <v>-- Pagaminti iš lakštų</v>
      </c>
      <c r="J5172" s="410" t="str">
        <f t="shared" si="161"/>
        <v>kilogramai</v>
      </c>
    </row>
    <row r="5173" spans="1:10" ht="18" hidden="1" customHeight="1">
      <c r="A5173" s="414"/>
      <c r="B5173" s="414"/>
      <c r="C5173" s="414"/>
      <c r="D5173" s="414"/>
      <c r="E5173" s="412">
        <v>2015</v>
      </c>
      <c r="F5173" s="413"/>
      <c r="G5173" s="413"/>
      <c r="H5173" s="410">
        <f t="shared" si="160"/>
        <v>39269091</v>
      </c>
      <c r="I5173" s="410" t="str">
        <f t="shared" si="161"/>
        <v>-- Pagaminti iš lakštų</v>
      </c>
      <c r="J5173" s="410" t="str">
        <f t="shared" si="161"/>
        <v>kilogramai</v>
      </c>
    </row>
    <row r="5174" spans="1:10" ht="18" hidden="1" customHeight="1">
      <c r="A5174" s="414"/>
      <c r="B5174" s="414"/>
      <c r="C5174" s="414"/>
      <c r="D5174" s="414"/>
      <c r="E5174" s="412">
        <v>2014</v>
      </c>
      <c r="F5174" s="413"/>
      <c r="G5174" s="413"/>
      <c r="H5174" s="410">
        <f t="shared" si="160"/>
        <v>39269091</v>
      </c>
      <c r="I5174" s="410" t="str">
        <f t="shared" si="161"/>
        <v>-- Pagaminti iš lakštų</v>
      </c>
      <c r="J5174" s="410" t="str">
        <f t="shared" si="161"/>
        <v>kilogramai</v>
      </c>
    </row>
    <row r="5175" spans="1:10" ht="18" hidden="1" customHeight="1">
      <c r="A5175" s="414"/>
      <c r="B5175" s="414"/>
      <c r="C5175" s="414"/>
      <c r="D5175" s="414"/>
      <c r="E5175" s="412">
        <v>2013</v>
      </c>
      <c r="F5175" s="413"/>
      <c r="G5175" s="413"/>
      <c r="H5175" s="410">
        <f t="shared" si="160"/>
        <v>39269091</v>
      </c>
      <c r="I5175" s="410" t="str">
        <f t="shared" si="161"/>
        <v>-- Pagaminti iš lakštų</v>
      </c>
      <c r="J5175" s="410" t="str">
        <f t="shared" si="161"/>
        <v>kilogramai</v>
      </c>
    </row>
    <row r="5176" spans="1:10" ht="18" hidden="1" customHeight="1">
      <c r="A5176" s="414"/>
      <c r="B5176" s="414"/>
      <c r="C5176" s="414"/>
      <c r="D5176" s="414"/>
      <c r="E5176" s="412">
        <v>2012</v>
      </c>
      <c r="F5176" s="413"/>
      <c r="G5176" s="413"/>
      <c r="H5176" s="410">
        <f t="shared" si="160"/>
        <v>39269091</v>
      </c>
      <c r="I5176" s="410" t="str">
        <f t="shared" si="161"/>
        <v>-- Pagaminti iš lakštų</v>
      </c>
      <c r="J5176" s="410" t="str">
        <f t="shared" si="161"/>
        <v>kilogramai</v>
      </c>
    </row>
    <row r="5177" spans="1:10" ht="18" hidden="1" customHeight="1">
      <c r="A5177" s="414"/>
      <c r="B5177" s="414"/>
      <c r="C5177" s="414"/>
      <c r="D5177" s="414"/>
      <c r="E5177" s="412">
        <v>2011</v>
      </c>
      <c r="F5177" s="413"/>
      <c r="G5177" s="413"/>
      <c r="H5177" s="410">
        <f t="shared" si="160"/>
        <v>39269091</v>
      </c>
      <c r="I5177" s="410" t="str">
        <f t="shared" si="161"/>
        <v>-- Pagaminti iš lakštų</v>
      </c>
      <c r="J5177" s="410" t="str">
        <f t="shared" si="161"/>
        <v>kilogramai</v>
      </c>
    </row>
    <row r="5178" spans="1:10" ht="18" hidden="1" customHeight="1">
      <c r="A5178" s="414"/>
      <c r="B5178" s="414"/>
      <c r="C5178" s="414"/>
      <c r="D5178" s="414"/>
      <c r="E5178" s="412">
        <v>2010</v>
      </c>
      <c r="F5178" s="413"/>
      <c r="G5178" s="413"/>
      <c r="H5178" s="410">
        <f t="shared" si="160"/>
        <v>39269091</v>
      </c>
      <c r="I5178" s="410" t="str">
        <f t="shared" si="161"/>
        <v>-- Pagaminti iš lakštų</v>
      </c>
      <c r="J5178" s="410" t="str">
        <f t="shared" si="161"/>
        <v>kilogramai</v>
      </c>
    </row>
    <row r="5179" spans="1:10" ht="18" hidden="1" customHeight="1">
      <c r="A5179" s="414"/>
      <c r="B5179" s="414"/>
      <c r="C5179" s="414"/>
      <c r="D5179" s="414"/>
      <c r="E5179" s="412">
        <v>2009</v>
      </c>
      <c r="F5179" s="413"/>
      <c r="G5179" s="413"/>
      <c r="H5179" s="410">
        <f t="shared" si="160"/>
        <v>39269091</v>
      </c>
      <c r="I5179" s="410" t="str">
        <f t="shared" si="161"/>
        <v>-- Pagaminti iš lakštų</v>
      </c>
      <c r="J5179" s="410" t="str">
        <f t="shared" si="161"/>
        <v>kilogramai</v>
      </c>
    </row>
    <row r="5180" spans="1:10" ht="18" hidden="1" customHeight="1">
      <c r="A5180" s="414"/>
      <c r="B5180" s="414"/>
      <c r="C5180" s="414"/>
      <c r="D5180" s="414"/>
      <c r="E5180" s="412">
        <v>2008</v>
      </c>
      <c r="F5180" s="413"/>
      <c r="G5180" s="413"/>
      <c r="H5180" s="410">
        <f t="shared" si="160"/>
        <v>39269091</v>
      </c>
      <c r="I5180" s="410" t="str">
        <f t="shared" si="161"/>
        <v>-- Pagaminti iš lakštų</v>
      </c>
      <c r="J5180" s="410" t="str">
        <f t="shared" si="161"/>
        <v>kilogramai</v>
      </c>
    </row>
    <row r="5181" spans="1:10" ht="18" hidden="1" customHeight="1">
      <c r="A5181" s="414"/>
      <c r="B5181" s="414"/>
      <c r="C5181" s="414"/>
      <c r="D5181" s="414"/>
      <c r="E5181" s="412">
        <v>2007</v>
      </c>
      <c r="F5181" s="413"/>
      <c r="G5181" s="413"/>
      <c r="H5181" s="410">
        <f t="shared" si="160"/>
        <v>39269091</v>
      </c>
      <c r="I5181" s="410" t="str">
        <f t="shared" si="161"/>
        <v>-- Pagaminti iš lakštų</v>
      </c>
      <c r="J5181" s="410" t="str">
        <f t="shared" si="161"/>
        <v>kilogramai</v>
      </c>
    </row>
    <row r="5182" spans="1:10" ht="18" hidden="1" customHeight="1">
      <c r="A5182" s="414"/>
      <c r="B5182" s="414"/>
      <c r="C5182" s="414"/>
      <c r="D5182" s="414"/>
      <c r="E5182" s="412">
        <v>2006</v>
      </c>
      <c r="F5182" s="413">
        <v>237591.7</v>
      </c>
      <c r="G5182" s="413">
        <v>1196931.1000000001</v>
      </c>
      <c r="H5182" s="410">
        <f t="shared" si="160"/>
        <v>39269091</v>
      </c>
      <c r="I5182" s="410" t="str">
        <f t="shared" si="161"/>
        <v>-- Pagaminti iš lakštų</v>
      </c>
      <c r="J5182" s="410" t="str">
        <f t="shared" si="161"/>
        <v>kilogramai</v>
      </c>
    </row>
    <row r="5183" spans="1:10" ht="18" hidden="1" customHeight="1">
      <c r="A5183" s="414"/>
      <c r="B5183" s="414"/>
      <c r="C5183" s="414"/>
      <c r="D5183" s="414"/>
      <c r="E5183" s="412">
        <v>2005</v>
      </c>
      <c r="F5183" s="413">
        <v>140024.1</v>
      </c>
      <c r="G5183" s="413">
        <v>914707.3</v>
      </c>
      <c r="H5183" s="410">
        <f t="shared" si="160"/>
        <v>39269091</v>
      </c>
      <c r="I5183" s="410" t="str">
        <f t="shared" si="161"/>
        <v>-- Pagaminti iš lakštų</v>
      </c>
      <c r="J5183" s="410" t="str">
        <f t="shared" si="161"/>
        <v>kilogramai</v>
      </c>
    </row>
    <row r="5184" spans="1:10" ht="18" hidden="1" customHeight="1">
      <c r="A5184" s="414"/>
      <c r="B5184" s="411" t="s">
        <v>3657</v>
      </c>
      <c r="C5184" s="411" t="s">
        <v>3107</v>
      </c>
      <c r="D5184" s="411" t="s">
        <v>3054</v>
      </c>
      <c r="E5184" s="412">
        <v>2018</v>
      </c>
      <c r="F5184" s="413"/>
      <c r="G5184" s="413"/>
      <c r="H5184" s="410">
        <f t="shared" si="160"/>
        <v>39269098</v>
      </c>
      <c r="I5184" s="410" t="str">
        <f t="shared" si="161"/>
        <v>-- Kiti</v>
      </c>
      <c r="J5184" s="410" t="str">
        <f t="shared" si="161"/>
        <v>kilogramai</v>
      </c>
    </row>
    <row r="5185" spans="1:10" ht="18" hidden="1" customHeight="1">
      <c r="A5185" s="414"/>
      <c r="B5185" s="414"/>
      <c r="C5185" s="414"/>
      <c r="D5185" s="414"/>
      <c r="E5185" s="412">
        <v>2017</v>
      </c>
      <c r="F5185" s="413"/>
      <c r="G5185" s="413"/>
      <c r="H5185" s="410">
        <f t="shared" si="160"/>
        <v>39269098</v>
      </c>
      <c r="I5185" s="410" t="str">
        <f t="shared" si="161"/>
        <v>-- Kiti</v>
      </c>
      <c r="J5185" s="410" t="str">
        <f t="shared" si="161"/>
        <v>kilogramai</v>
      </c>
    </row>
    <row r="5186" spans="1:10" ht="18" hidden="1" customHeight="1">
      <c r="A5186" s="414"/>
      <c r="B5186" s="414"/>
      <c r="C5186" s="414"/>
      <c r="D5186" s="414"/>
      <c r="E5186" s="412">
        <v>2016</v>
      </c>
      <c r="F5186" s="413"/>
      <c r="G5186" s="413"/>
      <c r="H5186" s="410">
        <f t="shared" si="160"/>
        <v>39269098</v>
      </c>
      <c r="I5186" s="410" t="str">
        <f t="shared" si="161"/>
        <v>-- Kiti</v>
      </c>
      <c r="J5186" s="410" t="str">
        <f t="shared" si="161"/>
        <v>kilogramai</v>
      </c>
    </row>
    <row r="5187" spans="1:10" ht="18" hidden="1" customHeight="1">
      <c r="A5187" s="414"/>
      <c r="B5187" s="414"/>
      <c r="C5187" s="414"/>
      <c r="D5187" s="414"/>
      <c r="E5187" s="412">
        <v>2015</v>
      </c>
      <c r="F5187" s="413"/>
      <c r="G5187" s="413"/>
      <c r="H5187" s="410">
        <f t="shared" si="160"/>
        <v>39269098</v>
      </c>
      <c r="I5187" s="410" t="str">
        <f t="shared" si="161"/>
        <v>-- Kiti</v>
      </c>
      <c r="J5187" s="410" t="str">
        <f t="shared" si="161"/>
        <v>kilogramai</v>
      </c>
    </row>
    <row r="5188" spans="1:10" ht="18" hidden="1" customHeight="1">
      <c r="A5188" s="414"/>
      <c r="B5188" s="414"/>
      <c r="C5188" s="414"/>
      <c r="D5188" s="414"/>
      <c r="E5188" s="412">
        <v>2014</v>
      </c>
      <c r="F5188" s="413"/>
      <c r="G5188" s="413"/>
      <c r="H5188" s="410">
        <f t="shared" si="160"/>
        <v>39269098</v>
      </c>
      <c r="I5188" s="410" t="str">
        <f t="shared" si="161"/>
        <v>-- Kiti</v>
      </c>
      <c r="J5188" s="410" t="str">
        <f t="shared" si="161"/>
        <v>kilogramai</v>
      </c>
    </row>
    <row r="5189" spans="1:10" ht="18" hidden="1" customHeight="1">
      <c r="A5189" s="414"/>
      <c r="B5189" s="414"/>
      <c r="C5189" s="414"/>
      <c r="D5189" s="414"/>
      <c r="E5189" s="412">
        <v>2013</v>
      </c>
      <c r="F5189" s="413"/>
      <c r="G5189" s="413"/>
      <c r="H5189" s="410">
        <f t="shared" ref="H5189:H5211" si="162">+IF(B5189=0,H5188,VALUE(B5189))</f>
        <v>39269098</v>
      </c>
      <c r="I5189" s="410" t="str">
        <f t="shared" ref="I5189:J5211" si="163">+IF(C5189=0,I5188,C5189)</f>
        <v>-- Kiti</v>
      </c>
      <c r="J5189" s="410" t="str">
        <f t="shared" si="163"/>
        <v>kilogramai</v>
      </c>
    </row>
    <row r="5190" spans="1:10" ht="18" hidden="1" customHeight="1">
      <c r="A5190" s="414"/>
      <c r="B5190" s="414"/>
      <c r="C5190" s="414"/>
      <c r="D5190" s="414"/>
      <c r="E5190" s="412">
        <v>2012</v>
      </c>
      <c r="F5190" s="413"/>
      <c r="G5190" s="413"/>
      <c r="H5190" s="410">
        <f t="shared" si="162"/>
        <v>39269098</v>
      </c>
      <c r="I5190" s="410" t="str">
        <f t="shared" si="163"/>
        <v>-- Kiti</v>
      </c>
      <c r="J5190" s="410" t="str">
        <f t="shared" si="163"/>
        <v>kilogramai</v>
      </c>
    </row>
    <row r="5191" spans="1:10" ht="18" hidden="1" customHeight="1">
      <c r="A5191" s="414"/>
      <c r="B5191" s="414"/>
      <c r="C5191" s="414"/>
      <c r="D5191" s="414"/>
      <c r="E5191" s="412">
        <v>2011</v>
      </c>
      <c r="F5191" s="413"/>
      <c r="G5191" s="413"/>
      <c r="H5191" s="410">
        <f t="shared" si="162"/>
        <v>39269098</v>
      </c>
      <c r="I5191" s="410" t="str">
        <f t="shared" si="163"/>
        <v>-- Kiti</v>
      </c>
      <c r="J5191" s="410" t="str">
        <f t="shared" si="163"/>
        <v>kilogramai</v>
      </c>
    </row>
    <row r="5192" spans="1:10" ht="18" hidden="1" customHeight="1">
      <c r="A5192" s="414"/>
      <c r="B5192" s="414"/>
      <c r="C5192" s="414"/>
      <c r="D5192" s="414"/>
      <c r="E5192" s="412">
        <v>2010</v>
      </c>
      <c r="F5192" s="413"/>
      <c r="G5192" s="413"/>
      <c r="H5192" s="410">
        <f t="shared" si="162"/>
        <v>39269098</v>
      </c>
      <c r="I5192" s="410" t="str">
        <f t="shared" si="163"/>
        <v>-- Kiti</v>
      </c>
      <c r="J5192" s="410" t="str">
        <f t="shared" si="163"/>
        <v>kilogramai</v>
      </c>
    </row>
    <row r="5193" spans="1:10" ht="18" hidden="1" customHeight="1">
      <c r="A5193" s="414"/>
      <c r="B5193" s="414"/>
      <c r="C5193" s="414"/>
      <c r="D5193" s="414"/>
      <c r="E5193" s="412">
        <v>2009</v>
      </c>
      <c r="F5193" s="413"/>
      <c r="G5193" s="413"/>
      <c r="H5193" s="410">
        <f t="shared" si="162"/>
        <v>39269098</v>
      </c>
      <c r="I5193" s="410" t="str">
        <f t="shared" si="163"/>
        <v>-- Kiti</v>
      </c>
      <c r="J5193" s="410" t="str">
        <f t="shared" si="163"/>
        <v>kilogramai</v>
      </c>
    </row>
    <row r="5194" spans="1:10" ht="18" hidden="1" customHeight="1">
      <c r="A5194" s="414"/>
      <c r="B5194" s="414"/>
      <c r="C5194" s="414"/>
      <c r="D5194" s="414"/>
      <c r="E5194" s="412">
        <v>2008</v>
      </c>
      <c r="F5194" s="413"/>
      <c r="G5194" s="413"/>
      <c r="H5194" s="410">
        <f t="shared" si="162"/>
        <v>39269098</v>
      </c>
      <c r="I5194" s="410" t="str">
        <f t="shared" si="163"/>
        <v>-- Kiti</v>
      </c>
      <c r="J5194" s="410" t="str">
        <f t="shared" si="163"/>
        <v>kilogramai</v>
      </c>
    </row>
    <row r="5195" spans="1:10" ht="18" hidden="1" customHeight="1">
      <c r="A5195" s="414"/>
      <c r="B5195" s="414"/>
      <c r="C5195" s="414"/>
      <c r="D5195" s="414"/>
      <c r="E5195" s="412">
        <v>2007</v>
      </c>
      <c r="F5195" s="413"/>
      <c r="G5195" s="413"/>
      <c r="H5195" s="410">
        <f t="shared" si="162"/>
        <v>39269098</v>
      </c>
      <c r="I5195" s="410" t="str">
        <f t="shared" si="163"/>
        <v>-- Kiti</v>
      </c>
      <c r="J5195" s="410" t="str">
        <f t="shared" si="163"/>
        <v>kilogramai</v>
      </c>
    </row>
    <row r="5196" spans="1:10" ht="18" hidden="1" customHeight="1">
      <c r="A5196" s="414"/>
      <c r="B5196" s="414"/>
      <c r="C5196" s="414"/>
      <c r="D5196" s="414"/>
      <c r="E5196" s="412">
        <v>2006</v>
      </c>
      <c r="F5196" s="413">
        <v>4334543.3</v>
      </c>
      <c r="G5196" s="413">
        <v>4182726.7</v>
      </c>
      <c r="H5196" s="410">
        <f t="shared" si="162"/>
        <v>39269098</v>
      </c>
      <c r="I5196" s="410" t="str">
        <f t="shared" si="163"/>
        <v>-- Kiti</v>
      </c>
      <c r="J5196" s="410" t="str">
        <f t="shared" si="163"/>
        <v>kilogramai</v>
      </c>
    </row>
    <row r="5197" spans="1:10" ht="18" hidden="1" customHeight="1">
      <c r="A5197" s="414"/>
      <c r="B5197" s="414"/>
      <c r="C5197" s="414"/>
      <c r="D5197" s="414"/>
      <c r="E5197" s="412">
        <v>2005</v>
      </c>
      <c r="F5197" s="413"/>
      <c r="G5197" s="413"/>
      <c r="H5197" s="410">
        <f t="shared" si="162"/>
        <v>39269098</v>
      </c>
      <c r="I5197" s="410" t="str">
        <f t="shared" si="163"/>
        <v>-- Kiti</v>
      </c>
      <c r="J5197" s="410" t="str">
        <f t="shared" si="163"/>
        <v>kilogramai</v>
      </c>
    </row>
    <row r="5198" spans="1:10" ht="18" hidden="1" customHeight="1">
      <c r="A5198" s="414"/>
      <c r="B5198" s="411" t="s">
        <v>3658</v>
      </c>
      <c r="C5198" s="411" t="s">
        <v>3107</v>
      </c>
      <c r="D5198" s="411" t="s">
        <v>3054</v>
      </c>
      <c r="E5198" s="412">
        <v>2018</v>
      </c>
      <c r="F5198" s="413"/>
      <c r="G5198" s="413"/>
      <c r="H5198" s="410">
        <f t="shared" si="162"/>
        <v>39269099</v>
      </c>
      <c r="I5198" s="410" t="str">
        <f t="shared" si="163"/>
        <v>-- Kiti</v>
      </c>
      <c r="J5198" s="410" t="str">
        <f t="shared" si="163"/>
        <v>kilogramai</v>
      </c>
    </row>
    <row r="5199" spans="1:10" ht="18" hidden="1" customHeight="1">
      <c r="A5199" s="414"/>
      <c r="B5199" s="414"/>
      <c r="C5199" s="414"/>
      <c r="D5199" s="414"/>
      <c r="E5199" s="412">
        <v>2017</v>
      </c>
      <c r="F5199" s="413"/>
      <c r="G5199" s="413"/>
      <c r="H5199" s="410">
        <f t="shared" si="162"/>
        <v>39269099</v>
      </c>
      <c r="I5199" s="410" t="str">
        <f t="shared" si="163"/>
        <v>-- Kiti</v>
      </c>
      <c r="J5199" s="410" t="str">
        <f t="shared" si="163"/>
        <v>kilogramai</v>
      </c>
    </row>
    <row r="5200" spans="1:10" ht="18" hidden="1" customHeight="1">
      <c r="A5200" s="414"/>
      <c r="B5200" s="414"/>
      <c r="C5200" s="414"/>
      <c r="D5200" s="414"/>
      <c r="E5200" s="412">
        <v>2016</v>
      </c>
      <c r="F5200" s="413"/>
      <c r="G5200" s="413"/>
      <c r="H5200" s="410">
        <f t="shared" si="162"/>
        <v>39269099</v>
      </c>
      <c r="I5200" s="410" t="str">
        <f t="shared" si="163"/>
        <v>-- Kiti</v>
      </c>
      <c r="J5200" s="410" t="str">
        <f t="shared" si="163"/>
        <v>kilogramai</v>
      </c>
    </row>
    <row r="5201" spans="1:10" ht="18" hidden="1" customHeight="1">
      <c r="A5201" s="414"/>
      <c r="B5201" s="414"/>
      <c r="C5201" s="414"/>
      <c r="D5201" s="414"/>
      <c r="E5201" s="412">
        <v>2015</v>
      </c>
      <c r="F5201" s="413"/>
      <c r="G5201" s="413"/>
      <c r="H5201" s="410">
        <f t="shared" si="162"/>
        <v>39269099</v>
      </c>
      <c r="I5201" s="410" t="str">
        <f t="shared" si="163"/>
        <v>-- Kiti</v>
      </c>
      <c r="J5201" s="410" t="str">
        <f t="shared" si="163"/>
        <v>kilogramai</v>
      </c>
    </row>
    <row r="5202" spans="1:10" ht="18" hidden="1" customHeight="1">
      <c r="A5202" s="414"/>
      <c r="B5202" s="414"/>
      <c r="C5202" s="414"/>
      <c r="D5202" s="414"/>
      <c r="E5202" s="412">
        <v>2014</v>
      </c>
      <c r="F5202" s="413"/>
      <c r="G5202" s="413"/>
      <c r="H5202" s="410">
        <f t="shared" si="162"/>
        <v>39269099</v>
      </c>
      <c r="I5202" s="410" t="str">
        <f t="shared" si="163"/>
        <v>-- Kiti</v>
      </c>
      <c r="J5202" s="410" t="str">
        <f t="shared" si="163"/>
        <v>kilogramai</v>
      </c>
    </row>
    <row r="5203" spans="1:10" ht="18" hidden="1" customHeight="1">
      <c r="A5203" s="414"/>
      <c r="B5203" s="414"/>
      <c r="C5203" s="414"/>
      <c r="D5203" s="414"/>
      <c r="E5203" s="412">
        <v>2013</v>
      </c>
      <c r="F5203" s="413"/>
      <c r="G5203" s="413"/>
      <c r="H5203" s="410">
        <f t="shared" si="162"/>
        <v>39269099</v>
      </c>
      <c r="I5203" s="410" t="str">
        <f t="shared" si="163"/>
        <v>-- Kiti</v>
      </c>
      <c r="J5203" s="410" t="str">
        <f t="shared" si="163"/>
        <v>kilogramai</v>
      </c>
    </row>
    <row r="5204" spans="1:10" ht="18" hidden="1" customHeight="1">
      <c r="A5204" s="414"/>
      <c r="B5204" s="414"/>
      <c r="C5204" s="414"/>
      <c r="D5204" s="414"/>
      <c r="E5204" s="412">
        <v>2012</v>
      </c>
      <c r="F5204" s="413"/>
      <c r="G5204" s="413"/>
      <c r="H5204" s="410">
        <f t="shared" si="162"/>
        <v>39269099</v>
      </c>
      <c r="I5204" s="410" t="str">
        <f t="shared" si="163"/>
        <v>-- Kiti</v>
      </c>
      <c r="J5204" s="410" t="str">
        <f t="shared" si="163"/>
        <v>kilogramai</v>
      </c>
    </row>
    <row r="5205" spans="1:10" ht="18" hidden="1" customHeight="1">
      <c r="A5205" s="414"/>
      <c r="B5205" s="414"/>
      <c r="C5205" s="414"/>
      <c r="D5205" s="414"/>
      <c r="E5205" s="412">
        <v>2011</v>
      </c>
      <c r="F5205" s="413"/>
      <c r="G5205" s="413"/>
      <c r="H5205" s="410">
        <f t="shared" si="162"/>
        <v>39269099</v>
      </c>
      <c r="I5205" s="410" t="str">
        <f t="shared" si="163"/>
        <v>-- Kiti</v>
      </c>
      <c r="J5205" s="410" t="str">
        <f t="shared" si="163"/>
        <v>kilogramai</v>
      </c>
    </row>
    <row r="5206" spans="1:10" ht="18" hidden="1" customHeight="1">
      <c r="A5206" s="414"/>
      <c r="B5206" s="414"/>
      <c r="C5206" s="414"/>
      <c r="D5206" s="414"/>
      <c r="E5206" s="412">
        <v>2010</v>
      </c>
      <c r="F5206" s="413"/>
      <c r="G5206" s="413"/>
      <c r="H5206" s="410">
        <f t="shared" si="162"/>
        <v>39269099</v>
      </c>
      <c r="I5206" s="410" t="str">
        <f t="shared" si="163"/>
        <v>-- Kiti</v>
      </c>
      <c r="J5206" s="410" t="str">
        <f t="shared" si="163"/>
        <v>kilogramai</v>
      </c>
    </row>
    <row r="5207" spans="1:10" ht="18" hidden="1" customHeight="1">
      <c r="A5207" s="414"/>
      <c r="B5207" s="414"/>
      <c r="C5207" s="414"/>
      <c r="D5207" s="414"/>
      <c r="E5207" s="412">
        <v>2009</v>
      </c>
      <c r="F5207" s="413"/>
      <c r="G5207" s="413"/>
      <c r="H5207" s="410">
        <f t="shared" si="162"/>
        <v>39269099</v>
      </c>
      <c r="I5207" s="410" t="str">
        <f t="shared" si="163"/>
        <v>-- Kiti</v>
      </c>
      <c r="J5207" s="410" t="str">
        <f t="shared" si="163"/>
        <v>kilogramai</v>
      </c>
    </row>
    <row r="5208" spans="1:10" ht="18" hidden="1" customHeight="1">
      <c r="A5208" s="414"/>
      <c r="B5208" s="414"/>
      <c r="C5208" s="414"/>
      <c r="D5208" s="414"/>
      <c r="E5208" s="412">
        <v>2008</v>
      </c>
      <c r="F5208" s="413"/>
      <c r="G5208" s="413"/>
      <c r="H5208" s="410">
        <f t="shared" si="162"/>
        <v>39269099</v>
      </c>
      <c r="I5208" s="410" t="str">
        <f t="shared" si="163"/>
        <v>-- Kiti</v>
      </c>
      <c r="J5208" s="410" t="str">
        <f t="shared" si="163"/>
        <v>kilogramai</v>
      </c>
    </row>
    <row r="5209" spans="1:10" ht="18" hidden="1" customHeight="1">
      <c r="A5209" s="414"/>
      <c r="B5209" s="414"/>
      <c r="C5209" s="414"/>
      <c r="D5209" s="414"/>
      <c r="E5209" s="412">
        <v>2007</v>
      </c>
      <c r="F5209" s="413"/>
      <c r="G5209" s="413"/>
      <c r="H5209" s="410">
        <f t="shared" si="162"/>
        <v>39269099</v>
      </c>
      <c r="I5209" s="410" t="str">
        <f t="shared" si="163"/>
        <v>-- Kiti</v>
      </c>
      <c r="J5209" s="410" t="str">
        <f t="shared" si="163"/>
        <v>kilogramai</v>
      </c>
    </row>
    <row r="5210" spans="1:10" ht="18" hidden="1" customHeight="1">
      <c r="A5210" s="414"/>
      <c r="B5210" s="414"/>
      <c r="C5210" s="414"/>
      <c r="D5210" s="414"/>
      <c r="E5210" s="412">
        <v>2006</v>
      </c>
      <c r="F5210" s="413"/>
      <c r="G5210" s="413"/>
      <c r="H5210" s="410">
        <f t="shared" si="162"/>
        <v>39269099</v>
      </c>
      <c r="I5210" s="410" t="str">
        <f t="shared" si="163"/>
        <v>-- Kiti</v>
      </c>
      <c r="J5210" s="410" t="str">
        <f t="shared" si="163"/>
        <v>kilogramai</v>
      </c>
    </row>
    <row r="5211" spans="1:10" ht="18" hidden="1" customHeight="1">
      <c r="A5211" s="414"/>
      <c r="B5211" s="414"/>
      <c r="C5211" s="414"/>
      <c r="D5211" s="414"/>
      <c r="E5211" s="412">
        <v>2005</v>
      </c>
      <c r="F5211" s="413">
        <v>3172450.3</v>
      </c>
      <c r="G5211" s="413">
        <v>4621154.0999999996</v>
      </c>
      <c r="H5211" s="410">
        <f t="shared" si="162"/>
        <v>39269099</v>
      </c>
      <c r="I5211" s="410" t="str">
        <f t="shared" si="163"/>
        <v>-- Kiti</v>
      </c>
      <c r="J5211" s="410" t="str">
        <f t="shared" si="163"/>
        <v>kilogramai</v>
      </c>
    </row>
  </sheetData>
  <autoFilter ref="A3:J5211" xr:uid="{00000000-0009-0000-0000-00000B000000}">
    <filterColumn colId="7">
      <filters>
        <filter val="32081010"/>
        <filter val="32081090"/>
        <filter val="32082010"/>
        <filter val="32082090"/>
        <filter val="32089011"/>
        <filter val="32089013"/>
        <filter val="32089019"/>
        <filter val="32089091"/>
        <filter val="32089099"/>
      </filters>
    </filterColumn>
  </autoFilter>
  <pageMargins left="0" right="0" top="0" bottom="0"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2" tint="-0.249977111117893"/>
  </sheetPr>
  <dimension ref="A2:T5524"/>
  <sheetViews>
    <sheetView zoomScale="70" zoomScaleNormal="70" workbookViewId="0">
      <pane xSplit="3" ySplit="2" topLeftCell="E3" activePane="bottomRight" state="frozen"/>
      <selection activeCell="F533" sqref="F533"/>
      <selection pane="topRight" activeCell="F533" sqref="F533"/>
      <selection pane="bottomLeft" activeCell="F533" sqref="F533"/>
      <selection pane="bottomRight" activeCell="D5382" sqref="D5382"/>
    </sheetView>
  </sheetViews>
  <sheetFormatPr defaultColWidth="8.88671875" defaultRowHeight="14.4"/>
  <cols>
    <col min="1" max="2" width="12.88671875" style="322" customWidth="1"/>
    <col min="3" max="3" width="16.44140625" style="323" customWidth="1"/>
    <col min="4" max="4" width="39" style="322" customWidth="1"/>
    <col min="5" max="13" width="14.6640625" style="455" customWidth="1"/>
    <col min="14" max="14" width="16.5546875" style="455" customWidth="1"/>
    <col min="15" max="15" width="14.88671875" style="455" bestFit="1" customWidth="1"/>
    <col min="16" max="18" width="13.5546875" style="455" bestFit="1" customWidth="1"/>
    <col min="19" max="16384" width="8.88671875" style="322"/>
  </cols>
  <sheetData>
    <row r="2" spans="1:20" ht="18">
      <c r="A2" s="454" t="s">
        <v>436</v>
      </c>
      <c r="B2" s="454"/>
      <c r="C2" s="454"/>
      <c r="D2" s="454"/>
      <c r="E2" s="457">
        <v>2005</v>
      </c>
      <c r="F2" s="457">
        <v>2006</v>
      </c>
      <c r="G2" s="457">
        <v>2007</v>
      </c>
      <c r="H2" s="457">
        <v>2008</v>
      </c>
      <c r="I2" s="457">
        <v>2009</v>
      </c>
      <c r="J2" s="457">
        <v>2010</v>
      </c>
      <c r="K2" s="457">
        <v>2011</v>
      </c>
      <c r="L2" s="457">
        <v>2012</v>
      </c>
      <c r="M2" s="457">
        <v>2013</v>
      </c>
      <c r="N2" s="457">
        <v>2014</v>
      </c>
      <c r="O2" s="457">
        <v>2015</v>
      </c>
      <c r="P2" s="457">
        <v>2016</v>
      </c>
      <c r="Q2" s="457">
        <v>2017</v>
      </c>
      <c r="R2" s="457">
        <v>2018</v>
      </c>
    </row>
    <row r="3" spans="1:20">
      <c r="A3" s="322" t="s">
        <v>290</v>
      </c>
      <c r="C3" s="325">
        <v>610100010</v>
      </c>
      <c r="D3" s="322" t="s">
        <v>442</v>
      </c>
      <c r="E3" s="455">
        <v>216634488</v>
      </c>
      <c r="F3" s="455">
        <v>180893960</v>
      </c>
      <c r="G3" s="455">
        <v>154448897</v>
      </c>
      <c r="H3" s="455">
        <v>127658398</v>
      </c>
      <c r="I3" s="455">
        <v>114956182</v>
      </c>
      <c r="J3" s="455">
        <v>114464042</v>
      </c>
      <c r="K3" s="455">
        <v>113895304</v>
      </c>
      <c r="L3" s="455">
        <v>101644078</v>
      </c>
      <c r="M3" s="455">
        <v>86054021</v>
      </c>
      <c r="N3" s="455">
        <v>80862337</v>
      </c>
      <c r="O3" s="455">
        <v>73539637</v>
      </c>
      <c r="P3" s="455">
        <v>63468083</v>
      </c>
      <c r="Q3" s="455">
        <v>55829190</v>
      </c>
      <c r="R3" s="455">
        <v>46028567</v>
      </c>
      <c r="T3" s="324"/>
    </row>
    <row r="4" spans="1:20">
      <c r="A4" s="322" t="s">
        <v>290</v>
      </c>
      <c r="C4" s="325">
        <v>710100000</v>
      </c>
      <c r="D4" s="322" t="s">
        <v>443</v>
      </c>
      <c r="T4" s="324"/>
    </row>
    <row r="5" spans="1:20">
      <c r="A5" s="322" t="s">
        <v>290</v>
      </c>
      <c r="C5" s="325">
        <v>729110000</v>
      </c>
      <c r="D5" s="322" t="s">
        <v>444</v>
      </c>
      <c r="T5" s="324"/>
    </row>
    <row r="6" spans="1:20">
      <c r="A6" s="322" t="s">
        <v>290</v>
      </c>
      <c r="C6" s="325">
        <v>729120000</v>
      </c>
      <c r="D6" s="322" t="s">
        <v>445</v>
      </c>
      <c r="T6" s="324"/>
    </row>
    <row r="7" spans="1:20">
      <c r="A7" s="322" t="s">
        <v>290</v>
      </c>
      <c r="C7" s="325">
        <v>729130000</v>
      </c>
      <c r="D7" s="322" t="s">
        <v>446</v>
      </c>
      <c r="T7" s="324"/>
    </row>
    <row r="8" spans="1:20">
      <c r="A8" s="322" t="s">
        <v>290</v>
      </c>
      <c r="C8" s="325">
        <v>729140000</v>
      </c>
      <c r="D8" s="322" t="s">
        <v>447</v>
      </c>
      <c r="T8" s="324"/>
    </row>
    <row r="9" spans="1:20">
      <c r="A9" s="322" t="s">
        <v>290</v>
      </c>
      <c r="C9" s="325">
        <v>729150000</v>
      </c>
      <c r="D9" s="322" t="s">
        <v>448</v>
      </c>
      <c r="T9" s="324"/>
    </row>
    <row r="10" spans="1:20">
      <c r="A10" s="322" t="s">
        <v>290</v>
      </c>
      <c r="C10" s="325">
        <v>729190000</v>
      </c>
      <c r="D10" s="322" t="s">
        <v>449</v>
      </c>
      <c r="T10" s="324"/>
    </row>
    <row r="11" spans="1:20">
      <c r="A11" s="322" t="s">
        <v>290</v>
      </c>
      <c r="C11" s="325">
        <v>811113300</v>
      </c>
      <c r="D11" s="322" t="s">
        <v>450</v>
      </c>
      <c r="T11" s="324"/>
    </row>
    <row r="12" spans="1:20">
      <c r="A12" s="322" t="s">
        <v>290</v>
      </c>
      <c r="C12" s="325">
        <v>811113600</v>
      </c>
      <c r="D12" s="322" t="s">
        <v>451</v>
      </c>
      <c r="T12" s="324"/>
    </row>
    <row r="13" spans="1:20">
      <c r="A13" s="322" t="s">
        <v>290</v>
      </c>
      <c r="C13" s="325">
        <v>811115000</v>
      </c>
      <c r="D13" s="322" t="s">
        <v>452</v>
      </c>
    </row>
    <row r="14" spans="1:20">
      <c r="A14" s="322" t="s">
        <v>290</v>
      </c>
      <c r="C14" s="325">
        <v>811123300</v>
      </c>
      <c r="D14" s="322" t="s">
        <v>453</v>
      </c>
      <c r="E14" s="455">
        <v>742689</v>
      </c>
      <c r="F14" s="455">
        <v>337950</v>
      </c>
      <c r="R14" s="455">
        <v>163288</v>
      </c>
    </row>
    <row r="15" spans="1:20">
      <c r="A15" s="322" t="s">
        <v>290</v>
      </c>
      <c r="C15" s="325">
        <v>811123600</v>
      </c>
      <c r="D15" s="322" t="s">
        <v>454</v>
      </c>
      <c r="I15" s="455">
        <v>78618</v>
      </c>
      <c r="J15" s="455">
        <v>98214</v>
      </c>
      <c r="Q15" s="455">
        <v>1614900</v>
      </c>
      <c r="R15" s="455">
        <v>1231814</v>
      </c>
    </row>
    <row r="16" spans="1:20">
      <c r="A16" s="322" t="s">
        <v>290</v>
      </c>
      <c r="C16" s="325">
        <v>811125000</v>
      </c>
      <c r="D16" s="322" t="s">
        <v>455</v>
      </c>
    </row>
    <row r="17" spans="1:18">
      <c r="A17" s="322" t="s">
        <v>290</v>
      </c>
      <c r="C17" s="325">
        <v>811129000</v>
      </c>
      <c r="D17" s="322" t="s">
        <v>456</v>
      </c>
      <c r="E17" s="455">
        <v>2022600</v>
      </c>
      <c r="F17" s="455">
        <v>646000</v>
      </c>
      <c r="G17" s="455">
        <v>490800</v>
      </c>
      <c r="H17" s="455">
        <v>547000</v>
      </c>
      <c r="I17" s="455">
        <v>194500</v>
      </c>
      <c r="J17" s="455">
        <v>74754</v>
      </c>
      <c r="K17" s="455">
        <v>53900</v>
      </c>
      <c r="L17" s="455">
        <v>50800</v>
      </c>
      <c r="M17" s="455">
        <v>151200</v>
      </c>
      <c r="N17" s="455">
        <v>54400</v>
      </c>
      <c r="O17" s="455">
        <v>452760</v>
      </c>
      <c r="P17" s="455">
        <v>116920</v>
      </c>
      <c r="Q17" s="455">
        <v>12340</v>
      </c>
      <c r="R17" s="455">
        <v>512260</v>
      </c>
    </row>
    <row r="18" spans="1:18">
      <c r="A18" s="322" t="s">
        <v>290</v>
      </c>
      <c r="C18" s="325">
        <v>811203000</v>
      </c>
      <c r="D18" s="322" t="s">
        <v>457</v>
      </c>
    </row>
    <row r="19" spans="1:18">
      <c r="A19" s="322" t="s">
        <v>290</v>
      </c>
      <c r="C19" s="325">
        <v>811205000</v>
      </c>
      <c r="D19" s="322" t="s">
        <v>458</v>
      </c>
      <c r="E19" s="455">
        <v>1255347200</v>
      </c>
      <c r="F19" s="455">
        <v>1790639000</v>
      </c>
      <c r="G19" s="455">
        <v>1770216600</v>
      </c>
      <c r="H19" s="455">
        <v>1625089000</v>
      </c>
      <c r="I19" s="455">
        <v>920824000</v>
      </c>
      <c r="J19" s="455">
        <v>940914150</v>
      </c>
      <c r="K19" s="455">
        <v>1187208000</v>
      </c>
      <c r="L19" s="455">
        <v>1371534100</v>
      </c>
      <c r="M19" s="455">
        <v>1486525000</v>
      </c>
      <c r="N19" s="455">
        <v>1390983000</v>
      </c>
      <c r="O19" s="455">
        <v>1479091080</v>
      </c>
      <c r="P19" s="455">
        <v>1445521500</v>
      </c>
      <c r="Q19" s="455">
        <v>1444931180</v>
      </c>
      <c r="R19" s="455">
        <v>1524107420</v>
      </c>
    </row>
    <row r="20" spans="1:18">
      <c r="A20" s="322" t="s">
        <v>290</v>
      </c>
      <c r="C20" s="325">
        <v>811205010</v>
      </c>
      <c r="D20" s="322" t="s">
        <v>459</v>
      </c>
      <c r="E20" s="455">
        <v>1242227000</v>
      </c>
      <c r="F20" s="455">
        <v>1776272000</v>
      </c>
      <c r="G20" s="455">
        <v>1753999000</v>
      </c>
      <c r="H20" s="455">
        <v>1611517000</v>
      </c>
      <c r="I20" s="455">
        <v>911942000</v>
      </c>
      <c r="J20" s="455">
        <v>928000000</v>
      </c>
      <c r="K20" s="455">
        <v>1179000000</v>
      </c>
      <c r="L20" s="455">
        <v>1354004100</v>
      </c>
      <c r="M20" s="455">
        <v>1465455000</v>
      </c>
      <c r="N20" s="455">
        <v>1368423000</v>
      </c>
      <c r="O20" s="455">
        <v>1458264080</v>
      </c>
      <c r="P20" s="455">
        <v>1425976500</v>
      </c>
      <c r="Q20" s="455">
        <v>1419149880</v>
      </c>
      <c r="R20" s="455">
        <v>1503110420</v>
      </c>
    </row>
    <row r="21" spans="1:18">
      <c r="A21" s="322" t="s">
        <v>290</v>
      </c>
      <c r="C21" s="325">
        <v>811205020</v>
      </c>
      <c r="D21" s="322" t="s">
        <v>460</v>
      </c>
      <c r="E21" s="455">
        <v>13120200</v>
      </c>
      <c r="F21" s="455">
        <v>14367000</v>
      </c>
      <c r="G21" s="455">
        <v>16217600</v>
      </c>
      <c r="H21" s="455">
        <v>13572000</v>
      </c>
      <c r="I21" s="455">
        <v>8882000</v>
      </c>
      <c r="J21" s="455">
        <v>12914150</v>
      </c>
      <c r="K21" s="455">
        <v>8208000</v>
      </c>
      <c r="L21" s="455">
        <v>17530000</v>
      </c>
      <c r="M21" s="455">
        <v>21070000</v>
      </c>
      <c r="N21" s="455">
        <v>22560000</v>
      </c>
      <c r="O21" s="455">
        <v>20827000</v>
      </c>
      <c r="P21" s="455">
        <v>19545000</v>
      </c>
      <c r="Q21" s="455">
        <v>25781300</v>
      </c>
      <c r="R21" s="455">
        <v>20997000</v>
      </c>
    </row>
    <row r="22" spans="1:18">
      <c r="A22" s="322" t="s">
        <v>290</v>
      </c>
      <c r="C22" s="325">
        <v>811301000</v>
      </c>
      <c r="D22" s="322" t="s">
        <v>461</v>
      </c>
    </row>
    <row r="23" spans="1:18">
      <c r="A23" s="322" t="s">
        <v>290</v>
      </c>
      <c r="C23" s="325">
        <v>811303000</v>
      </c>
      <c r="D23" s="322" t="s">
        <v>462</v>
      </c>
      <c r="E23" s="455">
        <v>3003678280</v>
      </c>
      <c r="F23" s="455">
        <v>3580356661</v>
      </c>
      <c r="G23" s="455">
        <v>4504853820</v>
      </c>
      <c r="H23" s="455">
        <v>5221613470</v>
      </c>
      <c r="I23" s="455">
        <v>1912431400</v>
      </c>
      <c r="J23" s="455">
        <v>858366950</v>
      </c>
      <c r="K23" s="455">
        <v>983116580</v>
      </c>
      <c r="L23" s="455">
        <v>1995510870</v>
      </c>
      <c r="M23" s="455">
        <v>2554182214</v>
      </c>
      <c r="N23" s="455">
        <v>2291899220</v>
      </c>
      <c r="O23" s="455">
        <v>2646792822</v>
      </c>
      <c r="P23" s="455">
        <v>2857030627</v>
      </c>
      <c r="Q23" s="455">
        <v>1263598760</v>
      </c>
      <c r="R23" s="455">
        <v>886955000</v>
      </c>
    </row>
    <row r="24" spans="1:18">
      <c r="A24" s="322" t="s">
        <v>290</v>
      </c>
      <c r="C24" s="325">
        <v>811400000</v>
      </c>
      <c r="D24" s="322" t="s">
        <v>463</v>
      </c>
    </row>
    <row r="25" spans="1:18">
      <c r="A25" s="322" t="s">
        <v>290</v>
      </c>
      <c r="C25" s="325">
        <v>812115000</v>
      </c>
      <c r="D25" s="322" t="s">
        <v>464</v>
      </c>
      <c r="E25" s="455">
        <v>46526305</v>
      </c>
      <c r="F25" s="455">
        <v>42626790</v>
      </c>
      <c r="G25" s="455">
        <v>45393810</v>
      </c>
      <c r="H25" s="455">
        <v>38345020</v>
      </c>
      <c r="I25" s="455">
        <v>41192775</v>
      </c>
      <c r="J25" s="455">
        <v>67288500</v>
      </c>
      <c r="K25" s="455">
        <v>53399600</v>
      </c>
      <c r="L25" s="455">
        <v>53908800</v>
      </c>
      <c r="M25" s="455">
        <v>57007380</v>
      </c>
      <c r="N25" s="455">
        <v>53923600</v>
      </c>
      <c r="O25" s="455">
        <v>52409600</v>
      </c>
      <c r="P25" s="455">
        <v>44819579</v>
      </c>
      <c r="Q25" s="455">
        <v>48468640</v>
      </c>
      <c r="R25" s="455">
        <v>57895060</v>
      </c>
    </row>
    <row r="26" spans="1:18">
      <c r="A26" s="322" t="s">
        <v>290</v>
      </c>
      <c r="C26" s="325">
        <v>812119000</v>
      </c>
      <c r="D26" s="322" t="s">
        <v>465</v>
      </c>
      <c r="E26" s="455">
        <v>3689217498</v>
      </c>
      <c r="F26" s="455">
        <v>4342742653</v>
      </c>
      <c r="G26" s="455">
        <v>5085838514</v>
      </c>
      <c r="H26" s="455">
        <v>5049252088</v>
      </c>
      <c r="I26" s="455">
        <v>3099858278</v>
      </c>
      <c r="J26" s="455">
        <v>3103957158</v>
      </c>
      <c r="K26" s="455">
        <v>3405018706</v>
      </c>
      <c r="L26" s="455">
        <v>2893087069</v>
      </c>
      <c r="M26" s="455">
        <v>4211404518</v>
      </c>
      <c r="N26" s="455">
        <v>3959803077</v>
      </c>
      <c r="O26" s="455">
        <v>4092961068</v>
      </c>
      <c r="P26" s="455">
        <v>4433104508</v>
      </c>
      <c r="Q26" s="455">
        <v>5177031077</v>
      </c>
      <c r="R26" s="455">
        <v>5025461371</v>
      </c>
    </row>
    <row r="27" spans="1:18">
      <c r="A27" s="322" t="s">
        <v>290</v>
      </c>
      <c r="C27" s="325">
        <v>812121000</v>
      </c>
      <c r="D27" s="322" t="s">
        <v>466</v>
      </c>
      <c r="E27" s="455">
        <v>3345185384</v>
      </c>
      <c r="F27" s="455">
        <v>3290567512</v>
      </c>
      <c r="G27" s="455">
        <v>4095712863</v>
      </c>
      <c r="H27" s="455">
        <v>4414239219</v>
      </c>
      <c r="I27" s="455">
        <v>1929618109</v>
      </c>
      <c r="J27" s="455">
        <v>2551444438</v>
      </c>
      <c r="K27" s="455">
        <v>2371830602</v>
      </c>
      <c r="L27" s="455">
        <v>2188078604</v>
      </c>
      <c r="M27" s="455">
        <v>2719511311</v>
      </c>
      <c r="N27" s="455">
        <v>2766980033</v>
      </c>
      <c r="O27" s="455">
        <v>3304853241</v>
      </c>
      <c r="P27" s="455">
        <v>3784891230</v>
      </c>
      <c r="Q27" s="455">
        <v>4570800502</v>
      </c>
      <c r="R27" s="455">
        <v>4967101536</v>
      </c>
    </row>
    <row r="28" spans="1:18">
      <c r="A28" s="322" t="s">
        <v>290</v>
      </c>
      <c r="C28" s="325">
        <v>812121010</v>
      </c>
      <c r="D28" s="322" t="s">
        <v>467</v>
      </c>
      <c r="E28" s="455">
        <v>2420807081</v>
      </c>
      <c r="F28" s="455">
        <v>2219393432</v>
      </c>
      <c r="G28" s="455">
        <v>3123723752</v>
      </c>
      <c r="H28" s="455">
        <v>3473833198</v>
      </c>
      <c r="I28" s="455">
        <v>1218089331</v>
      </c>
      <c r="J28" s="455">
        <v>1766478248</v>
      </c>
      <c r="K28" s="455">
        <v>1369412481</v>
      </c>
      <c r="L28" s="455">
        <v>1389859771</v>
      </c>
      <c r="M28" s="455">
        <v>1779848144</v>
      </c>
      <c r="N28" s="455">
        <v>1779943016</v>
      </c>
      <c r="O28" s="455">
        <v>2671350783</v>
      </c>
      <c r="P28" s="455">
        <v>3312332598</v>
      </c>
      <c r="Q28" s="455">
        <v>4055057266</v>
      </c>
      <c r="R28" s="455">
        <v>4403066526</v>
      </c>
    </row>
    <row r="29" spans="1:18">
      <c r="A29" s="322" t="s">
        <v>290</v>
      </c>
      <c r="C29" s="325">
        <v>812121020</v>
      </c>
      <c r="D29" s="322" t="s">
        <v>468</v>
      </c>
      <c r="E29" s="455">
        <v>924378303</v>
      </c>
      <c r="F29" s="455">
        <v>1071174080</v>
      </c>
      <c r="G29" s="455">
        <v>971989111</v>
      </c>
      <c r="H29" s="455">
        <v>940406021</v>
      </c>
      <c r="I29" s="455">
        <v>711528778</v>
      </c>
      <c r="J29" s="455">
        <v>784966190</v>
      </c>
      <c r="K29" s="455">
        <v>1002418121</v>
      </c>
      <c r="L29" s="455">
        <v>798218833</v>
      </c>
      <c r="M29" s="455">
        <v>939663167</v>
      </c>
      <c r="N29" s="455">
        <v>987037017</v>
      </c>
      <c r="O29" s="455">
        <v>633502458</v>
      </c>
      <c r="P29" s="455">
        <v>472558632</v>
      </c>
      <c r="Q29" s="455">
        <v>515743236</v>
      </c>
      <c r="R29" s="455">
        <v>564035010</v>
      </c>
    </row>
    <row r="30" spans="1:18">
      <c r="A30" s="322" t="s">
        <v>290</v>
      </c>
      <c r="C30" s="325">
        <v>812123000</v>
      </c>
      <c r="D30" s="322" t="s">
        <v>469</v>
      </c>
      <c r="E30" s="455">
        <v>4752041391</v>
      </c>
      <c r="F30" s="455">
        <v>5247977988</v>
      </c>
      <c r="G30" s="455">
        <v>6401661836</v>
      </c>
      <c r="H30" s="455">
        <v>6896986709</v>
      </c>
      <c r="I30" s="455">
        <v>2842900184</v>
      </c>
      <c r="J30" s="455">
        <v>3275812244</v>
      </c>
      <c r="K30" s="455">
        <v>4157541119</v>
      </c>
      <c r="L30" s="455">
        <v>2956191353</v>
      </c>
      <c r="M30" s="455">
        <v>3600662144</v>
      </c>
      <c r="N30" s="455">
        <v>3778572966</v>
      </c>
      <c r="O30" s="455">
        <v>4241078012</v>
      </c>
      <c r="P30" s="455">
        <v>4062438356</v>
      </c>
      <c r="Q30" s="455">
        <v>5886888015</v>
      </c>
      <c r="R30" s="455">
        <v>6455362394</v>
      </c>
    </row>
    <row r="31" spans="1:18">
      <c r="A31" s="322" t="s">
        <v>290</v>
      </c>
      <c r="C31" s="325">
        <v>812123010</v>
      </c>
      <c r="D31" s="322" t="s">
        <v>470</v>
      </c>
      <c r="E31" s="455">
        <v>2938672560</v>
      </c>
      <c r="F31" s="455">
        <v>3448428601</v>
      </c>
      <c r="G31" s="455">
        <v>4308821200</v>
      </c>
      <c r="H31" s="455">
        <v>4881407614</v>
      </c>
      <c r="I31" s="455">
        <v>1901658090</v>
      </c>
      <c r="J31" s="455">
        <v>2293351840</v>
      </c>
      <c r="K31" s="455">
        <v>3020928099</v>
      </c>
      <c r="L31" s="455">
        <v>1999304203</v>
      </c>
      <c r="M31" s="455">
        <v>2486815144</v>
      </c>
      <c r="N31" s="455">
        <v>2331043750</v>
      </c>
      <c r="O31" s="455">
        <v>2673241435</v>
      </c>
      <c r="P31" s="455">
        <v>2797562530</v>
      </c>
      <c r="Q31" s="455">
        <v>4003392961</v>
      </c>
      <c r="R31" s="455">
        <v>4693522318</v>
      </c>
    </row>
    <row r="32" spans="1:18">
      <c r="A32" s="322" t="s">
        <v>290</v>
      </c>
      <c r="C32" s="325">
        <v>812123020</v>
      </c>
      <c r="D32" s="322" t="s">
        <v>471</v>
      </c>
      <c r="E32" s="455">
        <v>890933774</v>
      </c>
      <c r="F32" s="455">
        <v>874155103</v>
      </c>
      <c r="G32" s="455">
        <v>846413427</v>
      </c>
      <c r="H32" s="455">
        <v>810331995</v>
      </c>
      <c r="I32" s="455">
        <v>326926708</v>
      </c>
      <c r="J32" s="455">
        <v>307135981</v>
      </c>
      <c r="K32" s="455">
        <v>374109332</v>
      </c>
      <c r="L32" s="455">
        <v>295816879</v>
      </c>
      <c r="M32" s="455">
        <v>457474892</v>
      </c>
      <c r="N32" s="455">
        <v>487445875</v>
      </c>
      <c r="O32" s="455">
        <v>217452470</v>
      </c>
      <c r="P32" s="455">
        <v>344718960</v>
      </c>
      <c r="Q32" s="455">
        <v>406096888</v>
      </c>
      <c r="R32" s="455">
        <v>11084938</v>
      </c>
    </row>
    <row r="33" spans="1:18">
      <c r="A33" s="322" t="s">
        <v>290</v>
      </c>
      <c r="C33" s="325">
        <v>812123080</v>
      </c>
      <c r="D33" s="322" t="s">
        <v>472</v>
      </c>
      <c r="E33" s="455">
        <v>922435057</v>
      </c>
      <c r="F33" s="455">
        <v>925394284</v>
      </c>
      <c r="G33" s="455">
        <v>1246427209</v>
      </c>
      <c r="H33" s="455">
        <v>1205247100</v>
      </c>
      <c r="I33" s="455">
        <v>614315386</v>
      </c>
      <c r="J33" s="455">
        <v>675324423</v>
      </c>
      <c r="K33" s="455">
        <v>762503688</v>
      </c>
      <c r="L33" s="455">
        <v>661072071</v>
      </c>
      <c r="M33" s="455">
        <v>656372108</v>
      </c>
      <c r="N33" s="455">
        <v>960083341</v>
      </c>
      <c r="O33" s="455">
        <v>1350384107</v>
      </c>
      <c r="P33" s="455">
        <v>920156866</v>
      </c>
      <c r="Q33" s="455">
        <v>1477398166</v>
      </c>
      <c r="R33" s="455">
        <v>1750755138</v>
      </c>
    </row>
    <row r="34" spans="1:18">
      <c r="A34" s="322" t="s">
        <v>290</v>
      </c>
      <c r="C34" s="325">
        <v>812125000</v>
      </c>
      <c r="D34" s="322" t="s">
        <v>473</v>
      </c>
      <c r="E34" s="455">
        <v>666444</v>
      </c>
      <c r="F34" s="455">
        <v>1166702</v>
      </c>
      <c r="G34" s="455">
        <v>1244088</v>
      </c>
      <c r="H34" s="455">
        <v>634990</v>
      </c>
    </row>
    <row r="35" spans="1:18">
      <c r="A35" s="322" t="s">
        <v>290</v>
      </c>
      <c r="C35" s="325">
        <v>812129000</v>
      </c>
      <c r="D35" s="322" t="s">
        <v>474</v>
      </c>
      <c r="E35" s="455">
        <v>4315776</v>
      </c>
      <c r="F35" s="455">
        <v>10389999</v>
      </c>
      <c r="G35" s="455">
        <v>21884576</v>
      </c>
      <c r="H35" s="455">
        <v>15537871</v>
      </c>
      <c r="I35" s="455">
        <v>6222461</v>
      </c>
      <c r="J35" s="455">
        <v>5518246</v>
      </c>
      <c r="K35" s="455">
        <v>5514083</v>
      </c>
      <c r="L35" s="455">
        <v>2482700</v>
      </c>
      <c r="M35" s="455">
        <v>6098400</v>
      </c>
      <c r="N35" s="455">
        <v>33008024</v>
      </c>
      <c r="O35" s="455">
        <v>39194991</v>
      </c>
      <c r="P35" s="455">
        <v>27107056</v>
      </c>
      <c r="Q35" s="455">
        <v>5754129</v>
      </c>
      <c r="R35" s="455">
        <v>5610820</v>
      </c>
    </row>
    <row r="36" spans="1:18">
      <c r="A36" s="322" t="s">
        <v>290</v>
      </c>
      <c r="C36" s="325">
        <v>812130000</v>
      </c>
      <c r="D36" s="322" t="s">
        <v>475</v>
      </c>
      <c r="K36" s="455">
        <v>53908400</v>
      </c>
      <c r="L36" s="455">
        <v>361200</v>
      </c>
      <c r="M36" s="455">
        <v>918000</v>
      </c>
    </row>
    <row r="37" spans="1:18">
      <c r="A37" s="322" t="s">
        <v>290</v>
      </c>
      <c r="C37" s="325">
        <v>812214000</v>
      </c>
      <c r="D37" s="322" t="s">
        <v>476</v>
      </c>
    </row>
    <row r="38" spans="1:18">
      <c r="A38" s="322" t="s">
        <v>290</v>
      </c>
      <c r="C38" s="325">
        <v>812216000</v>
      </c>
      <c r="D38" s="322" t="s">
        <v>477</v>
      </c>
    </row>
    <row r="39" spans="1:18">
      <c r="A39" s="322" t="s">
        <v>290</v>
      </c>
      <c r="C39" s="325">
        <v>812221000</v>
      </c>
      <c r="D39" s="322" t="s">
        <v>478</v>
      </c>
    </row>
    <row r="40" spans="1:18">
      <c r="A40" s="322" t="s">
        <v>290</v>
      </c>
      <c r="C40" s="325">
        <v>812223000</v>
      </c>
      <c r="D40" s="322" t="s">
        <v>479</v>
      </c>
      <c r="E40" s="455">
        <v>1214821</v>
      </c>
      <c r="F40" s="455">
        <v>1330380</v>
      </c>
      <c r="G40" s="455">
        <v>1316104</v>
      </c>
      <c r="H40" s="455">
        <v>1229679</v>
      </c>
      <c r="I40" s="455">
        <v>964433</v>
      </c>
      <c r="J40" s="455">
        <v>911805</v>
      </c>
      <c r="K40" s="455">
        <v>1019055</v>
      </c>
      <c r="L40" s="455">
        <v>944861</v>
      </c>
      <c r="M40" s="455">
        <v>966435</v>
      </c>
      <c r="N40" s="455">
        <v>781466</v>
      </c>
      <c r="O40" s="455">
        <v>580815</v>
      </c>
      <c r="P40" s="455">
        <v>705825</v>
      </c>
      <c r="Q40" s="455">
        <v>770873</v>
      </c>
      <c r="R40" s="455">
        <v>655110</v>
      </c>
    </row>
    <row r="41" spans="1:18">
      <c r="A41" s="322" t="s">
        <v>290</v>
      </c>
      <c r="C41" s="325">
        <v>812225000</v>
      </c>
      <c r="D41" s="322" t="s">
        <v>480</v>
      </c>
      <c r="E41" s="455">
        <v>289465000</v>
      </c>
      <c r="F41" s="455">
        <v>385275000</v>
      </c>
      <c r="G41" s="455">
        <v>384850000</v>
      </c>
      <c r="H41" s="455">
        <v>624470000</v>
      </c>
      <c r="I41" s="455">
        <v>246398000</v>
      </c>
      <c r="J41" s="455">
        <v>250034000</v>
      </c>
      <c r="K41" s="455">
        <v>282388000</v>
      </c>
      <c r="L41" s="455">
        <v>300075000</v>
      </c>
      <c r="M41" s="455">
        <v>318733293</v>
      </c>
      <c r="N41" s="455">
        <v>294385627</v>
      </c>
      <c r="O41" s="455">
        <v>326276420</v>
      </c>
      <c r="P41" s="455">
        <v>324498855</v>
      </c>
      <c r="Q41" s="455">
        <v>339728500</v>
      </c>
      <c r="R41" s="455">
        <v>369173392</v>
      </c>
    </row>
    <row r="42" spans="1:18">
      <c r="A42" s="322" t="s">
        <v>290</v>
      </c>
      <c r="C42" s="325">
        <v>891110000</v>
      </c>
      <c r="D42" s="322" t="s">
        <v>481</v>
      </c>
    </row>
    <row r="43" spans="1:18">
      <c r="A43" s="322" t="s">
        <v>290</v>
      </c>
      <c r="C43" s="325">
        <v>891120000</v>
      </c>
      <c r="D43" s="322" t="s">
        <v>482</v>
      </c>
    </row>
    <row r="44" spans="1:18">
      <c r="A44" s="322" t="s">
        <v>290</v>
      </c>
      <c r="C44" s="325">
        <v>891190000</v>
      </c>
      <c r="D44" s="322" t="s">
        <v>483</v>
      </c>
      <c r="F44" s="455">
        <v>195000</v>
      </c>
      <c r="G44" s="455">
        <v>1150000</v>
      </c>
      <c r="I44" s="455">
        <v>553285</v>
      </c>
      <c r="J44" s="455">
        <v>534792</v>
      </c>
      <c r="K44" s="455">
        <v>963314</v>
      </c>
      <c r="O44" s="455">
        <v>11854028</v>
      </c>
      <c r="P44" s="455">
        <v>39941474</v>
      </c>
      <c r="Q44" s="455">
        <v>40957512</v>
      </c>
      <c r="R44" s="455">
        <v>44526005</v>
      </c>
    </row>
    <row r="45" spans="1:18">
      <c r="A45" s="322" t="s">
        <v>290</v>
      </c>
      <c r="C45" s="325">
        <v>892100010</v>
      </c>
      <c r="D45" s="322" t="s">
        <v>484</v>
      </c>
      <c r="E45" s="455">
        <v>549697009</v>
      </c>
      <c r="F45" s="455">
        <v>490012974</v>
      </c>
      <c r="G45" s="455">
        <v>319667569</v>
      </c>
      <c r="H45" s="455">
        <v>536384740</v>
      </c>
      <c r="I45" s="455">
        <v>543789915</v>
      </c>
      <c r="J45" s="455">
        <v>326767377</v>
      </c>
      <c r="K45" s="455">
        <v>384735216</v>
      </c>
      <c r="L45" s="455">
        <v>386197651</v>
      </c>
      <c r="M45" s="455">
        <v>538080189</v>
      </c>
      <c r="N45" s="455">
        <v>536317562</v>
      </c>
      <c r="O45" s="455">
        <v>589786642</v>
      </c>
      <c r="P45" s="455">
        <v>434215798</v>
      </c>
      <c r="Q45" s="455">
        <v>454585659</v>
      </c>
      <c r="R45" s="455">
        <v>552105486</v>
      </c>
    </row>
    <row r="46" spans="1:18">
      <c r="A46" s="322" t="s">
        <v>290</v>
      </c>
      <c r="C46" s="325">
        <v>892100011</v>
      </c>
      <c r="D46" s="322" t="s">
        <v>485</v>
      </c>
      <c r="E46" s="455">
        <v>68126697</v>
      </c>
      <c r="F46" s="455">
        <v>49506205</v>
      </c>
      <c r="G46" s="455">
        <v>15479026</v>
      </c>
      <c r="H46" s="455">
        <v>59005420</v>
      </c>
      <c r="I46" s="455">
        <v>52537643</v>
      </c>
      <c r="J46" s="455">
        <v>31078325</v>
      </c>
      <c r="K46" s="455">
        <v>38068950</v>
      </c>
      <c r="L46" s="455">
        <v>60253605</v>
      </c>
      <c r="M46" s="455">
        <v>84060389</v>
      </c>
      <c r="N46" s="455">
        <v>100801500</v>
      </c>
      <c r="O46" s="455">
        <v>74433905</v>
      </c>
      <c r="P46" s="455">
        <v>17029350</v>
      </c>
      <c r="Q46" s="455">
        <v>24209380</v>
      </c>
      <c r="R46" s="455">
        <v>28352899</v>
      </c>
    </row>
    <row r="47" spans="1:18">
      <c r="A47" s="322" t="s">
        <v>290</v>
      </c>
      <c r="C47" s="325">
        <v>892100012</v>
      </c>
      <c r="D47" s="322" t="s">
        <v>486</v>
      </c>
      <c r="E47" s="455">
        <v>468098522</v>
      </c>
      <c r="F47" s="455">
        <v>421929369</v>
      </c>
      <c r="G47" s="455">
        <v>290993618</v>
      </c>
      <c r="H47" s="455">
        <v>462213930</v>
      </c>
      <c r="I47" s="455">
        <v>489979322</v>
      </c>
      <c r="J47" s="455">
        <v>295684047</v>
      </c>
      <c r="K47" s="455">
        <v>346666266</v>
      </c>
      <c r="L47" s="455">
        <v>325902424</v>
      </c>
      <c r="M47" s="455">
        <v>432601871</v>
      </c>
      <c r="N47" s="455">
        <v>417476298</v>
      </c>
      <c r="O47" s="455">
        <v>479244949</v>
      </c>
      <c r="P47" s="455">
        <v>369166347</v>
      </c>
      <c r="Q47" s="455">
        <v>393988417</v>
      </c>
      <c r="R47" s="455">
        <v>484727319</v>
      </c>
    </row>
    <row r="48" spans="1:18">
      <c r="A48" s="322" t="s">
        <v>290</v>
      </c>
      <c r="C48" s="325">
        <v>892100018</v>
      </c>
      <c r="D48" s="322" t="s">
        <v>487</v>
      </c>
      <c r="I48" s="455">
        <v>1272950</v>
      </c>
      <c r="J48" s="455">
        <v>5005</v>
      </c>
      <c r="L48" s="455">
        <v>41622</v>
      </c>
      <c r="M48" s="455">
        <v>21417929</v>
      </c>
      <c r="N48" s="455">
        <v>18039764</v>
      </c>
      <c r="O48" s="455">
        <v>36107788</v>
      </c>
      <c r="P48" s="455">
        <v>48020101</v>
      </c>
      <c r="Q48" s="455">
        <v>36387862</v>
      </c>
      <c r="R48" s="455">
        <v>39025268</v>
      </c>
    </row>
    <row r="49" spans="1:18">
      <c r="A49" s="322" t="s">
        <v>290</v>
      </c>
      <c r="C49" s="325">
        <v>893100000</v>
      </c>
      <c r="D49" s="322" t="s">
        <v>488</v>
      </c>
      <c r="P49" s="455">
        <v>280</v>
      </c>
      <c r="Q49" s="455">
        <v>1883</v>
      </c>
      <c r="R49" s="455">
        <v>2296</v>
      </c>
    </row>
    <row r="50" spans="1:18">
      <c r="A50" s="322" t="s">
        <v>290</v>
      </c>
      <c r="C50" s="325">
        <v>899100000</v>
      </c>
      <c r="D50" s="322" t="s">
        <v>489</v>
      </c>
    </row>
    <row r="51" spans="1:18">
      <c r="A51" s="322" t="s">
        <v>290</v>
      </c>
      <c r="C51" s="325">
        <v>899210000</v>
      </c>
      <c r="D51" s="322" t="s">
        <v>490</v>
      </c>
    </row>
    <row r="52" spans="1:18">
      <c r="A52" s="322" t="s">
        <v>290</v>
      </c>
      <c r="C52" s="325">
        <v>899220000</v>
      </c>
      <c r="D52" s="322" t="s">
        <v>491</v>
      </c>
    </row>
    <row r="53" spans="1:18">
      <c r="A53" s="322" t="s">
        <v>290</v>
      </c>
      <c r="C53" s="325">
        <v>899290000</v>
      </c>
      <c r="D53" s="322" t="s">
        <v>492</v>
      </c>
    </row>
    <row r="54" spans="1:18">
      <c r="A54" s="322" t="s">
        <v>290</v>
      </c>
      <c r="C54" s="325">
        <v>1011114000</v>
      </c>
      <c r="D54" s="322" t="s">
        <v>493</v>
      </c>
      <c r="E54" s="455">
        <v>40967058</v>
      </c>
      <c r="F54" s="455">
        <v>39485531</v>
      </c>
      <c r="G54" s="455">
        <v>43240390</v>
      </c>
      <c r="H54" s="455">
        <v>42779140</v>
      </c>
      <c r="I54" s="455">
        <v>38170768</v>
      </c>
      <c r="J54" s="455">
        <v>38506650</v>
      </c>
      <c r="K54" s="455">
        <v>31920642</v>
      </c>
      <c r="L54" s="455">
        <v>37186974</v>
      </c>
      <c r="M54" s="455">
        <v>34135032</v>
      </c>
      <c r="N54" s="455">
        <v>36653503</v>
      </c>
      <c r="O54" s="455">
        <v>39440875</v>
      </c>
      <c r="P54" s="455">
        <v>37894413</v>
      </c>
      <c r="Q54" s="455">
        <v>37370642</v>
      </c>
      <c r="R54" s="455">
        <v>36347962</v>
      </c>
    </row>
    <row r="55" spans="1:18">
      <c r="A55" s="322" t="s">
        <v>290</v>
      </c>
      <c r="C55" s="325">
        <v>1011119000</v>
      </c>
      <c r="D55" s="322" t="s">
        <v>494</v>
      </c>
      <c r="E55" s="455">
        <v>5277368</v>
      </c>
      <c r="F55" s="455">
        <v>4541319</v>
      </c>
      <c r="G55" s="455">
        <v>25913835</v>
      </c>
      <c r="H55" s="455">
        <v>26244268</v>
      </c>
      <c r="I55" s="455">
        <v>21984536</v>
      </c>
      <c r="J55" s="455">
        <v>25286155</v>
      </c>
      <c r="K55" s="455">
        <v>25154710</v>
      </c>
      <c r="L55" s="455">
        <v>22379789</v>
      </c>
      <c r="M55" s="455">
        <v>18325904</v>
      </c>
      <c r="N55" s="455">
        <v>18349780</v>
      </c>
      <c r="O55" s="455">
        <v>18136161</v>
      </c>
      <c r="P55" s="455">
        <v>18629196</v>
      </c>
      <c r="Q55" s="455">
        <v>17917260</v>
      </c>
      <c r="R55" s="455">
        <v>23924387</v>
      </c>
    </row>
    <row r="56" spans="1:18">
      <c r="A56" s="322" t="s">
        <v>290</v>
      </c>
      <c r="C56" s="325">
        <v>1011123000</v>
      </c>
      <c r="D56" s="322" t="s">
        <v>495</v>
      </c>
      <c r="E56" s="455">
        <v>56847788</v>
      </c>
      <c r="F56" s="455">
        <v>56184666</v>
      </c>
      <c r="G56" s="455">
        <v>50474594</v>
      </c>
      <c r="H56" s="455">
        <v>45517286</v>
      </c>
      <c r="I56" s="455">
        <v>32321865</v>
      </c>
      <c r="J56" s="455">
        <v>37767841</v>
      </c>
      <c r="K56" s="455">
        <v>38700724</v>
      </c>
      <c r="L56" s="455">
        <v>41715637</v>
      </c>
      <c r="M56" s="455">
        <v>51659417</v>
      </c>
      <c r="N56" s="455">
        <v>49319077</v>
      </c>
      <c r="O56" s="455">
        <v>47305817</v>
      </c>
      <c r="P56" s="455">
        <v>41351499</v>
      </c>
      <c r="Q56" s="455">
        <v>40175753</v>
      </c>
      <c r="R56" s="455">
        <v>40469393</v>
      </c>
    </row>
    <row r="57" spans="1:18">
      <c r="A57" s="322" t="s">
        <v>290</v>
      </c>
      <c r="C57" s="325">
        <v>1011125000</v>
      </c>
      <c r="D57" s="322" t="s">
        <v>496</v>
      </c>
      <c r="E57" s="455">
        <v>10026436</v>
      </c>
      <c r="F57" s="455">
        <v>8494415</v>
      </c>
      <c r="G57" s="455">
        <v>6130173</v>
      </c>
      <c r="H57" s="455">
        <v>6680803</v>
      </c>
      <c r="I57" s="455">
        <v>5777496</v>
      </c>
      <c r="J57" s="455">
        <v>7420940</v>
      </c>
      <c r="K57" s="455">
        <v>8129294</v>
      </c>
      <c r="L57" s="455">
        <v>8558713</v>
      </c>
      <c r="M57" s="455">
        <v>10376686</v>
      </c>
      <c r="N57" s="455">
        <v>9553907</v>
      </c>
      <c r="O57" s="455">
        <v>8834312</v>
      </c>
      <c r="P57" s="455">
        <v>8974535</v>
      </c>
      <c r="Q57" s="455">
        <v>9918759</v>
      </c>
      <c r="R57" s="455">
        <v>9280141</v>
      </c>
    </row>
    <row r="58" spans="1:18">
      <c r="A58" s="322" t="s">
        <v>290</v>
      </c>
      <c r="C58" s="325">
        <v>1011129000</v>
      </c>
      <c r="D58" s="322" t="s">
        <v>497</v>
      </c>
      <c r="E58" s="455">
        <v>2630194</v>
      </c>
      <c r="F58" s="455">
        <v>11956535</v>
      </c>
      <c r="G58" s="455">
        <v>31844439</v>
      </c>
      <c r="H58" s="455">
        <v>31865015</v>
      </c>
      <c r="I58" s="455">
        <v>27732591</v>
      </c>
      <c r="J58" s="455">
        <v>30773599</v>
      </c>
      <c r="K58" s="455">
        <v>31254787</v>
      </c>
      <c r="L58" s="455">
        <v>33261473</v>
      </c>
      <c r="M58" s="455">
        <v>35055450</v>
      </c>
      <c r="N58" s="455">
        <v>36369350</v>
      </c>
      <c r="O58" s="455">
        <v>37085480</v>
      </c>
      <c r="P58" s="455">
        <v>34035812</v>
      </c>
      <c r="Q58" s="455">
        <v>35441653</v>
      </c>
      <c r="R58" s="455">
        <v>34493657</v>
      </c>
    </row>
    <row r="59" spans="1:18">
      <c r="A59" s="322" t="s">
        <v>290</v>
      </c>
      <c r="C59" s="325">
        <v>1011130000</v>
      </c>
      <c r="D59" s="322" t="s">
        <v>498</v>
      </c>
      <c r="E59" s="455">
        <v>13165</v>
      </c>
      <c r="F59" s="455">
        <v>25845</v>
      </c>
      <c r="G59" s="455">
        <v>51092</v>
      </c>
      <c r="H59" s="455">
        <v>36659</v>
      </c>
      <c r="I59" s="455">
        <v>33508</v>
      </c>
      <c r="J59" s="455">
        <v>36463</v>
      </c>
      <c r="K59" s="455">
        <v>20255</v>
      </c>
      <c r="L59" s="455">
        <v>44423</v>
      </c>
      <c r="M59" s="455">
        <v>44358</v>
      </c>
      <c r="N59" s="455">
        <v>35308</v>
      </c>
      <c r="O59" s="455">
        <v>39689</v>
      </c>
      <c r="P59" s="455">
        <v>57175</v>
      </c>
      <c r="Q59" s="455">
        <v>53671</v>
      </c>
      <c r="R59" s="455">
        <v>22944</v>
      </c>
    </row>
    <row r="60" spans="1:18">
      <c r="A60" s="322" t="s">
        <v>290</v>
      </c>
      <c r="C60" s="325">
        <v>1011140000</v>
      </c>
      <c r="D60" s="322" t="s">
        <v>499</v>
      </c>
      <c r="P60" s="455">
        <v>379</v>
      </c>
      <c r="Q60" s="455">
        <v>40</v>
      </c>
    </row>
    <row r="61" spans="1:18">
      <c r="A61" s="322" t="s">
        <v>290</v>
      </c>
      <c r="C61" s="325">
        <v>1011150000</v>
      </c>
      <c r="D61" s="322" t="s">
        <v>500</v>
      </c>
      <c r="O61" s="455">
        <v>720</v>
      </c>
      <c r="R61" s="455">
        <v>421</v>
      </c>
    </row>
    <row r="62" spans="1:18">
      <c r="A62" s="322" t="s">
        <v>290</v>
      </c>
      <c r="C62" s="325">
        <v>1011200000</v>
      </c>
      <c r="D62" s="322" t="s">
        <v>501</v>
      </c>
      <c r="E62" s="455">
        <v>10786372</v>
      </c>
      <c r="F62" s="455">
        <v>14244498</v>
      </c>
      <c r="G62" s="455">
        <v>18737372</v>
      </c>
      <c r="H62" s="455">
        <v>12388163</v>
      </c>
      <c r="I62" s="455">
        <v>9153635</v>
      </c>
      <c r="J62" s="455">
        <v>9340174</v>
      </c>
      <c r="K62" s="455">
        <v>10502996</v>
      </c>
      <c r="L62" s="455">
        <v>10591653</v>
      </c>
      <c r="M62" s="455">
        <v>11257780</v>
      </c>
      <c r="N62" s="455">
        <v>11133787</v>
      </c>
      <c r="O62" s="455">
        <v>12405078</v>
      </c>
      <c r="P62" s="455">
        <v>10897374</v>
      </c>
      <c r="Q62" s="455">
        <v>10172386</v>
      </c>
      <c r="R62" s="455">
        <v>11030128</v>
      </c>
    </row>
    <row r="63" spans="1:18">
      <c r="A63" s="322" t="s">
        <v>290</v>
      </c>
      <c r="C63" s="325">
        <v>1011310000</v>
      </c>
      <c r="D63" s="322" t="s">
        <v>502</v>
      </c>
      <c r="E63" s="455">
        <v>37722</v>
      </c>
      <c r="F63" s="455">
        <v>664956</v>
      </c>
      <c r="G63" s="455">
        <v>3384255</v>
      </c>
      <c r="H63" s="455">
        <v>3061949</v>
      </c>
      <c r="I63" s="455">
        <v>3316370</v>
      </c>
      <c r="J63" s="455">
        <v>3067777</v>
      </c>
      <c r="K63" s="455">
        <v>4192535</v>
      </c>
      <c r="L63" s="455">
        <v>3597712</v>
      </c>
      <c r="M63" s="455">
        <v>5806747</v>
      </c>
      <c r="N63" s="455">
        <v>6248145</v>
      </c>
      <c r="O63" s="455">
        <v>5721948</v>
      </c>
      <c r="P63" s="455">
        <v>4697579</v>
      </c>
      <c r="Q63" s="455">
        <v>3184839</v>
      </c>
      <c r="R63" s="455">
        <v>3202265</v>
      </c>
    </row>
    <row r="64" spans="1:18">
      <c r="A64" s="322" t="s">
        <v>290</v>
      </c>
      <c r="C64" s="325">
        <v>1011323000</v>
      </c>
      <c r="D64" s="322" t="s">
        <v>503</v>
      </c>
      <c r="E64" s="455">
        <v>33943</v>
      </c>
      <c r="F64" s="455">
        <v>426199</v>
      </c>
      <c r="G64" s="455">
        <v>6474</v>
      </c>
      <c r="H64" s="455">
        <v>7602</v>
      </c>
      <c r="I64" s="455">
        <v>1077</v>
      </c>
      <c r="L64" s="455">
        <v>169</v>
      </c>
      <c r="M64" s="455">
        <v>20492</v>
      </c>
      <c r="P64" s="455">
        <v>46</v>
      </c>
      <c r="Q64" s="455">
        <v>18</v>
      </c>
      <c r="R64" s="455">
        <v>7142</v>
      </c>
    </row>
    <row r="65" spans="1:18">
      <c r="A65" s="322" t="s">
        <v>290</v>
      </c>
      <c r="C65" s="325">
        <v>1011325000</v>
      </c>
      <c r="D65" s="322" t="s">
        <v>504</v>
      </c>
      <c r="E65" s="455">
        <v>8085</v>
      </c>
      <c r="F65" s="455">
        <v>26842</v>
      </c>
      <c r="G65" s="455">
        <v>280512</v>
      </c>
      <c r="H65" s="455">
        <v>335544</v>
      </c>
      <c r="I65" s="455">
        <v>398882</v>
      </c>
      <c r="J65" s="455">
        <v>577287</v>
      </c>
      <c r="K65" s="455">
        <v>901650</v>
      </c>
      <c r="L65" s="455">
        <v>602298</v>
      </c>
      <c r="M65" s="455">
        <v>1803602</v>
      </c>
      <c r="N65" s="455">
        <v>855040</v>
      </c>
      <c r="O65" s="455">
        <v>864313</v>
      </c>
      <c r="P65" s="455">
        <v>648490</v>
      </c>
      <c r="Q65" s="455">
        <v>1075776</v>
      </c>
      <c r="R65" s="455">
        <v>787863</v>
      </c>
    </row>
    <row r="66" spans="1:18">
      <c r="A66" s="322" t="s">
        <v>290</v>
      </c>
      <c r="C66" s="325">
        <v>1011329000</v>
      </c>
      <c r="D66" s="322" t="s">
        <v>505</v>
      </c>
      <c r="E66" s="455">
        <v>158435</v>
      </c>
      <c r="F66" s="455">
        <v>343063</v>
      </c>
      <c r="G66" s="455">
        <v>2612149</v>
      </c>
      <c r="H66" s="455">
        <v>2909181</v>
      </c>
      <c r="I66" s="455">
        <v>3301735</v>
      </c>
      <c r="J66" s="455">
        <v>4309065</v>
      </c>
      <c r="K66" s="455">
        <v>5666750</v>
      </c>
      <c r="L66" s="455">
        <v>4962355</v>
      </c>
      <c r="M66" s="455">
        <v>6904797</v>
      </c>
      <c r="N66" s="455">
        <v>6589886</v>
      </c>
      <c r="O66" s="455">
        <v>6652565</v>
      </c>
      <c r="P66" s="455">
        <v>5288768</v>
      </c>
      <c r="Q66" s="455">
        <v>5538243</v>
      </c>
      <c r="R66" s="455">
        <v>4818604</v>
      </c>
    </row>
    <row r="67" spans="1:18">
      <c r="A67" s="322" t="s">
        <v>290</v>
      </c>
      <c r="C67" s="325">
        <v>1011330000</v>
      </c>
      <c r="D67" s="322" t="s">
        <v>506</v>
      </c>
      <c r="G67" s="455">
        <v>2505</v>
      </c>
      <c r="H67" s="455">
        <v>3939</v>
      </c>
      <c r="I67" s="455">
        <v>157</v>
      </c>
      <c r="J67" s="455">
        <v>67</v>
      </c>
      <c r="K67" s="455">
        <v>243</v>
      </c>
      <c r="M67" s="455">
        <v>64</v>
      </c>
    </row>
    <row r="68" spans="1:18">
      <c r="A68" s="322" t="s">
        <v>290</v>
      </c>
      <c r="C68" s="325">
        <v>1011340000</v>
      </c>
      <c r="D68" s="322" t="s">
        <v>507</v>
      </c>
    </row>
    <row r="69" spans="1:18">
      <c r="A69" s="322" t="s">
        <v>290</v>
      </c>
      <c r="C69" s="325">
        <v>1011350000</v>
      </c>
      <c r="D69" s="322" t="s">
        <v>508</v>
      </c>
    </row>
    <row r="70" spans="1:18">
      <c r="A70" s="322" t="s">
        <v>290</v>
      </c>
      <c r="C70" s="325">
        <v>1011391000</v>
      </c>
      <c r="D70" s="322" t="s">
        <v>509</v>
      </c>
      <c r="I70" s="455">
        <v>817786</v>
      </c>
      <c r="J70" s="455">
        <v>1588370</v>
      </c>
      <c r="K70" s="455">
        <v>1524876</v>
      </c>
      <c r="L70" s="455">
        <v>2048526</v>
      </c>
      <c r="M70" s="455">
        <v>2452604</v>
      </c>
      <c r="N70" s="455">
        <v>2348667</v>
      </c>
      <c r="O70" s="455">
        <v>3798349</v>
      </c>
      <c r="P70" s="455">
        <v>4380657</v>
      </c>
      <c r="Q70" s="455">
        <v>2869380</v>
      </c>
      <c r="R70" s="455">
        <v>2488162</v>
      </c>
    </row>
    <row r="71" spans="1:18">
      <c r="A71" s="322" t="s">
        <v>290</v>
      </c>
      <c r="C71" s="325">
        <v>1011393000</v>
      </c>
      <c r="D71" s="322" t="s">
        <v>510</v>
      </c>
      <c r="E71" s="455">
        <v>11823</v>
      </c>
      <c r="F71" s="455">
        <v>28442</v>
      </c>
      <c r="G71" s="455">
        <v>31273</v>
      </c>
      <c r="H71" s="455">
        <v>1928</v>
      </c>
      <c r="I71" s="455">
        <v>1320</v>
      </c>
      <c r="J71" s="455">
        <v>37584</v>
      </c>
      <c r="K71" s="455">
        <v>3958</v>
      </c>
      <c r="L71" s="455">
        <v>32078</v>
      </c>
      <c r="M71" s="455">
        <v>162</v>
      </c>
      <c r="N71" s="455">
        <v>6239</v>
      </c>
      <c r="O71" s="455">
        <v>925</v>
      </c>
      <c r="P71" s="455">
        <v>1079</v>
      </c>
      <c r="Q71" s="455">
        <v>2649</v>
      </c>
      <c r="R71" s="455">
        <v>47584</v>
      </c>
    </row>
    <row r="72" spans="1:18">
      <c r="A72" s="322" t="s">
        <v>290</v>
      </c>
      <c r="C72" s="325">
        <v>1011410000</v>
      </c>
      <c r="D72" s="322" t="s">
        <v>511</v>
      </c>
    </row>
    <row r="73" spans="1:18">
      <c r="A73" s="322" t="s">
        <v>290</v>
      </c>
      <c r="C73" s="325">
        <v>1011420000</v>
      </c>
      <c r="D73" s="322" t="s">
        <v>512</v>
      </c>
      <c r="E73" s="455">
        <v>30439</v>
      </c>
      <c r="F73" s="455">
        <v>46053</v>
      </c>
      <c r="G73" s="455">
        <v>196819</v>
      </c>
      <c r="I73" s="455">
        <v>81190</v>
      </c>
      <c r="J73" s="455">
        <v>82975</v>
      </c>
      <c r="K73" s="455">
        <v>82310</v>
      </c>
      <c r="L73" s="455">
        <v>83452</v>
      </c>
      <c r="M73" s="455">
        <v>82211</v>
      </c>
      <c r="N73" s="455">
        <v>163484</v>
      </c>
      <c r="O73" s="455">
        <v>36202</v>
      </c>
      <c r="P73" s="455">
        <v>33685</v>
      </c>
      <c r="Q73" s="455">
        <v>32396</v>
      </c>
      <c r="R73" s="455">
        <v>30598</v>
      </c>
    </row>
    <row r="74" spans="1:18">
      <c r="A74" s="322" t="s">
        <v>290</v>
      </c>
      <c r="C74" s="325">
        <v>1011430000</v>
      </c>
      <c r="D74" s="322" t="s">
        <v>513</v>
      </c>
      <c r="E74" s="455">
        <v>3277944</v>
      </c>
      <c r="F74" s="455">
        <v>2696582</v>
      </c>
      <c r="G74" s="455">
        <v>5148258</v>
      </c>
      <c r="H74" s="455">
        <v>5265019</v>
      </c>
      <c r="I74" s="455">
        <v>2501941</v>
      </c>
      <c r="J74" s="455">
        <v>2478437</v>
      </c>
      <c r="K74" s="455">
        <v>1822719</v>
      </c>
      <c r="L74" s="455">
        <v>2485679</v>
      </c>
      <c r="M74" s="455">
        <v>2141631</v>
      </c>
      <c r="N74" s="455">
        <v>1912616</v>
      </c>
      <c r="O74" s="455">
        <v>3786425</v>
      </c>
      <c r="P74" s="455">
        <v>3731383</v>
      </c>
      <c r="Q74" s="455">
        <v>3906637</v>
      </c>
      <c r="R74" s="455">
        <v>4041955</v>
      </c>
    </row>
    <row r="75" spans="1:18">
      <c r="A75" s="322" t="s">
        <v>290</v>
      </c>
      <c r="C75" s="325">
        <v>1011440000</v>
      </c>
      <c r="D75" s="322" t="s">
        <v>514</v>
      </c>
      <c r="L75" s="455">
        <v>2253</v>
      </c>
      <c r="M75" s="455">
        <v>2020</v>
      </c>
      <c r="N75" s="455">
        <v>1569</v>
      </c>
      <c r="O75" s="455">
        <v>1675</v>
      </c>
      <c r="P75" s="455">
        <v>984</v>
      </c>
      <c r="Q75" s="455">
        <v>884</v>
      </c>
      <c r="R75" s="455">
        <v>247</v>
      </c>
    </row>
    <row r="76" spans="1:18">
      <c r="A76" s="322" t="s">
        <v>290</v>
      </c>
      <c r="C76" s="325">
        <v>1011450000</v>
      </c>
      <c r="D76" s="322" t="s">
        <v>515</v>
      </c>
      <c r="P76" s="455">
        <v>2</v>
      </c>
    </row>
    <row r="77" spans="1:18">
      <c r="A77" s="322" t="s">
        <v>290</v>
      </c>
      <c r="C77" s="325">
        <v>1011504000</v>
      </c>
      <c r="D77" s="322" t="s">
        <v>516</v>
      </c>
      <c r="E77" s="455">
        <v>256196</v>
      </c>
      <c r="F77" s="455">
        <v>743491</v>
      </c>
      <c r="G77" s="455">
        <v>3598263</v>
      </c>
      <c r="H77" s="455">
        <v>3761430</v>
      </c>
      <c r="I77" s="455">
        <v>2672668</v>
      </c>
      <c r="J77" s="455">
        <v>2862937</v>
      </c>
      <c r="K77" s="455">
        <v>3224583</v>
      </c>
      <c r="L77" s="455">
        <v>2993520</v>
      </c>
      <c r="M77" s="455">
        <v>3415321</v>
      </c>
      <c r="N77" s="455">
        <v>3346093</v>
      </c>
      <c r="O77" s="455">
        <v>4096278</v>
      </c>
      <c r="P77" s="455">
        <v>3541994</v>
      </c>
      <c r="Q77" s="455">
        <v>3962513</v>
      </c>
      <c r="R77" s="455">
        <v>5237077</v>
      </c>
    </row>
    <row r="78" spans="1:18">
      <c r="A78" s="322" t="s">
        <v>290</v>
      </c>
      <c r="C78" s="325">
        <v>1011506000</v>
      </c>
      <c r="D78" s="322" t="s">
        <v>517</v>
      </c>
      <c r="E78" s="455">
        <v>560618</v>
      </c>
      <c r="F78" s="455">
        <v>386832</v>
      </c>
      <c r="G78" s="455">
        <v>137564</v>
      </c>
      <c r="H78" s="455">
        <v>95771</v>
      </c>
      <c r="I78" s="455">
        <v>97974</v>
      </c>
      <c r="J78" s="455">
        <v>114221</v>
      </c>
      <c r="K78" s="455">
        <v>128241</v>
      </c>
      <c r="L78" s="455">
        <v>146416</v>
      </c>
      <c r="M78" s="455">
        <v>143999</v>
      </c>
      <c r="N78" s="455">
        <v>165632</v>
      </c>
      <c r="O78" s="455">
        <v>54964</v>
      </c>
      <c r="P78" s="455">
        <v>49052</v>
      </c>
      <c r="Q78" s="455">
        <v>39888</v>
      </c>
      <c r="R78" s="455">
        <v>33329</v>
      </c>
    </row>
    <row r="79" spans="1:18">
      <c r="A79" s="322" t="s">
        <v>290</v>
      </c>
      <c r="C79" s="325">
        <v>1011507000</v>
      </c>
      <c r="D79" s="322" t="s">
        <v>518</v>
      </c>
      <c r="E79" s="455">
        <v>358159</v>
      </c>
      <c r="F79" s="455">
        <v>484873</v>
      </c>
      <c r="G79" s="455">
        <v>2445016</v>
      </c>
      <c r="H79" s="455">
        <v>2163434</v>
      </c>
      <c r="I79" s="455">
        <v>2024803</v>
      </c>
      <c r="J79" s="455">
        <v>1768544</v>
      </c>
      <c r="K79" s="455">
        <v>903205</v>
      </c>
      <c r="L79" s="455">
        <v>1758952</v>
      </c>
      <c r="M79" s="455">
        <v>1476992</v>
      </c>
      <c r="N79" s="455">
        <v>928087</v>
      </c>
      <c r="O79" s="455">
        <v>912705</v>
      </c>
      <c r="P79" s="455">
        <v>822468</v>
      </c>
      <c r="Q79" s="455">
        <v>962372</v>
      </c>
      <c r="R79" s="455">
        <v>774443</v>
      </c>
    </row>
    <row r="80" spans="1:18">
      <c r="A80" s="322" t="s">
        <v>290</v>
      </c>
      <c r="C80" s="325">
        <v>1011603000</v>
      </c>
      <c r="D80" s="322" t="s">
        <v>519</v>
      </c>
      <c r="E80" s="455">
        <v>1572313</v>
      </c>
      <c r="F80" s="455">
        <v>1257852</v>
      </c>
      <c r="G80" s="455">
        <v>1983383</v>
      </c>
      <c r="H80" s="455">
        <v>1617970</v>
      </c>
      <c r="I80" s="455">
        <v>1237835</v>
      </c>
      <c r="J80" s="455">
        <v>1664917</v>
      </c>
      <c r="K80" s="455">
        <v>1446658</v>
      </c>
      <c r="L80" s="455">
        <v>2007182</v>
      </c>
      <c r="M80" s="455">
        <v>1982540</v>
      </c>
      <c r="N80" s="455">
        <v>9689438</v>
      </c>
      <c r="O80" s="455">
        <v>7710626</v>
      </c>
      <c r="P80" s="455">
        <v>2427308</v>
      </c>
      <c r="Q80" s="455">
        <v>1651111</v>
      </c>
      <c r="R80" s="455">
        <v>1730983</v>
      </c>
    </row>
    <row r="81" spans="1:18">
      <c r="A81" s="322" t="s">
        <v>290</v>
      </c>
      <c r="C81" s="325">
        <v>1011609000</v>
      </c>
      <c r="D81" s="322" t="s">
        <v>520</v>
      </c>
      <c r="E81" s="455">
        <v>3750522</v>
      </c>
      <c r="F81" s="455">
        <v>6575274</v>
      </c>
      <c r="G81" s="455">
        <v>7803217</v>
      </c>
      <c r="H81" s="455">
        <v>8558036</v>
      </c>
      <c r="I81" s="455">
        <v>12111763</v>
      </c>
      <c r="J81" s="455">
        <v>12647142</v>
      </c>
      <c r="K81" s="455">
        <v>26248172</v>
      </c>
      <c r="L81" s="455">
        <v>31952550</v>
      </c>
      <c r="M81" s="455">
        <v>43005282</v>
      </c>
      <c r="N81" s="455">
        <v>43768881</v>
      </c>
      <c r="O81" s="455">
        <v>45642163</v>
      </c>
      <c r="P81" s="455">
        <v>40031911</v>
      </c>
      <c r="Q81" s="455">
        <v>44812621</v>
      </c>
      <c r="R81" s="455">
        <v>52157073</v>
      </c>
    </row>
    <row r="82" spans="1:18">
      <c r="A82" s="322" t="s">
        <v>290</v>
      </c>
      <c r="C82" s="325">
        <v>1012101000</v>
      </c>
      <c r="D82" s="322" t="s">
        <v>521</v>
      </c>
      <c r="E82" s="455">
        <v>34378673</v>
      </c>
      <c r="F82" s="455">
        <v>40571968</v>
      </c>
      <c r="G82" s="455">
        <v>50459902</v>
      </c>
      <c r="H82" s="455">
        <v>55297817</v>
      </c>
      <c r="I82" s="455">
        <v>61484532</v>
      </c>
      <c r="J82" s="455">
        <v>69779122</v>
      </c>
      <c r="K82" s="455">
        <v>69274477</v>
      </c>
      <c r="L82" s="455">
        <v>74461125</v>
      </c>
      <c r="M82" s="455">
        <v>85450134</v>
      </c>
      <c r="N82" s="455">
        <v>88176960</v>
      </c>
      <c r="O82" s="455">
        <v>90887722</v>
      </c>
      <c r="P82" s="455">
        <v>99187763</v>
      </c>
      <c r="Q82" s="455">
        <v>105721259</v>
      </c>
      <c r="R82" s="455">
        <v>102836360</v>
      </c>
    </row>
    <row r="83" spans="1:18">
      <c r="A83" s="322" t="s">
        <v>290</v>
      </c>
      <c r="C83" s="325">
        <v>1012102000</v>
      </c>
      <c r="D83" s="322" t="s">
        <v>522</v>
      </c>
      <c r="E83" s="455">
        <v>2285279</v>
      </c>
      <c r="F83" s="455">
        <v>3445657</v>
      </c>
      <c r="G83" s="455">
        <v>3804221</v>
      </c>
      <c r="H83" s="455">
        <v>3505461</v>
      </c>
      <c r="I83" s="455">
        <v>3503894</v>
      </c>
      <c r="J83" s="455">
        <v>3854247</v>
      </c>
      <c r="K83" s="455">
        <v>4094791</v>
      </c>
      <c r="L83" s="455">
        <v>4689899</v>
      </c>
      <c r="M83" s="455">
        <v>4455891</v>
      </c>
      <c r="N83" s="455">
        <v>4477649</v>
      </c>
      <c r="O83" s="455">
        <v>4561706</v>
      </c>
      <c r="P83" s="455">
        <v>4579672</v>
      </c>
      <c r="Q83" s="455">
        <v>4986125</v>
      </c>
      <c r="R83" s="455">
        <v>5004634</v>
      </c>
    </row>
    <row r="84" spans="1:18">
      <c r="A84" s="322" t="s">
        <v>290</v>
      </c>
      <c r="C84" s="325">
        <v>1012103000</v>
      </c>
      <c r="D84" s="322" t="s">
        <v>523</v>
      </c>
      <c r="E84" s="455">
        <v>242</v>
      </c>
      <c r="F84" s="455">
        <v>379</v>
      </c>
      <c r="G84" s="455">
        <v>1443</v>
      </c>
      <c r="H84" s="455">
        <v>1598</v>
      </c>
      <c r="K84" s="455">
        <v>368</v>
      </c>
      <c r="M84" s="455">
        <v>115</v>
      </c>
      <c r="O84" s="455">
        <v>381</v>
      </c>
    </row>
    <row r="85" spans="1:18">
      <c r="A85" s="322" t="s">
        <v>290</v>
      </c>
      <c r="C85" s="325">
        <v>1012104000</v>
      </c>
      <c r="D85" s="322" t="s">
        <v>524</v>
      </c>
      <c r="M85" s="455">
        <v>3</v>
      </c>
    </row>
    <row r="86" spans="1:18">
      <c r="A86" s="322" t="s">
        <v>290</v>
      </c>
      <c r="C86" s="325">
        <v>1012105000</v>
      </c>
      <c r="D86" s="322" t="s">
        <v>525</v>
      </c>
      <c r="E86" s="455">
        <v>4195029</v>
      </c>
      <c r="F86" s="455">
        <v>11702719</v>
      </c>
      <c r="G86" s="455">
        <v>23252276</v>
      </c>
      <c r="H86" s="455">
        <v>24819898</v>
      </c>
      <c r="I86" s="455">
        <v>25620225</v>
      </c>
      <c r="J86" s="455">
        <v>26048877</v>
      </c>
      <c r="K86" s="455">
        <v>31156198</v>
      </c>
      <c r="L86" s="455">
        <v>33635302</v>
      </c>
      <c r="M86" s="455">
        <v>48195873</v>
      </c>
      <c r="N86" s="455">
        <v>41751543</v>
      </c>
      <c r="O86" s="455">
        <v>43662814</v>
      </c>
      <c r="P86" s="455">
        <v>42972100</v>
      </c>
      <c r="Q86" s="455">
        <v>46206035</v>
      </c>
      <c r="R86" s="455">
        <v>46045977</v>
      </c>
    </row>
    <row r="87" spans="1:18">
      <c r="A87" s="322" t="s">
        <v>290</v>
      </c>
      <c r="C87" s="325">
        <v>1012106000</v>
      </c>
      <c r="D87" s="322" t="s">
        <v>526</v>
      </c>
      <c r="E87" s="455">
        <v>586298</v>
      </c>
      <c r="F87" s="455">
        <v>2244326</v>
      </c>
      <c r="G87" s="455">
        <v>2792430</v>
      </c>
      <c r="H87" s="455">
        <v>2415439</v>
      </c>
      <c r="I87" s="455">
        <v>2185612</v>
      </c>
      <c r="J87" s="455">
        <v>2376982</v>
      </c>
      <c r="K87" s="455">
        <v>2625339</v>
      </c>
      <c r="L87" s="455">
        <v>3017028</v>
      </c>
      <c r="M87" s="455">
        <v>2717918</v>
      </c>
      <c r="N87" s="455">
        <v>2928870</v>
      </c>
      <c r="O87" s="455">
        <v>3157089</v>
      </c>
      <c r="P87" s="455">
        <v>2916607</v>
      </c>
      <c r="Q87" s="455">
        <v>3222211</v>
      </c>
      <c r="R87" s="455">
        <v>3345090</v>
      </c>
    </row>
    <row r="88" spans="1:18">
      <c r="A88" s="322" t="s">
        <v>290</v>
      </c>
      <c r="C88" s="325">
        <v>1012107000</v>
      </c>
      <c r="D88" s="322" t="s">
        <v>527</v>
      </c>
      <c r="E88" s="455">
        <v>667</v>
      </c>
      <c r="F88" s="455">
        <v>1532</v>
      </c>
      <c r="K88" s="455">
        <v>100</v>
      </c>
      <c r="R88" s="455">
        <v>15</v>
      </c>
    </row>
    <row r="89" spans="1:18">
      <c r="A89" s="322" t="s">
        <v>290</v>
      </c>
      <c r="C89" s="325">
        <v>1012201300</v>
      </c>
      <c r="D89" s="322" t="s">
        <v>528</v>
      </c>
      <c r="E89" s="455">
        <v>416273</v>
      </c>
      <c r="F89" s="455">
        <v>24310</v>
      </c>
      <c r="G89" s="455">
        <v>2167407</v>
      </c>
      <c r="H89" s="455">
        <v>1924583</v>
      </c>
      <c r="I89" s="455">
        <v>1750492</v>
      </c>
      <c r="J89" s="455">
        <v>2464588</v>
      </c>
      <c r="K89" s="455">
        <v>3300932</v>
      </c>
      <c r="L89" s="455">
        <v>6079178</v>
      </c>
      <c r="M89" s="455">
        <v>7743335</v>
      </c>
      <c r="N89" s="455">
        <v>6936761</v>
      </c>
      <c r="O89" s="455">
        <v>7139420</v>
      </c>
      <c r="P89" s="455">
        <v>6680367</v>
      </c>
      <c r="Q89" s="455">
        <v>7331546</v>
      </c>
      <c r="R89" s="455">
        <v>851103</v>
      </c>
    </row>
    <row r="90" spans="1:18">
      <c r="A90" s="322" t="s">
        <v>290</v>
      </c>
      <c r="C90" s="325">
        <v>1012201500</v>
      </c>
      <c r="D90" s="322" t="s">
        <v>529</v>
      </c>
      <c r="E90" s="455">
        <v>32757</v>
      </c>
      <c r="F90" s="455">
        <v>42883</v>
      </c>
      <c r="G90" s="455">
        <v>72239</v>
      </c>
      <c r="H90" s="455">
        <v>31396</v>
      </c>
      <c r="I90" s="455">
        <v>71379</v>
      </c>
      <c r="J90" s="455">
        <v>129436</v>
      </c>
      <c r="K90" s="455">
        <v>123386</v>
      </c>
      <c r="L90" s="455">
        <v>124622</v>
      </c>
      <c r="M90" s="455">
        <v>339921</v>
      </c>
      <c r="N90" s="455">
        <v>342086</v>
      </c>
      <c r="O90" s="455">
        <v>194671</v>
      </c>
      <c r="P90" s="455">
        <v>312003</v>
      </c>
      <c r="Q90" s="455">
        <v>327926</v>
      </c>
      <c r="R90" s="455">
        <v>178854</v>
      </c>
    </row>
    <row r="91" spans="1:18">
      <c r="A91" s="322" t="s">
        <v>290</v>
      </c>
      <c r="C91" s="325">
        <v>1012201700</v>
      </c>
      <c r="D91" s="322" t="s">
        <v>530</v>
      </c>
      <c r="F91" s="455">
        <v>267</v>
      </c>
      <c r="G91" s="455">
        <v>7758</v>
      </c>
      <c r="H91" s="455">
        <v>350</v>
      </c>
      <c r="J91" s="455">
        <v>617</v>
      </c>
      <c r="K91" s="455">
        <v>336</v>
      </c>
      <c r="L91" s="455">
        <v>156</v>
      </c>
      <c r="O91" s="455">
        <v>297</v>
      </c>
      <c r="P91" s="455">
        <v>43</v>
      </c>
    </row>
    <row r="92" spans="1:18">
      <c r="A92" s="322" t="s">
        <v>290</v>
      </c>
      <c r="C92" s="325">
        <v>1012205300</v>
      </c>
      <c r="D92" s="322" t="s">
        <v>531</v>
      </c>
      <c r="E92" s="455">
        <v>434357</v>
      </c>
      <c r="F92" s="455">
        <v>461773</v>
      </c>
      <c r="G92" s="455">
        <v>8683870</v>
      </c>
      <c r="H92" s="455">
        <v>9904430</v>
      </c>
      <c r="I92" s="455">
        <v>15082279</v>
      </c>
      <c r="J92" s="455">
        <v>16433740</v>
      </c>
      <c r="K92" s="455">
        <v>16783923</v>
      </c>
      <c r="L92" s="455">
        <v>22037381</v>
      </c>
      <c r="M92" s="455">
        <v>26369817</v>
      </c>
      <c r="N92" s="455">
        <v>26982940</v>
      </c>
      <c r="O92" s="455">
        <v>24055337</v>
      </c>
      <c r="P92" s="455">
        <v>21647721</v>
      </c>
      <c r="Q92" s="455">
        <v>20624784</v>
      </c>
      <c r="R92" s="455">
        <v>20434896</v>
      </c>
    </row>
    <row r="93" spans="1:18">
      <c r="A93" s="322" t="s">
        <v>290</v>
      </c>
      <c r="C93" s="325">
        <v>1012205500</v>
      </c>
      <c r="D93" s="322" t="s">
        <v>532</v>
      </c>
      <c r="E93" s="455">
        <v>694134</v>
      </c>
      <c r="F93" s="455">
        <v>271809</v>
      </c>
      <c r="G93" s="455">
        <v>216007</v>
      </c>
      <c r="H93" s="455">
        <v>476375</v>
      </c>
      <c r="I93" s="455">
        <v>247977</v>
      </c>
      <c r="J93" s="455">
        <v>469347</v>
      </c>
      <c r="K93" s="455">
        <v>393063</v>
      </c>
      <c r="L93" s="455">
        <v>687121</v>
      </c>
      <c r="M93" s="455">
        <v>578626</v>
      </c>
      <c r="N93" s="455">
        <v>621547</v>
      </c>
      <c r="O93" s="455">
        <v>536678</v>
      </c>
      <c r="P93" s="455">
        <v>553768</v>
      </c>
      <c r="Q93" s="455">
        <v>595090</v>
      </c>
      <c r="R93" s="455">
        <v>499459</v>
      </c>
    </row>
    <row r="94" spans="1:18">
      <c r="A94" s="322" t="s">
        <v>290</v>
      </c>
      <c r="C94" s="325">
        <v>1012205700</v>
      </c>
      <c r="D94" s="322" t="s">
        <v>533</v>
      </c>
      <c r="H94" s="455">
        <v>114</v>
      </c>
      <c r="I94" s="455">
        <v>24</v>
      </c>
    </row>
    <row r="95" spans="1:18">
      <c r="A95" s="322" t="s">
        <v>290</v>
      </c>
      <c r="C95" s="325">
        <v>1012208000</v>
      </c>
      <c r="D95" s="322" t="s">
        <v>534</v>
      </c>
      <c r="E95" s="455">
        <v>51853</v>
      </c>
      <c r="F95" s="455">
        <v>7042</v>
      </c>
      <c r="G95" s="455">
        <v>301267</v>
      </c>
      <c r="H95" s="455">
        <v>202907</v>
      </c>
      <c r="I95" s="455">
        <v>234869</v>
      </c>
      <c r="J95" s="455">
        <v>306788</v>
      </c>
      <c r="K95" s="455">
        <v>198545</v>
      </c>
      <c r="L95" s="455">
        <v>153564</v>
      </c>
      <c r="M95" s="455">
        <v>278385</v>
      </c>
      <c r="N95" s="455">
        <v>342945</v>
      </c>
      <c r="O95" s="455">
        <v>251340</v>
      </c>
      <c r="P95" s="455">
        <v>444337</v>
      </c>
      <c r="Q95" s="455">
        <v>757905</v>
      </c>
      <c r="R95" s="455">
        <v>611926</v>
      </c>
    </row>
    <row r="96" spans="1:18">
      <c r="A96" s="322" t="s">
        <v>290</v>
      </c>
      <c r="C96" s="325">
        <v>1012300000</v>
      </c>
      <c r="D96" s="322" t="s">
        <v>535</v>
      </c>
      <c r="E96" s="455">
        <v>17742</v>
      </c>
      <c r="F96" s="455">
        <v>48442</v>
      </c>
      <c r="G96" s="455">
        <v>16051</v>
      </c>
      <c r="H96" s="455">
        <v>34986</v>
      </c>
      <c r="I96" s="455">
        <v>53315</v>
      </c>
      <c r="J96" s="455">
        <v>50575</v>
      </c>
      <c r="K96" s="455">
        <v>31643</v>
      </c>
      <c r="L96" s="455">
        <v>18342</v>
      </c>
      <c r="M96" s="455">
        <v>21818</v>
      </c>
      <c r="N96" s="455">
        <v>19593</v>
      </c>
      <c r="O96" s="455">
        <v>25574</v>
      </c>
      <c r="P96" s="455">
        <v>13245</v>
      </c>
      <c r="Q96" s="455">
        <v>24094</v>
      </c>
      <c r="R96" s="455">
        <v>31338</v>
      </c>
    </row>
    <row r="97" spans="1:18">
      <c r="A97" s="322" t="s">
        <v>290</v>
      </c>
      <c r="C97" s="325">
        <v>1012402000</v>
      </c>
      <c r="D97" s="322" t="s">
        <v>536</v>
      </c>
      <c r="E97" s="455">
        <v>822744</v>
      </c>
      <c r="F97" s="455">
        <v>1479894</v>
      </c>
      <c r="G97" s="455">
        <v>3471364</v>
      </c>
      <c r="H97" s="455">
        <v>3367776</v>
      </c>
      <c r="I97" s="455">
        <v>2161403</v>
      </c>
      <c r="J97" s="455">
        <v>3128844</v>
      </c>
      <c r="K97" s="455">
        <v>3380279</v>
      </c>
      <c r="L97" s="455">
        <v>4399127</v>
      </c>
      <c r="M97" s="455">
        <v>4906875</v>
      </c>
      <c r="N97" s="455">
        <v>5857933</v>
      </c>
      <c r="O97" s="455">
        <v>6597211</v>
      </c>
      <c r="P97" s="455">
        <v>7896985</v>
      </c>
      <c r="Q97" s="455">
        <v>3882964</v>
      </c>
      <c r="R97" s="455">
        <v>3615159</v>
      </c>
    </row>
    <row r="98" spans="1:18">
      <c r="A98" s="322" t="s">
        <v>290</v>
      </c>
      <c r="C98" s="325">
        <v>1012405000</v>
      </c>
      <c r="D98" s="322" t="s">
        <v>537</v>
      </c>
      <c r="E98" s="455">
        <v>433520</v>
      </c>
      <c r="F98" s="455">
        <v>401992</v>
      </c>
      <c r="G98" s="455">
        <v>2151093</v>
      </c>
      <c r="H98" s="455">
        <v>2309455</v>
      </c>
      <c r="I98" s="455">
        <v>2651089</v>
      </c>
      <c r="J98" s="455">
        <v>3049951</v>
      </c>
      <c r="K98" s="455">
        <v>3830642</v>
      </c>
      <c r="L98" s="455">
        <v>7113099</v>
      </c>
      <c r="M98" s="455">
        <v>8045773</v>
      </c>
      <c r="N98" s="455">
        <v>7083061</v>
      </c>
      <c r="O98" s="455">
        <v>5797905</v>
      </c>
      <c r="P98" s="455">
        <v>5534482</v>
      </c>
      <c r="Q98" s="455">
        <v>4023932</v>
      </c>
      <c r="R98" s="455">
        <v>4427330</v>
      </c>
    </row>
    <row r="99" spans="1:18">
      <c r="A99" s="322" t="s">
        <v>290</v>
      </c>
      <c r="C99" s="325">
        <v>1012500000</v>
      </c>
      <c r="D99" s="322" t="s">
        <v>538</v>
      </c>
      <c r="M99" s="455">
        <v>4396</v>
      </c>
      <c r="N99" s="455">
        <v>2893</v>
      </c>
      <c r="O99" s="455">
        <v>726</v>
      </c>
      <c r="R99" s="455">
        <v>1200</v>
      </c>
    </row>
    <row r="100" spans="1:18">
      <c r="A100" s="322" t="s">
        <v>290</v>
      </c>
      <c r="C100" s="325">
        <v>1013112000</v>
      </c>
      <c r="D100" s="322" t="s">
        <v>539</v>
      </c>
      <c r="E100" s="455">
        <v>119591</v>
      </c>
      <c r="F100" s="455">
        <v>200171</v>
      </c>
      <c r="G100" s="455">
        <v>381385</v>
      </c>
      <c r="H100" s="455">
        <v>408216</v>
      </c>
      <c r="I100" s="455">
        <v>366620</v>
      </c>
      <c r="J100" s="455">
        <v>280980</v>
      </c>
      <c r="K100" s="455">
        <v>361773</v>
      </c>
      <c r="L100" s="455">
        <v>371744</v>
      </c>
      <c r="M100" s="455">
        <v>411884</v>
      </c>
      <c r="N100" s="455">
        <v>334133</v>
      </c>
      <c r="O100" s="455">
        <v>245682</v>
      </c>
      <c r="P100" s="455">
        <v>442024</v>
      </c>
      <c r="Q100" s="455">
        <v>632306</v>
      </c>
      <c r="R100" s="455">
        <v>837053</v>
      </c>
    </row>
    <row r="101" spans="1:18">
      <c r="A101" s="322" t="s">
        <v>290</v>
      </c>
      <c r="C101" s="325">
        <v>1013115000</v>
      </c>
      <c r="D101" s="322" t="s">
        <v>540</v>
      </c>
      <c r="E101" s="455">
        <v>164996</v>
      </c>
      <c r="F101" s="455">
        <v>121057</v>
      </c>
      <c r="G101" s="455">
        <v>117688</v>
      </c>
      <c r="H101" s="455">
        <v>108627</v>
      </c>
      <c r="I101" s="455">
        <v>43829</v>
      </c>
      <c r="J101" s="455">
        <v>18998</v>
      </c>
      <c r="K101" s="455">
        <v>124170</v>
      </c>
      <c r="L101" s="455">
        <v>145507</v>
      </c>
      <c r="M101" s="455">
        <v>181253</v>
      </c>
      <c r="N101" s="455">
        <v>38913</v>
      </c>
      <c r="O101" s="455">
        <v>43395</v>
      </c>
      <c r="P101" s="455">
        <v>49585</v>
      </c>
      <c r="Q101" s="455">
        <v>36035</v>
      </c>
      <c r="R101" s="455">
        <v>35272</v>
      </c>
    </row>
    <row r="102" spans="1:18">
      <c r="A102" s="322" t="s">
        <v>290</v>
      </c>
      <c r="C102" s="325">
        <v>1013118000</v>
      </c>
      <c r="D102" s="322" t="s">
        <v>363</v>
      </c>
      <c r="E102" s="455">
        <v>9900477</v>
      </c>
      <c r="F102" s="455">
        <v>12853254</v>
      </c>
      <c r="G102" s="455">
        <v>11705275</v>
      </c>
      <c r="H102" s="455">
        <v>15644785</v>
      </c>
      <c r="I102" s="455">
        <v>12009755</v>
      </c>
      <c r="J102" s="455">
        <v>10707787</v>
      </c>
      <c r="K102" s="455">
        <v>11110777</v>
      </c>
      <c r="L102" s="455">
        <v>11520125</v>
      </c>
      <c r="M102" s="455">
        <v>12906008</v>
      </c>
      <c r="N102" s="455">
        <v>11975893</v>
      </c>
      <c r="O102" s="455">
        <v>11600405</v>
      </c>
      <c r="P102" s="455">
        <v>11268579</v>
      </c>
      <c r="Q102" s="455">
        <v>11985487</v>
      </c>
      <c r="R102" s="455">
        <v>13178939</v>
      </c>
    </row>
    <row r="103" spans="1:18">
      <c r="A103" s="322" t="s">
        <v>290</v>
      </c>
      <c r="C103" s="325">
        <v>1013120000</v>
      </c>
      <c r="D103" s="322" t="s">
        <v>364</v>
      </c>
      <c r="E103" s="455">
        <v>110316</v>
      </c>
      <c r="F103" s="455">
        <v>66141</v>
      </c>
      <c r="G103" s="455">
        <v>150632</v>
      </c>
      <c r="H103" s="455">
        <v>184312</v>
      </c>
      <c r="I103" s="455">
        <v>120566</v>
      </c>
      <c r="J103" s="455">
        <v>125036</v>
      </c>
      <c r="K103" s="455">
        <v>144885</v>
      </c>
      <c r="L103" s="455">
        <v>110973</v>
      </c>
      <c r="M103" s="455">
        <v>117543</v>
      </c>
      <c r="N103" s="455">
        <v>195120</v>
      </c>
      <c r="O103" s="455">
        <v>213064</v>
      </c>
      <c r="P103" s="455">
        <v>314963</v>
      </c>
      <c r="Q103" s="455">
        <v>293324</v>
      </c>
      <c r="R103" s="455">
        <v>210502</v>
      </c>
    </row>
    <row r="104" spans="1:18">
      <c r="A104" s="322" t="s">
        <v>290</v>
      </c>
      <c r="C104" s="325">
        <v>1013130000</v>
      </c>
      <c r="D104" s="322" t="s">
        <v>365</v>
      </c>
      <c r="E104" s="455">
        <v>7560638</v>
      </c>
      <c r="F104" s="455">
        <v>5567152</v>
      </c>
      <c r="G104" s="455">
        <v>1743969</v>
      </c>
      <c r="H104" s="455">
        <v>1200012</v>
      </c>
      <c r="I104" s="455">
        <v>833946</v>
      </c>
      <c r="J104" s="455">
        <v>919309</v>
      </c>
      <c r="K104" s="455">
        <v>1231529</v>
      </c>
      <c r="L104" s="455">
        <v>791350</v>
      </c>
      <c r="M104" s="455">
        <v>349709</v>
      </c>
      <c r="N104" s="455">
        <v>343645</v>
      </c>
      <c r="O104" s="455">
        <v>321478</v>
      </c>
      <c r="P104" s="455">
        <v>332653</v>
      </c>
      <c r="Q104" s="455">
        <v>326445</v>
      </c>
      <c r="R104" s="455">
        <v>554269</v>
      </c>
    </row>
    <row r="105" spans="1:18">
      <c r="A105" s="322" t="s">
        <v>290</v>
      </c>
      <c r="C105" s="325">
        <v>1013143000</v>
      </c>
      <c r="D105" s="322" t="s">
        <v>541</v>
      </c>
      <c r="E105" s="455">
        <v>1754962</v>
      </c>
      <c r="F105" s="455">
        <v>1818782</v>
      </c>
      <c r="G105" s="455">
        <v>2367164</v>
      </c>
      <c r="H105" s="455">
        <v>3636660</v>
      </c>
      <c r="I105" s="455">
        <v>2557389</v>
      </c>
      <c r="J105" s="455">
        <v>1698892</v>
      </c>
      <c r="K105" s="455">
        <v>1587371</v>
      </c>
      <c r="L105" s="455">
        <v>1545574</v>
      </c>
      <c r="M105" s="455">
        <v>1604118</v>
      </c>
      <c r="N105" s="455">
        <v>1349231</v>
      </c>
      <c r="O105" s="455">
        <v>1238729</v>
      </c>
      <c r="P105" s="455">
        <v>1261554</v>
      </c>
      <c r="Q105" s="455">
        <v>1320402</v>
      </c>
      <c r="R105" s="455">
        <v>1421897</v>
      </c>
    </row>
    <row r="106" spans="1:18">
      <c r="A106" s="322" t="s">
        <v>290</v>
      </c>
      <c r="C106" s="325">
        <v>1013146000</v>
      </c>
      <c r="D106" s="322" t="s">
        <v>542</v>
      </c>
      <c r="E106" s="455">
        <v>56720564</v>
      </c>
      <c r="F106" s="455">
        <v>56045106</v>
      </c>
      <c r="G106" s="455">
        <v>55258444</v>
      </c>
      <c r="H106" s="455">
        <v>59590971</v>
      </c>
      <c r="I106" s="455">
        <v>54609035</v>
      </c>
      <c r="J106" s="455">
        <v>48923905</v>
      </c>
      <c r="K106" s="455">
        <v>49829912</v>
      </c>
      <c r="L106" s="455">
        <v>52762199</v>
      </c>
      <c r="M106" s="455">
        <v>56827709</v>
      </c>
      <c r="N106" s="455">
        <v>56468563</v>
      </c>
      <c r="O106" s="455">
        <v>55447409</v>
      </c>
      <c r="P106" s="455">
        <v>51393729</v>
      </c>
      <c r="Q106" s="455">
        <v>49655400</v>
      </c>
      <c r="R106" s="455">
        <v>51022103</v>
      </c>
    </row>
    <row r="107" spans="1:18">
      <c r="A107" s="322" t="s">
        <v>290</v>
      </c>
      <c r="C107" s="325">
        <v>1013150500</v>
      </c>
      <c r="D107" s="322" t="s">
        <v>543</v>
      </c>
      <c r="O107" s="455">
        <v>53</v>
      </c>
      <c r="Q107" s="455">
        <v>2</v>
      </c>
    </row>
    <row r="108" spans="1:18">
      <c r="A108" s="322" t="s">
        <v>290</v>
      </c>
      <c r="C108" s="325">
        <v>1013151500</v>
      </c>
      <c r="D108" s="322" t="s">
        <v>544</v>
      </c>
      <c r="E108" s="455">
        <v>28844</v>
      </c>
      <c r="F108" s="455">
        <v>77491</v>
      </c>
      <c r="G108" s="455">
        <v>45058</v>
      </c>
      <c r="H108" s="455">
        <v>106342</v>
      </c>
      <c r="I108" s="455">
        <v>24632</v>
      </c>
      <c r="J108" s="455">
        <v>16729</v>
      </c>
      <c r="K108" s="455">
        <v>14692</v>
      </c>
      <c r="L108" s="455">
        <v>14298</v>
      </c>
      <c r="M108" s="455">
        <v>24891</v>
      </c>
      <c r="N108" s="455">
        <v>78994</v>
      </c>
      <c r="O108" s="455">
        <v>15167</v>
      </c>
      <c r="P108" s="455">
        <v>14757</v>
      </c>
      <c r="Q108" s="455">
        <v>15994</v>
      </c>
      <c r="R108" s="455">
        <v>20074</v>
      </c>
    </row>
    <row r="109" spans="1:18">
      <c r="A109" s="322" t="s">
        <v>290</v>
      </c>
      <c r="C109" s="325">
        <v>1013152500</v>
      </c>
      <c r="D109" s="322" t="s">
        <v>545</v>
      </c>
      <c r="E109" s="455">
        <v>468431</v>
      </c>
      <c r="F109" s="455">
        <v>1842201</v>
      </c>
      <c r="G109" s="455">
        <v>2620558</v>
      </c>
      <c r="H109" s="455">
        <v>2182861</v>
      </c>
      <c r="I109" s="455">
        <v>2382710</v>
      </c>
      <c r="J109" s="455">
        <v>2352865</v>
      </c>
      <c r="K109" s="455">
        <v>2723901</v>
      </c>
      <c r="L109" s="455">
        <v>2432331</v>
      </c>
      <c r="M109" s="455">
        <v>2471068</v>
      </c>
      <c r="N109" s="455">
        <v>2502657</v>
      </c>
      <c r="O109" s="455">
        <v>2412450</v>
      </c>
      <c r="P109" s="455">
        <v>2685982</v>
      </c>
      <c r="Q109" s="455">
        <v>2690890</v>
      </c>
      <c r="R109" s="455">
        <v>2504477</v>
      </c>
    </row>
    <row r="110" spans="1:18">
      <c r="A110" s="322" t="s">
        <v>290</v>
      </c>
      <c r="C110" s="325">
        <v>1013153500</v>
      </c>
      <c r="D110" s="322" t="s">
        <v>546</v>
      </c>
      <c r="E110" s="455">
        <v>11084764</v>
      </c>
      <c r="F110" s="455">
        <v>13325828</v>
      </c>
      <c r="G110" s="455">
        <v>16782143</v>
      </c>
      <c r="H110" s="455">
        <v>19433368</v>
      </c>
      <c r="I110" s="455">
        <v>19622592</v>
      </c>
      <c r="J110" s="455">
        <v>17174621</v>
      </c>
      <c r="K110" s="455">
        <v>17992174</v>
      </c>
      <c r="L110" s="455">
        <v>20687579</v>
      </c>
      <c r="M110" s="455">
        <v>21901737</v>
      </c>
      <c r="N110" s="455">
        <v>23349655</v>
      </c>
      <c r="O110" s="455">
        <v>23260541</v>
      </c>
      <c r="P110" s="455">
        <v>25775335</v>
      </c>
      <c r="Q110" s="455">
        <v>20049230</v>
      </c>
      <c r="R110" s="455">
        <v>33633038</v>
      </c>
    </row>
    <row r="111" spans="1:18">
      <c r="A111" s="322" t="s">
        <v>290</v>
      </c>
      <c r="C111" s="325">
        <v>1013154500</v>
      </c>
      <c r="D111" s="322" t="s">
        <v>547</v>
      </c>
      <c r="E111" s="455">
        <v>18956</v>
      </c>
      <c r="F111" s="455">
        <v>14494</v>
      </c>
      <c r="G111" s="455">
        <v>56838</v>
      </c>
      <c r="H111" s="455">
        <v>67891</v>
      </c>
      <c r="I111" s="455">
        <v>729047</v>
      </c>
      <c r="J111" s="455">
        <v>836072</v>
      </c>
      <c r="K111" s="455">
        <v>916131</v>
      </c>
      <c r="L111" s="455">
        <v>904485</v>
      </c>
      <c r="M111" s="455">
        <v>972510</v>
      </c>
      <c r="N111" s="455">
        <v>1041488</v>
      </c>
      <c r="O111" s="455">
        <v>1060225</v>
      </c>
      <c r="P111" s="455">
        <v>847387</v>
      </c>
      <c r="Q111" s="455">
        <v>629338</v>
      </c>
      <c r="R111" s="455">
        <v>573244</v>
      </c>
    </row>
    <row r="112" spans="1:18">
      <c r="A112" s="322" t="s">
        <v>290</v>
      </c>
      <c r="C112" s="325">
        <v>1013155500</v>
      </c>
      <c r="D112" s="322" t="s">
        <v>548</v>
      </c>
      <c r="E112" s="455">
        <v>8580</v>
      </c>
      <c r="F112" s="455">
        <v>15225</v>
      </c>
      <c r="G112" s="455">
        <v>28897</v>
      </c>
      <c r="H112" s="455">
        <v>21694</v>
      </c>
      <c r="I112" s="455">
        <v>416148</v>
      </c>
      <c r="J112" s="455">
        <v>514322</v>
      </c>
      <c r="K112" s="455">
        <v>474472</v>
      </c>
      <c r="L112" s="455">
        <v>546975</v>
      </c>
      <c r="M112" s="455">
        <v>430134</v>
      </c>
      <c r="N112" s="455">
        <v>501383</v>
      </c>
      <c r="O112" s="455">
        <v>490058</v>
      </c>
      <c r="P112" s="455">
        <v>446907</v>
      </c>
      <c r="Q112" s="455">
        <v>340548</v>
      </c>
      <c r="R112" s="455">
        <v>334771</v>
      </c>
    </row>
    <row r="113" spans="1:18">
      <c r="A113" s="322" t="s">
        <v>290</v>
      </c>
      <c r="C113" s="325">
        <v>1013156500</v>
      </c>
      <c r="D113" s="322" t="s">
        <v>549</v>
      </c>
      <c r="E113" s="455">
        <v>4441692</v>
      </c>
      <c r="F113" s="455">
        <v>3344420</v>
      </c>
      <c r="G113" s="455">
        <v>2402683</v>
      </c>
      <c r="H113" s="455">
        <v>2181217</v>
      </c>
      <c r="I113" s="455">
        <v>1197263</v>
      </c>
      <c r="J113" s="455">
        <v>840001</v>
      </c>
      <c r="K113" s="455">
        <v>939356</v>
      </c>
      <c r="L113" s="455">
        <v>1013688</v>
      </c>
      <c r="M113" s="455">
        <v>1107173</v>
      </c>
      <c r="N113" s="455">
        <v>1140635</v>
      </c>
      <c r="O113" s="455">
        <v>1239344</v>
      </c>
      <c r="P113" s="455">
        <v>1369215</v>
      </c>
      <c r="Q113" s="455">
        <v>1207014</v>
      </c>
      <c r="R113" s="455">
        <v>1270314</v>
      </c>
    </row>
    <row r="114" spans="1:18">
      <c r="A114" s="322" t="s">
        <v>290</v>
      </c>
      <c r="C114" s="325">
        <v>1013157500</v>
      </c>
      <c r="D114" s="322" t="s">
        <v>550</v>
      </c>
      <c r="E114" s="455">
        <v>3075464</v>
      </c>
      <c r="F114" s="455">
        <v>3768965</v>
      </c>
      <c r="G114" s="455">
        <v>8887615</v>
      </c>
      <c r="H114" s="455">
        <v>11489633</v>
      </c>
      <c r="I114" s="455">
        <v>13059981</v>
      </c>
      <c r="J114" s="455">
        <v>11674824</v>
      </c>
      <c r="K114" s="455">
        <v>12371101</v>
      </c>
      <c r="L114" s="455">
        <v>11989525</v>
      </c>
      <c r="M114" s="455">
        <v>12348808</v>
      </c>
      <c r="N114" s="455">
        <v>12032474</v>
      </c>
      <c r="O114" s="455">
        <v>11702914</v>
      </c>
      <c r="P114" s="455">
        <v>9051952</v>
      </c>
      <c r="Q114" s="455">
        <v>9323374</v>
      </c>
      <c r="R114" s="455">
        <v>10303077</v>
      </c>
    </row>
    <row r="115" spans="1:18">
      <c r="A115" s="322" t="s">
        <v>290</v>
      </c>
      <c r="C115" s="325">
        <v>1013158500</v>
      </c>
      <c r="D115" s="322" t="s">
        <v>551</v>
      </c>
      <c r="E115" s="455">
        <v>566214</v>
      </c>
      <c r="F115" s="455">
        <v>435597</v>
      </c>
      <c r="G115" s="455">
        <v>1366606</v>
      </c>
      <c r="H115" s="455">
        <v>1549540</v>
      </c>
      <c r="I115" s="455">
        <v>1115914</v>
      </c>
      <c r="J115" s="455">
        <v>998183</v>
      </c>
      <c r="K115" s="455">
        <v>922345</v>
      </c>
      <c r="L115" s="455">
        <v>907471</v>
      </c>
      <c r="M115" s="455">
        <v>924755</v>
      </c>
      <c r="N115" s="455">
        <v>1015317</v>
      </c>
      <c r="O115" s="455">
        <v>1719442</v>
      </c>
      <c r="P115" s="455">
        <v>1577310</v>
      </c>
      <c r="Q115" s="455">
        <v>3239205</v>
      </c>
      <c r="R115" s="455">
        <v>5715266</v>
      </c>
    </row>
    <row r="116" spans="1:18">
      <c r="A116" s="322" t="s">
        <v>290</v>
      </c>
      <c r="C116" s="325">
        <v>1013159500</v>
      </c>
      <c r="D116" s="322" t="s">
        <v>552</v>
      </c>
      <c r="E116" s="455">
        <v>3524435</v>
      </c>
      <c r="F116" s="455">
        <v>13005359</v>
      </c>
      <c r="G116" s="455">
        <v>12805082</v>
      </c>
      <c r="H116" s="455">
        <v>10544461</v>
      </c>
      <c r="I116" s="455">
        <v>7657202</v>
      </c>
      <c r="J116" s="455">
        <v>8784543</v>
      </c>
      <c r="K116" s="455">
        <v>7448610</v>
      </c>
      <c r="L116" s="455">
        <v>7451800</v>
      </c>
      <c r="M116" s="455">
        <v>7061728</v>
      </c>
      <c r="N116" s="455">
        <v>7546506</v>
      </c>
      <c r="O116" s="455">
        <v>8960728</v>
      </c>
      <c r="P116" s="455">
        <v>16382207</v>
      </c>
      <c r="Q116" s="455">
        <v>20732439</v>
      </c>
      <c r="R116" s="455">
        <v>11145223</v>
      </c>
    </row>
    <row r="117" spans="1:18">
      <c r="A117" s="322" t="s">
        <v>290</v>
      </c>
      <c r="C117" s="325">
        <v>1013160000</v>
      </c>
      <c r="D117" s="322" t="s">
        <v>553</v>
      </c>
      <c r="E117" s="455">
        <v>6745054</v>
      </c>
      <c r="F117" s="455">
        <v>6486039</v>
      </c>
      <c r="G117" s="455">
        <v>285654</v>
      </c>
      <c r="H117" s="455">
        <v>13735</v>
      </c>
      <c r="I117" s="455">
        <v>14774</v>
      </c>
      <c r="J117" s="455">
        <v>9103</v>
      </c>
      <c r="K117" s="455">
        <v>1450</v>
      </c>
    </row>
    <row r="118" spans="1:18">
      <c r="A118" s="322" t="s">
        <v>290</v>
      </c>
      <c r="C118" s="325">
        <v>1013910000</v>
      </c>
      <c r="D118" s="322" t="s">
        <v>554</v>
      </c>
    </row>
    <row r="119" spans="1:18">
      <c r="A119" s="322" t="s">
        <v>290</v>
      </c>
      <c r="C119" s="325">
        <v>1020110000</v>
      </c>
      <c r="D119" s="322" t="s">
        <v>555</v>
      </c>
      <c r="E119" s="455">
        <v>143958</v>
      </c>
      <c r="F119" s="455">
        <v>191861</v>
      </c>
      <c r="G119" s="455">
        <v>294717</v>
      </c>
      <c r="H119" s="455">
        <v>121438</v>
      </c>
      <c r="I119" s="455">
        <v>133839</v>
      </c>
      <c r="J119" s="455">
        <v>260483</v>
      </c>
      <c r="K119" s="455">
        <v>374712</v>
      </c>
      <c r="L119" s="455">
        <v>346925</v>
      </c>
      <c r="M119" s="455">
        <v>264137</v>
      </c>
      <c r="N119" s="455">
        <v>184259</v>
      </c>
      <c r="O119" s="455">
        <v>273475</v>
      </c>
      <c r="P119" s="455">
        <v>202006</v>
      </c>
      <c r="Q119" s="455">
        <v>441256</v>
      </c>
      <c r="R119" s="455">
        <v>431042</v>
      </c>
    </row>
    <row r="120" spans="1:18">
      <c r="A120" s="322" t="s">
        <v>290</v>
      </c>
      <c r="C120" s="325">
        <v>1020120000</v>
      </c>
      <c r="D120" s="322" t="s">
        <v>556</v>
      </c>
      <c r="E120" s="455">
        <v>8908</v>
      </c>
      <c r="F120" s="455">
        <v>13277</v>
      </c>
      <c r="I120" s="455">
        <v>2978</v>
      </c>
      <c r="J120" s="455">
        <v>363</v>
      </c>
      <c r="K120" s="455">
        <v>75630</v>
      </c>
      <c r="L120" s="455">
        <v>132005</v>
      </c>
      <c r="M120" s="455">
        <v>171798</v>
      </c>
      <c r="N120" s="455">
        <v>148616</v>
      </c>
      <c r="O120" s="455">
        <v>19433</v>
      </c>
      <c r="P120" s="455">
        <v>52589</v>
      </c>
      <c r="Q120" s="455">
        <v>89715</v>
      </c>
      <c r="R120" s="455">
        <v>99090</v>
      </c>
    </row>
    <row r="121" spans="1:18">
      <c r="A121" s="322" t="s">
        <v>290</v>
      </c>
      <c r="C121" s="325">
        <v>1020133000</v>
      </c>
      <c r="D121" s="322" t="s">
        <v>557</v>
      </c>
      <c r="E121" s="455">
        <v>3918555</v>
      </c>
      <c r="F121" s="455">
        <v>2885852</v>
      </c>
      <c r="G121" s="455">
        <v>2750551</v>
      </c>
      <c r="H121" s="455">
        <v>1966481</v>
      </c>
      <c r="I121" s="455">
        <v>1367979</v>
      </c>
      <c r="J121" s="455">
        <v>3021404</v>
      </c>
      <c r="K121" s="455">
        <v>2939546</v>
      </c>
      <c r="L121" s="455">
        <v>3039460</v>
      </c>
      <c r="M121" s="455">
        <v>2255529</v>
      </c>
      <c r="N121" s="455">
        <v>4991373</v>
      </c>
      <c r="O121" s="455">
        <v>958360</v>
      </c>
      <c r="P121" s="455">
        <v>769914</v>
      </c>
      <c r="Q121" s="455">
        <v>715596</v>
      </c>
      <c r="R121" s="455">
        <v>1516420</v>
      </c>
    </row>
    <row r="122" spans="1:18">
      <c r="A122" s="322" t="s">
        <v>290</v>
      </c>
      <c r="C122" s="325">
        <v>1020136000</v>
      </c>
      <c r="D122" s="322" t="s">
        <v>558</v>
      </c>
      <c r="E122" s="455">
        <v>27934</v>
      </c>
      <c r="F122" s="455">
        <v>18982</v>
      </c>
      <c r="G122" s="455">
        <v>33034</v>
      </c>
      <c r="H122" s="455">
        <v>22113</v>
      </c>
      <c r="I122" s="455">
        <v>31480</v>
      </c>
      <c r="J122" s="455">
        <v>26373</v>
      </c>
      <c r="K122" s="455">
        <v>1909</v>
      </c>
      <c r="L122" s="455">
        <v>17371</v>
      </c>
      <c r="M122" s="455">
        <v>9088</v>
      </c>
      <c r="N122" s="455">
        <v>6440</v>
      </c>
      <c r="O122" s="455">
        <v>194555</v>
      </c>
      <c r="P122" s="455">
        <v>40837</v>
      </c>
      <c r="Q122" s="455">
        <v>89</v>
      </c>
      <c r="R122" s="455">
        <v>476</v>
      </c>
    </row>
    <row r="123" spans="1:18">
      <c r="A123" s="322" t="s">
        <v>290</v>
      </c>
      <c r="C123" s="325">
        <v>1020140000</v>
      </c>
      <c r="D123" s="322" t="s">
        <v>559</v>
      </c>
      <c r="E123" s="455">
        <v>6069428</v>
      </c>
      <c r="F123" s="455">
        <v>5500856</v>
      </c>
      <c r="G123" s="455">
        <v>5555329</v>
      </c>
      <c r="H123" s="455">
        <v>3659407</v>
      </c>
      <c r="I123" s="455">
        <v>4384667</v>
      </c>
      <c r="J123" s="455">
        <v>4901394</v>
      </c>
      <c r="K123" s="455">
        <v>4787668</v>
      </c>
      <c r="L123" s="455">
        <v>5297692</v>
      </c>
      <c r="M123" s="455">
        <v>5156413</v>
      </c>
      <c r="N123" s="455">
        <v>6926100</v>
      </c>
      <c r="O123" s="455">
        <v>11515050</v>
      </c>
      <c r="P123" s="455">
        <v>13252864</v>
      </c>
      <c r="Q123" s="455">
        <v>16063562</v>
      </c>
      <c r="R123" s="455">
        <v>15888383</v>
      </c>
    </row>
    <row r="124" spans="1:18">
      <c r="A124" s="322" t="s">
        <v>290</v>
      </c>
      <c r="C124" s="325">
        <v>1020150000</v>
      </c>
      <c r="D124" s="322" t="s">
        <v>560</v>
      </c>
      <c r="E124" s="455">
        <v>1055164</v>
      </c>
      <c r="F124" s="455">
        <v>838258</v>
      </c>
      <c r="G124" s="455">
        <v>850566</v>
      </c>
      <c r="H124" s="455">
        <v>593136</v>
      </c>
      <c r="I124" s="455">
        <v>925355</v>
      </c>
      <c r="J124" s="455">
        <v>1002026</v>
      </c>
      <c r="K124" s="455">
        <v>675549</v>
      </c>
      <c r="L124" s="455">
        <v>940604</v>
      </c>
      <c r="M124" s="455">
        <v>915393</v>
      </c>
      <c r="N124" s="455">
        <v>1092498</v>
      </c>
      <c r="O124" s="455">
        <v>1383315</v>
      </c>
      <c r="P124" s="455">
        <v>2523739</v>
      </c>
      <c r="Q124" s="455">
        <v>1699889</v>
      </c>
      <c r="R124" s="455">
        <v>1599501</v>
      </c>
    </row>
    <row r="125" spans="1:18">
      <c r="A125" s="322" t="s">
        <v>290</v>
      </c>
      <c r="C125" s="325">
        <v>1020160000</v>
      </c>
      <c r="D125" s="322" t="s">
        <v>561</v>
      </c>
      <c r="E125" s="455">
        <v>7162</v>
      </c>
      <c r="G125" s="455">
        <v>9033</v>
      </c>
      <c r="I125" s="455">
        <v>8337</v>
      </c>
      <c r="J125" s="455">
        <v>27528</v>
      </c>
      <c r="K125" s="455">
        <v>11148</v>
      </c>
      <c r="L125" s="455">
        <v>6087</v>
      </c>
    </row>
    <row r="126" spans="1:18">
      <c r="A126" s="322" t="s">
        <v>290</v>
      </c>
      <c r="C126" s="325">
        <v>1020210000</v>
      </c>
      <c r="D126" s="322" t="s">
        <v>562</v>
      </c>
      <c r="E126" s="455">
        <v>3495402</v>
      </c>
      <c r="F126" s="455">
        <v>3530962</v>
      </c>
      <c r="G126" s="455">
        <v>2504990</v>
      </c>
      <c r="H126" s="455">
        <v>1694551</v>
      </c>
      <c r="I126" s="455">
        <v>1572961</v>
      </c>
      <c r="J126" s="455">
        <v>4092149</v>
      </c>
      <c r="K126" s="455">
        <v>4130385</v>
      </c>
      <c r="L126" s="455">
        <v>4687866</v>
      </c>
      <c r="M126" s="455">
        <v>4797543</v>
      </c>
      <c r="N126" s="455">
        <v>4807447</v>
      </c>
      <c r="O126" s="455">
        <v>5183175</v>
      </c>
      <c r="P126" s="455">
        <v>5046807</v>
      </c>
      <c r="Q126" s="455">
        <v>5665005</v>
      </c>
      <c r="R126" s="455">
        <v>4761353</v>
      </c>
    </row>
    <row r="127" spans="1:18">
      <c r="A127" s="322" t="s">
        <v>290</v>
      </c>
      <c r="C127" s="325">
        <v>1020220000</v>
      </c>
      <c r="D127" s="322" t="s">
        <v>563</v>
      </c>
      <c r="E127" s="455">
        <v>4197</v>
      </c>
      <c r="G127" s="455">
        <v>754</v>
      </c>
      <c r="H127" s="455">
        <v>11937</v>
      </c>
      <c r="K127" s="455">
        <v>6524</v>
      </c>
      <c r="L127" s="455">
        <v>14258</v>
      </c>
      <c r="M127" s="455">
        <v>1681</v>
      </c>
      <c r="O127" s="455">
        <v>4522</v>
      </c>
      <c r="P127" s="455">
        <v>3769</v>
      </c>
    </row>
    <row r="128" spans="1:18">
      <c r="A128" s="322" t="s">
        <v>290</v>
      </c>
      <c r="C128" s="325">
        <v>1020230000</v>
      </c>
      <c r="D128" s="322" t="s">
        <v>564</v>
      </c>
      <c r="E128" s="455">
        <v>3277964</v>
      </c>
      <c r="F128" s="455">
        <v>3031698</v>
      </c>
      <c r="G128" s="455">
        <v>3275078</v>
      </c>
      <c r="H128" s="455">
        <v>3300427</v>
      </c>
      <c r="I128" s="455">
        <v>4172786</v>
      </c>
      <c r="J128" s="455">
        <v>2702618</v>
      </c>
      <c r="K128" s="455">
        <v>2326031</v>
      </c>
      <c r="L128" s="455">
        <v>2834997</v>
      </c>
      <c r="M128" s="455">
        <v>2749574</v>
      </c>
    </row>
    <row r="129" spans="1:18">
      <c r="A129" s="322" t="s">
        <v>290</v>
      </c>
      <c r="C129" s="325">
        <v>1020225000</v>
      </c>
      <c r="D129" s="322" t="s">
        <v>565</v>
      </c>
      <c r="Q129" s="455">
        <v>8377</v>
      </c>
      <c r="R129" s="455">
        <v>8316</v>
      </c>
    </row>
    <row r="130" spans="1:18">
      <c r="A130" s="322" t="s">
        <v>290</v>
      </c>
      <c r="C130" s="325">
        <v>1020235000</v>
      </c>
      <c r="D130" s="322" t="s">
        <v>566</v>
      </c>
      <c r="N130" s="455">
        <v>2569416</v>
      </c>
      <c r="O130" s="455">
        <v>2454059</v>
      </c>
      <c r="P130" s="455">
        <v>2401495</v>
      </c>
      <c r="Q130" s="455">
        <v>2006932</v>
      </c>
      <c r="R130" s="455">
        <v>2028384</v>
      </c>
    </row>
    <row r="131" spans="1:18">
      <c r="A131" s="322" t="s">
        <v>290</v>
      </c>
      <c r="C131" s="325">
        <v>1020242000</v>
      </c>
      <c r="D131" s="322" t="s">
        <v>368</v>
      </c>
      <c r="E131" s="455">
        <v>1612793</v>
      </c>
      <c r="F131" s="455">
        <v>1287415</v>
      </c>
      <c r="G131" s="455">
        <v>886833</v>
      </c>
      <c r="H131" s="455">
        <v>509795</v>
      </c>
      <c r="I131" s="455">
        <v>592594</v>
      </c>
      <c r="J131" s="455">
        <v>716717</v>
      </c>
      <c r="K131" s="455">
        <v>632192</v>
      </c>
      <c r="L131" s="455">
        <v>2895972</v>
      </c>
      <c r="M131" s="455">
        <v>10339393</v>
      </c>
    </row>
    <row r="132" spans="1:18">
      <c r="A132" s="322" t="s">
        <v>290</v>
      </c>
      <c r="C132" s="325">
        <v>1020242500</v>
      </c>
      <c r="D132" s="322" t="s">
        <v>369</v>
      </c>
      <c r="N132" s="455">
        <v>13247355</v>
      </c>
      <c r="O132" s="455">
        <v>15557680</v>
      </c>
      <c r="P132" s="455">
        <v>31025479</v>
      </c>
      <c r="Q132" s="455">
        <v>36856973</v>
      </c>
      <c r="R132" s="455">
        <v>36323871</v>
      </c>
    </row>
    <row r="133" spans="1:18">
      <c r="A133" s="322" t="s">
        <v>290</v>
      </c>
      <c r="C133" s="325">
        <v>1020245000</v>
      </c>
      <c r="D133" s="322" t="s">
        <v>370</v>
      </c>
      <c r="E133" s="455">
        <v>6817</v>
      </c>
      <c r="F133" s="455">
        <v>8037</v>
      </c>
      <c r="G133" s="455">
        <v>66934</v>
      </c>
      <c r="H133" s="455">
        <v>122775</v>
      </c>
      <c r="I133" s="455">
        <v>126292</v>
      </c>
      <c r="J133" s="455">
        <v>119949</v>
      </c>
      <c r="K133" s="455">
        <v>187019</v>
      </c>
      <c r="L133" s="455">
        <v>375309</v>
      </c>
      <c r="M133" s="455">
        <v>621683</v>
      </c>
    </row>
    <row r="134" spans="1:18">
      <c r="A134" s="322" t="s">
        <v>290</v>
      </c>
      <c r="C134" s="325">
        <v>1020245500</v>
      </c>
      <c r="D134" s="322" t="s">
        <v>371</v>
      </c>
      <c r="N134" s="455">
        <v>545756</v>
      </c>
      <c r="O134" s="455">
        <v>650965</v>
      </c>
      <c r="P134" s="455">
        <v>475692</v>
      </c>
      <c r="Q134" s="455">
        <v>440665</v>
      </c>
      <c r="R134" s="455">
        <v>347258</v>
      </c>
    </row>
    <row r="135" spans="1:18">
      <c r="A135" s="322" t="s">
        <v>290</v>
      </c>
      <c r="C135" s="325">
        <v>1020248000</v>
      </c>
      <c r="D135" s="322" t="s">
        <v>366</v>
      </c>
      <c r="E135" s="455">
        <v>5622969</v>
      </c>
      <c r="F135" s="455">
        <v>4652920</v>
      </c>
      <c r="G135" s="455">
        <v>4836290</v>
      </c>
      <c r="H135" s="455">
        <v>6350753</v>
      </c>
      <c r="I135" s="455">
        <v>8314029</v>
      </c>
      <c r="J135" s="455">
        <v>10753379</v>
      </c>
      <c r="K135" s="455">
        <v>10902469</v>
      </c>
      <c r="L135" s="455">
        <v>10505495</v>
      </c>
      <c r="M135" s="455">
        <v>3475044</v>
      </c>
    </row>
    <row r="136" spans="1:18">
      <c r="A136" s="322" t="s">
        <v>290</v>
      </c>
      <c r="C136" s="325">
        <v>1020248500</v>
      </c>
      <c r="D136" s="322" t="s">
        <v>367</v>
      </c>
      <c r="N136" s="455">
        <v>3611345</v>
      </c>
      <c r="O136" s="455">
        <v>3708296</v>
      </c>
      <c r="P136" s="455">
        <v>3948750</v>
      </c>
      <c r="Q136" s="455">
        <v>3601249</v>
      </c>
      <c r="R136" s="455">
        <v>3524500</v>
      </c>
    </row>
    <row r="137" spans="1:18">
      <c r="A137" s="322" t="s">
        <v>290</v>
      </c>
      <c r="C137" s="325">
        <v>1020251000</v>
      </c>
      <c r="D137" s="322" t="s">
        <v>567</v>
      </c>
      <c r="G137" s="455">
        <v>7954</v>
      </c>
      <c r="H137" s="455">
        <v>156550</v>
      </c>
      <c r="I137" s="455">
        <v>34885</v>
      </c>
      <c r="J137" s="455">
        <v>30488</v>
      </c>
      <c r="K137" s="455">
        <v>307585</v>
      </c>
      <c r="L137" s="455">
        <v>2898</v>
      </c>
      <c r="M137" s="455">
        <v>1862</v>
      </c>
      <c r="N137" s="455">
        <v>1205840</v>
      </c>
      <c r="O137" s="455">
        <v>1134685</v>
      </c>
      <c r="P137" s="455">
        <v>22882</v>
      </c>
      <c r="Q137" s="455">
        <v>13292</v>
      </c>
      <c r="R137" s="455">
        <v>28737</v>
      </c>
    </row>
    <row r="138" spans="1:18">
      <c r="A138" s="322" t="s">
        <v>290</v>
      </c>
      <c r="C138" s="325">
        <v>1020252000</v>
      </c>
      <c r="D138" s="322" t="s">
        <v>568</v>
      </c>
      <c r="E138" s="455">
        <v>7185746</v>
      </c>
      <c r="F138" s="455">
        <v>6081734</v>
      </c>
      <c r="G138" s="455">
        <v>7772634</v>
      </c>
      <c r="H138" s="455">
        <v>6903056</v>
      </c>
      <c r="I138" s="455">
        <v>6928728</v>
      </c>
      <c r="J138" s="455">
        <v>6581301</v>
      </c>
      <c r="K138" s="455">
        <v>5685328</v>
      </c>
      <c r="L138" s="455">
        <v>6643289</v>
      </c>
      <c r="M138" s="455">
        <v>6953015</v>
      </c>
      <c r="N138" s="455">
        <v>6810040</v>
      </c>
      <c r="O138" s="455">
        <v>7417663</v>
      </c>
      <c r="P138" s="455">
        <v>7918493</v>
      </c>
      <c r="Q138" s="455">
        <v>8403537</v>
      </c>
      <c r="R138" s="455">
        <v>9161311</v>
      </c>
    </row>
    <row r="139" spans="1:18">
      <c r="A139" s="322" t="s">
        <v>290</v>
      </c>
      <c r="C139" s="325">
        <v>1020253000</v>
      </c>
      <c r="D139" s="322" t="s">
        <v>569</v>
      </c>
      <c r="G139" s="455">
        <v>37719</v>
      </c>
      <c r="H139" s="455">
        <v>39349</v>
      </c>
      <c r="I139" s="455">
        <v>40603</v>
      </c>
      <c r="J139" s="455">
        <v>53083</v>
      </c>
      <c r="K139" s="455">
        <v>10471</v>
      </c>
      <c r="L139" s="455">
        <v>21011</v>
      </c>
      <c r="M139" s="455">
        <v>4620</v>
      </c>
      <c r="N139" s="455">
        <v>14924</v>
      </c>
      <c r="O139" s="455">
        <v>477220</v>
      </c>
      <c r="P139" s="455">
        <v>206310</v>
      </c>
      <c r="Q139" s="455">
        <v>85657</v>
      </c>
      <c r="R139" s="455">
        <v>36290</v>
      </c>
    </row>
    <row r="140" spans="1:18">
      <c r="A140" s="322" t="s">
        <v>290</v>
      </c>
      <c r="C140" s="325">
        <v>1020254000</v>
      </c>
      <c r="D140" s="322" t="s">
        <v>570</v>
      </c>
      <c r="G140" s="455">
        <v>8425</v>
      </c>
      <c r="H140" s="455">
        <v>45047</v>
      </c>
      <c r="M140" s="455">
        <v>1278</v>
      </c>
      <c r="N140" s="455">
        <v>804</v>
      </c>
      <c r="O140" s="455">
        <v>21</v>
      </c>
    </row>
    <row r="141" spans="1:18">
      <c r="A141" s="322" t="s">
        <v>290</v>
      </c>
      <c r="C141" s="325">
        <v>1020255000</v>
      </c>
      <c r="D141" s="322" t="s">
        <v>571</v>
      </c>
      <c r="E141" s="455">
        <v>553382</v>
      </c>
      <c r="F141" s="455">
        <v>676175</v>
      </c>
      <c r="G141" s="455">
        <v>1672115</v>
      </c>
      <c r="H141" s="455">
        <v>1261542</v>
      </c>
      <c r="I141" s="455">
        <v>1482780</v>
      </c>
      <c r="J141" s="455">
        <v>1680359</v>
      </c>
      <c r="K141" s="455">
        <v>1318803</v>
      </c>
      <c r="L141" s="455">
        <v>1575710</v>
      </c>
      <c r="M141" s="455">
        <v>1334022</v>
      </c>
      <c r="N141" s="455">
        <v>1116066</v>
      </c>
      <c r="O141" s="455">
        <v>1077401</v>
      </c>
      <c r="P141" s="455">
        <v>791805</v>
      </c>
      <c r="Q141" s="455">
        <v>798940</v>
      </c>
      <c r="R141" s="455">
        <v>793990</v>
      </c>
    </row>
    <row r="142" spans="1:18">
      <c r="A142" s="322" t="s">
        <v>290</v>
      </c>
      <c r="C142" s="325">
        <v>1020256000</v>
      </c>
      <c r="D142" s="322" t="s">
        <v>572</v>
      </c>
    </row>
    <row r="143" spans="1:18">
      <c r="A143" s="322" t="s">
        <v>290</v>
      </c>
      <c r="C143" s="325">
        <v>1020257000</v>
      </c>
      <c r="D143" s="322" t="s">
        <v>573</v>
      </c>
      <c r="E143" s="455">
        <v>5341</v>
      </c>
      <c r="H143" s="455">
        <v>7280</v>
      </c>
      <c r="O143" s="455">
        <v>3824</v>
      </c>
      <c r="P143" s="455">
        <v>3106</v>
      </c>
      <c r="Q143" s="455">
        <v>677</v>
      </c>
      <c r="R143" s="455">
        <v>3410</v>
      </c>
    </row>
    <row r="144" spans="1:18">
      <c r="A144" s="322" t="s">
        <v>290</v>
      </c>
      <c r="C144" s="325">
        <v>1020258000</v>
      </c>
      <c r="D144" s="322" t="s">
        <v>574</v>
      </c>
      <c r="E144" s="455">
        <v>25487859</v>
      </c>
      <c r="F144" s="455">
        <v>21576298</v>
      </c>
      <c r="G144" s="455">
        <v>20242915</v>
      </c>
      <c r="H144" s="455">
        <v>21226256</v>
      </c>
      <c r="I144" s="455">
        <v>24441683</v>
      </c>
      <c r="J144" s="455">
        <v>26572443</v>
      </c>
      <c r="K144" s="455">
        <v>1068938</v>
      </c>
      <c r="L144" s="455">
        <v>1032846</v>
      </c>
      <c r="M144" s="455">
        <v>991631</v>
      </c>
      <c r="N144" s="455">
        <v>1402003</v>
      </c>
      <c r="O144" s="455">
        <v>696976</v>
      </c>
      <c r="P144" s="455">
        <v>523916</v>
      </c>
      <c r="Q144" s="455">
        <v>657945</v>
      </c>
      <c r="R144" s="455">
        <v>881373</v>
      </c>
    </row>
    <row r="145" spans="1:18">
      <c r="A145" s="322" t="s">
        <v>290</v>
      </c>
      <c r="C145" s="325">
        <v>1020259000</v>
      </c>
      <c r="D145" s="322" t="s">
        <v>575</v>
      </c>
      <c r="E145" s="455">
        <v>6128035</v>
      </c>
      <c r="F145" s="455">
        <v>6088179</v>
      </c>
      <c r="G145" s="455">
        <v>6967786</v>
      </c>
      <c r="H145" s="455">
        <v>9513179</v>
      </c>
      <c r="I145" s="455">
        <v>1658269</v>
      </c>
      <c r="J145" s="455">
        <v>1948427</v>
      </c>
      <c r="K145" s="455">
        <v>26136142</v>
      </c>
      <c r="L145" s="455">
        <v>26533779</v>
      </c>
      <c r="M145" s="455">
        <v>28510197</v>
      </c>
      <c r="N145" s="455">
        <v>31691550</v>
      </c>
      <c r="O145" s="455">
        <v>32177666</v>
      </c>
      <c r="P145" s="455">
        <v>35752828</v>
      </c>
      <c r="Q145" s="455">
        <v>37202003</v>
      </c>
      <c r="R145" s="455">
        <v>39238094</v>
      </c>
    </row>
    <row r="146" spans="1:18">
      <c r="A146" s="322" t="s">
        <v>290</v>
      </c>
      <c r="C146" s="325">
        <v>1020263000</v>
      </c>
      <c r="D146" s="322" t="s">
        <v>576</v>
      </c>
      <c r="G146" s="455">
        <v>213931</v>
      </c>
      <c r="H146" s="455">
        <v>156634</v>
      </c>
      <c r="N146" s="455">
        <v>81965</v>
      </c>
      <c r="O146" s="455">
        <v>4886</v>
      </c>
      <c r="R146" s="455">
        <v>709</v>
      </c>
    </row>
    <row r="147" spans="1:18">
      <c r="A147" s="322" t="s">
        <v>290</v>
      </c>
      <c r="C147" s="325">
        <v>1020266000</v>
      </c>
      <c r="D147" s="322" t="s">
        <v>577</v>
      </c>
      <c r="E147" s="455">
        <v>20307</v>
      </c>
      <c r="F147" s="455">
        <v>28620</v>
      </c>
      <c r="G147" s="455">
        <v>25100</v>
      </c>
      <c r="H147" s="455">
        <v>25106</v>
      </c>
      <c r="I147" s="455">
        <v>197500</v>
      </c>
      <c r="J147" s="455">
        <v>254111</v>
      </c>
      <c r="K147" s="455">
        <v>92210</v>
      </c>
      <c r="L147" s="455">
        <v>45765</v>
      </c>
      <c r="M147" s="455">
        <v>83695</v>
      </c>
      <c r="N147" s="455">
        <v>84434</v>
      </c>
      <c r="O147" s="455">
        <v>63767</v>
      </c>
      <c r="P147" s="455">
        <v>66807</v>
      </c>
      <c r="Q147" s="455">
        <v>66111</v>
      </c>
      <c r="R147" s="455">
        <v>64845</v>
      </c>
    </row>
    <row r="148" spans="1:18">
      <c r="A148" s="322" t="s">
        <v>290</v>
      </c>
      <c r="C148" s="325">
        <v>1020310000</v>
      </c>
      <c r="D148" s="322" t="s">
        <v>578</v>
      </c>
      <c r="E148" s="455">
        <v>22656</v>
      </c>
      <c r="F148" s="455">
        <v>11386</v>
      </c>
      <c r="G148" s="455">
        <v>11799</v>
      </c>
      <c r="H148" s="455">
        <v>39233</v>
      </c>
      <c r="I148" s="455">
        <v>23583</v>
      </c>
      <c r="J148" s="455">
        <v>36751</v>
      </c>
      <c r="K148" s="455">
        <v>51763</v>
      </c>
      <c r="L148" s="455">
        <v>55078</v>
      </c>
      <c r="M148" s="455">
        <v>32656</v>
      </c>
      <c r="N148" s="455">
        <v>46805</v>
      </c>
      <c r="O148" s="455">
        <v>116477</v>
      </c>
      <c r="P148" s="455">
        <v>169268</v>
      </c>
      <c r="Q148" s="455">
        <v>97026</v>
      </c>
      <c r="R148" s="455">
        <v>108417</v>
      </c>
    </row>
    <row r="149" spans="1:18">
      <c r="A149" s="322" t="s">
        <v>290</v>
      </c>
      <c r="C149" s="325">
        <v>1020320000</v>
      </c>
      <c r="D149" s="322" t="s">
        <v>579</v>
      </c>
      <c r="E149" s="455">
        <v>331765</v>
      </c>
      <c r="F149" s="455">
        <v>217979</v>
      </c>
      <c r="G149" s="455">
        <v>111509</v>
      </c>
      <c r="H149" s="455">
        <v>91882</v>
      </c>
      <c r="I149" s="455">
        <v>492399</v>
      </c>
      <c r="J149" s="455">
        <v>475543</v>
      </c>
      <c r="K149" s="455">
        <v>377865</v>
      </c>
      <c r="L149" s="455">
        <v>631046</v>
      </c>
      <c r="M149" s="455">
        <v>861060</v>
      </c>
      <c r="N149" s="455">
        <v>633022</v>
      </c>
      <c r="O149" s="455">
        <v>504293</v>
      </c>
      <c r="P149" s="455">
        <v>546178</v>
      </c>
    </row>
    <row r="150" spans="1:18">
      <c r="A150" s="322" t="s">
        <v>290</v>
      </c>
      <c r="C150" s="325">
        <v>1020330000</v>
      </c>
      <c r="D150" s="322" t="s">
        <v>580</v>
      </c>
      <c r="E150" s="455">
        <v>5405</v>
      </c>
      <c r="F150" s="455">
        <v>648</v>
      </c>
      <c r="G150" s="455">
        <v>311390</v>
      </c>
      <c r="H150" s="455">
        <v>383744</v>
      </c>
    </row>
    <row r="151" spans="1:18">
      <c r="A151" s="322" t="s">
        <v>290</v>
      </c>
      <c r="C151" s="325">
        <v>1020325000</v>
      </c>
      <c r="D151" s="322" t="s">
        <v>581</v>
      </c>
      <c r="Q151" s="455">
        <v>650260</v>
      </c>
      <c r="R151" s="455">
        <v>515749</v>
      </c>
    </row>
    <row r="152" spans="1:18">
      <c r="A152" s="322" t="s">
        <v>290</v>
      </c>
      <c r="C152" s="325">
        <v>1020340000</v>
      </c>
      <c r="D152" s="322" t="s">
        <v>582</v>
      </c>
      <c r="E152" s="455">
        <v>388116</v>
      </c>
      <c r="F152" s="455">
        <v>783069</v>
      </c>
      <c r="G152" s="455">
        <v>503471</v>
      </c>
      <c r="H152" s="455">
        <v>536911</v>
      </c>
      <c r="I152" s="455">
        <v>245624</v>
      </c>
      <c r="J152" s="455">
        <v>184460</v>
      </c>
      <c r="K152" s="455">
        <v>175445</v>
      </c>
      <c r="L152" s="455">
        <v>189833</v>
      </c>
      <c r="M152" s="455">
        <v>188264</v>
      </c>
      <c r="N152" s="455">
        <v>255382</v>
      </c>
      <c r="O152" s="455">
        <v>326463</v>
      </c>
      <c r="P152" s="455">
        <v>319786</v>
      </c>
      <c r="Q152" s="455">
        <v>354561</v>
      </c>
      <c r="R152" s="455">
        <v>166159</v>
      </c>
    </row>
    <row r="153" spans="1:18">
      <c r="A153" s="322" t="s">
        <v>290</v>
      </c>
      <c r="C153" s="325">
        <v>1020410000</v>
      </c>
      <c r="D153" s="322" t="s">
        <v>583</v>
      </c>
      <c r="G153" s="455">
        <v>43890</v>
      </c>
      <c r="R153" s="455">
        <v>7623</v>
      </c>
    </row>
    <row r="154" spans="1:18">
      <c r="A154" s="322" t="s">
        <v>290</v>
      </c>
      <c r="C154" s="325">
        <v>1020420000</v>
      </c>
      <c r="D154" s="322" t="s">
        <v>584</v>
      </c>
      <c r="E154" s="455">
        <v>3753783</v>
      </c>
      <c r="F154" s="455">
        <v>3953848</v>
      </c>
      <c r="G154" s="455">
        <v>3747313</v>
      </c>
      <c r="H154" s="455">
        <v>3734303</v>
      </c>
      <c r="I154" s="455">
        <v>4272383</v>
      </c>
      <c r="J154" s="455">
        <v>5313634</v>
      </c>
      <c r="K154" s="455">
        <v>4101854</v>
      </c>
      <c r="L154" s="455">
        <v>5839318</v>
      </c>
      <c r="M154" s="455">
        <v>3713270</v>
      </c>
      <c r="N154" s="455">
        <v>4787600</v>
      </c>
      <c r="O154" s="455">
        <v>5434823</v>
      </c>
      <c r="P154" s="455">
        <v>5466289</v>
      </c>
      <c r="Q154" s="455">
        <v>6458531</v>
      </c>
      <c r="R154" s="455">
        <v>5678562</v>
      </c>
    </row>
    <row r="155" spans="1:18">
      <c r="A155" s="322" t="s">
        <v>290</v>
      </c>
      <c r="C155" s="325">
        <v>1020425000</v>
      </c>
      <c r="D155" s="322" t="s">
        <v>585</v>
      </c>
      <c r="N155" s="455">
        <v>40754</v>
      </c>
      <c r="O155" s="455">
        <v>22445</v>
      </c>
      <c r="P155" s="455">
        <v>11770</v>
      </c>
    </row>
    <row r="156" spans="1:18">
      <c r="A156" s="322" t="s">
        <v>290</v>
      </c>
      <c r="C156" s="325">
        <v>1031111000</v>
      </c>
      <c r="D156" s="322" t="s">
        <v>586</v>
      </c>
      <c r="E156" s="455">
        <v>27076</v>
      </c>
      <c r="F156" s="455">
        <v>99675</v>
      </c>
      <c r="G156" s="455">
        <v>8248</v>
      </c>
      <c r="H156" s="455">
        <v>10184</v>
      </c>
      <c r="N156" s="455">
        <v>2308857</v>
      </c>
      <c r="O156" s="455">
        <v>2495060</v>
      </c>
      <c r="P156" s="455">
        <v>2705520</v>
      </c>
      <c r="Q156" s="455">
        <v>2429504</v>
      </c>
      <c r="R156" s="455">
        <v>2675626</v>
      </c>
    </row>
    <row r="157" spans="1:18">
      <c r="A157" s="322" t="s">
        <v>290</v>
      </c>
      <c r="C157" s="325">
        <v>1031113000</v>
      </c>
      <c r="D157" s="322" t="s">
        <v>587</v>
      </c>
      <c r="H157" s="455">
        <v>734023</v>
      </c>
      <c r="I157" s="455">
        <v>311775</v>
      </c>
      <c r="J157" s="455">
        <v>669304</v>
      </c>
      <c r="K157" s="455">
        <v>119675</v>
      </c>
    </row>
    <row r="158" spans="1:18">
      <c r="A158" s="322" t="s">
        <v>290</v>
      </c>
      <c r="C158" s="325">
        <v>1031120000</v>
      </c>
      <c r="D158" s="322" t="s">
        <v>588</v>
      </c>
    </row>
    <row r="159" spans="1:18">
      <c r="A159" s="322" t="s">
        <v>290</v>
      </c>
      <c r="C159" s="325">
        <v>1031130000</v>
      </c>
      <c r="D159" s="322" t="s">
        <v>589</v>
      </c>
      <c r="F159" s="455">
        <v>1001</v>
      </c>
    </row>
    <row r="160" spans="1:18">
      <c r="A160" s="322" t="s">
        <v>290</v>
      </c>
      <c r="C160" s="325">
        <v>1031143000</v>
      </c>
      <c r="D160" s="322" t="s">
        <v>590</v>
      </c>
      <c r="F160" s="455">
        <v>3633</v>
      </c>
      <c r="H160" s="455">
        <v>144900</v>
      </c>
      <c r="I160" s="455">
        <v>89480</v>
      </c>
      <c r="J160" s="455">
        <v>12877</v>
      </c>
      <c r="K160" s="455">
        <v>1262</v>
      </c>
      <c r="L160" s="455">
        <v>14583</v>
      </c>
      <c r="M160" s="455">
        <v>17789</v>
      </c>
      <c r="N160" s="455">
        <v>32385</v>
      </c>
      <c r="O160" s="455">
        <v>39750</v>
      </c>
    </row>
    <row r="161" spans="1:18">
      <c r="A161" s="322" t="s">
        <v>290</v>
      </c>
      <c r="C161" s="325">
        <v>1031146000</v>
      </c>
      <c r="D161" s="322" t="s">
        <v>591</v>
      </c>
      <c r="E161" s="455">
        <v>5617938</v>
      </c>
      <c r="F161" s="455">
        <v>6190944</v>
      </c>
      <c r="G161" s="455">
        <v>9303516</v>
      </c>
      <c r="H161" s="455">
        <v>9276402</v>
      </c>
      <c r="I161" s="455">
        <v>7229936</v>
      </c>
      <c r="J161" s="455">
        <v>5589671</v>
      </c>
      <c r="K161" s="455">
        <v>6019681</v>
      </c>
      <c r="L161" s="455">
        <v>5781328</v>
      </c>
      <c r="M161" s="455">
        <v>2668882</v>
      </c>
      <c r="N161" s="455">
        <v>2292373</v>
      </c>
      <c r="O161" s="455">
        <v>2383848</v>
      </c>
      <c r="P161" s="455">
        <v>2869239</v>
      </c>
      <c r="Q161" s="455">
        <v>2879605</v>
      </c>
      <c r="R161" s="455">
        <v>2698528</v>
      </c>
    </row>
    <row r="162" spans="1:18">
      <c r="A162" s="322" t="s">
        <v>290</v>
      </c>
      <c r="C162" s="325">
        <v>1032110000</v>
      </c>
      <c r="D162" s="322" t="s">
        <v>592</v>
      </c>
      <c r="E162" s="455">
        <v>3424830</v>
      </c>
      <c r="F162" s="455">
        <v>4492095</v>
      </c>
      <c r="G162" s="455">
        <v>4397841</v>
      </c>
      <c r="H162" s="455">
        <v>4903948</v>
      </c>
      <c r="I162" s="455">
        <v>3391577</v>
      </c>
      <c r="J162" s="455">
        <v>2805031</v>
      </c>
      <c r="K162" s="455">
        <v>2552534</v>
      </c>
      <c r="L162" s="455">
        <v>2462827</v>
      </c>
      <c r="M162" s="455">
        <v>2998881</v>
      </c>
      <c r="N162" s="455">
        <v>2854843</v>
      </c>
      <c r="O162" s="455">
        <v>2383621</v>
      </c>
      <c r="P162" s="455">
        <v>1830329</v>
      </c>
      <c r="Q162" s="455">
        <v>1938860</v>
      </c>
      <c r="R162" s="455">
        <v>2133715</v>
      </c>
    </row>
    <row r="163" spans="1:18">
      <c r="A163" s="322" t="s">
        <v>290</v>
      </c>
      <c r="C163" s="325">
        <v>1032121000</v>
      </c>
      <c r="D163" s="322" t="s">
        <v>593</v>
      </c>
    </row>
    <row r="164" spans="1:18">
      <c r="A164" s="322" t="s">
        <v>290</v>
      </c>
      <c r="C164" s="325">
        <v>1032122000</v>
      </c>
      <c r="D164" s="322" t="s">
        <v>594</v>
      </c>
      <c r="E164" s="455">
        <v>4337472</v>
      </c>
      <c r="F164" s="455">
        <v>3600864</v>
      </c>
      <c r="G164" s="455">
        <v>3380412</v>
      </c>
      <c r="H164" s="455">
        <v>2949753</v>
      </c>
      <c r="I164" s="455">
        <v>1819619</v>
      </c>
      <c r="J164" s="455">
        <v>2909526</v>
      </c>
      <c r="K164" s="455">
        <v>1523802</v>
      </c>
      <c r="L164" s="455">
        <v>1359720</v>
      </c>
      <c r="M164" s="455">
        <v>1616931</v>
      </c>
      <c r="N164" s="455">
        <v>1809522</v>
      </c>
      <c r="O164" s="455">
        <v>1352502</v>
      </c>
      <c r="P164" s="455">
        <v>1097361</v>
      </c>
      <c r="Q164" s="455">
        <v>933315</v>
      </c>
      <c r="R164" s="455">
        <v>1526163</v>
      </c>
    </row>
    <row r="165" spans="1:18">
      <c r="A165" s="322" t="s">
        <v>290</v>
      </c>
      <c r="C165" s="325">
        <v>1032123000</v>
      </c>
      <c r="D165" s="322" t="s">
        <v>595</v>
      </c>
      <c r="N165" s="455">
        <v>32537</v>
      </c>
      <c r="O165" s="455">
        <v>198702</v>
      </c>
      <c r="P165" s="455">
        <v>672719</v>
      </c>
      <c r="Q165" s="455">
        <v>42534</v>
      </c>
      <c r="R165" s="455">
        <v>8974</v>
      </c>
    </row>
    <row r="166" spans="1:18">
      <c r="A166" s="322" t="s">
        <v>290</v>
      </c>
      <c r="C166" s="325">
        <v>1032130000</v>
      </c>
      <c r="D166" s="322" t="s">
        <v>596</v>
      </c>
      <c r="E166" s="455">
        <v>110160</v>
      </c>
      <c r="F166" s="455">
        <v>41760</v>
      </c>
      <c r="O166" s="455">
        <v>24268</v>
      </c>
    </row>
    <row r="167" spans="1:18">
      <c r="A167" s="322" t="s">
        <v>290</v>
      </c>
      <c r="C167" s="325">
        <v>1032140000</v>
      </c>
      <c r="D167" s="322" t="s">
        <v>597</v>
      </c>
      <c r="E167" s="455">
        <v>188507</v>
      </c>
      <c r="F167" s="455">
        <v>285049</v>
      </c>
      <c r="G167" s="455">
        <v>901238</v>
      </c>
      <c r="H167" s="455">
        <v>401360</v>
      </c>
      <c r="I167" s="455">
        <v>248199</v>
      </c>
      <c r="J167" s="455">
        <v>195980</v>
      </c>
      <c r="K167" s="455">
        <v>1001</v>
      </c>
      <c r="O167" s="455">
        <v>35685</v>
      </c>
    </row>
    <row r="168" spans="1:18">
      <c r="A168" s="322" t="s">
        <v>290</v>
      </c>
      <c r="C168" s="325">
        <v>1032150000</v>
      </c>
      <c r="D168" s="322" t="s">
        <v>598</v>
      </c>
      <c r="E168" s="455">
        <v>216720</v>
      </c>
      <c r="F168" s="455">
        <v>321840</v>
      </c>
      <c r="G168" s="455">
        <v>497520</v>
      </c>
      <c r="H168" s="455">
        <v>672941</v>
      </c>
      <c r="I168" s="455">
        <v>428062</v>
      </c>
      <c r="J168" s="455">
        <v>357770</v>
      </c>
      <c r="K168" s="455">
        <v>236445</v>
      </c>
      <c r="L168" s="455">
        <v>197160</v>
      </c>
      <c r="O168" s="455">
        <v>55514</v>
      </c>
      <c r="Q168" s="455">
        <v>11573</v>
      </c>
      <c r="R168" s="455">
        <v>9411</v>
      </c>
    </row>
    <row r="169" spans="1:18">
      <c r="A169" s="322" t="s">
        <v>290</v>
      </c>
      <c r="C169" s="325">
        <v>1032160000</v>
      </c>
      <c r="D169" s="322" t="s">
        <v>599</v>
      </c>
      <c r="E169" s="455">
        <v>1034566</v>
      </c>
      <c r="F169" s="455">
        <v>882513</v>
      </c>
      <c r="G169" s="455">
        <v>919079</v>
      </c>
      <c r="H169" s="455">
        <v>937091</v>
      </c>
      <c r="I169" s="455">
        <v>2167213</v>
      </c>
      <c r="J169" s="455">
        <v>1737184</v>
      </c>
      <c r="K169" s="455">
        <v>4854626</v>
      </c>
      <c r="L169" s="455">
        <v>2992409</v>
      </c>
      <c r="M169" s="455">
        <v>5661966</v>
      </c>
      <c r="N169" s="455">
        <v>5636344</v>
      </c>
      <c r="O169" s="455">
        <v>5420095</v>
      </c>
      <c r="P169" s="455">
        <v>5846945</v>
      </c>
      <c r="Q169" s="455">
        <v>5726499</v>
      </c>
      <c r="R169" s="455">
        <v>4226451</v>
      </c>
    </row>
    <row r="170" spans="1:18">
      <c r="A170" s="322" t="s">
        <v>290</v>
      </c>
      <c r="C170" s="325">
        <v>1032170000</v>
      </c>
      <c r="D170" s="322" t="s">
        <v>600</v>
      </c>
      <c r="E170" s="455">
        <v>348516</v>
      </c>
      <c r="F170" s="455">
        <v>292751</v>
      </c>
      <c r="G170" s="455">
        <v>1494950</v>
      </c>
      <c r="H170" s="455">
        <v>230939</v>
      </c>
      <c r="I170" s="455">
        <v>125859</v>
      </c>
      <c r="J170" s="455">
        <v>76618</v>
      </c>
      <c r="K170" s="455">
        <v>282185</v>
      </c>
      <c r="L170" s="455">
        <v>439602</v>
      </c>
      <c r="M170" s="455">
        <v>613856</v>
      </c>
      <c r="N170" s="455">
        <v>1035452</v>
      </c>
      <c r="O170" s="455">
        <v>795429</v>
      </c>
      <c r="P170" s="455">
        <v>765512</v>
      </c>
      <c r="Q170" s="455">
        <v>375064</v>
      </c>
      <c r="R170" s="455">
        <v>422049</v>
      </c>
    </row>
    <row r="171" spans="1:18">
      <c r="A171" s="322" t="s">
        <v>290</v>
      </c>
      <c r="C171" s="325">
        <v>1032191000</v>
      </c>
      <c r="D171" s="322" t="s">
        <v>601</v>
      </c>
    </row>
    <row r="172" spans="1:18">
      <c r="A172" s="322" t="s">
        <v>290</v>
      </c>
      <c r="C172" s="325">
        <v>1032192000</v>
      </c>
      <c r="D172" s="322" t="s">
        <v>602</v>
      </c>
      <c r="F172" s="455">
        <v>427432</v>
      </c>
      <c r="G172" s="455">
        <v>472269</v>
      </c>
      <c r="H172" s="455">
        <v>764599</v>
      </c>
      <c r="I172" s="455">
        <v>526449</v>
      </c>
      <c r="J172" s="455">
        <v>976656</v>
      </c>
      <c r="K172" s="455">
        <v>623124</v>
      </c>
      <c r="L172" s="455">
        <v>408608</v>
      </c>
      <c r="M172" s="455">
        <v>732629</v>
      </c>
      <c r="N172" s="455">
        <v>1073308</v>
      </c>
      <c r="O172" s="455">
        <v>523261</v>
      </c>
      <c r="P172" s="455">
        <v>492771</v>
      </c>
      <c r="Q172" s="455">
        <v>373671</v>
      </c>
      <c r="R172" s="455">
        <v>451453</v>
      </c>
    </row>
    <row r="173" spans="1:18">
      <c r="A173" s="322" t="s">
        <v>290</v>
      </c>
      <c r="C173" s="325">
        <v>1032193000</v>
      </c>
      <c r="D173" s="322" t="s">
        <v>603</v>
      </c>
      <c r="E173" s="455">
        <v>6720858</v>
      </c>
      <c r="F173" s="455">
        <v>6358619</v>
      </c>
      <c r="G173" s="455">
        <v>4481860</v>
      </c>
      <c r="H173" s="455">
        <v>3025124</v>
      </c>
      <c r="I173" s="455">
        <v>49768</v>
      </c>
      <c r="J173" s="455">
        <v>38121</v>
      </c>
      <c r="K173" s="455">
        <v>22266</v>
      </c>
      <c r="L173" s="455">
        <v>57169</v>
      </c>
      <c r="M173" s="455">
        <v>115679</v>
      </c>
      <c r="N173" s="455">
        <v>29824</v>
      </c>
      <c r="O173" s="455">
        <v>385508</v>
      </c>
      <c r="P173" s="455">
        <v>820014</v>
      </c>
      <c r="Q173" s="455">
        <v>1367709</v>
      </c>
      <c r="R173" s="455">
        <v>2008198</v>
      </c>
    </row>
    <row r="174" spans="1:18">
      <c r="A174" s="322" t="s">
        <v>290</v>
      </c>
      <c r="C174" s="325">
        <v>1039110000</v>
      </c>
      <c r="D174" s="322" t="s">
        <v>604</v>
      </c>
      <c r="E174" s="455">
        <v>141430</v>
      </c>
      <c r="F174" s="455">
        <v>86823</v>
      </c>
      <c r="G174" s="455">
        <v>342716</v>
      </c>
      <c r="H174" s="455">
        <v>294785</v>
      </c>
      <c r="I174" s="455">
        <v>239273</v>
      </c>
      <c r="J174" s="455">
        <v>31349</v>
      </c>
      <c r="K174" s="455">
        <v>43235</v>
      </c>
      <c r="L174" s="455">
        <v>52836</v>
      </c>
      <c r="M174" s="455">
        <v>66525</v>
      </c>
      <c r="N174" s="455">
        <v>55698</v>
      </c>
      <c r="O174" s="455">
        <v>114193</v>
      </c>
      <c r="P174" s="455">
        <v>47864</v>
      </c>
      <c r="Q174" s="455">
        <v>49334</v>
      </c>
      <c r="R174" s="455">
        <v>50836</v>
      </c>
    </row>
    <row r="175" spans="1:18">
      <c r="A175" s="322" t="s">
        <v>290</v>
      </c>
      <c r="C175" s="325">
        <v>1039120000</v>
      </c>
      <c r="D175" s="322" t="s">
        <v>605</v>
      </c>
      <c r="E175" s="455">
        <v>66523</v>
      </c>
      <c r="F175" s="455">
        <v>62002</v>
      </c>
      <c r="G175" s="455">
        <v>226906</v>
      </c>
      <c r="H175" s="455">
        <v>947787</v>
      </c>
      <c r="I175" s="455">
        <v>654136</v>
      </c>
      <c r="J175" s="455">
        <v>315408</v>
      </c>
      <c r="K175" s="455">
        <v>595467</v>
      </c>
      <c r="L175" s="455">
        <v>667532</v>
      </c>
      <c r="M175" s="455">
        <v>723919</v>
      </c>
      <c r="N175" s="455">
        <v>646765</v>
      </c>
      <c r="O175" s="455">
        <v>584209</v>
      </c>
      <c r="P175" s="455">
        <v>703589</v>
      </c>
      <c r="Q175" s="455">
        <v>482048</v>
      </c>
      <c r="R175" s="455">
        <v>268770</v>
      </c>
    </row>
    <row r="176" spans="1:18">
      <c r="A176" s="322" t="s">
        <v>290</v>
      </c>
      <c r="C176" s="325">
        <v>1039133000</v>
      </c>
      <c r="D176" s="322" t="s">
        <v>606</v>
      </c>
      <c r="E176" s="455">
        <v>83331</v>
      </c>
      <c r="F176" s="455">
        <v>114551</v>
      </c>
      <c r="G176" s="455">
        <v>247420</v>
      </c>
      <c r="H176" s="455">
        <v>507049</v>
      </c>
      <c r="I176" s="455">
        <v>523773</v>
      </c>
      <c r="J176" s="455">
        <v>464489</v>
      </c>
      <c r="K176" s="455">
        <v>771170</v>
      </c>
      <c r="L176" s="455">
        <v>1962757</v>
      </c>
      <c r="M176" s="455">
        <v>2728638</v>
      </c>
      <c r="N176" s="455">
        <v>2217846</v>
      </c>
      <c r="O176" s="455">
        <v>3833515</v>
      </c>
      <c r="P176" s="455">
        <v>4686837</v>
      </c>
      <c r="Q176" s="455">
        <v>5582450</v>
      </c>
      <c r="R176" s="455">
        <v>5573833</v>
      </c>
    </row>
    <row r="177" spans="1:18">
      <c r="A177" s="322" t="s">
        <v>290</v>
      </c>
      <c r="C177" s="325">
        <v>1039135000</v>
      </c>
      <c r="D177" s="322" t="s">
        <v>607</v>
      </c>
      <c r="E177" s="455">
        <v>1300</v>
      </c>
      <c r="F177" s="455">
        <v>1190</v>
      </c>
      <c r="G177" s="455">
        <v>7059</v>
      </c>
      <c r="H177" s="455">
        <v>9298</v>
      </c>
      <c r="I177" s="455">
        <v>4298</v>
      </c>
      <c r="J177" s="455">
        <v>250</v>
      </c>
      <c r="M177" s="455">
        <v>1010</v>
      </c>
      <c r="N177" s="455">
        <v>1384</v>
      </c>
      <c r="O177" s="455">
        <v>1105</v>
      </c>
      <c r="P177" s="455">
        <v>1574</v>
      </c>
      <c r="Q177" s="455">
        <v>909</v>
      </c>
      <c r="R177" s="455">
        <v>1625</v>
      </c>
    </row>
    <row r="178" spans="1:18">
      <c r="A178" s="322" t="s">
        <v>290</v>
      </c>
      <c r="C178" s="325">
        <v>1039139000</v>
      </c>
      <c r="D178" s="322" t="s">
        <v>608</v>
      </c>
      <c r="E178" s="455">
        <v>706078</v>
      </c>
      <c r="F178" s="455">
        <v>599745</v>
      </c>
      <c r="G178" s="455">
        <v>1114374</v>
      </c>
      <c r="H178" s="455">
        <v>2523417</v>
      </c>
      <c r="I178" s="455">
        <v>2786813</v>
      </c>
      <c r="J178" s="455">
        <v>3935986</v>
      </c>
      <c r="K178" s="455">
        <v>4182910</v>
      </c>
      <c r="L178" s="455">
        <v>4660059</v>
      </c>
      <c r="M178" s="455">
        <v>5191889</v>
      </c>
      <c r="N178" s="455">
        <v>4783343</v>
      </c>
      <c r="O178" s="455">
        <v>6940728</v>
      </c>
      <c r="P178" s="455">
        <v>5091123</v>
      </c>
      <c r="Q178" s="455">
        <v>6071861</v>
      </c>
      <c r="R178" s="455">
        <v>7672292</v>
      </c>
    </row>
    <row r="179" spans="1:18">
      <c r="A179" s="322" t="s">
        <v>290</v>
      </c>
      <c r="C179" s="325">
        <v>1039150000</v>
      </c>
      <c r="D179" s="322" t="s">
        <v>609</v>
      </c>
      <c r="E179" s="455">
        <v>51277</v>
      </c>
      <c r="F179" s="455">
        <v>48153</v>
      </c>
      <c r="G179" s="455">
        <v>40328</v>
      </c>
      <c r="H179" s="455">
        <v>44378</v>
      </c>
      <c r="I179" s="455">
        <v>44539</v>
      </c>
      <c r="J179" s="455">
        <v>35657</v>
      </c>
      <c r="K179" s="455">
        <v>27799</v>
      </c>
      <c r="L179" s="455">
        <v>31509</v>
      </c>
      <c r="M179" s="455">
        <v>27313</v>
      </c>
      <c r="N179" s="455">
        <v>16564</v>
      </c>
      <c r="O179" s="455">
        <v>27772</v>
      </c>
      <c r="P179" s="455">
        <v>9284</v>
      </c>
    </row>
    <row r="180" spans="1:18">
      <c r="A180" s="322" t="s">
        <v>290</v>
      </c>
      <c r="C180" s="325">
        <v>1039160000</v>
      </c>
      <c r="D180" s="322" t="s">
        <v>610</v>
      </c>
    </row>
    <row r="181" spans="1:18">
      <c r="A181" s="322" t="s">
        <v>290</v>
      </c>
      <c r="C181" s="325">
        <v>1039171000</v>
      </c>
      <c r="D181" s="322" t="s">
        <v>611</v>
      </c>
      <c r="P181" s="455">
        <v>4090081</v>
      </c>
      <c r="Q181" s="455">
        <v>5266443</v>
      </c>
      <c r="R181" s="455">
        <v>6157750</v>
      </c>
    </row>
    <row r="182" spans="1:18">
      <c r="A182" s="322" t="s">
        <v>290</v>
      </c>
      <c r="C182" s="325">
        <v>1039172100</v>
      </c>
      <c r="D182" s="322" t="s">
        <v>612</v>
      </c>
      <c r="E182" s="455">
        <v>24241</v>
      </c>
      <c r="F182" s="455">
        <v>49139</v>
      </c>
      <c r="G182" s="455">
        <v>41621</v>
      </c>
      <c r="H182" s="455">
        <v>29095</v>
      </c>
      <c r="I182" s="455">
        <v>6791</v>
      </c>
      <c r="J182" s="455">
        <v>10582</v>
      </c>
      <c r="K182" s="455">
        <v>6068</v>
      </c>
      <c r="L182" s="455">
        <v>2728</v>
      </c>
      <c r="M182" s="455">
        <v>2030</v>
      </c>
    </row>
    <row r="183" spans="1:18">
      <c r="A183" s="322" t="s">
        <v>290</v>
      </c>
      <c r="C183" s="325">
        <v>1039172500</v>
      </c>
      <c r="D183" s="322" t="s">
        <v>613</v>
      </c>
      <c r="E183" s="455">
        <v>8933</v>
      </c>
      <c r="F183" s="455">
        <v>32463</v>
      </c>
      <c r="M183" s="455">
        <v>29940</v>
      </c>
    </row>
    <row r="184" spans="1:18">
      <c r="A184" s="322" t="s">
        <v>290</v>
      </c>
      <c r="C184" s="325">
        <v>1039173000</v>
      </c>
      <c r="D184" s="322" t="s">
        <v>614</v>
      </c>
      <c r="E184" s="455">
        <v>7823</v>
      </c>
      <c r="F184" s="455">
        <v>31978</v>
      </c>
      <c r="G184" s="455">
        <v>24716</v>
      </c>
      <c r="H184" s="455">
        <v>36848</v>
      </c>
      <c r="I184" s="455">
        <v>20487</v>
      </c>
      <c r="J184" s="455">
        <v>15606</v>
      </c>
      <c r="K184" s="455">
        <v>76339</v>
      </c>
      <c r="L184" s="455">
        <v>86849</v>
      </c>
      <c r="M184" s="455">
        <v>129576</v>
      </c>
      <c r="N184" s="455">
        <v>127546</v>
      </c>
      <c r="O184" s="455">
        <v>147812</v>
      </c>
      <c r="P184" s="455">
        <v>188886</v>
      </c>
      <c r="Q184" s="455">
        <v>171337</v>
      </c>
      <c r="R184" s="455">
        <v>198834</v>
      </c>
    </row>
    <row r="185" spans="1:18">
      <c r="A185" s="322" t="s">
        <v>290</v>
      </c>
      <c r="C185" s="325">
        <v>1039174000</v>
      </c>
      <c r="D185" s="322" t="s">
        <v>615</v>
      </c>
      <c r="E185" s="455">
        <v>761306</v>
      </c>
      <c r="F185" s="455">
        <v>383052</v>
      </c>
      <c r="G185" s="455">
        <v>328875</v>
      </c>
      <c r="H185" s="455">
        <v>305581</v>
      </c>
      <c r="I185" s="455">
        <v>167109</v>
      </c>
      <c r="J185" s="455">
        <v>339922</v>
      </c>
      <c r="K185" s="455">
        <v>212433</v>
      </c>
      <c r="L185" s="455">
        <v>217051</v>
      </c>
      <c r="M185" s="455">
        <v>240020</v>
      </c>
      <c r="N185" s="455">
        <v>221435</v>
      </c>
      <c r="O185" s="455">
        <v>301105</v>
      </c>
      <c r="P185" s="455">
        <v>525673</v>
      </c>
      <c r="Q185" s="455">
        <v>11401</v>
      </c>
      <c r="R185" s="455">
        <v>6436</v>
      </c>
    </row>
    <row r="186" spans="1:18">
      <c r="A186" s="322" t="s">
        <v>290</v>
      </c>
      <c r="C186" s="325">
        <v>1039175000</v>
      </c>
      <c r="D186" s="322" t="s">
        <v>616</v>
      </c>
      <c r="E186" s="455">
        <v>650719</v>
      </c>
      <c r="F186" s="455">
        <v>721935</v>
      </c>
      <c r="G186" s="455">
        <v>1165940</v>
      </c>
      <c r="H186" s="455">
        <v>1471844</v>
      </c>
      <c r="I186" s="455">
        <v>868917</v>
      </c>
      <c r="J186" s="455">
        <v>780696</v>
      </c>
      <c r="K186" s="455">
        <v>757137</v>
      </c>
      <c r="L186" s="455">
        <v>1051097</v>
      </c>
      <c r="M186" s="455">
        <v>880573</v>
      </c>
      <c r="N186" s="455">
        <v>819512</v>
      </c>
      <c r="O186" s="455">
        <v>539438</v>
      </c>
      <c r="P186" s="455">
        <v>434140</v>
      </c>
      <c r="Q186" s="455">
        <v>258774</v>
      </c>
      <c r="R186" s="455">
        <v>203431</v>
      </c>
    </row>
    <row r="187" spans="1:18">
      <c r="A187" s="322" t="s">
        <v>290</v>
      </c>
      <c r="C187" s="325">
        <v>1039176000</v>
      </c>
      <c r="D187" s="322" t="s">
        <v>617</v>
      </c>
    </row>
    <row r="188" spans="1:18">
      <c r="A188" s="322" t="s">
        <v>290</v>
      </c>
      <c r="C188" s="325">
        <v>1039177000</v>
      </c>
      <c r="D188" s="322" t="s">
        <v>618</v>
      </c>
    </row>
    <row r="189" spans="1:18">
      <c r="A189" s="322" t="s">
        <v>290</v>
      </c>
      <c r="C189" s="325">
        <v>1039178000</v>
      </c>
      <c r="D189" s="322" t="s">
        <v>619</v>
      </c>
    </row>
    <row r="190" spans="1:18">
      <c r="A190" s="322" t="s">
        <v>290</v>
      </c>
      <c r="C190" s="325">
        <v>1039179000</v>
      </c>
      <c r="D190" s="322" t="s">
        <v>620</v>
      </c>
      <c r="E190" s="455">
        <v>4204359</v>
      </c>
      <c r="F190" s="455">
        <v>4669993</v>
      </c>
      <c r="G190" s="455">
        <v>7618207</v>
      </c>
      <c r="H190" s="455">
        <v>11618803</v>
      </c>
      <c r="I190" s="455">
        <v>9456372</v>
      </c>
      <c r="J190" s="455">
        <v>9822896</v>
      </c>
      <c r="K190" s="455">
        <v>12774803</v>
      </c>
      <c r="L190" s="455">
        <v>13296719</v>
      </c>
      <c r="M190" s="455">
        <v>14361810</v>
      </c>
      <c r="N190" s="455">
        <v>18457790</v>
      </c>
      <c r="O190" s="455">
        <v>19020474</v>
      </c>
      <c r="P190" s="455">
        <v>14262848</v>
      </c>
      <c r="Q190" s="455">
        <v>18625553</v>
      </c>
      <c r="R190" s="455">
        <v>21504569</v>
      </c>
    </row>
    <row r="191" spans="1:18">
      <c r="A191" s="322" t="s">
        <v>290</v>
      </c>
      <c r="C191" s="325">
        <v>1039180000</v>
      </c>
      <c r="D191" s="322" t="s">
        <v>621</v>
      </c>
      <c r="E191" s="455">
        <v>5360569</v>
      </c>
      <c r="F191" s="455">
        <v>5038590</v>
      </c>
      <c r="G191" s="455">
        <v>4678023</v>
      </c>
      <c r="H191" s="455">
        <v>4819306</v>
      </c>
      <c r="I191" s="455">
        <v>3540108</v>
      </c>
      <c r="J191" s="455">
        <v>3704915</v>
      </c>
      <c r="K191" s="455">
        <v>3266350</v>
      </c>
      <c r="L191" s="455">
        <v>2765971</v>
      </c>
      <c r="M191" s="455">
        <v>3185137</v>
      </c>
      <c r="N191" s="455">
        <v>4104506</v>
      </c>
      <c r="O191" s="455">
        <v>4546241</v>
      </c>
      <c r="P191" s="455">
        <v>2799075</v>
      </c>
      <c r="Q191" s="455">
        <v>2588752</v>
      </c>
      <c r="R191" s="455">
        <v>4214317</v>
      </c>
    </row>
    <row r="192" spans="1:18">
      <c r="A192" s="322" t="s">
        <v>290</v>
      </c>
      <c r="C192" s="325">
        <v>1039210000</v>
      </c>
      <c r="D192" s="322" t="s">
        <v>622</v>
      </c>
      <c r="E192" s="455">
        <v>1818635</v>
      </c>
      <c r="F192" s="455">
        <v>2823300</v>
      </c>
      <c r="G192" s="455">
        <v>3324239</v>
      </c>
      <c r="H192" s="455">
        <v>2820799</v>
      </c>
      <c r="I192" s="455">
        <v>2209732</v>
      </c>
      <c r="J192" s="455">
        <v>2612566</v>
      </c>
      <c r="K192" s="455">
        <v>3867221</v>
      </c>
      <c r="L192" s="455">
        <v>3892500</v>
      </c>
      <c r="M192" s="455">
        <v>3930087</v>
      </c>
      <c r="N192" s="455">
        <v>3534350</v>
      </c>
      <c r="O192" s="455">
        <v>4668346</v>
      </c>
      <c r="P192" s="455">
        <v>4883648</v>
      </c>
      <c r="Q192" s="455">
        <v>5628179</v>
      </c>
      <c r="R192" s="455">
        <v>4663170</v>
      </c>
    </row>
    <row r="193" spans="1:18">
      <c r="A193" s="322" t="s">
        <v>290</v>
      </c>
      <c r="C193" s="325">
        <v>1039223000</v>
      </c>
      <c r="D193" s="322" t="s">
        <v>623</v>
      </c>
      <c r="M193" s="455">
        <v>109892</v>
      </c>
      <c r="O193" s="455">
        <v>173443</v>
      </c>
      <c r="P193" s="455">
        <v>764156</v>
      </c>
      <c r="Q193" s="455">
        <v>775347</v>
      </c>
      <c r="R193" s="455">
        <v>706329</v>
      </c>
    </row>
    <row r="194" spans="1:18">
      <c r="A194" s="322" t="s">
        <v>290</v>
      </c>
      <c r="C194" s="325">
        <v>1039229000</v>
      </c>
      <c r="D194" s="322" t="s">
        <v>624</v>
      </c>
      <c r="E194" s="455">
        <v>4241117</v>
      </c>
      <c r="F194" s="455">
        <v>4426803</v>
      </c>
      <c r="G194" s="455">
        <v>4709630</v>
      </c>
      <c r="H194" s="455">
        <v>3461993</v>
      </c>
      <c r="I194" s="455">
        <v>4681649</v>
      </c>
      <c r="J194" s="455">
        <v>4377440</v>
      </c>
      <c r="K194" s="455">
        <v>4482306</v>
      </c>
      <c r="L194" s="455">
        <v>3788230</v>
      </c>
      <c r="M194" s="455">
        <v>3907009</v>
      </c>
      <c r="N194" s="455">
        <v>3642171</v>
      </c>
      <c r="O194" s="455">
        <v>3793889</v>
      </c>
      <c r="P194" s="455">
        <v>2197552</v>
      </c>
      <c r="Q194" s="455">
        <v>1781782</v>
      </c>
      <c r="R194" s="455">
        <v>1602451</v>
      </c>
    </row>
    <row r="195" spans="1:18">
      <c r="A195" s="322" t="s">
        <v>290</v>
      </c>
      <c r="C195" s="325">
        <v>1039233000</v>
      </c>
      <c r="D195" s="322" t="s">
        <v>625</v>
      </c>
      <c r="E195" s="455">
        <v>276792</v>
      </c>
      <c r="F195" s="455">
        <v>492343</v>
      </c>
      <c r="G195" s="455">
        <v>2259129</v>
      </c>
      <c r="H195" s="455">
        <v>2647062</v>
      </c>
      <c r="I195" s="455">
        <v>2055266</v>
      </c>
      <c r="J195" s="455">
        <v>738197</v>
      </c>
      <c r="K195" s="455">
        <v>727816</v>
      </c>
      <c r="L195" s="455">
        <v>623299</v>
      </c>
      <c r="M195" s="455">
        <v>766161</v>
      </c>
      <c r="N195" s="455">
        <v>1108052</v>
      </c>
      <c r="O195" s="455">
        <v>1116044</v>
      </c>
      <c r="P195" s="455">
        <v>1321575</v>
      </c>
      <c r="Q195" s="455">
        <v>1474520</v>
      </c>
      <c r="R195" s="455">
        <v>1564829</v>
      </c>
    </row>
    <row r="196" spans="1:18">
      <c r="A196" s="322" t="s">
        <v>290</v>
      </c>
      <c r="C196" s="325">
        <v>1039239000</v>
      </c>
      <c r="D196" s="322" t="s">
        <v>626</v>
      </c>
      <c r="E196" s="455">
        <v>2548882</v>
      </c>
      <c r="F196" s="455">
        <v>2305374</v>
      </c>
      <c r="G196" s="455">
        <v>942850</v>
      </c>
      <c r="H196" s="455">
        <v>885869</v>
      </c>
      <c r="I196" s="455">
        <v>367282</v>
      </c>
      <c r="J196" s="455">
        <v>1489692</v>
      </c>
      <c r="K196" s="455">
        <v>1227578</v>
      </c>
      <c r="L196" s="455">
        <v>1933625</v>
      </c>
      <c r="M196" s="455">
        <v>1895596</v>
      </c>
      <c r="N196" s="455">
        <v>1758698</v>
      </c>
      <c r="O196" s="455">
        <v>1648571</v>
      </c>
      <c r="P196" s="455">
        <v>2425392</v>
      </c>
      <c r="Q196" s="455">
        <v>3399798</v>
      </c>
      <c r="R196" s="455">
        <v>1757636</v>
      </c>
    </row>
    <row r="197" spans="1:18">
      <c r="A197" s="322" t="s">
        <v>290</v>
      </c>
      <c r="C197" s="325">
        <v>1039241000</v>
      </c>
      <c r="D197" s="322" t="s">
        <v>627</v>
      </c>
    </row>
    <row r="198" spans="1:18">
      <c r="A198" s="322" t="s">
        <v>290</v>
      </c>
      <c r="C198" s="325">
        <v>1039243000</v>
      </c>
      <c r="D198" s="322" t="s">
        <v>628</v>
      </c>
    </row>
    <row r="199" spans="1:18">
      <c r="A199" s="322" t="s">
        <v>290</v>
      </c>
      <c r="C199" s="325">
        <v>1039251000</v>
      </c>
      <c r="D199" s="322" t="s">
        <v>629</v>
      </c>
    </row>
    <row r="200" spans="1:18">
      <c r="A200" s="322" t="s">
        <v>290</v>
      </c>
      <c r="C200" s="325">
        <v>1039252000</v>
      </c>
      <c r="D200" s="322" t="s">
        <v>630</v>
      </c>
      <c r="E200" s="455">
        <v>239780</v>
      </c>
      <c r="F200" s="455">
        <v>265575</v>
      </c>
      <c r="G200" s="455">
        <v>202250</v>
      </c>
      <c r="H200" s="455">
        <v>253487</v>
      </c>
      <c r="I200" s="455">
        <v>453821</v>
      </c>
      <c r="J200" s="455">
        <v>456099</v>
      </c>
      <c r="K200" s="455">
        <v>424100</v>
      </c>
      <c r="L200" s="455">
        <v>360819</v>
      </c>
      <c r="M200" s="455">
        <v>304798</v>
      </c>
      <c r="N200" s="455">
        <v>441369</v>
      </c>
      <c r="O200" s="455">
        <v>362456</v>
      </c>
      <c r="P200" s="455">
        <v>299859</v>
      </c>
    </row>
    <row r="201" spans="1:18">
      <c r="A201" s="322" t="s">
        <v>290</v>
      </c>
      <c r="C201" s="325">
        <v>1039255000</v>
      </c>
      <c r="D201" s="322" t="s">
        <v>631</v>
      </c>
      <c r="E201" s="455">
        <v>828020</v>
      </c>
      <c r="F201" s="455">
        <v>876960</v>
      </c>
      <c r="G201" s="455">
        <v>560590</v>
      </c>
      <c r="H201" s="455">
        <v>847960</v>
      </c>
      <c r="J201" s="455">
        <v>24159</v>
      </c>
      <c r="O201" s="455">
        <v>402850</v>
      </c>
      <c r="P201" s="455">
        <v>6816</v>
      </c>
    </row>
    <row r="202" spans="1:18">
      <c r="A202" s="322" t="s">
        <v>290</v>
      </c>
      <c r="C202" s="325">
        <v>1039300000</v>
      </c>
      <c r="D202" s="322" t="s">
        <v>632</v>
      </c>
      <c r="E202" s="455">
        <v>844080</v>
      </c>
      <c r="F202" s="455">
        <v>984480</v>
      </c>
      <c r="G202" s="455">
        <v>589780</v>
      </c>
      <c r="M202" s="455">
        <v>410740</v>
      </c>
      <c r="N202" s="455">
        <v>547940</v>
      </c>
      <c r="O202" s="455">
        <v>631180</v>
      </c>
      <c r="P202" s="455">
        <v>765400</v>
      </c>
      <c r="Q202" s="455">
        <v>237960</v>
      </c>
      <c r="R202" s="455">
        <v>766340</v>
      </c>
    </row>
    <row r="203" spans="1:18">
      <c r="A203" s="322" t="s">
        <v>290</v>
      </c>
      <c r="C203" s="325">
        <v>1039910000</v>
      </c>
      <c r="D203" s="322" t="s">
        <v>633</v>
      </c>
    </row>
    <row r="204" spans="1:18">
      <c r="A204" s="322" t="s">
        <v>290</v>
      </c>
      <c r="C204" s="325">
        <v>1039292000</v>
      </c>
      <c r="D204" s="322" t="s">
        <v>634</v>
      </c>
      <c r="Q204" s="455">
        <v>376775</v>
      </c>
      <c r="R204" s="455">
        <v>343090</v>
      </c>
    </row>
    <row r="205" spans="1:18">
      <c r="A205" s="322" t="s">
        <v>290</v>
      </c>
      <c r="C205" s="325">
        <v>1041110000</v>
      </c>
      <c r="D205" s="322" t="s">
        <v>635</v>
      </c>
    </row>
    <row r="206" spans="1:18">
      <c r="A206" s="322" t="s">
        <v>290</v>
      </c>
      <c r="C206" s="325">
        <v>1039295000</v>
      </c>
      <c r="D206" s="322" t="s">
        <v>636</v>
      </c>
      <c r="Q206" s="455">
        <v>7075</v>
      </c>
    </row>
    <row r="207" spans="1:18">
      <c r="A207" s="322" t="s">
        <v>290</v>
      </c>
      <c r="C207" s="325">
        <v>1041120000</v>
      </c>
      <c r="D207" s="322" t="s">
        <v>637</v>
      </c>
    </row>
    <row r="208" spans="1:18">
      <c r="A208" s="322" t="s">
        <v>290</v>
      </c>
      <c r="C208" s="325">
        <v>1041190000</v>
      </c>
      <c r="D208" s="322" t="s">
        <v>638</v>
      </c>
      <c r="E208" s="455">
        <v>2022630</v>
      </c>
      <c r="F208" s="455">
        <v>2466501</v>
      </c>
      <c r="G208" s="455">
        <v>195550</v>
      </c>
      <c r="H208" s="455">
        <v>144821</v>
      </c>
      <c r="J208" s="455">
        <v>818618</v>
      </c>
      <c r="K208" s="455">
        <v>735192</v>
      </c>
      <c r="L208" s="455">
        <v>283542</v>
      </c>
    </row>
    <row r="209" spans="1:18">
      <c r="A209" s="322" t="s">
        <v>290</v>
      </c>
      <c r="C209" s="325">
        <v>1041210000</v>
      </c>
      <c r="D209" s="322" t="s">
        <v>639</v>
      </c>
      <c r="L209" s="455">
        <v>497640</v>
      </c>
      <c r="M209" s="455">
        <v>766620</v>
      </c>
      <c r="N209" s="455">
        <v>459440</v>
      </c>
      <c r="O209" s="455">
        <v>119900</v>
      </c>
      <c r="P209" s="455">
        <v>199490</v>
      </c>
    </row>
    <row r="210" spans="1:18">
      <c r="A210" s="322" t="s">
        <v>290</v>
      </c>
      <c r="C210" s="325">
        <v>1041220000</v>
      </c>
      <c r="D210" s="322" t="s">
        <v>640</v>
      </c>
      <c r="O210" s="455">
        <v>335</v>
      </c>
      <c r="P210" s="455">
        <v>98</v>
      </c>
    </row>
    <row r="211" spans="1:18">
      <c r="A211" s="322" t="s">
        <v>290</v>
      </c>
      <c r="C211" s="325">
        <v>1041231000</v>
      </c>
      <c r="D211" s="322" t="s">
        <v>641</v>
      </c>
    </row>
    <row r="212" spans="1:18">
      <c r="A212" s="322" t="s">
        <v>290</v>
      </c>
      <c r="C212" s="325">
        <v>1041233000</v>
      </c>
      <c r="D212" s="322" t="s">
        <v>642</v>
      </c>
    </row>
    <row r="213" spans="1:18">
      <c r="A213" s="322" t="s">
        <v>290</v>
      </c>
      <c r="C213" s="325">
        <v>1041240000</v>
      </c>
      <c r="D213" s="322" t="s">
        <v>643</v>
      </c>
      <c r="O213" s="455">
        <v>2165</v>
      </c>
      <c r="P213" s="455">
        <v>3962</v>
      </c>
    </row>
    <row r="214" spans="1:18">
      <c r="A214" s="322" t="s">
        <v>290</v>
      </c>
      <c r="C214" s="325">
        <v>1041250000</v>
      </c>
      <c r="D214" s="322" t="s">
        <v>644</v>
      </c>
    </row>
    <row r="215" spans="1:18">
      <c r="A215" s="322" t="s">
        <v>290</v>
      </c>
      <c r="C215" s="325">
        <v>1041222000</v>
      </c>
      <c r="D215" s="322" t="s">
        <v>642</v>
      </c>
      <c r="R215" s="455">
        <v>2143</v>
      </c>
    </row>
    <row r="216" spans="1:18">
      <c r="A216" s="322" t="s">
        <v>290</v>
      </c>
      <c r="C216" s="325">
        <v>1041260000</v>
      </c>
      <c r="D216" s="322" t="s">
        <v>645</v>
      </c>
      <c r="F216" s="455">
        <v>7579680</v>
      </c>
      <c r="G216" s="455">
        <v>9352765</v>
      </c>
      <c r="H216" s="455">
        <v>22190096</v>
      </c>
      <c r="I216" s="455">
        <v>13740733</v>
      </c>
      <c r="J216" s="455">
        <v>11876404</v>
      </c>
      <c r="K216" s="455">
        <v>40755607</v>
      </c>
      <c r="L216" s="455">
        <v>3911286</v>
      </c>
      <c r="M216" s="455">
        <v>64946854</v>
      </c>
      <c r="N216" s="455">
        <v>63282373</v>
      </c>
      <c r="O216" s="455">
        <v>67890385</v>
      </c>
      <c r="P216" s="455">
        <v>69587019</v>
      </c>
    </row>
    <row r="217" spans="1:18">
      <c r="A217" s="322" t="s">
        <v>290</v>
      </c>
      <c r="C217" s="325">
        <v>1041270000</v>
      </c>
      <c r="D217" s="322" t="s">
        <v>646</v>
      </c>
    </row>
    <row r="218" spans="1:18">
      <c r="A218" s="322" t="s">
        <v>290</v>
      </c>
      <c r="C218" s="325">
        <v>1041230000</v>
      </c>
      <c r="D218" s="322" t="s">
        <v>647</v>
      </c>
      <c r="Q218" s="455">
        <v>4011</v>
      </c>
      <c r="R218" s="455">
        <v>4705</v>
      </c>
    </row>
    <row r="219" spans="1:18">
      <c r="A219" s="322" t="s">
        <v>290</v>
      </c>
      <c r="C219" s="325">
        <v>1041280000</v>
      </c>
      <c r="D219" s="322" t="s">
        <v>648</v>
      </c>
    </row>
    <row r="220" spans="1:18">
      <c r="A220" s="322" t="s">
        <v>290</v>
      </c>
      <c r="C220" s="325">
        <v>1041290000</v>
      </c>
      <c r="D220" s="322" t="s">
        <v>649</v>
      </c>
      <c r="E220" s="455">
        <v>2224</v>
      </c>
      <c r="F220" s="455">
        <v>92</v>
      </c>
      <c r="G220" s="455">
        <v>273</v>
      </c>
      <c r="H220" s="455">
        <v>127</v>
      </c>
      <c r="I220" s="455">
        <v>77</v>
      </c>
      <c r="J220" s="455">
        <v>125</v>
      </c>
      <c r="K220" s="455">
        <v>20264</v>
      </c>
      <c r="L220" s="455">
        <v>9342</v>
      </c>
      <c r="M220" s="455">
        <v>7486</v>
      </c>
      <c r="N220" s="455">
        <v>5479</v>
      </c>
      <c r="O220" s="455">
        <v>19235</v>
      </c>
      <c r="P220" s="455">
        <v>24363</v>
      </c>
    </row>
    <row r="221" spans="1:18">
      <c r="A221" s="322" t="s">
        <v>290</v>
      </c>
      <c r="C221" s="325">
        <v>1041300000</v>
      </c>
      <c r="D221" s="322" t="s">
        <v>650</v>
      </c>
    </row>
    <row r="222" spans="1:18">
      <c r="A222" s="322" t="s">
        <v>290</v>
      </c>
      <c r="C222" s="325">
        <v>1041413000</v>
      </c>
      <c r="D222" s="322" t="s">
        <v>651</v>
      </c>
      <c r="L222" s="455">
        <v>3425990</v>
      </c>
      <c r="M222" s="455">
        <v>5882660</v>
      </c>
      <c r="N222" s="455">
        <v>4612930</v>
      </c>
      <c r="O222" s="455">
        <v>1577015</v>
      </c>
      <c r="P222" s="455">
        <v>1638940</v>
      </c>
    </row>
    <row r="223" spans="1:18">
      <c r="A223" s="322" t="s">
        <v>290</v>
      </c>
      <c r="C223" s="325">
        <v>1041241000</v>
      </c>
      <c r="D223" s="322" t="s">
        <v>652</v>
      </c>
      <c r="Q223" s="455">
        <v>71587623</v>
      </c>
      <c r="R223" s="455">
        <v>75286548</v>
      </c>
    </row>
    <row r="224" spans="1:18">
      <c r="A224" s="322" t="s">
        <v>290</v>
      </c>
      <c r="C224" s="325">
        <v>1041415000</v>
      </c>
      <c r="D224" s="322" t="s">
        <v>653</v>
      </c>
    </row>
    <row r="225" spans="1:18">
      <c r="A225" s="322" t="s">
        <v>290</v>
      </c>
      <c r="C225" s="325">
        <v>1041417000</v>
      </c>
      <c r="D225" s="322" t="s">
        <v>654</v>
      </c>
      <c r="E225" s="455">
        <v>14008600</v>
      </c>
      <c r="F225" s="455">
        <v>14284210</v>
      </c>
      <c r="G225" s="455">
        <v>19868138</v>
      </c>
      <c r="H225" s="455">
        <v>105066922</v>
      </c>
      <c r="I225" s="455">
        <v>122385434</v>
      </c>
      <c r="J225" s="455">
        <v>123724102</v>
      </c>
      <c r="K225" s="455">
        <v>125629926</v>
      </c>
      <c r="L225" s="455">
        <v>114209514</v>
      </c>
      <c r="M225" s="455">
        <v>124286535</v>
      </c>
      <c r="N225" s="455">
        <v>119339414</v>
      </c>
      <c r="O225" s="455">
        <v>128740253</v>
      </c>
      <c r="P225" s="455">
        <v>122679287</v>
      </c>
      <c r="Q225" s="455">
        <v>126661618</v>
      </c>
      <c r="R225" s="455">
        <v>146303276</v>
      </c>
    </row>
    <row r="226" spans="1:18">
      <c r="A226" s="322" t="s">
        <v>290</v>
      </c>
      <c r="C226" s="325">
        <v>1041251000</v>
      </c>
      <c r="D226" s="322" t="s">
        <v>655</v>
      </c>
      <c r="R226" s="455">
        <v>455</v>
      </c>
    </row>
    <row r="227" spans="1:18">
      <c r="A227" s="322" t="s">
        <v>290</v>
      </c>
      <c r="C227" s="325">
        <v>1041419000</v>
      </c>
      <c r="D227" s="322" t="s">
        <v>656</v>
      </c>
      <c r="K227" s="455">
        <v>58168</v>
      </c>
      <c r="L227" s="455">
        <v>30841</v>
      </c>
      <c r="M227" s="455">
        <v>23686</v>
      </c>
      <c r="N227" s="455">
        <v>16674</v>
      </c>
    </row>
    <row r="228" spans="1:18">
      <c r="A228" s="322" t="s">
        <v>290</v>
      </c>
      <c r="C228" s="325">
        <v>1041420000</v>
      </c>
      <c r="D228" s="322" t="s">
        <v>657</v>
      </c>
    </row>
    <row r="229" spans="1:18">
      <c r="A229" s="322" t="s">
        <v>290</v>
      </c>
      <c r="C229" s="325">
        <v>1041510000</v>
      </c>
      <c r="D229" s="322" t="s">
        <v>658</v>
      </c>
    </row>
    <row r="230" spans="1:18">
      <c r="A230" s="322" t="s">
        <v>290</v>
      </c>
      <c r="C230" s="325">
        <v>1041520000</v>
      </c>
      <c r="D230" s="322" t="s">
        <v>659</v>
      </c>
    </row>
    <row r="231" spans="1:18">
      <c r="A231" s="322" t="s">
        <v>290</v>
      </c>
      <c r="C231" s="325">
        <v>1041291000</v>
      </c>
      <c r="D231" s="322" t="s">
        <v>660</v>
      </c>
      <c r="Q231" s="455">
        <v>25271</v>
      </c>
      <c r="R231" s="455">
        <v>29221</v>
      </c>
    </row>
    <row r="232" spans="1:18">
      <c r="A232" s="322" t="s">
        <v>290</v>
      </c>
      <c r="C232" s="325">
        <v>1041531000</v>
      </c>
      <c r="D232" s="322" t="s">
        <v>661</v>
      </c>
    </row>
    <row r="233" spans="1:18">
      <c r="A233" s="322" t="s">
        <v>290</v>
      </c>
      <c r="C233" s="325">
        <v>1041533000</v>
      </c>
      <c r="D233" s="322" t="s">
        <v>662</v>
      </c>
    </row>
    <row r="234" spans="1:18">
      <c r="A234" s="322" t="s">
        <v>290</v>
      </c>
      <c r="C234" s="325">
        <v>1041540000</v>
      </c>
      <c r="D234" s="322" t="s">
        <v>663</v>
      </c>
    </row>
    <row r="235" spans="1:18">
      <c r="A235" s="322" t="s">
        <v>290</v>
      </c>
      <c r="C235" s="325">
        <v>1041550000</v>
      </c>
      <c r="D235" s="322" t="s">
        <v>664</v>
      </c>
    </row>
    <row r="236" spans="1:18">
      <c r="A236" s="322" t="s">
        <v>290</v>
      </c>
      <c r="C236" s="325">
        <v>1041560000</v>
      </c>
      <c r="D236" s="322" t="s">
        <v>665</v>
      </c>
      <c r="I236" s="455">
        <v>3379386</v>
      </c>
      <c r="J236" s="455">
        <v>4501829</v>
      </c>
      <c r="K236" s="455">
        <v>2166137</v>
      </c>
      <c r="L236" s="455">
        <v>3158261</v>
      </c>
      <c r="M236" s="455">
        <v>2590410</v>
      </c>
      <c r="N236" s="455">
        <v>5618079</v>
      </c>
      <c r="O236" s="455">
        <v>12189672</v>
      </c>
      <c r="P236" s="455">
        <v>793674</v>
      </c>
      <c r="Q236" s="455">
        <v>665009</v>
      </c>
      <c r="R236" s="455">
        <v>110831</v>
      </c>
    </row>
    <row r="237" spans="1:18">
      <c r="A237" s="322" t="s">
        <v>290</v>
      </c>
      <c r="C237" s="325">
        <v>1041570000</v>
      </c>
      <c r="D237" s="322" t="s">
        <v>666</v>
      </c>
      <c r="R237" s="455">
        <v>560</v>
      </c>
    </row>
    <row r="238" spans="1:18">
      <c r="A238" s="322" t="s">
        <v>290</v>
      </c>
      <c r="C238" s="325">
        <v>1041580000</v>
      </c>
      <c r="D238" s="322" t="s">
        <v>667</v>
      </c>
      <c r="R238" s="455">
        <v>610</v>
      </c>
    </row>
    <row r="239" spans="1:18">
      <c r="A239" s="322" t="s">
        <v>290</v>
      </c>
      <c r="C239" s="325">
        <v>1041590000</v>
      </c>
      <c r="D239" s="322" t="s">
        <v>668</v>
      </c>
      <c r="P239" s="455">
        <v>73522</v>
      </c>
      <c r="Q239" s="455">
        <v>45029</v>
      </c>
      <c r="R239" s="455">
        <v>40579</v>
      </c>
    </row>
    <row r="240" spans="1:18">
      <c r="A240" s="322" t="s">
        <v>290</v>
      </c>
      <c r="C240" s="325">
        <v>1041603000</v>
      </c>
      <c r="D240" s="322" t="s">
        <v>669</v>
      </c>
    </row>
    <row r="241" spans="1:18">
      <c r="A241" s="322" t="s">
        <v>290</v>
      </c>
      <c r="C241" s="325">
        <v>1041605000</v>
      </c>
      <c r="D241" s="322" t="s">
        <v>670</v>
      </c>
    </row>
    <row r="242" spans="1:18">
      <c r="A242" s="322" t="s">
        <v>290</v>
      </c>
      <c r="C242" s="325">
        <v>1041710000</v>
      </c>
      <c r="D242" s="322" t="s">
        <v>671</v>
      </c>
    </row>
    <row r="243" spans="1:18">
      <c r="A243" s="322" t="s">
        <v>290</v>
      </c>
      <c r="C243" s="325">
        <v>1041720000</v>
      </c>
      <c r="D243" s="322" t="s">
        <v>672</v>
      </c>
      <c r="M243" s="455">
        <v>86000</v>
      </c>
      <c r="N243" s="455">
        <v>147939</v>
      </c>
    </row>
    <row r="244" spans="1:18">
      <c r="A244" s="322" t="s">
        <v>290</v>
      </c>
      <c r="C244" s="325">
        <v>1042103000</v>
      </c>
      <c r="D244" s="322" t="s">
        <v>376</v>
      </c>
      <c r="E244" s="455">
        <v>7179585</v>
      </c>
      <c r="F244" s="455">
        <v>9881105</v>
      </c>
      <c r="G244" s="455">
        <v>10543273</v>
      </c>
      <c r="H244" s="455">
        <v>11369384</v>
      </c>
      <c r="I244" s="455">
        <v>11380869</v>
      </c>
      <c r="J244" s="455">
        <v>13464639</v>
      </c>
      <c r="K244" s="455">
        <v>14109440</v>
      </c>
      <c r="L244" s="455">
        <v>13322516</v>
      </c>
      <c r="M244" s="455">
        <v>12828416</v>
      </c>
      <c r="N244" s="455">
        <v>14813885</v>
      </c>
      <c r="O244" s="455">
        <v>13822982</v>
      </c>
      <c r="P244" s="455">
        <v>13801859</v>
      </c>
      <c r="Q244" s="455">
        <v>12913984</v>
      </c>
      <c r="R244" s="455">
        <v>11836757</v>
      </c>
    </row>
    <row r="245" spans="1:18">
      <c r="A245" s="322" t="s">
        <v>290</v>
      </c>
      <c r="C245" s="325">
        <v>1042105000</v>
      </c>
      <c r="D245" s="322" t="s">
        <v>673</v>
      </c>
    </row>
    <row r="246" spans="1:18">
      <c r="A246" s="322" t="s">
        <v>290</v>
      </c>
      <c r="C246" s="325">
        <v>1051113300</v>
      </c>
      <c r="D246" s="322" t="s">
        <v>674</v>
      </c>
      <c r="E246" s="455">
        <v>5877161</v>
      </c>
      <c r="F246" s="455">
        <v>1911472</v>
      </c>
      <c r="G246" s="455">
        <v>2502528</v>
      </c>
      <c r="H246" s="455">
        <v>2820135</v>
      </c>
      <c r="I246" s="455">
        <v>2012645</v>
      </c>
      <c r="J246" s="455">
        <v>1214289</v>
      </c>
      <c r="K246" s="455">
        <v>1012354</v>
      </c>
      <c r="L246" s="455">
        <v>656965</v>
      </c>
      <c r="M246" s="455">
        <v>787355</v>
      </c>
      <c r="N246" s="455">
        <v>684280</v>
      </c>
      <c r="O246" s="455">
        <v>538661</v>
      </c>
      <c r="P246" s="455">
        <v>422527</v>
      </c>
      <c r="Q246" s="455">
        <v>331341</v>
      </c>
      <c r="R246" s="455">
        <v>192677</v>
      </c>
    </row>
    <row r="247" spans="1:18">
      <c r="A247" s="322" t="s">
        <v>290</v>
      </c>
      <c r="C247" s="325">
        <v>1051113700</v>
      </c>
      <c r="D247" s="322" t="s">
        <v>675</v>
      </c>
      <c r="F247" s="455">
        <v>3282116</v>
      </c>
      <c r="G247" s="455">
        <v>17569316</v>
      </c>
      <c r="H247" s="455">
        <v>18525318</v>
      </c>
      <c r="I247" s="455">
        <v>10629995</v>
      </c>
      <c r="J247" s="455">
        <v>5534680</v>
      </c>
      <c r="K247" s="455">
        <v>12675129</v>
      </c>
      <c r="L247" s="455">
        <v>8941482</v>
      </c>
      <c r="M247" s="455">
        <v>8500575</v>
      </c>
      <c r="N247" s="455">
        <v>15498395</v>
      </c>
      <c r="O247" s="455">
        <v>18388247</v>
      </c>
      <c r="P247" s="455">
        <v>16406074</v>
      </c>
      <c r="Q247" s="455">
        <v>112538916</v>
      </c>
      <c r="R247" s="455">
        <v>145187605</v>
      </c>
    </row>
    <row r="248" spans="1:18">
      <c r="A248" s="322" t="s">
        <v>290</v>
      </c>
      <c r="C248" s="325">
        <v>1051114200</v>
      </c>
      <c r="D248" s="322" t="s">
        <v>676</v>
      </c>
      <c r="E248" s="455">
        <v>59092328</v>
      </c>
      <c r="F248" s="455">
        <v>75986560</v>
      </c>
      <c r="G248" s="455">
        <v>76047619</v>
      </c>
      <c r="H248" s="455">
        <v>82586166</v>
      </c>
      <c r="I248" s="455">
        <v>85147659</v>
      </c>
      <c r="J248" s="455">
        <v>85558850</v>
      </c>
      <c r="K248" s="455">
        <v>88124648</v>
      </c>
      <c r="L248" s="455">
        <v>89865915</v>
      </c>
      <c r="M248" s="455">
        <v>91375119</v>
      </c>
      <c r="N248" s="455">
        <v>94033437</v>
      </c>
      <c r="O248" s="455">
        <v>92454529</v>
      </c>
      <c r="P248" s="455">
        <v>91219539</v>
      </c>
      <c r="Q248" s="455">
        <v>87526031</v>
      </c>
      <c r="R248" s="455">
        <v>86314373</v>
      </c>
    </row>
    <row r="249" spans="1:18">
      <c r="A249" s="322" t="s">
        <v>290</v>
      </c>
      <c r="C249" s="325">
        <v>1051114800</v>
      </c>
      <c r="D249" s="322" t="s">
        <v>677</v>
      </c>
      <c r="E249" s="455">
        <v>14229219</v>
      </c>
      <c r="F249" s="455">
        <v>2380505</v>
      </c>
      <c r="G249" s="455">
        <v>1638201</v>
      </c>
      <c r="H249" s="455">
        <v>1070463</v>
      </c>
      <c r="I249" s="455">
        <v>1734739</v>
      </c>
      <c r="J249" s="455">
        <v>1654357</v>
      </c>
      <c r="K249" s="455">
        <v>837005</v>
      </c>
      <c r="L249" s="455">
        <v>815599</v>
      </c>
      <c r="M249" s="455">
        <v>910869</v>
      </c>
      <c r="N249" s="455">
        <v>33805261</v>
      </c>
      <c r="O249" s="455">
        <v>1336733</v>
      </c>
      <c r="P249" s="455">
        <v>1485036</v>
      </c>
      <c r="Q249" s="455">
        <v>1701629</v>
      </c>
      <c r="R249" s="455">
        <v>1424149</v>
      </c>
    </row>
    <row r="250" spans="1:18">
      <c r="A250" s="322" t="s">
        <v>290</v>
      </c>
      <c r="C250" s="325">
        <v>1051121000</v>
      </c>
      <c r="D250" s="322" t="s">
        <v>678</v>
      </c>
      <c r="E250" s="455">
        <v>37433711</v>
      </c>
      <c r="F250" s="455">
        <v>182144</v>
      </c>
      <c r="G250" s="455">
        <v>228002</v>
      </c>
      <c r="H250" s="455">
        <v>274316</v>
      </c>
      <c r="I250" s="455">
        <v>281405</v>
      </c>
      <c r="J250" s="455">
        <v>261470</v>
      </c>
      <c r="K250" s="455">
        <v>338387</v>
      </c>
      <c r="L250" s="455">
        <v>329253</v>
      </c>
      <c r="M250" s="455">
        <v>390609</v>
      </c>
      <c r="N250" s="455">
        <v>328767</v>
      </c>
      <c r="O250" s="455">
        <v>329583</v>
      </c>
      <c r="P250" s="455">
        <v>315907</v>
      </c>
      <c r="Q250" s="455">
        <v>322644</v>
      </c>
      <c r="R250" s="455">
        <v>220559</v>
      </c>
    </row>
    <row r="251" spans="1:18">
      <c r="A251" s="322" t="s">
        <v>290</v>
      </c>
      <c r="C251" s="325">
        <v>1051122000</v>
      </c>
      <c r="D251" s="322" t="s">
        <v>679</v>
      </c>
      <c r="G251" s="455">
        <v>536449</v>
      </c>
      <c r="H251" s="455">
        <v>4901084</v>
      </c>
      <c r="I251" s="455">
        <v>5938787</v>
      </c>
    </row>
    <row r="252" spans="1:18">
      <c r="A252" s="322" t="s">
        <v>290</v>
      </c>
      <c r="C252" s="325">
        <v>1051123000</v>
      </c>
      <c r="D252" s="322" t="s">
        <v>680</v>
      </c>
      <c r="F252" s="455">
        <v>1143928</v>
      </c>
      <c r="G252" s="455">
        <v>812353</v>
      </c>
      <c r="H252" s="455">
        <v>845138</v>
      </c>
      <c r="I252" s="455">
        <v>889515</v>
      </c>
      <c r="J252" s="455">
        <v>988784</v>
      </c>
      <c r="K252" s="455">
        <v>1169686</v>
      </c>
      <c r="L252" s="455">
        <v>1180959</v>
      </c>
      <c r="M252" s="455">
        <v>1197017</v>
      </c>
      <c r="N252" s="455">
        <v>1254344</v>
      </c>
      <c r="O252" s="455">
        <v>1290612</v>
      </c>
      <c r="P252" s="455">
        <v>1301322</v>
      </c>
      <c r="Q252" s="455">
        <v>1210526</v>
      </c>
      <c r="R252" s="455">
        <v>1157547</v>
      </c>
    </row>
    <row r="253" spans="1:18">
      <c r="A253" s="322" t="s">
        <v>290</v>
      </c>
      <c r="C253" s="325">
        <v>1051124000</v>
      </c>
      <c r="D253" s="322" t="s">
        <v>681</v>
      </c>
      <c r="F253" s="455">
        <v>39148590</v>
      </c>
      <c r="G253" s="455">
        <v>41788438</v>
      </c>
      <c r="H253" s="455">
        <v>47904971</v>
      </c>
      <c r="I253" s="455">
        <v>43998675</v>
      </c>
      <c r="J253" s="455">
        <v>52836070</v>
      </c>
      <c r="K253" s="455">
        <v>76924648</v>
      </c>
      <c r="L253" s="455">
        <v>71665153</v>
      </c>
      <c r="M253" s="455">
        <v>54132183</v>
      </c>
      <c r="N253" s="455">
        <v>56652913</v>
      </c>
      <c r="O253" s="455">
        <v>64393927</v>
      </c>
      <c r="P253" s="455">
        <v>59365470</v>
      </c>
      <c r="Q253" s="455">
        <v>83811053</v>
      </c>
      <c r="R253" s="455">
        <v>81830743</v>
      </c>
    </row>
    <row r="254" spans="1:18">
      <c r="A254" s="322" t="s">
        <v>290</v>
      </c>
      <c r="C254" s="325">
        <v>1051213000</v>
      </c>
      <c r="D254" s="322" t="s">
        <v>682</v>
      </c>
      <c r="E254" s="455">
        <v>11408001</v>
      </c>
    </row>
    <row r="255" spans="1:18">
      <c r="A255" s="322" t="s">
        <v>290</v>
      </c>
      <c r="C255" s="325">
        <v>1051216000</v>
      </c>
      <c r="D255" s="322" t="s">
        <v>683</v>
      </c>
      <c r="F255" s="455">
        <v>11290156</v>
      </c>
      <c r="G255" s="455">
        <v>14804242</v>
      </c>
      <c r="H255" s="455">
        <v>8931415</v>
      </c>
      <c r="I255" s="455">
        <v>15663828</v>
      </c>
      <c r="J255" s="455">
        <v>12122471</v>
      </c>
      <c r="K255" s="455">
        <v>15735130</v>
      </c>
      <c r="L255" s="455">
        <v>18494187</v>
      </c>
      <c r="M255" s="455">
        <v>22500688</v>
      </c>
      <c r="N255" s="455">
        <v>28597167</v>
      </c>
      <c r="O255" s="455">
        <v>27564299</v>
      </c>
      <c r="P255" s="455">
        <v>29669621</v>
      </c>
      <c r="Q255" s="455">
        <v>21259952</v>
      </c>
      <c r="R255" s="455">
        <v>18133322</v>
      </c>
    </row>
    <row r="256" spans="1:18">
      <c r="A256" s="322" t="s">
        <v>290</v>
      </c>
      <c r="C256" s="325">
        <v>1051223000</v>
      </c>
      <c r="D256" s="322" t="s">
        <v>684</v>
      </c>
      <c r="E256" s="455">
        <v>297764</v>
      </c>
    </row>
    <row r="257" spans="1:18">
      <c r="A257" s="322" t="s">
        <v>290</v>
      </c>
      <c r="C257" s="325">
        <v>1051226000</v>
      </c>
      <c r="D257" s="322" t="s">
        <v>685</v>
      </c>
      <c r="F257" s="455">
        <v>267500</v>
      </c>
      <c r="G257" s="455">
        <v>292785</v>
      </c>
      <c r="H257" s="455">
        <v>4161681</v>
      </c>
      <c r="I257" s="455">
        <v>982364</v>
      </c>
      <c r="J257" s="455">
        <v>2859854</v>
      </c>
      <c r="K257" s="455">
        <v>1366344</v>
      </c>
      <c r="L257" s="455">
        <v>2033929</v>
      </c>
      <c r="M257" s="455">
        <v>368569</v>
      </c>
      <c r="N257" s="455">
        <v>4875</v>
      </c>
      <c r="R257" s="455">
        <v>614375</v>
      </c>
    </row>
    <row r="258" spans="1:18">
      <c r="A258" s="322" t="s">
        <v>290</v>
      </c>
      <c r="C258" s="325">
        <v>1051303000</v>
      </c>
      <c r="D258" s="322" t="s">
        <v>372</v>
      </c>
      <c r="E258" s="455">
        <v>8709182</v>
      </c>
      <c r="F258" s="455">
        <v>11341753</v>
      </c>
      <c r="G258" s="455">
        <v>10075239</v>
      </c>
      <c r="H258" s="455">
        <v>7860763</v>
      </c>
      <c r="I258" s="455">
        <v>10114706</v>
      </c>
      <c r="J258" s="455">
        <v>8284631</v>
      </c>
      <c r="K258" s="455">
        <v>8569860</v>
      </c>
      <c r="L258" s="455">
        <v>10502786</v>
      </c>
      <c r="M258" s="455">
        <v>9418261</v>
      </c>
      <c r="N258" s="455">
        <v>11442870</v>
      </c>
      <c r="O258" s="455">
        <v>8761046</v>
      </c>
      <c r="P258" s="455">
        <v>11106406</v>
      </c>
      <c r="Q258" s="455">
        <v>11210493</v>
      </c>
      <c r="R258" s="455">
        <v>9213094</v>
      </c>
    </row>
    <row r="259" spans="1:18">
      <c r="A259" s="322" t="s">
        <v>290</v>
      </c>
      <c r="C259" s="325">
        <v>1051305000</v>
      </c>
      <c r="D259" s="322" t="s">
        <v>373</v>
      </c>
      <c r="H259" s="455">
        <v>9908</v>
      </c>
      <c r="I259" s="455">
        <v>34211</v>
      </c>
      <c r="J259" s="455">
        <v>33247</v>
      </c>
      <c r="K259" s="455">
        <v>31354</v>
      </c>
      <c r="L259" s="455">
        <v>37539</v>
      </c>
      <c r="M259" s="455">
        <v>21459</v>
      </c>
      <c r="N259" s="455">
        <v>18007</v>
      </c>
      <c r="O259" s="455">
        <v>21857</v>
      </c>
      <c r="P259" s="455">
        <v>28488</v>
      </c>
      <c r="Q259" s="455">
        <v>39131</v>
      </c>
      <c r="R259" s="455">
        <v>43994</v>
      </c>
    </row>
    <row r="260" spans="1:18">
      <c r="A260" s="322" t="s">
        <v>290</v>
      </c>
      <c r="C260" s="325">
        <v>1051307000</v>
      </c>
      <c r="D260" s="322" t="s">
        <v>686</v>
      </c>
      <c r="E260" s="455">
        <v>7395812</v>
      </c>
      <c r="F260" s="455">
        <v>465838</v>
      </c>
      <c r="G260" s="455">
        <v>483195</v>
      </c>
      <c r="H260" s="455">
        <v>258865</v>
      </c>
      <c r="I260" s="455">
        <v>208611</v>
      </c>
      <c r="J260" s="455">
        <v>217319</v>
      </c>
      <c r="K260" s="455">
        <v>176365</v>
      </c>
      <c r="L260" s="455">
        <v>107080</v>
      </c>
      <c r="M260" s="455">
        <v>56911</v>
      </c>
      <c r="N260" s="455">
        <v>71986</v>
      </c>
      <c r="O260" s="455">
        <v>53961</v>
      </c>
      <c r="P260" s="455">
        <v>16735</v>
      </c>
    </row>
    <row r="261" spans="1:18">
      <c r="A261" s="322" t="s">
        <v>290</v>
      </c>
      <c r="C261" s="325">
        <v>1051403000</v>
      </c>
      <c r="D261" s="322" t="s">
        <v>687</v>
      </c>
      <c r="E261" s="455">
        <v>21045602</v>
      </c>
      <c r="F261" s="455">
        <v>38796663</v>
      </c>
      <c r="G261" s="455">
        <v>44523221</v>
      </c>
      <c r="H261" s="455">
        <v>53962580</v>
      </c>
      <c r="I261" s="455">
        <v>58314129</v>
      </c>
      <c r="J261" s="455">
        <v>55734818</v>
      </c>
      <c r="K261" s="455">
        <v>57241112</v>
      </c>
      <c r="L261" s="455">
        <v>68264426</v>
      </c>
      <c r="M261" s="455">
        <v>62701768</v>
      </c>
      <c r="N261" s="455">
        <v>66144780</v>
      </c>
      <c r="O261" s="455">
        <v>69318954</v>
      </c>
      <c r="P261" s="455">
        <v>73023094</v>
      </c>
      <c r="Q261" s="455">
        <v>72659652</v>
      </c>
      <c r="R261" s="455">
        <v>68850175</v>
      </c>
    </row>
    <row r="262" spans="1:18">
      <c r="A262" s="322" t="s">
        <v>290</v>
      </c>
      <c r="C262" s="325">
        <v>1051403010</v>
      </c>
      <c r="D262" s="322" t="s">
        <v>688</v>
      </c>
      <c r="E262" s="455">
        <v>3764428</v>
      </c>
      <c r="F262" s="455">
        <v>15005011</v>
      </c>
      <c r="G262" s="455">
        <v>17039706</v>
      </c>
      <c r="H262" s="455">
        <v>24195564</v>
      </c>
      <c r="I262" s="455">
        <v>27143540</v>
      </c>
      <c r="J262" s="455">
        <v>24037065</v>
      </c>
      <c r="K262" s="455">
        <v>24845048</v>
      </c>
      <c r="L262" s="455">
        <v>33668442</v>
      </c>
      <c r="M262" s="455">
        <v>27588684</v>
      </c>
      <c r="N262" s="455">
        <v>32965811</v>
      </c>
      <c r="O262" s="455">
        <v>39148333</v>
      </c>
      <c r="P262" s="455">
        <v>41273916</v>
      </c>
      <c r="Q262" s="455">
        <v>42080144</v>
      </c>
      <c r="R262" s="455">
        <v>38564002</v>
      </c>
    </row>
    <row r="263" spans="1:18">
      <c r="A263" s="322" t="s">
        <v>290</v>
      </c>
      <c r="C263" s="325">
        <v>1051403020</v>
      </c>
      <c r="D263" s="322" t="s">
        <v>689</v>
      </c>
      <c r="E263" s="455">
        <v>13350878</v>
      </c>
      <c r="F263" s="455">
        <v>17714894</v>
      </c>
      <c r="G263" s="455">
        <v>21457006</v>
      </c>
      <c r="H263" s="455">
        <v>23308357</v>
      </c>
      <c r="I263" s="455">
        <v>23451085</v>
      </c>
      <c r="J263" s="455">
        <v>24426328</v>
      </c>
      <c r="K263" s="455">
        <v>26533946</v>
      </c>
      <c r="L263" s="455">
        <v>28200642</v>
      </c>
      <c r="M263" s="455">
        <v>27446278</v>
      </c>
      <c r="N263" s="455">
        <v>24237066</v>
      </c>
      <c r="O263" s="455">
        <v>20350680</v>
      </c>
      <c r="P263" s="455">
        <v>21270014</v>
      </c>
      <c r="Q263" s="455">
        <v>21396005</v>
      </c>
      <c r="R263" s="455">
        <v>21438260</v>
      </c>
    </row>
    <row r="264" spans="1:18">
      <c r="A264" s="322" t="s">
        <v>290</v>
      </c>
      <c r="C264" s="325">
        <v>1051403080</v>
      </c>
      <c r="D264" s="322" t="s">
        <v>690</v>
      </c>
      <c r="E264" s="455">
        <v>3930296</v>
      </c>
      <c r="F264" s="455">
        <v>5837773</v>
      </c>
      <c r="G264" s="455">
        <v>5612952</v>
      </c>
      <c r="H264" s="455">
        <v>6458659</v>
      </c>
      <c r="I264" s="455">
        <v>7719504</v>
      </c>
      <c r="J264" s="455">
        <v>7271425</v>
      </c>
      <c r="K264" s="455">
        <v>5862118</v>
      </c>
      <c r="L264" s="455">
        <v>6395342</v>
      </c>
      <c r="M264" s="455">
        <v>7666806</v>
      </c>
      <c r="N264" s="455">
        <v>8941903</v>
      </c>
      <c r="O264" s="455">
        <v>9819941</v>
      </c>
      <c r="P264" s="455">
        <v>10479164</v>
      </c>
      <c r="Q264" s="455">
        <v>9183503</v>
      </c>
      <c r="R264" s="455">
        <v>8847913</v>
      </c>
    </row>
    <row r="265" spans="1:18">
      <c r="A265" s="322" t="s">
        <v>290</v>
      </c>
      <c r="C265" s="325">
        <v>1051405000</v>
      </c>
      <c r="D265" s="322" t="s">
        <v>691</v>
      </c>
      <c r="E265" s="455">
        <v>55942789</v>
      </c>
      <c r="F265" s="455">
        <v>60305582</v>
      </c>
      <c r="G265" s="455">
        <v>51493214</v>
      </c>
      <c r="H265" s="455">
        <v>56252394</v>
      </c>
      <c r="I265" s="455">
        <v>37555158</v>
      </c>
      <c r="J265" s="455">
        <v>43852532</v>
      </c>
      <c r="K265" s="455">
        <v>46824263</v>
      </c>
      <c r="L265" s="455">
        <v>49298609</v>
      </c>
      <c r="M265" s="455">
        <v>51404569</v>
      </c>
      <c r="N265" s="455">
        <v>38107591</v>
      </c>
      <c r="O265" s="455">
        <v>33184289</v>
      </c>
      <c r="P265" s="455">
        <v>25939545</v>
      </c>
      <c r="Q265" s="455">
        <v>28376925</v>
      </c>
      <c r="R265" s="455">
        <v>32990063</v>
      </c>
    </row>
    <row r="266" spans="1:18">
      <c r="A266" s="322" t="s">
        <v>290</v>
      </c>
      <c r="C266" s="325">
        <v>1051405010</v>
      </c>
      <c r="D266" s="322" t="s">
        <v>692</v>
      </c>
      <c r="E266" s="455">
        <v>30104</v>
      </c>
      <c r="F266" s="455">
        <v>21756</v>
      </c>
      <c r="G266" s="455">
        <v>31694</v>
      </c>
      <c r="H266" s="455">
        <v>15023</v>
      </c>
      <c r="I266" s="455">
        <v>21330</v>
      </c>
      <c r="J266" s="455">
        <v>45664</v>
      </c>
      <c r="K266" s="455">
        <v>62368</v>
      </c>
      <c r="L266" s="455">
        <v>79478</v>
      </c>
      <c r="M266" s="455">
        <v>126236</v>
      </c>
      <c r="N266" s="455">
        <v>149312</v>
      </c>
      <c r="O266" s="455">
        <v>171625</v>
      </c>
      <c r="P266" s="455">
        <v>153538</v>
      </c>
      <c r="Q266" s="455">
        <v>174728</v>
      </c>
      <c r="R266" s="455">
        <v>180365</v>
      </c>
    </row>
    <row r="267" spans="1:18">
      <c r="A267" s="322" t="s">
        <v>290</v>
      </c>
      <c r="C267" s="325">
        <v>1051405020</v>
      </c>
      <c r="D267" s="322" t="s">
        <v>693</v>
      </c>
      <c r="E267" s="455">
        <v>48802</v>
      </c>
      <c r="F267" s="455">
        <v>74386</v>
      </c>
      <c r="G267" s="455">
        <v>69937</v>
      </c>
      <c r="H267" s="455">
        <v>74157</v>
      </c>
      <c r="I267" s="455">
        <v>105509</v>
      </c>
      <c r="J267" s="455">
        <v>101551</v>
      </c>
      <c r="K267" s="455">
        <v>109063</v>
      </c>
      <c r="L267" s="455">
        <v>207663</v>
      </c>
      <c r="M267" s="455">
        <v>200165</v>
      </c>
      <c r="N267" s="455">
        <v>171186</v>
      </c>
      <c r="O267" s="455">
        <v>155245</v>
      </c>
      <c r="P267" s="455">
        <v>247507</v>
      </c>
      <c r="Q267" s="455">
        <v>261432</v>
      </c>
      <c r="R267" s="455">
        <v>307158</v>
      </c>
    </row>
    <row r="268" spans="1:18">
      <c r="A268" s="322" t="s">
        <v>290</v>
      </c>
      <c r="C268" s="325">
        <v>1051405080</v>
      </c>
      <c r="D268" s="322" t="s">
        <v>694</v>
      </c>
      <c r="E268" s="455">
        <v>55863883</v>
      </c>
      <c r="F268" s="455">
        <v>60209440</v>
      </c>
      <c r="G268" s="455">
        <v>46366061</v>
      </c>
      <c r="H268" s="455">
        <v>56163214</v>
      </c>
      <c r="I268" s="455">
        <v>37428319</v>
      </c>
      <c r="J268" s="455">
        <v>43705317</v>
      </c>
      <c r="K268" s="455">
        <v>46652832</v>
      </c>
      <c r="L268" s="455">
        <v>49011468</v>
      </c>
      <c r="M268" s="455">
        <v>51078168</v>
      </c>
      <c r="N268" s="455">
        <v>37787093</v>
      </c>
      <c r="O268" s="455">
        <v>32857419</v>
      </c>
      <c r="P268" s="455">
        <v>25538500</v>
      </c>
      <c r="Q268" s="455">
        <v>27940765</v>
      </c>
      <c r="R268" s="455">
        <v>32502540</v>
      </c>
    </row>
    <row r="269" spans="1:18">
      <c r="A269" s="322" t="s">
        <v>290</v>
      </c>
      <c r="C269" s="325">
        <v>1051407000</v>
      </c>
      <c r="D269" s="322" t="s">
        <v>695</v>
      </c>
      <c r="E269" s="455">
        <v>2982768</v>
      </c>
      <c r="F269" s="455">
        <v>3091983</v>
      </c>
      <c r="G269" s="455">
        <v>2529865</v>
      </c>
      <c r="H269" s="455">
        <v>2488698</v>
      </c>
      <c r="I269" s="455">
        <v>2344119</v>
      </c>
      <c r="J269" s="455">
        <v>2669696</v>
      </c>
      <c r="K269" s="455">
        <v>2728905</v>
      </c>
      <c r="L269" s="455">
        <v>2829045</v>
      </c>
      <c r="M269" s="455">
        <v>2827678</v>
      </c>
      <c r="N269" s="455">
        <v>2883416</v>
      </c>
      <c r="O269" s="455">
        <v>2765745</v>
      </c>
      <c r="P269" s="455">
        <v>2778858</v>
      </c>
      <c r="Q269" s="455">
        <v>2952481</v>
      </c>
      <c r="R269" s="455">
        <v>3088954</v>
      </c>
    </row>
    <row r="270" spans="1:18">
      <c r="A270" s="322" t="s">
        <v>290</v>
      </c>
      <c r="C270" s="325">
        <v>1051510400</v>
      </c>
      <c r="D270" s="322" t="s">
        <v>696</v>
      </c>
      <c r="E270" s="455">
        <v>3369929</v>
      </c>
      <c r="F270" s="455">
        <v>3583856</v>
      </c>
      <c r="G270" s="455">
        <v>10070597</v>
      </c>
      <c r="H270" s="455">
        <v>13888117</v>
      </c>
      <c r="I270" s="455">
        <v>7407407</v>
      </c>
      <c r="J270" s="455">
        <v>14350148</v>
      </c>
      <c r="K270" s="455">
        <v>10348415</v>
      </c>
      <c r="L270" s="455">
        <v>13155991</v>
      </c>
      <c r="M270" s="455">
        <v>1994718</v>
      </c>
      <c r="N270" s="455">
        <v>7358868</v>
      </c>
      <c r="O270" s="455">
        <v>3722777</v>
      </c>
      <c r="P270" s="455">
        <v>5254409</v>
      </c>
      <c r="Q270" s="455">
        <v>16415738</v>
      </c>
      <c r="R270" s="455">
        <v>22119274</v>
      </c>
    </row>
    <row r="271" spans="1:18">
      <c r="A271" s="322" t="s">
        <v>290</v>
      </c>
      <c r="C271" s="325">
        <v>1051510800</v>
      </c>
      <c r="D271" s="322" t="s">
        <v>697</v>
      </c>
      <c r="E271" s="455">
        <v>8375122</v>
      </c>
      <c r="F271" s="455">
        <v>11192063</v>
      </c>
      <c r="G271" s="455">
        <v>11954202</v>
      </c>
      <c r="H271" s="455">
        <v>15868083</v>
      </c>
      <c r="I271" s="455">
        <v>13632622</v>
      </c>
      <c r="J271" s="455">
        <v>10633726</v>
      </c>
      <c r="K271" s="455">
        <v>11161123</v>
      </c>
      <c r="L271" s="455">
        <v>9622053</v>
      </c>
      <c r="M271" s="455">
        <v>9112165</v>
      </c>
      <c r="N271" s="455">
        <v>7740916</v>
      </c>
      <c r="O271" s="455">
        <v>7496262</v>
      </c>
      <c r="P271" s="455">
        <v>7229820</v>
      </c>
      <c r="Q271" s="455">
        <v>7012416</v>
      </c>
      <c r="R271" s="455">
        <v>8330152</v>
      </c>
    </row>
    <row r="272" spans="1:18">
      <c r="A272" s="322" t="s">
        <v>290</v>
      </c>
      <c r="C272" s="325">
        <v>1051524100</v>
      </c>
      <c r="D272" s="322" t="s">
        <v>698</v>
      </c>
      <c r="E272" s="455">
        <v>51724380</v>
      </c>
      <c r="F272" s="455">
        <v>59045576</v>
      </c>
      <c r="G272" s="455">
        <v>62302546</v>
      </c>
      <c r="H272" s="455">
        <v>51888841</v>
      </c>
      <c r="I272" s="455">
        <v>54567098</v>
      </c>
      <c r="J272" s="455">
        <v>54937318</v>
      </c>
      <c r="K272" s="455">
        <v>54108276</v>
      </c>
      <c r="L272" s="455">
        <v>58216386</v>
      </c>
      <c r="M272" s="455">
        <v>59293305</v>
      </c>
      <c r="N272" s="455">
        <v>59968070</v>
      </c>
      <c r="O272" s="455">
        <v>60013300</v>
      </c>
      <c r="P272" s="455">
        <v>65902267</v>
      </c>
      <c r="Q272" s="455">
        <v>66087247</v>
      </c>
      <c r="R272" s="455">
        <v>64247334</v>
      </c>
    </row>
    <row r="273" spans="1:18">
      <c r="A273" s="322" t="s">
        <v>290</v>
      </c>
      <c r="C273" s="325">
        <v>1051524110</v>
      </c>
      <c r="D273" s="322" t="s">
        <v>699</v>
      </c>
      <c r="E273" s="455">
        <v>28614132</v>
      </c>
      <c r="F273" s="455">
        <v>33456295</v>
      </c>
      <c r="G273" s="455">
        <v>35110624</v>
      </c>
      <c r="H273" s="455">
        <v>35167270</v>
      </c>
      <c r="I273" s="455">
        <v>34209056</v>
      </c>
      <c r="J273" s="455">
        <v>35251611</v>
      </c>
      <c r="K273" s="455">
        <v>33469849</v>
      </c>
      <c r="L273" s="455">
        <v>35334312</v>
      </c>
      <c r="M273" s="455">
        <v>37091175</v>
      </c>
      <c r="N273" s="455">
        <v>37760790</v>
      </c>
      <c r="O273" s="455">
        <v>37734251</v>
      </c>
      <c r="P273" s="455">
        <v>36996649</v>
      </c>
      <c r="Q273" s="455">
        <v>36444576</v>
      </c>
      <c r="R273" s="455">
        <v>39664166</v>
      </c>
    </row>
    <row r="274" spans="1:18">
      <c r="A274" s="322" t="s">
        <v>290</v>
      </c>
      <c r="C274" s="325">
        <v>1051524120</v>
      </c>
      <c r="D274" s="322" t="s">
        <v>700</v>
      </c>
      <c r="E274" s="455">
        <v>22746689</v>
      </c>
      <c r="F274" s="455">
        <v>9823079</v>
      </c>
      <c r="G274" s="455">
        <v>12941411</v>
      </c>
      <c r="H274" s="455">
        <v>16113519</v>
      </c>
      <c r="I274" s="455">
        <v>19656671</v>
      </c>
      <c r="J274" s="455">
        <v>18850737</v>
      </c>
      <c r="K274" s="455">
        <v>19604843</v>
      </c>
      <c r="L274" s="455">
        <v>21532965</v>
      </c>
      <c r="M274" s="455">
        <v>20778742</v>
      </c>
      <c r="N274" s="455">
        <v>20431174</v>
      </c>
      <c r="O274" s="455">
        <v>20606416</v>
      </c>
      <c r="P274" s="455">
        <v>20608472</v>
      </c>
      <c r="Q274" s="455">
        <v>20445848</v>
      </c>
      <c r="R274" s="455">
        <v>19115182</v>
      </c>
    </row>
    <row r="275" spans="1:18">
      <c r="A275" s="322" t="s">
        <v>290</v>
      </c>
      <c r="C275" s="325">
        <v>1051524130</v>
      </c>
      <c r="D275" s="322" t="s">
        <v>701</v>
      </c>
      <c r="E275" s="455">
        <v>363559</v>
      </c>
      <c r="F275" s="455">
        <v>464219</v>
      </c>
      <c r="G275" s="455">
        <v>540172</v>
      </c>
      <c r="H275" s="455">
        <v>608052</v>
      </c>
      <c r="I275" s="455">
        <v>701371</v>
      </c>
      <c r="J275" s="455">
        <v>834970</v>
      </c>
      <c r="K275" s="455">
        <v>1033584</v>
      </c>
      <c r="L275" s="455">
        <v>1349109</v>
      </c>
      <c r="M275" s="455">
        <v>1423388</v>
      </c>
      <c r="N275" s="455">
        <v>1776106</v>
      </c>
      <c r="O275" s="455">
        <v>1672633</v>
      </c>
      <c r="P275" s="455">
        <v>1740559</v>
      </c>
      <c r="Q275" s="455">
        <v>1705602</v>
      </c>
      <c r="R275" s="455">
        <v>1993626</v>
      </c>
    </row>
    <row r="276" spans="1:18">
      <c r="A276" s="322" t="s">
        <v>290</v>
      </c>
      <c r="C276" s="325">
        <v>1051524180</v>
      </c>
      <c r="D276" s="322" t="s">
        <v>702</v>
      </c>
      <c r="P276" s="455">
        <v>6556587</v>
      </c>
      <c r="Q276" s="455">
        <v>7491221</v>
      </c>
      <c r="R276" s="455">
        <v>3474360</v>
      </c>
    </row>
    <row r="277" spans="1:18">
      <c r="A277" s="322" t="s">
        <v>290</v>
      </c>
      <c r="C277" s="325">
        <v>1051524500</v>
      </c>
      <c r="D277" s="322" t="s">
        <v>703</v>
      </c>
      <c r="E277" s="455">
        <v>14860615</v>
      </c>
      <c r="F277" s="455">
        <v>18158594</v>
      </c>
      <c r="G277" s="455">
        <v>17071390</v>
      </c>
      <c r="H277" s="455">
        <v>15573326</v>
      </c>
      <c r="I277" s="455">
        <v>14346222</v>
      </c>
      <c r="J277" s="455">
        <v>14099739</v>
      </c>
      <c r="K277" s="455">
        <v>15147448</v>
      </c>
      <c r="L277" s="455">
        <v>17320600</v>
      </c>
      <c r="M277" s="455">
        <v>20436053</v>
      </c>
      <c r="N277" s="455">
        <v>19759386</v>
      </c>
      <c r="O277" s="455">
        <v>18200808</v>
      </c>
      <c r="P277" s="455">
        <v>17148476</v>
      </c>
      <c r="Q277" s="455">
        <v>15107435</v>
      </c>
      <c r="R277" s="455">
        <v>15703479</v>
      </c>
    </row>
    <row r="278" spans="1:18">
      <c r="A278" s="322" t="s">
        <v>290</v>
      </c>
      <c r="C278" s="325">
        <v>1051524510</v>
      </c>
      <c r="D278" s="322" t="s">
        <v>704</v>
      </c>
      <c r="E278" s="455">
        <v>523207</v>
      </c>
      <c r="F278" s="455">
        <v>417047</v>
      </c>
      <c r="G278" s="455">
        <v>205739</v>
      </c>
      <c r="H278" s="455">
        <v>710458</v>
      </c>
      <c r="I278" s="455">
        <v>555267</v>
      </c>
      <c r="J278" s="455">
        <v>460497</v>
      </c>
      <c r="K278" s="455">
        <v>388128</v>
      </c>
      <c r="L278" s="455">
        <v>294004</v>
      </c>
      <c r="M278" s="455">
        <v>261418</v>
      </c>
      <c r="N278" s="455">
        <v>328574</v>
      </c>
      <c r="O278" s="455">
        <v>226942</v>
      </c>
      <c r="P278" s="455">
        <v>340073</v>
      </c>
      <c r="Q278" s="455">
        <v>292705</v>
      </c>
      <c r="R278" s="455">
        <v>248400</v>
      </c>
    </row>
    <row r="279" spans="1:18">
      <c r="A279" s="322" t="s">
        <v>290</v>
      </c>
      <c r="C279" s="325">
        <v>1051524520</v>
      </c>
      <c r="D279" s="322" t="s">
        <v>705</v>
      </c>
      <c r="E279" s="455">
        <v>14204693</v>
      </c>
      <c r="F279" s="455">
        <v>17606337</v>
      </c>
      <c r="G279" s="455">
        <v>16736184</v>
      </c>
      <c r="H279" s="455">
        <v>14712054</v>
      </c>
      <c r="I279" s="455">
        <v>13692429</v>
      </c>
      <c r="J279" s="455">
        <v>13560471</v>
      </c>
      <c r="K279" s="455">
        <v>13535011</v>
      </c>
      <c r="L279" s="455">
        <v>15252553</v>
      </c>
      <c r="M279" s="455">
        <v>18314950</v>
      </c>
      <c r="N279" s="455">
        <v>17773877</v>
      </c>
      <c r="O279" s="455">
        <v>16508854</v>
      </c>
      <c r="P279" s="455">
        <v>15587648</v>
      </c>
      <c r="Q279" s="455">
        <v>13868187</v>
      </c>
      <c r="R279" s="455">
        <v>14630677</v>
      </c>
    </row>
    <row r="280" spans="1:18">
      <c r="A280" s="322" t="s">
        <v>290</v>
      </c>
      <c r="C280" s="325">
        <v>1051524580</v>
      </c>
      <c r="D280" s="322" t="s">
        <v>706</v>
      </c>
      <c r="E280" s="455">
        <v>132715</v>
      </c>
      <c r="F280" s="455">
        <v>135210</v>
      </c>
      <c r="G280" s="455">
        <v>129467</v>
      </c>
      <c r="H280" s="455">
        <v>150814</v>
      </c>
      <c r="I280" s="455">
        <v>98526</v>
      </c>
      <c r="J280" s="455">
        <v>78771</v>
      </c>
      <c r="K280" s="455">
        <v>1224309</v>
      </c>
      <c r="L280" s="455">
        <v>1774043</v>
      </c>
      <c r="M280" s="455">
        <v>1859685</v>
      </c>
      <c r="N280" s="455">
        <v>1656935</v>
      </c>
      <c r="O280" s="455">
        <v>1465012</v>
      </c>
      <c r="P280" s="455">
        <v>1220755</v>
      </c>
      <c r="Q280" s="455">
        <v>946543</v>
      </c>
      <c r="R280" s="455">
        <v>824402</v>
      </c>
    </row>
    <row r="281" spans="1:18">
      <c r="A281" s="322" t="s">
        <v>290</v>
      </c>
      <c r="C281" s="325">
        <v>1051526300</v>
      </c>
      <c r="D281" s="322" t="s">
        <v>707</v>
      </c>
      <c r="E281" s="455">
        <v>91666</v>
      </c>
      <c r="F281" s="455">
        <v>75525</v>
      </c>
      <c r="G281" s="455">
        <v>81125</v>
      </c>
      <c r="H281" s="455">
        <v>78350</v>
      </c>
      <c r="I281" s="455">
        <v>164250</v>
      </c>
      <c r="J281" s="455">
        <v>57325</v>
      </c>
      <c r="K281" s="455">
        <v>36650</v>
      </c>
      <c r="L281" s="455">
        <v>85750</v>
      </c>
      <c r="M281" s="455">
        <v>161025</v>
      </c>
      <c r="N281" s="455">
        <v>375525</v>
      </c>
      <c r="O281" s="455">
        <v>391125</v>
      </c>
      <c r="P281" s="455">
        <v>384875</v>
      </c>
      <c r="Q281" s="455">
        <v>231750</v>
      </c>
      <c r="R281" s="455">
        <v>362275</v>
      </c>
    </row>
    <row r="282" spans="1:18">
      <c r="A282" s="322" t="s">
        <v>290</v>
      </c>
      <c r="C282" s="325">
        <v>1051526500</v>
      </c>
      <c r="D282" s="322" t="s">
        <v>708</v>
      </c>
      <c r="E282" s="455">
        <v>4056897</v>
      </c>
      <c r="F282" s="455">
        <v>3798410</v>
      </c>
      <c r="G282" s="455">
        <v>7136612</v>
      </c>
      <c r="H282" s="455">
        <v>6555539</v>
      </c>
      <c r="I282" s="455">
        <v>7881795</v>
      </c>
      <c r="J282" s="455">
        <v>7630365</v>
      </c>
      <c r="K282" s="455">
        <v>5983957</v>
      </c>
      <c r="L282" s="455">
        <v>4378181</v>
      </c>
      <c r="M282" s="455">
        <v>4828555</v>
      </c>
      <c r="N282" s="455">
        <v>4926478</v>
      </c>
      <c r="O282" s="455">
        <v>4188169</v>
      </c>
      <c r="P282" s="455">
        <v>3829346</v>
      </c>
      <c r="Q282" s="455">
        <v>3489350</v>
      </c>
      <c r="R282" s="455">
        <v>3034359</v>
      </c>
    </row>
    <row r="283" spans="1:18">
      <c r="A283" s="322" t="s">
        <v>290</v>
      </c>
      <c r="C283" s="325">
        <v>1051530000</v>
      </c>
      <c r="D283" s="322" t="s">
        <v>709</v>
      </c>
      <c r="E283" s="455">
        <v>578600</v>
      </c>
      <c r="H283" s="455">
        <v>288559</v>
      </c>
      <c r="J283" s="455">
        <v>2000</v>
      </c>
      <c r="K283" s="455">
        <v>10020</v>
      </c>
      <c r="P283" s="455">
        <v>181771</v>
      </c>
    </row>
    <row r="284" spans="1:18">
      <c r="A284" s="322" t="s">
        <v>290</v>
      </c>
      <c r="C284" s="325">
        <v>1051540000</v>
      </c>
      <c r="D284" s="322" t="s">
        <v>710</v>
      </c>
      <c r="E284" s="455">
        <v>6390032</v>
      </c>
      <c r="F284" s="455">
        <v>7444725</v>
      </c>
      <c r="G284" s="455">
        <v>7521775</v>
      </c>
      <c r="H284" s="455">
        <v>10147325</v>
      </c>
      <c r="I284" s="455">
        <v>8296550</v>
      </c>
      <c r="J284" s="455">
        <v>10190003</v>
      </c>
      <c r="K284" s="455">
        <v>11038975</v>
      </c>
      <c r="L284" s="455">
        <v>12145525</v>
      </c>
      <c r="M284" s="455">
        <v>12510000</v>
      </c>
      <c r="N284" s="455">
        <v>12877500</v>
      </c>
      <c r="O284" s="455">
        <v>12774475</v>
      </c>
      <c r="P284" s="455">
        <v>13575823</v>
      </c>
      <c r="Q284" s="455">
        <v>13670160</v>
      </c>
      <c r="R284" s="455">
        <v>12405104</v>
      </c>
    </row>
    <row r="285" spans="1:18">
      <c r="A285" s="322" t="s">
        <v>290</v>
      </c>
      <c r="C285" s="325">
        <v>1051553000</v>
      </c>
      <c r="D285" s="322" t="s">
        <v>711</v>
      </c>
      <c r="E285" s="455">
        <v>15332241</v>
      </c>
      <c r="F285" s="455">
        <v>22288862</v>
      </c>
      <c r="G285" s="455">
        <v>20647089</v>
      </c>
      <c r="H285" s="455">
        <v>26850592</v>
      </c>
      <c r="I285" s="455">
        <v>20168635</v>
      </c>
      <c r="J285" s="455">
        <v>21637446</v>
      </c>
      <c r="K285" s="455">
        <v>21745842</v>
      </c>
      <c r="L285" s="455">
        <v>18544093</v>
      </c>
      <c r="M285" s="455">
        <v>17327483</v>
      </c>
      <c r="N285" s="455">
        <v>15591053</v>
      </c>
      <c r="O285" s="455">
        <v>17129112</v>
      </c>
      <c r="P285" s="455">
        <v>16906166</v>
      </c>
      <c r="Q285" s="455">
        <v>18974716</v>
      </c>
      <c r="R285" s="455">
        <v>23407458</v>
      </c>
    </row>
    <row r="286" spans="1:18">
      <c r="A286" s="322" t="s">
        <v>290</v>
      </c>
      <c r="C286" s="325">
        <v>1051556000</v>
      </c>
      <c r="D286" s="322" t="s">
        <v>712</v>
      </c>
      <c r="E286" s="455">
        <v>9355411</v>
      </c>
      <c r="F286" s="455">
        <v>73113370</v>
      </c>
      <c r="G286" s="455">
        <v>399092487</v>
      </c>
      <c r="H286" s="455">
        <v>350112480</v>
      </c>
      <c r="I286" s="455">
        <v>273124271</v>
      </c>
      <c r="J286" s="455">
        <v>366376111</v>
      </c>
      <c r="K286" s="455">
        <v>426421025</v>
      </c>
      <c r="L286" s="455">
        <v>278858324</v>
      </c>
      <c r="M286" s="455">
        <v>225333564</v>
      </c>
      <c r="N286" s="455">
        <v>214089080</v>
      </c>
      <c r="O286" s="455">
        <v>210105297</v>
      </c>
      <c r="P286" s="455">
        <v>216323876</v>
      </c>
      <c r="Q286" s="455">
        <v>239603889</v>
      </c>
      <c r="R286" s="455">
        <v>201692743</v>
      </c>
    </row>
    <row r="287" spans="1:18">
      <c r="A287" s="322" t="s">
        <v>290</v>
      </c>
      <c r="C287" s="325">
        <v>1051560000</v>
      </c>
      <c r="D287" s="322" t="s">
        <v>713</v>
      </c>
      <c r="E287" s="455">
        <v>6277861</v>
      </c>
      <c r="F287" s="455">
        <v>6624416</v>
      </c>
      <c r="G287" s="455">
        <v>20535121</v>
      </c>
      <c r="H287" s="455">
        <v>5663250</v>
      </c>
      <c r="I287" s="455">
        <v>6587415</v>
      </c>
      <c r="J287" s="455">
        <v>12997802</v>
      </c>
      <c r="K287" s="455">
        <v>15358290</v>
      </c>
      <c r="L287" s="455">
        <v>14910446</v>
      </c>
      <c r="M287" s="455">
        <v>5920003</v>
      </c>
      <c r="N287" s="455">
        <v>7195653</v>
      </c>
      <c r="O287" s="455">
        <v>14596583</v>
      </c>
      <c r="P287" s="455">
        <v>3496496</v>
      </c>
      <c r="Q287" s="455">
        <v>15448397</v>
      </c>
      <c r="R287" s="455">
        <v>20315044</v>
      </c>
    </row>
    <row r="288" spans="1:18">
      <c r="A288" s="322" t="s">
        <v>290</v>
      </c>
      <c r="C288" s="325">
        <v>1052100000</v>
      </c>
      <c r="D288" s="322" t="s">
        <v>714</v>
      </c>
      <c r="E288" s="455">
        <v>18957002</v>
      </c>
      <c r="F288" s="455">
        <v>19780702</v>
      </c>
      <c r="G288" s="455">
        <v>23150424</v>
      </c>
      <c r="H288" s="455">
        <v>25137676</v>
      </c>
      <c r="I288" s="455">
        <v>21093382</v>
      </c>
      <c r="J288" s="455">
        <v>24487165</v>
      </c>
      <c r="K288" s="455">
        <v>18050234</v>
      </c>
      <c r="L288" s="455">
        <v>23767953</v>
      </c>
      <c r="M288" s="455">
        <v>29326171</v>
      </c>
      <c r="N288" s="455">
        <v>30798334</v>
      </c>
      <c r="O288" s="455">
        <v>28196534</v>
      </c>
      <c r="P288" s="455">
        <v>37662572</v>
      </c>
      <c r="Q288" s="455">
        <v>35144022</v>
      </c>
      <c r="R288" s="455">
        <v>42534371</v>
      </c>
    </row>
    <row r="289" spans="1:18">
      <c r="A289" s="322" t="s">
        <v>290</v>
      </c>
      <c r="C289" s="325">
        <v>1061110000</v>
      </c>
      <c r="D289" s="322" t="s">
        <v>715</v>
      </c>
    </row>
    <row r="290" spans="1:18">
      <c r="A290" s="322" t="s">
        <v>290</v>
      </c>
      <c r="C290" s="325">
        <v>1061123000</v>
      </c>
      <c r="D290" s="322" t="s">
        <v>716</v>
      </c>
    </row>
    <row r="291" spans="1:18">
      <c r="A291" s="322" t="s">
        <v>290</v>
      </c>
      <c r="C291" s="325">
        <v>1061125000</v>
      </c>
      <c r="D291" s="322" t="s">
        <v>717</v>
      </c>
      <c r="E291" s="455">
        <v>121055</v>
      </c>
      <c r="F291" s="455">
        <v>67490</v>
      </c>
      <c r="G291" s="455">
        <v>47706</v>
      </c>
      <c r="H291" s="455">
        <v>23649</v>
      </c>
      <c r="I291" s="455">
        <v>111270</v>
      </c>
      <c r="J291" s="455">
        <v>208771</v>
      </c>
      <c r="K291" s="455">
        <v>116200</v>
      </c>
      <c r="L291" s="455">
        <v>43525</v>
      </c>
      <c r="M291" s="455">
        <v>23948</v>
      </c>
      <c r="N291" s="455">
        <v>31115</v>
      </c>
      <c r="O291" s="455">
        <v>12930</v>
      </c>
      <c r="P291" s="455">
        <v>23955</v>
      </c>
      <c r="Q291" s="455">
        <v>50995</v>
      </c>
      <c r="R291" s="455">
        <v>25010</v>
      </c>
    </row>
    <row r="292" spans="1:18">
      <c r="A292" s="322" t="s">
        <v>290</v>
      </c>
      <c r="C292" s="325">
        <v>1061210000</v>
      </c>
      <c r="D292" s="322" t="s">
        <v>718</v>
      </c>
      <c r="E292" s="455">
        <v>176355279</v>
      </c>
      <c r="F292" s="455">
        <v>173550210</v>
      </c>
      <c r="G292" s="455">
        <v>229105309</v>
      </c>
      <c r="H292" s="455">
        <v>231908120</v>
      </c>
      <c r="I292" s="455">
        <v>247855546</v>
      </c>
      <c r="J292" s="455">
        <v>267917021</v>
      </c>
      <c r="K292" s="455">
        <v>305876165</v>
      </c>
      <c r="L292" s="455">
        <v>315652876</v>
      </c>
      <c r="M292" s="455">
        <v>342266378</v>
      </c>
      <c r="N292" s="455">
        <v>370819358</v>
      </c>
      <c r="O292" s="455">
        <v>453989203</v>
      </c>
      <c r="P292" s="455">
        <v>484681792</v>
      </c>
      <c r="Q292" s="455">
        <v>512294725</v>
      </c>
      <c r="R292" s="455">
        <v>530883128</v>
      </c>
    </row>
    <row r="293" spans="1:18">
      <c r="A293" s="322" t="s">
        <v>290</v>
      </c>
      <c r="C293" s="325">
        <v>1061220000</v>
      </c>
      <c r="D293" s="322" t="s">
        <v>719</v>
      </c>
      <c r="E293" s="455">
        <v>45829715</v>
      </c>
      <c r="F293" s="455">
        <v>40387479</v>
      </c>
      <c r="G293" s="455">
        <v>22859241</v>
      </c>
      <c r="H293" s="455">
        <v>17331952</v>
      </c>
      <c r="I293" s="455">
        <v>20994762</v>
      </c>
      <c r="J293" s="455">
        <v>29152447</v>
      </c>
      <c r="K293" s="455">
        <v>28336011</v>
      </c>
      <c r="L293" s="455">
        <v>26253343</v>
      </c>
      <c r="M293" s="455">
        <v>23228768</v>
      </c>
      <c r="N293" s="455">
        <v>23938763</v>
      </c>
      <c r="O293" s="455">
        <v>24906329</v>
      </c>
      <c r="P293" s="455">
        <v>19747529</v>
      </c>
      <c r="Q293" s="455">
        <v>19311151</v>
      </c>
      <c r="R293" s="455">
        <v>18617932</v>
      </c>
    </row>
    <row r="294" spans="1:18">
      <c r="A294" s="322" t="s">
        <v>290</v>
      </c>
      <c r="C294" s="325">
        <v>1061220010</v>
      </c>
      <c r="D294" s="322" t="s">
        <v>720</v>
      </c>
      <c r="E294" s="455">
        <v>45402288</v>
      </c>
      <c r="F294" s="455">
        <v>40113469</v>
      </c>
      <c r="G294" s="455">
        <v>22667021</v>
      </c>
      <c r="H294" s="455">
        <v>17170719</v>
      </c>
      <c r="I294" s="455">
        <v>20866514</v>
      </c>
      <c r="J294" s="455">
        <v>28993180</v>
      </c>
      <c r="K294" s="455">
        <v>28230817</v>
      </c>
      <c r="L294" s="455">
        <v>26176123</v>
      </c>
      <c r="M294" s="455">
        <v>23089182</v>
      </c>
      <c r="N294" s="455">
        <v>23728794</v>
      </c>
      <c r="O294" s="455">
        <v>24665474</v>
      </c>
      <c r="P294" s="455">
        <v>19468736</v>
      </c>
      <c r="Q294" s="455">
        <v>19097701</v>
      </c>
      <c r="R294" s="455">
        <v>18355070</v>
      </c>
    </row>
    <row r="295" spans="1:18">
      <c r="A295" s="322" t="s">
        <v>290</v>
      </c>
      <c r="C295" s="325">
        <v>1061220020</v>
      </c>
      <c r="D295" s="322" t="s">
        <v>721</v>
      </c>
      <c r="E295" s="455">
        <v>1940</v>
      </c>
    </row>
    <row r="296" spans="1:18">
      <c r="A296" s="322" t="s">
        <v>290</v>
      </c>
      <c r="C296" s="325">
        <v>1061220080</v>
      </c>
      <c r="D296" s="322" t="s">
        <v>722</v>
      </c>
      <c r="E296" s="455">
        <v>425487</v>
      </c>
      <c r="F296" s="455">
        <v>274010</v>
      </c>
      <c r="G296" s="455">
        <v>192220</v>
      </c>
      <c r="H296" s="455">
        <v>161233</v>
      </c>
      <c r="I296" s="455">
        <v>128248</v>
      </c>
      <c r="J296" s="455">
        <v>159267</v>
      </c>
      <c r="K296" s="455">
        <v>105194</v>
      </c>
      <c r="L296" s="455">
        <v>77220</v>
      </c>
      <c r="M296" s="455">
        <v>139586</v>
      </c>
      <c r="N296" s="455">
        <v>209969</v>
      </c>
      <c r="O296" s="455">
        <v>240855</v>
      </c>
      <c r="P296" s="455">
        <v>278793</v>
      </c>
      <c r="Q296" s="455">
        <v>213450</v>
      </c>
      <c r="R296" s="455">
        <v>262862</v>
      </c>
    </row>
    <row r="297" spans="1:18">
      <c r="A297" s="322" t="s">
        <v>290</v>
      </c>
      <c r="C297" s="325">
        <v>1061230000</v>
      </c>
      <c r="D297" s="322" t="s">
        <v>723</v>
      </c>
      <c r="G297" s="455">
        <v>316943</v>
      </c>
      <c r="H297" s="455">
        <v>944836</v>
      </c>
      <c r="I297" s="455">
        <v>537800</v>
      </c>
      <c r="J297" s="455">
        <v>645450</v>
      </c>
      <c r="K297" s="455">
        <v>153900</v>
      </c>
      <c r="L297" s="455">
        <v>190600</v>
      </c>
      <c r="M297" s="455">
        <v>83650</v>
      </c>
      <c r="N297" s="455">
        <v>244950</v>
      </c>
      <c r="O297" s="455">
        <v>379800</v>
      </c>
      <c r="P297" s="455">
        <v>191050</v>
      </c>
      <c r="Q297" s="455">
        <v>170550</v>
      </c>
      <c r="R297" s="455">
        <v>154550</v>
      </c>
    </row>
    <row r="298" spans="1:18">
      <c r="A298" s="322" t="s">
        <v>290</v>
      </c>
      <c r="C298" s="325">
        <v>1061240000</v>
      </c>
      <c r="D298" s="322" t="s">
        <v>724</v>
      </c>
      <c r="E298" s="455">
        <v>3541021</v>
      </c>
      <c r="F298" s="455">
        <v>3174484</v>
      </c>
      <c r="G298" s="455">
        <v>5719616</v>
      </c>
      <c r="H298" s="455">
        <v>4508890</v>
      </c>
      <c r="I298" s="455">
        <v>5306489</v>
      </c>
      <c r="J298" s="455">
        <v>5879108</v>
      </c>
      <c r="K298" s="455">
        <v>5772647</v>
      </c>
      <c r="L298" s="455">
        <v>5332396</v>
      </c>
      <c r="M298" s="455">
        <v>5498998</v>
      </c>
      <c r="N298" s="455">
        <v>5393137</v>
      </c>
      <c r="O298" s="455">
        <v>5509503</v>
      </c>
      <c r="P298" s="455">
        <v>5928730</v>
      </c>
      <c r="Q298" s="455">
        <v>6441914</v>
      </c>
      <c r="R298" s="455">
        <v>6708713</v>
      </c>
    </row>
    <row r="299" spans="1:18">
      <c r="A299" s="322" t="s">
        <v>290</v>
      </c>
      <c r="C299" s="325">
        <v>1061313300</v>
      </c>
      <c r="D299" s="322" t="s">
        <v>725</v>
      </c>
      <c r="E299" s="455">
        <v>8922536</v>
      </c>
      <c r="F299" s="455">
        <v>2735959</v>
      </c>
      <c r="G299" s="455">
        <v>2500563</v>
      </c>
      <c r="H299" s="455">
        <v>2799028</v>
      </c>
      <c r="I299" s="455">
        <v>2203497</v>
      </c>
      <c r="J299" s="455">
        <v>2395974</v>
      </c>
      <c r="K299" s="455">
        <v>1494347</v>
      </c>
      <c r="L299" s="455">
        <v>1834038</v>
      </c>
      <c r="M299" s="455">
        <v>2161906</v>
      </c>
      <c r="N299" s="455">
        <v>2487090</v>
      </c>
      <c r="O299" s="455">
        <v>3534776</v>
      </c>
      <c r="P299" s="455">
        <v>1744320</v>
      </c>
      <c r="Q299" s="455">
        <v>1635408</v>
      </c>
      <c r="R299" s="455">
        <v>1615189</v>
      </c>
    </row>
    <row r="300" spans="1:18">
      <c r="A300" s="322" t="s">
        <v>290</v>
      </c>
      <c r="C300" s="325">
        <v>1061313310</v>
      </c>
      <c r="D300" s="322" t="s">
        <v>726</v>
      </c>
      <c r="E300" s="455">
        <v>2003136</v>
      </c>
      <c r="F300" s="455">
        <v>1380204</v>
      </c>
      <c r="G300" s="455">
        <v>1288893</v>
      </c>
      <c r="H300" s="455">
        <v>1635228</v>
      </c>
      <c r="I300" s="455">
        <v>1042997</v>
      </c>
      <c r="J300" s="455">
        <v>231609</v>
      </c>
      <c r="K300" s="455">
        <v>265347</v>
      </c>
      <c r="L300" s="455">
        <v>373718</v>
      </c>
      <c r="M300" s="455">
        <v>680806</v>
      </c>
      <c r="N300" s="455">
        <v>787990</v>
      </c>
      <c r="O300" s="455">
        <v>2021076</v>
      </c>
      <c r="P300" s="455">
        <v>756320</v>
      </c>
      <c r="Q300" s="455">
        <v>691908</v>
      </c>
      <c r="R300" s="455">
        <v>590989</v>
      </c>
    </row>
    <row r="301" spans="1:18">
      <c r="A301" s="322" t="s">
        <v>290</v>
      </c>
      <c r="C301" s="325">
        <v>1061313380</v>
      </c>
      <c r="D301" s="322" t="s">
        <v>727</v>
      </c>
      <c r="E301" s="455">
        <v>6919400</v>
      </c>
      <c r="F301" s="455">
        <v>1355755</v>
      </c>
      <c r="G301" s="455">
        <v>1211670</v>
      </c>
      <c r="H301" s="455">
        <v>1163800</v>
      </c>
      <c r="I301" s="455">
        <v>1160500</v>
      </c>
      <c r="J301" s="455">
        <v>2164365</v>
      </c>
      <c r="K301" s="455">
        <v>1229000</v>
      </c>
      <c r="L301" s="455">
        <v>1460320</v>
      </c>
      <c r="M301" s="455">
        <v>1481100</v>
      </c>
      <c r="N301" s="455">
        <v>1699100</v>
      </c>
      <c r="O301" s="455">
        <v>1513700</v>
      </c>
      <c r="P301" s="455">
        <v>988000</v>
      </c>
      <c r="Q301" s="455">
        <v>943500</v>
      </c>
      <c r="R301" s="455">
        <v>1024200</v>
      </c>
    </row>
    <row r="302" spans="1:18">
      <c r="A302" s="322" t="s">
        <v>290</v>
      </c>
      <c r="C302" s="325">
        <v>1061313500</v>
      </c>
      <c r="D302" s="322" t="s">
        <v>728</v>
      </c>
      <c r="E302" s="455">
        <v>2333533</v>
      </c>
      <c r="F302" s="455">
        <v>3162578</v>
      </c>
      <c r="G302" s="455">
        <v>989420</v>
      </c>
      <c r="H302" s="455">
        <v>1220751</v>
      </c>
      <c r="I302" s="455">
        <v>702278</v>
      </c>
      <c r="J302" s="455">
        <v>444318</v>
      </c>
      <c r="K302" s="455">
        <v>171690</v>
      </c>
      <c r="L302" s="455">
        <v>230110</v>
      </c>
      <c r="M302" s="455">
        <v>137995</v>
      </c>
      <c r="N302" s="455">
        <v>136850</v>
      </c>
      <c r="O302" s="455">
        <v>122377</v>
      </c>
      <c r="P302" s="455">
        <v>132575</v>
      </c>
      <c r="Q302" s="455">
        <v>73530</v>
      </c>
      <c r="R302" s="455">
        <v>46077</v>
      </c>
    </row>
    <row r="303" spans="1:18">
      <c r="A303" s="322" t="s">
        <v>290</v>
      </c>
      <c r="C303" s="325">
        <v>1061323000</v>
      </c>
      <c r="D303" s="322" t="s">
        <v>729</v>
      </c>
      <c r="E303" s="455">
        <v>19929118</v>
      </c>
      <c r="F303" s="455">
        <v>18242652</v>
      </c>
      <c r="G303" s="455">
        <v>16545451</v>
      </c>
      <c r="H303" s="455">
        <v>19422468</v>
      </c>
      <c r="I303" s="455">
        <v>19520466</v>
      </c>
      <c r="J303" s="455">
        <v>16574059</v>
      </c>
      <c r="K303" s="455">
        <v>12524475</v>
      </c>
      <c r="L303" s="455">
        <v>15383729</v>
      </c>
      <c r="M303" s="455">
        <v>18122784</v>
      </c>
      <c r="N303" s="455">
        <v>21015702</v>
      </c>
      <c r="O303" s="455">
        <v>16445422</v>
      </c>
      <c r="P303" s="455">
        <v>21447429</v>
      </c>
      <c r="Q303" s="455">
        <v>22527910</v>
      </c>
      <c r="R303" s="455">
        <v>20886908</v>
      </c>
    </row>
    <row r="304" spans="1:18">
      <c r="A304" s="322" t="s">
        <v>290</v>
      </c>
      <c r="C304" s="325">
        <v>1061323010</v>
      </c>
      <c r="D304" s="322" t="s">
        <v>730</v>
      </c>
      <c r="E304" s="455">
        <v>4743287</v>
      </c>
      <c r="F304" s="455">
        <v>6509696</v>
      </c>
      <c r="G304" s="455">
        <v>6691459</v>
      </c>
      <c r="H304" s="455">
        <v>8902211</v>
      </c>
      <c r="I304" s="455">
        <v>8676829</v>
      </c>
      <c r="J304" s="455">
        <v>4965323</v>
      </c>
      <c r="K304" s="455">
        <v>4228850</v>
      </c>
      <c r="L304" s="455">
        <v>8147895</v>
      </c>
      <c r="M304" s="455">
        <v>10618874</v>
      </c>
      <c r="N304" s="455">
        <v>13180530</v>
      </c>
      <c r="O304" s="455">
        <v>9282872</v>
      </c>
      <c r="P304" s="455">
        <v>15005752</v>
      </c>
      <c r="Q304" s="455">
        <v>16460710</v>
      </c>
      <c r="R304" s="455">
        <v>14472541</v>
      </c>
    </row>
    <row r="305" spans="1:18">
      <c r="A305" s="322" t="s">
        <v>290</v>
      </c>
      <c r="C305" s="325">
        <v>1061323080</v>
      </c>
      <c r="D305" s="322" t="s">
        <v>731</v>
      </c>
      <c r="E305" s="455">
        <v>15185831</v>
      </c>
      <c r="F305" s="455">
        <v>11732956</v>
      </c>
      <c r="G305" s="455">
        <v>9853992</v>
      </c>
      <c r="H305" s="455">
        <v>10520257</v>
      </c>
      <c r="I305" s="455">
        <v>10843637</v>
      </c>
      <c r="J305" s="455">
        <v>11608736</v>
      </c>
      <c r="K305" s="455">
        <v>8295625</v>
      </c>
      <c r="L305" s="455">
        <v>7235834</v>
      </c>
      <c r="M305" s="455">
        <v>7503910</v>
      </c>
      <c r="N305" s="455">
        <v>7835172</v>
      </c>
      <c r="O305" s="455">
        <v>7162550</v>
      </c>
      <c r="P305" s="455">
        <v>6441677</v>
      </c>
      <c r="Q305" s="455">
        <v>6067200</v>
      </c>
      <c r="R305" s="455">
        <v>6414367</v>
      </c>
    </row>
    <row r="306" spans="1:18">
      <c r="A306" s="322" t="s">
        <v>290</v>
      </c>
      <c r="C306" s="325">
        <v>1061324000</v>
      </c>
      <c r="D306" s="322" t="s">
        <v>732</v>
      </c>
    </row>
    <row r="307" spans="1:18">
      <c r="A307" s="322" t="s">
        <v>290</v>
      </c>
      <c r="C307" s="325">
        <v>1061325000</v>
      </c>
      <c r="D307" s="322" t="s">
        <v>733</v>
      </c>
    </row>
    <row r="308" spans="1:18">
      <c r="A308" s="322" t="s">
        <v>290</v>
      </c>
      <c r="C308" s="325">
        <v>1061333300</v>
      </c>
      <c r="D308" s="322" t="s">
        <v>734</v>
      </c>
      <c r="E308" s="455">
        <v>8692549</v>
      </c>
      <c r="F308" s="455">
        <v>3314599</v>
      </c>
      <c r="G308" s="455">
        <v>3790782</v>
      </c>
      <c r="H308" s="455">
        <v>3766664</v>
      </c>
      <c r="I308" s="455">
        <v>4862483</v>
      </c>
      <c r="J308" s="455">
        <v>4770812</v>
      </c>
      <c r="K308" s="455">
        <v>5314300</v>
      </c>
      <c r="L308" s="455">
        <v>2767200</v>
      </c>
      <c r="M308" s="455">
        <v>3666333</v>
      </c>
      <c r="N308" s="455">
        <v>4080979</v>
      </c>
      <c r="O308" s="455">
        <v>4248293</v>
      </c>
      <c r="P308" s="455">
        <v>7839533</v>
      </c>
      <c r="Q308" s="455">
        <v>12388532</v>
      </c>
      <c r="R308" s="455">
        <v>14356190</v>
      </c>
    </row>
    <row r="309" spans="1:18">
      <c r="A309" s="322" t="s">
        <v>290</v>
      </c>
      <c r="C309" s="325">
        <v>1061333500</v>
      </c>
      <c r="D309" s="322" t="s">
        <v>735</v>
      </c>
      <c r="E309" s="455">
        <v>82701</v>
      </c>
      <c r="F309" s="455">
        <v>136206</v>
      </c>
      <c r="G309" s="455">
        <v>115641</v>
      </c>
      <c r="H309" s="455">
        <v>53074</v>
      </c>
      <c r="I309" s="455">
        <v>28367</v>
      </c>
      <c r="J309" s="455">
        <v>88660</v>
      </c>
      <c r="K309" s="455">
        <v>75185</v>
      </c>
      <c r="L309" s="455">
        <v>47421</v>
      </c>
      <c r="M309" s="455">
        <v>372577</v>
      </c>
      <c r="N309" s="455">
        <v>1397453</v>
      </c>
      <c r="O309" s="455">
        <v>1547748</v>
      </c>
      <c r="P309" s="455">
        <v>1564124</v>
      </c>
      <c r="Q309" s="455">
        <v>1584812</v>
      </c>
      <c r="R309" s="455">
        <v>1730200</v>
      </c>
    </row>
    <row r="310" spans="1:18">
      <c r="A310" s="322" t="s">
        <v>290</v>
      </c>
      <c r="C310" s="325">
        <v>1061335100</v>
      </c>
      <c r="D310" s="322" t="s">
        <v>736</v>
      </c>
      <c r="E310" s="455">
        <v>163617</v>
      </c>
      <c r="F310" s="455">
        <v>168771</v>
      </c>
      <c r="G310" s="455">
        <v>231480</v>
      </c>
      <c r="H310" s="455">
        <v>269055</v>
      </c>
      <c r="I310" s="455">
        <v>198570</v>
      </c>
      <c r="J310" s="455">
        <v>174912</v>
      </c>
      <c r="K310" s="455">
        <v>162390</v>
      </c>
      <c r="L310" s="455">
        <v>177789</v>
      </c>
      <c r="M310" s="455">
        <v>239531</v>
      </c>
      <c r="N310" s="455">
        <v>207565</v>
      </c>
      <c r="O310" s="455">
        <v>137790</v>
      </c>
      <c r="P310" s="455">
        <v>111390</v>
      </c>
      <c r="Q310" s="455">
        <v>92970</v>
      </c>
      <c r="R310" s="455">
        <v>53200</v>
      </c>
    </row>
    <row r="311" spans="1:18">
      <c r="A311" s="322" t="s">
        <v>290</v>
      </c>
      <c r="C311" s="325">
        <v>1061335300</v>
      </c>
      <c r="D311" s="322" t="s">
        <v>737</v>
      </c>
      <c r="E311" s="455">
        <v>3625993</v>
      </c>
      <c r="F311" s="455">
        <v>4677873</v>
      </c>
      <c r="G311" s="455">
        <v>4847935</v>
      </c>
      <c r="H311" s="455">
        <v>5958230</v>
      </c>
      <c r="I311" s="455">
        <v>8439383</v>
      </c>
      <c r="J311" s="455">
        <v>9525225</v>
      </c>
      <c r="K311" s="455">
        <v>9893228</v>
      </c>
      <c r="L311" s="455">
        <v>12727508</v>
      </c>
      <c r="M311" s="455">
        <v>14734390</v>
      </c>
      <c r="N311" s="455">
        <v>9573291</v>
      </c>
      <c r="O311" s="455">
        <v>9951044</v>
      </c>
      <c r="P311" s="455">
        <v>13399666</v>
      </c>
      <c r="Q311" s="455">
        <v>11712967</v>
      </c>
      <c r="R311" s="455">
        <v>9587717</v>
      </c>
    </row>
    <row r="312" spans="1:18">
      <c r="A312" s="322" t="s">
        <v>290</v>
      </c>
      <c r="C312" s="325">
        <v>1061335500</v>
      </c>
      <c r="D312" s="322" t="s">
        <v>738</v>
      </c>
      <c r="E312" s="455">
        <v>105515</v>
      </c>
      <c r="F312" s="455">
        <v>121775</v>
      </c>
      <c r="G312" s="455">
        <v>349316</v>
      </c>
      <c r="H312" s="455">
        <v>1735338</v>
      </c>
      <c r="I312" s="455">
        <v>1770453</v>
      </c>
      <c r="J312" s="455">
        <v>2459678</v>
      </c>
      <c r="K312" s="455">
        <v>1488540</v>
      </c>
      <c r="L312" s="455">
        <v>2226500</v>
      </c>
      <c r="M312" s="455">
        <v>2744871</v>
      </c>
      <c r="N312" s="455">
        <v>1609438</v>
      </c>
      <c r="O312" s="455">
        <v>1052743</v>
      </c>
      <c r="P312" s="455">
        <v>852754</v>
      </c>
      <c r="Q312" s="455">
        <v>719925</v>
      </c>
      <c r="R312" s="455">
        <v>732697</v>
      </c>
    </row>
    <row r="313" spans="1:18">
      <c r="A313" s="322" t="s">
        <v>290</v>
      </c>
      <c r="C313" s="325">
        <v>1061401000</v>
      </c>
      <c r="D313" s="322" t="s">
        <v>739</v>
      </c>
      <c r="E313" s="455">
        <v>9162</v>
      </c>
      <c r="F313" s="455">
        <v>9626</v>
      </c>
      <c r="G313" s="455">
        <v>17075</v>
      </c>
      <c r="H313" s="455">
        <v>1931</v>
      </c>
      <c r="I313" s="455">
        <v>4396</v>
      </c>
      <c r="O313" s="455">
        <v>193470</v>
      </c>
      <c r="R313" s="455">
        <v>73488</v>
      </c>
    </row>
    <row r="314" spans="1:18">
      <c r="A314" s="322" t="s">
        <v>290</v>
      </c>
      <c r="C314" s="325">
        <v>1061403000</v>
      </c>
      <c r="D314" s="322" t="s">
        <v>740</v>
      </c>
    </row>
    <row r="315" spans="1:18">
      <c r="A315" s="322" t="s">
        <v>290</v>
      </c>
      <c r="C315" s="325">
        <v>1061405000</v>
      </c>
      <c r="D315" s="322" t="s">
        <v>741</v>
      </c>
      <c r="E315" s="455">
        <v>51153482</v>
      </c>
      <c r="F315" s="455">
        <v>47726941</v>
      </c>
      <c r="G315" s="455">
        <v>59782436</v>
      </c>
      <c r="H315" s="455">
        <v>54736306</v>
      </c>
      <c r="I315" s="455">
        <v>58149837</v>
      </c>
      <c r="J315" s="455">
        <v>62561337</v>
      </c>
      <c r="K315" s="455">
        <v>73855431</v>
      </c>
      <c r="L315" s="455">
        <v>71250718</v>
      </c>
      <c r="M315" s="455">
        <v>78714267</v>
      </c>
      <c r="N315" s="455">
        <v>80838228</v>
      </c>
      <c r="O315" s="455">
        <v>95534380</v>
      </c>
      <c r="P315" s="455">
        <v>103176542</v>
      </c>
      <c r="Q315" s="455">
        <v>111384311</v>
      </c>
      <c r="R315" s="455">
        <v>113455149</v>
      </c>
    </row>
    <row r="316" spans="1:18">
      <c r="A316" s="322" t="s">
        <v>290</v>
      </c>
      <c r="C316" s="325">
        <v>1061409000</v>
      </c>
      <c r="D316" s="322" t="s">
        <v>742</v>
      </c>
      <c r="E316" s="455">
        <v>9726176</v>
      </c>
      <c r="F316" s="455">
        <v>9649319</v>
      </c>
      <c r="G316" s="455">
        <v>5794944</v>
      </c>
      <c r="H316" s="455">
        <v>3883533</v>
      </c>
      <c r="I316" s="455">
        <v>3795307</v>
      </c>
      <c r="J316" s="455">
        <v>5285449</v>
      </c>
      <c r="K316" s="455">
        <v>5468776</v>
      </c>
      <c r="L316" s="455">
        <v>5192971</v>
      </c>
      <c r="M316" s="455">
        <v>4752699</v>
      </c>
      <c r="N316" s="455">
        <v>4617160</v>
      </c>
      <c r="O316" s="455">
        <v>4583895</v>
      </c>
      <c r="P316" s="455">
        <v>3823031</v>
      </c>
      <c r="Q316" s="455">
        <v>3784198</v>
      </c>
      <c r="R316" s="455">
        <v>3043217</v>
      </c>
    </row>
    <row r="317" spans="1:18">
      <c r="A317" s="322" t="s">
        <v>290</v>
      </c>
      <c r="C317" s="325">
        <v>1062111100</v>
      </c>
      <c r="D317" s="322" t="s">
        <v>743</v>
      </c>
      <c r="O317" s="455">
        <v>209463514</v>
      </c>
    </row>
    <row r="318" spans="1:18">
      <c r="A318" s="322" t="s">
        <v>290</v>
      </c>
      <c r="C318" s="325">
        <v>1062111300</v>
      </c>
      <c r="D318" s="322" t="s">
        <v>744</v>
      </c>
    </row>
    <row r="319" spans="1:18">
      <c r="A319" s="322" t="s">
        <v>290</v>
      </c>
      <c r="C319" s="325">
        <v>1062111500</v>
      </c>
      <c r="D319" s="322" t="s">
        <v>745</v>
      </c>
    </row>
    <row r="320" spans="1:18">
      <c r="A320" s="322" t="s">
        <v>290</v>
      </c>
      <c r="C320" s="325">
        <v>1062111900</v>
      </c>
      <c r="D320" s="322" t="s">
        <v>746</v>
      </c>
    </row>
    <row r="321" spans="1:18">
      <c r="A321" s="322" t="s">
        <v>290</v>
      </c>
      <c r="C321" s="325">
        <v>1062113000</v>
      </c>
      <c r="D321" s="322" t="s">
        <v>747</v>
      </c>
    </row>
    <row r="322" spans="1:18">
      <c r="A322" s="322" t="s">
        <v>290</v>
      </c>
      <c r="C322" s="325">
        <v>1062115000</v>
      </c>
      <c r="D322" s="322" t="s">
        <v>748</v>
      </c>
      <c r="O322" s="455">
        <v>38690124</v>
      </c>
    </row>
    <row r="323" spans="1:18">
      <c r="A323" s="322" t="s">
        <v>290</v>
      </c>
      <c r="C323" s="325">
        <v>1062117000</v>
      </c>
      <c r="D323" s="322" t="s">
        <v>749</v>
      </c>
      <c r="O323" s="455">
        <v>32926650</v>
      </c>
      <c r="P323" s="455">
        <v>37063280</v>
      </c>
      <c r="Q323" s="455">
        <v>33789080</v>
      </c>
      <c r="R323" s="455">
        <v>34877705</v>
      </c>
    </row>
    <row r="324" spans="1:18">
      <c r="A324" s="322" t="s">
        <v>290</v>
      </c>
      <c r="C324" s="325">
        <v>1062120000</v>
      </c>
      <c r="D324" s="322" t="s">
        <v>750</v>
      </c>
    </row>
    <row r="325" spans="1:18">
      <c r="A325" s="322" t="s">
        <v>290</v>
      </c>
      <c r="C325" s="325">
        <v>1062131000</v>
      </c>
      <c r="D325" s="322" t="s">
        <v>751</v>
      </c>
      <c r="O325" s="455">
        <v>56824333</v>
      </c>
      <c r="P325" s="455">
        <v>85443150</v>
      </c>
      <c r="Q325" s="455">
        <v>101606405</v>
      </c>
      <c r="R325" s="455">
        <v>107160913</v>
      </c>
    </row>
    <row r="326" spans="1:18">
      <c r="A326" s="322" t="s">
        <v>290</v>
      </c>
      <c r="C326" s="325">
        <v>1062132000</v>
      </c>
      <c r="D326" s="322" t="s">
        <v>752</v>
      </c>
      <c r="E326" s="455">
        <v>224037</v>
      </c>
    </row>
    <row r="327" spans="1:18">
      <c r="A327" s="322" t="s">
        <v>290</v>
      </c>
      <c r="C327" s="325">
        <v>1062133000</v>
      </c>
      <c r="D327" s="322" t="s">
        <v>753</v>
      </c>
    </row>
    <row r="328" spans="1:18">
      <c r="A328" s="322" t="s">
        <v>290</v>
      </c>
      <c r="C328" s="325">
        <v>1062139000</v>
      </c>
      <c r="D328" s="322" t="s">
        <v>341</v>
      </c>
      <c r="E328" s="455">
        <v>355461</v>
      </c>
      <c r="F328" s="455">
        <v>412463</v>
      </c>
      <c r="G328" s="455">
        <v>638736</v>
      </c>
      <c r="H328" s="455">
        <v>777593</v>
      </c>
      <c r="I328" s="455">
        <v>819182</v>
      </c>
      <c r="J328" s="455">
        <v>1084277</v>
      </c>
      <c r="K328" s="455">
        <v>1116541</v>
      </c>
      <c r="L328" s="455">
        <v>561435</v>
      </c>
      <c r="M328" s="455">
        <v>603542</v>
      </c>
      <c r="N328" s="455">
        <v>645169</v>
      </c>
      <c r="O328" s="455">
        <v>527064</v>
      </c>
      <c r="P328" s="455">
        <v>309170</v>
      </c>
      <c r="Q328" s="455">
        <v>322638</v>
      </c>
      <c r="R328" s="455">
        <v>235871</v>
      </c>
    </row>
    <row r="329" spans="1:18">
      <c r="A329" s="322" t="s">
        <v>290</v>
      </c>
      <c r="C329" s="325">
        <v>1062143000</v>
      </c>
      <c r="D329" s="322" t="s">
        <v>754</v>
      </c>
    </row>
    <row r="330" spans="1:18">
      <c r="A330" s="322" t="s">
        <v>290</v>
      </c>
      <c r="C330" s="325">
        <v>1062200000</v>
      </c>
      <c r="D330" s="322" t="s">
        <v>755</v>
      </c>
      <c r="G330" s="455">
        <v>28827353</v>
      </c>
      <c r="H330" s="455">
        <v>72055408</v>
      </c>
      <c r="I330" s="455">
        <v>26794114</v>
      </c>
      <c r="J330" s="455">
        <v>26319183</v>
      </c>
      <c r="K330" s="455">
        <v>30004916</v>
      </c>
      <c r="L330" s="455">
        <v>43200056</v>
      </c>
      <c r="M330" s="455">
        <v>35353452</v>
      </c>
      <c r="N330" s="455">
        <v>55614999</v>
      </c>
      <c r="O330" s="455">
        <v>83002430</v>
      </c>
      <c r="P330" s="455">
        <v>149406978</v>
      </c>
      <c r="Q330" s="455">
        <v>180954870</v>
      </c>
      <c r="R330" s="455">
        <v>185765237</v>
      </c>
    </row>
    <row r="331" spans="1:18">
      <c r="A331" s="322" t="s">
        <v>290</v>
      </c>
      <c r="C331" s="325">
        <v>1071110000</v>
      </c>
      <c r="D331" s="322" t="s">
        <v>345</v>
      </c>
      <c r="E331" s="455">
        <v>160197524</v>
      </c>
      <c r="F331" s="455">
        <v>150906612</v>
      </c>
      <c r="G331" s="455">
        <v>144878121</v>
      </c>
      <c r="H331" s="455">
        <v>141966992</v>
      </c>
      <c r="I331" s="455">
        <v>134269084</v>
      </c>
      <c r="J331" s="455">
        <v>134127779</v>
      </c>
      <c r="K331" s="455">
        <v>126085778</v>
      </c>
      <c r="L331" s="455">
        <v>121827600</v>
      </c>
      <c r="M331" s="455">
        <v>121111541</v>
      </c>
      <c r="N331" s="455">
        <v>126450110</v>
      </c>
      <c r="O331" s="455">
        <v>123831123</v>
      </c>
      <c r="P331" s="455">
        <v>127197230</v>
      </c>
      <c r="Q331" s="455">
        <v>115576896</v>
      </c>
      <c r="R331" s="455">
        <v>123751030</v>
      </c>
    </row>
    <row r="332" spans="1:18">
      <c r="A332" s="322" t="s">
        <v>290</v>
      </c>
      <c r="C332" s="325">
        <v>1071110010</v>
      </c>
      <c r="D332" s="322" t="s">
        <v>346</v>
      </c>
      <c r="E332" s="455">
        <v>72192429</v>
      </c>
      <c r="F332" s="455">
        <v>67168270</v>
      </c>
      <c r="G332" s="455">
        <v>62656592</v>
      </c>
      <c r="H332" s="455">
        <v>60881831</v>
      </c>
      <c r="I332" s="455">
        <v>59752458</v>
      </c>
      <c r="J332" s="455">
        <v>59876920</v>
      </c>
      <c r="K332" s="455">
        <v>58952350</v>
      </c>
      <c r="L332" s="455">
        <v>56243098</v>
      </c>
      <c r="M332" s="455">
        <v>54219091</v>
      </c>
      <c r="N332" s="455">
        <v>51194318</v>
      </c>
      <c r="O332" s="455">
        <v>49544644</v>
      </c>
      <c r="P332" s="455">
        <v>49099889</v>
      </c>
      <c r="Q332" s="455">
        <v>49488966</v>
      </c>
      <c r="R332" s="455">
        <v>49099161</v>
      </c>
    </row>
    <row r="333" spans="1:18">
      <c r="A333" s="322" t="s">
        <v>290</v>
      </c>
      <c r="C333" s="325">
        <v>1071110080</v>
      </c>
      <c r="D333" s="322" t="s">
        <v>347</v>
      </c>
      <c r="E333" s="455">
        <v>88005095</v>
      </c>
      <c r="F333" s="455">
        <v>83738342</v>
      </c>
      <c r="G333" s="455">
        <v>82221529</v>
      </c>
      <c r="H333" s="455">
        <v>81085161</v>
      </c>
      <c r="I333" s="455">
        <v>74516626</v>
      </c>
      <c r="J333" s="455">
        <v>74250859</v>
      </c>
      <c r="K333" s="455">
        <v>67133428</v>
      </c>
      <c r="L333" s="455">
        <v>65584502</v>
      </c>
      <c r="M333" s="455">
        <v>66892450</v>
      </c>
      <c r="N333" s="455">
        <v>75255792</v>
      </c>
      <c r="O333" s="455">
        <v>74286479</v>
      </c>
      <c r="P333" s="455">
        <v>78097341</v>
      </c>
      <c r="Q333" s="455">
        <v>66087930</v>
      </c>
      <c r="R333" s="455">
        <v>74651869</v>
      </c>
    </row>
    <row r="334" spans="1:18">
      <c r="A334" s="322" t="s">
        <v>290</v>
      </c>
      <c r="C334" s="325">
        <v>1071120000</v>
      </c>
      <c r="D334" s="322" t="s">
        <v>390</v>
      </c>
      <c r="E334" s="455">
        <v>32907670</v>
      </c>
      <c r="F334" s="455">
        <v>31886189</v>
      </c>
      <c r="G334" s="455">
        <v>28345498</v>
      </c>
      <c r="H334" s="455">
        <v>26917494</v>
      </c>
      <c r="I334" s="455">
        <v>24082912</v>
      </c>
      <c r="J334" s="455">
        <v>23109533</v>
      </c>
      <c r="K334" s="455">
        <v>23348628</v>
      </c>
      <c r="L334" s="455">
        <v>22532496</v>
      </c>
      <c r="M334" s="455">
        <v>23264183</v>
      </c>
      <c r="N334" s="455">
        <v>24816069</v>
      </c>
      <c r="O334" s="455">
        <v>24227049</v>
      </c>
      <c r="P334" s="455">
        <v>22679807</v>
      </c>
      <c r="Q334" s="455">
        <v>23644198</v>
      </c>
      <c r="R334" s="455">
        <v>23718570</v>
      </c>
    </row>
    <row r="335" spans="1:18">
      <c r="A335" s="322" t="s">
        <v>290</v>
      </c>
      <c r="C335" s="325">
        <v>1072113000</v>
      </c>
      <c r="D335" s="322" t="s">
        <v>381</v>
      </c>
      <c r="E335" s="455">
        <v>2088244</v>
      </c>
      <c r="F335" s="455">
        <v>1910295</v>
      </c>
      <c r="G335" s="455">
        <v>1630197</v>
      </c>
      <c r="H335" s="455">
        <v>1563378</v>
      </c>
      <c r="I335" s="455">
        <v>1384064</v>
      </c>
      <c r="J335" s="455">
        <v>1585565</v>
      </c>
      <c r="K335" s="455">
        <v>2005657</v>
      </c>
      <c r="L335" s="455">
        <v>2484375</v>
      </c>
      <c r="M335" s="455">
        <v>2506959</v>
      </c>
      <c r="N335" s="455">
        <v>2699775</v>
      </c>
      <c r="O335" s="455">
        <v>2998483</v>
      </c>
      <c r="P335" s="455">
        <v>2847634</v>
      </c>
      <c r="Q335" s="455">
        <v>3226778</v>
      </c>
      <c r="R335" s="455">
        <v>3196216</v>
      </c>
    </row>
    <row r="336" spans="1:18">
      <c r="A336" s="322" t="s">
        <v>290</v>
      </c>
      <c r="C336" s="325">
        <v>1072115000</v>
      </c>
      <c r="D336" s="322" t="s">
        <v>382</v>
      </c>
      <c r="E336" s="455">
        <v>1072935</v>
      </c>
      <c r="F336" s="455">
        <v>1119642</v>
      </c>
      <c r="G336" s="455">
        <v>1092787</v>
      </c>
      <c r="H336" s="455">
        <v>3749741</v>
      </c>
      <c r="I336" s="455">
        <v>3452162</v>
      </c>
      <c r="J336" s="455">
        <v>4690015</v>
      </c>
      <c r="K336" s="455">
        <v>4754165</v>
      </c>
      <c r="L336" s="455">
        <v>5335374</v>
      </c>
      <c r="M336" s="455">
        <v>6610435</v>
      </c>
      <c r="N336" s="455">
        <v>7249773</v>
      </c>
      <c r="O336" s="455">
        <v>7166380</v>
      </c>
      <c r="P336" s="455">
        <v>10004634</v>
      </c>
      <c r="Q336" s="455">
        <v>10102415</v>
      </c>
      <c r="R336" s="455">
        <v>10729658</v>
      </c>
    </row>
    <row r="337" spans="1:18">
      <c r="A337" s="322" t="s">
        <v>290</v>
      </c>
      <c r="C337" s="325">
        <v>1072123000</v>
      </c>
      <c r="D337" s="322" t="s">
        <v>383</v>
      </c>
      <c r="E337" s="455">
        <v>1541509</v>
      </c>
      <c r="F337" s="455">
        <v>1479617</v>
      </c>
      <c r="G337" s="455">
        <v>1591713</v>
      </c>
      <c r="H337" s="455">
        <v>1815757</v>
      </c>
      <c r="I337" s="455">
        <v>2393596</v>
      </c>
      <c r="J337" s="455">
        <v>3023728</v>
      </c>
      <c r="K337" s="455">
        <v>2762210</v>
      </c>
      <c r="L337" s="455">
        <v>2199482</v>
      </c>
      <c r="M337" s="455">
        <v>1926413</v>
      </c>
      <c r="N337" s="455">
        <v>1834566</v>
      </c>
      <c r="O337" s="455">
        <v>1655002</v>
      </c>
      <c r="P337" s="455">
        <v>1463114</v>
      </c>
      <c r="Q337" s="455">
        <v>2494127</v>
      </c>
      <c r="R337" s="455">
        <v>2382509</v>
      </c>
    </row>
    <row r="338" spans="1:18">
      <c r="A338" s="322" t="s">
        <v>290</v>
      </c>
      <c r="C338" s="325">
        <v>1072125300</v>
      </c>
      <c r="D338" s="322" t="s">
        <v>384</v>
      </c>
      <c r="E338" s="455">
        <v>5387597</v>
      </c>
      <c r="F338" s="455">
        <v>7013115</v>
      </c>
      <c r="G338" s="455">
        <v>5549700</v>
      </c>
      <c r="H338" s="455">
        <v>3653469</v>
      </c>
      <c r="I338" s="455">
        <v>2669696</v>
      </c>
      <c r="J338" s="455">
        <v>2392575</v>
      </c>
      <c r="K338" s="455">
        <v>2307796</v>
      </c>
      <c r="L338" s="455">
        <v>2205195</v>
      </c>
      <c r="M338" s="455">
        <v>2181429</v>
      </c>
      <c r="N338" s="455">
        <v>2285747</v>
      </c>
      <c r="O338" s="455">
        <v>2385075</v>
      </c>
      <c r="P338" s="455">
        <v>2545347</v>
      </c>
      <c r="Q338" s="455">
        <v>3469005</v>
      </c>
      <c r="R338" s="455">
        <v>3439559</v>
      </c>
    </row>
    <row r="339" spans="1:18">
      <c r="A339" s="322" t="s">
        <v>290</v>
      </c>
      <c r="C339" s="325">
        <v>1072125500</v>
      </c>
      <c r="D339" s="322" t="s">
        <v>385</v>
      </c>
      <c r="E339" s="455">
        <v>7047946</v>
      </c>
      <c r="F339" s="455">
        <v>6927538</v>
      </c>
      <c r="G339" s="455">
        <v>6277297</v>
      </c>
      <c r="H339" s="455">
        <v>6996649</v>
      </c>
      <c r="I339" s="455">
        <v>6540906</v>
      </c>
      <c r="J339" s="455">
        <v>7194318</v>
      </c>
      <c r="K339" s="455">
        <v>5795823</v>
      </c>
      <c r="L339" s="455">
        <v>5500338</v>
      </c>
      <c r="M339" s="455">
        <v>4322560</v>
      </c>
      <c r="N339" s="455">
        <v>4466585</v>
      </c>
      <c r="O339" s="455">
        <v>4222817</v>
      </c>
      <c r="P339" s="455">
        <v>3824029</v>
      </c>
      <c r="Q339" s="455">
        <v>3648994</v>
      </c>
      <c r="R339" s="455">
        <v>3633348</v>
      </c>
    </row>
    <row r="340" spans="1:18">
      <c r="A340" s="322" t="s">
        <v>290</v>
      </c>
      <c r="C340" s="325">
        <v>1072125700</v>
      </c>
      <c r="D340" s="322" t="s">
        <v>386</v>
      </c>
      <c r="E340" s="455">
        <v>211108</v>
      </c>
      <c r="F340" s="455">
        <v>233049</v>
      </c>
      <c r="G340" s="455">
        <v>220876</v>
      </c>
      <c r="H340" s="455">
        <v>230815</v>
      </c>
      <c r="I340" s="455">
        <v>261186</v>
      </c>
      <c r="J340" s="455">
        <v>319594</v>
      </c>
      <c r="K340" s="455">
        <v>357173</v>
      </c>
      <c r="L340" s="455">
        <v>266269</v>
      </c>
      <c r="M340" s="455">
        <v>295759</v>
      </c>
      <c r="N340" s="455">
        <v>265125</v>
      </c>
      <c r="O340" s="455">
        <v>361340</v>
      </c>
      <c r="P340" s="455">
        <v>259141</v>
      </c>
      <c r="Q340" s="455">
        <v>206281</v>
      </c>
      <c r="R340" s="455">
        <v>186017</v>
      </c>
    </row>
    <row r="341" spans="1:18">
      <c r="A341" s="322" t="s">
        <v>290</v>
      </c>
      <c r="C341" s="325">
        <v>1072125900</v>
      </c>
      <c r="D341" s="322" t="s">
        <v>387</v>
      </c>
      <c r="E341" s="455">
        <v>1670080</v>
      </c>
      <c r="F341" s="455">
        <v>1788383</v>
      </c>
      <c r="G341" s="455">
        <v>1612138</v>
      </c>
      <c r="H341" s="455">
        <v>1031110</v>
      </c>
      <c r="I341" s="455">
        <v>898487</v>
      </c>
      <c r="J341" s="455">
        <v>479876</v>
      </c>
      <c r="K341" s="455">
        <v>431646</v>
      </c>
      <c r="L341" s="455">
        <v>537999</v>
      </c>
      <c r="M341" s="455">
        <v>444824</v>
      </c>
      <c r="N341" s="455">
        <v>456886</v>
      </c>
      <c r="O341" s="455">
        <v>414200</v>
      </c>
      <c r="P341" s="455">
        <v>486137</v>
      </c>
      <c r="Q341" s="455">
        <v>429409</v>
      </c>
      <c r="R341" s="455">
        <v>371237</v>
      </c>
    </row>
    <row r="342" spans="1:18">
      <c r="A342" s="322" t="s">
        <v>290</v>
      </c>
      <c r="C342" s="325">
        <v>1072194000</v>
      </c>
      <c r="D342" s="322" t="s">
        <v>388</v>
      </c>
      <c r="E342" s="455">
        <v>451525</v>
      </c>
      <c r="F342" s="455">
        <v>537433</v>
      </c>
      <c r="G342" s="455">
        <v>743509</v>
      </c>
      <c r="H342" s="455">
        <v>864033</v>
      </c>
      <c r="I342" s="455">
        <v>277298</v>
      </c>
      <c r="J342" s="455">
        <v>589310</v>
      </c>
      <c r="K342" s="455">
        <v>671516</v>
      </c>
      <c r="L342" s="455">
        <v>421035</v>
      </c>
      <c r="M342" s="455">
        <v>459049</v>
      </c>
      <c r="N342" s="455">
        <v>500797</v>
      </c>
      <c r="O342" s="455">
        <v>482278</v>
      </c>
      <c r="P342" s="455">
        <v>318525</v>
      </c>
      <c r="Q342" s="455">
        <v>357322</v>
      </c>
      <c r="R342" s="455">
        <v>309977</v>
      </c>
    </row>
    <row r="343" spans="1:18">
      <c r="A343" s="322" t="s">
        <v>290</v>
      </c>
      <c r="C343" s="325">
        <v>1072195000</v>
      </c>
      <c r="D343" s="322" t="s">
        <v>756</v>
      </c>
      <c r="E343" s="455">
        <v>28467</v>
      </c>
      <c r="F343" s="455">
        <v>28605</v>
      </c>
      <c r="G343" s="455">
        <v>9915</v>
      </c>
      <c r="H343" s="455">
        <v>6748</v>
      </c>
      <c r="I343" s="455">
        <v>5384</v>
      </c>
      <c r="J343" s="455">
        <v>2826</v>
      </c>
      <c r="K343" s="455">
        <v>357</v>
      </c>
      <c r="L343" s="455">
        <v>696</v>
      </c>
      <c r="M343" s="455">
        <v>72710</v>
      </c>
      <c r="N343" s="455">
        <v>5930</v>
      </c>
      <c r="O343" s="455">
        <v>9052</v>
      </c>
      <c r="P343" s="455">
        <v>223622</v>
      </c>
      <c r="Q343" s="455">
        <v>422374</v>
      </c>
      <c r="R343" s="455">
        <v>388957</v>
      </c>
    </row>
    <row r="344" spans="1:18">
      <c r="A344" s="322" t="s">
        <v>290</v>
      </c>
      <c r="C344" s="325">
        <v>1072199000</v>
      </c>
      <c r="D344" s="322" t="s">
        <v>389</v>
      </c>
      <c r="E344" s="455">
        <v>1101033</v>
      </c>
      <c r="F344" s="455">
        <v>1648385</v>
      </c>
      <c r="G344" s="455">
        <v>1793765</v>
      </c>
      <c r="H344" s="455">
        <v>1807708</v>
      </c>
      <c r="I344" s="455">
        <v>1242859</v>
      </c>
      <c r="J344" s="455">
        <v>1334846</v>
      </c>
      <c r="K344" s="455">
        <v>7021229</v>
      </c>
      <c r="L344" s="455">
        <v>8029305</v>
      </c>
      <c r="M344" s="455">
        <v>10205537</v>
      </c>
      <c r="N344" s="455">
        <v>12678110</v>
      </c>
      <c r="O344" s="455">
        <v>12493854</v>
      </c>
      <c r="P344" s="455">
        <v>14052177</v>
      </c>
      <c r="Q344" s="455">
        <v>17256765</v>
      </c>
      <c r="R344" s="455">
        <v>18664354</v>
      </c>
    </row>
    <row r="345" spans="1:18">
      <c r="A345" s="322" t="s">
        <v>290</v>
      </c>
      <c r="C345" s="325">
        <v>1073113000</v>
      </c>
      <c r="D345" s="322" t="s">
        <v>757</v>
      </c>
      <c r="E345" s="455">
        <v>47231</v>
      </c>
      <c r="F345" s="455">
        <v>21818</v>
      </c>
      <c r="I345" s="455">
        <v>46829</v>
      </c>
      <c r="J345" s="455">
        <v>42581</v>
      </c>
      <c r="K345" s="455">
        <v>60004</v>
      </c>
      <c r="L345" s="455">
        <v>58200</v>
      </c>
      <c r="M345" s="455">
        <v>43981</v>
      </c>
      <c r="N345" s="455">
        <v>45550</v>
      </c>
      <c r="O345" s="455">
        <v>38289</v>
      </c>
      <c r="P345" s="455">
        <v>31911</v>
      </c>
      <c r="Q345" s="455">
        <v>36</v>
      </c>
    </row>
    <row r="346" spans="1:18">
      <c r="A346" s="322" t="s">
        <v>290</v>
      </c>
      <c r="C346" s="325">
        <v>1073115000</v>
      </c>
      <c r="D346" s="322" t="s">
        <v>758</v>
      </c>
      <c r="E346" s="455">
        <v>5384819</v>
      </c>
      <c r="F346" s="455">
        <v>7542734</v>
      </c>
      <c r="G346" s="455">
        <v>7631737</v>
      </c>
      <c r="H346" s="455">
        <v>9027919</v>
      </c>
      <c r="I346" s="455">
        <v>9902656</v>
      </c>
      <c r="J346" s="455">
        <v>10806649</v>
      </c>
      <c r="K346" s="455">
        <v>11607848</v>
      </c>
      <c r="L346" s="455">
        <v>10767708</v>
      </c>
      <c r="M346" s="455">
        <v>12445516</v>
      </c>
      <c r="N346" s="455">
        <v>11944138</v>
      </c>
      <c r="O346" s="455">
        <v>14027006</v>
      </c>
      <c r="P346" s="455">
        <v>12357383</v>
      </c>
      <c r="Q346" s="455">
        <v>14182986</v>
      </c>
      <c r="R346" s="455">
        <v>11898894</v>
      </c>
    </row>
    <row r="347" spans="1:18">
      <c r="A347" s="322" t="s">
        <v>290</v>
      </c>
      <c r="C347" s="325">
        <v>1073120000</v>
      </c>
      <c r="D347" s="322" t="s">
        <v>759</v>
      </c>
      <c r="I347" s="455">
        <v>7311</v>
      </c>
    </row>
    <row r="348" spans="1:18">
      <c r="A348" s="322" t="s">
        <v>290</v>
      </c>
      <c r="C348" s="325">
        <v>1081123000</v>
      </c>
      <c r="D348" s="322" t="s">
        <v>342</v>
      </c>
      <c r="E348" s="455">
        <v>124734074</v>
      </c>
      <c r="F348" s="455">
        <v>96642440</v>
      </c>
      <c r="G348" s="455">
        <v>125052978</v>
      </c>
      <c r="H348" s="455">
        <v>70061357</v>
      </c>
      <c r="I348" s="455">
        <v>106513928</v>
      </c>
      <c r="J348" s="455">
        <v>104279415</v>
      </c>
      <c r="K348" s="455">
        <v>134636323</v>
      </c>
      <c r="L348" s="455">
        <v>140849070</v>
      </c>
      <c r="M348" s="455">
        <v>165443911</v>
      </c>
      <c r="N348" s="455">
        <v>159011647</v>
      </c>
      <c r="O348" s="455">
        <v>104405770</v>
      </c>
      <c r="P348" s="455">
        <v>145813495</v>
      </c>
      <c r="Q348" s="455">
        <v>139506181</v>
      </c>
      <c r="R348" s="455">
        <v>146522313</v>
      </c>
    </row>
    <row r="349" spans="1:18">
      <c r="A349" s="322" t="s">
        <v>290</v>
      </c>
      <c r="C349" s="325">
        <v>1081129000</v>
      </c>
      <c r="D349" s="322" t="s">
        <v>343</v>
      </c>
      <c r="E349" s="455">
        <v>27496</v>
      </c>
      <c r="F349" s="455">
        <v>17600</v>
      </c>
      <c r="G349" s="455">
        <v>1800</v>
      </c>
      <c r="H349" s="455">
        <v>1475</v>
      </c>
    </row>
    <row r="350" spans="1:18">
      <c r="A350" s="322" t="s">
        <v>290</v>
      </c>
      <c r="C350" s="325">
        <v>1081130000</v>
      </c>
      <c r="D350" s="322" t="s">
        <v>344</v>
      </c>
      <c r="E350" s="455">
        <v>6359</v>
      </c>
      <c r="F350" s="455">
        <v>5257</v>
      </c>
      <c r="G350" s="455">
        <v>9165</v>
      </c>
      <c r="H350" s="455">
        <v>6226</v>
      </c>
      <c r="I350" s="455">
        <v>11810</v>
      </c>
      <c r="J350" s="455">
        <v>13387</v>
      </c>
      <c r="K350" s="455">
        <v>18406</v>
      </c>
      <c r="L350" s="455">
        <v>26249</v>
      </c>
      <c r="M350" s="455">
        <v>28106</v>
      </c>
      <c r="N350" s="455">
        <v>29543</v>
      </c>
      <c r="O350" s="455">
        <v>32826</v>
      </c>
      <c r="P350" s="455">
        <v>33261</v>
      </c>
      <c r="Q350" s="455">
        <v>37898</v>
      </c>
      <c r="R350" s="455">
        <v>63292</v>
      </c>
    </row>
    <row r="351" spans="1:18">
      <c r="A351" s="322" t="s">
        <v>290</v>
      </c>
      <c r="C351" s="325">
        <v>1081145000</v>
      </c>
      <c r="D351" s="322" t="s">
        <v>760</v>
      </c>
      <c r="E351" s="455">
        <v>27900199</v>
      </c>
      <c r="F351" s="455">
        <v>27686650</v>
      </c>
      <c r="G351" s="455">
        <v>26174520</v>
      </c>
      <c r="H351" s="455">
        <v>14803128</v>
      </c>
      <c r="I351" s="455">
        <v>23622100</v>
      </c>
      <c r="J351" s="455">
        <v>51710800</v>
      </c>
      <c r="K351" s="455">
        <v>31847600</v>
      </c>
      <c r="L351" s="455">
        <v>32476150</v>
      </c>
      <c r="M351" s="455">
        <v>35498480</v>
      </c>
      <c r="N351" s="455">
        <v>39172530</v>
      </c>
      <c r="O351" s="455">
        <v>28083231</v>
      </c>
      <c r="P351" s="455">
        <v>27615410</v>
      </c>
      <c r="Q351" s="455">
        <v>27251227</v>
      </c>
      <c r="R351" s="455">
        <v>31835200</v>
      </c>
    </row>
    <row r="352" spans="1:18">
      <c r="A352" s="322" t="s">
        <v>290</v>
      </c>
      <c r="C352" s="325">
        <v>1081200000</v>
      </c>
      <c r="D352" s="322" t="s">
        <v>761</v>
      </c>
      <c r="E352" s="455">
        <v>228903159</v>
      </c>
      <c r="F352" s="455">
        <v>180043945</v>
      </c>
      <c r="G352" s="455">
        <v>229966863</v>
      </c>
      <c r="H352" s="455">
        <v>98575172</v>
      </c>
      <c r="I352" s="455">
        <v>178393810</v>
      </c>
      <c r="J352" s="455">
        <v>114342306</v>
      </c>
      <c r="K352" s="455">
        <v>148083091</v>
      </c>
      <c r="L352" s="455">
        <v>113443292</v>
      </c>
      <c r="M352" s="455">
        <v>167546807</v>
      </c>
      <c r="N352" s="455">
        <v>231143325</v>
      </c>
      <c r="O352" s="455">
        <v>120810956</v>
      </c>
      <c r="P352" s="455">
        <v>103538574</v>
      </c>
      <c r="Q352" s="455">
        <v>150753411</v>
      </c>
      <c r="R352" s="455">
        <v>130015419</v>
      </c>
    </row>
    <row r="353" spans="1:18">
      <c r="A353" s="322" t="s">
        <v>290</v>
      </c>
      <c r="C353" s="325">
        <v>1082110000</v>
      </c>
      <c r="D353" s="322" t="s">
        <v>762</v>
      </c>
      <c r="E353" s="455">
        <v>19085</v>
      </c>
      <c r="F353" s="455">
        <v>120</v>
      </c>
      <c r="G353" s="455">
        <v>140</v>
      </c>
      <c r="H353" s="455">
        <v>250</v>
      </c>
    </row>
    <row r="354" spans="1:18">
      <c r="A354" s="322" t="s">
        <v>290</v>
      </c>
      <c r="C354" s="325">
        <v>1082120000</v>
      </c>
      <c r="D354" s="322" t="s">
        <v>374</v>
      </c>
      <c r="E354" s="455">
        <v>100</v>
      </c>
      <c r="F354" s="455">
        <v>178</v>
      </c>
      <c r="G354" s="455">
        <v>190</v>
      </c>
      <c r="H354" s="455">
        <v>125</v>
      </c>
      <c r="I354" s="455">
        <v>222</v>
      </c>
      <c r="L354" s="455">
        <v>20</v>
      </c>
      <c r="R354" s="455">
        <v>706</v>
      </c>
    </row>
    <row r="355" spans="1:18">
      <c r="A355" s="322" t="s">
        <v>290</v>
      </c>
      <c r="C355" s="325">
        <v>1082130000</v>
      </c>
      <c r="D355" s="322" t="s">
        <v>763</v>
      </c>
      <c r="E355" s="455">
        <v>1</v>
      </c>
      <c r="F355" s="455">
        <v>19800</v>
      </c>
    </row>
    <row r="356" spans="1:18">
      <c r="A356" s="322" t="s">
        <v>290</v>
      </c>
      <c r="C356" s="325">
        <v>1082140000</v>
      </c>
      <c r="D356" s="322" t="s">
        <v>764</v>
      </c>
      <c r="E356" s="455">
        <v>144109</v>
      </c>
      <c r="F356" s="455">
        <v>2102567</v>
      </c>
    </row>
    <row r="357" spans="1:18">
      <c r="A357" s="322" t="s">
        <v>290</v>
      </c>
      <c r="C357" s="325">
        <v>1082213000</v>
      </c>
      <c r="D357" s="322" t="s">
        <v>765</v>
      </c>
      <c r="H357" s="455">
        <v>7229</v>
      </c>
      <c r="I357" s="455">
        <v>10575</v>
      </c>
      <c r="J357" s="455">
        <v>4084</v>
      </c>
      <c r="K357" s="455">
        <v>4879</v>
      </c>
      <c r="L357" s="455">
        <v>4627</v>
      </c>
      <c r="M357" s="455">
        <v>2562</v>
      </c>
      <c r="N357" s="455">
        <v>2644</v>
      </c>
      <c r="O357" s="455">
        <v>2751</v>
      </c>
      <c r="P357" s="455">
        <v>1351</v>
      </c>
    </row>
    <row r="358" spans="1:18">
      <c r="A358" s="322" t="s">
        <v>290</v>
      </c>
      <c r="C358" s="325">
        <v>1081143000</v>
      </c>
      <c r="D358" s="322" t="s">
        <v>766</v>
      </c>
    </row>
    <row r="359" spans="1:18">
      <c r="A359" s="322" t="s">
        <v>290</v>
      </c>
      <c r="C359" s="325">
        <v>1082217000</v>
      </c>
      <c r="D359" s="322" t="s">
        <v>767</v>
      </c>
      <c r="E359" s="455">
        <v>1135575</v>
      </c>
      <c r="F359" s="455">
        <v>1429296</v>
      </c>
      <c r="G359" s="455">
        <v>1402288</v>
      </c>
      <c r="H359" s="455">
        <v>1240070</v>
      </c>
      <c r="I359" s="455">
        <v>1190828</v>
      </c>
      <c r="J359" s="455">
        <v>1014613</v>
      </c>
      <c r="K359" s="455">
        <v>777414</v>
      </c>
      <c r="L359" s="455">
        <v>666467</v>
      </c>
      <c r="M359" s="455">
        <v>768517</v>
      </c>
      <c r="N359" s="455">
        <v>798049</v>
      </c>
      <c r="O359" s="455">
        <v>863461</v>
      </c>
      <c r="P359" s="455">
        <v>767660</v>
      </c>
      <c r="Q359" s="455">
        <v>716122</v>
      </c>
      <c r="R359" s="455">
        <v>500516</v>
      </c>
    </row>
    <row r="360" spans="1:18">
      <c r="A360" s="322" t="s">
        <v>290</v>
      </c>
      <c r="C360" s="325">
        <v>1082219000</v>
      </c>
      <c r="D360" s="322" t="s">
        <v>768</v>
      </c>
      <c r="E360" s="455">
        <v>5229</v>
      </c>
      <c r="F360" s="455">
        <v>3661</v>
      </c>
      <c r="G360" s="455">
        <v>3465</v>
      </c>
      <c r="H360" s="455">
        <v>3166</v>
      </c>
      <c r="Q360" s="455">
        <v>223726</v>
      </c>
      <c r="R360" s="455">
        <v>163872</v>
      </c>
    </row>
    <row r="361" spans="1:18">
      <c r="A361" s="322" t="s">
        <v>290</v>
      </c>
      <c r="C361" s="325">
        <v>1082223300</v>
      </c>
      <c r="D361" s="322" t="s">
        <v>769</v>
      </c>
      <c r="E361" s="455">
        <v>2495188</v>
      </c>
      <c r="F361" s="455">
        <v>4308220</v>
      </c>
      <c r="G361" s="455">
        <v>6399162</v>
      </c>
      <c r="H361" s="455">
        <v>6379091</v>
      </c>
      <c r="I361" s="455">
        <v>5477618</v>
      </c>
      <c r="J361" s="455">
        <v>5309167</v>
      </c>
      <c r="K361" s="455">
        <v>4983559</v>
      </c>
      <c r="L361" s="455">
        <v>4571860</v>
      </c>
      <c r="M361" s="455">
        <v>5101288</v>
      </c>
      <c r="N361" s="455">
        <v>378858</v>
      </c>
      <c r="O361" s="455">
        <v>441651</v>
      </c>
      <c r="P361" s="455">
        <v>616166</v>
      </c>
      <c r="Q361" s="455">
        <v>793129</v>
      </c>
      <c r="R361" s="455">
        <v>811770</v>
      </c>
    </row>
    <row r="362" spans="1:18">
      <c r="A362" s="322" t="s">
        <v>290</v>
      </c>
      <c r="C362" s="325">
        <v>1082223500</v>
      </c>
      <c r="D362" s="322" t="s">
        <v>770</v>
      </c>
      <c r="E362" s="455">
        <v>1001248</v>
      </c>
      <c r="F362" s="455">
        <v>894463</v>
      </c>
      <c r="G362" s="455">
        <v>1100307</v>
      </c>
      <c r="H362" s="455">
        <v>1610162</v>
      </c>
      <c r="I362" s="455">
        <v>1032478</v>
      </c>
      <c r="J362" s="455">
        <v>1292698</v>
      </c>
      <c r="K362" s="455">
        <v>1533394</v>
      </c>
      <c r="L362" s="455">
        <v>2553243</v>
      </c>
      <c r="M362" s="455">
        <v>2492293</v>
      </c>
      <c r="N362" s="455">
        <v>705290</v>
      </c>
      <c r="O362" s="455">
        <v>485611</v>
      </c>
      <c r="P362" s="455">
        <v>627749</v>
      </c>
      <c r="Q362" s="455">
        <v>795720</v>
      </c>
      <c r="R362" s="455">
        <v>1152596</v>
      </c>
    </row>
    <row r="363" spans="1:18">
      <c r="A363" s="322" t="s">
        <v>290</v>
      </c>
      <c r="C363" s="325">
        <v>1082223900</v>
      </c>
      <c r="D363" s="322" t="s">
        <v>771</v>
      </c>
      <c r="E363" s="455">
        <v>1246363</v>
      </c>
      <c r="F363" s="455">
        <v>1567720</v>
      </c>
      <c r="G363" s="455">
        <v>1970321</v>
      </c>
      <c r="H363" s="455">
        <v>1856912</v>
      </c>
      <c r="I363" s="455">
        <v>1429479</v>
      </c>
      <c r="J363" s="455">
        <v>1610883</v>
      </c>
      <c r="K363" s="455">
        <v>1717193</v>
      </c>
      <c r="L363" s="455">
        <v>2444537</v>
      </c>
      <c r="M363" s="455">
        <v>2008707</v>
      </c>
      <c r="N363" s="455">
        <v>907576</v>
      </c>
      <c r="O363" s="455">
        <v>813655</v>
      </c>
      <c r="P363" s="455">
        <v>831979</v>
      </c>
      <c r="Q363" s="455">
        <v>840947</v>
      </c>
      <c r="R363" s="455">
        <v>728272</v>
      </c>
    </row>
    <row r="364" spans="1:18">
      <c r="A364" s="322" t="s">
        <v>290</v>
      </c>
      <c r="C364" s="325">
        <v>1082224300</v>
      </c>
      <c r="D364" s="322" t="s">
        <v>772</v>
      </c>
      <c r="E364" s="455">
        <v>848585</v>
      </c>
      <c r="F364" s="455">
        <v>657881</v>
      </c>
      <c r="G364" s="455">
        <v>1431947</v>
      </c>
      <c r="H364" s="455">
        <v>1998264</v>
      </c>
      <c r="I364" s="455">
        <v>1706310</v>
      </c>
      <c r="J364" s="455">
        <v>2284005</v>
      </c>
      <c r="K364" s="455">
        <v>2156931</v>
      </c>
      <c r="L364" s="455">
        <v>1770557</v>
      </c>
      <c r="M364" s="455">
        <v>1942185</v>
      </c>
      <c r="N364" s="455">
        <v>2132876</v>
      </c>
      <c r="O364" s="455">
        <v>1911796</v>
      </c>
      <c r="P364" s="455">
        <v>1423006</v>
      </c>
      <c r="Q364" s="455">
        <v>1377911</v>
      </c>
      <c r="R364" s="455">
        <v>1257480</v>
      </c>
    </row>
    <row r="365" spans="1:18">
      <c r="A365" s="322" t="s">
        <v>290</v>
      </c>
      <c r="C365" s="325">
        <v>1082224500</v>
      </c>
      <c r="D365" s="322" t="s">
        <v>773</v>
      </c>
      <c r="E365" s="455">
        <v>9262522</v>
      </c>
      <c r="F365" s="455">
        <v>11652266</v>
      </c>
      <c r="G365" s="455">
        <v>11422564</v>
      </c>
      <c r="H365" s="455">
        <v>10661620</v>
      </c>
      <c r="I365" s="455">
        <v>10885261</v>
      </c>
      <c r="J365" s="455">
        <v>10191118</v>
      </c>
      <c r="K365" s="455">
        <v>11423532</v>
      </c>
      <c r="L365" s="455">
        <v>10183397</v>
      </c>
      <c r="M365" s="455">
        <v>11408656</v>
      </c>
      <c r="N365" s="455">
        <v>5510435</v>
      </c>
      <c r="O365" s="455">
        <v>4421754</v>
      </c>
      <c r="P365" s="455">
        <v>4384983</v>
      </c>
      <c r="Q365" s="455">
        <v>4286258</v>
      </c>
      <c r="R365" s="455">
        <v>3789781</v>
      </c>
    </row>
    <row r="366" spans="1:18">
      <c r="A366" s="322" t="s">
        <v>290</v>
      </c>
      <c r="C366" s="325">
        <v>1082225300</v>
      </c>
      <c r="D366" s="322" t="s">
        <v>774</v>
      </c>
      <c r="E366" s="455">
        <v>603877</v>
      </c>
      <c r="F366" s="455">
        <v>329073</v>
      </c>
      <c r="G366" s="455">
        <v>280370</v>
      </c>
      <c r="H366" s="455">
        <v>279179</v>
      </c>
      <c r="I366" s="455">
        <v>201748</v>
      </c>
      <c r="J366" s="455">
        <v>378617</v>
      </c>
      <c r="K366" s="455">
        <v>323372</v>
      </c>
      <c r="L366" s="455">
        <v>347776</v>
      </c>
      <c r="M366" s="455">
        <v>505851</v>
      </c>
      <c r="N366" s="455">
        <v>752703</v>
      </c>
      <c r="O366" s="455">
        <v>295680</v>
      </c>
      <c r="P366" s="455">
        <v>294136</v>
      </c>
      <c r="Q366" s="455">
        <v>306781</v>
      </c>
      <c r="R366" s="455">
        <v>340254</v>
      </c>
    </row>
    <row r="367" spans="1:18">
      <c r="A367" s="322" t="s">
        <v>290</v>
      </c>
      <c r="C367" s="325">
        <v>1082225500</v>
      </c>
      <c r="D367" s="322" t="s">
        <v>775</v>
      </c>
      <c r="E367" s="455">
        <v>14123</v>
      </c>
      <c r="F367" s="455">
        <v>20103</v>
      </c>
      <c r="G367" s="455">
        <v>2732</v>
      </c>
      <c r="H367" s="455">
        <v>1578</v>
      </c>
      <c r="I367" s="455">
        <v>6857</v>
      </c>
      <c r="J367" s="455">
        <v>330388</v>
      </c>
      <c r="K367" s="455">
        <v>202851</v>
      </c>
      <c r="L367" s="455">
        <v>56842</v>
      </c>
      <c r="M367" s="455">
        <v>16607</v>
      </c>
      <c r="O367" s="455">
        <v>588</v>
      </c>
      <c r="P367" s="455">
        <v>209614</v>
      </c>
      <c r="Q367" s="455">
        <v>1833</v>
      </c>
      <c r="R367" s="455">
        <v>1102</v>
      </c>
    </row>
    <row r="368" spans="1:18">
      <c r="A368" s="322" t="s">
        <v>290</v>
      </c>
      <c r="C368" s="325">
        <v>1082226000</v>
      </c>
      <c r="D368" s="322" t="s">
        <v>776</v>
      </c>
      <c r="E368" s="455">
        <v>540111</v>
      </c>
      <c r="F368" s="455">
        <v>573574</v>
      </c>
      <c r="G368" s="455">
        <v>719447</v>
      </c>
      <c r="H368" s="455">
        <v>637994</v>
      </c>
      <c r="I368" s="455">
        <v>565567</v>
      </c>
      <c r="J368" s="455">
        <v>488798</v>
      </c>
      <c r="K368" s="455">
        <v>450085</v>
      </c>
      <c r="L368" s="455">
        <v>594369</v>
      </c>
      <c r="M368" s="455">
        <v>546727</v>
      </c>
      <c r="N368" s="455">
        <v>577679</v>
      </c>
      <c r="O368" s="455">
        <v>459819</v>
      </c>
      <c r="P368" s="455">
        <v>469230</v>
      </c>
      <c r="Q368" s="455">
        <v>419156</v>
      </c>
      <c r="R368" s="455">
        <v>312991</v>
      </c>
    </row>
    <row r="369" spans="1:18">
      <c r="A369" s="322" t="s">
        <v>290</v>
      </c>
      <c r="C369" s="325">
        <v>1082229000</v>
      </c>
      <c r="D369" s="322" t="s">
        <v>777</v>
      </c>
      <c r="E369" s="455">
        <v>302716</v>
      </c>
      <c r="F369" s="455">
        <v>378315</v>
      </c>
      <c r="G369" s="455">
        <v>387030</v>
      </c>
      <c r="H369" s="455">
        <v>466153</v>
      </c>
      <c r="I369" s="455">
        <v>458229</v>
      </c>
      <c r="J369" s="455">
        <v>461723</v>
      </c>
      <c r="K369" s="455">
        <v>320273</v>
      </c>
      <c r="L369" s="455">
        <v>290976</v>
      </c>
      <c r="M369" s="455">
        <v>311813</v>
      </c>
      <c r="N369" s="455">
        <v>454848</v>
      </c>
      <c r="O369" s="455">
        <v>372984</v>
      </c>
      <c r="P369" s="455">
        <v>485396</v>
      </c>
      <c r="Q369" s="455">
        <v>1007799</v>
      </c>
      <c r="R369" s="455">
        <v>896579</v>
      </c>
    </row>
    <row r="370" spans="1:18">
      <c r="A370" s="322" t="s">
        <v>290</v>
      </c>
      <c r="C370" s="325">
        <v>1082233000</v>
      </c>
      <c r="D370" s="322" t="s">
        <v>778</v>
      </c>
      <c r="E370" s="455">
        <v>120614</v>
      </c>
      <c r="F370" s="455">
        <v>164247</v>
      </c>
      <c r="G370" s="455">
        <v>255731</v>
      </c>
      <c r="H370" s="455">
        <v>154794</v>
      </c>
      <c r="I370" s="455">
        <v>122168</v>
      </c>
      <c r="J370" s="455">
        <v>114003</v>
      </c>
      <c r="K370" s="455">
        <v>152985</v>
      </c>
      <c r="L370" s="455">
        <v>124531</v>
      </c>
      <c r="M370" s="455">
        <v>83015</v>
      </c>
      <c r="N370" s="455">
        <v>65600</v>
      </c>
      <c r="O370" s="455">
        <v>99201</v>
      </c>
      <c r="P370" s="455">
        <v>78677</v>
      </c>
      <c r="Q370" s="455">
        <v>69023</v>
      </c>
      <c r="R370" s="455">
        <v>83411</v>
      </c>
    </row>
    <row r="371" spans="1:18">
      <c r="A371" s="322" t="s">
        <v>290</v>
      </c>
      <c r="C371" s="325">
        <v>1082235300</v>
      </c>
      <c r="D371" s="322" t="s">
        <v>779</v>
      </c>
      <c r="E371" s="455">
        <v>134071</v>
      </c>
      <c r="F371" s="455">
        <v>59770</v>
      </c>
      <c r="G371" s="455">
        <v>67205</v>
      </c>
      <c r="H371" s="455">
        <v>48450</v>
      </c>
      <c r="I371" s="455">
        <v>22415</v>
      </c>
      <c r="J371" s="455">
        <v>22513</v>
      </c>
      <c r="K371" s="455">
        <v>27182</v>
      </c>
      <c r="L371" s="455">
        <v>19200</v>
      </c>
      <c r="M371" s="455">
        <v>15607</v>
      </c>
      <c r="N371" s="455">
        <v>12493</v>
      </c>
      <c r="O371" s="455">
        <v>13845</v>
      </c>
      <c r="P371" s="455">
        <v>12094</v>
      </c>
      <c r="Q371" s="455">
        <v>11508</v>
      </c>
      <c r="R371" s="455">
        <v>10778</v>
      </c>
    </row>
    <row r="372" spans="1:18">
      <c r="A372" s="322" t="s">
        <v>290</v>
      </c>
      <c r="C372" s="325">
        <v>1082236300</v>
      </c>
      <c r="D372" s="322" t="s">
        <v>780</v>
      </c>
      <c r="E372" s="455">
        <v>409343</v>
      </c>
      <c r="F372" s="455">
        <v>386467</v>
      </c>
      <c r="G372" s="455">
        <v>423065</v>
      </c>
      <c r="H372" s="455">
        <v>349751</v>
      </c>
      <c r="I372" s="455">
        <v>322249</v>
      </c>
      <c r="J372" s="455">
        <v>393091</v>
      </c>
      <c r="K372" s="455">
        <v>226951</v>
      </c>
      <c r="L372" s="455">
        <v>204166</v>
      </c>
      <c r="M372" s="455">
        <v>219444</v>
      </c>
      <c r="N372" s="455">
        <v>224803</v>
      </c>
      <c r="O372" s="455">
        <v>292923</v>
      </c>
      <c r="P372" s="455">
        <v>192456</v>
      </c>
      <c r="Q372" s="455">
        <v>230328</v>
      </c>
      <c r="R372" s="455">
        <v>244657</v>
      </c>
    </row>
    <row r="373" spans="1:18">
      <c r="A373" s="322" t="s">
        <v>290</v>
      </c>
      <c r="C373" s="325">
        <v>1082236500</v>
      </c>
      <c r="D373" s="322" t="s">
        <v>781</v>
      </c>
      <c r="E373" s="455">
        <v>85351</v>
      </c>
      <c r="F373" s="455">
        <v>110874</v>
      </c>
      <c r="G373" s="455">
        <v>145943</v>
      </c>
      <c r="H373" s="455">
        <v>149722</v>
      </c>
      <c r="I373" s="455">
        <v>232275</v>
      </c>
      <c r="J373" s="455">
        <v>202876</v>
      </c>
      <c r="K373" s="455">
        <v>159347</v>
      </c>
      <c r="L373" s="455">
        <v>146742</v>
      </c>
      <c r="M373" s="455">
        <v>171496</v>
      </c>
      <c r="N373" s="455">
        <v>136766</v>
      </c>
      <c r="O373" s="455">
        <v>125649</v>
      </c>
      <c r="P373" s="455">
        <v>186117</v>
      </c>
      <c r="Q373" s="455">
        <v>198315</v>
      </c>
      <c r="R373" s="455">
        <v>204019</v>
      </c>
    </row>
    <row r="374" spans="1:18">
      <c r="A374" s="322" t="s">
        <v>290</v>
      </c>
      <c r="C374" s="325">
        <v>1082227000</v>
      </c>
      <c r="D374" s="322" t="s">
        <v>782</v>
      </c>
      <c r="Q374" s="455">
        <v>3434</v>
      </c>
      <c r="R374" s="455">
        <v>4920</v>
      </c>
    </row>
    <row r="375" spans="1:18">
      <c r="A375" s="322" t="s">
        <v>290</v>
      </c>
      <c r="C375" s="325">
        <v>1082237300</v>
      </c>
      <c r="D375" s="322" t="s">
        <v>783</v>
      </c>
      <c r="E375" s="455">
        <v>3109949</v>
      </c>
      <c r="F375" s="455">
        <v>2838296</v>
      </c>
      <c r="G375" s="455">
        <v>2600207</v>
      </c>
      <c r="H375" s="455">
        <v>2263045</v>
      </c>
      <c r="I375" s="455">
        <v>2060268</v>
      </c>
      <c r="J375" s="455">
        <v>2047751</v>
      </c>
      <c r="K375" s="455">
        <v>3579748</v>
      </c>
      <c r="L375" s="455">
        <v>3166770</v>
      </c>
      <c r="M375" s="455">
        <v>3533205</v>
      </c>
      <c r="N375" s="455">
        <v>3603204</v>
      </c>
      <c r="O375" s="455">
        <v>3488503</v>
      </c>
      <c r="P375" s="455">
        <v>4868112</v>
      </c>
      <c r="Q375" s="455">
        <v>5224963</v>
      </c>
      <c r="R375" s="455">
        <v>3968986</v>
      </c>
    </row>
    <row r="376" spans="1:18">
      <c r="A376" s="322" t="s">
        <v>290</v>
      </c>
      <c r="C376" s="325">
        <v>1082237500</v>
      </c>
      <c r="D376" s="322" t="s">
        <v>784</v>
      </c>
      <c r="E376" s="455">
        <v>2088456</v>
      </c>
      <c r="F376" s="455">
        <v>1917783</v>
      </c>
      <c r="G376" s="455">
        <v>1747612</v>
      </c>
      <c r="H376" s="455">
        <v>1986257</v>
      </c>
      <c r="I376" s="455">
        <v>2506664</v>
      </c>
      <c r="J376" s="455">
        <v>2866815</v>
      </c>
      <c r="K376" s="455">
        <v>1763692</v>
      </c>
      <c r="L376" s="455">
        <v>1238757</v>
      </c>
      <c r="M376" s="455">
        <v>1589593</v>
      </c>
      <c r="N376" s="455">
        <v>1558253</v>
      </c>
      <c r="O376" s="455">
        <v>1385907</v>
      </c>
      <c r="P376" s="455">
        <v>2946628</v>
      </c>
      <c r="Q376" s="455">
        <v>3074820</v>
      </c>
      <c r="R376" s="455">
        <v>1485897</v>
      </c>
    </row>
    <row r="377" spans="1:18">
      <c r="A377" s="322" t="s">
        <v>290</v>
      </c>
      <c r="C377" s="325">
        <v>1082239000</v>
      </c>
      <c r="D377" s="322" t="s">
        <v>785</v>
      </c>
      <c r="E377" s="455">
        <v>6108793</v>
      </c>
      <c r="F377" s="455">
        <v>2715989</v>
      </c>
      <c r="G377" s="455">
        <v>2522649</v>
      </c>
      <c r="H377" s="455">
        <v>2268448</v>
      </c>
      <c r="I377" s="455">
        <v>1758724</v>
      </c>
      <c r="J377" s="455">
        <v>2436000</v>
      </c>
      <c r="K377" s="455">
        <v>2283187</v>
      </c>
      <c r="L377" s="455">
        <v>2116498</v>
      </c>
      <c r="M377" s="455">
        <v>1960153</v>
      </c>
      <c r="N377" s="455">
        <v>1694475</v>
      </c>
      <c r="O377" s="455">
        <v>1876552</v>
      </c>
      <c r="P377" s="455">
        <v>2144202</v>
      </c>
      <c r="Q377" s="455">
        <v>2291163</v>
      </c>
      <c r="R377" s="455">
        <v>1322550</v>
      </c>
    </row>
    <row r="378" spans="1:18">
      <c r="A378" s="322" t="s">
        <v>290</v>
      </c>
      <c r="C378" s="325">
        <v>1082240000</v>
      </c>
      <c r="D378" s="322" t="s">
        <v>786</v>
      </c>
      <c r="E378" s="455">
        <v>36345</v>
      </c>
    </row>
    <row r="379" spans="1:18">
      <c r="A379" s="322" t="s">
        <v>290</v>
      </c>
      <c r="C379" s="325">
        <v>1083115000</v>
      </c>
      <c r="D379" s="322" t="s">
        <v>355</v>
      </c>
      <c r="E379" s="455">
        <v>72751</v>
      </c>
      <c r="F379" s="455">
        <v>63783</v>
      </c>
      <c r="G379" s="455">
        <v>76705</v>
      </c>
      <c r="H379" s="455">
        <v>92826</v>
      </c>
      <c r="I379" s="455">
        <v>94028</v>
      </c>
      <c r="J379" s="455">
        <v>85087</v>
      </c>
      <c r="K379" s="455">
        <v>147718</v>
      </c>
      <c r="L379" s="455">
        <v>158593</v>
      </c>
      <c r="M379" s="455">
        <v>163959</v>
      </c>
      <c r="N379" s="455">
        <v>169482</v>
      </c>
      <c r="O379" s="455">
        <v>528247</v>
      </c>
      <c r="P379" s="455">
        <v>683206</v>
      </c>
      <c r="Q379" s="455">
        <v>874816</v>
      </c>
      <c r="R379" s="455">
        <v>797737</v>
      </c>
    </row>
    <row r="380" spans="1:18">
      <c r="A380" s="322" t="s">
        <v>290</v>
      </c>
      <c r="C380" s="325">
        <v>1083117000</v>
      </c>
      <c r="D380" s="322" t="s">
        <v>356</v>
      </c>
      <c r="E380" s="455">
        <v>264</v>
      </c>
      <c r="F380" s="455">
        <v>399</v>
      </c>
      <c r="G380" s="455">
        <v>549</v>
      </c>
      <c r="H380" s="455">
        <v>712</v>
      </c>
      <c r="I380" s="455">
        <v>728</v>
      </c>
      <c r="J380" s="455">
        <v>648</v>
      </c>
      <c r="K380" s="455">
        <v>532</v>
      </c>
      <c r="L380" s="455">
        <v>441</v>
      </c>
      <c r="M380" s="455">
        <v>489</v>
      </c>
      <c r="N380" s="455">
        <v>552</v>
      </c>
      <c r="O380" s="455">
        <v>519</v>
      </c>
      <c r="P380" s="455">
        <v>517</v>
      </c>
      <c r="Q380" s="455">
        <v>503</v>
      </c>
      <c r="R380" s="455">
        <v>564</v>
      </c>
    </row>
    <row r="381" spans="1:18">
      <c r="A381" s="322" t="s">
        <v>290</v>
      </c>
      <c r="C381" s="325">
        <v>1083121000</v>
      </c>
      <c r="D381" s="322" t="s">
        <v>787</v>
      </c>
      <c r="J381" s="455">
        <v>1091</v>
      </c>
      <c r="K381" s="455">
        <v>6900</v>
      </c>
      <c r="L381" s="455">
        <v>3377</v>
      </c>
      <c r="M381" s="455">
        <v>4247</v>
      </c>
      <c r="N381" s="455">
        <v>5565</v>
      </c>
      <c r="O381" s="455">
        <v>30363</v>
      </c>
      <c r="P381" s="455">
        <v>34428</v>
      </c>
      <c r="Q381" s="455">
        <v>25943</v>
      </c>
      <c r="R381" s="455">
        <v>30083</v>
      </c>
    </row>
    <row r="382" spans="1:18">
      <c r="A382" s="322" t="s">
        <v>290</v>
      </c>
      <c r="C382" s="325">
        <v>1083130000</v>
      </c>
      <c r="D382" s="322" t="s">
        <v>788</v>
      </c>
      <c r="E382" s="455">
        <v>121713</v>
      </c>
      <c r="F382" s="455">
        <v>320482</v>
      </c>
      <c r="G382" s="455">
        <v>201380</v>
      </c>
      <c r="H382" s="455">
        <v>232178</v>
      </c>
      <c r="I382" s="455">
        <v>254031</v>
      </c>
      <c r="J382" s="455">
        <v>271396</v>
      </c>
      <c r="K382" s="455">
        <v>339406</v>
      </c>
      <c r="L382" s="455">
        <v>269298</v>
      </c>
      <c r="M382" s="455">
        <v>411417</v>
      </c>
      <c r="N382" s="455">
        <v>451401</v>
      </c>
      <c r="O382" s="455">
        <v>503723</v>
      </c>
      <c r="P382" s="455">
        <v>441839</v>
      </c>
      <c r="Q382" s="455">
        <v>398008</v>
      </c>
      <c r="R382" s="455">
        <v>557247</v>
      </c>
    </row>
    <row r="383" spans="1:18">
      <c r="A383" s="322" t="s">
        <v>290</v>
      </c>
      <c r="C383" s="325">
        <v>1083140000</v>
      </c>
      <c r="D383" s="322" t="s">
        <v>789</v>
      </c>
      <c r="L383" s="455">
        <v>13402</v>
      </c>
      <c r="M383" s="455">
        <v>11808</v>
      </c>
      <c r="N383" s="455">
        <v>10826</v>
      </c>
      <c r="O383" s="455">
        <v>9957</v>
      </c>
      <c r="P383" s="455">
        <v>9775</v>
      </c>
      <c r="Q383" s="455">
        <v>9514</v>
      </c>
      <c r="R383" s="455">
        <v>8147</v>
      </c>
    </row>
    <row r="384" spans="1:18">
      <c r="A384" s="322" t="s">
        <v>290</v>
      </c>
      <c r="C384" s="325">
        <v>1084113000</v>
      </c>
      <c r="D384" s="322" t="s">
        <v>790</v>
      </c>
      <c r="E384" s="455">
        <v>18779</v>
      </c>
      <c r="F384" s="455">
        <v>25205</v>
      </c>
      <c r="G384" s="455">
        <v>28589</v>
      </c>
      <c r="H384" s="455">
        <v>32991</v>
      </c>
      <c r="I384" s="455">
        <v>31586</v>
      </c>
      <c r="J384" s="455">
        <v>16983</v>
      </c>
      <c r="K384" s="455">
        <v>31995</v>
      </c>
      <c r="L384" s="455">
        <v>26115</v>
      </c>
      <c r="M384" s="455">
        <v>26937</v>
      </c>
      <c r="N384" s="455">
        <v>27688</v>
      </c>
      <c r="O384" s="455">
        <v>36464</v>
      </c>
      <c r="P384" s="455">
        <v>32464</v>
      </c>
      <c r="Q384" s="455">
        <v>17417</v>
      </c>
      <c r="R384" s="455">
        <v>24885</v>
      </c>
    </row>
    <row r="385" spans="1:18">
      <c r="A385" s="322" t="s">
        <v>290</v>
      </c>
      <c r="C385" s="325">
        <v>1083113000</v>
      </c>
      <c r="D385" s="322" t="s">
        <v>791</v>
      </c>
      <c r="R385" s="455">
        <v>106669</v>
      </c>
    </row>
    <row r="386" spans="1:18">
      <c r="A386" s="322" t="s">
        <v>290</v>
      </c>
      <c r="C386" s="325">
        <v>1084119000</v>
      </c>
      <c r="D386" s="322" t="s">
        <v>792</v>
      </c>
      <c r="E386" s="455">
        <v>2010069</v>
      </c>
      <c r="F386" s="455">
        <v>2530499</v>
      </c>
      <c r="G386" s="455">
        <v>1908105</v>
      </c>
      <c r="H386" s="455">
        <v>2654378</v>
      </c>
      <c r="I386" s="455">
        <v>2857880</v>
      </c>
      <c r="J386" s="455">
        <v>4234588</v>
      </c>
      <c r="K386" s="455">
        <v>3442713</v>
      </c>
      <c r="L386" s="455">
        <v>4859094</v>
      </c>
      <c r="M386" s="455">
        <v>4824632</v>
      </c>
      <c r="N386" s="455">
        <v>4739258</v>
      </c>
      <c r="O386" s="455">
        <v>5365166</v>
      </c>
      <c r="P386" s="455">
        <v>7036605</v>
      </c>
      <c r="Q386" s="455">
        <v>6830229</v>
      </c>
      <c r="R386" s="455">
        <v>8795365</v>
      </c>
    </row>
    <row r="387" spans="1:18">
      <c r="A387" s="322" t="s">
        <v>290</v>
      </c>
      <c r="C387" s="325">
        <v>1084121000</v>
      </c>
      <c r="D387" s="322" t="s">
        <v>793</v>
      </c>
      <c r="E387" s="455">
        <v>6676</v>
      </c>
      <c r="F387" s="455">
        <v>4777</v>
      </c>
      <c r="G387" s="455">
        <v>4061</v>
      </c>
      <c r="H387" s="455">
        <v>4632</v>
      </c>
      <c r="I387" s="455">
        <v>10558</v>
      </c>
      <c r="J387" s="455">
        <v>4649</v>
      </c>
      <c r="K387" s="455">
        <v>3476</v>
      </c>
      <c r="L387" s="455">
        <v>2723</v>
      </c>
    </row>
    <row r="388" spans="1:18">
      <c r="A388" s="322" t="s">
        <v>290</v>
      </c>
      <c r="C388" s="325">
        <v>1084123000</v>
      </c>
      <c r="D388" s="322" t="s">
        <v>794</v>
      </c>
      <c r="E388" s="455">
        <v>13922263</v>
      </c>
      <c r="F388" s="455">
        <v>13917160</v>
      </c>
      <c r="G388" s="455">
        <v>12178392</v>
      </c>
      <c r="H388" s="455">
        <v>10999744</v>
      </c>
      <c r="I388" s="455">
        <v>11187334</v>
      </c>
      <c r="J388" s="455">
        <v>11863798</v>
      </c>
      <c r="K388" s="455">
        <v>13632126</v>
      </c>
      <c r="L388" s="455">
        <v>14724952</v>
      </c>
      <c r="M388" s="455">
        <v>13605032</v>
      </c>
      <c r="N388" s="455">
        <v>13615501</v>
      </c>
      <c r="O388" s="455">
        <v>12891814</v>
      </c>
      <c r="P388" s="455">
        <v>10248393</v>
      </c>
      <c r="Q388" s="455">
        <v>8120979</v>
      </c>
      <c r="R388" s="455">
        <v>6866502</v>
      </c>
    </row>
    <row r="389" spans="1:18">
      <c r="A389" s="322" t="s">
        <v>290</v>
      </c>
      <c r="C389" s="325">
        <v>1084125500</v>
      </c>
      <c r="D389" s="322" t="s">
        <v>795</v>
      </c>
      <c r="E389" s="455">
        <v>348229</v>
      </c>
      <c r="F389" s="455">
        <v>345111</v>
      </c>
      <c r="G389" s="455">
        <v>428563</v>
      </c>
      <c r="H389" s="455">
        <v>314103</v>
      </c>
      <c r="I389" s="455">
        <v>301531</v>
      </c>
      <c r="J389" s="455">
        <v>314591</v>
      </c>
      <c r="K389" s="455">
        <v>284463</v>
      </c>
      <c r="L389" s="455">
        <v>299873</v>
      </c>
      <c r="M389" s="455">
        <v>286005</v>
      </c>
      <c r="N389" s="455">
        <v>263195</v>
      </c>
      <c r="O389" s="455">
        <v>254467</v>
      </c>
      <c r="P389" s="455">
        <v>206383</v>
      </c>
      <c r="Q389" s="455">
        <v>130793</v>
      </c>
      <c r="R389" s="455">
        <v>100932</v>
      </c>
    </row>
    <row r="390" spans="1:18">
      <c r="A390" s="322" t="s">
        <v>290</v>
      </c>
      <c r="C390" s="325">
        <v>1084127000</v>
      </c>
      <c r="D390" s="322" t="s">
        <v>796</v>
      </c>
      <c r="E390" s="455">
        <v>11669668</v>
      </c>
      <c r="F390" s="455">
        <v>10958187</v>
      </c>
      <c r="G390" s="455">
        <v>16389285</v>
      </c>
      <c r="H390" s="455">
        <v>16255702</v>
      </c>
      <c r="I390" s="455">
        <v>16631337</v>
      </c>
      <c r="J390" s="455">
        <v>13104533</v>
      </c>
      <c r="K390" s="455">
        <v>13630791</v>
      </c>
      <c r="L390" s="455">
        <v>14019611</v>
      </c>
      <c r="M390" s="455">
        <v>15381469</v>
      </c>
      <c r="N390" s="455">
        <v>16959290</v>
      </c>
      <c r="O390" s="455">
        <v>16167315</v>
      </c>
      <c r="P390" s="455">
        <v>14271738</v>
      </c>
      <c r="Q390" s="455">
        <v>13801592</v>
      </c>
      <c r="R390" s="455">
        <v>14742263</v>
      </c>
    </row>
    <row r="391" spans="1:18">
      <c r="A391" s="322" t="s">
        <v>290</v>
      </c>
      <c r="C391" s="325">
        <v>1084127010</v>
      </c>
      <c r="D391" s="322" t="s">
        <v>797</v>
      </c>
      <c r="E391" s="455">
        <v>10638925</v>
      </c>
      <c r="F391" s="455">
        <v>9706286</v>
      </c>
      <c r="G391" s="455">
        <v>14371884</v>
      </c>
      <c r="H391" s="455">
        <v>14010818</v>
      </c>
      <c r="I391" s="455">
        <v>14148046</v>
      </c>
      <c r="J391" s="455">
        <v>9771370</v>
      </c>
      <c r="K391" s="455">
        <v>10324310</v>
      </c>
      <c r="L391" s="455">
        <v>10813227</v>
      </c>
      <c r="M391" s="455">
        <v>12044953</v>
      </c>
      <c r="N391" s="455">
        <v>13733356</v>
      </c>
      <c r="O391" s="455">
        <v>12890620</v>
      </c>
      <c r="P391" s="455">
        <v>10878546</v>
      </c>
      <c r="Q391" s="455">
        <v>10514461</v>
      </c>
      <c r="R391" s="455">
        <v>10732538</v>
      </c>
    </row>
    <row r="392" spans="1:18">
      <c r="A392" s="322" t="s">
        <v>290</v>
      </c>
      <c r="C392" s="325">
        <v>1084127020</v>
      </c>
      <c r="D392" s="322" t="s">
        <v>798</v>
      </c>
      <c r="E392" s="455">
        <v>490537</v>
      </c>
      <c r="F392" s="455">
        <v>500045</v>
      </c>
      <c r="G392" s="455">
        <v>377112</v>
      </c>
      <c r="H392" s="455">
        <v>325787</v>
      </c>
      <c r="I392" s="455">
        <v>321270</v>
      </c>
      <c r="J392" s="455">
        <v>251324</v>
      </c>
      <c r="K392" s="455">
        <v>212615</v>
      </c>
      <c r="L392" s="455">
        <v>158233</v>
      </c>
      <c r="M392" s="455">
        <v>172960</v>
      </c>
      <c r="N392" s="455">
        <v>165299</v>
      </c>
      <c r="O392" s="455">
        <v>153139</v>
      </c>
      <c r="P392" s="455">
        <v>162101</v>
      </c>
      <c r="Q392" s="455">
        <v>190266</v>
      </c>
      <c r="R392" s="455">
        <v>147578</v>
      </c>
    </row>
    <row r="393" spans="1:18">
      <c r="A393" s="322" t="s">
        <v>290</v>
      </c>
      <c r="C393" s="325">
        <v>1084127080</v>
      </c>
      <c r="D393" s="322" t="s">
        <v>799</v>
      </c>
      <c r="E393" s="455">
        <v>253849</v>
      </c>
      <c r="F393" s="455">
        <v>751856</v>
      </c>
      <c r="G393" s="455">
        <v>1640289</v>
      </c>
      <c r="H393" s="455">
        <v>1919097</v>
      </c>
      <c r="I393" s="455">
        <v>2162021</v>
      </c>
      <c r="J393" s="455">
        <v>3081839</v>
      </c>
      <c r="K393" s="455">
        <v>3093866</v>
      </c>
      <c r="L393" s="455">
        <v>3048151</v>
      </c>
      <c r="M393" s="455">
        <v>3163556</v>
      </c>
      <c r="N393" s="455">
        <v>3060635</v>
      </c>
      <c r="O393" s="455">
        <v>3123556</v>
      </c>
      <c r="P393" s="455">
        <v>3231091</v>
      </c>
      <c r="Q393" s="455">
        <v>3096865</v>
      </c>
      <c r="R393" s="455">
        <v>3862147</v>
      </c>
    </row>
    <row r="394" spans="1:18">
      <c r="A394" s="322" t="s">
        <v>290</v>
      </c>
      <c r="C394" s="325">
        <v>1085110000</v>
      </c>
      <c r="D394" s="322" t="s">
        <v>800</v>
      </c>
      <c r="I394" s="455">
        <v>4137777</v>
      </c>
      <c r="J394" s="455">
        <v>3382527</v>
      </c>
      <c r="K394" s="455">
        <v>3856488</v>
      </c>
      <c r="L394" s="455">
        <v>4142728</v>
      </c>
      <c r="M394" s="455">
        <v>4637224</v>
      </c>
      <c r="N394" s="455">
        <v>4800550</v>
      </c>
      <c r="O394" s="455">
        <v>4461338</v>
      </c>
      <c r="P394" s="455">
        <v>4011738</v>
      </c>
      <c r="Q394" s="455">
        <v>4030769</v>
      </c>
      <c r="R394" s="455">
        <v>4276245</v>
      </c>
    </row>
    <row r="395" spans="1:18">
      <c r="A395" s="322" t="s">
        <v>290</v>
      </c>
      <c r="C395" s="325">
        <v>1085120000</v>
      </c>
      <c r="D395" s="322" t="s">
        <v>801</v>
      </c>
      <c r="I395" s="455">
        <v>5228751</v>
      </c>
      <c r="J395" s="455">
        <v>4539357</v>
      </c>
      <c r="K395" s="455">
        <v>3182018</v>
      </c>
      <c r="L395" s="455">
        <v>2678208</v>
      </c>
      <c r="M395" s="455">
        <v>2493851</v>
      </c>
      <c r="N395" s="455">
        <v>1854044</v>
      </c>
      <c r="O395" s="455">
        <v>1359971</v>
      </c>
      <c r="P395" s="455">
        <v>2699805</v>
      </c>
      <c r="Q395" s="455">
        <v>3296860</v>
      </c>
      <c r="R395" s="455">
        <v>2929927</v>
      </c>
    </row>
    <row r="396" spans="1:18">
      <c r="A396" s="322" t="s">
        <v>290</v>
      </c>
      <c r="C396" s="325">
        <v>1085130000</v>
      </c>
      <c r="D396" s="322" t="s">
        <v>802</v>
      </c>
      <c r="I396" s="455">
        <v>803879</v>
      </c>
      <c r="J396" s="455">
        <v>1768519</v>
      </c>
      <c r="K396" s="455">
        <v>1145867</v>
      </c>
      <c r="L396" s="455">
        <v>767826</v>
      </c>
      <c r="M396" s="455">
        <v>426562</v>
      </c>
      <c r="N396" s="455">
        <v>544219</v>
      </c>
      <c r="O396" s="455">
        <v>816982</v>
      </c>
      <c r="P396" s="455">
        <v>1163044</v>
      </c>
      <c r="Q396" s="455">
        <v>1195279</v>
      </c>
      <c r="R396" s="455">
        <v>1181197</v>
      </c>
    </row>
    <row r="397" spans="1:18">
      <c r="A397" s="322" t="s">
        <v>290</v>
      </c>
      <c r="C397" s="325">
        <v>1085141000</v>
      </c>
      <c r="D397" s="322" t="s">
        <v>803</v>
      </c>
      <c r="E397" s="455">
        <v>8627774</v>
      </c>
      <c r="F397" s="455">
        <v>10957670</v>
      </c>
      <c r="G397" s="455">
        <v>11549479</v>
      </c>
      <c r="H397" s="455">
        <v>11277852</v>
      </c>
      <c r="I397" s="455">
        <v>9321274</v>
      </c>
      <c r="J397" s="455">
        <v>8684371</v>
      </c>
      <c r="K397" s="455">
        <v>8742704</v>
      </c>
      <c r="L397" s="455">
        <v>8786844</v>
      </c>
      <c r="M397" s="455">
        <v>8918493</v>
      </c>
      <c r="N397" s="455">
        <v>11098762</v>
      </c>
      <c r="O397" s="455">
        <v>11245763</v>
      </c>
      <c r="P397" s="455">
        <v>10367090</v>
      </c>
      <c r="Q397" s="455">
        <v>12483071</v>
      </c>
      <c r="R397" s="455">
        <v>15131795</v>
      </c>
    </row>
    <row r="398" spans="1:18">
      <c r="A398" s="322" t="s">
        <v>290</v>
      </c>
      <c r="C398" s="325">
        <v>1085143000</v>
      </c>
      <c r="D398" s="322" t="s">
        <v>804</v>
      </c>
      <c r="E398" s="455">
        <v>869641</v>
      </c>
      <c r="F398" s="455">
        <v>393556</v>
      </c>
      <c r="G398" s="455">
        <v>245052</v>
      </c>
      <c r="H398" s="455">
        <v>195841</v>
      </c>
      <c r="I398" s="455">
        <v>46150</v>
      </c>
      <c r="O398" s="455">
        <v>849</v>
      </c>
      <c r="P398" s="455">
        <v>10387</v>
      </c>
      <c r="Q398" s="455">
        <v>93170</v>
      </c>
      <c r="R398" s="455">
        <v>93260</v>
      </c>
    </row>
    <row r="399" spans="1:18">
      <c r="A399" s="322" t="s">
        <v>290</v>
      </c>
      <c r="C399" s="325">
        <v>1085190000</v>
      </c>
      <c r="D399" s="322" t="s">
        <v>805</v>
      </c>
      <c r="I399" s="455">
        <v>3285573</v>
      </c>
      <c r="J399" s="455">
        <v>5312513</v>
      </c>
      <c r="K399" s="455">
        <v>4623815</v>
      </c>
      <c r="L399" s="455">
        <v>2189928</v>
      </c>
      <c r="M399" s="455">
        <v>1212789</v>
      </c>
      <c r="N399" s="455">
        <v>480601</v>
      </c>
      <c r="O399" s="455">
        <v>610498</v>
      </c>
      <c r="P399" s="455">
        <v>497428</v>
      </c>
    </row>
    <row r="400" spans="1:18">
      <c r="A400" s="322" t="s">
        <v>290</v>
      </c>
      <c r="C400" s="325">
        <v>1086107000</v>
      </c>
      <c r="D400" s="322" t="s">
        <v>806</v>
      </c>
      <c r="L400" s="455">
        <v>22612</v>
      </c>
      <c r="M400" s="455">
        <v>40384</v>
      </c>
      <c r="N400" s="455">
        <v>42359</v>
      </c>
      <c r="O400" s="455">
        <v>104413</v>
      </c>
      <c r="P400" s="455">
        <v>171543</v>
      </c>
      <c r="Q400" s="455">
        <v>118158</v>
      </c>
      <c r="R400" s="455">
        <v>102962</v>
      </c>
    </row>
    <row r="401" spans="1:18">
      <c r="A401" s="322" t="s">
        <v>290</v>
      </c>
      <c r="C401" s="325">
        <v>1089110000</v>
      </c>
      <c r="D401" s="322" t="s">
        <v>807</v>
      </c>
      <c r="E401" s="455">
        <v>558685</v>
      </c>
      <c r="F401" s="455">
        <v>579084</v>
      </c>
      <c r="G401" s="455">
        <v>311771</v>
      </c>
      <c r="H401" s="455">
        <v>391006</v>
      </c>
      <c r="I401" s="455">
        <v>135893</v>
      </c>
      <c r="J401" s="455">
        <v>65098</v>
      </c>
      <c r="K401" s="455">
        <v>256228</v>
      </c>
      <c r="L401" s="455">
        <v>266222</v>
      </c>
      <c r="M401" s="455">
        <v>392515</v>
      </c>
      <c r="N401" s="455">
        <v>403108</v>
      </c>
      <c r="O401" s="455">
        <v>410989</v>
      </c>
      <c r="P401" s="455">
        <v>282409</v>
      </c>
      <c r="Q401" s="455">
        <v>234166</v>
      </c>
      <c r="R401" s="455">
        <v>180664</v>
      </c>
    </row>
    <row r="402" spans="1:18">
      <c r="A402" s="322" t="s">
        <v>290</v>
      </c>
      <c r="C402" s="325">
        <v>1089123000</v>
      </c>
      <c r="D402" s="322" t="s">
        <v>808</v>
      </c>
      <c r="E402" s="455">
        <v>3330556</v>
      </c>
      <c r="F402" s="455">
        <v>1857180</v>
      </c>
      <c r="G402" s="455">
        <v>1583459</v>
      </c>
      <c r="H402" s="455">
        <v>1868818</v>
      </c>
      <c r="I402" s="455">
        <v>1843362</v>
      </c>
      <c r="J402" s="455">
        <v>1843922</v>
      </c>
      <c r="K402" s="455">
        <v>1463922</v>
      </c>
      <c r="L402" s="455">
        <v>1010640</v>
      </c>
      <c r="M402" s="455">
        <v>359435</v>
      </c>
      <c r="Q402" s="455">
        <v>6865626</v>
      </c>
      <c r="R402" s="455">
        <v>17151832</v>
      </c>
    </row>
    <row r="403" spans="1:18">
      <c r="A403" s="322" t="s">
        <v>290</v>
      </c>
      <c r="C403" s="325">
        <v>1089133400</v>
      </c>
      <c r="D403" s="322" t="s">
        <v>809</v>
      </c>
      <c r="E403" s="455">
        <v>1149000</v>
      </c>
      <c r="F403" s="455">
        <v>1156575</v>
      </c>
      <c r="G403" s="455">
        <v>1324875</v>
      </c>
      <c r="H403" s="455">
        <v>951675</v>
      </c>
      <c r="I403" s="455">
        <v>1920025</v>
      </c>
    </row>
    <row r="404" spans="1:18">
      <c r="A404" s="322" t="s">
        <v>290</v>
      </c>
      <c r="C404" s="325">
        <v>1085191000</v>
      </c>
      <c r="D404" s="322" t="s">
        <v>810</v>
      </c>
      <c r="Q404" s="455">
        <v>474810</v>
      </c>
      <c r="R404" s="455">
        <v>330521</v>
      </c>
    </row>
    <row r="405" spans="1:18">
      <c r="A405" s="322" t="s">
        <v>290</v>
      </c>
      <c r="C405" s="325">
        <v>1089135000</v>
      </c>
      <c r="D405" s="322" t="s">
        <v>811</v>
      </c>
      <c r="J405" s="455">
        <v>1460511</v>
      </c>
      <c r="K405" s="455">
        <v>998956</v>
      </c>
      <c r="L405" s="455">
        <v>813700</v>
      </c>
      <c r="M405" s="455">
        <v>661163</v>
      </c>
      <c r="N405" s="455">
        <v>717379</v>
      </c>
      <c r="O405" s="455">
        <v>760644</v>
      </c>
      <c r="P405" s="455">
        <v>658321</v>
      </c>
      <c r="Q405" s="455">
        <v>786802</v>
      </c>
      <c r="R405" s="455">
        <v>816734</v>
      </c>
    </row>
    <row r="406" spans="1:18">
      <c r="A406" s="322" t="s">
        <v>290</v>
      </c>
      <c r="C406" s="325">
        <v>1089140000</v>
      </c>
      <c r="D406" s="322" t="s">
        <v>812</v>
      </c>
      <c r="K406" s="455">
        <v>165782</v>
      </c>
    </row>
    <row r="407" spans="1:18">
      <c r="A407" s="322" t="s">
        <v>290</v>
      </c>
      <c r="C407" s="325">
        <v>1089191000</v>
      </c>
      <c r="D407" s="322" t="s">
        <v>813</v>
      </c>
      <c r="I407" s="455">
        <v>39</v>
      </c>
      <c r="J407" s="455">
        <v>606</v>
      </c>
      <c r="K407" s="455">
        <v>3085</v>
      </c>
      <c r="L407" s="455">
        <v>2078</v>
      </c>
      <c r="M407" s="455">
        <v>1813</v>
      </c>
      <c r="N407" s="455">
        <v>1766</v>
      </c>
      <c r="O407" s="455">
        <v>2110</v>
      </c>
      <c r="P407" s="455">
        <v>2144</v>
      </c>
      <c r="Q407" s="455">
        <v>3064</v>
      </c>
      <c r="R407" s="455">
        <v>3317</v>
      </c>
    </row>
    <row r="408" spans="1:18">
      <c r="A408" s="322" t="s">
        <v>290</v>
      </c>
      <c r="C408" s="325">
        <v>1089193000</v>
      </c>
      <c r="D408" s="322" t="s">
        <v>814</v>
      </c>
      <c r="E408" s="455">
        <v>296564</v>
      </c>
      <c r="F408" s="455">
        <v>359152</v>
      </c>
      <c r="G408" s="455">
        <v>384063</v>
      </c>
      <c r="H408" s="455">
        <v>615946</v>
      </c>
      <c r="I408" s="455">
        <v>547911</v>
      </c>
      <c r="J408" s="455">
        <v>620577</v>
      </c>
      <c r="K408" s="455">
        <v>826929</v>
      </c>
      <c r="L408" s="455">
        <v>1108323</v>
      </c>
      <c r="M408" s="455">
        <v>1157266</v>
      </c>
      <c r="N408" s="455">
        <v>1037846</v>
      </c>
      <c r="O408" s="455">
        <v>652465</v>
      </c>
      <c r="P408" s="455">
        <v>575871</v>
      </c>
      <c r="Q408" s="455">
        <v>8503823</v>
      </c>
      <c r="R408" s="455">
        <v>6135606</v>
      </c>
    </row>
    <row r="409" spans="1:18">
      <c r="A409" s="322" t="s">
        <v>290</v>
      </c>
      <c r="C409" s="325">
        <v>1089193500</v>
      </c>
      <c r="D409" s="322" t="s">
        <v>815</v>
      </c>
      <c r="E409" s="455">
        <v>8063984</v>
      </c>
      <c r="F409" s="455">
        <v>18113694</v>
      </c>
      <c r="G409" s="455">
        <v>16216180</v>
      </c>
      <c r="H409" s="455">
        <v>14677181</v>
      </c>
      <c r="I409" s="455">
        <v>11213592</v>
      </c>
      <c r="J409" s="455">
        <v>12243465</v>
      </c>
      <c r="K409" s="455">
        <v>12556452</v>
      </c>
      <c r="L409" s="455">
        <v>9107364</v>
      </c>
      <c r="M409" s="455">
        <v>4225561</v>
      </c>
      <c r="N409" s="455">
        <v>430505</v>
      </c>
      <c r="O409" s="455">
        <v>352408</v>
      </c>
      <c r="P409" s="455">
        <v>439041</v>
      </c>
      <c r="Q409" s="455">
        <v>285462</v>
      </c>
      <c r="R409" s="455">
        <v>336646</v>
      </c>
    </row>
    <row r="410" spans="1:18">
      <c r="A410" s="322" t="s">
        <v>290</v>
      </c>
      <c r="C410" s="325">
        <v>1089125000</v>
      </c>
      <c r="D410" s="322" t="s">
        <v>816</v>
      </c>
      <c r="Q410" s="455">
        <v>563238</v>
      </c>
      <c r="R410" s="455">
        <v>1274852</v>
      </c>
    </row>
    <row r="411" spans="1:18">
      <c r="A411" s="322" t="s">
        <v>290</v>
      </c>
      <c r="C411" s="325">
        <v>1089194000</v>
      </c>
      <c r="D411" s="322" t="s">
        <v>817</v>
      </c>
      <c r="E411" s="455">
        <v>189078</v>
      </c>
      <c r="F411" s="455">
        <v>6286181</v>
      </c>
      <c r="G411" s="455">
        <v>6323709</v>
      </c>
      <c r="H411" s="455">
        <v>23506488</v>
      </c>
      <c r="I411" s="455">
        <v>19777139</v>
      </c>
      <c r="J411" s="455">
        <v>27475395</v>
      </c>
      <c r="K411" s="455">
        <v>27407665</v>
      </c>
      <c r="L411" s="455">
        <v>23634476</v>
      </c>
      <c r="M411" s="455">
        <v>28708362</v>
      </c>
      <c r="N411" s="455">
        <v>30256545</v>
      </c>
      <c r="O411" s="455">
        <v>24430815</v>
      </c>
      <c r="P411" s="455">
        <v>26528708</v>
      </c>
    </row>
    <row r="412" spans="1:18">
      <c r="A412" s="322" t="s">
        <v>290</v>
      </c>
      <c r="C412" s="325">
        <v>1089194010</v>
      </c>
      <c r="D412" s="322" t="s">
        <v>818</v>
      </c>
      <c r="F412" s="455">
        <v>296</v>
      </c>
      <c r="I412" s="455">
        <v>11232</v>
      </c>
      <c r="J412" s="455">
        <v>560</v>
      </c>
    </row>
    <row r="413" spans="1:18">
      <c r="A413" s="322" t="s">
        <v>290</v>
      </c>
      <c r="C413" s="325">
        <v>1089194020</v>
      </c>
      <c r="D413" s="322" t="s">
        <v>819</v>
      </c>
      <c r="F413" s="455">
        <v>15301983</v>
      </c>
      <c r="G413" s="455">
        <v>13710339</v>
      </c>
      <c r="H413" s="455">
        <v>11830665</v>
      </c>
      <c r="I413" s="455">
        <v>8912437</v>
      </c>
      <c r="J413" s="455">
        <v>8948495</v>
      </c>
      <c r="K413" s="455">
        <v>8677307</v>
      </c>
      <c r="L413" s="455">
        <v>7630381</v>
      </c>
      <c r="M413" s="455">
        <v>7204834</v>
      </c>
      <c r="N413" s="455">
        <v>6664726</v>
      </c>
      <c r="O413" s="455">
        <v>5100908</v>
      </c>
      <c r="P413" s="455">
        <v>3915688</v>
      </c>
    </row>
    <row r="414" spans="1:18">
      <c r="A414" s="322" t="s">
        <v>290</v>
      </c>
      <c r="C414" s="325">
        <v>1089194030</v>
      </c>
      <c r="D414" s="322" t="s">
        <v>820</v>
      </c>
      <c r="F414" s="455">
        <v>238985</v>
      </c>
      <c r="G414" s="455">
        <v>126610</v>
      </c>
      <c r="H414" s="455">
        <v>950336</v>
      </c>
      <c r="I414" s="455">
        <v>722592</v>
      </c>
      <c r="J414" s="455">
        <v>898878</v>
      </c>
      <c r="K414" s="455">
        <v>1601589</v>
      </c>
      <c r="L414" s="455">
        <v>1629992</v>
      </c>
      <c r="M414" s="455">
        <v>1317872</v>
      </c>
      <c r="N414" s="455">
        <v>1181150</v>
      </c>
      <c r="O414" s="455">
        <v>870269</v>
      </c>
      <c r="P414" s="455">
        <v>907681</v>
      </c>
    </row>
    <row r="415" spans="1:18">
      <c r="A415" s="322" t="s">
        <v>290</v>
      </c>
      <c r="C415" s="325">
        <v>1089137000</v>
      </c>
      <c r="D415" s="322" t="s">
        <v>821</v>
      </c>
      <c r="R415" s="455">
        <v>8505</v>
      </c>
    </row>
    <row r="416" spans="1:18">
      <c r="A416" s="322" t="s">
        <v>290</v>
      </c>
      <c r="C416" s="325">
        <v>1089194040</v>
      </c>
      <c r="D416" s="322" t="s">
        <v>822</v>
      </c>
      <c r="G416" s="455">
        <v>286947</v>
      </c>
      <c r="H416" s="455">
        <v>36982</v>
      </c>
      <c r="I416" s="455">
        <v>32623</v>
      </c>
      <c r="J416" s="455">
        <v>51169</v>
      </c>
      <c r="K416" s="455">
        <v>8238</v>
      </c>
    </row>
    <row r="417" spans="1:18">
      <c r="A417" s="322" t="s">
        <v>290</v>
      </c>
      <c r="C417" s="325">
        <v>1089160000</v>
      </c>
      <c r="D417" s="322" t="s">
        <v>823</v>
      </c>
      <c r="Q417" s="455">
        <v>114083</v>
      </c>
      <c r="R417" s="455">
        <v>167166</v>
      </c>
    </row>
    <row r="418" spans="1:18">
      <c r="A418" s="322" t="s">
        <v>290</v>
      </c>
      <c r="C418" s="325">
        <v>1089194050</v>
      </c>
      <c r="D418" s="322" t="s">
        <v>824</v>
      </c>
      <c r="G418" s="455">
        <v>5040928</v>
      </c>
      <c r="H418" s="455">
        <v>3925842</v>
      </c>
      <c r="I418" s="455">
        <v>3557148</v>
      </c>
      <c r="J418" s="455">
        <v>9287778</v>
      </c>
      <c r="K418" s="455">
        <v>9604666</v>
      </c>
      <c r="L418" s="455">
        <v>8576846</v>
      </c>
      <c r="M418" s="455">
        <v>13652512</v>
      </c>
      <c r="N418" s="455">
        <v>15728967</v>
      </c>
      <c r="O418" s="455">
        <v>12972966</v>
      </c>
      <c r="P418" s="455">
        <v>14450112</v>
      </c>
    </row>
    <row r="419" spans="1:18">
      <c r="A419" s="322" t="s">
        <v>290</v>
      </c>
      <c r="C419" s="325">
        <v>1089194060</v>
      </c>
      <c r="D419" s="322" t="s">
        <v>375</v>
      </c>
      <c r="H419" s="455">
        <v>5552446</v>
      </c>
      <c r="I419" s="455">
        <v>5059799</v>
      </c>
      <c r="J419" s="455">
        <v>5314693</v>
      </c>
      <c r="K419" s="455">
        <v>4879562</v>
      </c>
      <c r="L419" s="455">
        <v>4053527</v>
      </c>
      <c r="M419" s="455">
        <v>3857426</v>
      </c>
      <c r="N419" s="455">
        <v>3190076</v>
      </c>
      <c r="O419" s="455">
        <v>2560261</v>
      </c>
      <c r="P419" s="455">
        <v>2209283</v>
      </c>
    </row>
    <row r="420" spans="1:18">
      <c r="A420" s="322" t="s">
        <v>290</v>
      </c>
      <c r="C420" s="325">
        <v>1089194070</v>
      </c>
      <c r="D420" s="322" t="s">
        <v>825</v>
      </c>
      <c r="M420" s="455">
        <v>347695</v>
      </c>
      <c r="N420" s="455">
        <v>326470</v>
      </c>
      <c r="O420" s="455">
        <v>315029</v>
      </c>
      <c r="P420" s="455">
        <v>217571</v>
      </c>
    </row>
    <row r="421" spans="1:18">
      <c r="A421" s="322" t="s">
        <v>290</v>
      </c>
      <c r="C421" s="325">
        <v>1089194080</v>
      </c>
      <c r="D421" s="322" t="s">
        <v>826</v>
      </c>
      <c r="H421" s="455">
        <v>1210217</v>
      </c>
      <c r="I421" s="455">
        <v>1481308</v>
      </c>
      <c r="J421" s="455">
        <v>2973822</v>
      </c>
      <c r="K421" s="455">
        <v>2636303</v>
      </c>
      <c r="L421" s="455">
        <v>1743730</v>
      </c>
      <c r="M421" s="455">
        <v>2328023</v>
      </c>
      <c r="N421" s="455">
        <v>3165156</v>
      </c>
      <c r="O421" s="455">
        <v>2611382</v>
      </c>
      <c r="P421" s="455">
        <v>4828373</v>
      </c>
    </row>
    <row r="422" spans="1:18">
      <c r="A422" s="322" t="s">
        <v>290</v>
      </c>
      <c r="C422" s="325">
        <v>1091101000</v>
      </c>
      <c r="D422" s="322" t="s">
        <v>827</v>
      </c>
      <c r="E422" s="455">
        <v>29198423</v>
      </c>
      <c r="F422" s="455">
        <v>1151832</v>
      </c>
      <c r="G422" s="455">
        <v>2510899</v>
      </c>
      <c r="H422" s="455">
        <v>2620945</v>
      </c>
      <c r="I422" s="455">
        <v>3640630</v>
      </c>
      <c r="J422" s="455">
        <v>4618130</v>
      </c>
      <c r="K422" s="455">
        <v>5756570</v>
      </c>
      <c r="L422" s="455">
        <v>3846830</v>
      </c>
      <c r="M422" s="455">
        <v>5082720</v>
      </c>
      <c r="N422" s="455">
        <v>5685372</v>
      </c>
      <c r="O422" s="455">
        <v>5344185</v>
      </c>
      <c r="P422" s="455">
        <v>4319253</v>
      </c>
      <c r="Q422" s="455">
        <v>4484720</v>
      </c>
      <c r="R422" s="455">
        <v>4094582</v>
      </c>
    </row>
    <row r="423" spans="1:18">
      <c r="A423" s="322" t="s">
        <v>290</v>
      </c>
      <c r="C423" s="325">
        <v>1091101010</v>
      </c>
      <c r="D423" s="322" t="s">
        <v>828</v>
      </c>
      <c r="E423" s="455">
        <v>28627574</v>
      </c>
      <c r="F423" s="455">
        <v>25745784</v>
      </c>
      <c r="G423" s="455">
        <v>24954876</v>
      </c>
      <c r="H423" s="455">
        <v>36316354</v>
      </c>
      <c r="I423" s="455">
        <v>39867401</v>
      </c>
      <c r="J423" s="455">
        <v>37767630</v>
      </c>
    </row>
    <row r="424" spans="1:18">
      <c r="A424" s="322" t="s">
        <v>290</v>
      </c>
      <c r="C424" s="325">
        <v>1091103300</v>
      </c>
      <c r="D424" s="322" t="s">
        <v>357</v>
      </c>
      <c r="E424" s="455">
        <v>70375558</v>
      </c>
      <c r="F424" s="455">
        <v>68665338</v>
      </c>
      <c r="G424" s="455">
        <v>69328859</v>
      </c>
      <c r="H424" s="455">
        <v>36436257</v>
      </c>
      <c r="I424" s="455">
        <v>32556744</v>
      </c>
      <c r="J424" s="455">
        <v>57250718</v>
      </c>
      <c r="K424" s="455">
        <v>32452339</v>
      </c>
      <c r="L424" s="455">
        <v>38592561</v>
      </c>
      <c r="M424" s="455">
        <v>30311322</v>
      </c>
      <c r="N424" s="455">
        <v>29211139</v>
      </c>
      <c r="O424" s="455">
        <v>27728878</v>
      </c>
      <c r="P424" s="455">
        <v>30678929</v>
      </c>
      <c r="Q424" s="455">
        <v>32502943</v>
      </c>
      <c r="R424" s="455">
        <v>27124730</v>
      </c>
    </row>
    <row r="425" spans="1:18">
      <c r="A425" s="322" t="s">
        <v>290</v>
      </c>
      <c r="C425" s="325">
        <v>1091103500</v>
      </c>
      <c r="D425" s="322" t="s">
        <v>358</v>
      </c>
      <c r="E425" s="455">
        <v>18929760</v>
      </c>
      <c r="F425" s="455">
        <v>26509225</v>
      </c>
      <c r="G425" s="455">
        <v>33596087</v>
      </c>
      <c r="H425" s="455">
        <v>21080607</v>
      </c>
      <c r="I425" s="455">
        <v>12296867</v>
      </c>
      <c r="J425" s="455">
        <v>35715311</v>
      </c>
      <c r="K425" s="455">
        <v>36852604</v>
      </c>
      <c r="L425" s="455">
        <v>55320794</v>
      </c>
      <c r="M425" s="455">
        <v>107456273</v>
      </c>
      <c r="N425" s="455">
        <v>104861177</v>
      </c>
      <c r="O425" s="455">
        <v>131477844</v>
      </c>
      <c r="P425" s="455">
        <v>132345848</v>
      </c>
      <c r="Q425" s="455">
        <v>142760365</v>
      </c>
      <c r="R425" s="455">
        <v>153447704</v>
      </c>
    </row>
    <row r="426" spans="1:18">
      <c r="A426" s="322" t="s">
        <v>290</v>
      </c>
      <c r="C426" s="325">
        <v>1091103700</v>
      </c>
      <c r="D426" s="322" t="s">
        <v>359</v>
      </c>
      <c r="E426" s="455">
        <v>119630179</v>
      </c>
      <c r="F426" s="455">
        <v>131308513</v>
      </c>
      <c r="G426" s="455">
        <v>108723218</v>
      </c>
      <c r="H426" s="455">
        <v>102010359</v>
      </c>
      <c r="I426" s="455">
        <v>96279961</v>
      </c>
      <c r="J426" s="455">
        <v>109385951</v>
      </c>
      <c r="K426" s="455">
        <v>85117289</v>
      </c>
      <c r="L426" s="455">
        <v>81863675</v>
      </c>
      <c r="M426" s="455">
        <v>67803228</v>
      </c>
      <c r="N426" s="455">
        <v>73679483</v>
      </c>
      <c r="O426" s="455">
        <v>96411159</v>
      </c>
      <c r="P426" s="455">
        <v>117425273</v>
      </c>
      <c r="Q426" s="455">
        <v>172012329</v>
      </c>
      <c r="R426" s="455">
        <v>125273380</v>
      </c>
    </row>
    <row r="427" spans="1:18">
      <c r="A427" s="322" t="s">
        <v>290</v>
      </c>
      <c r="C427" s="325">
        <v>1091103900</v>
      </c>
      <c r="D427" s="322" t="s">
        <v>360</v>
      </c>
      <c r="E427" s="455">
        <v>11657426</v>
      </c>
      <c r="F427" s="455">
        <v>14001712</v>
      </c>
      <c r="G427" s="455">
        <v>14220305</v>
      </c>
      <c r="H427" s="455">
        <v>8082332</v>
      </c>
      <c r="I427" s="455">
        <v>8335152</v>
      </c>
      <c r="J427" s="455">
        <v>13907306</v>
      </c>
      <c r="K427" s="455">
        <v>38454277</v>
      </c>
      <c r="L427" s="455">
        <v>27839265</v>
      </c>
      <c r="M427" s="455">
        <v>54814849</v>
      </c>
      <c r="N427" s="455">
        <v>55261404</v>
      </c>
      <c r="O427" s="455">
        <v>57359462</v>
      </c>
      <c r="P427" s="455">
        <v>61613653</v>
      </c>
      <c r="Q427" s="455">
        <v>66961347</v>
      </c>
      <c r="R427" s="455">
        <v>58546178</v>
      </c>
    </row>
    <row r="428" spans="1:18">
      <c r="A428" s="322" t="s">
        <v>290</v>
      </c>
      <c r="C428" s="325">
        <v>1092103000</v>
      </c>
      <c r="D428" s="322" t="s">
        <v>361</v>
      </c>
      <c r="E428" s="455">
        <v>80459008</v>
      </c>
      <c r="F428" s="455">
        <v>89776207</v>
      </c>
      <c r="G428" s="455">
        <v>94574419</v>
      </c>
      <c r="H428" s="455">
        <v>84432844</v>
      </c>
      <c r="I428" s="455">
        <v>81686405</v>
      </c>
      <c r="J428" s="455">
        <v>79702439</v>
      </c>
      <c r="K428" s="455">
        <v>80269688</v>
      </c>
      <c r="L428" s="455">
        <v>84638358</v>
      </c>
      <c r="M428" s="455">
        <v>86539198</v>
      </c>
      <c r="N428" s="455">
        <v>77467837</v>
      </c>
      <c r="O428" s="455">
        <v>73778881</v>
      </c>
      <c r="P428" s="455">
        <v>87089482</v>
      </c>
      <c r="Q428" s="455">
        <v>92338730</v>
      </c>
      <c r="R428" s="455">
        <v>95127718</v>
      </c>
    </row>
    <row r="429" spans="1:18">
      <c r="A429" s="322" t="s">
        <v>290</v>
      </c>
      <c r="C429" s="325">
        <v>1092103010</v>
      </c>
      <c r="D429" s="322" t="s">
        <v>829</v>
      </c>
      <c r="E429" s="455">
        <v>4269448</v>
      </c>
      <c r="F429" s="455">
        <v>3865356</v>
      </c>
      <c r="G429" s="455">
        <v>5708840</v>
      </c>
      <c r="H429" s="455">
        <v>4327580</v>
      </c>
      <c r="I429" s="455">
        <v>2541170</v>
      </c>
      <c r="J429" s="455">
        <v>2063415</v>
      </c>
      <c r="K429" s="455">
        <v>5230399</v>
      </c>
      <c r="L429" s="455">
        <v>4069303</v>
      </c>
      <c r="M429" s="455">
        <v>4172587</v>
      </c>
      <c r="N429" s="455">
        <v>4745258</v>
      </c>
      <c r="O429" s="455">
        <v>5987541</v>
      </c>
      <c r="P429" s="455">
        <v>9538368</v>
      </c>
      <c r="Q429" s="455">
        <v>14397534</v>
      </c>
      <c r="R429" s="455">
        <v>15357222</v>
      </c>
    </row>
    <row r="430" spans="1:18">
      <c r="A430" s="322" t="s">
        <v>290</v>
      </c>
      <c r="C430" s="325">
        <v>1092103020</v>
      </c>
      <c r="D430" s="322" t="s">
        <v>830</v>
      </c>
      <c r="E430" s="455">
        <v>76189560</v>
      </c>
      <c r="F430" s="455">
        <v>85910851</v>
      </c>
      <c r="G430" s="455">
        <v>88865579</v>
      </c>
      <c r="H430" s="455">
        <v>80105264</v>
      </c>
      <c r="I430" s="455">
        <v>79145235</v>
      </c>
      <c r="J430" s="455">
        <v>77639024</v>
      </c>
      <c r="K430" s="455">
        <v>75039289</v>
      </c>
      <c r="L430" s="455">
        <v>80569055</v>
      </c>
      <c r="M430" s="455">
        <v>82366611</v>
      </c>
      <c r="N430" s="455">
        <v>72722579</v>
      </c>
      <c r="O430" s="455">
        <v>67791340</v>
      </c>
      <c r="P430" s="455">
        <v>77551114</v>
      </c>
      <c r="Q430" s="455">
        <v>77941196</v>
      </c>
      <c r="R430" s="455">
        <v>79770496</v>
      </c>
    </row>
    <row r="431" spans="1:18">
      <c r="A431" s="322" t="s">
        <v>290</v>
      </c>
      <c r="C431" s="325">
        <v>1092106000</v>
      </c>
      <c r="D431" s="322" t="s">
        <v>362</v>
      </c>
      <c r="E431" s="455">
        <v>1025066</v>
      </c>
      <c r="F431" s="455">
        <v>1083858</v>
      </c>
      <c r="G431" s="455">
        <v>1059097</v>
      </c>
      <c r="H431" s="455">
        <v>789485</v>
      </c>
      <c r="I431" s="455">
        <v>573905</v>
      </c>
      <c r="J431" s="455">
        <v>580581</v>
      </c>
      <c r="K431" s="455">
        <v>552317</v>
      </c>
      <c r="L431" s="455">
        <v>575536</v>
      </c>
      <c r="M431" s="455">
        <v>562745</v>
      </c>
      <c r="N431" s="455">
        <v>617496</v>
      </c>
      <c r="O431" s="455">
        <v>498768</v>
      </c>
      <c r="P431" s="455">
        <v>446177</v>
      </c>
      <c r="Q431" s="455">
        <v>429929</v>
      </c>
      <c r="R431" s="455">
        <v>381448</v>
      </c>
    </row>
    <row r="432" spans="1:18">
      <c r="A432" s="322" t="s">
        <v>290</v>
      </c>
      <c r="C432" s="325">
        <v>1089195000</v>
      </c>
      <c r="D432" s="322" t="s">
        <v>826</v>
      </c>
      <c r="Q432" s="455">
        <v>28655949</v>
      </c>
      <c r="R432" s="455">
        <v>24554582</v>
      </c>
    </row>
    <row r="433" spans="1:18">
      <c r="A433" s="322" t="s">
        <v>290</v>
      </c>
      <c r="C433" s="325">
        <v>1101102000</v>
      </c>
      <c r="D433" s="322" t="s">
        <v>352</v>
      </c>
      <c r="E433" s="455">
        <v>991468</v>
      </c>
      <c r="F433" s="455">
        <v>1057417</v>
      </c>
      <c r="G433" s="455">
        <v>1250822</v>
      </c>
      <c r="H433" s="455">
        <v>997800</v>
      </c>
      <c r="I433" s="455">
        <v>632681</v>
      </c>
      <c r="J433" s="455">
        <v>760050</v>
      </c>
      <c r="K433" s="455">
        <v>850732</v>
      </c>
      <c r="L433" s="455">
        <v>853077</v>
      </c>
      <c r="M433" s="455">
        <v>817690</v>
      </c>
      <c r="N433" s="455">
        <v>881320</v>
      </c>
      <c r="O433" s="455">
        <v>839177</v>
      </c>
      <c r="P433" s="455">
        <v>740167</v>
      </c>
      <c r="Q433" s="455">
        <v>944726</v>
      </c>
      <c r="R433" s="455">
        <v>508615</v>
      </c>
    </row>
    <row r="434" spans="1:18">
      <c r="A434" s="322" t="s">
        <v>290</v>
      </c>
      <c r="C434" s="325">
        <v>1089195010</v>
      </c>
      <c r="D434" s="322" t="s">
        <v>818</v>
      </c>
      <c r="Q434" s="455">
        <v>46362</v>
      </c>
    </row>
    <row r="435" spans="1:18">
      <c r="A435" s="322" t="s">
        <v>290</v>
      </c>
      <c r="C435" s="325">
        <v>1101103000</v>
      </c>
      <c r="D435" s="322" t="s">
        <v>354</v>
      </c>
      <c r="E435" s="455">
        <v>44823</v>
      </c>
      <c r="F435" s="455">
        <v>28199</v>
      </c>
      <c r="G435" s="455">
        <v>11996</v>
      </c>
      <c r="H435" s="455">
        <v>10408</v>
      </c>
      <c r="I435" s="455">
        <v>10208</v>
      </c>
      <c r="M435" s="455">
        <v>25456</v>
      </c>
      <c r="N435" s="455">
        <v>13151</v>
      </c>
      <c r="O435" s="455">
        <v>8459</v>
      </c>
      <c r="P435" s="455">
        <v>7221</v>
      </c>
      <c r="Q435" s="455">
        <v>10074</v>
      </c>
      <c r="R435" s="455">
        <v>17911</v>
      </c>
    </row>
    <row r="436" spans="1:18">
      <c r="A436" s="322" t="s">
        <v>290</v>
      </c>
      <c r="C436" s="325">
        <v>1089195020</v>
      </c>
      <c r="D436" s="322" t="s">
        <v>819</v>
      </c>
      <c r="Q436" s="455">
        <v>3455344</v>
      </c>
      <c r="R436" s="455">
        <v>3387449</v>
      </c>
    </row>
    <row r="437" spans="1:18">
      <c r="A437" s="322" t="s">
        <v>290</v>
      </c>
      <c r="C437" s="325">
        <v>1101104000</v>
      </c>
      <c r="D437" s="322" t="s">
        <v>349</v>
      </c>
      <c r="L437" s="455">
        <v>13573</v>
      </c>
      <c r="M437" s="455">
        <v>15486</v>
      </c>
      <c r="N437" s="455">
        <v>16454</v>
      </c>
      <c r="O437" s="455">
        <v>8147</v>
      </c>
      <c r="P437" s="455">
        <v>9014</v>
      </c>
      <c r="Q437" s="455">
        <v>16087</v>
      </c>
      <c r="R437" s="455">
        <v>23828</v>
      </c>
    </row>
    <row r="438" spans="1:18">
      <c r="A438" s="322" t="s">
        <v>290</v>
      </c>
      <c r="C438" s="325">
        <v>1101105000</v>
      </c>
      <c r="D438" s="322" t="s">
        <v>348</v>
      </c>
      <c r="E438" s="455">
        <v>13296</v>
      </c>
      <c r="F438" s="455">
        <v>12541</v>
      </c>
      <c r="G438" s="455">
        <v>19151</v>
      </c>
      <c r="H438" s="455">
        <v>19567</v>
      </c>
      <c r="I438" s="455">
        <v>18078</v>
      </c>
      <c r="J438" s="455">
        <v>14673</v>
      </c>
      <c r="K438" s="455">
        <v>17754</v>
      </c>
      <c r="L438" s="455">
        <v>19526</v>
      </c>
      <c r="M438" s="455">
        <v>18838</v>
      </c>
      <c r="N438" s="455">
        <v>16152</v>
      </c>
      <c r="O438" s="455">
        <v>40574</v>
      </c>
      <c r="P438" s="455">
        <v>46947</v>
      </c>
      <c r="Q438" s="455">
        <v>61448</v>
      </c>
      <c r="R438" s="455">
        <v>72520</v>
      </c>
    </row>
    <row r="439" spans="1:18">
      <c r="A439" s="322" t="s">
        <v>290</v>
      </c>
      <c r="C439" s="325">
        <v>1089195030</v>
      </c>
      <c r="D439" s="322" t="s">
        <v>820</v>
      </c>
      <c r="Q439" s="455">
        <v>1009146</v>
      </c>
      <c r="R439" s="455">
        <v>915772</v>
      </c>
    </row>
    <row r="440" spans="1:18">
      <c r="A440" s="322" t="s">
        <v>290</v>
      </c>
      <c r="C440" s="325">
        <v>1101106300</v>
      </c>
      <c r="D440" s="322" t="s">
        <v>350</v>
      </c>
      <c r="E440" s="455">
        <v>8884021</v>
      </c>
      <c r="F440" s="455">
        <v>11625645</v>
      </c>
      <c r="G440" s="455">
        <v>14118849</v>
      </c>
      <c r="H440" s="455">
        <v>11512033</v>
      </c>
      <c r="I440" s="455">
        <v>7839586</v>
      </c>
      <c r="J440" s="455">
        <v>6621665</v>
      </c>
      <c r="K440" s="455">
        <v>6904757</v>
      </c>
      <c r="L440" s="455">
        <v>6846209</v>
      </c>
      <c r="M440" s="455">
        <v>8173584</v>
      </c>
      <c r="N440" s="455">
        <v>8190771</v>
      </c>
      <c r="O440" s="455">
        <v>8644667</v>
      </c>
      <c r="P440" s="455">
        <v>8127739</v>
      </c>
      <c r="Q440" s="455">
        <v>7604539</v>
      </c>
      <c r="R440" s="455">
        <v>7500379</v>
      </c>
    </row>
    <row r="441" spans="1:18">
      <c r="A441" s="322" t="s">
        <v>290</v>
      </c>
      <c r="C441" s="325">
        <v>1089195040</v>
      </c>
      <c r="D441" s="322" t="s">
        <v>822</v>
      </c>
      <c r="R441" s="455">
        <v>213769</v>
      </c>
    </row>
    <row r="442" spans="1:18">
      <c r="A442" s="322" t="s">
        <v>290</v>
      </c>
      <c r="C442" s="325">
        <v>1101106500</v>
      </c>
      <c r="D442" s="322" t="s">
        <v>831</v>
      </c>
      <c r="P442" s="455">
        <v>9</v>
      </c>
      <c r="Q442" s="455">
        <v>164</v>
      </c>
    </row>
    <row r="443" spans="1:18">
      <c r="A443" s="322" t="s">
        <v>290</v>
      </c>
      <c r="C443" s="325">
        <v>1089195050</v>
      </c>
      <c r="D443" s="322" t="s">
        <v>824</v>
      </c>
      <c r="Q443" s="455">
        <v>17930940</v>
      </c>
      <c r="R443" s="455">
        <v>15036810</v>
      </c>
    </row>
    <row r="444" spans="1:18">
      <c r="A444" s="322" t="s">
        <v>290</v>
      </c>
      <c r="C444" s="325">
        <v>1101107000</v>
      </c>
      <c r="D444" s="322" t="s">
        <v>351</v>
      </c>
      <c r="L444" s="455">
        <v>139826</v>
      </c>
      <c r="M444" s="455">
        <v>257971</v>
      </c>
      <c r="N444" s="455">
        <v>210879</v>
      </c>
      <c r="O444" s="455">
        <v>214193</v>
      </c>
      <c r="P444" s="455">
        <v>212163</v>
      </c>
      <c r="Q444" s="455">
        <v>187318</v>
      </c>
    </row>
    <row r="445" spans="1:18">
      <c r="A445" s="322" t="s">
        <v>290</v>
      </c>
      <c r="C445" s="325">
        <v>1089195060</v>
      </c>
      <c r="D445" s="322" t="s">
        <v>375</v>
      </c>
      <c r="Q445" s="455">
        <v>2217057</v>
      </c>
      <c r="R445" s="455">
        <v>1934112</v>
      </c>
    </row>
    <row r="446" spans="1:18">
      <c r="A446" s="322" t="s">
        <v>290</v>
      </c>
      <c r="C446" s="325">
        <v>1089195070</v>
      </c>
      <c r="D446" s="322" t="s">
        <v>825</v>
      </c>
      <c r="Q446" s="455">
        <v>590535</v>
      </c>
      <c r="R446" s="455">
        <v>398236</v>
      </c>
    </row>
    <row r="447" spans="1:18">
      <c r="A447" s="322" t="s">
        <v>290</v>
      </c>
      <c r="C447" s="325">
        <v>1101108000</v>
      </c>
      <c r="D447" s="322" t="s">
        <v>353</v>
      </c>
      <c r="E447" s="455">
        <v>2366510</v>
      </c>
      <c r="F447" s="455">
        <v>2464618</v>
      </c>
      <c r="G447" s="455">
        <v>3129846</v>
      </c>
      <c r="H447" s="455">
        <v>2874776</v>
      </c>
      <c r="I447" s="455">
        <v>1880037</v>
      </c>
      <c r="J447" s="455">
        <v>1532123</v>
      </c>
      <c r="K447" s="455">
        <v>1543685</v>
      </c>
      <c r="L447" s="455">
        <v>1453122</v>
      </c>
      <c r="M447" s="455">
        <v>1641675</v>
      </c>
      <c r="N447" s="455">
        <v>1963544</v>
      </c>
      <c r="O447" s="455">
        <v>1774911</v>
      </c>
      <c r="P447" s="455">
        <v>1714565</v>
      </c>
      <c r="Q447" s="455">
        <v>1489529</v>
      </c>
      <c r="R447" s="455">
        <v>1503076</v>
      </c>
    </row>
    <row r="448" spans="1:18">
      <c r="A448" s="322" t="s">
        <v>290</v>
      </c>
      <c r="C448" s="325">
        <v>1089195080</v>
      </c>
      <c r="D448" s="322" t="s">
        <v>826</v>
      </c>
      <c r="Q448" s="455">
        <v>3406565</v>
      </c>
      <c r="R448" s="455">
        <v>2668434</v>
      </c>
    </row>
    <row r="449" spans="1:18">
      <c r="A449" s="322" t="s">
        <v>290</v>
      </c>
      <c r="C449" s="325">
        <v>1101108010</v>
      </c>
      <c r="D449" s="322" t="s">
        <v>832</v>
      </c>
      <c r="E449" s="455">
        <v>227112</v>
      </c>
      <c r="F449" s="455">
        <v>212844</v>
      </c>
      <c r="G449" s="455">
        <v>226504</v>
      </c>
      <c r="H449" s="455">
        <v>188211</v>
      </c>
      <c r="I449" s="455">
        <v>122398</v>
      </c>
      <c r="J449" s="455">
        <v>104476</v>
      </c>
      <c r="K449" s="455">
        <v>124368</v>
      </c>
      <c r="L449" s="455">
        <v>125579</v>
      </c>
      <c r="M449" s="455">
        <v>132702</v>
      </c>
      <c r="N449" s="455">
        <v>134203</v>
      </c>
      <c r="O449" s="455">
        <v>112197</v>
      </c>
      <c r="P449" s="455">
        <v>122041</v>
      </c>
      <c r="Q449" s="455">
        <v>87581</v>
      </c>
      <c r="R449" s="455">
        <v>92475</v>
      </c>
    </row>
    <row r="450" spans="1:18">
      <c r="A450" s="322" t="s">
        <v>290</v>
      </c>
      <c r="C450" s="325">
        <v>1101108020</v>
      </c>
      <c r="D450" s="322" t="s">
        <v>833</v>
      </c>
      <c r="E450" s="455">
        <v>51691</v>
      </c>
      <c r="F450" s="455">
        <v>55248</v>
      </c>
      <c r="G450" s="455">
        <v>63410</v>
      </c>
      <c r="H450" s="455">
        <v>64140</v>
      </c>
      <c r="I450" s="455">
        <v>42611</v>
      </c>
      <c r="J450" s="455">
        <v>39594</v>
      </c>
      <c r="K450" s="455">
        <v>41263</v>
      </c>
      <c r="L450" s="455">
        <v>43257</v>
      </c>
      <c r="M450" s="455">
        <v>46926</v>
      </c>
      <c r="N450" s="455">
        <v>41205</v>
      </c>
      <c r="O450" s="455">
        <v>42880</v>
      </c>
      <c r="P450" s="455">
        <v>43293</v>
      </c>
      <c r="Q450" s="455">
        <v>40155</v>
      </c>
      <c r="R450" s="455">
        <v>41073</v>
      </c>
    </row>
    <row r="451" spans="1:18">
      <c r="A451" s="322" t="s">
        <v>290</v>
      </c>
      <c r="C451" s="325">
        <v>1101108030</v>
      </c>
      <c r="D451" s="322" t="s">
        <v>834</v>
      </c>
      <c r="E451" s="455">
        <v>1816190</v>
      </c>
      <c r="F451" s="455">
        <v>1855531</v>
      </c>
      <c r="G451" s="455">
        <v>2326379</v>
      </c>
      <c r="H451" s="455">
        <v>2154866</v>
      </c>
      <c r="I451" s="455">
        <v>1495739</v>
      </c>
      <c r="J451" s="455">
        <v>1290474</v>
      </c>
      <c r="K451" s="455">
        <v>1289174</v>
      </c>
      <c r="L451" s="455">
        <v>1214944</v>
      </c>
      <c r="M451" s="455">
        <v>1388958</v>
      </c>
      <c r="N451" s="455">
        <v>1560356</v>
      </c>
      <c r="O451" s="455">
        <v>1520860</v>
      </c>
      <c r="P451" s="455">
        <v>963082</v>
      </c>
      <c r="Q451" s="455">
        <v>846502</v>
      </c>
      <c r="R451" s="455">
        <v>884204</v>
      </c>
    </row>
    <row r="452" spans="1:18">
      <c r="A452" s="322" t="s">
        <v>290</v>
      </c>
      <c r="C452" s="325">
        <v>1101108080</v>
      </c>
      <c r="D452" s="322" t="s">
        <v>835</v>
      </c>
      <c r="E452" s="455">
        <v>271517</v>
      </c>
      <c r="F452" s="455">
        <v>340994</v>
      </c>
      <c r="G452" s="455">
        <v>513553</v>
      </c>
      <c r="H452" s="455">
        <v>467559</v>
      </c>
      <c r="I452" s="455">
        <v>219289</v>
      </c>
      <c r="J452" s="455">
        <v>97579</v>
      </c>
      <c r="K452" s="455">
        <v>88880</v>
      </c>
      <c r="L452" s="455">
        <v>69342</v>
      </c>
      <c r="M452" s="455">
        <v>73089</v>
      </c>
      <c r="N452" s="455">
        <v>227780</v>
      </c>
      <c r="O452" s="455">
        <v>98974</v>
      </c>
      <c r="P452" s="455">
        <v>586149</v>
      </c>
      <c r="Q452" s="455">
        <v>515291</v>
      </c>
      <c r="R452" s="455">
        <v>485324</v>
      </c>
    </row>
    <row r="453" spans="1:18">
      <c r="A453" s="322" t="s">
        <v>290</v>
      </c>
      <c r="C453" s="325">
        <v>1102119000</v>
      </c>
      <c r="D453" s="322" t="s">
        <v>377</v>
      </c>
      <c r="E453" s="455">
        <v>3215316</v>
      </c>
      <c r="F453" s="455">
        <v>4092172</v>
      </c>
      <c r="G453" s="455">
        <v>5438825</v>
      </c>
      <c r="H453" s="455">
        <v>5376997</v>
      </c>
      <c r="I453" s="455">
        <v>2936327</v>
      </c>
      <c r="J453" s="455">
        <v>4342532</v>
      </c>
      <c r="K453" s="455">
        <v>4371894</v>
      </c>
      <c r="L453" s="455">
        <v>4227338</v>
      </c>
      <c r="M453" s="455">
        <v>4412781</v>
      </c>
      <c r="N453" s="455">
        <v>4384591</v>
      </c>
      <c r="O453" s="455">
        <v>3633285</v>
      </c>
      <c r="P453" s="455">
        <v>4218695</v>
      </c>
      <c r="Q453" s="455">
        <v>3211877</v>
      </c>
      <c r="R453" s="455">
        <v>3604353</v>
      </c>
    </row>
    <row r="454" spans="1:18">
      <c r="A454" s="322" t="s">
        <v>290</v>
      </c>
      <c r="C454" s="325">
        <v>1102119300</v>
      </c>
      <c r="D454" s="322" t="s">
        <v>836</v>
      </c>
    </row>
    <row r="455" spans="1:18">
      <c r="A455" s="322" t="s">
        <v>290</v>
      </c>
      <c r="C455" s="325">
        <v>1102121300</v>
      </c>
      <c r="D455" s="322" t="s">
        <v>837</v>
      </c>
    </row>
    <row r="456" spans="1:18">
      <c r="A456" s="322" t="s">
        <v>290</v>
      </c>
      <c r="C456" s="325">
        <v>1102121500</v>
      </c>
      <c r="D456" s="322" t="s">
        <v>378</v>
      </c>
      <c r="N456" s="455">
        <v>159703</v>
      </c>
      <c r="O456" s="455">
        <v>63765</v>
      </c>
      <c r="P456" s="455">
        <v>50697</v>
      </c>
    </row>
    <row r="457" spans="1:18">
      <c r="A457" s="322" t="s">
        <v>290</v>
      </c>
      <c r="C457" s="325">
        <v>1102121900</v>
      </c>
      <c r="D457" s="322" t="s">
        <v>838</v>
      </c>
    </row>
    <row r="458" spans="1:18">
      <c r="A458" s="322" t="s">
        <v>290</v>
      </c>
      <c r="C458" s="325">
        <v>1102122000</v>
      </c>
      <c r="D458" s="322" t="s">
        <v>379</v>
      </c>
      <c r="L458" s="455">
        <v>527901</v>
      </c>
    </row>
    <row r="459" spans="1:18">
      <c r="A459" s="322" t="s">
        <v>290</v>
      </c>
      <c r="C459" s="325">
        <v>1102123000</v>
      </c>
      <c r="D459" s="322" t="s">
        <v>839</v>
      </c>
      <c r="F459" s="455">
        <v>14184</v>
      </c>
    </row>
    <row r="460" spans="1:18">
      <c r="A460" s="322" t="s">
        <v>290</v>
      </c>
      <c r="C460" s="325">
        <v>1102125000</v>
      </c>
      <c r="D460" s="322" t="s">
        <v>840</v>
      </c>
    </row>
    <row r="461" spans="1:18">
      <c r="A461" s="322" t="s">
        <v>290</v>
      </c>
      <c r="C461" s="325">
        <v>1103100000</v>
      </c>
      <c r="D461" s="322" t="s">
        <v>841</v>
      </c>
      <c r="E461" s="455">
        <v>29646273</v>
      </c>
      <c r="F461" s="455">
        <v>39473951</v>
      </c>
      <c r="G461" s="455">
        <v>48498295</v>
      </c>
      <c r="H461" s="455">
        <v>39651495</v>
      </c>
      <c r="I461" s="455">
        <v>36507775</v>
      </c>
      <c r="J461" s="455">
        <v>42335112</v>
      </c>
      <c r="K461" s="455">
        <v>49278760</v>
      </c>
      <c r="L461" s="455">
        <v>55005340</v>
      </c>
      <c r="M461" s="455">
        <v>70418750</v>
      </c>
      <c r="N461" s="455">
        <v>66743912</v>
      </c>
      <c r="O461" s="455">
        <v>49422361</v>
      </c>
      <c r="P461" s="455">
        <v>53348276</v>
      </c>
      <c r="Q461" s="455">
        <v>54597186</v>
      </c>
      <c r="R461" s="455">
        <v>47307739</v>
      </c>
    </row>
    <row r="462" spans="1:18">
      <c r="A462" s="322" t="s">
        <v>290</v>
      </c>
      <c r="C462" s="325">
        <v>1103100010</v>
      </c>
      <c r="D462" s="322" t="s">
        <v>380</v>
      </c>
      <c r="E462" s="455">
        <v>10551663</v>
      </c>
      <c r="F462" s="455">
        <v>11604792</v>
      </c>
      <c r="G462" s="455">
        <v>13742048</v>
      </c>
      <c r="H462" s="455">
        <v>13711748</v>
      </c>
      <c r="I462" s="455">
        <v>12329797</v>
      </c>
      <c r="J462" s="455">
        <v>13699574</v>
      </c>
      <c r="K462" s="455">
        <v>14210480</v>
      </c>
      <c r="L462" s="455">
        <v>14344720</v>
      </c>
      <c r="M462" s="455">
        <v>17757152</v>
      </c>
      <c r="N462" s="455">
        <v>15839641</v>
      </c>
      <c r="O462" s="455">
        <v>12742677</v>
      </c>
      <c r="P462" s="455">
        <v>10200772</v>
      </c>
      <c r="Q462" s="455">
        <v>7024028</v>
      </c>
      <c r="R462" s="455">
        <v>5823852</v>
      </c>
    </row>
    <row r="463" spans="1:18">
      <c r="A463" s="322" t="s">
        <v>290</v>
      </c>
      <c r="C463" s="325">
        <v>1103100020</v>
      </c>
      <c r="D463" s="322" t="s">
        <v>842</v>
      </c>
      <c r="E463" s="455">
        <v>10801045</v>
      </c>
      <c r="F463" s="455">
        <v>4476794</v>
      </c>
      <c r="G463" s="455">
        <v>4879100</v>
      </c>
      <c r="H463" s="455">
        <v>5718254</v>
      </c>
      <c r="I463" s="455">
        <v>8177015</v>
      </c>
      <c r="J463" s="455">
        <v>11599388</v>
      </c>
      <c r="K463" s="455">
        <v>17716547</v>
      </c>
      <c r="L463" s="455">
        <v>22437910</v>
      </c>
      <c r="M463" s="455">
        <v>36538697</v>
      </c>
      <c r="N463" s="455">
        <v>37680518</v>
      </c>
      <c r="O463" s="455">
        <v>24060334</v>
      </c>
      <c r="P463" s="455">
        <v>30860180</v>
      </c>
      <c r="Q463" s="455">
        <v>31258265</v>
      </c>
      <c r="R463" s="455">
        <v>32357868</v>
      </c>
    </row>
    <row r="464" spans="1:18">
      <c r="A464" s="322" t="s">
        <v>290</v>
      </c>
      <c r="C464" s="325">
        <v>1103100030</v>
      </c>
      <c r="D464" s="322" t="s">
        <v>843</v>
      </c>
      <c r="F464" s="455">
        <v>14906315</v>
      </c>
      <c r="G464" s="455">
        <v>21075486</v>
      </c>
      <c r="H464" s="455">
        <v>15868872</v>
      </c>
      <c r="I464" s="455">
        <v>12346792</v>
      </c>
      <c r="J464" s="455">
        <v>14285562</v>
      </c>
      <c r="K464" s="455">
        <v>14136826</v>
      </c>
      <c r="L464" s="455">
        <v>13983343</v>
      </c>
      <c r="M464" s="455">
        <v>11713947</v>
      </c>
      <c r="N464" s="455">
        <v>8975995</v>
      </c>
      <c r="O464" s="455">
        <v>9113845</v>
      </c>
      <c r="P464" s="455">
        <v>9275907</v>
      </c>
      <c r="Q464" s="455">
        <v>12438261</v>
      </c>
      <c r="R464" s="455">
        <v>7094995</v>
      </c>
    </row>
    <row r="465" spans="1:18">
      <c r="A465" s="322" t="s">
        <v>290</v>
      </c>
      <c r="C465" s="325">
        <v>1103100080</v>
      </c>
      <c r="D465" s="322" t="s">
        <v>844</v>
      </c>
      <c r="E465" s="455">
        <v>8293565</v>
      </c>
      <c r="F465" s="455">
        <v>8486050</v>
      </c>
      <c r="G465" s="455">
        <v>8801661</v>
      </c>
      <c r="H465" s="455">
        <v>4352621</v>
      </c>
      <c r="I465" s="455">
        <v>3654171</v>
      </c>
      <c r="J465" s="455">
        <v>2750588</v>
      </c>
      <c r="K465" s="455">
        <v>3214907</v>
      </c>
      <c r="L465" s="455">
        <v>4239367</v>
      </c>
      <c r="M465" s="455">
        <v>4408954</v>
      </c>
      <c r="N465" s="455">
        <v>4247758</v>
      </c>
      <c r="O465" s="455">
        <v>3505505</v>
      </c>
      <c r="P465" s="455">
        <v>3011417</v>
      </c>
      <c r="Q465" s="455">
        <v>3876632</v>
      </c>
      <c r="R465" s="455">
        <v>2031024</v>
      </c>
    </row>
    <row r="466" spans="1:18">
      <c r="A466" s="322" t="s">
        <v>290</v>
      </c>
      <c r="C466" s="325">
        <v>1104100000</v>
      </c>
      <c r="D466" s="322" t="s">
        <v>845</v>
      </c>
      <c r="E466" s="455">
        <v>4628345</v>
      </c>
      <c r="F466" s="455">
        <v>3862568</v>
      </c>
      <c r="G466" s="455">
        <v>3419243</v>
      </c>
      <c r="H466" s="455">
        <v>2965534</v>
      </c>
      <c r="I466" s="455">
        <v>2463364</v>
      </c>
      <c r="J466" s="455">
        <v>2900964</v>
      </c>
      <c r="K466" s="455">
        <v>1751540</v>
      </c>
      <c r="L466" s="455">
        <v>1723972</v>
      </c>
      <c r="M466" s="455">
        <v>1330478</v>
      </c>
      <c r="N466" s="455">
        <v>1460543</v>
      </c>
      <c r="O466" s="455">
        <v>679611</v>
      </c>
      <c r="P466" s="455">
        <v>542908</v>
      </c>
      <c r="Q466" s="455">
        <v>878590</v>
      </c>
      <c r="R466" s="455">
        <v>1090978</v>
      </c>
    </row>
    <row r="467" spans="1:18">
      <c r="A467" s="322" t="s">
        <v>290</v>
      </c>
      <c r="C467" s="325">
        <v>1105100000</v>
      </c>
      <c r="D467" s="322" t="s">
        <v>339</v>
      </c>
      <c r="E467" s="455">
        <v>289400501</v>
      </c>
      <c r="F467" s="455">
        <v>293399071</v>
      </c>
      <c r="G467" s="455">
        <v>285640130</v>
      </c>
      <c r="H467" s="455">
        <v>296849067</v>
      </c>
      <c r="I467" s="455">
        <v>276228561</v>
      </c>
      <c r="J467" s="455">
        <v>291820538</v>
      </c>
      <c r="K467" s="455">
        <v>305053380</v>
      </c>
      <c r="L467" s="455">
        <v>284046850</v>
      </c>
      <c r="M467" s="455">
        <v>288567159</v>
      </c>
      <c r="N467" s="455">
        <v>317143522</v>
      </c>
      <c r="O467" s="455">
        <v>310770218</v>
      </c>
      <c r="P467" s="455">
        <v>299589379</v>
      </c>
      <c r="Q467" s="455">
        <v>296042535</v>
      </c>
      <c r="R467" s="455">
        <v>283996643</v>
      </c>
    </row>
    <row r="468" spans="1:18">
      <c r="A468" s="322" t="s">
        <v>290</v>
      </c>
      <c r="C468" s="325">
        <v>1105101000</v>
      </c>
      <c r="D468" s="322" t="s">
        <v>340</v>
      </c>
      <c r="M468" s="455">
        <v>63537</v>
      </c>
      <c r="N468" s="455">
        <v>55781</v>
      </c>
      <c r="O468" s="455">
        <v>48303</v>
      </c>
      <c r="P468" s="455">
        <v>65091</v>
      </c>
      <c r="Q468" s="455">
        <v>86857</v>
      </c>
      <c r="R468" s="455">
        <v>279637</v>
      </c>
    </row>
    <row r="469" spans="1:18">
      <c r="A469" s="322" t="s">
        <v>290</v>
      </c>
      <c r="C469" s="325">
        <v>1105200000</v>
      </c>
      <c r="D469" s="322" t="s">
        <v>846</v>
      </c>
      <c r="E469" s="455">
        <v>121459477</v>
      </c>
      <c r="F469" s="455">
        <v>52091306</v>
      </c>
      <c r="G469" s="455">
        <v>51065915</v>
      </c>
      <c r="H469" s="455">
        <v>45431545</v>
      </c>
      <c r="I469" s="455">
        <v>40017744</v>
      </c>
      <c r="J469" s="455">
        <v>44445930</v>
      </c>
      <c r="K469" s="455">
        <v>47537812</v>
      </c>
      <c r="L469" s="455">
        <v>46546650</v>
      </c>
      <c r="M469" s="455">
        <v>45067071</v>
      </c>
      <c r="N469" s="455">
        <v>48193162</v>
      </c>
      <c r="O469" s="455">
        <v>42992932</v>
      </c>
      <c r="P469" s="455">
        <v>26609206</v>
      </c>
      <c r="Q469" s="455">
        <v>24849111</v>
      </c>
      <c r="R469" s="455">
        <v>22164777</v>
      </c>
    </row>
    <row r="470" spans="1:18">
      <c r="A470" s="322" t="s">
        <v>290</v>
      </c>
      <c r="C470" s="325">
        <v>1106103000</v>
      </c>
      <c r="D470" s="322" t="s">
        <v>847</v>
      </c>
      <c r="E470" s="455">
        <v>66975514</v>
      </c>
      <c r="F470" s="455">
        <v>69238441</v>
      </c>
      <c r="G470" s="455">
        <v>82819304</v>
      </c>
      <c r="H470" s="455">
        <v>88508676</v>
      </c>
      <c r="I470" s="455">
        <v>65876347</v>
      </c>
      <c r="J470" s="455">
        <v>71115002</v>
      </c>
      <c r="K470" s="455">
        <v>80787896</v>
      </c>
      <c r="L470" s="455">
        <v>83545716</v>
      </c>
      <c r="M470" s="455">
        <v>79432037</v>
      </c>
      <c r="N470" s="455">
        <v>84856610</v>
      </c>
      <c r="O470" s="455">
        <v>93569342</v>
      </c>
      <c r="P470" s="455">
        <v>100465020</v>
      </c>
      <c r="Q470" s="455">
        <v>99329184</v>
      </c>
      <c r="R470" s="455">
        <v>105354540</v>
      </c>
    </row>
    <row r="471" spans="1:18">
      <c r="A471" s="322" t="s">
        <v>290</v>
      </c>
      <c r="C471" s="325">
        <v>1106105000</v>
      </c>
      <c r="D471" s="322" t="s">
        <v>848</v>
      </c>
      <c r="E471" s="455">
        <v>911567</v>
      </c>
      <c r="F471" s="455">
        <v>1144276</v>
      </c>
      <c r="G471" s="455">
        <v>1149663</v>
      </c>
      <c r="H471" s="455">
        <v>1108877</v>
      </c>
      <c r="I471" s="455">
        <v>1057894</v>
      </c>
      <c r="J471" s="455">
        <v>1017463</v>
      </c>
      <c r="K471" s="455">
        <v>1196305</v>
      </c>
      <c r="L471" s="455">
        <v>1015569</v>
      </c>
      <c r="M471" s="455">
        <v>990745</v>
      </c>
      <c r="N471" s="455">
        <v>943715</v>
      </c>
      <c r="O471" s="455">
        <v>1187338</v>
      </c>
      <c r="P471" s="455">
        <v>1041729</v>
      </c>
      <c r="Q471" s="455">
        <v>1002075</v>
      </c>
      <c r="R471" s="455">
        <v>775241</v>
      </c>
    </row>
    <row r="472" spans="1:18">
      <c r="A472" s="322" t="s">
        <v>290</v>
      </c>
      <c r="C472" s="325">
        <v>1107113000</v>
      </c>
      <c r="D472" s="322" t="s">
        <v>849</v>
      </c>
      <c r="E472" s="455">
        <v>86780415</v>
      </c>
      <c r="F472" s="455">
        <v>110258492</v>
      </c>
      <c r="G472" s="455">
        <v>122654581</v>
      </c>
      <c r="H472" s="455">
        <v>109139476</v>
      </c>
      <c r="I472" s="455">
        <v>116465287</v>
      </c>
      <c r="J472" s="455">
        <v>127111290</v>
      </c>
      <c r="K472" s="455">
        <v>120871236</v>
      </c>
      <c r="L472" s="455">
        <v>124234544</v>
      </c>
      <c r="M472" s="455">
        <v>131792525</v>
      </c>
      <c r="N472" s="455">
        <v>117871407</v>
      </c>
      <c r="O472" s="455">
        <v>131050032</v>
      </c>
      <c r="P472" s="455">
        <v>134288802</v>
      </c>
      <c r="Q472" s="455">
        <v>131558720</v>
      </c>
      <c r="R472" s="455">
        <v>156875017</v>
      </c>
    </row>
    <row r="473" spans="1:18">
      <c r="A473" s="322" t="s">
        <v>290</v>
      </c>
      <c r="C473" s="325">
        <v>1107115000</v>
      </c>
      <c r="D473" s="322" t="s">
        <v>850</v>
      </c>
      <c r="E473" s="455">
        <v>45047980</v>
      </c>
      <c r="F473" s="455">
        <v>54469165</v>
      </c>
      <c r="G473" s="455">
        <v>61053409</v>
      </c>
      <c r="H473" s="455">
        <v>64085994</v>
      </c>
      <c r="I473" s="455">
        <v>51164010</v>
      </c>
      <c r="J473" s="455">
        <v>48405584</v>
      </c>
      <c r="K473" s="455">
        <v>49896688</v>
      </c>
      <c r="L473" s="455">
        <v>45926755</v>
      </c>
      <c r="M473" s="455">
        <v>46497172</v>
      </c>
      <c r="N473" s="455">
        <v>47715253</v>
      </c>
      <c r="O473" s="455">
        <v>42269808</v>
      </c>
      <c r="P473" s="455">
        <v>43132908</v>
      </c>
      <c r="Q473" s="455">
        <v>43765798</v>
      </c>
      <c r="R473" s="455">
        <v>51017255</v>
      </c>
    </row>
    <row r="474" spans="1:18">
      <c r="A474" s="322" t="s">
        <v>290</v>
      </c>
      <c r="C474" s="325">
        <v>1107193000</v>
      </c>
      <c r="D474" s="322" t="s">
        <v>851</v>
      </c>
      <c r="E474" s="455">
        <v>148940088</v>
      </c>
      <c r="F474" s="455">
        <v>130102905</v>
      </c>
      <c r="G474" s="455">
        <v>126376730</v>
      </c>
      <c r="H474" s="455">
        <v>100646963</v>
      </c>
      <c r="I474" s="455">
        <v>99308119</v>
      </c>
      <c r="J474" s="455">
        <v>134499239</v>
      </c>
      <c r="K474" s="455">
        <v>65231012</v>
      </c>
      <c r="L474" s="455">
        <v>53316100</v>
      </c>
      <c r="M474" s="455">
        <v>52018391</v>
      </c>
      <c r="N474" s="455">
        <v>55168246</v>
      </c>
      <c r="O474" s="455">
        <v>49096883</v>
      </c>
      <c r="P474" s="455">
        <v>44560639</v>
      </c>
      <c r="Q474" s="455">
        <v>46118480</v>
      </c>
      <c r="R474" s="455">
        <v>53116001</v>
      </c>
    </row>
    <row r="475" spans="1:18">
      <c r="A475" s="322" t="s">
        <v>290</v>
      </c>
      <c r="C475" s="325">
        <v>1107195000</v>
      </c>
      <c r="D475" s="322" t="s">
        <v>852</v>
      </c>
      <c r="E475" s="455">
        <v>19819852</v>
      </c>
      <c r="F475" s="455">
        <v>22114318</v>
      </c>
      <c r="G475" s="455">
        <v>25767404</v>
      </c>
      <c r="H475" s="455">
        <v>36075666</v>
      </c>
      <c r="I475" s="455">
        <v>26304033</v>
      </c>
      <c r="J475" s="455">
        <v>27193782</v>
      </c>
      <c r="K475" s="455">
        <v>124840595</v>
      </c>
      <c r="L475" s="455">
        <v>130533940</v>
      </c>
      <c r="M475" s="455">
        <v>128330772</v>
      </c>
      <c r="N475" s="455">
        <v>141361538</v>
      </c>
      <c r="O475" s="455">
        <v>146620322</v>
      </c>
      <c r="P475" s="455">
        <v>121249442</v>
      </c>
      <c r="Q475" s="455">
        <v>24758158</v>
      </c>
      <c r="R475" s="455">
        <v>26988874</v>
      </c>
    </row>
    <row r="476" spans="1:18">
      <c r="A476" s="322" t="s">
        <v>290</v>
      </c>
      <c r="C476" s="325">
        <v>1107195010</v>
      </c>
      <c r="D476" s="322" t="s">
        <v>853</v>
      </c>
      <c r="E476" s="455">
        <v>7422892</v>
      </c>
      <c r="F476" s="455">
        <v>7819787</v>
      </c>
      <c r="G476" s="455">
        <v>8310455</v>
      </c>
      <c r="H476" s="455">
        <v>8937360</v>
      </c>
      <c r="I476" s="455">
        <v>6367524</v>
      </c>
      <c r="J476" s="455">
        <v>5462770</v>
      </c>
      <c r="K476" s="455">
        <v>6098673</v>
      </c>
      <c r="L476" s="455">
        <v>5071891</v>
      </c>
      <c r="M476" s="455">
        <v>6771444</v>
      </c>
      <c r="N476" s="455">
        <v>6423622</v>
      </c>
      <c r="O476" s="455">
        <v>5286430</v>
      </c>
      <c r="P476" s="455">
        <v>4415943</v>
      </c>
      <c r="Q476" s="455">
        <v>3588001</v>
      </c>
      <c r="R476" s="455">
        <v>4533375</v>
      </c>
    </row>
    <row r="477" spans="1:18">
      <c r="A477" s="322" t="s">
        <v>290</v>
      </c>
      <c r="C477" s="325">
        <v>1107195020</v>
      </c>
      <c r="D477" s="322" t="s">
        <v>854</v>
      </c>
      <c r="E477" s="455">
        <v>12396960</v>
      </c>
      <c r="F477" s="455">
        <v>14294531</v>
      </c>
      <c r="G477" s="455">
        <v>17456949</v>
      </c>
      <c r="H477" s="455">
        <v>27138306</v>
      </c>
      <c r="I477" s="455">
        <v>19936509</v>
      </c>
      <c r="J477" s="455">
        <v>21731012</v>
      </c>
      <c r="K477" s="455">
        <v>118741922</v>
      </c>
      <c r="L477" s="455">
        <v>125462049</v>
      </c>
      <c r="M477" s="455">
        <v>121559328</v>
      </c>
      <c r="N477" s="455">
        <v>134937916</v>
      </c>
      <c r="O477" s="455">
        <v>141333892</v>
      </c>
      <c r="P477" s="455">
        <v>116833499</v>
      </c>
      <c r="Q477" s="455">
        <v>21170157</v>
      </c>
      <c r="R477" s="455">
        <v>22455499</v>
      </c>
    </row>
    <row r="478" spans="1:18">
      <c r="A478" s="322" t="s">
        <v>290</v>
      </c>
      <c r="C478" s="325">
        <v>1107197000</v>
      </c>
      <c r="D478" s="322" t="s">
        <v>855</v>
      </c>
      <c r="E478" s="455">
        <v>94886</v>
      </c>
      <c r="G478" s="455">
        <v>958328</v>
      </c>
      <c r="H478" s="455">
        <v>3538057</v>
      </c>
      <c r="I478" s="455">
        <v>2609127</v>
      </c>
      <c r="J478" s="455">
        <v>2192560</v>
      </c>
      <c r="K478" s="455">
        <v>1938462</v>
      </c>
      <c r="L478" s="455">
        <v>1950431</v>
      </c>
      <c r="M478" s="455">
        <v>1722307</v>
      </c>
      <c r="N478" s="455">
        <v>1639562</v>
      </c>
      <c r="O478" s="455">
        <v>1528316</v>
      </c>
      <c r="P478" s="455">
        <v>1520585</v>
      </c>
      <c r="Q478" s="455">
        <v>1419599</v>
      </c>
      <c r="R478" s="455">
        <v>1505773</v>
      </c>
    </row>
    <row r="479" spans="1:18">
      <c r="A479" s="322" t="s">
        <v>290</v>
      </c>
      <c r="C479" s="325">
        <v>1200113000</v>
      </c>
      <c r="D479" s="322" t="s">
        <v>856</v>
      </c>
    </row>
    <row r="480" spans="1:18">
      <c r="A480" s="322" t="s">
        <v>290</v>
      </c>
      <c r="C480" s="325">
        <v>1200115000</v>
      </c>
      <c r="D480" s="322" t="s">
        <v>857</v>
      </c>
    </row>
    <row r="481" spans="1:18">
      <c r="A481" s="322" t="s">
        <v>290</v>
      </c>
      <c r="C481" s="325">
        <v>1200117000</v>
      </c>
      <c r="D481" s="322" t="s">
        <v>858</v>
      </c>
    </row>
    <row r="482" spans="1:18">
      <c r="A482" s="322" t="s">
        <v>290</v>
      </c>
      <c r="C482" s="325">
        <v>1200193000</v>
      </c>
      <c r="D482" s="322" t="s">
        <v>859</v>
      </c>
    </row>
    <row r="483" spans="1:18">
      <c r="A483" s="322" t="s">
        <v>290</v>
      </c>
      <c r="C483" s="325">
        <v>1200199000</v>
      </c>
      <c r="D483" s="322" t="s">
        <v>860</v>
      </c>
    </row>
    <row r="484" spans="1:18">
      <c r="A484" s="322" t="s">
        <v>290</v>
      </c>
      <c r="C484" s="325">
        <v>1310100000</v>
      </c>
      <c r="D484" s="322" t="s">
        <v>861</v>
      </c>
    </row>
    <row r="485" spans="1:18">
      <c r="A485" s="322" t="s">
        <v>290</v>
      </c>
      <c r="C485" s="325">
        <v>1310210000</v>
      </c>
      <c r="D485" s="322" t="s">
        <v>862</v>
      </c>
    </row>
    <row r="486" spans="1:18">
      <c r="A486" s="322" t="s">
        <v>290</v>
      </c>
      <c r="C486" s="325">
        <v>1310220000</v>
      </c>
      <c r="D486" s="322" t="s">
        <v>863</v>
      </c>
      <c r="N486" s="455">
        <v>286400</v>
      </c>
      <c r="Q486" s="455">
        <v>1128</v>
      </c>
    </row>
    <row r="487" spans="1:18">
      <c r="A487" s="322" t="s">
        <v>290</v>
      </c>
      <c r="C487" s="325">
        <v>1310230000</v>
      </c>
      <c r="D487" s="322" t="s">
        <v>864</v>
      </c>
    </row>
    <row r="488" spans="1:18">
      <c r="A488" s="322" t="s">
        <v>290</v>
      </c>
      <c r="C488" s="325">
        <v>1310240000</v>
      </c>
      <c r="D488" s="322" t="s">
        <v>865</v>
      </c>
      <c r="G488" s="455">
        <v>5664</v>
      </c>
      <c r="H488" s="455">
        <v>5246</v>
      </c>
      <c r="I488" s="455">
        <v>3157</v>
      </c>
      <c r="J488" s="455">
        <v>17433</v>
      </c>
      <c r="M488" s="455">
        <v>739</v>
      </c>
      <c r="N488" s="455">
        <v>484</v>
      </c>
      <c r="O488" s="455">
        <v>777</v>
      </c>
      <c r="Q488" s="455">
        <v>198</v>
      </c>
      <c r="R488" s="455">
        <v>402</v>
      </c>
    </row>
    <row r="489" spans="1:18">
      <c r="A489" s="322" t="s">
        <v>290</v>
      </c>
      <c r="C489" s="325">
        <v>1310250000</v>
      </c>
      <c r="D489" s="322" t="s">
        <v>866</v>
      </c>
      <c r="E489" s="455">
        <v>177379</v>
      </c>
      <c r="F489" s="455">
        <v>159307</v>
      </c>
      <c r="G489" s="455">
        <v>150714</v>
      </c>
      <c r="H489" s="455">
        <v>115296</v>
      </c>
      <c r="I489" s="455">
        <v>49820</v>
      </c>
      <c r="J489" s="455">
        <v>20154</v>
      </c>
      <c r="K489" s="455">
        <v>464</v>
      </c>
    </row>
    <row r="490" spans="1:18">
      <c r="A490" s="322" t="s">
        <v>290</v>
      </c>
      <c r="C490" s="325">
        <v>1310260000</v>
      </c>
      <c r="D490" s="322" t="s">
        <v>867</v>
      </c>
      <c r="I490" s="455">
        <v>1527</v>
      </c>
      <c r="J490" s="455">
        <v>1134</v>
      </c>
      <c r="K490" s="455">
        <v>850</v>
      </c>
      <c r="L490" s="455">
        <v>1011</v>
      </c>
      <c r="M490" s="455">
        <v>676</v>
      </c>
      <c r="N490" s="455">
        <v>573</v>
      </c>
      <c r="O490" s="455">
        <v>605</v>
      </c>
      <c r="P490" s="455">
        <v>863</v>
      </c>
      <c r="Q490" s="455">
        <v>660</v>
      </c>
      <c r="R490" s="455">
        <v>546</v>
      </c>
    </row>
    <row r="491" spans="1:18">
      <c r="A491" s="322" t="s">
        <v>290</v>
      </c>
      <c r="C491" s="325">
        <v>1310290000</v>
      </c>
      <c r="D491" s="322" t="s">
        <v>868</v>
      </c>
      <c r="E491" s="455">
        <v>13231437</v>
      </c>
      <c r="F491" s="455">
        <v>7943154</v>
      </c>
      <c r="G491" s="455">
        <v>5997351</v>
      </c>
      <c r="H491" s="455">
        <v>1593821</v>
      </c>
      <c r="I491" s="455">
        <v>193113</v>
      </c>
      <c r="J491" s="455">
        <v>4654977</v>
      </c>
      <c r="K491" s="455">
        <v>2597530</v>
      </c>
      <c r="L491" s="455">
        <v>1897111</v>
      </c>
      <c r="M491" s="455">
        <v>3805122</v>
      </c>
      <c r="N491" s="455">
        <v>3399306</v>
      </c>
      <c r="O491" s="455">
        <v>3930275</v>
      </c>
      <c r="P491" s="455">
        <v>3336868</v>
      </c>
      <c r="Q491" s="455">
        <v>3570416</v>
      </c>
      <c r="R491" s="455">
        <v>4167398</v>
      </c>
    </row>
    <row r="492" spans="1:18">
      <c r="A492" s="322" t="s">
        <v>290</v>
      </c>
      <c r="C492" s="325">
        <v>1310290010</v>
      </c>
      <c r="D492" s="322" t="s">
        <v>869</v>
      </c>
      <c r="E492" s="455">
        <v>2607854</v>
      </c>
      <c r="F492" s="455">
        <v>2003077</v>
      </c>
      <c r="G492" s="455">
        <v>1102674</v>
      </c>
      <c r="H492" s="455">
        <v>316689</v>
      </c>
      <c r="I492" s="455">
        <v>27150</v>
      </c>
      <c r="J492" s="455">
        <v>17606</v>
      </c>
    </row>
    <row r="493" spans="1:18">
      <c r="A493" s="322" t="s">
        <v>290</v>
      </c>
      <c r="C493" s="325">
        <v>1310290020</v>
      </c>
      <c r="D493" s="322" t="s">
        <v>870</v>
      </c>
      <c r="E493" s="455">
        <v>7356076</v>
      </c>
      <c r="F493" s="455">
        <v>4872738</v>
      </c>
      <c r="G493" s="455">
        <v>4495380</v>
      </c>
      <c r="H493" s="455">
        <v>964633</v>
      </c>
      <c r="I493" s="455">
        <v>69560</v>
      </c>
      <c r="J493" s="455">
        <v>5940</v>
      </c>
    </row>
    <row r="494" spans="1:18">
      <c r="A494" s="322" t="s">
        <v>290</v>
      </c>
      <c r="C494" s="325">
        <v>1310290080</v>
      </c>
      <c r="D494" s="322" t="s">
        <v>871</v>
      </c>
      <c r="E494" s="455">
        <v>3263035</v>
      </c>
      <c r="F494" s="455">
        <v>1063974</v>
      </c>
      <c r="G494" s="455">
        <v>397324</v>
      </c>
      <c r="H494" s="455">
        <v>310422</v>
      </c>
      <c r="I494" s="455">
        <v>96403</v>
      </c>
      <c r="J494" s="455">
        <v>4631431</v>
      </c>
      <c r="K494" s="455">
        <v>2597530</v>
      </c>
      <c r="L494" s="455">
        <v>1897111</v>
      </c>
      <c r="M494" s="455">
        <v>3805122</v>
      </c>
      <c r="N494" s="455">
        <v>3399306</v>
      </c>
      <c r="O494" s="455">
        <v>3930275</v>
      </c>
      <c r="P494" s="455">
        <v>3336868</v>
      </c>
    </row>
    <row r="495" spans="1:18">
      <c r="A495" s="322" t="s">
        <v>290</v>
      </c>
      <c r="C495" s="325">
        <v>1310310000</v>
      </c>
      <c r="D495" s="322" t="s">
        <v>872</v>
      </c>
      <c r="E495" s="455">
        <v>1551273</v>
      </c>
      <c r="F495" s="455">
        <v>913274</v>
      </c>
      <c r="G495" s="455">
        <v>1211407</v>
      </c>
      <c r="H495" s="455">
        <v>1165989</v>
      </c>
      <c r="I495" s="455">
        <v>677970</v>
      </c>
      <c r="J495" s="455">
        <v>905677</v>
      </c>
      <c r="K495" s="455">
        <v>1268536</v>
      </c>
      <c r="L495" s="455">
        <v>1043371</v>
      </c>
      <c r="M495" s="455">
        <v>965012</v>
      </c>
      <c r="N495" s="455">
        <v>1023370</v>
      </c>
      <c r="O495" s="455">
        <v>1074921</v>
      </c>
      <c r="P495" s="455">
        <v>1059447</v>
      </c>
      <c r="Q495" s="455">
        <v>1174445</v>
      </c>
      <c r="R495" s="455">
        <v>1475705</v>
      </c>
    </row>
    <row r="496" spans="1:18">
      <c r="A496" s="322" t="s">
        <v>290</v>
      </c>
      <c r="C496" s="325">
        <v>1310501000</v>
      </c>
      <c r="D496" s="322" t="s">
        <v>873</v>
      </c>
      <c r="E496" s="455">
        <v>418265</v>
      </c>
      <c r="F496" s="455">
        <v>349601</v>
      </c>
      <c r="G496" s="455">
        <v>1367305</v>
      </c>
      <c r="H496" s="455">
        <v>1241172</v>
      </c>
      <c r="I496" s="455">
        <v>1444325</v>
      </c>
      <c r="J496" s="455">
        <v>1518543</v>
      </c>
      <c r="K496" s="455">
        <v>1731085</v>
      </c>
      <c r="L496" s="455">
        <v>1649601</v>
      </c>
      <c r="M496" s="455">
        <v>1693859</v>
      </c>
      <c r="N496" s="455">
        <v>2093014</v>
      </c>
      <c r="O496" s="455">
        <v>2486014</v>
      </c>
      <c r="P496" s="455">
        <v>2260318</v>
      </c>
      <c r="Q496" s="455">
        <v>2308950</v>
      </c>
      <c r="R496" s="455">
        <v>2460213</v>
      </c>
    </row>
    <row r="497" spans="1:18">
      <c r="A497" s="322" t="s">
        <v>290</v>
      </c>
      <c r="C497" s="325">
        <v>1310503000</v>
      </c>
      <c r="D497" s="322" t="s">
        <v>874</v>
      </c>
      <c r="E497" s="455">
        <v>1825580</v>
      </c>
      <c r="F497" s="455">
        <v>976350</v>
      </c>
      <c r="G497" s="455">
        <v>759837</v>
      </c>
      <c r="H497" s="455">
        <v>320017</v>
      </c>
      <c r="K497" s="455">
        <v>4177</v>
      </c>
    </row>
    <row r="498" spans="1:18">
      <c r="A498" s="322" t="s">
        <v>290</v>
      </c>
      <c r="C498" s="325">
        <v>1310505000</v>
      </c>
      <c r="D498" s="322" t="s">
        <v>875</v>
      </c>
      <c r="E498" s="455">
        <v>19069</v>
      </c>
      <c r="F498" s="455">
        <v>29550</v>
      </c>
      <c r="G498" s="455">
        <v>4535</v>
      </c>
      <c r="H498" s="455">
        <v>8194</v>
      </c>
      <c r="I498" s="455">
        <v>5030</v>
      </c>
      <c r="J498" s="455">
        <v>5641</v>
      </c>
      <c r="K498" s="455">
        <v>3966</v>
      </c>
      <c r="L498" s="455">
        <v>981</v>
      </c>
    </row>
    <row r="499" spans="1:18">
      <c r="A499" s="322" t="s">
        <v>290</v>
      </c>
      <c r="C499" s="325">
        <v>1310613200</v>
      </c>
      <c r="D499" s="322" t="s">
        <v>876</v>
      </c>
      <c r="E499" s="455">
        <v>4116433</v>
      </c>
      <c r="F499" s="455">
        <v>3375421</v>
      </c>
      <c r="G499" s="455">
        <v>374921</v>
      </c>
      <c r="L499" s="455">
        <v>20</v>
      </c>
    </row>
    <row r="500" spans="1:18">
      <c r="A500" s="322" t="s">
        <v>290</v>
      </c>
      <c r="C500" s="325">
        <v>1310615200</v>
      </c>
      <c r="D500" s="322" t="s">
        <v>877</v>
      </c>
      <c r="E500" s="455">
        <v>91391</v>
      </c>
      <c r="F500" s="455">
        <v>93999</v>
      </c>
      <c r="G500" s="455">
        <v>12934</v>
      </c>
    </row>
    <row r="501" spans="1:18">
      <c r="A501" s="322" t="s">
        <v>290</v>
      </c>
      <c r="C501" s="325">
        <v>1310711000</v>
      </c>
      <c r="D501" s="322" t="s">
        <v>878</v>
      </c>
      <c r="E501" s="455">
        <v>4672064</v>
      </c>
      <c r="F501" s="455">
        <v>4681483</v>
      </c>
      <c r="G501" s="455">
        <v>4076338</v>
      </c>
      <c r="H501" s="455">
        <v>2769331</v>
      </c>
      <c r="I501" s="455">
        <v>1526013</v>
      </c>
      <c r="J501" s="455">
        <v>1502397</v>
      </c>
      <c r="K501" s="455">
        <v>1705445</v>
      </c>
      <c r="L501" s="455">
        <v>1878146</v>
      </c>
      <c r="M501" s="455">
        <v>2137413</v>
      </c>
      <c r="N501" s="455">
        <v>2177720</v>
      </c>
      <c r="O501" s="455">
        <v>2284857</v>
      </c>
      <c r="P501" s="455">
        <v>2462344</v>
      </c>
      <c r="Q501" s="455">
        <v>2306366</v>
      </c>
      <c r="R501" s="455">
        <v>2363111</v>
      </c>
    </row>
    <row r="502" spans="1:18">
      <c r="A502" s="322" t="s">
        <v>290</v>
      </c>
      <c r="C502" s="325">
        <v>1310712000</v>
      </c>
      <c r="D502" s="322" t="s">
        <v>879</v>
      </c>
      <c r="R502" s="455">
        <v>21</v>
      </c>
    </row>
    <row r="503" spans="1:18">
      <c r="A503" s="322" t="s">
        <v>290</v>
      </c>
      <c r="C503" s="325">
        <v>1310720000</v>
      </c>
      <c r="D503" s="322" t="s">
        <v>880</v>
      </c>
      <c r="G503" s="455">
        <v>78172</v>
      </c>
      <c r="H503" s="455">
        <v>87514</v>
      </c>
      <c r="I503" s="455">
        <v>45148</v>
      </c>
      <c r="J503" s="455">
        <v>70430</v>
      </c>
      <c r="K503" s="455">
        <v>91656</v>
      </c>
      <c r="L503" s="455">
        <v>64335</v>
      </c>
      <c r="M503" s="455">
        <v>80268</v>
      </c>
      <c r="N503" s="455">
        <v>127127</v>
      </c>
      <c r="O503" s="455">
        <v>136119</v>
      </c>
      <c r="P503" s="455">
        <v>152607</v>
      </c>
      <c r="Q503" s="455">
        <v>190420</v>
      </c>
      <c r="R503" s="455">
        <v>202043</v>
      </c>
    </row>
    <row r="504" spans="1:18">
      <c r="A504" s="322" t="s">
        <v>290</v>
      </c>
      <c r="C504" s="325">
        <v>1310811000</v>
      </c>
      <c r="D504" s="322" t="s">
        <v>881</v>
      </c>
      <c r="E504" s="455">
        <v>32125</v>
      </c>
      <c r="F504" s="455">
        <v>47584</v>
      </c>
      <c r="G504" s="455">
        <v>14031</v>
      </c>
      <c r="H504" s="455">
        <v>1096</v>
      </c>
      <c r="I504" s="455">
        <v>189859</v>
      </c>
      <c r="J504" s="455">
        <v>251332</v>
      </c>
      <c r="K504" s="455">
        <v>323085</v>
      </c>
      <c r="L504" s="455">
        <v>328472</v>
      </c>
      <c r="M504" s="455">
        <v>363280</v>
      </c>
      <c r="N504" s="455">
        <v>405028</v>
      </c>
      <c r="O504" s="455">
        <v>428942</v>
      </c>
      <c r="P504" s="455">
        <v>422471</v>
      </c>
      <c r="Q504" s="455">
        <v>481764</v>
      </c>
      <c r="R504" s="455">
        <v>501896</v>
      </c>
    </row>
    <row r="505" spans="1:18">
      <c r="A505" s="322" t="s">
        <v>290</v>
      </c>
      <c r="C505" s="325">
        <v>1310815000</v>
      </c>
      <c r="D505" s="322" t="s">
        <v>882</v>
      </c>
      <c r="E505" s="455">
        <v>30165</v>
      </c>
      <c r="F505" s="455">
        <v>183904</v>
      </c>
      <c r="G505" s="455">
        <v>228688</v>
      </c>
      <c r="H505" s="455">
        <v>182473</v>
      </c>
      <c r="J505" s="455">
        <v>18437</v>
      </c>
    </row>
    <row r="506" spans="1:18">
      <c r="A506" s="322" t="s">
        <v>290</v>
      </c>
      <c r="C506" s="325">
        <v>1310821000</v>
      </c>
      <c r="D506" s="322" t="s">
        <v>883</v>
      </c>
      <c r="E506" s="455">
        <v>2160183</v>
      </c>
      <c r="F506" s="455">
        <v>3546827</v>
      </c>
      <c r="G506" s="455">
        <v>3166029</v>
      </c>
      <c r="H506" s="455">
        <v>3436132</v>
      </c>
      <c r="I506" s="455">
        <v>2139888</v>
      </c>
      <c r="J506" s="455">
        <v>2611684</v>
      </c>
      <c r="K506" s="455">
        <v>2161992</v>
      </c>
      <c r="L506" s="455">
        <v>2051798</v>
      </c>
      <c r="M506" s="455">
        <v>2447584</v>
      </c>
      <c r="N506" s="455">
        <v>2257854</v>
      </c>
      <c r="O506" s="455">
        <v>1566611</v>
      </c>
      <c r="P506" s="455">
        <v>1455227</v>
      </c>
      <c r="Q506" s="455">
        <v>1522751</v>
      </c>
      <c r="R506" s="455">
        <v>1035807</v>
      </c>
    </row>
    <row r="507" spans="1:18">
      <c r="A507" s="322" t="s">
        <v>290</v>
      </c>
      <c r="C507" s="325">
        <v>1310825000</v>
      </c>
      <c r="D507" s="322" t="s">
        <v>884</v>
      </c>
      <c r="G507" s="455">
        <v>874</v>
      </c>
    </row>
    <row r="508" spans="1:18">
      <c r="A508" s="322" t="s">
        <v>290</v>
      </c>
      <c r="C508" s="325">
        <v>1310832000</v>
      </c>
      <c r="D508" s="322" t="s">
        <v>885</v>
      </c>
      <c r="G508" s="455">
        <v>11910</v>
      </c>
      <c r="H508" s="455">
        <v>2980</v>
      </c>
    </row>
    <row r="509" spans="1:18">
      <c r="A509" s="322" t="s">
        <v>290</v>
      </c>
      <c r="C509" s="325">
        <v>1310833300</v>
      </c>
      <c r="D509" s="322" t="s">
        <v>886</v>
      </c>
      <c r="E509" s="455">
        <v>102822</v>
      </c>
      <c r="F509" s="455">
        <v>149165</v>
      </c>
      <c r="G509" s="455">
        <v>116522</v>
      </c>
      <c r="H509" s="455">
        <v>287029</v>
      </c>
      <c r="I509" s="455">
        <v>117439</v>
      </c>
      <c r="J509" s="455">
        <v>127698</v>
      </c>
      <c r="K509" s="455">
        <v>167502</v>
      </c>
      <c r="L509" s="455">
        <v>153935</v>
      </c>
      <c r="M509" s="455">
        <v>174874</v>
      </c>
      <c r="N509" s="455">
        <v>190911</v>
      </c>
      <c r="O509" s="455">
        <v>188292</v>
      </c>
      <c r="P509" s="455">
        <v>251139</v>
      </c>
      <c r="Q509" s="455">
        <v>250062</v>
      </c>
      <c r="R509" s="455">
        <v>229371</v>
      </c>
    </row>
    <row r="510" spans="1:18">
      <c r="A510" s="322" t="s">
        <v>290</v>
      </c>
      <c r="C510" s="325">
        <v>1310834000</v>
      </c>
      <c r="D510" s="322" t="s">
        <v>887</v>
      </c>
      <c r="E510" s="455">
        <v>403072</v>
      </c>
      <c r="F510" s="455">
        <v>271894</v>
      </c>
      <c r="G510" s="455">
        <v>13514</v>
      </c>
      <c r="P510" s="455">
        <v>1400</v>
      </c>
    </row>
    <row r="511" spans="1:18">
      <c r="A511" s="322" t="s">
        <v>290</v>
      </c>
      <c r="C511" s="325">
        <v>1310838000</v>
      </c>
      <c r="D511" s="322" t="s">
        <v>888</v>
      </c>
      <c r="E511" s="455">
        <v>20694</v>
      </c>
      <c r="F511" s="455">
        <v>138425</v>
      </c>
      <c r="G511" s="455">
        <v>157215</v>
      </c>
      <c r="H511" s="455">
        <v>16647</v>
      </c>
    </row>
    <row r="512" spans="1:18">
      <c r="A512" s="322" t="s">
        <v>290</v>
      </c>
      <c r="C512" s="325">
        <v>1310841000</v>
      </c>
      <c r="D512" s="322" t="s">
        <v>889</v>
      </c>
      <c r="P512" s="455">
        <v>6131</v>
      </c>
    </row>
    <row r="513" spans="1:18">
      <c r="A513" s="322" t="s">
        <v>290</v>
      </c>
      <c r="C513" s="325">
        <v>1310851000</v>
      </c>
      <c r="D513" s="322" t="s">
        <v>890</v>
      </c>
      <c r="G513" s="455">
        <v>8678</v>
      </c>
      <c r="H513" s="455">
        <v>983</v>
      </c>
    </row>
    <row r="514" spans="1:18">
      <c r="A514" s="322" t="s">
        <v>290</v>
      </c>
      <c r="C514" s="325">
        <v>1310855000</v>
      </c>
      <c r="D514" s="322" t="s">
        <v>891</v>
      </c>
      <c r="G514" s="455">
        <v>199</v>
      </c>
      <c r="H514" s="455">
        <v>1979</v>
      </c>
    </row>
    <row r="515" spans="1:18">
      <c r="A515" s="322" t="s">
        <v>290</v>
      </c>
      <c r="C515" s="325">
        <v>1320123000</v>
      </c>
      <c r="D515" s="322" t="s">
        <v>892</v>
      </c>
      <c r="E515" s="455">
        <v>382039</v>
      </c>
      <c r="F515" s="455">
        <v>292932</v>
      </c>
      <c r="G515" s="455">
        <v>301574</v>
      </c>
      <c r="H515" s="455">
        <v>313766</v>
      </c>
      <c r="I515" s="455">
        <v>118831</v>
      </c>
      <c r="J515" s="455">
        <v>42328</v>
      </c>
      <c r="K515" s="455">
        <v>7676</v>
      </c>
      <c r="P515" s="455">
        <v>43235</v>
      </c>
      <c r="Q515" s="455">
        <v>37617</v>
      </c>
      <c r="R515" s="455">
        <v>36610</v>
      </c>
    </row>
    <row r="516" spans="1:18">
      <c r="A516" s="322" t="s">
        <v>290</v>
      </c>
      <c r="C516" s="325">
        <v>1320126000</v>
      </c>
      <c r="D516" s="322" t="s">
        <v>893</v>
      </c>
      <c r="E516" s="455">
        <v>963</v>
      </c>
      <c r="F516" s="455">
        <v>4362247</v>
      </c>
      <c r="G516" s="455">
        <v>3799203</v>
      </c>
      <c r="H516" s="455">
        <v>1714473</v>
      </c>
      <c r="N516" s="455">
        <v>74</v>
      </c>
      <c r="O516" s="455">
        <v>2800</v>
      </c>
      <c r="P516" s="455">
        <v>424</v>
      </c>
      <c r="Q516" s="455">
        <v>4</v>
      </c>
      <c r="R516" s="455">
        <v>4</v>
      </c>
    </row>
    <row r="517" spans="1:18">
      <c r="A517" s="322" t="s">
        <v>290</v>
      </c>
      <c r="C517" s="325">
        <v>1320133000</v>
      </c>
      <c r="D517" s="322" t="s">
        <v>894</v>
      </c>
      <c r="E517" s="455">
        <v>7560358</v>
      </c>
      <c r="F517" s="455">
        <v>9198891</v>
      </c>
      <c r="G517" s="455">
        <v>7797489</v>
      </c>
      <c r="H517" s="455">
        <v>3751821</v>
      </c>
      <c r="I517" s="455">
        <v>1665932</v>
      </c>
      <c r="J517" s="455">
        <v>1877471</v>
      </c>
      <c r="K517" s="455">
        <v>2109002</v>
      </c>
      <c r="L517" s="455">
        <v>2220153</v>
      </c>
      <c r="M517" s="455">
        <v>2630630</v>
      </c>
      <c r="N517" s="455">
        <v>2830096</v>
      </c>
      <c r="O517" s="455">
        <v>3575742</v>
      </c>
      <c r="P517" s="455">
        <v>3730361</v>
      </c>
      <c r="Q517" s="455">
        <v>4713902</v>
      </c>
      <c r="R517" s="455">
        <v>4478073</v>
      </c>
    </row>
    <row r="518" spans="1:18">
      <c r="A518" s="322" t="s">
        <v>290</v>
      </c>
      <c r="C518" s="325">
        <v>1320136000</v>
      </c>
      <c r="D518" s="322" t="s">
        <v>895</v>
      </c>
      <c r="E518" s="455">
        <v>2326536</v>
      </c>
      <c r="F518" s="455">
        <v>3603173</v>
      </c>
      <c r="G518" s="455">
        <v>4065152</v>
      </c>
      <c r="H518" s="455">
        <v>1916755</v>
      </c>
      <c r="I518" s="455">
        <v>380254</v>
      </c>
      <c r="J518" s="455">
        <v>428671</v>
      </c>
      <c r="K518" s="455">
        <v>370782</v>
      </c>
      <c r="L518" s="455">
        <v>367690</v>
      </c>
      <c r="M518" s="455">
        <v>366386</v>
      </c>
      <c r="N518" s="455">
        <v>433033</v>
      </c>
      <c r="O518" s="455">
        <v>466701</v>
      </c>
      <c r="P518" s="455">
        <v>435722</v>
      </c>
      <c r="Q518" s="455">
        <v>940246</v>
      </c>
      <c r="R518" s="455">
        <v>316345</v>
      </c>
    </row>
    <row r="519" spans="1:18">
      <c r="A519" s="322" t="s">
        <v>290</v>
      </c>
      <c r="C519" s="325">
        <v>1320190000</v>
      </c>
      <c r="D519" s="322" t="s">
        <v>896</v>
      </c>
    </row>
    <row r="520" spans="1:18">
      <c r="A520" s="322" t="s">
        <v>290</v>
      </c>
      <c r="C520" s="325">
        <v>1320201400</v>
      </c>
      <c r="D520" s="322" t="s">
        <v>897</v>
      </c>
      <c r="F520" s="455">
        <v>251293</v>
      </c>
      <c r="G520" s="455">
        <v>34149</v>
      </c>
      <c r="H520" s="455">
        <v>10479</v>
      </c>
      <c r="I520" s="455">
        <v>5395</v>
      </c>
      <c r="J520" s="455">
        <v>1369</v>
      </c>
      <c r="K520" s="455">
        <v>4538</v>
      </c>
      <c r="L520" s="455">
        <v>17527</v>
      </c>
      <c r="M520" s="455">
        <v>6120</v>
      </c>
      <c r="N520" s="455">
        <v>5213</v>
      </c>
      <c r="O520" s="455">
        <v>2706</v>
      </c>
      <c r="P520" s="455">
        <v>3955</v>
      </c>
      <c r="Q520" s="455">
        <v>1732</v>
      </c>
      <c r="R520" s="455">
        <v>752</v>
      </c>
    </row>
    <row r="521" spans="1:18">
      <c r="A521" s="322" t="s">
        <v>290</v>
      </c>
      <c r="C521" s="325">
        <v>1320201700</v>
      </c>
      <c r="D521" s="322" t="s">
        <v>898</v>
      </c>
      <c r="E521" s="455">
        <v>13185578</v>
      </c>
      <c r="F521" s="455">
        <v>12511317</v>
      </c>
      <c r="G521" s="455">
        <v>2281707</v>
      </c>
      <c r="H521" s="455">
        <v>23053</v>
      </c>
      <c r="I521" s="455">
        <v>1537</v>
      </c>
      <c r="J521" s="455">
        <v>8301</v>
      </c>
      <c r="K521" s="455">
        <v>10242</v>
      </c>
      <c r="L521" s="455">
        <v>44262</v>
      </c>
      <c r="M521" s="455">
        <v>7977</v>
      </c>
      <c r="N521" s="455">
        <v>6164</v>
      </c>
      <c r="O521" s="455">
        <v>22</v>
      </c>
      <c r="P521" s="455">
        <v>1863</v>
      </c>
      <c r="Q521" s="455">
        <v>15661</v>
      </c>
      <c r="R521" s="455">
        <v>17485</v>
      </c>
    </row>
    <row r="522" spans="1:18">
      <c r="A522" s="322" t="s">
        <v>290</v>
      </c>
      <c r="C522" s="325">
        <v>1320201900</v>
      </c>
      <c r="D522" s="322" t="s">
        <v>899</v>
      </c>
      <c r="E522" s="455">
        <v>6081</v>
      </c>
      <c r="F522" s="455">
        <v>4706</v>
      </c>
    </row>
    <row r="523" spans="1:18">
      <c r="A523" s="322" t="s">
        <v>290</v>
      </c>
      <c r="C523" s="325">
        <v>1320202000</v>
      </c>
      <c r="D523" s="322" t="s">
        <v>900</v>
      </c>
      <c r="E523" s="455">
        <v>232002</v>
      </c>
      <c r="F523" s="455">
        <v>123290</v>
      </c>
      <c r="G523" s="455">
        <v>52560</v>
      </c>
    </row>
    <row r="524" spans="1:18">
      <c r="A524" s="322" t="s">
        <v>290</v>
      </c>
      <c r="C524" s="325">
        <v>1320204200</v>
      </c>
      <c r="D524" s="322" t="s">
        <v>901</v>
      </c>
      <c r="F524" s="455">
        <v>2155377</v>
      </c>
      <c r="G524" s="455">
        <v>328154</v>
      </c>
      <c r="P524" s="455">
        <v>30</v>
      </c>
    </row>
    <row r="525" spans="1:18">
      <c r="A525" s="322" t="s">
        <v>290</v>
      </c>
      <c r="C525" s="325">
        <v>1320204400</v>
      </c>
      <c r="D525" s="322" t="s">
        <v>902</v>
      </c>
      <c r="E525" s="455">
        <v>2279884</v>
      </c>
      <c r="F525" s="455">
        <v>3079880</v>
      </c>
      <c r="G525" s="455">
        <v>843504</v>
      </c>
      <c r="H525" s="455">
        <v>215428</v>
      </c>
      <c r="I525" s="455">
        <v>161503</v>
      </c>
      <c r="J525" s="455">
        <v>158399</v>
      </c>
      <c r="K525" s="455">
        <v>175330</v>
      </c>
      <c r="L525" s="455">
        <v>182937</v>
      </c>
      <c r="M525" s="455">
        <v>168580</v>
      </c>
      <c r="N525" s="455">
        <v>170657</v>
      </c>
      <c r="O525" s="455">
        <v>111688</v>
      </c>
      <c r="P525" s="455">
        <v>115205</v>
      </c>
      <c r="Q525" s="455">
        <v>167263</v>
      </c>
      <c r="R525" s="455">
        <v>106912</v>
      </c>
    </row>
    <row r="526" spans="1:18">
      <c r="A526" s="322" t="s">
        <v>290</v>
      </c>
      <c r="C526" s="325">
        <v>1320206000</v>
      </c>
      <c r="D526" s="322" t="s">
        <v>903</v>
      </c>
      <c r="P526" s="455">
        <v>20</v>
      </c>
    </row>
    <row r="527" spans="1:18">
      <c r="A527" s="322" t="s">
        <v>290</v>
      </c>
      <c r="C527" s="325">
        <v>1320204900</v>
      </c>
      <c r="D527" s="322" t="s">
        <v>904</v>
      </c>
      <c r="E527" s="455">
        <v>1562017</v>
      </c>
      <c r="F527" s="455">
        <v>1368990</v>
      </c>
      <c r="G527" s="455">
        <v>207506</v>
      </c>
    </row>
    <row r="528" spans="1:18">
      <c r="A528" s="322" t="s">
        <v>290</v>
      </c>
      <c r="C528" s="325">
        <v>1320207200</v>
      </c>
      <c r="D528" s="322" t="s">
        <v>905</v>
      </c>
      <c r="H528" s="455">
        <v>136</v>
      </c>
    </row>
    <row r="529" spans="1:18">
      <c r="A529" s="322" t="s">
        <v>290</v>
      </c>
      <c r="C529" s="325">
        <v>1320207400</v>
      </c>
      <c r="D529" s="322" t="s">
        <v>906</v>
      </c>
      <c r="E529" s="455">
        <v>149076</v>
      </c>
      <c r="F529" s="455">
        <v>375768</v>
      </c>
      <c r="G529" s="455">
        <v>31570</v>
      </c>
      <c r="H529" s="455">
        <v>60491</v>
      </c>
      <c r="I529" s="455">
        <v>12731</v>
      </c>
      <c r="J529" s="455">
        <v>7823</v>
      </c>
      <c r="K529" s="455">
        <v>11507</v>
      </c>
      <c r="L529" s="455">
        <v>13494</v>
      </c>
      <c r="M529" s="455">
        <v>7031</v>
      </c>
      <c r="N529" s="455">
        <v>8135</v>
      </c>
      <c r="O529" s="455">
        <v>9655</v>
      </c>
      <c r="P529" s="455">
        <v>9640</v>
      </c>
      <c r="Q529" s="455">
        <v>15723</v>
      </c>
      <c r="R529" s="455">
        <v>9313</v>
      </c>
    </row>
    <row r="530" spans="1:18">
      <c r="A530" s="322" t="s">
        <v>290</v>
      </c>
      <c r="C530" s="325">
        <v>1320207900</v>
      </c>
      <c r="D530" s="322" t="s">
        <v>907</v>
      </c>
      <c r="E530" s="455">
        <v>4543</v>
      </c>
      <c r="F530" s="455">
        <v>8656</v>
      </c>
      <c r="G530" s="455">
        <v>5583</v>
      </c>
      <c r="H530" s="455">
        <v>3461</v>
      </c>
      <c r="I530" s="455">
        <v>4165</v>
      </c>
      <c r="J530" s="455">
        <v>6886</v>
      </c>
      <c r="K530" s="455">
        <v>449</v>
      </c>
      <c r="L530" s="455">
        <v>4501</v>
      </c>
      <c r="M530" s="455">
        <v>4170</v>
      </c>
      <c r="N530" s="455">
        <v>17527</v>
      </c>
      <c r="O530" s="455">
        <v>7747</v>
      </c>
      <c r="P530" s="455">
        <v>28086</v>
      </c>
      <c r="Q530" s="455">
        <v>21283</v>
      </c>
    </row>
    <row r="531" spans="1:18">
      <c r="A531" s="322" t="s">
        <v>290</v>
      </c>
      <c r="C531" s="325">
        <v>1320313000</v>
      </c>
      <c r="D531" s="322" t="s">
        <v>908</v>
      </c>
      <c r="E531" s="455">
        <v>605705</v>
      </c>
      <c r="F531" s="455">
        <v>60384</v>
      </c>
      <c r="G531" s="455">
        <v>49352</v>
      </c>
      <c r="H531" s="455">
        <v>42111</v>
      </c>
      <c r="I531" s="455">
        <v>27253</v>
      </c>
      <c r="J531" s="455">
        <v>31108</v>
      </c>
      <c r="K531" s="455">
        <v>29988</v>
      </c>
      <c r="L531" s="455">
        <v>34402</v>
      </c>
      <c r="M531" s="455">
        <v>40139</v>
      </c>
      <c r="N531" s="455">
        <v>5650</v>
      </c>
      <c r="P531" s="455">
        <v>63</v>
      </c>
    </row>
    <row r="532" spans="1:18">
      <c r="A532" s="322" t="s">
        <v>290</v>
      </c>
      <c r="C532" s="325">
        <v>1320315000</v>
      </c>
      <c r="D532" s="322" t="s">
        <v>909</v>
      </c>
      <c r="F532" s="455">
        <v>144292</v>
      </c>
      <c r="J532" s="455">
        <v>9453</v>
      </c>
      <c r="K532" s="455">
        <v>6591</v>
      </c>
      <c r="L532" s="455">
        <v>4030</v>
      </c>
      <c r="M532" s="455">
        <v>4222</v>
      </c>
      <c r="N532" s="455">
        <v>3283</v>
      </c>
      <c r="O532" s="455">
        <v>5975</v>
      </c>
      <c r="P532" s="455">
        <v>8279</v>
      </c>
      <c r="Q532" s="455">
        <v>8780</v>
      </c>
      <c r="R532" s="455">
        <v>8350</v>
      </c>
    </row>
    <row r="533" spans="1:18">
      <c r="A533" s="322" t="s">
        <v>290</v>
      </c>
      <c r="C533" s="325">
        <v>1320317000</v>
      </c>
      <c r="D533" s="322" t="s">
        <v>910</v>
      </c>
      <c r="E533" s="455">
        <v>13738120</v>
      </c>
      <c r="F533" s="455">
        <v>13606085</v>
      </c>
      <c r="G533" s="455">
        <v>12583350</v>
      </c>
      <c r="H533" s="455">
        <v>9528697</v>
      </c>
      <c r="I533" s="455">
        <v>6130947</v>
      </c>
      <c r="J533" s="455">
        <v>13598584</v>
      </c>
      <c r="K533" s="455">
        <v>13201884</v>
      </c>
      <c r="L533" s="455">
        <v>13666152</v>
      </c>
      <c r="M533" s="455">
        <v>11955433</v>
      </c>
      <c r="N533" s="455">
        <v>12685718</v>
      </c>
      <c r="O533" s="455">
        <v>15873742</v>
      </c>
      <c r="P533" s="455">
        <v>14827714</v>
      </c>
      <c r="Q533" s="455">
        <v>15895845</v>
      </c>
      <c r="R533" s="455">
        <v>14832513</v>
      </c>
    </row>
    <row r="534" spans="1:18">
      <c r="A534" s="322" t="s">
        <v>290</v>
      </c>
      <c r="C534" s="325">
        <v>1320321000</v>
      </c>
      <c r="D534" s="322" t="s">
        <v>911</v>
      </c>
      <c r="G534" s="455">
        <v>5038</v>
      </c>
      <c r="I534" s="455">
        <v>12420</v>
      </c>
    </row>
    <row r="535" spans="1:18">
      <c r="A535" s="322" t="s">
        <v>290</v>
      </c>
      <c r="C535" s="325">
        <v>1320322000</v>
      </c>
      <c r="D535" s="322" t="s">
        <v>912</v>
      </c>
      <c r="E535" s="455">
        <v>1088185</v>
      </c>
      <c r="F535" s="455">
        <v>1633219</v>
      </c>
      <c r="G535" s="455">
        <v>382746</v>
      </c>
    </row>
    <row r="536" spans="1:18">
      <c r="A536" s="322" t="s">
        <v>290</v>
      </c>
      <c r="C536" s="325">
        <v>1320324000</v>
      </c>
      <c r="D536" s="322" t="s">
        <v>913</v>
      </c>
    </row>
    <row r="537" spans="1:18">
      <c r="A537" s="322" t="s">
        <v>290</v>
      </c>
      <c r="C537" s="325">
        <v>1320325000</v>
      </c>
      <c r="D537" s="322" t="s">
        <v>914</v>
      </c>
    </row>
    <row r="538" spans="1:18">
      <c r="A538" s="322" t="s">
        <v>290</v>
      </c>
      <c r="C538" s="325">
        <v>1320329000</v>
      </c>
      <c r="D538" s="322" t="s">
        <v>915</v>
      </c>
      <c r="E538" s="455">
        <v>110994</v>
      </c>
      <c r="F538" s="455">
        <v>348715</v>
      </c>
      <c r="G538" s="455">
        <v>385230</v>
      </c>
      <c r="H538" s="455">
        <v>329085</v>
      </c>
      <c r="I538" s="455">
        <v>252761</v>
      </c>
      <c r="J538" s="455">
        <v>232047</v>
      </c>
      <c r="K538" s="455">
        <v>148018</v>
      </c>
      <c r="L538" s="455">
        <v>179828</v>
      </c>
      <c r="M538" s="455">
        <v>425041</v>
      </c>
      <c r="N538" s="455">
        <v>507454</v>
      </c>
      <c r="O538" s="455">
        <v>657145</v>
      </c>
      <c r="P538" s="455">
        <v>715792</v>
      </c>
      <c r="Q538" s="455">
        <v>992610</v>
      </c>
      <c r="R538" s="455">
        <v>960968</v>
      </c>
    </row>
    <row r="539" spans="1:18">
      <c r="A539" s="322" t="s">
        <v>290</v>
      </c>
      <c r="C539" s="325">
        <v>1320333000</v>
      </c>
      <c r="D539" s="322" t="s">
        <v>916</v>
      </c>
    </row>
    <row r="540" spans="1:18">
      <c r="A540" s="322" t="s">
        <v>290</v>
      </c>
      <c r="C540" s="325">
        <v>1320410000</v>
      </c>
      <c r="D540" s="322" t="s">
        <v>917</v>
      </c>
      <c r="E540" s="455">
        <v>3106741</v>
      </c>
      <c r="F540" s="455">
        <v>3391772</v>
      </c>
      <c r="G540" s="455">
        <v>3127212</v>
      </c>
      <c r="H540" s="455">
        <v>2243525</v>
      </c>
      <c r="I540" s="455">
        <v>947269</v>
      </c>
      <c r="J540" s="455">
        <v>701089</v>
      </c>
      <c r="K540" s="455">
        <v>583457</v>
      </c>
      <c r="L540" s="455">
        <v>977146</v>
      </c>
      <c r="M540" s="455">
        <v>827185</v>
      </c>
      <c r="N540" s="455">
        <v>646395</v>
      </c>
      <c r="O540" s="455">
        <v>608427</v>
      </c>
      <c r="P540" s="455">
        <v>415368</v>
      </c>
      <c r="Q540" s="455">
        <v>369271</v>
      </c>
      <c r="R540" s="455">
        <v>321875</v>
      </c>
    </row>
    <row r="541" spans="1:18">
      <c r="A541" s="322" t="s">
        <v>290</v>
      </c>
      <c r="C541" s="325">
        <v>1320420000</v>
      </c>
      <c r="D541" s="322" t="s">
        <v>918</v>
      </c>
      <c r="G541" s="455">
        <v>1026</v>
      </c>
      <c r="H541" s="455">
        <v>25846</v>
      </c>
      <c r="I541" s="455">
        <v>9418</v>
      </c>
      <c r="K541" s="455">
        <v>456</v>
      </c>
      <c r="M541" s="455">
        <v>1158</v>
      </c>
      <c r="N541" s="455">
        <v>4198</v>
      </c>
      <c r="O541" s="455">
        <v>1187</v>
      </c>
      <c r="P541" s="455">
        <v>8132</v>
      </c>
      <c r="Q541" s="455">
        <v>18629</v>
      </c>
      <c r="R541" s="455">
        <v>23303</v>
      </c>
    </row>
    <row r="542" spans="1:18">
      <c r="A542" s="322" t="s">
        <v>290</v>
      </c>
      <c r="C542" s="325">
        <v>1320430000</v>
      </c>
      <c r="D542" s="322" t="s">
        <v>919</v>
      </c>
      <c r="I542" s="455">
        <v>220</v>
      </c>
      <c r="J542" s="455">
        <v>987</v>
      </c>
      <c r="K542" s="455">
        <v>2082</v>
      </c>
      <c r="L542" s="455">
        <v>7903</v>
      </c>
      <c r="M542" s="455">
        <v>20</v>
      </c>
      <c r="N542" s="455">
        <v>4587</v>
      </c>
      <c r="O542" s="455">
        <v>4768</v>
      </c>
      <c r="P542" s="455">
        <v>12296</v>
      </c>
      <c r="Q542" s="455">
        <v>9854</v>
      </c>
      <c r="R542" s="455">
        <v>6941</v>
      </c>
    </row>
    <row r="543" spans="1:18">
      <c r="A543" s="322" t="s">
        <v>290</v>
      </c>
      <c r="C543" s="325">
        <v>1320460000</v>
      </c>
      <c r="D543" s="322" t="s">
        <v>920</v>
      </c>
      <c r="H543" s="455">
        <v>5035485</v>
      </c>
      <c r="I543" s="455">
        <v>3083373</v>
      </c>
      <c r="J543" s="455">
        <v>3165382</v>
      </c>
    </row>
    <row r="544" spans="1:18">
      <c r="A544" s="322" t="s">
        <v>290</v>
      </c>
      <c r="C544" s="325">
        <v>1330111000</v>
      </c>
      <c r="D544" s="322" t="s">
        <v>921</v>
      </c>
    </row>
    <row r="545" spans="1:4">
      <c r="A545" s="322" t="s">
        <v>290</v>
      </c>
      <c r="C545" s="325">
        <v>1330112200</v>
      </c>
      <c r="D545" s="322" t="s">
        <v>922</v>
      </c>
    </row>
    <row r="546" spans="1:4">
      <c r="A546" s="322" t="s">
        <v>290</v>
      </c>
      <c r="C546" s="325">
        <v>1330112300</v>
      </c>
      <c r="D546" s="322" t="s">
        <v>923</v>
      </c>
    </row>
    <row r="547" spans="1:4">
      <c r="A547" s="322" t="s">
        <v>290</v>
      </c>
      <c r="C547" s="325">
        <v>1330112400</v>
      </c>
      <c r="D547" s="322" t="s">
        <v>924</v>
      </c>
    </row>
    <row r="548" spans="1:4">
      <c r="A548" s="322" t="s">
        <v>290</v>
      </c>
      <c r="C548" s="325">
        <v>1320323000</v>
      </c>
      <c r="D548" s="322" t="s">
        <v>925</v>
      </c>
    </row>
    <row r="549" spans="1:4">
      <c r="A549" s="322" t="s">
        <v>290</v>
      </c>
      <c r="C549" s="325">
        <v>1330112600</v>
      </c>
      <c r="D549" s="322" t="s">
        <v>926</v>
      </c>
    </row>
    <row r="550" spans="1:4">
      <c r="A550" s="322" t="s">
        <v>290</v>
      </c>
      <c r="C550" s="325">
        <v>1330112700</v>
      </c>
      <c r="D550" s="322" t="s">
        <v>927</v>
      </c>
    </row>
    <row r="551" spans="1:4">
      <c r="A551" s="322" t="s">
        <v>290</v>
      </c>
      <c r="C551" s="325">
        <v>1330123000</v>
      </c>
      <c r="D551" s="322" t="s">
        <v>928</v>
      </c>
    </row>
    <row r="552" spans="1:4">
      <c r="A552" s="322" t="s">
        <v>290</v>
      </c>
      <c r="C552" s="325">
        <v>1330124000</v>
      </c>
      <c r="D552" s="322" t="s">
        <v>929</v>
      </c>
    </row>
    <row r="553" spans="1:4">
      <c r="A553" s="322" t="s">
        <v>290</v>
      </c>
      <c r="C553" s="325">
        <v>1330125000</v>
      </c>
      <c r="D553" s="322" t="s">
        <v>930</v>
      </c>
    </row>
    <row r="554" spans="1:4">
      <c r="A554" s="322" t="s">
        <v>290</v>
      </c>
      <c r="C554" s="325">
        <v>1330128000</v>
      </c>
      <c r="D554" s="322" t="s">
        <v>931</v>
      </c>
    </row>
    <row r="555" spans="1:4">
      <c r="A555" s="322" t="s">
        <v>290</v>
      </c>
      <c r="C555" s="325">
        <v>1330129000</v>
      </c>
      <c r="D555" s="322" t="s">
        <v>932</v>
      </c>
    </row>
    <row r="556" spans="1:4">
      <c r="A556" s="322" t="s">
        <v>290</v>
      </c>
      <c r="C556" s="325">
        <v>1330132000</v>
      </c>
      <c r="D556" s="322" t="s">
        <v>933</v>
      </c>
    </row>
    <row r="557" spans="1:4">
      <c r="A557" s="322" t="s">
        <v>290</v>
      </c>
      <c r="C557" s="325">
        <v>1330133000</v>
      </c>
      <c r="D557" s="322" t="s">
        <v>934</v>
      </c>
    </row>
    <row r="558" spans="1:4">
      <c r="A558" s="322" t="s">
        <v>290</v>
      </c>
      <c r="C558" s="325">
        <v>1330134000</v>
      </c>
      <c r="D558" s="322" t="s">
        <v>935</v>
      </c>
    </row>
    <row r="559" spans="1:4">
      <c r="A559" s="322" t="s">
        <v>290</v>
      </c>
      <c r="C559" s="325">
        <v>1330135000</v>
      </c>
      <c r="D559" s="322" t="s">
        <v>936</v>
      </c>
    </row>
    <row r="560" spans="1:4">
      <c r="A560" s="322" t="s">
        <v>290</v>
      </c>
      <c r="C560" s="325">
        <v>1330136000</v>
      </c>
      <c r="D560" s="322" t="s">
        <v>937</v>
      </c>
    </row>
    <row r="561" spans="1:18">
      <c r="A561" s="322" t="s">
        <v>290</v>
      </c>
      <c r="C561" s="325">
        <v>1330139000</v>
      </c>
      <c r="D561" s="322" t="s">
        <v>938</v>
      </c>
    </row>
    <row r="562" spans="1:18">
      <c r="A562" s="322" t="s">
        <v>290</v>
      </c>
      <c r="C562" s="325">
        <v>1330141000</v>
      </c>
      <c r="D562" s="322" t="s">
        <v>939</v>
      </c>
    </row>
    <row r="563" spans="1:18">
      <c r="A563" s="322" t="s">
        <v>290</v>
      </c>
      <c r="C563" s="325">
        <v>1330143000</v>
      </c>
      <c r="D563" s="322" t="s">
        <v>940</v>
      </c>
    </row>
    <row r="564" spans="1:18">
      <c r="A564" s="322" t="s">
        <v>290</v>
      </c>
      <c r="C564" s="325">
        <v>1330144000</v>
      </c>
      <c r="D564" s="322" t="s">
        <v>941</v>
      </c>
    </row>
    <row r="565" spans="1:18">
      <c r="A565" s="322" t="s">
        <v>290</v>
      </c>
      <c r="C565" s="325">
        <v>1330145000</v>
      </c>
      <c r="D565" s="322" t="s">
        <v>942</v>
      </c>
    </row>
    <row r="566" spans="1:18">
      <c r="A566" s="322" t="s">
        <v>290</v>
      </c>
      <c r="C566" s="325">
        <v>1330149000</v>
      </c>
      <c r="D566" s="322" t="s">
        <v>943</v>
      </c>
    </row>
    <row r="567" spans="1:18">
      <c r="A567" s="322" t="s">
        <v>290</v>
      </c>
      <c r="C567" s="325">
        <v>1330192000</v>
      </c>
      <c r="D567" s="322" t="s">
        <v>944</v>
      </c>
    </row>
    <row r="568" spans="1:18">
      <c r="A568" s="322" t="s">
        <v>290</v>
      </c>
      <c r="C568" s="325">
        <v>1330193000</v>
      </c>
      <c r="D568" s="322" t="s">
        <v>945</v>
      </c>
    </row>
    <row r="569" spans="1:18">
      <c r="A569" s="322" t="s">
        <v>290</v>
      </c>
      <c r="C569" s="325">
        <v>1330194000</v>
      </c>
      <c r="D569" s="322" t="s">
        <v>946</v>
      </c>
    </row>
    <row r="570" spans="1:18">
      <c r="A570" s="322" t="s">
        <v>290</v>
      </c>
      <c r="C570" s="325">
        <v>1330195000</v>
      </c>
      <c r="D570" s="322" t="s">
        <v>947</v>
      </c>
    </row>
    <row r="571" spans="1:18">
      <c r="A571" s="322" t="s">
        <v>290</v>
      </c>
      <c r="C571" s="325">
        <v>1330198000</v>
      </c>
      <c r="D571" s="322" t="s">
        <v>948</v>
      </c>
    </row>
    <row r="572" spans="1:18">
      <c r="A572" s="322" t="s">
        <v>290</v>
      </c>
      <c r="C572" s="325">
        <v>1330196000</v>
      </c>
      <c r="D572" s="322" t="s">
        <v>949</v>
      </c>
    </row>
    <row r="573" spans="1:18">
      <c r="A573" s="322" t="s">
        <v>290</v>
      </c>
      <c r="C573" s="325">
        <v>1330197000</v>
      </c>
      <c r="D573" s="322" t="s">
        <v>950</v>
      </c>
    </row>
    <row r="574" spans="1:18">
      <c r="A574" s="322" t="s">
        <v>290</v>
      </c>
      <c r="C574" s="325">
        <v>1330199000</v>
      </c>
      <c r="D574" s="322" t="s">
        <v>951</v>
      </c>
    </row>
    <row r="575" spans="1:18">
      <c r="A575" s="322" t="s">
        <v>290</v>
      </c>
      <c r="C575" s="325">
        <v>1330199500</v>
      </c>
      <c r="D575" s="322" t="s">
        <v>952</v>
      </c>
    </row>
    <row r="576" spans="1:18">
      <c r="A576" s="322" t="s">
        <v>290</v>
      </c>
      <c r="C576" s="325">
        <v>1391110000</v>
      </c>
      <c r="D576" s="322" t="s">
        <v>953</v>
      </c>
      <c r="E576" s="455">
        <v>127649</v>
      </c>
      <c r="F576" s="455">
        <v>155580</v>
      </c>
      <c r="G576" s="455">
        <v>124957</v>
      </c>
      <c r="H576" s="455">
        <v>105193</v>
      </c>
      <c r="I576" s="455">
        <v>65926</v>
      </c>
      <c r="J576" s="455">
        <v>102532</v>
      </c>
      <c r="K576" s="455">
        <v>101079</v>
      </c>
      <c r="L576" s="455">
        <v>106131</v>
      </c>
      <c r="M576" s="455">
        <v>144573</v>
      </c>
      <c r="N576" s="455">
        <v>139443</v>
      </c>
      <c r="O576" s="455">
        <v>86425</v>
      </c>
      <c r="P576" s="455">
        <v>106155</v>
      </c>
      <c r="Q576" s="455">
        <v>146933</v>
      </c>
      <c r="R576" s="455">
        <v>164580</v>
      </c>
    </row>
    <row r="577" spans="1:18">
      <c r="A577" s="322" t="s">
        <v>290</v>
      </c>
      <c r="C577" s="325">
        <v>1391191000</v>
      </c>
      <c r="D577" s="322" t="s">
        <v>954</v>
      </c>
      <c r="E577" s="455">
        <v>653357</v>
      </c>
      <c r="F577" s="455">
        <v>2868396</v>
      </c>
      <c r="G577" s="455">
        <v>2355802</v>
      </c>
      <c r="H577" s="455">
        <v>1944577</v>
      </c>
      <c r="I577" s="455">
        <v>1432686</v>
      </c>
      <c r="J577" s="455">
        <v>1698884</v>
      </c>
      <c r="K577" s="455">
        <v>1192626</v>
      </c>
      <c r="L577" s="455">
        <v>1185406</v>
      </c>
      <c r="M577" s="455">
        <v>1274974</v>
      </c>
      <c r="N577" s="455">
        <v>1134875</v>
      </c>
      <c r="O577" s="455">
        <v>1016356</v>
      </c>
      <c r="P577" s="455">
        <v>1109987</v>
      </c>
      <c r="Q577" s="455">
        <v>1275268</v>
      </c>
      <c r="R577" s="455">
        <v>1183811</v>
      </c>
    </row>
    <row r="578" spans="1:18">
      <c r="A578" s="322" t="s">
        <v>290</v>
      </c>
      <c r="C578" s="325">
        <v>1391192000</v>
      </c>
      <c r="D578" s="322" t="s">
        <v>955</v>
      </c>
    </row>
    <row r="579" spans="1:18">
      <c r="A579" s="322" t="s">
        <v>290</v>
      </c>
      <c r="C579" s="325">
        <v>1392113000</v>
      </c>
      <c r="D579" s="322" t="s">
        <v>956</v>
      </c>
      <c r="E579" s="455">
        <v>431455</v>
      </c>
      <c r="F579" s="455">
        <v>593588</v>
      </c>
      <c r="G579" s="455">
        <v>651058</v>
      </c>
      <c r="H579" s="455">
        <v>581233</v>
      </c>
      <c r="I579" s="455">
        <v>425470</v>
      </c>
      <c r="J579" s="455">
        <v>462252</v>
      </c>
      <c r="K579" s="455">
        <v>542277</v>
      </c>
      <c r="L579" s="455">
        <v>528487</v>
      </c>
      <c r="M579" s="455">
        <v>665261</v>
      </c>
      <c r="N579" s="455">
        <v>721400</v>
      </c>
      <c r="O579" s="455">
        <v>766704</v>
      </c>
      <c r="P579" s="455">
        <v>828218</v>
      </c>
      <c r="Q579" s="455">
        <v>812511</v>
      </c>
      <c r="R579" s="455">
        <v>819929</v>
      </c>
    </row>
    <row r="580" spans="1:18">
      <c r="A580" s="322" t="s">
        <v>290</v>
      </c>
      <c r="C580" s="325">
        <v>1392115000</v>
      </c>
      <c r="D580" s="322" t="s">
        <v>957</v>
      </c>
      <c r="E580" s="455">
        <v>157337</v>
      </c>
      <c r="F580" s="455">
        <v>176090</v>
      </c>
      <c r="G580" s="455">
        <v>228547</v>
      </c>
      <c r="H580" s="455">
        <v>36905</v>
      </c>
      <c r="I580" s="455">
        <v>17826</v>
      </c>
      <c r="J580" s="455">
        <v>9910</v>
      </c>
      <c r="K580" s="455">
        <v>95638</v>
      </c>
      <c r="L580" s="455">
        <v>459645</v>
      </c>
      <c r="M580" s="455">
        <v>205152</v>
      </c>
      <c r="N580" s="455">
        <v>242415</v>
      </c>
      <c r="O580" s="455">
        <v>130456</v>
      </c>
      <c r="P580" s="455">
        <v>18476</v>
      </c>
      <c r="Q580" s="455">
        <v>12981</v>
      </c>
      <c r="R580" s="455">
        <v>7729</v>
      </c>
    </row>
    <row r="581" spans="1:18">
      <c r="A581" s="322" t="s">
        <v>290</v>
      </c>
      <c r="C581" s="325">
        <v>1392119000</v>
      </c>
      <c r="D581" s="322" t="s">
        <v>958</v>
      </c>
      <c r="E581" s="455">
        <v>44515</v>
      </c>
      <c r="F581" s="455">
        <v>47804</v>
      </c>
      <c r="G581" s="455">
        <v>155429</v>
      </c>
      <c r="H581" s="455">
        <v>169337</v>
      </c>
      <c r="I581" s="455">
        <v>56901</v>
      </c>
      <c r="J581" s="455">
        <v>72794</v>
      </c>
      <c r="K581" s="455">
        <v>66528</v>
      </c>
      <c r="L581" s="455">
        <v>34239</v>
      </c>
      <c r="M581" s="455">
        <v>32541</v>
      </c>
      <c r="N581" s="455">
        <v>41827</v>
      </c>
      <c r="O581" s="455">
        <v>60643</v>
      </c>
      <c r="P581" s="455">
        <v>28887</v>
      </c>
      <c r="Q581" s="455">
        <v>28105</v>
      </c>
      <c r="R581" s="455">
        <v>26162</v>
      </c>
    </row>
    <row r="582" spans="1:18">
      <c r="A582" s="322" t="s">
        <v>290</v>
      </c>
      <c r="C582" s="325">
        <v>1392123000</v>
      </c>
      <c r="D582" s="322" t="s">
        <v>959</v>
      </c>
      <c r="F582" s="455">
        <v>4318</v>
      </c>
      <c r="G582" s="455">
        <v>14125</v>
      </c>
      <c r="H582" s="455">
        <v>28596</v>
      </c>
      <c r="I582" s="455">
        <v>15045</v>
      </c>
      <c r="J582" s="455">
        <v>10875</v>
      </c>
      <c r="K582" s="455">
        <v>13056</v>
      </c>
      <c r="L582" s="455">
        <v>17862</v>
      </c>
      <c r="M582" s="455">
        <v>23938</v>
      </c>
      <c r="N582" s="455">
        <v>13389</v>
      </c>
      <c r="O582" s="455">
        <v>17955</v>
      </c>
      <c r="P582" s="455">
        <v>26023</v>
      </c>
      <c r="Q582" s="455">
        <v>33540</v>
      </c>
      <c r="R582" s="455">
        <v>28034</v>
      </c>
    </row>
    <row r="583" spans="1:18">
      <c r="A583" s="322" t="s">
        <v>290</v>
      </c>
      <c r="C583" s="325">
        <v>1392125300</v>
      </c>
      <c r="D583" s="322" t="s">
        <v>960</v>
      </c>
      <c r="E583" s="455">
        <v>579486</v>
      </c>
      <c r="F583" s="455">
        <v>554912</v>
      </c>
      <c r="G583" s="455">
        <v>279356</v>
      </c>
      <c r="H583" s="455">
        <v>329974</v>
      </c>
      <c r="I583" s="455">
        <v>238589</v>
      </c>
      <c r="J583" s="455">
        <v>259457</v>
      </c>
      <c r="K583" s="455">
        <v>257282</v>
      </c>
      <c r="L583" s="455">
        <v>295432</v>
      </c>
      <c r="M583" s="455">
        <v>217150</v>
      </c>
      <c r="N583" s="455">
        <v>228638</v>
      </c>
      <c r="O583" s="455">
        <v>171511</v>
      </c>
      <c r="P583" s="455">
        <v>180155</v>
      </c>
      <c r="Q583" s="455">
        <v>155775</v>
      </c>
      <c r="R583" s="455">
        <v>221807</v>
      </c>
    </row>
    <row r="584" spans="1:18">
      <c r="A584" s="322" t="s">
        <v>290</v>
      </c>
      <c r="C584" s="325">
        <v>1392125500</v>
      </c>
      <c r="D584" s="322" t="s">
        <v>961</v>
      </c>
      <c r="E584" s="455">
        <v>63968</v>
      </c>
      <c r="F584" s="455">
        <v>80345</v>
      </c>
      <c r="G584" s="455">
        <v>79883</v>
      </c>
      <c r="H584" s="455">
        <v>54411</v>
      </c>
      <c r="I584" s="455">
        <v>39827</v>
      </c>
      <c r="J584" s="455">
        <v>57021</v>
      </c>
      <c r="K584" s="455">
        <v>104053</v>
      </c>
      <c r="L584" s="455">
        <v>142423</v>
      </c>
      <c r="M584" s="455">
        <v>166795</v>
      </c>
      <c r="N584" s="455">
        <v>173534</v>
      </c>
      <c r="O584" s="455">
        <v>204081</v>
      </c>
      <c r="P584" s="455">
        <v>240382</v>
      </c>
      <c r="Q584" s="455">
        <v>263674</v>
      </c>
      <c r="R584" s="455">
        <v>344713</v>
      </c>
    </row>
    <row r="585" spans="1:18">
      <c r="A585" s="322" t="s">
        <v>290</v>
      </c>
      <c r="C585" s="325">
        <v>1392125900</v>
      </c>
      <c r="D585" s="322" t="s">
        <v>962</v>
      </c>
      <c r="E585" s="455">
        <v>29603</v>
      </c>
      <c r="F585" s="455">
        <v>2328505</v>
      </c>
      <c r="G585" s="455">
        <v>811065</v>
      </c>
      <c r="H585" s="455">
        <v>793401</v>
      </c>
      <c r="I585" s="455">
        <v>1101687</v>
      </c>
      <c r="J585" s="455">
        <v>16404</v>
      </c>
      <c r="K585" s="455">
        <v>9038</v>
      </c>
      <c r="L585" s="455">
        <v>15196</v>
      </c>
      <c r="M585" s="455">
        <v>6005</v>
      </c>
      <c r="N585" s="455">
        <v>11663</v>
      </c>
      <c r="O585" s="455">
        <v>142052</v>
      </c>
      <c r="P585" s="455">
        <v>281561</v>
      </c>
      <c r="Q585" s="455">
        <v>257949</v>
      </c>
      <c r="R585" s="455">
        <v>409284</v>
      </c>
    </row>
    <row r="586" spans="1:18">
      <c r="A586" s="322" t="s">
        <v>290</v>
      </c>
      <c r="C586" s="325">
        <v>1392127000</v>
      </c>
      <c r="D586" s="322" t="s">
        <v>963</v>
      </c>
      <c r="E586" s="455">
        <v>6072</v>
      </c>
      <c r="F586" s="455">
        <v>5071</v>
      </c>
      <c r="G586" s="455">
        <v>22144</v>
      </c>
      <c r="H586" s="455">
        <v>13925</v>
      </c>
      <c r="I586" s="455">
        <v>5810</v>
      </c>
      <c r="J586" s="455">
        <v>2813</v>
      </c>
      <c r="K586" s="455">
        <v>7302</v>
      </c>
      <c r="L586" s="455">
        <v>4278</v>
      </c>
      <c r="M586" s="455">
        <v>4646</v>
      </c>
      <c r="N586" s="455">
        <v>4960</v>
      </c>
      <c r="O586" s="455">
        <v>8899</v>
      </c>
      <c r="P586" s="455">
        <v>7031</v>
      </c>
      <c r="Q586" s="455">
        <v>3660</v>
      </c>
      <c r="R586" s="455">
        <v>390</v>
      </c>
    </row>
    <row r="587" spans="1:18">
      <c r="A587" s="322" t="s">
        <v>290</v>
      </c>
      <c r="C587" s="325">
        <v>1392133000</v>
      </c>
      <c r="D587" s="322" t="s">
        <v>964</v>
      </c>
    </row>
    <row r="588" spans="1:18">
      <c r="A588" s="322" t="s">
        <v>290</v>
      </c>
      <c r="C588" s="325">
        <v>1392135300</v>
      </c>
      <c r="D588" s="322" t="s">
        <v>965</v>
      </c>
      <c r="E588" s="455">
        <v>439500</v>
      </c>
      <c r="F588" s="455">
        <v>342398</v>
      </c>
      <c r="G588" s="455">
        <v>208201</v>
      </c>
      <c r="H588" s="455">
        <v>118871</v>
      </c>
      <c r="I588" s="455">
        <v>9187</v>
      </c>
      <c r="J588" s="455">
        <v>1066</v>
      </c>
      <c r="L588" s="455">
        <v>3</v>
      </c>
      <c r="M588" s="455">
        <v>4</v>
      </c>
      <c r="O588" s="455">
        <v>45</v>
      </c>
      <c r="P588" s="455">
        <v>75</v>
      </c>
      <c r="Q588" s="455">
        <v>673</v>
      </c>
      <c r="R588" s="455">
        <v>848</v>
      </c>
    </row>
    <row r="589" spans="1:18">
      <c r="A589" s="322" t="s">
        <v>290</v>
      </c>
      <c r="C589" s="325">
        <v>1392135500</v>
      </c>
      <c r="D589" s="322" t="s">
        <v>966</v>
      </c>
      <c r="E589" s="455">
        <v>597224</v>
      </c>
      <c r="F589" s="455">
        <v>525491</v>
      </c>
      <c r="G589" s="455">
        <v>619129</v>
      </c>
      <c r="H589" s="455">
        <v>385096</v>
      </c>
      <c r="I589" s="455">
        <v>157143</v>
      </c>
      <c r="J589" s="455">
        <v>224882</v>
      </c>
      <c r="K589" s="455">
        <v>241010</v>
      </c>
      <c r="L589" s="455">
        <v>318783</v>
      </c>
      <c r="M589" s="455">
        <v>231311</v>
      </c>
      <c r="N589" s="455">
        <v>170650</v>
      </c>
      <c r="O589" s="455">
        <v>191810</v>
      </c>
      <c r="P589" s="455">
        <v>140426</v>
      </c>
      <c r="Q589" s="455">
        <v>258399</v>
      </c>
      <c r="R589" s="455">
        <v>141525</v>
      </c>
    </row>
    <row r="590" spans="1:18">
      <c r="A590" s="322" t="s">
        <v>290</v>
      </c>
      <c r="C590" s="325">
        <v>1392135900</v>
      </c>
      <c r="D590" s="322" t="s">
        <v>967</v>
      </c>
      <c r="H590" s="455">
        <v>1217</v>
      </c>
      <c r="L590" s="455">
        <v>7</v>
      </c>
      <c r="Q590" s="455">
        <v>10</v>
      </c>
      <c r="R590" s="455">
        <v>132</v>
      </c>
    </row>
    <row r="591" spans="1:18">
      <c r="A591" s="322" t="s">
        <v>290</v>
      </c>
      <c r="C591" s="325">
        <v>1392137000</v>
      </c>
      <c r="D591" s="322" t="s">
        <v>968</v>
      </c>
      <c r="E591" s="455">
        <v>134</v>
      </c>
      <c r="F591" s="455">
        <v>1144</v>
      </c>
      <c r="G591" s="455">
        <v>3</v>
      </c>
      <c r="M591" s="455">
        <v>103</v>
      </c>
      <c r="Q591" s="455">
        <v>1660</v>
      </c>
      <c r="R591" s="455">
        <v>4145</v>
      </c>
    </row>
    <row r="592" spans="1:18">
      <c r="A592" s="322" t="s">
        <v>290</v>
      </c>
      <c r="C592" s="325">
        <v>1392143000</v>
      </c>
      <c r="D592" s="322" t="s">
        <v>969</v>
      </c>
      <c r="E592" s="455">
        <v>5360</v>
      </c>
      <c r="F592" s="455">
        <v>19103</v>
      </c>
      <c r="G592" s="455">
        <v>17639</v>
      </c>
      <c r="H592" s="455">
        <v>9556</v>
      </c>
      <c r="I592" s="455">
        <v>5660</v>
      </c>
      <c r="J592" s="455">
        <v>28173</v>
      </c>
      <c r="K592" s="455">
        <v>61035</v>
      </c>
      <c r="L592" s="455">
        <v>93807</v>
      </c>
      <c r="M592" s="455">
        <v>107179</v>
      </c>
      <c r="N592" s="455">
        <v>94924</v>
      </c>
      <c r="O592" s="455">
        <v>37934</v>
      </c>
      <c r="P592" s="455">
        <v>23464</v>
      </c>
      <c r="Q592" s="455">
        <v>22279</v>
      </c>
      <c r="R592" s="455">
        <v>19158</v>
      </c>
    </row>
    <row r="593" spans="1:18">
      <c r="A593" s="322" t="s">
        <v>290</v>
      </c>
      <c r="C593" s="325">
        <v>1392145000</v>
      </c>
      <c r="D593" s="322" t="s">
        <v>970</v>
      </c>
      <c r="E593" s="455">
        <v>244389</v>
      </c>
      <c r="F593" s="455">
        <v>213030</v>
      </c>
      <c r="G593" s="455">
        <v>341427</v>
      </c>
      <c r="H593" s="455">
        <v>150248</v>
      </c>
      <c r="I593" s="455">
        <v>104550</v>
      </c>
      <c r="J593" s="455">
        <v>137467</v>
      </c>
      <c r="K593" s="455">
        <v>82507</v>
      </c>
      <c r="L593" s="455">
        <v>71991</v>
      </c>
      <c r="M593" s="455">
        <v>81992</v>
      </c>
      <c r="N593" s="455">
        <v>92734</v>
      </c>
      <c r="O593" s="455">
        <v>112388</v>
      </c>
      <c r="P593" s="455">
        <v>106858</v>
      </c>
      <c r="Q593" s="455">
        <v>388206</v>
      </c>
      <c r="R593" s="455">
        <v>197460</v>
      </c>
    </row>
    <row r="594" spans="1:18">
      <c r="A594" s="322" t="s">
        <v>290</v>
      </c>
      <c r="C594" s="325">
        <v>1392147000</v>
      </c>
      <c r="D594" s="322" t="s">
        <v>971</v>
      </c>
      <c r="P594" s="455">
        <v>5124</v>
      </c>
      <c r="Q594" s="455">
        <v>6329</v>
      </c>
    </row>
    <row r="595" spans="1:18">
      <c r="A595" s="322" t="s">
        <v>290</v>
      </c>
      <c r="C595" s="325">
        <v>1392153000</v>
      </c>
      <c r="D595" s="322" t="s">
        <v>972</v>
      </c>
      <c r="E595" s="455">
        <v>12956</v>
      </c>
      <c r="F595" s="455">
        <v>8385</v>
      </c>
      <c r="G595" s="455">
        <v>1602</v>
      </c>
      <c r="I595" s="455">
        <v>26</v>
      </c>
      <c r="N595" s="455">
        <v>400</v>
      </c>
      <c r="O595" s="455">
        <v>3381</v>
      </c>
      <c r="P595" s="455">
        <v>43234</v>
      </c>
      <c r="Q595" s="455">
        <v>72590</v>
      </c>
      <c r="R595" s="455">
        <v>160868</v>
      </c>
    </row>
    <row r="596" spans="1:18">
      <c r="A596" s="322" t="s">
        <v>290</v>
      </c>
      <c r="C596" s="325">
        <v>1392155000</v>
      </c>
      <c r="D596" s="322" t="s">
        <v>973</v>
      </c>
      <c r="E596" s="455">
        <v>3954398</v>
      </c>
      <c r="F596" s="455">
        <v>3206218</v>
      </c>
      <c r="G596" s="455">
        <v>1653915</v>
      </c>
      <c r="H596" s="455">
        <v>277833</v>
      </c>
      <c r="I596" s="455">
        <v>69125</v>
      </c>
      <c r="J596" s="455">
        <v>75935</v>
      </c>
      <c r="K596" s="455">
        <v>71468</v>
      </c>
      <c r="L596" s="455">
        <v>62441</v>
      </c>
      <c r="M596" s="455">
        <v>80707</v>
      </c>
      <c r="N596" s="455">
        <v>150824</v>
      </c>
      <c r="O596" s="455">
        <v>212113</v>
      </c>
      <c r="P596" s="455">
        <v>454326</v>
      </c>
      <c r="Q596" s="455">
        <v>435081</v>
      </c>
      <c r="R596" s="455">
        <v>515301</v>
      </c>
    </row>
    <row r="597" spans="1:18">
      <c r="A597" s="322" t="s">
        <v>290</v>
      </c>
      <c r="C597" s="325">
        <v>1392157000</v>
      </c>
      <c r="D597" s="322" t="s">
        <v>974</v>
      </c>
      <c r="E597" s="455">
        <v>154317</v>
      </c>
      <c r="F597" s="455">
        <v>248948</v>
      </c>
      <c r="G597" s="455">
        <v>335183</v>
      </c>
      <c r="H597" s="455">
        <v>332380</v>
      </c>
      <c r="I597" s="455">
        <v>193442</v>
      </c>
      <c r="J597" s="455">
        <v>223466</v>
      </c>
      <c r="K597" s="455">
        <v>275782</v>
      </c>
      <c r="L597" s="455">
        <v>194365</v>
      </c>
      <c r="M597" s="455">
        <v>173161</v>
      </c>
      <c r="N597" s="455">
        <v>193991</v>
      </c>
      <c r="O597" s="455">
        <v>182931</v>
      </c>
      <c r="P597" s="455">
        <v>193426</v>
      </c>
      <c r="Q597" s="455">
        <v>208720</v>
      </c>
      <c r="R597" s="455">
        <v>224904</v>
      </c>
    </row>
    <row r="598" spans="1:18">
      <c r="A598" s="322" t="s">
        <v>290</v>
      </c>
      <c r="C598" s="325">
        <v>1392162000</v>
      </c>
      <c r="D598" s="322" t="s">
        <v>975</v>
      </c>
    </row>
    <row r="599" spans="1:18">
      <c r="A599" s="322" t="s">
        <v>290</v>
      </c>
      <c r="C599" s="325">
        <v>1392164000</v>
      </c>
      <c r="D599" s="322" t="s">
        <v>976</v>
      </c>
      <c r="E599" s="455">
        <v>34686</v>
      </c>
      <c r="F599" s="455">
        <v>46662</v>
      </c>
      <c r="G599" s="455">
        <v>10294</v>
      </c>
      <c r="H599" s="455">
        <v>5046</v>
      </c>
      <c r="I599" s="455">
        <v>2779</v>
      </c>
      <c r="J599" s="455">
        <v>3222</v>
      </c>
      <c r="K599" s="455">
        <v>3989</v>
      </c>
      <c r="L599" s="455">
        <v>8439</v>
      </c>
      <c r="M599" s="455">
        <v>8465</v>
      </c>
      <c r="N599" s="455">
        <v>10471</v>
      </c>
      <c r="O599" s="455">
        <v>12839</v>
      </c>
      <c r="P599" s="455">
        <v>12650</v>
      </c>
      <c r="Q599" s="455">
        <v>19931</v>
      </c>
      <c r="R599" s="455">
        <v>23072</v>
      </c>
    </row>
    <row r="600" spans="1:18">
      <c r="A600" s="322" t="s">
        <v>290</v>
      </c>
      <c r="C600" s="325">
        <v>1392166000</v>
      </c>
      <c r="D600" s="322" t="s">
        <v>977</v>
      </c>
    </row>
    <row r="601" spans="1:18">
      <c r="A601" s="322" t="s">
        <v>290</v>
      </c>
      <c r="C601" s="325">
        <v>1392168000</v>
      </c>
      <c r="D601" s="322" t="s">
        <v>978</v>
      </c>
    </row>
    <row r="602" spans="1:18">
      <c r="A602" s="322" t="s">
        <v>290</v>
      </c>
      <c r="C602" s="325">
        <v>1392213000</v>
      </c>
      <c r="D602" s="322" t="s">
        <v>979</v>
      </c>
      <c r="E602" s="455">
        <v>47494</v>
      </c>
      <c r="F602" s="455">
        <v>2131</v>
      </c>
      <c r="G602" s="455">
        <v>189</v>
      </c>
      <c r="H602" s="455">
        <v>80</v>
      </c>
      <c r="I602" s="455">
        <v>29164</v>
      </c>
      <c r="J602" s="455">
        <v>39252</v>
      </c>
      <c r="K602" s="455">
        <v>41716</v>
      </c>
      <c r="L602" s="455">
        <v>27402</v>
      </c>
      <c r="M602" s="455">
        <v>3841</v>
      </c>
      <c r="N602" s="455">
        <v>6280</v>
      </c>
      <c r="O602" s="455">
        <v>2589</v>
      </c>
      <c r="P602" s="455">
        <v>2245</v>
      </c>
      <c r="Q602" s="455">
        <v>4715</v>
      </c>
      <c r="R602" s="455">
        <v>22943</v>
      </c>
    </row>
    <row r="603" spans="1:18">
      <c r="A603" s="322" t="s">
        <v>290</v>
      </c>
      <c r="C603" s="325">
        <v>1392215000</v>
      </c>
      <c r="D603" s="322" t="s">
        <v>980</v>
      </c>
      <c r="R603" s="455">
        <v>80</v>
      </c>
    </row>
    <row r="604" spans="1:18">
      <c r="A604" s="322" t="s">
        <v>290</v>
      </c>
      <c r="C604" s="325">
        <v>1392217000</v>
      </c>
      <c r="D604" s="322" t="s">
        <v>981</v>
      </c>
      <c r="K604" s="455">
        <v>2861745</v>
      </c>
      <c r="L604" s="455">
        <v>3070837</v>
      </c>
      <c r="M604" s="455">
        <v>3091559</v>
      </c>
      <c r="N604" s="455">
        <v>3317876</v>
      </c>
      <c r="O604" s="455">
        <v>3287105</v>
      </c>
      <c r="P604" s="455">
        <v>3187548</v>
      </c>
      <c r="Q604" s="455">
        <v>3386781</v>
      </c>
      <c r="R604" s="455">
        <v>4152743</v>
      </c>
    </row>
    <row r="605" spans="1:18">
      <c r="A605" s="322" t="s">
        <v>290</v>
      </c>
      <c r="C605" s="325">
        <v>1392217300</v>
      </c>
      <c r="D605" s="322" t="s">
        <v>982</v>
      </c>
      <c r="E605" s="455">
        <v>1751911</v>
      </c>
      <c r="F605" s="455">
        <v>1873748</v>
      </c>
      <c r="G605" s="455">
        <v>2007453</v>
      </c>
      <c r="H605" s="455">
        <v>1916093</v>
      </c>
      <c r="I605" s="455">
        <v>1980671</v>
      </c>
      <c r="J605" s="455">
        <v>2374015</v>
      </c>
    </row>
    <row r="606" spans="1:18">
      <c r="A606" s="322" t="s">
        <v>290</v>
      </c>
      <c r="C606" s="325">
        <v>1392217500</v>
      </c>
      <c r="D606" s="322" t="s">
        <v>983</v>
      </c>
      <c r="E606" s="455">
        <v>187182</v>
      </c>
      <c r="F606" s="455">
        <v>88712</v>
      </c>
      <c r="G606" s="455">
        <v>199999</v>
      </c>
      <c r="H606" s="455">
        <v>868154</v>
      </c>
      <c r="I606" s="455">
        <v>83267</v>
      </c>
      <c r="J606" s="455">
        <v>114076</v>
      </c>
    </row>
    <row r="607" spans="1:18">
      <c r="A607" s="322" t="s">
        <v>290</v>
      </c>
      <c r="C607" s="325">
        <v>1392219000</v>
      </c>
      <c r="D607" s="322" t="s">
        <v>984</v>
      </c>
      <c r="E607" s="455">
        <v>40958</v>
      </c>
      <c r="F607" s="455">
        <v>35731</v>
      </c>
      <c r="G607" s="455">
        <v>136435</v>
      </c>
      <c r="H607" s="455">
        <v>5116</v>
      </c>
      <c r="I607" s="455">
        <v>7350</v>
      </c>
      <c r="J607" s="455">
        <v>31599</v>
      </c>
      <c r="K607" s="455">
        <v>7244</v>
      </c>
      <c r="L607" s="455">
        <v>7603</v>
      </c>
      <c r="M607" s="455">
        <v>8837</v>
      </c>
      <c r="N607" s="455">
        <v>7353</v>
      </c>
      <c r="O607" s="455">
        <v>4480</v>
      </c>
      <c r="P607" s="455">
        <v>2262</v>
      </c>
      <c r="Q607" s="455">
        <v>1816</v>
      </c>
      <c r="R607" s="455">
        <v>8461</v>
      </c>
    </row>
    <row r="608" spans="1:18">
      <c r="A608" s="322" t="s">
        <v>290</v>
      </c>
      <c r="C608" s="325">
        <v>1392221000</v>
      </c>
      <c r="D608" s="322" t="s">
        <v>985</v>
      </c>
      <c r="E608" s="455">
        <v>80362</v>
      </c>
      <c r="F608" s="455">
        <v>70027</v>
      </c>
      <c r="G608" s="455">
        <v>100909</v>
      </c>
      <c r="H608" s="455">
        <v>77249</v>
      </c>
      <c r="I608" s="455">
        <v>49211</v>
      </c>
      <c r="J608" s="455">
        <v>23813</v>
      </c>
      <c r="K608" s="455">
        <v>37705</v>
      </c>
      <c r="L608" s="455">
        <v>65899</v>
      </c>
      <c r="M608" s="455">
        <v>62111</v>
      </c>
      <c r="N608" s="455">
        <v>78331</v>
      </c>
      <c r="O608" s="455">
        <v>131627</v>
      </c>
      <c r="P608" s="455">
        <v>90219</v>
      </c>
      <c r="Q608" s="455">
        <v>67954</v>
      </c>
      <c r="R608" s="455">
        <v>70651</v>
      </c>
    </row>
    <row r="609" spans="1:18">
      <c r="A609" s="322" t="s">
        <v>290</v>
      </c>
      <c r="C609" s="325">
        <v>1392227000</v>
      </c>
      <c r="D609" s="322" t="s">
        <v>986</v>
      </c>
      <c r="P609" s="455">
        <v>1015</v>
      </c>
    </row>
    <row r="610" spans="1:18">
      <c r="A610" s="322" t="s">
        <v>290</v>
      </c>
      <c r="C610" s="325">
        <v>1392223000</v>
      </c>
      <c r="D610" s="322" t="s">
        <v>987</v>
      </c>
      <c r="E610" s="455">
        <v>45084</v>
      </c>
      <c r="F610" s="455">
        <v>83784</v>
      </c>
      <c r="G610" s="455">
        <v>223621</v>
      </c>
      <c r="H610" s="455">
        <v>311353</v>
      </c>
      <c r="I610" s="455">
        <v>16300</v>
      </c>
      <c r="J610" s="455">
        <v>11600</v>
      </c>
      <c r="K610" s="455">
        <v>59441</v>
      </c>
      <c r="L610" s="455">
        <v>74084</v>
      </c>
      <c r="M610" s="455">
        <v>100755</v>
      </c>
      <c r="N610" s="455">
        <v>113927</v>
      </c>
      <c r="O610" s="455">
        <v>120049</v>
      </c>
      <c r="P610" s="455">
        <v>138277</v>
      </c>
      <c r="Q610" s="455">
        <v>225924</v>
      </c>
      <c r="R610" s="455">
        <v>166770</v>
      </c>
    </row>
    <row r="611" spans="1:18">
      <c r="A611" s="322" t="s">
        <v>290</v>
      </c>
      <c r="C611" s="325">
        <v>1392225000</v>
      </c>
      <c r="D611" s="322" t="s">
        <v>988</v>
      </c>
      <c r="E611" s="455">
        <v>279</v>
      </c>
      <c r="F611" s="455">
        <v>713</v>
      </c>
      <c r="I611" s="455">
        <v>110</v>
      </c>
    </row>
    <row r="612" spans="1:18">
      <c r="A612" s="322" t="s">
        <v>290</v>
      </c>
      <c r="C612" s="325">
        <v>1392230000</v>
      </c>
      <c r="D612" s="322" t="s">
        <v>989</v>
      </c>
    </row>
    <row r="613" spans="1:18">
      <c r="A613" s="322" t="s">
        <v>290</v>
      </c>
      <c r="C613" s="325">
        <v>1392243000</v>
      </c>
      <c r="D613" s="322" t="s">
        <v>990</v>
      </c>
      <c r="G613" s="455">
        <v>4259</v>
      </c>
      <c r="H613" s="455">
        <v>1875</v>
      </c>
      <c r="I613" s="455">
        <v>700</v>
      </c>
      <c r="L613" s="455">
        <v>50</v>
      </c>
      <c r="M613" s="455">
        <v>440</v>
      </c>
      <c r="O613" s="455">
        <v>762</v>
      </c>
      <c r="P613" s="455">
        <v>668</v>
      </c>
      <c r="Q613" s="455">
        <v>827</v>
      </c>
      <c r="R613" s="455">
        <v>881</v>
      </c>
    </row>
    <row r="614" spans="1:18">
      <c r="A614" s="322" t="s">
        <v>290</v>
      </c>
      <c r="C614" s="325">
        <v>1392249300</v>
      </c>
      <c r="D614" s="322" t="s">
        <v>991</v>
      </c>
      <c r="E614" s="455">
        <v>64807</v>
      </c>
      <c r="F614" s="455">
        <v>68598</v>
      </c>
      <c r="G614" s="455">
        <v>62018</v>
      </c>
      <c r="H614" s="455">
        <v>51688</v>
      </c>
      <c r="I614" s="455">
        <v>31506</v>
      </c>
      <c r="J614" s="455">
        <v>26905</v>
      </c>
      <c r="K614" s="455">
        <v>24105</v>
      </c>
      <c r="L614" s="455">
        <v>20715</v>
      </c>
      <c r="M614" s="455">
        <v>35881</v>
      </c>
      <c r="N614" s="455">
        <v>20430</v>
      </c>
      <c r="O614" s="455">
        <v>30231</v>
      </c>
      <c r="P614" s="455">
        <v>56969</v>
      </c>
      <c r="Q614" s="455">
        <v>45822</v>
      </c>
      <c r="R614" s="455">
        <v>52949</v>
      </c>
    </row>
    <row r="615" spans="1:18">
      <c r="A615" s="322" t="s">
        <v>290</v>
      </c>
      <c r="C615" s="325">
        <v>1392249310</v>
      </c>
      <c r="D615" s="322" t="s">
        <v>992</v>
      </c>
      <c r="E615" s="455">
        <v>58587</v>
      </c>
      <c r="F615" s="455">
        <v>60013</v>
      </c>
      <c r="G615" s="455">
        <v>51817</v>
      </c>
      <c r="H615" s="455">
        <v>45254</v>
      </c>
      <c r="I615" s="455">
        <v>22715</v>
      </c>
      <c r="J615" s="455">
        <v>23374</v>
      </c>
      <c r="K615" s="455">
        <v>20225</v>
      </c>
      <c r="L615" s="455">
        <v>17215</v>
      </c>
      <c r="M615" s="455">
        <v>15433</v>
      </c>
    </row>
    <row r="616" spans="1:18">
      <c r="A616" s="322" t="s">
        <v>290</v>
      </c>
      <c r="C616" s="325">
        <v>1392249320</v>
      </c>
      <c r="D616" s="322" t="s">
        <v>993</v>
      </c>
      <c r="E616" s="455">
        <v>6220</v>
      </c>
      <c r="F616" s="455">
        <v>8585</v>
      </c>
      <c r="G616" s="455">
        <v>10201</v>
      </c>
      <c r="H616" s="455">
        <v>6434</v>
      </c>
      <c r="I616" s="455">
        <v>8791</v>
      </c>
      <c r="J616" s="455">
        <v>3531</v>
      </c>
      <c r="K616" s="455">
        <v>3880</v>
      </c>
      <c r="L616" s="455">
        <v>3500</v>
      </c>
      <c r="M616" s="455">
        <v>2559</v>
      </c>
    </row>
    <row r="617" spans="1:18">
      <c r="A617" s="322" t="s">
        <v>290</v>
      </c>
      <c r="C617" s="325">
        <v>1392249900</v>
      </c>
      <c r="D617" s="322" t="s">
        <v>994</v>
      </c>
      <c r="E617" s="455">
        <v>3036312</v>
      </c>
      <c r="F617" s="455">
        <v>3541400</v>
      </c>
      <c r="G617" s="455">
        <v>3181494</v>
      </c>
      <c r="H617" s="455">
        <v>3286440</v>
      </c>
      <c r="I617" s="455">
        <v>3135763</v>
      </c>
      <c r="J617" s="455">
        <v>3588740</v>
      </c>
      <c r="K617" s="455">
        <v>7209382</v>
      </c>
      <c r="L617" s="455">
        <v>5901824</v>
      </c>
      <c r="M617" s="455">
        <v>14072560</v>
      </c>
      <c r="N617" s="455">
        <v>20399261</v>
      </c>
      <c r="O617" s="455">
        <v>18113130</v>
      </c>
      <c r="P617" s="455">
        <v>21838279</v>
      </c>
      <c r="Q617" s="455">
        <v>22432246</v>
      </c>
      <c r="R617" s="455">
        <v>23522486</v>
      </c>
    </row>
    <row r="618" spans="1:18">
      <c r="A618" s="322" t="s">
        <v>290</v>
      </c>
      <c r="C618" s="325">
        <v>1392249910</v>
      </c>
      <c r="D618" s="322" t="s">
        <v>995</v>
      </c>
      <c r="E618" s="455">
        <v>1049095</v>
      </c>
      <c r="F618" s="455">
        <v>1097870</v>
      </c>
      <c r="G618" s="455">
        <v>799378</v>
      </c>
      <c r="H618" s="455">
        <v>953326</v>
      </c>
      <c r="I618" s="455">
        <v>916504</v>
      </c>
      <c r="J618" s="455">
        <v>851735</v>
      </c>
      <c r="K618" s="455">
        <v>782211</v>
      </c>
      <c r="L618" s="455">
        <v>1073035</v>
      </c>
      <c r="M618" s="455">
        <v>1662787</v>
      </c>
    </row>
    <row r="619" spans="1:18">
      <c r="A619" s="322" t="s">
        <v>290</v>
      </c>
      <c r="C619" s="325">
        <v>1392249920</v>
      </c>
      <c r="D619" s="322" t="s">
        <v>996</v>
      </c>
      <c r="E619" s="455">
        <v>1987217</v>
      </c>
      <c r="F619" s="455">
        <v>2607834</v>
      </c>
      <c r="G619" s="455">
        <v>2393422</v>
      </c>
      <c r="H619" s="455">
        <v>2311097</v>
      </c>
      <c r="I619" s="455">
        <v>2217727</v>
      </c>
      <c r="J619" s="455">
        <v>2061765</v>
      </c>
      <c r="K619" s="455">
        <v>5571737</v>
      </c>
      <c r="L619" s="455">
        <v>7594124</v>
      </c>
      <c r="M619" s="455">
        <v>10092011</v>
      </c>
    </row>
    <row r="620" spans="1:18">
      <c r="A620" s="322" t="s">
        <v>290</v>
      </c>
      <c r="C620" s="325">
        <v>1392295300</v>
      </c>
      <c r="D620" s="322" t="s">
        <v>997</v>
      </c>
      <c r="E620" s="455">
        <v>12</v>
      </c>
      <c r="H620" s="455">
        <v>9595</v>
      </c>
      <c r="I620" s="455">
        <v>4900</v>
      </c>
      <c r="J620" s="455">
        <v>12415</v>
      </c>
      <c r="K620" s="455">
        <v>29100</v>
      </c>
      <c r="L620" s="455">
        <v>36209</v>
      </c>
      <c r="M620" s="455">
        <v>42758</v>
      </c>
      <c r="N620" s="455">
        <v>51701</v>
      </c>
      <c r="O620" s="455">
        <v>62172</v>
      </c>
      <c r="P620" s="455">
        <v>66593</v>
      </c>
      <c r="Q620" s="455">
        <v>69337</v>
      </c>
      <c r="R620" s="455">
        <v>48304</v>
      </c>
    </row>
    <row r="621" spans="1:18">
      <c r="A621" s="322" t="s">
        <v>290</v>
      </c>
      <c r="C621" s="325">
        <v>1392295700</v>
      </c>
      <c r="D621" s="322" t="s">
        <v>998</v>
      </c>
      <c r="E621" s="455">
        <v>2729230</v>
      </c>
      <c r="F621" s="455">
        <v>3199461</v>
      </c>
      <c r="G621" s="455">
        <v>3124995</v>
      </c>
      <c r="H621" s="455">
        <v>2448211</v>
      </c>
      <c r="I621" s="455">
        <v>2462317</v>
      </c>
      <c r="J621" s="455">
        <v>2642231</v>
      </c>
      <c r="K621" s="455">
        <v>2630085</v>
      </c>
      <c r="L621" s="455">
        <v>2696953</v>
      </c>
      <c r="M621" s="455">
        <v>2382848</v>
      </c>
      <c r="N621" s="455">
        <v>1962815</v>
      </c>
      <c r="O621" s="455">
        <v>1587770</v>
      </c>
      <c r="P621" s="455">
        <v>1664804</v>
      </c>
      <c r="Q621" s="455">
        <v>1336735</v>
      </c>
      <c r="R621" s="455">
        <v>1141356</v>
      </c>
    </row>
    <row r="622" spans="1:18">
      <c r="A622" s="322" t="s">
        <v>290</v>
      </c>
      <c r="C622" s="325">
        <v>1392299000</v>
      </c>
      <c r="D622" s="322" t="s">
        <v>999</v>
      </c>
      <c r="E622" s="455">
        <v>345513</v>
      </c>
      <c r="F622" s="455">
        <v>710554</v>
      </c>
      <c r="G622" s="455">
        <v>580519</v>
      </c>
      <c r="H622" s="455">
        <v>111610</v>
      </c>
      <c r="I622" s="455">
        <v>424947</v>
      </c>
      <c r="J622" s="455">
        <v>500585</v>
      </c>
      <c r="K622" s="455">
        <v>405787</v>
      </c>
      <c r="L622" s="455">
        <v>367999</v>
      </c>
      <c r="M622" s="455">
        <v>243434</v>
      </c>
    </row>
    <row r="623" spans="1:18">
      <c r="A623" s="322" t="s">
        <v>290</v>
      </c>
      <c r="C623" s="325">
        <v>1392299700</v>
      </c>
      <c r="D623" s="322" t="s">
        <v>1000</v>
      </c>
      <c r="O623" s="455">
        <v>682</v>
      </c>
      <c r="P623" s="455">
        <v>67</v>
      </c>
      <c r="Q623" s="455">
        <v>10</v>
      </c>
      <c r="R623" s="455">
        <v>6</v>
      </c>
    </row>
    <row r="624" spans="1:18">
      <c r="A624" s="322" t="s">
        <v>290</v>
      </c>
      <c r="C624" s="325">
        <v>1392299900</v>
      </c>
      <c r="D624" s="322" t="s">
        <v>1001</v>
      </c>
      <c r="N624" s="455">
        <v>245980</v>
      </c>
      <c r="O624" s="455">
        <v>240322</v>
      </c>
      <c r="P624" s="455">
        <v>246062</v>
      </c>
      <c r="Q624" s="455">
        <v>289593</v>
      </c>
      <c r="R624" s="455">
        <v>302151</v>
      </c>
    </row>
    <row r="625" spans="1:18">
      <c r="A625" s="322" t="s">
        <v>290</v>
      </c>
      <c r="C625" s="325">
        <v>1393120000</v>
      </c>
      <c r="D625" s="322" t="s">
        <v>1002</v>
      </c>
      <c r="E625" s="455">
        <v>16263</v>
      </c>
      <c r="F625" s="455">
        <v>820</v>
      </c>
    </row>
    <row r="626" spans="1:18">
      <c r="A626" s="322" t="s">
        <v>290</v>
      </c>
      <c r="C626" s="325">
        <v>1393130000</v>
      </c>
      <c r="D626" s="322" t="s">
        <v>1003</v>
      </c>
      <c r="E626" s="455">
        <v>1134</v>
      </c>
      <c r="F626" s="455">
        <v>1350</v>
      </c>
      <c r="G626" s="455">
        <v>3372</v>
      </c>
      <c r="H626" s="455">
        <v>729</v>
      </c>
      <c r="I626" s="455">
        <v>485</v>
      </c>
      <c r="J626" s="455">
        <v>437</v>
      </c>
      <c r="K626" s="455">
        <v>181</v>
      </c>
      <c r="L626" s="455">
        <v>360</v>
      </c>
      <c r="M626" s="455">
        <v>730</v>
      </c>
      <c r="N626" s="455">
        <v>809</v>
      </c>
      <c r="O626" s="455">
        <v>731</v>
      </c>
      <c r="P626" s="455">
        <v>913</v>
      </c>
      <c r="Q626" s="455">
        <v>1100</v>
      </c>
      <c r="R626" s="455">
        <v>1013</v>
      </c>
    </row>
    <row r="627" spans="1:18">
      <c r="A627" s="322" t="s">
        <v>290</v>
      </c>
      <c r="C627" s="325">
        <v>1392299300</v>
      </c>
      <c r="D627" s="322" t="s">
        <v>1004</v>
      </c>
    </row>
    <row r="628" spans="1:18">
      <c r="A628" s="322" t="s">
        <v>290</v>
      </c>
      <c r="C628" s="325">
        <v>1393199000</v>
      </c>
      <c r="D628" s="322" t="s">
        <v>1005</v>
      </c>
      <c r="E628" s="455">
        <v>12292</v>
      </c>
      <c r="F628" s="455">
        <v>21699</v>
      </c>
      <c r="G628" s="455">
        <v>23373</v>
      </c>
      <c r="H628" s="455">
        <v>30044</v>
      </c>
      <c r="I628" s="455">
        <v>21353</v>
      </c>
      <c r="J628" s="455">
        <v>28785</v>
      </c>
      <c r="K628" s="455">
        <v>26885</v>
      </c>
      <c r="L628" s="455">
        <v>38588</v>
      </c>
      <c r="M628" s="455">
        <v>144670</v>
      </c>
      <c r="N628" s="455">
        <v>31332</v>
      </c>
      <c r="O628" s="455">
        <v>32436</v>
      </c>
      <c r="P628" s="455">
        <v>41060</v>
      </c>
      <c r="Q628" s="455">
        <v>40233</v>
      </c>
      <c r="R628" s="455">
        <v>38598</v>
      </c>
    </row>
    <row r="629" spans="1:18">
      <c r="A629" s="322" t="s">
        <v>290</v>
      </c>
      <c r="C629" s="325">
        <v>1394113000</v>
      </c>
      <c r="D629" s="322" t="s">
        <v>1006</v>
      </c>
      <c r="O629" s="455">
        <v>38100</v>
      </c>
      <c r="P629" s="455">
        <v>52900</v>
      </c>
      <c r="Q629" s="455">
        <v>85700</v>
      </c>
      <c r="R629" s="455">
        <v>143800</v>
      </c>
    </row>
    <row r="630" spans="1:18">
      <c r="A630" s="322" t="s">
        <v>290</v>
      </c>
      <c r="C630" s="325">
        <v>1394113300</v>
      </c>
      <c r="D630" s="322" t="s">
        <v>1007</v>
      </c>
      <c r="E630" s="455">
        <v>367410</v>
      </c>
      <c r="F630" s="455">
        <v>161351</v>
      </c>
      <c r="G630" s="455">
        <v>169194</v>
      </c>
      <c r="H630" s="455">
        <v>113568</v>
      </c>
    </row>
    <row r="631" spans="1:18">
      <c r="A631" s="322" t="s">
        <v>290</v>
      </c>
      <c r="C631" s="325">
        <v>1394113500</v>
      </c>
      <c r="D631" s="322" t="s">
        <v>1008</v>
      </c>
      <c r="E631" s="455">
        <v>400</v>
      </c>
    </row>
    <row r="632" spans="1:18">
      <c r="A632" s="322" t="s">
        <v>290</v>
      </c>
      <c r="C632" s="325">
        <v>1394115300</v>
      </c>
      <c r="D632" s="322" t="s">
        <v>1009</v>
      </c>
      <c r="O632" s="455">
        <v>41440</v>
      </c>
      <c r="P632" s="455">
        <v>37000</v>
      </c>
      <c r="Q632" s="455">
        <v>37050</v>
      </c>
      <c r="R632" s="455">
        <v>58170</v>
      </c>
    </row>
    <row r="633" spans="1:18">
      <c r="A633" s="322" t="s">
        <v>290</v>
      </c>
      <c r="C633" s="325">
        <v>1394115500</v>
      </c>
      <c r="D633" s="322" t="s">
        <v>1010</v>
      </c>
      <c r="O633" s="455">
        <v>18990</v>
      </c>
      <c r="P633" s="455">
        <v>14820</v>
      </c>
      <c r="Q633" s="455">
        <v>15300</v>
      </c>
      <c r="R633" s="455">
        <v>15790</v>
      </c>
    </row>
    <row r="634" spans="1:18">
      <c r="A634" s="322" t="s">
        <v>290</v>
      </c>
      <c r="C634" s="325">
        <v>1394116000</v>
      </c>
      <c r="D634" s="322" t="s">
        <v>1011</v>
      </c>
      <c r="E634" s="455">
        <v>21609</v>
      </c>
      <c r="F634" s="455">
        <v>108885</v>
      </c>
      <c r="G634" s="455">
        <v>461604</v>
      </c>
      <c r="H634" s="455">
        <v>662686</v>
      </c>
      <c r="I634" s="455">
        <v>706030</v>
      </c>
      <c r="J634" s="455">
        <v>856897</v>
      </c>
      <c r="K634" s="455">
        <v>1743585</v>
      </c>
      <c r="L634" s="455">
        <v>1929961</v>
      </c>
      <c r="M634" s="455">
        <v>1883035</v>
      </c>
      <c r="N634" s="455">
        <v>2105053</v>
      </c>
      <c r="O634" s="455">
        <v>2587412</v>
      </c>
      <c r="P634" s="455">
        <v>2416799</v>
      </c>
      <c r="Q634" s="455">
        <v>2674989</v>
      </c>
      <c r="R634" s="455">
        <v>3105508</v>
      </c>
    </row>
    <row r="635" spans="1:18">
      <c r="A635" s="322" t="s">
        <v>290</v>
      </c>
      <c r="C635" s="325">
        <v>1394117000</v>
      </c>
      <c r="D635" s="322" t="s">
        <v>1012</v>
      </c>
      <c r="E635" s="455">
        <v>30466</v>
      </c>
      <c r="F635" s="455">
        <v>47726</v>
      </c>
      <c r="G635" s="455">
        <v>35464</v>
      </c>
      <c r="H635" s="455">
        <v>31844</v>
      </c>
      <c r="J635" s="455">
        <v>1360</v>
      </c>
    </row>
    <row r="636" spans="1:18">
      <c r="A636" s="322" t="s">
        <v>290</v>
      </c>
      <c r="C636" s="325">
        <v>1394119000</v>
      </c>
      <c r="D636" s="322" t="s">
        <v>1013</v>
      </c>
      <c r="E636" s="455">
        <v>93908</v>
      </c>
      <c r="F636" s="455">
        <v>101829</v>
      </c>
      <c r="G636" s="455">
        <v>122734</v>
      </c>
      <c r="H636" s="455">
        <v>25562</v>
      </c>
      <c r="I636" s="455">
        <v>25549</v>
      </c>
      <c r="J636" s="455">
        <v>7815</v>
      </c>
      <c r="K636" s="455">
        <v>5055</v>
      </c>
      <c r="L636" s="455">
        <v>3179</v>
      </c>
      <c r="M636" s="455">
        <v>4410</v>
      </c>
      <c r="N636" s="455">
        <v>4493</v>
      </c>
      <c r="O636" s="455">
        <v>26582</v>
      </c>
      <c r="P636" s="455">
        <v>42988</v>
      </c>
      <c r="Q636" s="455">
        <v>41579</v>
      </c>
      <c r="R636" s="455">
        <v>43769</v>
      </c>
    </row>
    <row r="637" spans="1:18">
      <c r="A637" s="322" t="s">
        <v>290</v>
      </c>
      <c r="C637" s="325">
        <v>1394123300</v>
      </c>
      <c r="D637" s="322" t="s">
        <v>1014</v>
      </c>
      <c r="E637" s="455">
        <v>1499924</v>
      </c>
      <c r="F637" s="455">
        <v>1879387</v>
      </c>
      <c r="G637" s="455">
        <v>3724582</v>
      </c>
      <c r="H637" s="455">
        <v>3535798</v>
      </c>
      <c r="I637" s="455">
        <v>2567211</v>
      </c>
      <c r="J637" s="455">
        <v>2362576</v>
      </c>
      <c r="K637" s="455">
        <v>717184</v>
      </c>
      <c r="L637" s="455">
        <v>786866</v>
      </c>
      <c r="M637" s="455">
        <v>775408</v>
      </c>
      <c r="N637" s="455">
        <v>798093</v>
      </c>
      <c r="O637" s="455">
        <v>943371</v>
      </c>
      <c r="P637" s="455">
        <v>918922</v>
      </c>
      <c r="Q637" s="455">
        <v>1181710</v>
      </c>
      <c r="R637" s="455">
        <v>1645549</v>
      </c>
    </row>
    <row r="638" spans="1:18">
      <c r="A638" s="322" t="s">
        <v>290</v>
      </c>
      <c r="C638" s="325">
        <v>1394123500</v>
      </c>
      <c r="D638" s="322" t="s">
        <v>1015</v>
      </c>
      <c r="E638" s="455">
        <v>15458</v>
      </c>
      <c r="F638" s="455">
        <v>158216</v>
      </c>
      <c r="G638" s="455">
        <v>890600</v>
      </c>
      <c r="H638" s="455">
        <v>448831</v>
      </c>
      <c r="I638" s="455">
        <v>350956</v>
      </c>
      <c r="J638" s="455">
        <v>320953</v>
      </c>
      <c r="K638" s="455">
        <v>1110447</v>
      </c>
      <c r="L638" s="455">
        <v>961806</v>
      </c>
      <c r="M638" s="455">
        <v>1010337</v>
      </c>
      <c r="N638" s="455">
        <v>785763</v>
      </c>
      <c r="O638" s="455">
        <v>765346</v>
      </c>
      <c r="P638" s="455">
        <v>915320</v>
      </c>
      <c r="Q638" s="455">
        <v>885588</v>
      </c>
      <c r="R638" s="455">
        <v>936206</v>
      </c>
    </row>
    <row r="639" spans="1:18">
      <c r="A639" s="322" t="s">
        <v>290</v>
      </c>
      <c r="C639" s="325">
        <v>1394125300</v>
      </c>
      <c r="D639" s="322" t="s">
        <v>1016</v>
      </c>
      <c r="G639" s="455">
        <v>593</v>
      </c>
      <c r="Q639" s="455">
        <v>150813</v>
      </c>
      <c r="R639" s="455">
        <v>296586</v>
      </c>
    </row>
    <row r="640" spans="1:18">
      <c r="A640" s="322" t="s">
        <v>290</v>
      </c>
      <c r="C640" s="325">
        <v>1394125500</v>
      </c>
      <c r="D640" s="322" t="s">
        <v>1017</v>
      </c>
      <c r="F640" s="455">
        <v>40101</v>
      </c>
      <c r="G640" s="455">
        <v>100</v>
      </c>
      <c r="H640" s="455">
        <v>1585</v>
      </c>
      <c r="I640" s="455">
        <v>4048</v>
      </c>
      <c r="L640" s="455">
        <v>1235770</v>
      </c>
      <c r="M640" s="455">
        <v>1623771</v>
      </c>
      <c r="N640" s="455">
        <v>2084765</v>
      </c>
      <c r="O640" s="455">
        <v>2513639</v>
      </c>
      <c r="P640" s="455">
        <v>2056204</v>
      </c>
      <c r="Q640" s="455">
        <v>2077400</v>
      </c>
      <c r="R640" s="455">
        <v>1967564</v>
      </c>
    </row>
    <row r="641" spans="1:18">
      <c r="A641" s="322" t="s">
        <v>290</v>
      </c>
      <c r="C641" s="325">
        <v>1394125900</v>
      </c>
      <c r="D641" s="322" t="s">
        <v>1018</v>
      </c>
      <c r="J641" s="455">
        <v>274749</v>
      </c>
      <c r="O641" s="455">
        <v>9360</v>
      </c>
      <c r="P641" s="455">
        <v>9955</v>
      </c>
      <c r="Q641" s="455">
        <v>11360</v>
      </c>
      <c r="R641" s="455">
        <v>22720</v>
      </c>
    </row>
    <row r="642" spans="1:18">
      <c r="A642" s="322" t="s">
        <v>290</v>
      </c>
      <c r="C642" s="325">
        <v>1394128000</v>
      </c>
      <c r="D642" s="322" t="s">
        <v>1019</v>
      </c>
      <c r="E642" s="455">
        <v>36396</v>
      </c>
      <c r="F642" s="455">
        <v>18857</v>
      </c>
      <c r="G642" s="455">
        <v>52947</v>
      </c>
      <c r="H642" s="455">
        <v>7216</v>
      </c>
      <c r="I642" s="455">
        <v>2870</v>
      </c>
      <c r="J642" s="455">
        <v>1975</v>
      </c>
      <c r="K642" s="455">
        <v>600</v>
      </c>
      <c r="Q642" s="455">
        <v>170610</v>
      </c>
      <c r="R642" s="455">
        <v>122752</v>
      </c>
    </row>
    <row r="643" spans="1:18">
      <c r="A643" s="322" t="s">
        <v>290</v>
      </c>
      <c r="C643" s="325">
        <v>1395101000</v>
      </c>
      <c r="D643" s="322" t="s">
        <v>1020</v>
      </c>
      <c r="E643" s="455">
        <v>30</v>
      </c>
      <c r="G643" s="455">
        <v>12805</v>
      </c>
      <c r="H643" s="455">
        <v>11913</v>
      </c>
      <c r="I643" s="455">
        <v>9007</v>
      </c>
      <c r="J643" s="455">
        <v>113</v>
      </c>
      <c r="K643" s="455">
        <v>10</v>
      </c>
      <c r="O643" s="455">
        <v>5568</v>
      </c>
      <c r="P643" s="455">
        <v>2042</v>
      </c>
      <c r="Q643" s="455">
        <v>439</v>
      </c>
    </row>
    <row r="644" spans="1:18">
      <c r="A644" s="322" t="s">
        <v>290</v>
      </c>
      <c r="C644" s="325">
        <v>1395102000</v>
      </c>
      <c r="D644" s="322" t="s">
        <v>1021</v>
      </c>
      <c r="E644" s="455">
        <v>1301070</v>
      </c>
      <c r="F644" s="455">
        <v>236088</v>
      </c>
      <c r="G644" s="455">
        <v>146812</v>
      </c>
      <c r="H644" s="455">
        <v>195531</v>
      </c>
      <c r="I644" s="455">
        <v>20442</v>
      </c>
      <c r="J644" s="455">
        <v>17128</v>
      </c>
      <c r="K644" s="455">
        <v>22427</v>
      </c>
      <c r="L644" s="455">
        <v>17767</v>
      </c>
      <c r="M644" s="455">
        <v>22114</v>
      </c>
      <c r="N644" s="455">
        <v>36119</v>
      </c>
      <c r="O644" s="455">
        <v>34940</v>
      </c>
      <c r="P644" s="455">
        <v>48040</v>
      </c>
      <c r="Q644" s="455">
        <v>45530</v>
      </c>
      <c r="R644" s="455">
        <v>42321</v>
      </c>
    </row>
    <row r="645" spans="1:18">
      <c r="A645" s="322" t="s">
        <v>290</v>
      </c>
      <c r="C645" s="325">
        <v>1395103000</v>
      </c>
      <c r="D645" s="322" t="s">
        <v>1022</v>
      </c>
      <c r="E645" s="455">
        <v>319428</v>
      </c>
      <c r="F645" s="455">
        <v>782597</v>
      </c>
      <c r="G645" s="455">
        <v>597975</v>
      </c>
      <c r="H645" s="455">
        <v>566991</v>
      </c>
      <c r="I645" s="455">
        <v>371232</v>
      </c>
      <c r="J645" s="455">
        <v>501901</v>
      </c>
      <c r="K645" s="455">
        <v>559749</v>
      </c>
      <c r="L645" s="455">
        <v>683033</v>
      </c>
      <c r="M645" s="455">
        <v>1019417</v>
      </c>
      <c r="N645" s="455">
        <v>1107556</v>
      </c>
      <c r="O645" s="455">
        <v>1058769</v>
      </c>
      <c r="P645" s="455">
        <v>1013043</v>
      </c>
      <c r="Q645" s="455">
        <v>940515</v>
      </c>
      <c r="R645" s="455">
        <v>1201975</v>
      </c>
    </row>
    <row r="646" spans="1:18">
      <c r="A646" s="322" t="s">
        <v>290</v>
      </c>
      <c r="C646" s="325">
        <v>1395105000</v>
      </c>
      <c r="D646" s="322" t="s">
        <v>1023</v>
      </c>
      <c r="E646" s="455">
        <v>2938280</v>
      </c>
      <c r="F646" s="455">
        <v>3149610</v>
      </c>
      <c r="G646" s="455">
        <v>2686321</v>
      </c>
      <c r="H646" s="455">
        <v>2635228</v>
      </c>
      <c r="I646" s="455">
        <v>2413018</v>
      </c>
      <c r="J646" s="455">
        <v>2447270</v>
      </c>
      <c r="K646" s="455">
        <v>3033263</v>
      </c>
      <c r="L646" s="455">
        <v>2870472</v>
      </c>
      <c r="M646" s="455">
        <v>2712690</v>
      </c>
      <c r="N646" s="455">
        <v>2818415</v>
      </c>
      <c r="O646" s="455">
        <v>2646480</v>
      </c>
      <c r="P646" s="455">
        <v>2743899</v>
      </c>
      <c r="Q646" s="455">
        <v>2925056</v>
      </c>
      <c r="R646" s="455">
        <v>3463577</v>
      </c>
    </row>
    <row r="647" spans="1:18">
      <c r="A647" s="322" t="s">
        <v>290</v>
      </c>
      <c r="C647" s="325">
        <v>1395107000</v>
      </c>
      <c r="D647" s="322" t="s">
        <v>1024</v>
      </c>
      <c r="E647" s="455">
        <v>24775</v>
      </c>
      <c r="F647" s="455">
        <v>8193</v>
      </c>
      <c r="G647" s="455">
        <v>29856</v>
      </c>
      <c r="H647" s="455">
        <v>40061</v>
      </c>
      <c r="I647" s="455">
        <v>40083</v>
      </c>
      <c r="J647" s="455">
        <v>15673</v>
      </c>
      <c r="L647" s="455">
        <v>104429</v>
      </c>
      <c r="M647" s="455">
        <v>129556</v>
      </c>
      <c r="Q647" s="455">
        <v>473</v>
      </c>
    </row>
    <row r="648" spans="1:18">
      <c r="A648" s="322" t="s">
        <v>290</v>
      </c>
      <c r="C648" s="325">
        <v>1396110000</v>
      </c>
      <c r="D648" s="322" t="s">
        <v>1025</v>
      </c>
      <c r="O648" s="455">
        <v>61590</v>
      </c>
      <c r="P648" s="455">
        <v>176850</v>
      </c>
      <c r="Q648" s="455">
        <v>233350</v>
      </c>
      <c r="R648" s="455">
        <v>256450</v>
      </c>
    </row>
    <row r="649" spans="1:18">
      <c r="A649" s="322" t="s">
        <v>290</v>
      </c>
      <c r="C649" s="325">
        <v>1396130000</v>
      </c>
      <c r="D649" s="322" t="s">
        <v>1026</v>
      </c>
      <c r="E649" s="455">
        <v>128537</v>
      </c>
      <c r="F649" s="455">
        <v>64136</v>
      </c>
      <c r="G649" s="455">
        <v>76464</v>
      </c>
      <c r="H649" s="455">
        <v>75157</v>
      </c>
      <c r="I649" s="455">
        <v>63964</v>
      </c>
      <c r="J649" s="455">
        <v>71368</v>
      </c>
      <c r="K649" s="455">
        <v>97972</v>
      </c>
      <c r="L649" s="455">
        <v>88908</v>
      </c>
      <c r="M649" s="455">
        <v>88129</v>
      </c>
      <c r="N649" s="455">
        <v>101832</v>
      </c>
      <c r="O649" s="455">
        <v>118347</v>
      </c>
      <c r="P649" s="455">
        <v>143612</v>
      </c>
      <c r="Q649" s="455">
        <v>163231</v>
      </c>
      <c r="R649" s="455">
        <v>146141</v>
      </c>
    </row>
    <row r="650" spans="1:18">
      <c r="A650" s="322" t="s">
        <v>290</v>
      </c>
      <c r="C650" s="325">
        <v>1396140000</v>
      </c>
      <c r="D650" s="322" t="s">
        <v>1027</v>
      </c>
      <c r="J650" s="455">
        <v>244</v>
      </c>
      <c r="K650" s="455">
        <v>419</v>
      </c>
      <c r="L650" s="455">
        <v>261</v>
      </c>
      <c r="M650" s="455">
        <v>41</v>
      </c>
      <c r="N650" s="455">
        <v>233</v>
      </c>
      <c r="O650" s="455">
        <v>1659</v>
      </c>
      <c r="P650" s="455">
        <v>2028</v>
      </c>
      <c r="Q650" s="455">
        <v>1657</v>
      </c>
      <c r="R650" s="455">
        <v>807</v>
      </c>
    </row>
    <row r="651" spans="1:18">
      <c r="A651" s="322" t="s">
        <v>290</v>
      </c>
      <c r="C651" s="325">
        <v>1396162000</v>
      </c>
      <c r="D651" s="322" t="s">
        <v>1028</v>
      </c>
      <c r="N651" s="455">
        <v>116637</v>
      </c>
      <c r="O651" s="455">
        <v>132251</v>
      </c>
      <c r="P651" s="455">
        <v>158146</v>
      </c>
      <c r="Q651" s="455">
        <v>198980</v>
      </c>
      <c r="R651" s="455">
        <v>194475</v>
      </c>
    </row>
    <row r="652" spans="1:18">
      <c r="A652" s="322" t="s">
        <v>290</v>
      </c>
      <c r="C652" s="325">
        <v>1396165000</v>
      </c>
      <c r="D652" s="322" t="s">
        <v>1029</v>
      </c>
      <c r="F652" s="455">
        <v>86</v>
      </c>
      <c r="G652" s="455">
        <v>91</v>
      </c>
      <c r="H652" s="455">
        <v>19</v>
      </c>
      <c r="I652" s="455">
        <v>25153</v>
      </c>
      <c r="J652" s="455">
        <v>17689</v>
      </c>
      <c r="K652" s="455">
        <v>134210</v>
      </c>
      <c r="L652" s="455">
        <v>144802</v>
      </c>
      <c r="M652" s="455">
        <v>178257</v>
      </c>
      <c r="N652" s="455">
        <v>133486</v>
      </c>
      <c r="O652" s="455">
        <v>140335</v>
      </c>
      <c r="P652" s="455">
        <v>158557</v>
      </c>
      <c r="Q652" s="455">
        <v>168239</v>
      </c>
      <c r="R652" s="455">
        <v>191082</v>
      </c>
    </row>
    <row r="653" spans="1:18">
      <c r="A653" s="322" t="s">
        <v>290</v>
      </c>
      <c r="C653" s="325">
        <v>1396168000</v>
      </c>
      <c r="D653" s="322" t="s">
        <v>1030</v>
      </c>
      <c r="G653" s="455">
        <v>22947</v>
      </c>
      <c r="H653" s="455">
        <v>31274</v>
      </c>
      <c r="I653" s="455">
        <v>7316</v>
      </c>
      <c r="J653" s="455">
        <v>8387</v>
      </c>
      <c r="K653" s="455">
        <v>7198</v>
      </c>
      <c r="L653" s="455">
        <v>9594</v>
      </c>
      <c r="M653" s="455">
        <v>8917</v>
      </c>
      <c r="N653" s="455">
        <v>2459</v>
      </c>
      <c r="O653" s="455">
        <v>5953</v>
      </c>
      <c r="P653" s="455">
        <v>7106</v>
      </c>
      <c r="Q653" s="455">
        <v>4728</v>
      </c>
    </row>
    <row r="654" spans="1:18">
      <c r="A654" s="322" t="s">
        <v>290</v>
      </c>
      <c r="C654" s="325">
        <v>1396173000</v>
      </c>
      <c r="D654" s="322" t="s">
        <v>1031</v>
      </c>
    </row>
    <row r="655" spans="1:18">
      <c r="A655" s="322" t="s">
        <v>290</v>
      </c>
      <c r="C655" s="325">
        <v>1396175000</v>
      </c>
      <c r="D655" s="322" t="s">
        <v>1032</v>
      </c>
    </row>
    <row r="656" spans="1:18">
      <c r="A656" s="322" t="s">
        <v>290</v>
      </c>
      <c r="C656" s="325">
        <v>1396177000</v>
      </c>
      <c r="D656" s="322" t="s">
        <v>1033</v>
      </c>
    </row>
    <row r="657" spans="1:18">
      <c r="A657" s="322" t="s">
        <v>290</v>
      </c>
      <c r="C657" s="325">
        <v>1399115000</v>
      </c>
      <c r="D657" s="322" t="s">
        <v>1034</v>
      </c>
    </row>
    <row r="658" spans="1:18">
      <c r="A658" s="322" t="s">
        <v>290</v>
      </c>
      <c r="C658" s="325">
        <v>1399117000</v>
      </c>
      <c r="D658" s="322" t="s">
        <v>1035</v>
      </c>
    </row>
    <row r="659" spans="1:18">
      <c r="A659" s="322" t="s">
        <v>290</v>
      </c>
      <c r="C659" s="325">
        <v>1399123000</v>
      </c>
      <c r="D659" s="322" t="s">
        <v>1036</v>
      </c>
    </row>
    <row r="660" spans="1:18">
      <c r="A660" s="322" t="s">
        <v>290</v>
      </c>
      <c r="C660" s="325">
        <v>1399125000</v>
      </c>
      <c r="D660" s="322" t="s">
        <v>1037</v>
      </c>
    </row>
    <row r="661" spans="1:18">
      <c r="A661" s="322" t="s">
        <v>290</v>
      </c>
      <c r="C661" s="325">
        <v>1399127000</v>
      </c>
      <c r="D661" s="322" t="s">
        <v>1038</v>
      </c>
    </row>
    <row r="662" spans="1:18">
      <c r="A662" s="322" t="s">
        <v>290</v>
      </c>
      <c r="C662" s="325">
        <v>1399130000</v>
      </c>
      <c r="D662" s="322" t="s">
        <v>1039</v>
      </c>
      <c r="E662" s="455">
        <v>1348</v>
      </c>
      <c r="F662" s="455">
        <v>1668</v>
      </c>
      <c r="G662" s="455">
        <v>3177</v>
      </c>
      <c r="H662" s="455">
        <v>1170</v>
      </c>
      <c r="I662" s="455">
        <v>433</v>
      </c>
      <c r="J662" s="455">
        <v>1215</v>
      </c>
      <c r="K662" s="455">
        <v>1196</v>
      </c>
      <c r="L662" s="455">
        <v>541</v>
      </c>
      <c r="M662" s="455">
        <v>958</v>
      </c>
      <c r="N662" s="455">
        <v>466</v>
      </c>
      <c r="O662" s="455">
        <v>1492</v>
      </c>
      <c r="P662" s="455">
        <v>10971</v>
      </c>
      <c r="Q662" s="455">
        <v>18098</v>
      </c>
      <c r="R662" s="455">
        <v>9678</v>
      </c>
    </row>
    <row r="663" spans="1:18">
      <c r="A663" s="322" t="s">
        <v>290</v>
      </c>
      <c r="C663" s="325">
        <v>1399140000</v>
      </c>
      <c r="D663" s="322" t="s">
        <v>1040</v>
      </c>
    </row>
    <row r="664" spans="1:18">
      <c r="A664" s="322" t="s">
        <v>290</v>
      </c>
      <c r="C664" s="325">
        <v>1399150000</v>
      </c>
      <c r="D664" s="322" t="s">
        <v>1041</v>
      </c>
      <c r="G664" s="455">
        <v>87</v>
      </c>
    </row>
    <row r="665" spans="1:18">
      <c r="A665" s="322" t="s">
        <v>290</v>
      </c>
      <c r="C665" s="325">
        <v>1399160000</v>
      </c>
      <c r="D665" s="322" t="s">
        <v>1042</v>
      </c>
      <c r="E665" s="455">
        <v>383616</v>
      </c>
      <c r="F665" s="455">
        <v>580091</v>
      </c>
      <c r="G665" s="455">
        <v>926195</v>
      </c>
      <c r="H665" s="455">
        <v>863271</v>
      </c>
      <c r="I665" s="455">
        <v>494488</v>
      </c>
      <c r="J665" s="455">
        <v>575679</v>
      </c>
      <c r="K665" s="455">
        <v>428503</v>
      </c>
      <c r="L665" s="455">
        <v>483197</v>
      </c>
      <c r="M665" s="455">
        <v>536553</v>
      </c>
      <c r="N665" s="455">
        <v>326525</v>
      </c>
      <c r="O665" s="455">
        <v>272299</v>
      </c>
      <c r="P665" s="455">
        <v>231678</v>
      </c>
      <c r="Q665" s="455">
        <v>356374</v>
      </c>
      <c r="R665" s="455">
        <v>344807</v>
      </c>
    </row>
    <row r="666" spans="1:18">
      <c r="A666" s="322" t="s">
        <v>290</v>
      </c>
      <c r="C666" s="325">
        <v>1411100000</v>
      </c>
      <c r="D666" s="322" t="s">
        <v>1043</v>
      </c>
      <c r="E666" s="455">
        <v>3335</v>
      </c>
      <c r="F666" s="455">
        <v>3804</v>
      </c>
      <c r="G666" s="455">
        <v>3207</v>
      </c>
      <c r="H666" s="455">
        <v>3172</v>
      </c>
      <c r="I666" s="455">
        <v>1449</v>
      </c>
      <c r="J666" s="455">
        <v>422</v>
      </c>
      <c r="K666" s="455">
        <v>414</v>
      </c>
      <c r="L666" s="455">
        <v>599</v>
      </c>
      <c r="M666" s="455">
        <v>354</v>
      </c>
      <c r="N666" s="455">
        <v>165</v>
      </c>
      <c r="O666" s="455">
        <v>120</v>
      </c>
      <c r="P666" s="455">
        <v>151</v>
      </c>
      <c r="Q666" s="455">
        <v>135</v>
      </c>
      <c r="R666" s="455">
        <v>25</v>
      </c>
    </row>
    <row r="667" spans="1:18">
      <c r="A667" s="322" t="s">
        <v>290</v>
      </c>
      <c r="C667" s="325">
        <v>1411100010</v>
      </c>
      <c r="D667" s="322" t="s">
        <v>1044</v>
      </c>
      <c r="E667" s="455">
        <v>1318</v>
      </c>
      <c r="F667" s="455">
        <v>833</v>
      </c>
      <c r="G667" s="455">
        <v>450</v>
      </c>
      <c r="H667" s="455">
        <v>572</v>
      </c>
      <c r="I667" s="455">
        <v>748</v>
      </c>
      <c r="J667" s="455">
        <v>154</v>
      </c>
      <c r="K667" s="455">
        <v>172</v>
      </c>
      <c r="L667" s="455">
        <v>159</v>
      </c>
      <c r="M667" s="455">
        <v>157</v>
      </c>
      <c r="N667" s="455">
        <v>22</v>
      </c>
      <c r="O667" s="455">
        <v>23</v>
      </c>
      <c r="P667" s="455">
        <v>40</v>
      </c>
    </row>
    <row r="668" spans="1:18">
      <c r="A668" s="322" t="s">
        <v>290</v>
      </c>
      <c r="C668" s="325">
        <v>1411100020</v>
      </c>
      <c r="D668" s="322" t="s">
        <v>1045</v>
      </c>
      <c r="E668" s="455">
        <v>1</v>
      </c>
      <c r="F668" s="455">
        <v>1</v>
      </c>
      <c r="G668" s="455">
        <v>6</v>
      </c>
      <c r="H668" s="455">
        <v>50</v>
      </c>
      <c r="I668" s="455">
        <v>3</v>
      </c>
      <c r="J668" s="455">
        <v>5</v>
      </c>
      <c r="K668" s="455">
        <v>7</v>
      </c>
      <c r="L668" s="455">
        <v>1</v>
      </c>
      <c r="M668" s="455">
        <v>6</v>
      </c>
      <c r="O668" s="455">
        <v>10</v>
      </c>
    </row>
    <row r="669" spans="1:18">
      <c r="A669" s="322" t="s">
        <v>290</v>
      </c>
      <c r="C669" s="325">
        <v>1411100030</v>
      </c>
      <c r="D669" s="322" t="s">
        <v>1046</v>
      </c>
      <c r="E669" s="455">
        <v>1040</v>
      </c>
      <c r="F669" s="455">
        <v>857</v>
      </c>
      <c r="G669" s="455">
        <v>548</v>
      </c>
      <c r="H669" s="455">
        <v>490</v>
      </c>
      <c r="I669" s="455">
        <v>291</v>
      </c>
      <c r="J669" s="455">
        <v>119</v>
      </c>
      <c r="K669" s="455">
        <v>132</v>
      </c>
      <c r="L669" s="455">
        <v>106</v>
      </c>
      <c r="M669" s="455">
        <v>139</v>
      </c>
      <c r="N669" s="455">
        <v>70</v>
      </c>
      <c r="O669" s="455">
        <v>28</v>
      </c>
      <c r="P669" s="455">
        <v>12</v>
      </c>
    </row>
    <row r="670" spans="1:18">
      <c r="A670" s="322" t="s">
        <v>290</v>
      </c>
      <c r="C670" s="325">
        <v>1411100040</v>
      </c>
      <c r="D670" s="322" t="s">
        <v>1047</v>
      </c>
      <c r="E670" s="455">
        <v>509</v>
      </c>
      <c r="F670" s="455">
        <v>225</v>
      </c>
      <c r="G670" s="455">
        <v>141</v>
      </c>
      <c r="H670" s="455">
        <v>38</v>
      </c>
      <c r="I670" s="455">
        <v>79</v>
      </c>
      <c r="J670" s="455">
        <v>8</v>
      </c>
      <c r="L670" s="455">
        <v>16</v>
      </c>
      <c r="M670" s="455">
        <v>12</v>
      </c>
      <c r="N670" s="455">
        <v>36</v>
      </c>
      <c r="O670" s="455">
        <v>20</v>
      </c>
      <c r="P670" s="455">
        <v>26</v>
      </c>
    </row>
    <row r="671" spans="1:18">
      <c r="A671" s="322" t="s">
        <v>290</v>
      </c>
      <c r="C671" s="325">
        <v>1411100080</v>
      </c>
      <c r="D671" s="322" t="s">
        <v>1048</v>
      </c>
      <c r="E671" s="455">
        <v>467</v>
      </c>
      <c r="F671" s="455">
        <v>1888</v>
      </c>
      <c r="G671" s="455">
        <v>2057</v>
      </c>
      <c r="H671" s="455">
        <v>2022</v>
      </c>
      <c r="I671" s="455">
        <v>328</v>
      </c>
      <c r="J671" s="455">
        <v>136</v>
      </c>
      <c r="K671" s="455">
        <v>103</v>
      </c>
      <c r="L671" s="455">
        <v>317</v>
      </c>
      <c r="M671" s="455">
        <v>40</v>
      </c>
      <c r="N671" s="455">
        <v>37</v>
      </c>
      <c r="O671" s="455">
        <v>39</v>
      </c>
      <c r="P671" s="455">
        <v>73</v>
      </c>
    </row>
    <row r="672" spans="1:18">
      <c r="A672" s="322" t="s">
        <v>290</v>
      </c>
      <c r="C672" s="325">
        <v>1412112000</v>
      </c>
      <c r="D672" s="322" t="s">
        <v>1049</v>
      </c>
      <c r="E672" s="455">
        <v>64818</v>
      </c>
      <c r="F672" s="455">
        <v>66685</v>
      </c>
      <c r="G672" s="455">
        <v>76649</v>
      </c>
      <c r="H672" s="455">
        <v>80515</v>
      </c>
      <c r="I672" s="455">
        <v>54592</v>
      </c>
      <c r="J672" s="455">
        <v>62570</v>
      </c>
      <c r="K672" s="455">
        <v>75680</v>
      </c>
      <c r="L672" s="455">
        <v>65805</v>
      </c>
      <c r="M672" s="455">
        <v>72762</v>
      </c>
      <c r="N672" s="455">
        <v>88816</v>
      </c>
      <c r="O672" s="455">
        <v>62689</v>
      </c>
      <c r="P672" s="455">
        <v>92673</v>
      </c>
      <c r="Q672" s="455">
        <v>92159</v>
      </c>
      <c r="R672" s="455">
        <v>94239</v>
      </c>
    </row>
    <row r="673" spans="1:18">
      <c r="A673" s="322" t="s">
        <v>290</v>
      </c>
      <c r="C673" s="325">
        <v>1412113000</v>
      </c>
      <c r="D673" s="322" t="s">
        <v>1050</v>
      </c>
      <c r="E673" s="455">
        <v>37311</v>
      </c>
      <c r="F673" s="455">
        <v>43252</v>
      </c>
      <c r="G673" s="455">
        <v>33191</v>
      </c>
      <c r="H673" s="455">
        <v>80619</v>
      </c>
      <c r="I673" s="455">
        <v>33727</v>
      </c>
      <c r="J673" s="455">
        <v>33756</v>
      </c>
      <c r="K673" s="455">
        <v>73090</v>
      </c>
      <c r="L673" s="455">
        <v>42945</v>
      </c>
      <c r="M673" s="455">
        <v>80672</v>
      </c>
      <c r="N673" s="455">
        <v>90940</v>
      </c>
      <c r="O673" s="455">
        <v>47891</v>
      </c>
      <c r="P673" s="455">
        <v>61359</v>
      </c>
      <c r="Q673" s="455">
        <v>58317</v>
      </c>
      <c r="R673" s="455">
        <v>42505</v>
      </c>
    </row>
    <row r="674" spans="1:18">
      <c r="A674" s="322" t="s">
        <v>290</v>
      </c>
      <c r="C674" s="325">
        <v>1412124000</v>
      </c>
      <c r="D674" s="322" t="s">
        <v>1051</v>
      </c>
      <c r="E674" s="455">
        <v>88507</v>
      </c>
      <c r="F674" s="455">
        <v>160964</v>
      </c>
      <c r="G674" s="455">
        <v>152223</v>
      </c>
      <c r="H674" s="455">
        <v>210786</v>
      </c>
      <c r="I674" s="455">
        <v>58385</v>
      </c>
      <c r="J674" s="455">
        <v>34914</v>
      </c>
      <c r="K674" s="455">
        <v>89316</v>
      </c>
      <c r="L674" s="455">
        <v>42732</v>
      </c>
      <c r="M674" s="455">
        <v>56597</v>
      </c>
      <c r="N674" s="455">
        <v>49530</v>
      </c>
      <c r="O674" s="455">
        <v>66141</v>
      </c>
      <c r="P674" s="455">
        <v>65620</v>
      </c>
      <c r="Q674" s="455">
        <v>74791</v>
      </c>
      <c r="R674" s="455">
        <v>66046</v>
      </c>
    </row>
    <row r="675" spans="1:18">
      <c r="A675" s="322" t="s">
        <v>290</v>
      </c>
      <c r="C675" s="325">
        <v>1412125000</v>
      </c>
      <c r="D675" s="322" t="s">
        <v>1052</v>
      </c>
      <c r="E675" s="455">
        <v>56062</v>
      </c>
      <c r="F675" s="455">
        <v>78278</v>
      </c>
      <c r="G675" s="455">
        <v>80942</v>
      </c>
      <c r="H675" s="455">
        <v>94285</v>
      </c>
      <c r="I675" s="455">
        <v>40792</v>
      </c>
      <c r="J675" s="455">
        <v>28725</v>
      </c>
      <c r="K675" s="455">
        <v>38322</v>
      </c>
      <c r="L675" s="455">
        <v>25056</v>
      </c>
      <c r="M675" s="455">
        <v>31138</v>
      </c>
      <c r="N675" s="455">
        <v>29422</v>
      </c>
      <c r="O675" s="455">
        <v>27633</v>
      </c>
      <c r="P675" s="455">
        <v>20997</v>
      </c>
      <c r="Q675" s="455">
        <v>17099</v>
      </c>
      <c r="R675" s="455">
        <v>13391</v>
      </c>
    </row>
    <row r="676" spans="1:18">
      <c r="A676" s="322" t="s">
        <v>290</v>
      </c>
      <c r="C676" s="325">
        <v>1412212000</v>
      </c>
      <c r="D676" s="322" t="s">
        <v>1053</v>
      </c>
      <c r="E676" s="455">
        <v>209</v>
      </c>
      <c r="F676" s="455">
        <v>3230</v>
      </c>
      <c r="G676" s="455">
        <v>5907</v>
      </c>
      <c r="H676" s="455">
        <v>21048</v>
      </c>
      <c r="I676" s="455">
        <v>11981</v>
      </c>
      <c r="J676" s="455">
        <v>7529</v>
      </c>
      <c r="K676" s="455">
        <v>9575</v>
      </c>
      <c r="L676" s="455">
        <v>6829</v>
      </c>
      <c r="M676" s="455">
        <v>6892</v>
      </c>
      <c r="N676" s="455">
        <v>7392</v>
      </c>
      <c r="O676" s="455">
        <v>12906</v>
      </c>
      <c r="P676" s="455">
        <v>8114</v>
      </c>
      <c r="Q676" s="455">
        <v>369</v>
      </c>
      <c r="R676" s="455">
        <v>25</v>
      </c>
    </row>
    <row r="677" spans="1:18">
      <c r="A677" s="322" t="s">
        <v>290</v>
      </c>
      <c r="C677" s="325">
        <v>1412213000</v>
      </c>
      <c r="D677" s="322" t="s">
        <v>1054</v>
      </c>
      <c r="E677" s="455">
        <v>91904</v>
      </c>
      <c r="F677" s="455">
        <v>144859</v>
      </c>
      <c r="G677" s="455">
        <v>146050</v>
      </c>
      <c r="H677" s="455">
        <v>200376</v>
      </c>
      <c r="I677" s="455">
        <v>150563</v>
      </c>
      <c r="J677" s="455">
        <v>66119</v>
      </c>
      <c r="K677" s="455">
        <v>31192</v>
      </c>
      <c r="L677" s="455">
        <v>19406</v>
      </c>
      <c r="M677" s="455">
        <v>7477</v>
      </c>
      <c r="N677" s="455">
        <v>6668</v>
      </c>
      <c r="O677" s="455">
        <v>12550</v>
      </c>
      <c r="P677" s="455">
        <v>7863</v>
      </c>
      <c r="Q677" s="455">
        <v>9978</v>
      </c>
      <c r="R677" s="455">
        <v>11775</v>
      </c>
    </row>
    <row r="678" spans="1:18">
      <c r="A678" s="322" t="s">
        <v>290</v>
      </c>
      <c r="C678" s="325">
        <v>1412224000</v>
      </c>
      <c r="D678" s="322" t="s">
        <v>1055</v>
      </c>
      <c r="E678" s="455">
        <v>7138</v>
      </c>
      <c r="F678" s="455">
        <v>46956</v>
      </c>
      <c r="G678" s="455">
        <v>47298</v>
      </c>
      <c r="H678" s="455">
        <v>28119</v>
      </c>
      <c r="I678" s="455">
        <v>70882</v>
      </c>
      <c r="J678" s="455">
        <v>68592</v>
      </c>
      <c r="K678" s="455">
        <v>82514</v>
      </c>
      <c r="L678" s="455">
        <v>66042</v>
      </c>
      <c r="M678" s="455">
        <v>45611</v>
      </c>
      <c r="N678" s="455">
        <v>28773</v>
      </c>
      <c r="O678" s="455">
        <v>16192</v>
      </c>
      <c r="P678" s="455">
        <v>9732</v>
      </c>
      <c r="Q678" s="455">
        <v>23052</v>
      </c>
      <c r="R678" s="455">
        <v>19098</v>
      </c>
    </row>
    <row r="679" spans="1:18">
      <c r="A679" s="322" t="s">
        <v>290</v>
      </c>
      <c r="C679" s="325">
        <v>1412225000</v>
      </c>
      <c r="D679" s="322" t="s">
        <v>1056</v>
      </c>
      <c r="E679" s="455">
        <v>261</v>
      </c>
      <c r="F679" s="455">
        <v>333</v>
      </c>
      <c r="G679" s="455">
        <v>1190</v>
      </c>
      <c r="H679" s="455">
        <v>2783</v>
      </c>
      <c r="I679" s="455">
        <v>3067</v>
      </c>
      <c r="J679" s="455">
        <v>8094</v>
      </c>
      <c r="K679" s="455">
        <v>7452</v>
      </c>
      <c r="L679" s="455">
        <v>6728</v>
      </c>
      <c r="M679" s="455">
        <v>11715</v>
      </c>
      <c r="N679" s="455">
        <v>7978</v>
      </c>
      <c r="O679" s="455">
        <v>3752</v>
      </c>
      <c r="P679" s="455">
        <v>2697</v>
      </c>
    </row>
    <row r="680" spans="1:18">
      <c r="A680" s="322" t="s">
        <v>290</v>
      </c>
      <c r="C680" s="325">
        <v>1412301300</v>
      </c>
      <c r="D680" s="322" t="s">
        <v>1057</v>
      </c>
      <c r="E680" s="455">
        <v>285254</v>
      </c>
      <c r="F680" s="455">
        <v>210582</v>
      </c>
      <c r="G680" s="455">
        <v>189491</v>
      </c>
      <c r="H680" s="455">
        <v>268244</v>
      </c>
      <c r="I680" s="455">
        <v>130159</v>
      </c>
      <c r="J680" s="455">
        <v>139828</v>
      </c>
      <c r="K680" s="455">
        <v>184017</v>
      </c>
      <c r="L680" s="455">
        <v>254546</v>
      </c>
      <c r="M680" s="455">
        <v>262326</v>
      </c>
      <c r="N680" s="455">
        <v>216878</v>
      </c>
      <c r="O680" s="455">
        <v>316304</v>
      </c>
      <c r="P680" s="455">
        <v>179403</v>
      </c>
      <c r="Q680" s="455">
        <v>166079</v>
      </c>
      <c r="R680" s="455">
        <v>146344</v>
      </c>
    </row>
    <row r="681" spans="1:18">
      <c r="A681" s="322" t="s">
        <v>290</v>
      </c>
      <c r="C681" s="325">
        <v>1412302300</v>
      </c>
      <c r="D681" s="322" t="s">
        <v>1058</v>
      </c>
      <c r="E681" s="455">
        <v>177365</v>
      </c>
      <c r="F681" s="455">
        <v>162011</v>
      </c>
      <c r="G681" s="455">
        <v>105607</v>
      </c>
      <c r="H681" s="455">
        <v>93974</v>
      </c>
      <c r="I681" s="455">
        <v>73695</v>
      </c>
      <c r="J681" s="455">
        <v>85036</v>
      </c>
      <c r="K681" s="455">
        <v>103304</v>
      </c>
      <c r="L681" s="455">
        <v>109203</v>
      </c>
      <c r="M681" s="455">
        <v>96211</v>
      </c>
      <c r="N681" s="455">
        <v>94751</v>
      </c>
      <c r="O681" s="455">
        <v>94134</v>
      </c>
      <c r="P681" s="455">
        <v>91921</v>
      </c>
      <c r="Q681" s="455">
        <v>98277</v>
      </c>
      <c r="R681" s="455">
        <v>83320</v>
      </c>
    </row>
    <row r="682" spans="1:18">
      <c r="A682" s="322" t="s">
        <v>290</v>
      </c>
      <c r="C682" s="325">
        <v>1413111000</v>
      </c>
      <c r="D682" s="322" t="s">
        <v>1059</v>
      </c>
      <c r="F682" s="455">
        <v>178</v>
      </c>
      <c r="G682" s="455">
        <v>107</v>
      </c>
      <c r="H682" s="455">
        <v>2814</v>
      </c>
      <c r="I682" s="455">
        <v>177</v>
      </c>
      <c r="J682" s="455">
        <v>749</v>
      </c>
      <c r="K682" s="455">
        <v>2079</v>
      </c>
      <c r="L682" s="455">
        <v>2433</v>
      </c>
      <c r="M682" s="455">
        <v>863</v>
      </c>
      <c r="N682" s="455">
        <v>1</v>
      </c>
      <c r="O682" s="455">
        <v>12275</v>
      </c>
      <c r="P682" s="455">
        <v>16817</v>
      </c>
      <c r="Q682" s="455">
        <v>33627</v>
      </c>
      <c r="R682" s="455">
        <v>19383</v>
      </c>
    </row>
    <row r="683" spans="1:18">
      <c r="A683" s="322" t="s">
        <v>290</v>
      </c>
      <c r="C683" s="325">
        <v>1413112000</v>
      </c>
      <c r="D683" s="322" t="s">
        <v>1060</v>
      </c>
      <c r="E683" s="455">
        <v>418</v>
      </c>
      <c r="F683" s="455">
        <v>1284</v>
      </c>
      <c r="G683" s="455">
        <v>4238</v>
      </c>
      <c r="H683" s="455">
        <v>1595</v>
      </c>
      <c r="I683" s="455">
        <v>276</v>
      </c>
      <c r="J683" s="455">
        <v>452</v>
      </c>
      <c r="K683" s="455">
        <v>5900</v>
      </c>
      <c r="L683" s="455">
        <v>8373</v>
      </c>
      <c r="M683" s="455">
        <v>1092</v>
      </c>
      <c r="N683" s="455">
        <v>748</v>
      </c>
      <c r="O683" s="455">
        <v>4288</v>
      </c>
      <c r="P683" s="455">
        <v>8831</v>
      </c>
      <c r="Q683" s="455">
        <v>9115</v>
      </c>
      <c r="R683" s="455">
        <v>13732</v>
      </c>
    </row>
    <row r="684" spans="1:18">
      <c r="A684" s="322" t="s">
        <v>290</v>
      </c>
      <c r="C684" s="325">
        <v>1413123000</v>
      </c>
      <c r="D684" s="322" t="s">
        <v>1061</v>
      </c>
      <c r="E684" s="455">
        <v>1098</v>
      </c>
      <c r="F684" s="455">
        <v>952</v>
      </c>
      <c r="G684" s="455">
        <v>14208</v>
      </c>
      <c r="H684" s="455">
        <v>11113</v>
      </c>
      <c r="I684" s="455">
        <v>19240</v>
      </c>
      <c r="J684" s="455">
        <v>53857</v>
      </c>
      <c r="K684" s="455">
        <v>61783</v>
      </c>
      <c r="L684" s="455">
        <v>71982</v>
      </c>
      <c r="M684" s="455">
        <v>54790</v>
      </c>
      <c r="N684" s="455">
        <v>76401</v>
      </c>
      <c r="O684" s="455">
        <v>100051</v>
      </c>
      <c r="P684" s="455">
        <v>132117</v>
      </c>
      <c r="Q684" s="455">
        <v>145774</v>
      </c>
      <c r="R684" s="455">
        <v>184846</v>
      </c>
    </row>
    <row r="685" spans="1:18">
      <c r="A685" s="322" t="s">
        <v>290</v>
      </c>
      <c r="C685" s="325">
        <v>1413126000</v>
      </c>
      <c r="D685" s="322" t="s">
        <v>1062</v>
      </c>
      <c r="E685" s="455">
        <v>53</v>
      </c>
      <c r="F685" s="455">
        <v>251</v>
      </c>
      <c r="G685" s="455">
        <v>607</v>
      </c>
      <c r="H685" s="455">
        <v>207</v>
      </c>
      <c r="I685" s="455">
        <v>113</v>
      </c>
      <c r="J685" s="455">
        <v>2</v>
      </c>
      <c r="K685" s="455">
        <v>7</v>
      </c>
      <c r="L685" s="455">
        <v>8284</v>
      </c>
      <c r="N685" s="455">
        <v>590</v>
      </c>
      <c r="O685" s="455">
        <v>10382</v>
      </c>
      <c r="P685" s="455">
        <v>1895</v>
      </c>
      <c r="Q685" s="455">
        <v>3480</v>
      </c>
      <c r="R685" s="455">
        <v>2205</v>
      </c>
    </row>
    <row r="686" spans="1:18">
      <c r="A686" s="322" t="s">
        <v>290</v>
      </c>
      <c r="C686" s="325">
        <v>1413127000</v>
      </c>
      <c r="D686" s="322" t="s">
        <v>1063</v>
      </c>
      <c r="E686" s="455">
        <v>223197</v>
      </c>
      <c r="F686" s="455">
        <v>185989</v>
      </c>
      <c r="G686" s="455">
        <v>43825</v>
      </c>
      <c r="H686" s="455">
        <v>102610</v>
      </c>
      <c r="I686" s="455">
        <v>48710</v>
      </c>
      <c r="J686" s="455">
        <v>47896</v>
      </c>
      <c r="K686" s="455">
        <v>85852</v>
      </c>
      <c r="L686" s="455">
        <v>116340</v>
      </c>
      <c r="M686" s="455">
        <v>76018</v>
      </c>
      <c r="N686" s="455">
        <v>103531</v>
      </c>
      <c r="O686" s="455">
        <v>127235</v>
      </c>
      <c r="P686" s="455">
        <v>144277</v>
      </c>
      <c r="Q686" s="455">
        <v>615572</v>
      </c>
      <c r="R686" s="455">
        <v>1445067</v>
      </c>
    </row>
    <row r="687" spans="1:18">
      <c r="A687" s="322" t="s">
        <v>290</v>
      </c>
      <c r="C687" s="325">
        <v>1413131000</v>
      </c>
      <c r="D687" s="322" t="s">
        <v>1064</v>
      </c>
      <c r="E687" s="455">
        <v>763</v>
      </c>
      <c r="F687" s="455">
        <v>17489</v>
      </c>
      <c r="G687" s="455">
        <v>15577</v>
      </c>
      <c r="H687" s="455">
        <v>1670</v>
      </c>
      <c r="I687" s="455">
        <v>2126</v>
      </c>
      <c r="J687" s="455">
        <v>15724</v>
      </c>
      <c r="K687" s="455">
        <v>2974</v>
      </c>
      <c r="L687" s="455">
        <v>5449</v>
      </c>
      <c r="M687" s="455">
        <v>1700</v>
      </c>
      <c r="N687" s="455">
        <v>5933</v>
      </c>
      <c r="O687" s="455">
        <v>3571</v>
      </c>
      <c r="P687" s="455">
        <v>3130</v>
      </c>
      <c r="Q687" s="455">
        <v>3703</v>
      </c>
      <c r="R687" s="455">
        <v>6912</v>
      </c>
    </row>
    <row r="688" spans="1:18">
      <c r="A688" s="322" t="s">
        <v>290</v>
      </c>
      <c r="C688" s="325">
        <v>1413132000</v>
      </c>
      <c r="D688" s="322" t="s">
        <v>1065</v>
      </c>
      <c r="G688" s="455">
        <v>2</v>
      </c>
      <c r="H688" s="455">
        <v>26</v>
      </c>
      <c r="I688" s="455">
        <v>525</v>
      </c>
      <c r="J688" s="455">
        <v>2645</v>
      </c>
      <c r="K688" s="455">
        <v>1628</v>
      </c>
      <c r="L688" s="455">
        <v>1194</v>
      </c>
      <c r="M688" s="455">
        <v>81</v>
      </c>
      <c r="N688" s="455">
        <v>38</v>
      </c>
      <c r="O688" s="455">
        <v>2116</v>
      </c>
      <c r="P688" s="455">
        <v>3645</v>
      </c>
      <c r="Q688" s="455">
        <v>2580</v>
      </c>
      <c r="R688" s="455">
        <v>998</v>
      </c>
    </row>
    <row r="689" spans="1:18">
      <c r="A689" s="322" t="s">
        <v>290</v>
      </c>
      <c r="C689" s="325">
        <v>1413143000</v>
      </c>
      <c r="D689" s="322" t="s">
        <v>1066</v>
      </c>
      <c r="E689" s="455">
        <v>12997</v>
      </c>
      <c r="F689" s="455">
        <v>8121</v>
      </c>
      <c r="G689" s="455">
        <v>4056</v>
      </c>
      <c r="H689" s="455">
        <v>15445</v>
      </c>
      <c r="I689" s="455">
        <v>71695</v>
      </c>
      <c r="J689" s="455">
        <v>99346</v>
      </c>
      <c r="K689" s="455">
        <v>118115</v>
      </c>
      <c r="L689" s="455">
        <v>120211</v>
      </c>
      <c r="M689" s="455">
        <v>101729</v>
      </c>
      <c r="N689" s="455">
        <v>132663</v>
      </c>
      <c r="O689" s="455">
        <v>159589</v>
      </c>
      <c r="P689" s="455">
        <v>169010</v>
      </c>
      <c r="Q689" s="455">
        <v>166994</v>
      </c>
      <c r="R689" s="455">
        <v>157780</v>
      </c>
    </row>
    <row r="690" spans="1:18">
      <c r="A690" s="322" t="s">
        <v>290</v>
      </c>
      <c r="C690" s="325">
        <v>1413146000</v>
      </c>
      <c r="D690" s="322" t="s">
        <v>1067</v>
      </c>
      <c r="E690" s="455">
        <v>1935</v>
      </c>
      <c r="F690" s="455">
        <v>169</v>
      </c>
      <c r="G690" s="455">
        <v>3268</v>
      </c>
      <c r="H690" s="455">
        <v>6175</v>
      </c>
      <c r="I690" s="455">
        <v>4201</v>
      </c>
      <c r="J690" s="455">
        <v>74851</v>
      </c>
      <c r="K690" s="455">
        <v>65861</v>
      </c>
      <c r="L690" s="455">
        <v>21661</v>
      </c>
      <c r="M690" s="455">
        <v>32905</v>
      </c>
      <c r="N690" s="455">
        <v>11832</v>
      </c>
      <c r="O690" s="455">
        <v>7533</v>
      </c>
      <c r="P690" s="455">
        <v>4169</v>
      </c>
      <c r="Q690" s="455">
        <v>64930</v>
      </c>
      <c r="R690" s="455">
        <v>223809</v>
      </c>
    </row>
    <row r="691" spans="1:18">
      <c r="A691" s="322" t="s">
        <v>290</v>
      </c>
      <c r="C691" s="325">
        <v>1413147000</v>
      </c>
      <c r="D691" s="322" t="s">
        <v>1068</v>
      </c>
      <c r="E691" s="455">
        <v>17208</v>
      </c>
      <c r="F691" s="455">
        <v>37245</v>
      </c>
      <c r="G691" s="455">
        <v>119439</v>
      </c>
      <c r="H691" s="455">
        <v>121721</v>
      </c>
      <c r="I691" s="455">
        <v>26562</v>
      </c>
      <c r="J691" s="455">
        <v>75967</v>
      </c>
      <c r="K691" s="455">
        <v>132899</v>
      </c>
      <c r="L691" s="455">
        <v>129329</v>
      </c>
      <c r="M691" s="455">
        <v>182024</v>
      </c>
      <c r="N691" s="455">
        <v>180405</v>
      </c>
      <c r="O691" s="455">
        <v>223153</v>
      </c>
      <c r="P691" s="455">
        <v>205738</v>
      </c>
      <c r="Q691" s="455">
        <v>217514</v>
      </c>
      <c r="R691" s="455">
        <v>294774</v>
      </c>
    </row>
    <row r="692" spans="1:18">
      <c r="A692" s="322" t="s">
        <v>290</v>
      </c>
      <c r="C692" s="325">
        <v>1413148000</v>
      </c>
      <c r="D692" s="322" t="s">
        <v>1069</v>
      </c>
      <c r="E692" s="455">
        <v>107800</v>
      </c>
      <c r="F692" s="455">
        <v>44929</v>
      </c>
      <c r="G692" s="455">
        <v>26725</v>
      </c>
      <c r="H692" s="455">
        <v>47855</v>
      </c>
      <c r="I692" s="455">
        <v>28833</v>
      </c>
      <c r="J692" s="455">
        <v>28338</v>
      </c>
      <c r="K692" s="455">
        <v>26263</v>
      </c>
      <c r="L692" s="455">
        <v>25054</v>
      </c>
      <c r="M692" s="455">
        <v>46415</v>
      </c>
      <c r="N692" s="455">
        <v>49675</v>
      </c>
      <c r="O692" s="455">
        <v>51457</v>
      </c>
      <c r="P692" s="455">
        <v>53335</v>
      </c>
      <c r="Q692" s="455">
        <v>48185</v>
      </c>
      <c r="R692" s="455">
        <v>43871</v>
      </c>
    </row>
    <row r="693" spans="1:18">
      <c r="A693" s="322" t="s">
        <v>290</v>
      </c>
      <c r="C693" s="325">
        <v>1413149000</v>
      </c>
      <c r="D693" s="322" t="s">
        <v>1070</v>
      </c>
      <c r="E693" s="455">
        <v>1120107</v>
      </c>
      <c r="F693" s="455">
        <v>915011</v>
      </c>
      <c r="G693" s="455">
        <v>1479318</v>
      </c>
      <c r="H693" s="455">
        <v>644997</v>
      </c>
      <c r="I693" s="455">
        <v>374376</v>
      </c>
      <c r="J693" s="455">
        <v>537720</v>
      </c>
      <c r="K693" s="455">
        <v>534712</v>
      </c>
      <c r="L693" s="455">
        <v>649643</v>
      </c>
      <c r="M693" s="455">
        <v>747479</v>
      </c>
      <c r="N693" s="455">
        <v>864673</v>
      </c>
      <c r="O693" s="455">
        <v>633257</v>
      </c>
      <c r="P693" s="455">
        <v>627898</v>
      </c>
      <c r="Q693" s="455">
        <v>2010224</v>
      </c>
      <c r="R693" s="455">
        <v>4315421</v>
      </c>
    </row>
    <row r="694" spans="1:18">
      <c r="A694" s="322" t="s">
        <v>290</v>
      </c>
      <c r="C694" s="325">
        <v>1413211000</v>
      </c>
      <c r="D694" s="322" t="s">
        <v>1071</v>
      </c>
      <c r="E694" s="455">
        <v>1021</v>
      </c>
      <c r="F694" s="455">
        <v>505</v>
      </c>
      <c r="G694" s="455">
        <v>1158</v>
      </c>
      <c r="H694" s="455">
        <v>2221</v>
      </c>
      <c r="I694" s="455">
        <v>2866</v>
      </c>
      <c r="J694" s="455">
        <v>106</v>
      </c>
      <c r="K694" s="455">
        <v>128</v>
      </c>
      <c r="L694" s="455">
        <v>1526</v>
      </c>
      <c r="M694" s="455">
        <v>1763</v>
      </c>
    </row>
    <row r="695" spans="1:18">
      <c r="A695" s="322" t="s">
        <v>290</v>
      </c>
      <c r="C695" s="325">
        <v>1413211500</v>
      </c>
      <c r="D695" s="322" t="s">
        <v>1072</v>
      </c>
      <c r="N695" s="455">
        <v>12494</v>
      </c>
      <c r="O695" s="455">
        <v>5105</v>
      </c>
      <c r="P695" s="455">
        <v>11505</v>
      </c>
      <c r="Q695" s="455">
        <v>10283</v>
      </c>
      <c r="R695" s="455">
        <v>7218</v>
      </c>
    </row>
    <row r="696" spans="1:18">
      <c r="A696" s="322" t="s">
        <v>290</v>
      </c>
      <c r="C696" s="325">
        <v>1413212000</v>
      </c>
      <c r="D696" s="322" t="s">
        <v>1073</v>
      </c>
      <c r="E696" s="455">
        <v>1389</v>
      </c>
      <c r="F696" s="455">
        <v>7480</v>
      </c>
      <c r="G696" s="455">
        <v>6264</v>
      </c>
      <c r="H696" s="455">
        <v>11528</v>
      </c>
      <c r="I696" s="455">
        <v>27537</v>
      </c>
      <c r="J696" s="455">
        <v>24396</v>
      </c>
      <c r="K696" s="455">
        <v>20952</v>
      </c>
      <c r="L696" s="455">
        <v>3018</v>
      </c>
      <c r="M696" s="455">
        <v>4236</v>
      </c>
    </row>
    <row r="697" spans="1:18">
      <c r="A697" s="322" t="s">
        <v>290</v>
      </c>
      <c r="C697" s="325">
        <v>1413213000</v>
      </c>
      <c r="D697" s="322" t="s">
        <v>1074</v>
      </c>
      <c r="E697" s="455">
        <v>14565</v>
      </c>
      <c r="F697" s="455">
        <v>25204</v>
      </c>
      <c r="G697" s="455">
        <v>33156</v>
      </c>
      <c r="H697" s="455">
        <v>40184</v>
      </c>
      <c r="I697" s="455">
        <v>25679</v>
      </c>
      <c r="J697" s="455">
        <v>16349</v>
      </c>
      <c r="K697" s="455">
        <v>25559</v>
      </c>
      <c r="L697" s="455">
        <v>39630</v>
      </c>
      <c r="M697" s="455">
        <v>37439</v>
      </c>
      <c r="N697" s="455">
        <v>44785</v>
      </c>
      <c r="O697" s="455">
        <v>23065</v>
      </c>
      <c r="P697" s="455">
        <v>18918</v>
      </c>
      <c r="Q697" s="455">
        <v>38150</v>
      </c>
      <c r="R697" s="455">
        <v>125043</v>
      </c>
    </row>
    <row r="698" spans="1:18">
      <c r="A698" s="322" t="s">
        <v>290</v>
      </c>
      <c r="C698" s="325">
        <v>1413220000</v>
      </c>
      <c r="D698" s="322" t="s">
        <v>1075</v>
      </c>
      <c r="N698" s="455">
        <v>31139</v>
      </c>
      <c r="O698" s="455">
        <v>18153</v>
      </c>
      <c r="P698" s="455">
        <v>21703</v>
      </c>
      <c r="Q698" s="455">
        <v>10830</v>
      </c>
      <c r="R698" s="455">
        <v>12402</v>
      </c>
    </row>
    <row r="699" spans="1:18">
      <c r="A699" s="322" t="s">
        <v>290</v>
      </c>
      <c r="C699" s="325">
        <v>1413221000</v>
      </c>
      <c r="D699" s="322" t="s">
        <v>1076</v>
      </c>
      <c r="E699" s="455">
        <v>13207</v>
      </c>
      <c r="F699" s="455">
        <v>43513</v>
      </c>
      <c r="G699" s="455">
        <v>45840</v>
      </c>
      <c r="H699" s="455">
        <v>44934</v>
      </c>
      <c r="I699" s="455">
        <v>19980</v>
      </c>
      <c r="J699" s="455">
        <v>15511</v>
      </c>
      <c r="K699" s="455">
        <v>18178</v>
      </c>
      <c r="L699" s="455">
        <v>24757</v>
      </c>
      <c r="M699" s="455">
        <v>29539</v>
      </c>
    </row>
    <row r="700" spans="1:18">
      <c r="A700" s="322" t="s">
        <v>290</v>
      </c>
      <c r="C700" s="325">
        <v>1413222000</v>
      </c>
      <c r="D700" s="322" t="s">
        <v>1077</v>
      </c>
      <c r="E700" s="455">
        <v>190</v>
      </c>
      <c r="F700" s="455">
        <v>109</v>
      </c>
      <c r="G700" s="455">
        <v>4006</v>
      </c>
      <c r="H700" s="455">
        <v>418</v>
      </c>
      <c r="J700" s="455">
        <v>82</v>
      </c>
      <c r="L700" s="455">
        <v>547</v>
      </c>
      <c r="M700" s="455">
        <v>372</v>
      </c>
    </row>
    <row r="701" spans="1:18">
      <c r="A701" s="322" t="s">
        <v>290</v>
      </c>
      <c r="C701" s="325">
        <v>1413230000</v>
      </c>
      <c r="D701" s="322" t="s">
        <v>1078</v>
      </c>
      <c r="E701" s="455">
        <v>15509</v>
      </c>
      <c r="F701" s="455">
        <v>38980</v>
      </c>
      <c r="G701" s="455">
        <v>46945</v>
      </c>
      <c r="H701" s="455">
        <v>55499</v>
      </c>
      <c r="I701" s="455">
        <v>83905</v>
      </c>
      <c r="J701" s="455">
        <v>99318</v>
      </c>
      <c r="K701" s="455">
        <v>113684</v>
      </c>
      <c r="L701" s="455">
        <v>114937</v>
      </c>
      <c r="M701" s="455">
        <v>107678</v>
      </c>
      <c r="N701" s="455">
        <v>156426</v>
      </c>
      <c r="O701" s="455">
        <v>155504</v>
      </c>
      <c r="P701" s="455">
        <v>117799</v>
      </c>
      <c r="Q701" s="455">
        <v>137862</v>
      </c>
      <c r="R701" s="455">
        <v>154276</v>
      </c>
    </row>
    <row r="702" spans="1:18">
      <c r="A702" s="322" t="s">
        <v>290</v>
      </c>
      <c r="C702" s="325">
        <v>1413244200</v>
      </c>
      <c r="D702" s="322" t="s">
        <v>1079</v>
      </c>
      <c r="E702" s="455">
        <v>9471</v>
      </c>
      <c r="F702" s="455">
        <v>7970</v>
      </c>
      <c r="G702" s="455">
        <v>7961</v>
      </c>
      <c r="H702" s="455">
        <v>9522</v>
      </c>
      <c r="I702" s="455">
        <v>8797</v>
      </c>
      <c r="J702" s="455">
        <v>9032</v>
      </c>
      <c r="K702" s="455">
        <v>7914</v>
      </c>
      <c r="L702" s="455">
        <v>5482</v>
      </c>
      <c r="M702" s="455">
        <v>7710</v>
      </c>
      <c r="N702" s="455">
        <v>2878</v>
      </c>
      <c r="R702" s="455">
        <v>304</v>
      </c>
    </row>
    <row r="703" spans="1:18">
      <c r="A703" s="322" t="s">
        <v>290</v>
      </c>
      <c r="C703" s="325">
        <v>1413244400</v>
      </c>
      <c r="D703" s="322" t="s">
        <v>1080</v>
      </c>
      <c r="F703" s="455">
        <v>29142</v>
      </c>
      <c r="G703" s="455">
        <v>31109</v>
      </c>
      <c r="H703" s="455">
        <v>44166</v>
      </c>
      <c r="I703" s="455">
        <v>17186</v>
      </c>
      <c r="J703" s="455">
        <v>10115</v>
      </c>
      <c r="K703" s="455">
        <v>3294</v>
      </c>
      <c r="L703" s="455">
        <v>8261</v>
      </c>
      <c r="M703" s="455">
        <v>15177</v>
      </c>
      <c r="N703" s="455">
        <v>18146</v>
      </c>
      <c r="O703" s="455">
        <v>17078</v>
      </c>
      <c r="P703" s="455">
        <v>17993</v>
      </c>
      <c r="Q703" s="455">
        <v>23899</v>
      </c>
      <c r="R703" s="455">
        <v>21878</v>
      </c>
    </row>
    <row r="704" spans="1:18">
      <c r="A704" s="322" t="s">
        <v>290</v>
      </c>
      <c r="C704" s="325">
        <v>1413244500</v>
      </c>
      <c r="D704" s="322" t="s">
        <v>1081</v>
      </c>
      <c r="E704" s="455">
        <v>5386</v>
      </c>
      <c r="F704" s="455">
        <v>16174</v>
      </c>
      <c r="G704" s="455">
        <v>18064</v>
      </c>
      <c r="H704" s="455">
        <v>18568</v>
      </c>
      <c r="I704" s="455">
        <v>57092</v>
      </c>
      <c r="J704" s="455">
        <v>68406</v>
      </c>
      <c r="K704" s="455">
        <v>88437</v>
      </c>
      <c r="L704" s="455">
        <v>100789</v>
      </c>
      <c r="M704" s="455">
        <v>93337</v>
      </c>
      <c r="N704" s="455">
        <v>123650</v>
      </c>
      <c r="O704" s="455">
        <v>133381</v>
      </c>
      <c r="P704" s="455">
        <v>117949</v>
      </c>
      <c r="Q704" s="455">
        <v>109715</v>
      </c>
      <c r="R704" s="455">
        <v>110999</v>
      </c>
    </row>
    <row r="705" spans="1:18">
      <c r="A705" s="322" t="s">
        <v>290</v>
      </c>
      <c r="C705" s="325">
        <v>1413244800</v>
      </c>
      <c r="D705" s="322" t="s">
        <v>1082</v>
      </c>
      <c r="E705" s="455">
        <v>27130</v>
      </c>
      <c r="F705" s="455">
        <v>20477</v>
      </c>
      <c r="G705" s="455">
        <v>19083</v>
      </c>
      <c r="H705" s="455">
        <v>39336</v>
      </c>
      <c r="I705" s="455">
        <v>8589</v>
      </c>
      <c r="J705" s="455">
        <v>4327</v>
      </c>
      <c r="K705" s="455">
        <v>4202</v>
      </c>
      <c r="L705" s="455">
        <v>10283</v>
      </c>
      <c r="M705" s="455">
        <v>14007</v>
      </c>
      <c r="N705" s="455">
        <v>13600</v>
      </c>
      <c r="O705" s="455">
        <v>12440</v>
      </c>
      <c r="P705" s="455">
        <v>10851</v>
      </c>
      <c r="Q705" s="455">
        <v>7382</v>
      </c>
      <c r="R705" s="455">
        <v>5743</v>
      </c>
    </row>
    <row r="706" spans="1:18">
      <c r="A706" s="322" t="s">
        <v>290</v>
      </c>
      <c r="C706" s="325">
        <v>1413244900</v>
      </c>
      <c r="D706" s="322" t="s">
        <v>1083</v>
      </c>
      <c r="E706" s="455">
        <v>234</v>
      </c>
      <c r="F706" s="455">
        <v>1433</v>
      </c>
      <c r="G706" s="455">
        <v>4899</v>
      </c>
      <c r="H706" s="455">
        <v>4596</v>
      </c>
      <c r="I706" s="455">
        <v>128</v>
      </c>
      <c r="J706" s="455">
        <v>904</v>
      </c>
      <c r="K706" s="455">
        <v>145</v>
      </c>
      <c r="L706" s="455">
        <v>158</v>
      </c>
      <c r="M706" s="455">
        <v>480</v>
      </c>
      <c r="N706" s="455">
        <v>217</v>
      </c>
      <c r="O706" s="455">
        <v>390</v>
      </c>
      <c r="P706" s="455">
        <v>997</v>
      </c>
      <c r="Q706" s="455">
        <v>243</v>
      </c>
      <c r="R706" s="455">
        <v>104</v>
      </c>
    </row>
    <row r="707" spans="1:18">
      <c r="A707" s="322" t="s">
        <v>290</v>
      </c>
      <c r="C707" s="325">
        <v>1413245500</v>
      </c>
      <c r="D707" s="322" t="s">
        <v>1084</v>
      </c>
      <c r="E707" s="455">
        <v>5472</v>
      </c>
      <c r="F707" s="455">
        <v>2398</v>
      </c>
      <c r="G707" s="455">
        <v>50200</v>
      </c>
      <c r="H707" s="455">
        <v>4231</v>
      </c>
      <c r="I707" s="455">
        <v>16</v>
      </c>
      <c r="K707" s="455">
        <v>109</v>
      </c>
      <c r="L707" s="455">
        <v>472</v>
      </c>
      <c r="M707" s="455">
        <v>66</v>
      </c>
      <c r="P707" s="455">
        <v>553</v>
      </c>
    </row>
    <row r="708" spans="1:18">
      <c r="A708" s="322" t="s">
        <v>290</v>
      </c>
      <c r="C708" s="325">
        <v>1413246000</v>
      </c>
      <c r="D708" s="322" t="s">
        <v>1085</v>
      </c>
      <c r="E708" s="455">
        <v>2468</v>
      </c>
      <c r="F708" s="455">
        <v>65882</v>
      </c>
      <c r="G708" s="455">
        <v>113097</v>
      </c>
      <c r="H708" s="455">
        <v>53084</v>
      </c>
      <c r="I708" s="455">
        <v>5805</v>
      </c>
      <c r="J708" s="455">
        <v>83096</v>
      </c>
      <c r="K708" s="455">
        <v>6105</v>
      </c>
      <c r="L708" s="455">
        <v>4160</v>
      </c>
      <c r="M708" s="455">
        <v>11838</v>
      </c>
      <c r="N708" s="455">
        <v>5</v>
      </c>
      <c r="O708" s="455">
        <v>2</v>
      </c>
      <c r="P708" s="455">
        <v>1003</v>
      </c>
      <c r="Q708" s="455">
        <v>3051</v>
      </c>
      <c r="R708" s="455">
        <v>8962</v>
      </c>
    </row>
    <row r="709" spans="1:18">
      <c r="A709" s="322" t="s">
        <v>290</v>
      </c>
      <c r="C709" s="325">
        <v>1413311000</v>
      </c>
      <c r="D709" s="322" t="s">
        <v>1086</v>
      </c>
      <c r="E709" s="455">
        <v>13302</v>
      </c>
      <c r="F709" s="455">
        <v>1646</v>
      </c>
      <c r="G709" s="455">
        <v>2478</v>
      </c>
      <c r="H709" s="455">
        <v>3198</v>
      </c>
      <c r="I709" s="455">
        <v>5549</v>
      </c>
      <c r="J709" s="455">
        <v>742</v>
      </c>
      <c r="K709" s="455">
        <v>1466</v>
      </c>
      <c r="L709" s="455">
        <v>4260</v>
      </c>
      <c r="M709" s="455">
        <v>16</v>
      </c>
    </row>
    <row r="710" spans="1:18">
      <c r="A710" s="322" t="s">
        <v>290</v>
      </c>
      <c r="C710" s="325">
        <v>1413311500</v>
      </c>
      <c r="D710" s="322" t="s">
        <v>1087</v>
      </c>
      <c r="N710" s="455">
        <v>26464</v>
      </c>
      <c r="O710" s="455">
        <v>26211</v>
      </c>
      <c r="P710" s="455">
        <v>24322</v>
      </c>
      <c r="Q710" s="455">
        <v>27612</v>
      </c>
      <c r="R710" s="455">
        <v>32650</v>
      </c>
    </row>
    <row r="711" spans="1:18">
      <c r="A711" s="322" t="s">
        <v>290</v>
      </c>
      <c r="C711" s="325">
        <v>1413312000</v>
      </c>
      <c r="D711" s="322" t="s">
        <v>1088</v>
      </c>
      <c r="E711" s="455">
        <v>39419</v>
      </c>
      <c r="F711" s="455">
        <v>21411</v>
      </c>
      <c r="G711" s="455">
        <v>31947</v>
      </c>
      <c r="H711" s="455">
        <v>37907</v>
      </c>
      <c r="I711" s="455">
        <v>15252</v>
      </c>
      <c r="J711" s="455">
        <v>12055</v>
      </c>
      <c r="K711" s="455">
        <v>13597</v>
      </c>
      <c r="L711" s="455">
        <v>27875</v>
      </c>
      <c r="M711" s="455">
        <v>30828</v>
      </c>
    </row>
    <row r="712" spans="1:18">
      <c r="A712" s="322" t="s">
        <v>290</v>
      </c>
      <c r="C712" s="325">
        <v>1413313000</v>
      </c>
      <c r="D712" s="322" t="s">
        <v>1089</v>
      </c>
      <c r="E712" s="455">
        <v>6899</v>
      </c>
      <c r="F712" s="455">
        <v>4438</v>
      </c>
      <c r="G712" s="455">
        <v>16543</v>
      </c>
      <c r="H712" s="455">
        <v>39944</v>
      </c>
      <c r="I712" s="455">
        <v>22006</v>
      </c>
      <c r="J712" s="455">
        <v>3128</v>
      </c>
      <c r="K712" s="455">
        <v>1523</v>
      </c>
      <c r="L712" s="455">
        <v>12092</v>
      </c>
      <c r="M712" s="455">
        <v>9658</v>
      </c>
      <c r="N712" s="455">
        <v>14989</v>
      </c>
      <c r="O712" s="455">
        <v>8353</v>
      </c>
      <c r="P712" s="455">
        <v>9654</v>
      </c>
      <c r="Q712" s="455">
        <v>27068</v>
      </c>
      <c r="R712" s="455">
        <v>32850</v>
      </c>
    </row>
    <row r="713" spans="1:18">
      <c r="A713" s="322" t="s">
        <v>290</v>
      </c>
      <c r="C713" s="325">
        <v>1413320000</v>
      </c>
      <c r="D713" s="322" t="s">
        <v>1090</v>
      </c>
      <c r="N713" s="455">
        <v>595</v>
      </c>
      <c r="O713" s="455">
        <v>926</v>
      </c>
      <c r="P713" s="455">
        <v>151</v>
      </c>
      <c r="Q713" s="455">
        <v>1075</v>
      </c>
      <c r="R713" s="455">
        <v>7146</v>
      </c>
    </row>
    <row r="714" spans="1:18">
      <c r="A714" s="322" t="s">
        <v>290</v>
      </c>
      <c r="C714" s="325">
        <v>1413321000</v>
      </c>
      <c r="D714" s="322" t="s">
        <v>1091</v>
      </c>
      <c r="E714" s="455">
        <v>11402</v>
      </c>
      <c r="F714" s="455">
        <v>10414</v>
      </c>
      <c r="G714" s="455">
        <v>6724</v>
      </c>
      <c r="H714" s="455">
        <v>7988</v>
      </c>
      <c r="I714" s="455">
        <v>1625</v>
      </c>
      <c r="J714" s="455">
        <v>19</v>
      </c>
      <c r="K714" s="455">
        <v>780</v>
      </c>
      <c r="L714" s="455">
        <v>17</v>
      </c>
      <c r="M714" s="455">
        <v>3682</v>
      </c>
    </row>
    <row r="715" spans="1:18">
      <c r="A715" s="322" t="s">
        <v>290</v>
      </c>
      <c r="C715" s="325">
        <v>1413322000</v>
      </c>
      <c r="D715" s="322" t="s">
        <v>1092</v>
      </c>
      <c r="E715" s="455">
        <v>262</v>
      </c>
      <c r="F715" s="455">
        <v>108</v>
      </c>
      <c r="G715" s="455">
        <v>159</v>
      </c>
      <c r="H715" s="455">
        <v>156</v>
      </c>
      <c r="I715" s="455">
        <v>32</v>
      </c>
      <c r="J715" s="455">
        <v>681</v>
      </c>
      <c r="K715" s="455">
        <v>265</v>
      </c>
      <c r="L715" s="455">
        <v>886</v>
      </c>
      <c r="M715" s="455">
        <v>352</v>
      </c>
    </row>
    <row r="716" spans="1:18">
      <c r="A716" s="322" t="s">
        <v>290</v>
      </c>
      <c r="C716" s="325">
        <v>1413333000</v>
      </c>
      <c r="D716" s="322" t="s">
        <v>1093</v>
      </c>
      <c r="E716" s="455">
        <v>121613</v>
      </c>
      <c r="F716" s="455">
        <v>154677</v>
      </c>
      <c r="G716" s="455">
        <v>145913</v>
      </c>
      <c r="H716" s="455">
        <v>161938</v>
      </c>
      <c r="I716" s="455">
        <v>86599</v>
      </c>
      <c r="J716" s="455">
        <v>96622</v>
      </c>
      <c r="K716" s="455">
        <v>86155</v>
      </c>
      <c r="L716" s="455">
        <v>123053</v>
      </c>
      <c r="M716" s="455">
        <v>131464</v>
      </c>
      <c r="N716" s="455">
        <v>80186</v>
      </c>
      <c r="O716" s="455">
        <v>72628</v>
      </c>
      <c r="P716" s="455">
        <v>66029</v>
      </c>
      <c r="Q716" s="455">
        <v>105825</v>
      </c>
      <c r="R716" s="455">
        <v>189535</v>
      </c>
    </row>
    <row r="717" spans="1:18">
      <c r="A717" s="322" t="s">
        <v>290</v>
      </c>
      <c r="C717" s="325">
        <v>1413347000</v>
      </c>
      <c r="D717" s="322" t="s">
        <v>1094</v>
      </c>
      <c r="E717" s="455">
        <v>14721</v>
      </c>
      <c r="F717" s="455">
        <v>29781</v>
      </c>
      <c r="G717" s="455">
        <v>63028</v>
      </c>
      <c r="H717" s="455">
        <v>82697</v>
      </c>
      <c r="I717" s="455">
        <v>99343</v>
      </c>
      <c r="J717" s="455">
        <v>180244</v>
      </c>
      <c r="K717" s="455">
        <v>227044</v>
      </c>
      <c r="L717" s="455">
        <v>201827</v>
      </c>
      <c r="M717" s="455">
        <v>236759</v>
      </c>
      <c r="N717" s="455">
        <v>231362</v>
      </c>
      <c r="O717" s="455">
        <v>212833</v>
      </c>
      <c r="P717" s="455">
        <v>191417</v>
      </c>
      <c r="Q717" s="455">
        <v>250541</v>
      </c>
      <c r="R717" s="455">
        <v>263294</v>
      </c>
    </row>
    <row r="718" spans="1:18">
      <c r="A718" s="322" t="s">
        <v>290</v>
      </c>
      <c r="C718" s="325">
        <v>1413348000</v>
      </c>
      <c r="D718" s="322" t="s">
        <v>1095</v>
      </c>
      <c r="E718" s="455">
        <v>79049</v>
      </c>
      <c r="F718" s="455">
        <v>104461</v>
      </c>
      <c r="G718" s="455">
        <v>112480</v>
      </c>
      <c r="H718" s="455">
        <v>189797</v>
      </c>
      <c r="I718" s="455">
        <v>182004</v>
      </c>
      <c r="J718" s="455">
        <v>168291</v>
      </c>
      <c r="K718" s="455">
        <v>134450</v>
      </c>
      <c r="L718" s="455">
        <v>116088</v>
      </c>
      <c r="M718" s="455">
        <v>103543</v>
      </c>
      <c r="N718" s="455">
        <v>71511</v>
      </c>
      <c r="O718" s="455">
        <v>74583</v>
      </c>
      <c r="P718" s="455">
        <v>43679</v>
      </c>
      <c r="Q718" s="455">
        <v>68688</v>
      </c>
      <c r="R718" s="455">
        <v>29851</v>
      </c>
    </row>
    <row r="719" spans="1:18">
      <c r="A719" s="322" t="s">
        <v>290</v>
      </c>
      <c r="C719" s="325">
        <v>1413354200</v>
      </c>
      <c r="D719" s="322" t="s">
        <v>1096</v>
      </c>
      <c r="E719" s="455">
        <v>421</v>
      </c>
      <c r="F719" s="455">
        <v>23249</v>
      </c>
      <c r="G719" s="455">
        <v>37230</v>
      </c>
      <c r="H719" s="455">
        <v>18959</v>
      </c>
      <c r="I719" s="455">
        <v>1567</v>
      </c>
      <c r="K719" s="455">
        <v>1560</v>
      </c>
      <c r="L719" s="455">
        <v>316</v>
      </c>
      <c r="N719" s="455">
        <v>48</v>
      </c>
      <c r="O719" s="455">
        <v>54</v>
      </c>
      <c r="P719" s="455">
        <v>130</v>
      </c>
      <c r="Q719" s="455">
        <v>292</v>
      </c>
      <c r="R719" s="455">
        <v>400</v>
      </c>
    </row>
    <row r="720" spans="1:18">
      <c r="A720" s="322" t="s">
        <v>290</v>
      </c>
      <c r="C720" s="325">
        <v>1413354800</v>
      </c>
      <c r="D720" s="322" t="s">
        <v>1097</v>
      </c>
      <c r="E720" s="455">
        <v>20134</v>
      </c>
      <c r="F720" s="455">
        <v>32011</v>
      </c>
      <c r="G720" s="455">
        <v>42352</v>
      </c>
      <c r="H720" s="455">
        <v>29573</v>
      </c>
      <c r="I720" s="455">
        <v>27002</v>
      </c>
      <c r="J720" s="455">
        <v>38272</v>
      </c>
      <c r="K720" s="455">
        <v>60409</v>
      </c>
      <c r="L720" s="455">
        <v>67584</v>
      </c>
      <c r="M720" s="455">
        <v>54229</v>
      </c>
      <c r="N720" s="455">
        <v>30127</v>
      </c>
      <c r="O720" s="455">
        <v>35056</v>
      </c>
      <c r="P720" s="455">
        <v>34635</v>
      </c>
      <c r="Q720" s="455">
        <v>22958</v>
      </c>
      <c r="R720" s="455">
        <v>16344</v>
      </c>
    </row>
    <row r="721" spans="1:18">
      <c r="A721" s="322" t="s">
        <v>290</v>
      </c>
      <c r="C721" s="325">
        <v>1413354900</v>
      </c>
      <c r="D721" s="322" t="s">
        <v>1098</v>
      </c>
      <c r="E721" s="455">
        <v>112416</v>
      </c>
      <c r="F721" s="455">
        <v>219202</v>
      </c>
      <c r="G721" s="455">
        <v>140083</v>
      </c>
      <c r="H721" s="455">
        <v>181584</v>
      </c>
      <c r="I721" s="455">
        <v>24624</v>
      </c>
      <c r="J721" s="455">
        <v>19806</v>
      </c>
      <c r="K721" s="455">
        <v>14828</v>
      </c>
      <c r="L721" s="455">
        <v>7688</v>
      </c>
      <c r="M721" s="455">
        <v>13055</v>
      </c>
      <c r="N721" s="455">
        <v>15215</v>
      </c>
      <c r="O721" s="455">
        <v>40681</v>
      </c>
      <c r="P721" s="455">
        <v>37109</v>
      </c>
      <c r="Q721" s="455">
        <v>14938</v>
      </c>
      <c r="R721" s="455">
        <v>35625</v>
      </c>
    </row>
    <row r="722" spans="1:18">
      <c r="A722" s="322" t="s">
        <v>290</v>
      </c>
      <c r="C722" s="325">
        <v>1413355100</v>
      </c>
      <c r="D722" s="322" t="s">
        <v>1099</v>
      </c>
      <c r="I722" s="455">
        <v>563</v>
      </c>
      <c r="O722" s="455">
        <v>450</v>
      </c>
      <c r="P722" s="455">
        <v>221</v>
      </c>
      <c r="Q722" s="455">
        <v>96</v>
      </c>
      <c r="R722" s="455">
        <v>20</v>
      </c>
    </row>
    <row r="723" spans="1:18">
      <c r="A723" s="322" t="s">
        <v>290</v>
      </c>
      <c r="C723" s="325">
        <v>1413356100</v>
      </c>
      <c r="D723" s="322" t="s">
        <v>1100</v>
      </c>
      <c r="E723" s="455">
        <v>15242</v>
      </c>
      <c r="F723" s="455">
        <v>12295</v>
      </c>
      <c r="G723" s="455">
        <v>23</v>
      </c>
      <c r="H723" s="455">
        <v>117</v>
      </c>
      <c r="J723" s="455">
        <v>34</v>
      </c>
      <c r="K723" s="455">
        <v>483</v>
      </c>
      <c r="L723" s="455">
        <v>77</v>
      </c>
      <c r="N723" s="455">
        <v>45</v>
      </c>
      <c r="O723" s="455">
        <v>781</v>
      </c>
      <c r="P723" s="455">
        <v>1379</v>
      </c>
      <c r="Q723" s="455">
        <v>144</v>
      </c>
      <c r="R723" s="455">
        <v>1393</v>
      </c>
    </row>
    <row r="724" spans="1:18">
      <c r="A724" s="322" t="s">
        <v>290</v>
      </c>
      <c r="C724" s="325">
        <v>1413356300</v>
      </c>
      <c r="D724" s="322" t="s">
        <v>1101</v>
      </c>
      <c r="F724" s="455">
        <v>223</v>
      </c>
      <c r="H724" s="455">
        <v>83</v>
      </c>
      <c r="J724" s="455">
        <v>120</v>
      </c>
      <c r="K724" s="455">
        <v>19</v>
      </c>
      <c r="L724" s="455">
        <v>27</v>
      </c>
      <c r="M724" s="455">
        <v>89</v>
      </c>
      <c r="N724" s="455">
        <v>106</v>
      </c>
      <c r="O724" s="455">
        <v>2</v>
      </c>
      <c r="P724" s="455">
        <v>51</v>
      </c>
      <c r="Q724" s="455">
        <v>22</v>
      </c>
      <c r="R724" s="455">
        <v>402</v>
      </c>
    </row>
    <row r="725" spans="1:18">
      <c r="A725" s="322" t="s">
        <v>290</v>
      </c>
      <c r="C725" s="325">
        <v>1413356500</v>
      </c>
      <c r="D725" s="322" t="s">
        <v>1102</v>
      </c>
      <c r="E725" s="455">
        <v>26734</v>
      </c>
      <c r="F725" s="455">
        <v>36938</v>
      </c>
      <c r="G725" s="455">
        <v>40620</v>
      </c>
      <c r="H725" s="455">
        <v>10398</v>
      </c>
      <c r="I725" s="455">
        <v>14112</v>
      </c>
      <c r="J725" s="455">
        <v>9120</v>
      </c>
      <c r="L725" s="455">
        <v>1974</v>
      </c>
      <c r="M725" s="455">
        <v>957</v>
      </c>
      <c r="N725" s="455">
        <v>3249</v>
      </c>
      <c r="O725" s="455">
        <v>73</v>
      </c>
      <c r="Q725" s="455">
        <v>251</v>
      </c>
      <c r="R725" s="455">
        <v>14</v>
      </c>
    </row>
    <row r="726" spans="1:18">
      <c r="A726" s="322" t="s">
        <v>290</v>
      </c>
      <c r="C726" s="325">
        <v>1413356900</v>
      </c>
      <c r="D726" s="322" t="s">
        <v>1103</v>
      </c>
      <c r="E726" s="455">
        <v>23659</v>
      </c>
      <c r="F726" s="455">
        <v>15368</v>
      </c>
      <c r="G726" s="455">
        <v>9227</v>
      </c>
      <c r="H726" s="455">
        <v>10068</v>
      </c>
      <c r="I726" s="455">
        <v>177476</v>
      </c>
      <c r="J726" s="455">
        <v>172255</v>
      </c>
      <c r="K726" s="455">
        <v>159612</v>
      </c>
      <c r="L726" s="455">
        <v>151702</v>
      </c>
      <c r="M726" s="455">
        <v>122223</v>
      </c>
      <c r="N726" s="455">
        <v>75824</v>
      </c>
      <c r="O726" s="455">
        <v>122591</v>
      </c>
      <c r="P726" s="455">
        <v>115075</v>
      </c>
      <c r="Q726" s="455">
        <v>109754</v>
      </c>
      <c r="R726" s="455">
        <v>53620</v>
      </c>
    </row>
    <row r="727" spans="1:18">
      <c r="A727" s="322" t="s">
        <v>290</v>
      </c>
      <c r="C727" s="325">
        <v>1414110000</v>
      </c>
      <c r="D727" s="322" t="s">
        <v>1104</v>
      </c>
      <c r="E727" s="455">
        <v>1450526</v>
      </c>
      <c r="F727" s="455">
        <v>1146585</v>
      </c>
      <c r="G727" s="455">
        <v>1949897</v>
      </c>
      <c r="H727" s="455">
        <v>2047759</v>
      </c>
      <c r="I727" s="455">
        <v>1387001</v>
      </c>
      <c r="J727" s="455">
        <v>597875</v>
      </c>
      <c r="K727" s="455">
        <v>737071</v>
      </c>
      <c r="L727" s="455">
        <v>555252</v>
      </c>
      <c r="M727" s="455">
        <v>717959</v>
      </c>
      <c r="N727" s="455">
        <v>861322</v>
      </c>
      <c r="O727" s="455">
        <v>1003253</v>
      </c>
      <c r="P727" s="455">
        <v>799621</v>
      </c>
      <c r="Q727" s="455">
        <v>814890</v>
      </c>
      <c r="R727" s="455">
        <v>666151</v>
      </c>
    </row>
    <row r="728" spans="1:18">
      <c r="A728" s="322" t="s">
        <v>290</v>
      </c>
      <c r="C728" s="325">
        <v>1414122000</v>
      </c>
      <c r="D728" s="322" t="s">
        <v>1105</v>
      </c>
      <c r="E728" s="455">
        <v>944406</v>
      </c>
      <c r="F728" s="455">
        <v>778230</v>
      </c>
      <c r="G728" s="455">
        <v>848138</v>
      </c>
      <c r="H728" s="455">
        <v>686959</v>
      </c>
      <c r="I728" s="455">
        <v>595573</v>
      </c>
      <c r="J728" s="455">
        <v>570070</v>
      </c>
      <c r="K728" s="455">
        <v>593026</v>
      </c>
      <c r="L728" s="455">
        <v>467549</v>
      </c>
      <c r="M728" s="455">
        <v>644701</v>
      </c>
      <c r="N728" s="455">
        <v>533835</v>
      </c>
      <c r="O728" s="455">
        <v>437180</v>
      </c>
      <c r="P728" s="455">
        <v>528934</v>
      </c>
      <c r="Q728" s="455">
        <v>389207</v>
      </c>
      <c r="R728" s="455">
        <v>425904</v>
      </c>
    </row>
    <row r="729" spans="1:18">
      <c r="A729" s="322" t="s">
        <v>290</v>
      </c>
      <c r="C729" s="325">
        <v>1414123000</v>
      </c>
      <c r="D729" s="322" t="s">
        <v>1106</v>
      </c>
      <c r="E729" s="455">
        <v>33300</v>
      </c>
      <c r="F729" s="455">
        <v>58905</v>
      </c>
      <c r="G729" s="455">
        <v>11039</v>
      </c>
      <c r="H729" s="455">
        <v>23623</v>
      </c>
      <c r="I729" s="455">
        <v>85843</v>
      </c>
      <c r="J729" s="455">
        <v>31364</v>
      </c>
      <c r="K729" s="455">
        <v>39768</v>
      </c>
      <c r="L729" s="455">
        <v>18721</v>
      </c>
      <c r="M729" s="455">
        <v>15197</v>
      </c>
      <c r="N729" s="455">
        <v>14257</v>
      </c>
      <c r="O729" s="455">
        <v>6870</v>
      </c>
      <c r="P729" s="455">
        <v>11436</v>
      </c>
      <c r="Q729" s="455">
        <v>13743</v>
      </c>
      <c r="R729" s="455">
        <v>13320</v>
      </c>
    </row>
    <row r="730" spans="1:18">
      <c r="A730" s="322" t="s">
        <v>290</v>
      </c>
      <c r="C730" s="325">
        <v>1414124000</v>
      </c>
      <c r="D730" s="322" t="s">
        <v>1107</v>
      </c>
      <c r="I730" s="455">
        <v>745</v>
      </c>
      <c r="J730" s="455">
        <v>203236</v>
      </c>
      <c r="K730" s="455">
        <v>123582</v>
      </c>
      <c r="L730" s="455">
        <v>57407</v>
      </c>
      <c r="M730" s="455">
        <v>74342</v>
      </c>
      <c r="N730" s="455">
        <v>43276</v>
      </c>
      <c r="O730" s="455">
        <v>18418</v>
      </c>
      <c r="P730" s="455">
        <v>12371</v>
      </c>
      <c r="Q730" s="455">
        <v>10538</v>
      </c>
      <c r="R730" s="455">
        <v>17666</v>
      </c>
    </row>
    <row r="731" spans="1:18">
      <c r="A731" s="322" t="s">
        <v>290</v>
      </c>
      <c r="C731" s="325">
        <v>1414131000</v>
      </c>
      <c r="D731" s="322" t="s">
        <v>1108</v>
      </c>
      <c r="E731" s="455">
        <v>3648217</v>
      </c>
      <c r="F731" s="455">
        <v>2910461</v>
      </c>
      <c r="G731" s="455">
        <v>3118058</v>
      </c>
      <c r="H731" s="455">
        <v>2008276</v>
      </c>
      <c r="I731" s="455">
        <v>1254092</v>
      </c>
      <c r="J731" s="455">
        <v>3642719</v>
      </c>
      <c r="K731" s="455">
        <v>1586173</v>
      </c>
      <c r="L731" s="455">
        <v>1254828</v>
      </c>
      <c r="M731" s="455">
        <v>1664883</v>
      </c>
      <c r="N731" s="455">
        <v>1751143</v>
      </c>
      <c r="O731" s="455">
        <v>1625434</v>
      </c>
      <c r="P731" s="455">
        <v>2275361</v>
      </c>
      <c r="Q731" s="455">
        <v>2075382</v>
      </c>
      <c r="R731" s="455">
        <v>1868244</v>
      </c>
    </row>
    <row r="732" spans="1:18">
      <c r="A732" s="322" t="s">
        <v>290</v>
      </c>
      <c r="C732" s="325">
        <v>1414142000</v>
      </c>
      <c r="D732" s="322" t="s">
        <v>1109</v>
      </c>
      <c r="E732" s="455">
        <v>375688</v>
      </c>
      <c r="F732" s="455">
        <v>431953</v>
      </c>
      <c r="G732" s="455">
        <v>576826</v>
      </c>
      <c r="H732" s="455">
        <v>454355</v>
      </c>
      <c r="I732" s="455">
        <v>560768</v>
      </c>
      <c r="J732" s="455">
        <v>501255</v>
      </c>
      <c r="K732" s="455">
        <v>423901</v>
      </c>
      <c r="L732" s="455">
        <v>277865</v>
      </c>
      <c r="M732" s="455">
        <v>357406</v>
      </c>
      <c r="N732" s="455">
        <v>291327</v>
      </c>
      <c r="O732" s="455">
        <v>297030</v>
      </c>
      <c r="P732" s="455">
        <v>363889</v>
      </c>
      <c r="Q732" s="455">
        <v>264025</v>
      </c>
      <c r="R732" s="455">
        <v>379660</v>
      </c>
    </row>
    <row r="733" spans="1:18">
      <c r="A733" s="322" t="s">
        <v>290</v>
      </c>
      <c r="C733" s="325">
        <v>1414143000</v>
      </c>
      <c r="D733" s="322" t="s">
        <v>1110</v>
      </c>
      <c r="E733" s="455">
        <v>42422</v>
      </c>
      <c r="F733" s="455">
        <v>57865</v>
      </c>
      <c r="G733" s="455">
        <v>50864</v>
      </c>
      <c r="H733" s="455">
        <v>185475</v>
      </c>
      <c r="I733" s="455">
        <v>261757</v>
      </c>
      <c r="J733" s="455">
        <v>272488</v>
      </c>
      <c r="K733" s="455">
        <v>264300</v>
      </c>
      <c r="L733" s="455">
        <v>188524</v>
      </c>
      <c r="M733" s="455">
        <v>164977</v>
      </c>
      <c r="N733" s="455">
        <v>88734</v>
      </c>
      <c r="O733" s="455">
        <v>94159</v>
      </c>
      <c r="P733" s="455">
        <v>84006</v>
      </c>
      <c r="Q733" s="455">
        <v>36084</v>
      </c>
      <c r="R733" s="455">
        <v>23320</v>
      </c>
    </row>
    <row r="734" spans="1:18">
      <c r="A734" s="322" t="s">
        <v>290</v>
      </c>
      <c r="C734" s="325">
        <v>1414144000</v>
      </c>
      <c r="D734" s="322" t="s">
        <v>1111</v>
      </c>
      <c r="E734" s="455">
        <v>43360</v>
      </c>
      <c r="F734" s="455">
        <v>7858</v>
      </c>
      <c r="G734" s="455">
        <v>4386</v>
      </c>
      <c r="H734" s="455">
        <v>4017</v>
      </c>
      <c r="I734" s="455">
        <v>11087</v>
      </c>
      <c r="J734" s="455">
        <v>400</v>
      </c>
      <c r="K734" s="455">
        <v>3009</v>
      </c>
      <c r="L734" s="455">
        <v>7439</v>
      </c>
      <c r="M734" s="455">
        <v>38711</v>
      </c>
      <c r="N734" s="455">
        <v>31730</v>
      </c>
      <c r="O734" s="455">
        <v>29571</v>
      </c>
      <c r="P734" s="455">
        <v>26404</v>
      </c>
      <c r="Q734" s="455">
        <v>19912</v>
      </c>
      <c r="R734" s="455">
        <v>29595</v>
      </c>
    </row>
    <row r="735" spans="1:18">
      <c r="A735" s="322" t="s">
        <v>290</v>
      </c>
      <c r="C735" s="325">
        <v>1414145000</v>
      </c>
      <c r="D735" s="322" t="s">
        <v>1112</v>
      </c>
      <c r="E735" s="455">
        <v>182857</v>
      </c>
      <c r="F735" s="455">
        <v>4584</v>
      </c>
      <c r="G735" s="455">
        <v>70815</v>
      </c>
      <c r="I735" s="455">
        <v>7500</v>
      </c>
      <c r="N735" s="455">
        <v>22</v>
      </c>
      <c r="O735" s="455">
        <v>39</v>
      </c>
      <c r="P735" s="455">
        <v>132</v>
      </c>
      <c r="Q735" s="455">
        <v>397</v>
      </c>
      <c r="R735" s="455">
        <v>623</v>
      </c>
    </row>
    <row r="736" spans="1:18">
      <c r="A736" s="322" t="s">
        <v>290</v>
      </c>
      <c r="C736" s="325">
        <v>1414210000</v>
      </c>
      <c r="D736" s="322" t="s">
        <v>1113</v>
      </c>
      <c r="E736" s="455">
        <v>92384</v>
      </c>
      <c r="F736" s="455">
        <v>129664</v>
      </c>
      <c r="G736" s="455">
        <v>131921</v>
      </c>
      <c r="H736" s="455">
        <v>176731</v>
      </c>
      <c r="I736" s="455">
        <v>76012</v>
      </c>
      <c r="J736" s="455">
        <v>95643</v>
      </c>
      <c r="K736" s="455">
        <v>79882</v>
      </c>
      <c r="L736" s="455">
        <v>168733</v>
      </c>
      <c r="M736" s="455">
        <v>223703</v>
      </c>
      <c r="N736" s="455">
        <v>185413</v>
      </c>
      <c r="O736" s="455">
        <v>143740</v>
      </c>
      <c r="P736" s="455">
        <v>110225</v>
      </c>
      <c r="Q736" s="455">
        <v>90383</v>
      </c>
      <c r="R736" s="455">
        <v>81951</v>
      </c>
    </row>
    <row r="737" spans="1:18">
      <c r="A737" s="322" t="s">
        <v>290</v>
      </c>
      <c r="C737" s="325">
        <v>1414222000</v>
      </c>
      <c r="D737" s="322" t="s">
        <v>1114</v>
      </c>
      <c r="E737" s="455">
        <v>1374</v>
      </c>
      <c r="F737" s="455">
        <v>5109</v>
      </c>
      <c r="G737" s="455">
        <v>5843</v>
      </c>
      <c r="H737" s="455">
        <v>3808</v>
      </c>
      <c r="I737" s="455">
        <v>16240</v>
      </c>
      <c r="J737" s="455">
        <v>22141</v>
      </c>
      <c r="K737" s="455">
        <v>23639</v>
      </c>
      <c r="L737" s="455">
        <v>19063</v>
      </c>
      <c r="M737" s="455">
        <v>19683</v>
      </c>
      <c r="N737" s="455">
        <v>10862</v>
      </c>
      <c r="O737" s="455">
        <v>11797</v>
      </c>
      <c r="P737" s="455">
        <v>13636</v>
      </c>
      <c r="Q737" s="455">
        <v>9246</v>
      </c>
      <c r="R737" s="455">
        <v>6308</v>
      </c>
    </row>
    <row r="738" spans="1:18">
      <c r="A738" s="322" t="s">
        <v>290</v>
      </c>
      <c r="C738" s="325">
        <v>1414223000</v>
      </c>
      <c r="D738" s="322" t="s">
        <v>1115</v>
      </c>
      <c r="E738" s="455">
        <v>1785</v>
      </c>
      <c r="F738" s="455">
        <v>3508</v>
      </c>
      <c r="G738" s="455">
        <v>544</v>
      </c>
      <c r="H738" s="455">
        <v>774</v>
      </c>
      <c r="I738" s="455">
        <v>317</v>
      </c>
      <c r="J738" s="455">
        <v>668</v>
      </c>
      <c r="K738" s="455">
        <v>1859</v>
      </c>
      <c r="L738" s="455">
        <v>2510</v>
      </c>
      <c r="M738" s="455">
        <v>2451</v>
      </c>
      <c r="N738" s="455">
        <v>1009</v>
      </c>
      <c r="O738" s="455">
        <v>3319</v>
      </c>
      <c r="P738" s="455">
        <v>3640</v>
      </c>
      <c r="Q738" s="455">
        <v>3102</v>
      </c>
      <c r="R738" s="455">
        <v>5613</v>
      </c>
    </row>
    <row r="739" spans="1:18">
      <c r="A739" s="322" t="s">
        <v>290</v>
      </c>
      <c r="C739" s="325">
        <v>1414224000</v>
      </c>
      <c r="D739" s="322" t="s">
        <v>1116</v>
      </c>
      <c r="E739" s="455">
        <v>842</v>
      </c>
      <c r="F739" s="455">
        <v>5026</v>
      </c>
      <c r="G739" s="455">
        <v>8206</v>
      </c>
      <c r="H739" s="455">
        <v>12758</v>
      </c>
      <c r="I739" s="455">
        <v>3472</v>
      </c>
      <c r="J739" s="455">
        <v>5598</v>
      </c>
      <c r="K739" s="455">
        <v>3036</v>
      </c>
      <c r="L739" s="455">
        <v>1900</v>
      </c>
      <c r="M739" s="455">
        <v>2050</v>
      </c>
      <c r="N739" s="455">
        <v>2780</v>
      </c>
      <c r="O739" s="455">
        <v>2757</v>
      </c>
      <c r="P739" s="455">
        <v>2437</v>
      </c>
      <c r="Q739" s="455">
        <v>5177</v>
      </c>
      <c r="R739" s="455">
        <v>4401</v>
      </c>
    </row>
    <row r="740" spans="1:18">
      <c r="A740" s="322" t="s">
        <v>290</v>
      </c>
      <c r="C740" s="325">
        <v>1414230000</v>
      </c>
      <c r="D740" s="322" t="s">
        <v>1117</v>
      </c>
      <c r="E740" s="455">
        <v>50950</v>
      </c>
      <c r="F740" s="455">
        <v>281465</v>
      </c>
      <c r="G740" s="455">
        <v>208910</v>
      </c>
      <c r="H740" s="455">
        <v>279781</v>
      </c>
      <c r="I740" s="455">
        <v>277429</v>
      </c>
      <c r="J740" s="455">
        <v>309458</v>
      </c>
      <c r="K740" s="455">
        <v>398729</v>
      </c>
      <c r="L740" s="455">
        <v>288053</v>
      </c>
      <c r="M740" s="455">
        <v>314321</v>
      </c>
      <c r="N740" s="455">
        <v>263894</v>
      </c>
      <c r="O740" s="455">
        <v>174064</v>
      </c>
      <c r="P740" s="455">
        <v>162453</v>
      </c>
      <c r="Q740" s="455">
        <v>314987</v>
      </c>
      <c r="R740" s="455">
        <v>282162</v>
      </c>
    </row>
    <row r="741" spans="1:18">
      <c r="A741" s="322" t="s">
        <v>290</v>
      </c>
      <c r="C741" s="325">
        <v>1414243000</v>
      </c>
      <c r="D741" s="322" t="s">
        <v>1118</v>
      </c>
      <c r="E741" s="455">
        <v>8214</v>
      </c>
      <c r="F741" s="455">
        <v>41600</v>
      </c>
      <c r="G741" s="455">
        <v>55179</v>
      </c>
      <c r="H741" s="455">
        <v>143312</v>
      </c>
      <c r="I741" s="455">
        <v>155104</v>
      </c>
      <c r="J741" s="455">
        <v>34585</v>
      </c>
      <c r="K741" s="455">
        <v>27738</v>
      </c>
      <c r="L741" s="455">
        <v>30978</v>
      </c>
      <c r="M741" s="455">
        <v>32764</v>
      </c>
      <c r="N741" s="455">
        <v>30391</v>
      </c>
      <c r="O741" s="455">
        <v>31162</v>
      </c>
      <c r="P741" s="455">
        <v>30408</v>
      </c>
      <c r="Q741" s="455">
        <v>28743</v>
      </c>
      <c r="R741" s="455">
        <v>28588</v>
      </c>
    </row>
    <row r="742" spans="1:18">
      <c r="A742" s="322" t="s">
        <v>290</v>
      </c>
      <c r="C742" s="325">
        <v>1414245000</v>
      </c>
      <c r="D742" s="322" t="s">
        <v>1119</v>
      </c>
      <c r="F742" s="455">
        <v>224</v>
      </c>
      <c r="G742" s="455">
        <v>4797</v>
      </c>
      <c r="H742" s="455">
        <v>16932</v>
      </c>
      <c r="I742" s="455">
        <v>8206</v>
      </c>
      <c r="J742" s="455">
        <v>16465</v>
      </c>
      <c r="K742" s="455">
        <v>1998</v>
      </c>
      <c r="L742" s="455">
        <v>1821</v>
      </c>
      <c r="M742" s="455">
        <v>1983</v>
      </c>
      <c r="N742" s="455">
        <v>381</v>
      </c>
      <c r="O742" s="455">
        <v>495</v>
      </c>
      <c r="P742" s="455">
        <v>425</v>
      </c>
      <c r="Q742" s="455">
        <v>495</v>
      </c>
      <c r="R742" s="455">
        <v>650</v>
      </c>
    </row>
    <row r="743" spans="1:18">
      <c r="A743" s="322" t="s">
        <v>290</v>
      </c>
      <c r="C743" s="325">
        <v>1414246000</v>
      </c>
      <c r="D743" s="322" t="s">
        <v>1120</v>
      </c>
      <c r="E743" s="455">
        <v>36</v>
      </c>
      <c r="F743" s="455">
        <v>8113</v>
      </c>
      <c r="G743" s="455">
        <v>19415</v>
      </c>
      <c r="H743" s="455">
        <v>19253</v>
      </c>
      <c r="I743" s="455">
        <v>32809</v>
      </c>
      <c r="J743" s="455">
        <v>23728</v>
      </c>
      <c r="K743" s="455">
        <v>188839</v>
      </c>
      <c r="L743" s="455">
        <v>93125</v>
      </c>
      <c r="M743" s="455">
        <v>127776</v>
      </c>
      <c r="N743" s="455">
        <v>162945</v>
      </c>
      <c r="O743" s="455">
        <v>47697</v>
      </c>
      <c r="P743" s="455">
        <v>8408</v>
      </c>
      <c r="Q743" s="455">
        <v>7674</v>
      </c>
      <c r="R743" s="455">
        <v>20449</v>
      </c>
    </row>
    <row r="744" spans="1:18">
      <c r="A744" s="322" t="s">
        <v>290</v>
      </c>
      <c r="C744" s="325">
        <v>1414248000</v>
      </c>
      <c r="D744" s="322" t="s">
        <v>1121</v>
      </c>
      <c r="E744" s="455">
        <v>33100</v>
      </c>
      <c r="F744" s="455">
        <v>62430</v>
      </c>
      <c r="G744" s="455">
        <v>32040</v>
      </c>
      <c r="H744" s="455">
        <v>76064</v>
      </c>
      <c r="I744" s="455">
        <v>42777</v>
      </c>
      <c r="J744" s="455">
        <v>119828</v>
      </c>
      <c r="K744" s="455">
        <v>268076</v>
      </c>
      <c r="L744" s="455">
        <v>190451</v>
      </c>
      <c r="M744" s="455">
        <v>140004</v>
      </c>
      <c r="N744" s="455">
        <v>152581</v>
      </c>
      <c r="O744" s="455">
        <v>118941</v>
      </c>
      <c r="P744" s="455">
        <v>183976</v>
      </c>
      <c r="Q744" s="455">
        <v>200963</v>
      </c>
      <c r="R744" s="455">
        <v>98513</v>
      </c>
    </row>
    <row r="745" spans="1:18">
      <c r="A745" s="322" t="s">
        <v>290</v>
      </c>
      <c r="C745" s="325">
        <v>1414248900</v>
      </c>
      <c r="D745" s="322" t="s">
        <v>1122</v>
      </c>
      <c r="E745" s="455">
        <v>253</v>
      </c>
      <c r="F745" s="455">
        <v>1970</v>
      </c>
      <c r="G745" s="455">
        <v>1007</v>
      </c>
      <c r="H745" s="455">
        <v>1195</v>
      </c>
      <c r="I745" s="455">
        <v>490</v>
      </c>
      <c r="J745" s="455">
        <v>842</v>
      </c>
      <c r="K745" s="455">
        <v>6647</v>
      </c>
      <c r="L745" s="455">
        <v>8374</v>
      </c>
      <c r="M745" s="455">
        <v>8585</v>
      </c>
      <c r="N745" s="455">
        <v>6702</v>
      </c>
      <c r="O745" s="455">
        <v>7726</v>
      </c>
      <c r="P745" s="455">
        <v>9897</v>
      </c>
      <c r="Q745" s="455">
        <v>11783</v>
      </c>
      <c r="R745" s="455">
        <v>13403</v>
      </c>
    </row>
    <row r="746" spans="1:18">
      <c r="A746" s="322" t="s">
        <v>290</v>
      </c>
      <c r="C746" s="325">
        <v>1414253000</v>
      </c>
      <c r="D746" s="322" t="s">
        <v>1123</v>
      </c>
      <c r="E746" s="455">
        <v>449121</v>
      </c>
      <c r="F746" s="455">
        <v>484365</v>
      </c>
      <c r="G746" s="455">
        <v>536164</v>
      </c>
      <c r="H746" s="455">
        <v>648004</v>
      </c>
      <c r="I746" s="455">
        <v>398907</v>
      </c>
      <c r="J746" s="455">
        <v>268166</v>
      </c>
      <c r="K746" s="455">
        <v>377144</v>
      </c>
      <c r="L746" s="455">
        <v>306227</v>
      </c>
      <c r="M746" s="455">
        <v>307889</v>
      </c>
      <c r="N746" s="455">
        <v>440753</v>
      </c>
      <c r="O746" s="455">
        <v>434571</v>
      </c>
      <c r="P746" s="455">
        <v>445222</v>
      </c>
      <c r="Q746" s="455">
        <v>375167</v>
      </c>
      <c r="R746" s="455">
        <v>411622</v>
      </c>
    </row>
    <row r="747" spans="1:18">
      <c r="A747" s="322" t="s">
        <v>290</v>
      </c>
      <c r="C747" s="325">
        <v>1414255000</v>
      </c>
      <c r="D747" s="322" t="s">
        <v>1124</v>
      </c>
      <c r="E747" s="455">
        <v>45666</v>
      </c>
      <c r="F747" s="455">
        <v>56750</v>
      </c>
      <c r="G747" s="455">
        <v>52677</v>
      </c>
      <c r="H747" s="455">
        <v>63773</v>
      </c>
      <c r="I747" s="455">
        <v>36770</v>
      </c>
      <c r="J747" s="455">
        <v>40691</v>
      </c>
      <c r="K747" s="455">
        <v>20489</v>
      </c>
      <c r="L747" s="455">
        <v>26664</v>
      </c>
      <c r="M747" s="455">
        <v>30519</v>
      </c>
      <c r="N747" s="455">
        <v>28568</v>
      </c>
      <c r="O747" s="455">
        <v>14940</v>
      </c>
      <c r="P747" s="455">
        <v>11521</v>
      </c>
      <c r="Q747" s="455">
        <v>10309</v>
      </c>
      <c r="R747" s="455">
        <v>7540</v>
      </c>
    </row>
    <row r="748" spans="1:18">
      <c r="A748" s="322" t="s">
        <v>290</v>
      </c>
      <c r="C748" s="325">
        <v>1414257000</v>
      </c>
      <c r="D748" s="322" t="s">
        <v>1125</v>
      </c>
    </row>
    <row r="749" spans="1:18">
      <c r="A749" s="322" t="s">
        <v>290</v>
      </c>
      <c r="C749" s="325">
        <v>1414300000</v>
      </c>
      <c r="D749" s="322" t="s">
        <v>1126</v>
      </c>
      <c r="E749" s="455">
        <v>1757515</v>
      </c>
      <c r="F749" s="455">
        <v>1155743</v>
      </c>
      <c r="G749" s="455">
        <v>925652</v>
      </c>
      <c r="H749" s="455">
        <v>1114191</v>
      </c>
      <c r="I749" s="455">
        <v>1423130</v>
      </c>
      <c r="J749" s="455">
        <v>2256586</v>
      </c>
      <c r="K749" s="455">
        <v>1978841</v>
      </c>
      <c r="L749" s="455">
        <v>1683410</v>
      </c>
      <c r="M749" s="455">
        <v>1786807</v>
      </c>
      <c r="N749" s="455">
        <v>1810782</v>
      </c>
      <c r="O749" s="455">
        <v>1557289</v>
      </c>
      <c r="P749" s="455">
        <v>2058996</v>
      </c>
      <c r="Q749" s="455">
        <v>3717468</v>
      </c>
      <c r="R749" s="455">
        <v>7712293</v>
      </c>
    </row>
    <row r="750" spans="1:18">
      <c r="A750" s="322" t="s">
        <v>290</v>
      </c>
      <c r="C750" s="325">
        <v>1419110000</v>
      </c>
      <c r="D750" s="322" t="s">
        <v>1127</v>
      </c>
    </row>
    <row r="751" spans="1:18">
      <c r="A751" s="322" t="s">
        <v>290</v>
      </c>
      <c r="C751" s="325">
        <v>1419121000</v>
      </c>
      <c r="D751" s="322" t="s">
        <v>1128</v>
      </c>
      <c r="E751" s="455">
        <v>49908</v>
      </c>
      <c r="F751" s="455">
        <v>36490</v>
      </c>
      <c r="G751" s="455">
        <v>81388</v>
      </c>
      <c r="H751" s="455">
        <v>83487</v>
      </c>
      <c r="I751" s="455">
        <v>77125</v>
      </c>
      <c r="J751" s="455">
        <v>161330</v>
      </c>
      <c r="K751" s="455">
        <v>39268</v>
      </c>
      <c r="L751" s="455">
        <v>63495</v>
      </c>
      <c r="M751" s="455">
        <v>4680</v>
      </c>
      <c r="N751" s="455">
        <v>5892</v>
      </c>
      <c r="O751" s="455">
        <v>6972</v>
      </c>
      <c r="P751" s="455">
        <v>43365</v>
      </c>
      <c r="Q751" s="455">
        <v>32292</v>
      </c>
      <c r="R751" s="455">
        <v>33068</v>
      </c>
    </row>
    <row r="752" spans="1:18">
      <c r="A752" s="322" t="s">
        <v>290</v>
      </c>
      <c r="C752" s="325">
        <v>1419123000</v>
      </c>
      <c r="D752" s="322" t="s">
        <v>1129</v>
      </c>
      <c r="I752" s="455">
        <v>167</v>
      </c>
      <c r="J752" s="455">
        <v>5964</v>
      </c>
      <c r="K752" s="455">
        <v>10922</v>
      </c>
      <c r="L752" s="455">
        <v>6005</v>
      </c>
      <c r="M752" s="455">
        <v>6183</v>
      </c>
      <c r="N752" s="455">
        <v>5149</v>
      </c>
      <c r="O752" s="455">
        <v>66</v>
      </c>
      <c r="P752" s="455">
        <v>1508</v>
      </c>
    </row>
    <row r="753" spans="1:18">
      <c r="A753" s="322" t="s">
        <v>290</v>
      </c>
      <c r="C753" s="325">
        <v>1419124000</v>
      </c>
      <c r="D753" s="322" t="s">
        <v>1130</v>
      </c>
      <c r="E753" s="455">
        <v>1495</v>
      </c>
      <c r="F753" s="455">
        <v>2964</v>
      </c>
      <c r="G753" s="455">
        <v>4847</v>
      </c>
      <c r="H753" s="455">
        <v>10</v>
      </c>
      <c r="K753" s="455">
        <v>2363</v>
      </c>
      <c r="L753" s="455">
        <v>78</v>
      </c>
      <c r="M753" s="455">
        <v>30</v>
      </c>
      <c r="N753" s="455">
        <v>63</v>
      </c>
      <c r="O753" s="455">
        <v>25</v>
      </c>
      <c r="P753" s="455">
        <v>3731</v>
      </c>
      <c r="Q753" s="455">
        <v>98</v>
      </c>
      <c r="R753" s="455">
        <v>304</v>
      </c>
    </row>
    <row r="754" spans="1:18">
      <c r="A754" s="322" t="s">
        <v>290</v>
      </c>
      <c r="C754" s="325">
        <v>1419125000</v>
      </c>
      <c r="D754" s="322" t="s">
        <v>1131</v>
      </c>
      <c r="E754" s="455">
        <v>1509</v>
      </c>
      <c r="F754" s="455">
        <v>2310</v>
      </c>
      <c r="G754" s="455">
        <v>889</v>
      </c>
      <c r="H754" s="455">
        <v>2632</v>
      </c>
      <c r="I754" s="455">
        <v>1282</v>
      </c>
      <c r="J754" s="455">
        <v>10725</v>
      </c>
      <c r="K754" s="455">
        <v>78426</v>
      </c>
      <c r="L754" s="455">
        <v>76805</v>
      </c>
      <c r="M754" s="455">
        <v>73557</v>
      </c>
      <c r="N754" s="455">
        <v>41041</v>
      </c>
      <c r="O754" s="455">
        <v>47586</v>
      </c>
      <c r="P754" s="455">
        <v>53351</v>
      </c>
      <c r="Q754" s="455">
        <v>80075</v>
      </c>
      <c r="R754" s="455">
        <v>216482</v>
      </c>
    </row>
    <row r="755" spans="1:18">
      <c r="A755" s="322" t="s">
        <v>290</v>
      </c>
      <c r="C755" s="325">
        <v>1419129000</v>
      </c>
      <c r="D755" s="322" t="s">
        <v>1132</v>
      </c>
      <c r="H755" s="455">
        <v>135</v>
      </c>
      <c r="I755" s="455">
        <v>786</v>
      </c>
      <c r="J755" s="455">
        <v>4243</v>
      </c>
      <c r="K755" s="455">
        <v>3882</v>
      </c>
      <c r="L755" s="455">
        <v>1624</v>
      </c>
      <c r="M755" s="455">
        <v>912</v>
      </c>
      <c r="N755" s="455">
        <v>4384</v>
      </c>
      <c r="O755" s="455">
        <v>5775</v>
      </c>
      <c r="P755" s="455">
        <v>12254</v>
      </c>
      <c r="Q755" s="455">
        <v>130370</v>
      </c>
      <c r="R755" s="455">
        <v>367851</v>
      </c>
    </row>
    <row r="756" spans="1:18">
      <c r="A756" s="322" t="s">
        <v>290</v>
      </c>
      <c r="C756" s="325">
        <v>1419130000</v>
      </c>
      <c r="D756" s="322" t="s">
        <v>1133</v>
      </c>
      <c r="E756" s="455">
        <v>1069922</v>
      </c>
      <c r="F756" s="455">
        <v>1709374</v>
      </c>
      <c r="G756" s="455">
        <v>1534340</v>
      </c>
      <c r="H756" s="455">
        <v>598092</v>
      </c>
      <c r="I756" s="455">
        <v>859436</v>
      </c>
      <c r="J756" s="455">
        <v>1313434</v>
      </c>
      <c r="K756" s="455">
        <v>1209279</v>
      </c>
      <c r="L756" s="455">
        <v>1231098</v>
      </c>
      <c r="M756" s="455">
        <v>1018278</v>
      </c>
      <c r="N756" s="455">
        <v>791381</v>
      </c>
      <c r="O756" s="455">
        <v>672218</v>
      </c>
      <c r="P756" s="455">
        <v>859337</v>
      </c>
      <c r="Q756" s="455">
        <v>676890</v>
      </c>
      <c r="R756" s="455">
        <v>738512</v>
      </c>
    </row>
    <row r="757" spans="1:18">
      <c r="A757" s="322" t="s">
        <v>290</v>
      </c>
      <c r="C757" s="325">
        <v>1419193000</v>
      </c>
      <c r="D757" s="322" t="s">
        <v>1134</v>
      </c>
      <c r="E757" s="455">
        <v>80983</v>
      </c>
      <c r="F757" s="455">
        <v>83654</v>
      </c>
      <c r="G757" s="455">
        <v>60647</v>
      </c>
      <c r="H757" s="455">
        <v>47642</v>
      </c>
      <c r="I757" s="455">
        <v>42765</v>
      </c>
      <c r="J757" s="455">
        <v>201901</v>
      </c>
      <c r="K757" s="455">
        <v>244118</v>
      </c>
      <c r="L757" s="455">
        <v>116039</v>
      </c>
      <c r="M757" s="455">
        <v>92892</v>
      </c>
      <c r="N757" s="455">
        <v>132592</v>
      </c>
      <c r="O757" s="455">
        <v>70925</v>
      </c>
      <c r="P757" s="455">
        <v>74698</v>
      </c>
      <c r="Q757" s="455">
        <v>54175</v>
      </c>
      <c r="R757" s="455">
        <v>56719</v>
      </c>
    </row>
    <row r="758" spans="1:18">
      <c r="A758" s="322" t="s">
        <v>290</v>
      </c>
      <c r="C758" s="325">
        <v>1419196000</v>
      </c>
      <c r="D758" s="322" t="s">
        <v>1135</v>
      </c>
    </row>
    <row r="759" spans="1:18">
      <c r="A759" s="322" t="s">
        <v>290</v>
      </c>
      <c r="C759" s="325">
        <v>1419210000</v>
      </c>
      <c r="D759" s="322" t="s">
        <v>1136</v>
      </c>
    </row>
    <row r="760" spans="1:18">
      <c r="A760" s="322" t="s">
        <v>290</v>
      </c>
      <c r="C760" s="325">
        <v>1419215000</v>
      </c>
      <c r="D760" s="322" t="s">
        <v>1137</v>
      </c>
    </row>
    <row r="761" spans="1:18">
      <c r="A761" s="322" t="s">
        <v>290</v>
      </c>
      <c r="C761" s="325">
        <v>1419221000</v>
      </c>
      <c r="D761" s="322" t="s">
        <v>1138</v>
      </c>
      <c r="E761" s="455">
        <v>7561</v>
      </c>
      <c r="F761" s="455">
        <v>90457</v>
      </c>
      <c r="G761" s="455">
        <v>25098</v>
      </c>
      <c r="H761" s="455">
        <v>6769</v>
      </c>
      <c r="I761" s="455">
        <v>6097</v>
      </c>
      <c r="J761" s="455">
        <v>96008</v>
      </c>
      <c r="K761" s="455">
        <v>1849</v>
      </c>
      <c r="L761" s="455">
        <v>286655</v>
      </c>
      <c r="M761" s="455">
        <v>374789</v>
      </c>
      <c r="N761" s="455">
        <v>502236</v>
      </c>
      <c r="O761" s="455">
        <v>469307</v>
      </c>
      <c r="P761" s="455">
        <v>505455</v>
      </c>
      <c r="Q761" s="455">
        <v>565898</v>
      </c>
      <c r="R761" s="455">
        <v>636155</v>
      </c>
    </row>
    <row r="762" spans="1:18">
      <c r="A762" s="322" t="s">
        <v>290</v>
      </c>
      <c r="C762" s="325">
        <v>1419222000</v>
      </c>
      <c r="D762" s="322" t="s">
        <v>1139</v>
      </c>
      <c r="E762" s="455">
        <v>3749</v>
      </c>
      <c r="F762" s="455">
        <v>3561</v>
      </c>
      <c r="G762" s="455">
        <v>4743</v>
      </c>
      <c r="H762" s="455">
        <v>9855</v>
      </c>
      <c r="I762" s="455">
        <v>6629</v>
      </c>
      <c r="J762" s="455">
        <v>4106</v>
      </c>
      <c r="K762" s="455">
        <v>4178</v>
      </c>
      <c r="L762" s="455">
        <v>3884</v>
      </c>
      <c r="M762" s="455">
        <v>2133</v>
      </c>
      <c r="N762" s="455">
        <v>1226</v>
      </c>
      <c r="O762" s="455">
        <v>740</v>
      </c>
      <c r="P762" s="455">
        <v>1434</v>
      </c>
      <c r="Q762" s="455">
        <v>2346</v>
      </c>
      <c r="R762" s="455">
        <v>10204</v>
      </c>
    </row>
    <row r="763" spans="1:18">
      <c r="A763" s="322" t="s">
        <v>290</v>
      </c>
      <c r="C763" s="325">
        <v>1419223000</v>
      </c>
      <c r="D763" s="322" t="s">
        <v>1140</v>
      </c>
      <c r="R763" s="455">
        <v>475</v>
      </c>
    </row>
    <row r="764" spans="1:18">
      <c r="A764" s="322" t="s">
        <v>290</v>
      </c>
      <c r="C764" s="325">
        <v>1419224000</v>
      </c>
      <c r="D764" s="322" t="s">
        <v>1141</v>
      </c>
      <c r="E764" s="455">
        <v>9253</v>
      </c>
      <c r="F764" s="455">
        <v>29985</v>
      </c>
      <c r="G764" s="455">
        <v>16196</v>
      </c>
      <c r="H764" s="455">
        <v>16790</v>
      </c>
      <c r="I764" s="455">
        <v>5615</v>
      </c>
      <c r="J764" s="455">
        <v>8390</v>
      </c>
      <c r="K764" s="455">
        <v>615</v>
      </c>
      <c r="P764" s="455">
        <v>307</v>
      </c>
      <c r="Q764" s="455">
        <v>40</v>
      </c>
      <c r="R764" s="455">
        <v>20</v>
      </c>
    </row>
    <row r="765" spans="1:18">
      <c r="A765" s="322" t="s">
        <v>290</v>
      </c>
      <c r="C765" s="325">
        <v>1419225000</v>
      </c>
      <c r="D765" s="322" t="s">
        <v>1142</v>
      </c>
      <c r="E765" s="455">
        <v>71518</v>
      </c>
      <c r="F765" s="455">
        <v>90954</v>
      </c>
      <c r="G765" s="455">
        <v>52510</v>
      </c>
      <c r="H765" s="455">
        <v>64198</v>
      </c>
      <c r="I765" s="455">
        <v>34549</v>
      </c>
      <c r="J765" s="455">
        <v>52454</v>
      </c>
      <c r="K765" s="455">
        <v>7955</v>
      </c>
      <c r="L765" s="455">
        <v>5740</v>
      </c>
      <c r="N765" s="455">
        <v>402</v>
      </c>
      <c r="Q765" s="455">
        <v>1</v>
      </c>
    </row>
    <row r="766" spans="1:18">
      <c r="A766" s="322" t="s">
        <v>290</v>
      </c>
      <c r="C766" s="325">
        <v>1419231000</v>
      </c>
      <c r="D766" s="322" t="s">
        <v>1143</v>
      </c>
      <c r="E766" s="455">
        <v>4039</v>
      </c>
      <c r="F766" s="455">
        <v>6046</v>
      </c>
      <c r="G766" s="455">
        <v>4918</v>
      </c>
      <c r="H766" s="455">
        <v>7862</v>
      </c>
      <c r="I766" s="455">
        <v>5984</v>
      </c>
      <c r="J766" s="455">
        <v>5811</v>
      </c>
      <c r="K766" s="455">
        <v>6554</v>
      </c>
      <c r="L766" s="455">
        <v>7777</v>
      </c>
      <c r="M766" s="455">
        <v>6871</v>
      </c>
      <c r="N766" s="455">
        <v>5251</v>
      </c>
      <c r="O766" s="455">
        <v>5221</v>
      </c>
      <c r="P766" s="455">
        <v>5794</v>
      </c>
      <c r="Q766" s="455">
        <v>6168</v>
      </c>
      <c r="R766" s="455">
        <v>7361</v>
      </c>
    </row>
    <row r="767" spans="1:18">
      <c r="A767" s="322" t="s">
        <v>290</v>
      </c>
      <c r="C767" s="325">
        <v>1419233300</v>
      </c>
      <c r="D767" s="322" t="s">
        <v>1144</v>
      </c>
      <c r="E767" s="455">
        <v>14632</v>
      </c>
      <c r="F767" s="455">
        <v>17202</v>
      </c>
      <c r="G767" s="455">
        <v>20911</v>
      </c>
      <c r="H767" s="455">
        <v>50324</v>
      </c>
      <c r="I767" s="455">
        <v>56076</v>
      </c>
      <c r="J767" s="455">
        <v>66364</v>
      </c>
      <c r="K767" s="455">
        <v>77200</v>
      </c>
      <c r="L767" s="455">
        <v>84237</v>
      </c>
      <c r="M767" s="455">
        <v>80412</v>
      </c>
      <c r="N767" s="455">
        <v>75400</v>
      </c>
      <c r="O767" s="455">
        <v>54037</v>
      </c>
      <c r="P767" s="455">
        <v>78011</v>
      </c>
      <c r="Q767" s="455">
        <v>93941</v>
      </c>
      <c r="R767" s="455">
        <v>76957</v>
      </c>
    </row>
    <row r="768" spans="1:18">
      <c r="A768" s="322" t="s">
        <v>290</v>
      </c>
      <c r="C768" s="325">
        <v>1419233800</v>
      </c>
      <c r="D768" s="322" t="s">
        <v>1145</v>
      </c>
      <c r="E768" s="455">
        <v>18366</v>
      </c>
      <c r="F768" s="455">
        <v>6283</v>
      </c>
      <c r="G768" s="455">
        <v>6408</v>
      </c>
      <c r="H768" s="455">
        <v>12870</v>
      </c>
      <c r="I768" s="455">
        <v>23450</v>
      </c>
      <c r="J768" s="455">
        <v>5318</v>
      </c>
      <c r="K768" s="455">
        <v>3553</v>
      </c>
      <c r="L768" s="455">
        <v>436</v>
      </c>
      <c r="M768" s="455">
        <v>1571</v>
      </c>
      <c r="N768" s="455">
        <v>206</v>
      </c>
      <c r="O768" s="455">
        <v>1493</v>
      </c>
      <c r="P768" s="455">
        <v>1716</v>
      </c>
      <c r="Q768" s="455">
        <v>3</v>
      </c>
      <c r="R768" s="455">
        <v>487</v>
      </c>
    </row>
    <row r="769" spans="1:18">
      <c r="A769" s="322" t="s">
        <v>290</v>
      </c>
      <c r="C769" s="325">
        <v>1419235300</v>
      </c>
      <c r="D769" s="322" t="s">
        <v>1146</v>
      </c>
      <c r="E769" s="455">
        <v>11250</v>
      </c>
      <c r="F769" s="455">
        <v>23319</v>
      </c>
      <c r="G769" s="455">
        <v>13522</v>
      </c>
      <c r="H769" s="455">
        <v>14562</v>
      </c>
      <c r="I769" s="455">
        <v>11278</v>
      </c>
      <c r="J769" s="455">
        <v>6996</v>
      </c>
      <c r="K769" s="455">
        <v>11869</v>
      </c>
      <c r="L769" s="455">
        <v>6015</v>
      </c>
      <c r="M769" s="455">
        <v>5153</v>
      </c>
      <c r="N769" s="455">
        <v>3589</v>
      </c>
      <c r="O769" s="455">
        <v>2032</v>
      </c>
      <c r="P769" s="455">
        <v>2125</v>
      </c>
      <c r="Q769" s="455">
        <v>1044</v>
      </c>
      <c r="R769" s="455">
        <v>2470</v>
      </c>
    </row>
    <row r="770" spans="1:18">
      <c r="A770" s="322" t="s">
        <v>290</v>
      </c>
      <c r="C770" s="325">
        <v>1419235800</v>
      </c>
      <c r="D770" s="322" t="s">
        <v>1147</v>
      </c>
      <c r="I770" s="455">
        <v>33</v>
      </c>
      <c r="J770" s="455">
        <v>99</v>
      </c>
      <c r="K770" s="455">
        <v>201</v>
      </c>
      <c r="M770" s="455">
        <v>1001</v>
      </c>
      <c r="N770" s="455">
        <v>876</v>
      </c>
      <c r="O770" s="455">
        <v>600</v>
      </c>
      <c r="P770" s="455">
        <v>506</v>
      </c>
      <c r="Q770" s="455">
        <v>1854</v>
      </c>
      <c r="R770" s="455">
        <v>1417</v>
      </c>
    </row>
    <row r="771" spans="1:18">
      <c r="A771" s="322" t="s">
        <v>290</v>
      </c>
      <c r="C771" s="325">
        <v>1419237000</v>
      </c>
      <c r="D771" s="322" t="s">
        <v>1148</v>
      </c>
      <c r="E771" s="455">
        <v>103666</v>
      </c>
      <c r="F771" s="455">
        <v>148592</v>
      </c>
      <c r="G771" s="455">
        <v>45452</v>
      </c>
      <c r="H771" s="455">
        <v>78499</v>
      </c>
      <c r="I771" s="455">
        <v>5653</v>
      </c>
      <c r="J771" s="455">
        <v>1381</v>
      </c>
      <c r="K771" s="455">
        <v>821</v>
      </c>
      <c r="L771" s="455">
        <v>4289</v>
      </c>
      <c r="M771" s="455">
        <v>381</v>
      </c>
      <c r="N771" s="455">
        <v>33</v>
      </c>
      <c r="O771" s="455">
        <v>984</v>
      </c>
      <c r="P771" s="455">
        <v>1881</v>
      </c>
      <c r="Q771" s="455">
        <v>986</v>
      </c>
      <c r="R771" s="455">
        <v>782</v>
      </c>
    </row>
    <row r="772" spans="1:18">
      <c r="A772" s="322" t="s">
        <v>290</v>
      </c>
      <c r="C772" s="325">
        <v>1419239300</v>
      </c>
      <c r="D772" s="322" t="s">
        <v>1149</v>
      </c>
    </row>
    <row r="773" spans="1:18">
      <c r="A773" s="322" t="s">
        <v>290</v>
      </c>
      <c r="C773" s="325">
        <v>1419239500</v>
      </c>
      <c r="D773" s="322" t="s">
        <v>1150</v>
      </c>
    </row>
    <row r="774" spans="1:18">
      <c r="A774" s="322" t="s">
        <v>290</v>
      </c>
      <c r="C774" s="325">
        <v>1419317500</v>
      </c>
      <c r="D774" s="322" t="s">
        <v>1151</v>
      </c>
      <c r="E774" s="455">
        <v>10180</v>
      </c>
      <c r="F774" s="455">
        <v>11445</v>
      </c>
      <c r="G774" s="455">
        <v>9694</v>
      </c>
      <c r="H774" s="455">
        <v>1333</v>
      </c>
      <c r="I774" s="455">
        <v>442</v>
      </c>
      <c r="J774" s="455">
        <v>519</v>
      </c>
      <c r="K774" s="455">
        <v>196</v>
      </c>
      <c r="L774" s="455">
        <v>24</v>
      </c>
      <c r="M774" s="455">
        <v>7</v>
      </c>
      <c r="N774" s="455">
        <v>1</v>
      </c>
      <c r="O774" s="455">
        <v>11</v>
      </c>
    </row>
    <row r="775" spans="1:18">
      <c r="A775" s="322" t="s">
        <v>290</v>
      </c>
      <c r="C775" s="325">
        <v>1419318000</v>
      </c>
      <c r="D775" s="322" t="s">
        <v>1152</v>
      </c>
      <c r="E775" s="455">
        <v>137582</v>
      </c>
      <c r="F775" s="455">
        <v>126006</v>
      </c>
      <c r="G775" s="455">
        <v>175453</v>
      </c>
      <c r="H775" s="455">
        <v>203855</v>
      </c>
      <c r="I775" s="455">
        <v>125259</v>
      </c>
      <c r="J775" s="455">
        <v>82550</v>
      </c>
      <c r="K775" s="455">
        <v>78682</v>
      </c>
      <c r="L775" s="455">
        <v>66640</v>
      </c>
      <c r="M775" s="455">
        <v>75712</v>
      </c>
      <c r="N775" s="455">
        <v>82330</v>
      </c>
      <c r="O775" s="455">
        <v>86851</v>
      </c>
      <c r="P775" s="455">
        <v>103880</v>
      </c>
      <c r="Q775" s="455">
        <v>98136</v>
      </c>
      <c r="R775" s="455">
        <v>88990</v>
      </c>
    </row>
    <row r="776" spans="1:18">
      <c r="A776" s="322" t="s">
        <v>290</v>
      </c>
      <c r="C776" s="325">
        <v>1419319000</v>
      </c>
      <c r="D776" s="322" t="s">
        <v>1153</v>
      </c>
    </row>
    <row r="777" spans="1:18">
      <c r="A777" s="322" t="s">
        <v>290</v>
      </c>
      <c r="C777" s="325">
        <v>1419320000</v>
      </c>
      <c r="D777" s="322" t="s">
        <v>1154</v>
      </c>
      <c r="I777" s="455">
        <v>3180</v>
      </c>
      <c r="J777" s="455">
        <v>195</v>
      </c>
      <c r="K777" s="455">
        <v>268</v>
      </c>
      <c r="L777" s="455">
        <v>544</v>
      </c>
      <c r="M777" s="455">
        <v>2236</v>
      </c>
      <c r="O777" s="455">
        <v>544</v>
      </c>
      <c r="P777" s="455">
        <v>1811</v>
      </c>
      <c r="Q777" s="455">
        <v>3003</v>
      </c>
      <c r="R777" s="455">
        <v>4549</v>
      </c>
    </row>
    <row r="778" spans="1:18">
      <c r="A778" s="322" t="s">
        <v>290</v>
      </c>
      <c r="C778" s="325">
        <v>1419413000</v>
      </c>
      <c r="D778" s="322" t="s">
        <v>1155</v>
      </c>
    </row>
    <row r="779" spans="1:18">
      <c r="A779" s="322" t="s">
        <v>290</v>
      </c>
      <c r="C779" s="325">
        <v>1419423000</v>
      </c>
      <c r="D779" s="322" t="s">
        <v>1156</v>
      </c>
      <c r="G779" s="455">
        <v>152</v>
      </c>
      <c r="H779" s="455">
        <v>271</v>
      </c>
      <c r="I779" s="455">
        <v>4946</v>
      </c>
      <c r="J779" s="455">
        <v>29633</v>
      </c>
      <c r="K779" s="455">
        <v>47189</v>
      </c>
      <c r="L779" s="455">
        <v>44308</v>
      </c>
      <c r="M779" s="455">
        <v>39666</v>
      </c>
      <c r="N779" s="455">
        <v>66447</v>
      </c>
      <c r="O779" s="455">
        <v>89483</v>
      </c>
      <c r="P779" s="455">
        <v>70111</v>
      </c>
      <c r="Q779" s="455">
        <v>663371</v>
      </c>
      <c r="R779" s="455">
        <v>2114476</v>
      </c>
    </row>
    <row r="780" spans="1:18">
      <c r="A780" s="322" t="s">
        <v>290</v>
      </c>
      <c r="C780" s="325">
        <v>1419425000</v>
      </c>
      <c r="D780" s="322" t="s">
        <v>1157</v>
      </c>
      <c r="F780" s="455">
        <v>250</v>
      </c>
      <c r="H780" s="455">
        <v>2</v>
      </c>
      <c r="R780" s="455">
        <v>16</v>
      </c>
    </row>
    <row r="781" spans="1:18">
      <c r="A781" s="322" t="s">
        <v>290</v>
      </c>
      <c r="C781" s="325">
        <v>1419427000</v>
      </c>
      <c r="D781" s="322" t="s">
        <v>1158</v>
      </c>
      <c r="E781" s="455">
        <v>60988</v>
      </c>
      <c r="F781" s="455">
        <v>86554</v>
      </c>
      <c r="G781" s="455">
        <v>122606</v>
      </c>
      <c r="H781" s="455">
        <v>153013</v>
      </c>
      <c r="I781" s="455">
        <v>124617</v>
      </c>
      <c r="J781" s="455">
        <v>202072</v>
      </c>
      <c r="K781" s="455">
        <v>219516</v>
      </c>
      <c r="L781" s="455">
        <v>211039</v>
      </c>
      <c r="M781" s="455">
        <v>258172</v>
      </c>
      <c r="N781" s="455">
        <v>332679</v>
      </c>
      <c r="O781" s="455">
        <v>259748</v>
      </c>
      <c r="P781" s="455">
        <v>390936</v>
      </c>
      <c r="Q781" s="455">
        <v>355049</v>
      </c>
      <c r="R781" s="455">
        <v>360244</v>
      </c>
    </row>
    <row r="782" spans="1:18">
      <c r="A782" s="322" t="s">
        <v>290</v>
      </c>
      <c r="C782" s="325">
        <v>1419430000</v>
      </c>
      <c r="D782" s="322" t="s">
        <v>1159</v>
      </c>
    </row>
    <row r="783" spans="1:18">
      <c r="A783" s="322" t="s">
        <v>290</v>
      </c>
      <c r="C783" s="325">
        <v>1420103000</v>
      </c>
      <c r="D783" s="322" t="s">
        <v>1160</v>
      </c>
    </row>
    <row r="784" spans="1:18">
      <c r="A784" s="322" t="s">
        <v>290</v>
      </c>
      <c r="C784" s="325">
        <v>1420103010</v>
      </c>
      <c r="D784" s="322" t="s">
        <v>1161</v>
      </c>
      <c r="E784" s="455">
        <v>3411</v>
      </c>
      <c r="F784" s="455">
        <v>3551</v>
      </c>
      <c r="G784" s="455">
        <v>3751</v>
      </c>
      <c r="H784" s="455">
        <v>3397</v>
      </c>
      <c r="I784" s="455">
        <v>1567</v>
      </c>
      <c r="J784" s="455">
        <v>1288</v>
      </c>
      <c r="K784" s="455">
        <v>1587</v>
      </c>
      <c r="L784" s="455">
        <v>1952</v>
      </c>
      <c r="M784" s="455">
        <v>1668</v>
      </c>
      <c r="N784" s="455">
        <v>1528</v>
      </c>
      <c r="O784" s="455">
        <v>1476</v>
      </c>
      <c r="P784" s="455">
        <v>621</v>
      </c>
      <c r="Q784" s="455">
        <v>408</v>
      </c>
      <c r="R784" s="455">
        <v>232</v>
      </c>
    </row>
    <row r="785" spans="1:18">
      <c r="A785" s="322" t="s">
        <v>290</v>
      </c>
      <c r="C785" s="325">
        <v>1420103020</v>
      </c>
      <c r="D785" s="322" t="s">
        <v>1162</v>
      </c>
      <c r="E785" s="455">
        <v>484</v>
      </c>
      <c r="F785" s="455">
        <v>1173</v>
      </c>
      <c r="G785" s="455">
        <v>1472</v>
      </c>
      <c r="H785" s="455">
        <v>419</v>
      </c>
      <c r="I785" s="455">
        <v>1648</v>
      </c>
      <c r="J785" s="455">
        <v>710</v>
      </c>
      <c r="K785" s="455">
        <v>77</v>
      </c>
      <c r="L785" s="455">
        <v>18</v>
      </c>
      <c r="M785" s="455">
        <v>288</v>
      </c>
      <c r="N785" s="455">
        <v>628</v>
      </c>
      <c r="O785" s="455">
        <v>113</v>
      </c>
      <c r="P785" s="455">
        <v>1</v>
      </c>
    </row>
    <row r="786" spans="1:18">
      <c r="A786" s="322" t="s">
        <v>290</v>
      </c>
      <c r="C786" s="325">
        <v>1420103080</v>
      </c>
      <c r="D786" s="322" t="s">
        <v>1163</v>
      </c>
      <c r="E786" s="455">
        <v>1679</v>
      </c>
      <c r="F786" s="455">
        <v>1024</v>
      </c>
      <c r="G786" s="455">
        <v>877</v>
      </c>
      <c r="H786" s="455">
        <v>1968</v>
      </c>
      <c r="I786" s="455">
        <v>4496</v>
      </c>
      <c r="J786" s="455">
        <v>3203</v>
      </c>
      <c r="K786" s="455">
        <v>423</v>
      </c>
      <c r="L786" s="455">
        <v>450</v>
      </c>
      <c r="M786" s="455">
        <v>792</v>
      </c>
      <c r="N786" s="455">
        <v>573</v>
      </c>
      <c r="O786" s="455">
        <v>10850</v>
      </c>
      <c r="P786" s="455">
        <v>5811</v>
      </c>
      <c r="Q786" s="455">
        <v>4313</v>
      </c>
      <c r="R786" s="455">
        <v>1627</v>
      </c>
    </row>
    <row r="787" spans="1:18">
      <c r="A787" s="322" t="s">
        <v>290</v>
      </c>
      <c r="C787" s="325">
        <v>1420109000</v>
      </c>
      <c r="D787" s="322" t="s">
        <v>1164</v>
      </c>
    </row>
    <row r="788" spans="1:18">
      <c r="A788" s="322" t="s">
        <v>290</v>
      </c>
      <c r="C788" s="325">
        <v>1431103300</v>
      </c>
      <c r="D788" s="322" t="s">
        <v>1165</v>
      </c>
      <c r="E788" s="455">
        <v>6092430</v>
      </c>
      <c r="F788" s="455">
        <v>7423079</v>
      </c>
      <c r="G788" s="455">
        <v>4531216</v>
      </c>
      <c r="H788" s="455">
        <v>5238362</v>
      </c>
      <c r="I788" s="455">
        <v>4004416</v>
      </c>
      <c r="J788" s="455">
        <v>6525952</v>
      </c>
      <c r="K788" s="455">
        <v>3944419</v>
      </c>
      <c r="L788" s="455">
        <v>4463245</v>
      </c>
      <c r="M788" s="455">
        <v>2174427</v>
      </c>
      <c r="N788" s="455">
        <v>1242205</v>
      </c>
      <c r="O788" s="455">
        <v>1184530</v>
      </c>
      <c r="P788" s="455">
        <v>1710829</v>
      </c>
      <c r="Q788" s="455">
        <v>928323</v>
      </c>
      <c r="R788" s="455">
        <v>1044284</v>
      </c>
    </row>
    <row r="789" spans="1:18">
      <c r="A789" s="322" t="s">
        <v>290</v>
      </c>
      <c r="C789" s="325">
        <v>1431103500</v>
      </c>
      <c r="D789" s="322" t="s">
        <v>1166</v>
      </c>
      <c r="H789" s="455">
        <v>100000</v>
      </c>
      <c r="O789" s="455">
        <v>1743792</v>
      </c>
      <c r="P789" s="455">
        <v>1826094</v>
      </c>
      <c r="Q789" s="455">
        <v>1600680</v>
      </c>
      <c r="R789" s="455">
        <v>1773525</v>
      </c>
    </row>
    <row r="790" spans="1:18">
      <c r="A790" s="322" t="s">
        <v>290</v>
      </c>
      <c r="C790" s="325">
        <v>1419239600</v>
      </c>
      <c r="D790" s="322" t="s">
        <v>1167</v>
      </c>
    </row>
    <row r="791" spans="1:18">
      <c r="A791" s="322" t="s">
        <v>290</v>
      </c>
      <c r="C791" s="325">
        <v>1431103700</v>
      </c>
      <c r="D791" s="322" t="s">
        <v>1168</v>
      </c>
      <c r="E791" s="455">
        <v>1774208</v>
      </c>
      <c r="F791" s="455">
        <v>2068227</v>
      </c>
      <c r="G791" s="455">
        <v>2243695</v>
      </c>
      <c r="H791" s="455">
        <v>1766369</v>
      </c>
      <c r="I791" s="455">
        <v>1643967</v>
      </c>
      <c r="J791" s="455">
        <v>1689305</v>
      </c>
      <c r="K791" s="455">
        <v>1858106</v>
      </c>
      <c r="L791" s="455">
        <v>3635059</v>
      </c>
      <c r="M791" s="455">
        <v>2125033</v>
      </c>
      <c r="N791" s="455">
        <v>1481072</v>
      </c>
      <c r="O791" s="455">
        <v>1973483</v>
      </c>
      <c r="P791" s="455">
        <v>1371925</v>
      </c>
      <c r="Q791" s="455">
        <v>1350287</v>
      </c>
      <c r="R791" s="455">
        <v>1511415</v>
      </c>
    </row>
    <row r="792" spans="1:18">
      <c r="A792" s="322" t="s">
        <v>290</v>
      </c>
      <c r="C792" s="325">
        <v>1431105000</v>
      </c>
      <c r="D792" s="322" t="s">
        <v>1169</v>
      </c>
      <c r="E792" s="455">
        <v>14629531</v>
      </c>
      <c r="F792" s="455">
        <v>14105052</v>
      </c>
      <c r="G792" s="455">
        <v>13528951</v>
      </c>
      <c r="H792" s="455">
        <v>18376815</v>
      </c>
      <c r="I792" s="455">
        <v>15779064</v>
      </c>
      <c r="J792" s="455">
        <v>13888883</v>
      </c>
      <c r="K792" s="455">
        <v>18067138</v>
      </c>
      <c r="L792" s="455">
        <v>42330201</v>
      </c>
      <c r="M792" s="455">
        <v>27092034</v>
      </c>
      <c r="N792" s="455">
        <v>22850876</v>
      </c>
      <c r="O792" s="455">
        <v>23902294</v>
      </c>
      <c r="P792" s="455">
        <v>22549552</v>
      </c>
      <c r="Q792" s="455">
        <v>23653794</v>
      </c>
      <c r="R792" s="455">
        <v>22766988</v>
      </c>
    </row>
    <row r="793" spans="1:18">
      <c r="A793" s="322" t="s">
        <v>290</v>
      </c>
      <c r="C793" s="325">
        <v>1431109000</v>
      </c>
      <c r="D793" s="322" t="s">
        <v>1170</v>
      </c>
      <c r="E793" s="455">
        <v>26079389</v>
      </c>
      <c r="F793" s="455">
        <v>25107723</v>
      </c>
      <c r="G793" s="455">
        <v>16178679</v>
      </c>
      <c r="H793" s="455">
        <v>13309715</v>
      </c>
      <c r="I793" s="455">
        <v>7793024</v>
      </c>
      <c r="J793" s="455">
        <v>10562142</v>
      </c>
      <c r="K793" s="455">
        <v>9981980</v>
      </c>
      <c r="L793" s="455">
        <v>10857303</v>
      </c>
      <c r="M793" s="455">
        <v>9405798</v>
      </c>
      <c r="N793" s="455">
        <v>10225086</v>
      </c>
      <c r="O793" s="455">
        <v>8073650</v>
      </c>
      <c r="P793" s="455">
        <v>8416017</v>
      </c>
      <c r="Q793" s="455">
        <v>7834898</v>
      </c>
      <c r="R793" s="455">
        <v>7321790</v>
      </c>
    </row>
    <row r="794" spans="1:18">
      <c r="A794" s="322" t="s">
        <v>290</v>
      </c>
      <c r="C794" s="325">
        <v>1439103100</v>
      </c>
      <c r="D794" s="322" t="s">
        <v>1171</v>
      </c>
      <c r="E794" s="455">
        <v>57471</v>
      </c>
      <c r="F794" s="455">
        <v>161902</v>
      </c>
      <c r="G794" s="455">
        <v>119726</v>
      </c>
      <c r="H794" s="455">
        <v>75789</v>
      </c>
      <c r="I794" s="455">
        <v>37817</v>
      </c>
      <c r="J794" s="455">
        <v>84308</v>
      </c>
      <c r="K794" s="455">
        <v>87863</v>
      </c>
      <c r="L794" s="455">
        <v>114394</v>
      </c>
      <c r="M794" s="455">
        <v>114399</v>
      </c>
      <c r="N794" s="455">
        <v>130791</v>
      </c>
      <c r="O794" s="455">
        <v>71636</v>
      </c>
      <c r="P794" s="455">
        <v>53595</v>
      </c>
      <c r="Q794" s="455">
        <v>50694</v>
      </c>
      <c r="R794" s="455">
        <v>49598</v>
      </c>
    </row>
    <row r="795" spans="1:18">
      <c r="A795" s="322" t="s">
        <v>290</v>
      </c>
      <c r="C795" s="325">
        <v>1439103200</v>
      </c>
      <c r="D795" s="322" t="s">
        <v>1172</v>
      </c>
      <c r="E795" s="455">
        <v>78265</v>
      </c>
      <c r="F795" s="455">
        <v>255478</v>
      </c>
      <c r="G795" s="455">
        <v>197186</v>
      </c>
      <c r="H795" s="455">
        <v>173044</v>
      </c>
      <c r="I795" s="455">
        <v>67150</v>
      </c>
      <c r="J795" s="455">
        <v>182077</v>
      </c>
      <c r="K795" s="455">
        <v>218738</v>
      </c>
      <c r="L795" s="455">
        <v>228768</v>
      </c>
      <c r="M795" s="455">
        <v>289909</v>
      </c>
      <c r="N795" s="455">
        <v>280646</v>
      </c>
      <c r="O795" s="455">
        <v>162852</v>
      </c>
      <c r="P795" s="455">
        <v>131945</v>
      </c>
      <c r="Q795" s="455">
        <v>121265</v>
      </c>
      <c r="R795" s="455">
        <v>119390</v>
      </c>
    </row>
    <row r="796" spans="1:18">
      <c r="A796" s="322" t="s">
        <v>290</v>
      </c>
      <c r="C796" s="325">
        <v>1439103300</v>
      </c>
      <c r="D796" s="322" t="s">
        <v>1173</v>
      </c>
      <c r="E796" s="455">
        <v>96256</v>
      </c>
      <c r="F796" s="455">
        <v>71464</v>
      </c>
      <c r="G796" s="455">
        <v>22747</v>
      </c>
      <c r="H796" s="455">
        <v>28014</v>
      </c>
      <c r="I796" s="455">
        <v>24317</v>
      </c>
      <c r="J796" s="455">
        <v>57367</v>
      </c>
      <c r="K796" s="455">
        <v>68802</v>
      </c>
      <c r="L796" s="455">
        <v>49559</v>
      </c>
      <c r="M796" s="455">
        <v>67870</v>
      </c>
      <c r="N796" s="455">
        <v>47232</v>
      </c>
      <c r="O796" s="455">
        <v>35293</v>
      </c>
      <c r="P796" s="455">
        <v>75152</v>
      </c>
      <c r="Q796" s="455">
        <v>81988</v>
      </c>
      <c r="R796" s="455">
        <v>86954</v>
      </c>
    </row>
    <row r="797" spans="1:18">
      <c r="A797" s="322" t="s">
        <v>290</v>
      </c>
      <c r="C797" s="325">
        <v>1439105300</v>
      </c>
      <c r="D797" s="322" t="s">
        <v>1174</v>
      </c>
      <c r="E797" s="455">
        <v>19578</v>
      </c>
      <c r="F797" s="455">
        <v>18465</v>
      </c>
      <c r="G797" s="455">
        <v>16218</v>
      </c>
      <c r="H797" s="455">
        <v>11029</v>
      </c>
      <c r="I797" s="455">
        <v>12292</v>
      </c>
      <c r="J797" s="455">
        <v>12850</v>
      </c>
      <c r="K797" s="455">
        <v>20520</v>
      </c>
      <c r="L797" s="455">
        <v>43749</v>
      </c>
      <c r="M797" s="455">
        <v>28682</v>
      </c>
      <c r="N797" s="455">
        <v>57519</v>
      </c>
      <c r="O797" s="455">
        <v>22456</v>
      </c>
      <c r="P797" s="455">
        <v>3035</v>
      </c>
      <c r="Q797" s="455">
        <v>7023</v>
      </c>
      <c r="R797" s="455">
        <v>18345</v>
      </c>
    </row>
    <row r="798" spans="1:18">
      <c r="A798" s="322" t="s">
        <v>290</v>
      </c>
      <c r="C798" s="325">
        <v>1439105500</v>
      </c>
      <c r="D798" s="322" t="s">
        <v>1175</v>
      </c>
      <c r="E798" s="455">
        <v>92329</v>
      </c>
      <c r="F798" s="455">
        <v>141684</v>
      </c>
      <c r="G798" s="455">
        <v>121659</v>
      </c>
      <c r="H798" s="455">
        <v>82201</v>
      </c>
      <c r="I798" s="455">
        <v>29484</v>
      </c>
      <c r="J798" s="455">
        <v>61937</v>
      </c>
      <c r="K798" s="455">
        <v>100553</v>
      </c>
      <c r="L798" s="455">
        <v>184164</v>
      </c>
      <c r="M798" s="455">
        <v>176200</v>
      </c>
      <c r="N798" s="455">
        <v>294257</v>
      </c>
      <c r="O798" s="455">
        <v>268679</v>
      </c>
      <c r="P798" s="455">
        <v>236313</v>
      </c>
      <c r="Q798" s="455">
        <v>1229890</v>
      </c>
      <c r="R798" s="455">
        <v>3335322</v>
      </c>
    </row>
    <row r="799" spans="1:18">
      <c r="A799" s="322" t="s">
        <v>290</v>
      </c>
      <c r="C799" s="325">
        <v>1439106100</v>
      </c>
      <c r="D799" s="322" t="s">
        <v>1176</v>
      </c>
      <c r="E799" s="455">
        <v>282079</v>
      </c>
      <c r="F799" s="455">
        <v>247983</v>
      </c>
      <c r="G799" s="455">
        <v>177690</v>
      </c>
      <c r="H799" s="455">
        <v>160859</v>
      </c>
      <c r="I799" s="455">
        <v>205634</v>
      </c>
      <c r="J799" s="455">
        <v>212916</v>
      </c>
      <c r="K799" s="455">
        <v>209839</v>
      </c>
      <c r="L799" s="455">
        <v>222534</v>
      </c>
      <c r="M799" s="455">
        <v>11718</v>
      </c>
      <c r="N799" s="455">
        <v>13005</v>
      </c>
      <c r="O799" s="455">
        <v>15613</v>
      </c>
      <c r="P799" s="455">
        <v>40038</v>
      </c>
      <c r="Q799" s="455">
        <v>46362</v>
      </c>
      <c r="R799" s="455">
        <v>53141</v>
      </c>
    </row>
    <row r="800" spans="1:18">
      <c r="A800" s="322" t="s">
        <v>290</v>
      </c>
      <c r="C800" s="325">
        <v>1439106200</v>
      </c>
      <c r="D800" s="322" t="s">
        <v>1177</v>
      </c>
      <c r="E800" s="455">
        <v>497293</v>
      </c>
      <c r="F800" s="455">
        <v>231076</v>
      </c>
      <c r="G800" s="455">
        <v>265668</v>
      </c>
      <c r="H800" s="455">
        <v>153546</v>
      </c>
      <c r="I800" s="455">
        <v>143597</v>
      </c>
      <c r="J800" s="455">
        <v>164587</v>
      </c>
      <c r="K800" s="455">
        <v>156651</v>
      </c>
      <c r="L800" s="455">
        <v>129469</v>
      </c>
      <c r="M800" s="455">
        <v>49347</v>
      </c>
      <c r="N800" s="455">
        <v>44769</v>
      </c>
      <c r="O800" s="455">
        <v>50626</v>
      </c>
      <c r="P800" s="455">
        <v>81792</v>
      </c>
      <c r="Q800" s="455">
        <v>49496</v>
      </c>
      <c r="R800" s="455">
        <v>98434</v>
      </c>
    </row>
    <row r="801" spans="1:18">
      <c r="A801" s="322" t="s">
        <v>290</v>
      </c>
      <c r="C801" s="325">
        <v>1439107100</v>
      </c>
      <c r="D801" s="322" t="s">
        <v>1178</v>
      </c>
      <c r="E801" s="455">
        <v>422597</v>
      </c>
      <c r="F801" s="455">
        <v>190610</v>
      </c>
      <c r="G801" s="455">
        <v>164770</v>
      </c>
      <c r="H801" s="455">
        <v>343777</v>
      </c>
      <c r="I801" s="455">
        <v>77897</v>
      </c>
      <c r="J801" s="455">
        <v>62129</v>
      </c>
      <c r="K801" s="455">
        <v>108465</v>
      </c>
      <c r="L801" s="455">
        <v>68957</v>
      </c>
      <c r="M801" s="455">
        <v>417226</v>
      </c>
      <c r="N801" s="455">
        <v>385775</v>
      </c>
      <c r="O801" s="455">
        <v>401670</v>
      </c>
      <c r="P801" s="455">
        <v>420209</v>
      </c>
      <c r="Q801" s="455">
        <v>434122</v>
      </c>
      <c r="R801" s="455">
        <v>385485</v>
      </c>
    </row>
    <row r="802" spans="1:18">
      <c r="A802" s="322" t="s">
        <v>290</v>
      </c>
      <c r="C802" s="325">
        <v>1439107200</v>
      </c>
      <c r="D802" s="322" t="s">
        <v>1179</v>
      </c>
      <c r="E802" s="455">
        <v>267307</v>
      </c>
      <c r="F802" s="455">
        <v>257232</v>
      </c>
      <c r="G802" s="455">
        <v>85131</v>
      </c>
      <c r="H802" s="455">
        <v>152052</v>
      </c>
      <c r="I802" s="455">
        <v>245997</v>
      </c>
      <c r="J802" s="455">
        <v>182648</v>
      </c>
      <c r="K802" s="455">
        <v>132084</v>
      </c>
      <c r="L802" s="455">
        <v>137175</v>
      </c>
      <c r="M802" s="455">
        <v>121532</v>
      </c>
      <c r="N802" s="455">
        <v>98058</v>
      </c>
      <c r="O802" s="455">
        <v>96506</v>
      </c>
      <c r="P802" s="455">
        <v>151568</v>
      </c>
      <c r="Q802" s="455">
        <v>118324</v>
      </c>
      <c r="R802" s="455">
        <v>96348</v>
      </c>
    </row>
    <row r="803" spans="1:18">
      <c r="A803" s="322" t="s">
        <v>290</v>
      </c>
      <c r="C803" s="325">
        <v>1439109000</v>
      </c>
      <c r="D803" s="322" t="s">
        <v>1180</v>
      </c>
      <c r="E803" s="455">
        <v>156378</v>
      </c>
      <c r="F803" s="455">
        <v>93596</v>
      </c>
      <c r="G803" s="455">
        <v>77921</v>
      </c>
      <c r="H803" s="455">
        <v>47391</v>
      </c>
      <c r="I803" s="455">
        <v>26439</v>
      </c>
      <c r="J803" s="455">
        <v>26006</v>
      </c>
      <c r="K803" s="455">
        <v>36567</v>
      </c>
      <c r="L803" s="455">
        <v>28321</v>
      </c>
      <c r="M803" s="455">
        <v>23024</v>
      </c>
      <c r="N803" s="455">
        <v>17742</v>
      </c>
      <c r="O803" s="455">
        <v>13022</v>
      </c>
      <c r="P803" s="455">
        <v>28883</v>
      </c>
      <c r="Q803" s="455">
        <v>182502</v>
      </c>
      <c r="R803" s="455">
        <v>24418</v>
      </c>
    </row>
    <row r="804" spans="1:18">
      <c r="A804" s="322" t="s">
        <v>290</v>
      </c>
      <c r="C804" s="325">
        <v>1511103000</v>
      </c>
      <c r="D804" s="322" t="s">
        <v>1181</v>
      </c>
      <c r="L804" s="455">
        <v>95</v>
      </c>
    </row>
    <row r="805" spans="1:18">
      <c r="A805" s="322" t="s">
        <v>290</v>
      </c>
      <c r="C805" s="325">
        <v>1511105000</v>
      </c>
      <c r="D805" s="322" t="s">
        <v>1182</v>
      </c>
    </row>
    <row r="806" spans="1:18">
      <c r="A806" s="322" t="s">
        <v>290</v>
      </c>
      <c r="C806" s="325">
        <v>1511310000</v>
      </c>
      <c r="D806" s="322" t="s">
        <v>1183</v>
      </c>
      <c r="E806" s="455">
        <v>456919</v>
      </c>
      <c r="F806" s="455">
        <v>467026</v>
      </c>
      <c r="G806" s="455">
        <v>575072</v>
      </c>
      <c r="H806" s="455">
        <v>37856</v>
      </c>
      <c r="I806" s="455">
        <v>1231032</v>
      </c>
      <c r="J806" s="455">
        <v>1216614</v>
      </c>
      <c r="K806" s="455">
        <v>1209681</v>
      </c>
      <c r="L806" s="455">
        <v>1255630</v>
      </c>
      <c r="M806" s="455">
        <v>784574</v>
      </c>
      <c r="N806" s="455">
        <v>643234</v>
      </c>
      <c r="O806" s="455">
        <v>1345337</v>
      </c>
      <c r="P806" s="455">
        <v>580736</v>
      </c>
      <c r="Q806" s="455">
        <v>238419</v>
      </c>
      <c r="R806" s="455">
        <v>5417</v>
      </c>
    </row>
    <row r="807" spans="1:18">
      <c r="A807" s="322" t="s">
        <v>290</v>
      </c>
      <c r="C807" s="325">
        <v>1511320000</v>
      </c>
      <c r="D807" s="322" t="s">
        <v>1184</v>
      </c>
      <c r="E807" s="455">
        <v>20546</v>
      </c>
      <c r="F807" s="455">
        <v>430945</v>
      </c>
      <c r="G807" s="455">
        <v>177524</v>
      </c>
      <c r="H807" s="455">
        <v>26469</v>
      </c>
      <c r="I807" s="455">
        <v>22256</v>
      </c>
      <c r="J807" s="455">
        <v>68543</v>
      </c>
      <c r="K807" s="455">
        <v>181702</v>
      </c>
      <c r="L807" s="455">
        <v>378101</v>
      </c>
      <c r="M807" s="455">
        <v>216392</v>
      </c>
      <c r="N807" s="455">
        <v>172037</v>
      </c>
      <c r="O807" s="455">
        <v>117524</v>
      </c>
      <c r="P807" s="455">
        <v>212699</v>
      </c>
      <c r="Q807" s="455">
        <v>68223</v>
      </c>
      <c r="R807" s="455">
        <v>1256</v>
      </c>
    </row>
    <row r="808" spans="1:18">
      <c r="A808" s="322" t="s">
        <v>290</v>
      </c>
      <c r="C808" s="325">
        <v>1511330000</v>
      </c>
      <c r="D808" s="322" t="s">
        <v>1185</v>
      </c>
      <c r="E808" s="455">
        <v>465296</v>
      </c>
      <c r="F808" s="455">
        <v>70441</v>
      </c>
      <c r="J808" s="455">
        <v>970</v>
      </c>
    </row>
    <row r="809" spans="1:18">
      <c r="A809" s="322" t="s">
        <v>290</v>
      </c>
      <c r="C809" s="325">
        <v>1511413000</v>
      </c>
      <c r="D809" s="322" t="s">
        <v>1186</v>
      </c>
    </row>
    <row r="810" spans="1:18">
      <c r="A810" s="322" t="s">
        <v>290</v>
      </c>
      <c r="C810" s="325">
        <v>1511415000</v>
      </c>
      <c r="D810" s="322" t="s">
        <v>1187</v>
      </c>
      <c r="I810" s="455">
        <v>30</v>
      </c>
    </row>
    <row r="811" spans="1:18">
      <c r="A811" s="322" t="s">
        <v>290</v>
      </c>
      <c r="C811" s="325">
        <v>1511435000</v>
      </c>
      <c r="D811" s="322" t="s">
        <v>1188</v>
      </c>
      <c r="I811" s="455">
        <v>95</v>
      </c>
    </row>
    <row r="812" spans="1:18">
      <c r="A812" s="322" t="s">
        <v>290</v>
      </c>
      <c r="C812" s="325">
        <v>1511510000</v>
      </c>
      <c r="D812" s="322" t="s">
        <v>1189</v>
      </c>
      <c r="I812" s="455">
        <v>280</v>
      </c>
      <c r="J812" s="455">
        <v>85144</v>
      </c>
      <c r="K812" s="455">
        <v>156684</v>
      </c>
      <c r="L812" s="455">
        <v>196621</v>
      </c>
      <c r="M812" s="455">
        <v>190598</v>
      </c>
      <c r="N812" s="455">
        <v>87046</v>
      </c>
      <c r="O812" s="455">
        <v>155703</v>
      </c>
      <c r="P812" s="455">
        <v>246948</v>
      </c>
      <c r="Q812" s="455">
        <v>312117</v>
      </c>
      <c r="R812" s="455">
        <v>197352</v>
      </c>
    </row>
    <row r="813" spans="1:18">
      <c r="A813" s="322" t="s">
        <v>290</v>
      </c>
      <c r="C813" s="325">
        <v>1512110000</v>
      </c>
      <c r="D813" s="322" t="s">
        <v>1190</v>
      </c>
    </row>
    <row r="814" spans="1:18">
      <c r="A814" s="322" t="s">
        <v>290</v>
      </c>
      <c r="C814" s="325">
        <v>1512121000</v>
      </c>
      <c r="D814" s="322" t="s">
        <v>1191</v>
      </c>
      <c r="E814" s="455">
        <v>41724</v>
      </c>
      <c r="F814" s="455">
        <v>25234</v>
      </c>
      <c r="G814" s="455">
        <v>32699</v>
      </c>
      <c r="H814" s="455">
        <v>29179</v>
      </c>
      <c r="I814" s="455">
        <v>23980</v>
      </c>
      <c r="J814" s="455">
        <v>22556</v>
      </c>
      <c r="K814" s="455">
        <v>27338</v>
      </c>
      <c r="L814" s="455">
        <v>25790</v>
      </c>
      <c r="M814" s="455">
        <v>22016</v>
      </c>
      <c r="N814" s="455">
        <v>22286</v>
      </c>
      <c r="O814" s="455">
        <v>29647</v>
      </c>
      <c r="P814" s="455">
        <v>39302</v>
      </c>
      <c r="Q814" s="455">
        <v>24871</v>
      </c>
      <c r="R814" s="455">
        <v>24758</v>
      </c>
    </row>
    <row r="815" spans="1:18">
      <c r="A815" s="322" t="s">
        <v>290</v>
      </c>
      <c r="C815" s="325">
        <v>1512122000</v>
      </c>
      <c r="D815" s="322" t="s">
        <v>1192</v>
      </c>
      <c r="E815" s="455">
        <v>88352</v>
      </c>
      <c r="F815" s="455">
        <v>88412</v>
      </c>
      <c r="G815" s="455">
        <v>103222</v>
      </c>
      <c r="H815" s="455">
        <v>76607</v>
      </c>
      <c r="I815" s="455">
        <v>54581</v>
      </c>
      <c r="J815" s="455">
        <v>70117</v>
      </c>
      <c r="K815" s="455">
        <v>72745</v>
      </c>
      <c r="L815" s="455">
        <v>85383</v>
      </c>
      <c r="M815" s="455">
        <v>80847</v>
      </c>
      <c r="N815" s="455">
        <v>75390</v>
      </c>
      <c r="O815" s="455">
        <v>82994</v>
      </c>
      <c r="P815" s="455">
        <v>85585</v>
      </c>
      <c r="Q815" s="455">
        <v>113721</v>
      </c>
      <c r="R815" s="455">
        <v>122907</v>
      </c>
    </row>
    <row r="816" spans="1:18">
      <c r="A816" s="322" t="s">
        <v>290</v>
      </c>
      <c r="C816" s="325">
        <v>1512123000</v>
      </c>
      <c r="D816" s="322" t="s">
        <v>1193</v>
      </c>
    </row>
    <row r="817" spans="1:18">
      <c r="A817" s="322" t="s">
        <v>290</v>
      </c>
      <c r="C817" s="325">
        <v>1512125000</v>
      </c>
      <c r="D817" s="322" t="s">
        <v>1194</v>
      </c>
    </row>
    <row r="818" spans="1:18">
      <c r="A818" s="322" t="s">
        <v>290</v>
      </c>
      <c r="C818" s="325">
        <v>1512127000</v>
      </c>
      <c r="D818" s="322" t="s">
        <v>1195</v>
      </c>
    </row>
    <row r="819" spans="1:18">
      <c r="A819" s="322" t="s">
        <v>290</v>
      </c>
      <c r="C819" s="325">
        <v>1512130000</v>
      </c>
      <c r="D819" s="322" t="s">
        <v>1196</v>
      </c>
      <c r="E819" s="455">
        <v>1496</v>
      </c>
      <c r="F819" s="455">
        <v>2722</v>
      </c>
      <c r="G819" s="455">
        <v>1160</v>
      </c>
    </row>
    <row r="820" spans="1:18">
      <c r="A820" s="322" t="s">
        <v>290</v>
      </c>
      <c r="C820" s="325">
        <v>1512193000</v>
      </c>
      <c r="D820" s="322" t="s">
        <v>1197</v>
      </c>
    </row>
    <row r="821" spans="1:18">
      <c r="A821" s="322" t="s">
        <v>290</v>
      </c>
      <c r="C821" s="325">
        <v>1512196000</v>
      </c>
      <c r="D821" s="322" t="s">
        <v>1198</v>
      </c>
    </row>
    <row r="822" spans="1:18">
      <c r="A822" s="322" t="s">
        <v>290</v>
      </c>
      <c r="C822" s="325">
        <v>1520110000</v>
      </c>
      <c r="D822" s="322" t="s">
        <v>308</v>
      </c>
      <c r="E822" s="455">
        <v>677503</v>
      </c>
      <c r="F822" s="455">
        <v>707930</v>
      </c>
      <c r="G822" s="455">
        <v>617981</v>
      </c>
      <c r="H822" s="455">
        <v>592978</v>
      </c>
      <c r="I822" s="455">
        <v>659165</v>
      </c>
      <c r="J822" s="455">
        <v>868031</v>
      </c>
      <c r="K822" s="455">
        <v>707381</v>
      </c>
      <c r="L822" s="455">
        <v>694061</v>
      </c>
      <c r="M822" s="455">
        <v>946993</v>
      </c>
      <c r="N822" s="455">
        <v>899915</v>
      </c>
      <c r="O822" s="455">
        <v>762032</v>
      </c>
      <c r="P822" s="455">
        <v>881257</v>
      </c>
      <c r="Q822" s="455">
        <v>937957</v>
      </c>
      <c r="R822" s="455">
        <v>1110227</v>
      </c>
    </row>
    <row r="823" spans="1:18">
      <c r="A823" s="322" t="s">
        <v>290</v>
      </c>
      <c r="C823" s="325">
        <v>1520121000</v>
      </c>
      <c r="D823" s="322" t="s">
        <v>1199</v>
      </c>
    </row>
    <row r="824" spans="1:18">
      <c r="A824" s="322" t="s">
        <v>290</v>
      </c>
      <c r="C824" s="325">
        <v>1520123100</v>
      </c>
      <c r="D824" s="322" t="s">
        <v>309</v>
      </c>
      <c r="K824" s="455">
        <v>72</v>
      </c>
    </row>
    <row r="825" spans="1:18">
      <c r="A825" s="322" t="s">
        <v>290</v>
      </c>
      <c r="C825" s="325">
        <v>1520123700</v>
      </c>
      <c r="D825" s="322" t="s">
        <v>310</v>
      </c>
      <c r="G825" s="455">
        <v>600</v>
      </c>
      <c r="Q825" s="455">
        <v>633</v>
      </c>
      <c r="R825" s="455">
        <v>11</v>
      </c>
    </row>
    <row r="826" spans="1:18">
      <c r="A826" s="322" t="s">
        <v>290</v>
      </c>
      <c r="C826" s="325">
        <v>1520135100</v>
      </c>
      <c r="D826" s="322" t="s">
        <v>311</v>
      </c>
      <c r="E826" s="455">
        <v>190202</v>
      </c>
      <c r="F826" s="455">
        <v>157059</v>
      </c>
      <c r="G826" s="455">
        <v>157051</v>
      </c>
      <c r="H826" s="455">
        <v>124194</v>
      </c>
      <c r="I826" s="455">
        <v>66258</v>
      </c>
      <c r="J826" s="455">
        <v>72344</v>
      </c>
      <c r="K826" s="455">
        <v>73813</v>
      </c>
      <c r="L826" s="455">
        <v>76525</v>
      </c>
      <c r="M826" s="455">
        <v>77534</v>
      </c>
      <c r="N826" s="455">
        <v>70462</v>
      </c>
      <c r="O826" s="455">
        <v>65395</v>
      </c>
      <c r="P826" s="455">
        <v>57157</v>
      </c>
      <c r="Q826" s="455">
        <v>47338</v>
      </c>
      <c r="R826" s="455">
        <v>43361</v>
      </c>
    </row>
    <row r="827" spans="1:18">
      <c r="A827" s="322" t="s">
        <v>290</v>
      </c>
      <c r="C827" s="325">
        <v>1520135200</v>
      </c>
      <c r="D827" s="322" t="s">
        <v>312</v>
      </c>
      <c r="E827" s="455">
        <v>82924</v>
      </c>
      <c r="F827" s="455">
        <v>62537</v>
      </c>
      <c r="G827" s="455">
        <v>69957</v>
      </c>
      <c r="H827" s="455">
        <v>70025</v>
      </c>
      <c r="I827" s="455">
        <v>51614</v>
      </c>
      <c r="J827" s="455">
        <v>56149</v>
      </c>
      <c r="K827" s="455">
        <v>68293</v>
      </c>
      <c r="L827" s="455">
        <v>63418</v>
      </c>
      <c r="M827" s="455">
        <v>67742</v>
      </c>
      <c r="N827" s="455">
        <v>83023</v>
      </c>
      <c r="O827" s="455">
        <v>66151</v>
      </c>
      <c r="P827" s="455">
        <v>62829</v>
      </c>
      <c r="Q827" s="455">
        <v>62093</v>
      </c>
      <c r="R827" s="455">
        <v>62410</v>
      </c>
    </row>
    <row r="828" spans="1:18">
      <c r="A828" s="322" t="s">
        <v>290</v>
      </c>
      <c r="C828" s="325">
        <v>1520135300</v>
      </c>
      <c r="D828" s="322" t="s">
        <v>313</v>
      </c>
      <c r="E828" s="455">
        <v>25519</v>
      </c>
      <c r="F828" s="455">
        <v>30064</v>
      </c>
      <c r="G828" s="455">
        <v>43701</v>
      </c>
      <c r="H828" s="455">
        <v>27141</v>
      </c>
      <c r="I828" s="455">
        <v>24125</v>
      </c>
      <c r="J828" s="455">
        <v>26068</v>
      </c>
      <c r="K828" s="455">
        <v>30196</v>
      </c>
      <c r="L828" s="455">
        <v>29353</v>
      </c>
      <c r="M828" s="455">
        <v>50961</v>
      </c>
      <c r="N828" s="455">
        <v>51599</v>
      </c>
      <c r="O828" s="455">
        <v>38523</v>
      </c>
      <c r="P828" s="455">
        <v>44452</v>
      </c>
      <c r="Q828" s="455">
        <v>53656</v>
      </c>
      <c r="R828" s="455">
        <v>44051</v>
      </c>
    </row>
    <row r="829" spans="1:18">
      <c r="A829" s="322" t="s">
        <v>290</v>
      </c>
      <c r="C829" s="325">
        <v>1520136100</v>
      </c>
      <c r="D829" s="322" t="s">
        <v>1200</v>
      </c>
      <c r="E829" s="455">
        <v>92</v>
      </c>
      <c r="F829" s="455">
        <v>838</v>
      </c>
      <c r="G829" s="455">
        <v>1003</v>
      </c>
      <c r="H829" s="455">
        <v>336</v>
      </c>
      <c r="I829" s="455">
        <v>323</v>
      </c>
      <c r="J829" s="455">
        <v>21</v>
      </c>
      <c r="K829" s="455">
        <v>257</v>
      </c>
      <c r="M829" s="455">
        <v>2</v>
      </c>
      <c r="N829" s="455">
        <v>2</v>
      </c>
    </row>
    <row r="830" spans="1:18">
      <c r="A830" s="322" t="s">
        <v>290</v>
      </c>
      <c r="C830" s="325">
        <v>1520136200</v>
      </c>
      <c r="D830" s="322" t="s">
        <v>1201</v>
      </c>
      <c r="E830" s="455">
        <v>305</v>
      </c>
      <c r="F830" s="455">
        <v>482</v>
      </c>
      <c r="G830" s="455">
        <v>625</v>
      </c>
      <c r="H830" s="455">
        <v>1937</v>
      </c>
      <c r="I830" s="455">
        <v>481</v>
      </c>
      <c r="J830" s="455">
        <v>157</v>
      </c>
      <c r="K830" s="455">
        <v>224</v>
      </c>
      <c r="L830" s="455">
        <v>478</v>
      </c>
      <c r="M830" s="455">
        <v>103</v>
      </c>
      <c r="N830" s="455">
        <v>3</v>
      </c>
      <c r="O830" s="455">
        <v>141</v>
      </c>
      <c r="P830" s="455">
        <v>169</v>
      </c>
      <c r="Q830" s="455">
        <v>273</v>
      </c>
    </row>
    <row r="831" spans="1:18">
      <c r="A831" s="322" t="s">
        <v>290</v>
      </c>
      <c r="C831" s="325">
        <v>1512111000</v>
      </c>
      <c r="D831" s="322" t="s">
        <v>1202</v>
      </c>
    </row>
    <row r="832" spans="1:18">
      <c r="A832" s="322" t="s">
        <v>290</v>
      </c>
      <c r="C832" s="325">
        <v>1520136300</v>
      </c>
      <c r="D832" s="322" t="s">
        <v>1203</v>
      </c>
      <c r="E832" s="455">
        <v>21783</v>
      </c>
      <c r="F832" s="455">
        <v>16693</v>
      </c>
      <c r="G832" s="455">
        <v>18475</v>
      </c>
      <c r="H832" s="455">
        <v>5476</v>
      </c>
      <c r="I832" s="455">
        <v>4217</v>
      </c>
      <c r="J832" s="455">
        <v>8546</v>
      </c>
      <c r="K832" s="455">
        <v>10507</v>
      </c>
      <c r="L832" s="455">
        <v>10383</v>
      </c>
      <c r="M832" s="455">
        <v>8326</v>
      </c>
      <c r="N832" s="455">
        <v>15741</v>
      </c>
      <c r="O832" s="455">
        <v>16174</v>
      </c>
      <c r="P832" s="455">
        <v>15449</v>
      </c>
      <c r="Q832" s="455">
        <v>18439</v>
      </c>
      <c r="R832" s="455">
        <v>23895</v>
      </c>
    </row>
    <row r="833" spans="1:18">
      <c r="A833" s="322" t="s">
        <v>290</v>
      </c>
      <c r="C833" s="325">
        <v>1520137000</v>
      </c>
      <c r="D833" s="322" t="s">
        <v>314</v>
      </c>
      <c r="E833" s="455">
        <v>14280</v>
      </c>
      <c r="F833" s="455">
        <v>3428</v>
      </c>
      <c r="G833" s="455">
        <v>2590</v>
      </c>
      <c r="H833" s="455">
        <v>3582</v>
      </c>
    </row>
    <row r="834" spans="1:18">
      <c r="A834" s="322" t="s">
        <v>290</v>
      </c>
      <c r="C834" s="325">
        <v>1520144400</v>
      </c>
      <c r="D834" s="322" t="s">
        <v>315</v>
      </c>
      <c r="E834" s="455">
        <v>11790</v>
      </c>
      <c r="F834" s="455">
        <v>15018</v>
      </c>
      <c r="G834" s="455">
        <v>21630</v>
      </c>
      <c r="H834" s="455">
        <v>23585</v>
      </c>
      <c r="I834" s="455">
        <v>17397</v>
      </c>
      <c r="J834" s="455">
        <v>4596</v>
      </c>
      <c r="K834" s="455">
        <v>6245</v>
      </c>
      <c r="L834" s="455">
        <v>6178</v>
      </c>
      <c r="M834" s="455">
        <v>6518</v>
      </c>
      <c r="N834" s="455">
        <v>6024</v>
      </c>
      <c r="O834" s="455">
        <v>21797</v>
      </c>
      <c r="P834" s="455">
        <v>44179</v>
      </c>
      <c r="Q834" s="455">
        <v>46059</v>
      </c>
      <c r="R834" s="455">
        <v>30291</v>
      </c>
    </row>
    <row r="835" spans="1:18">
      <c r="A835" s="322" t="s">
        <v>290</v>
      </c>
      <c r="C835" s="325">
        <v>1520144500</v>
      </c>
      <c r="D835" s="322" t="s">
        <v>316</v>
      </c>
      <c r="N835" s="455">
        <v>2850</v>
      </c>
      <c r="O835" s="455">
        <v>2504</v>
      </c>
      <c r="P835" s="455">
        <v>2157</v>
      </c>
      <c r="Q835" s="455">
        <v>1950</v>
      </c>
      <c r="R835" s="455">
        <v>2362</v>
      </c>
    </row>
    <row r="836" spans="1:18">
      <c r="A836" s="322" t="s">
        <v>290</v>
      </c>
      <c r="C836" s="325">
        <v>1520144600</v>
      </c>
      <c r="D836" s="322" t="s">
        <v>317</v>
      </c>
      <c r="N836" s="455">
        <v>2129</v>
      </c>
      <c r="O836" s="455">
        <v>6618</v>
      </c>
      <c r="P836" s="455">
        <v>6672</v>
      </c>
      <c r="Q836" s="455">
        <v>7689</v>
      </c>
      <c r="R836" s="455">
        <v>7600</v>
      </c>
    </row>
    <row r="837" spans="1:18">
      <c r="A837" s="322" t="s">
        <v>290</v>
      </c>
      <c r="C837" s="325">
        <v>1520290000</v>
      </c>
      <c r="D837" s="322" t="s">
        <v>318</v>
      </c>
      <c r="E837" s="455">
        <v>4655</v>
      </c>
      <c r="F837" s="455">
        <v>14048</v>
      </c>
      <c r="G837" s="455">
        <v>9205</v>
      </c>
      <c r="H837" s="455">
        <v>5424</v>
      </c>
      <c r="I837" s="455">
        <v>587</v>
      </c>
      <c r="K837" s="455">
        <v>3</v>
      </c>
    </row>
    <row r="838" spans="1:18">
      <c r="A838" s="322" t="s">
        <v>290</v>
      </c>
      <c r="C838" s="325">
        <v>1520312000</v>
      </c>
      <c r="D838" s="322" t="s">
        <v>319</v>
      </c>
      <c r="N838" s="455">
        <v>10</v>
      </c>
    </row>
    <row r="839" spans="1:18">
      <c r="A839" s="322" t="s">
        <v>290</v>
      </c>
      <c r="C839" s="325">
        <v>1520315000</v>
      </c>
      <c r="D839" s="322" t="s">
        <v>320</v>
      </c>
      <c r="E839" s="455">
        <v>91</v>
      </c>
      <c r="F839" s="455">
        <v>128</v>
      </c>
      <c r="G839" s="455">
        <v>52</v>
      </c>
      <c r="P839" s="455">
        <v>11345</v>
      </c>
      <c r="Q839" s="455">
        <v>12611</v>
      </c>
    </row>
    <row r="840" spans="1:18">
      <c r="A840" s="322" t="s">
        <v>290</v>
      </c>
      <c r="C840" s="325">
        <v>1520320000</v>
      </c>
      <c r="D840" s="322" t="s">
        <v>321</v>
      </c>
      <c r="E840" s="455">
        <v>17601</v>
      </c>
      <c r="F840" s="455">
        <v>4723</v>
      </c>
      <c r="G840" s="455">
        <v>5036</v>
      </c>
      <c r="H840" s="455">
        <v>5127</v>
      </c>
      <c r="I840" s="455">
        <v>4912</v>
      </c>
      <c r="J840" s="455">
        <v>3406</v>
      </c>
      <c r="K840" s="455">
        <v>5573</v>
      </c>
      <c r="L840" s="455">
        <v>6221</v>
      </c>
      <c r="R840" s="455">
        <v>100</v>
      </c>
    </row>
    <row r="841" spans="1:18">
      <c r="A841" s="322" t="s">
        <v>290</v>
      </c>
      <c r="C841" s="325">
        <v>1520402000</v>
      </c>
      <c r="D841" s="322" t="s">
        <v>1204</v>
      </c>
    </row>
    <row r="842" spans="1:18">
      <c r="A842" s="322" t="s">
        <v>290</v>
      </c>
      <c r="C842" s="325">
        <v>1520405000</v>
      </c>
      <c r="D842" s="322" t="s">
        <v>1205</v>
      </c>
    </row>
    <row r="843" spans="1:18">
      <c r="A843" s="322" t="s">
        <v>290</v>
      </c>
      <c r="C843" s="325">
        <v>1520408000</v>
      </c>
      <c r="D843" s="322" t="s">
        <v>1206</v>
      </c>
    </row>
    <row r="844" spans="1:18">
      <c r="A844" s="322" t="s">
        <v>290</v>
      </c>
      <c r="C844" s="325">
        <v>1610101000</v>
      </c>
      <c r="D844" s="322" t="s">
        <v>1207</v>
      </c>
      <c r="E844" s="455">
        <v>4</v>
      </c>
      <c r="G844" s="455">
        <v>836</v>
      </c>
      <c r="H844" s="455">
        <v>218</v>
      </c>
      <c r="I844" s="455">
        <v>356</v>
      </c>
      <c r="J844" s="455">
        <v>742</v>
      </c>
      <c r="K844" s="455">
        <v>2215</v>
      </c>
      <c r="L844" s="455">
        <v>1504</v>
      </c>
      <c r="M844" s="455">
        <v>1953</v>
      </c>
      <c r="N844" s="455">
        <v>1325</v>
      </c>
      <c r="O844" s="455">
        <v>1483</v>
      </c>
      <c r="P844" s="455">
        <v>1747</v>
      </c>
    </row>
    <row r="845" spans="1:18">
      <c r="A845" s="322" t="s">
        <v>290</v>
      </c>
      <c r="C845" s="325">
        <v>1610103200</v>
      </c>
      <c r="D845" s="322" t="s">
        <v>1208</v>
      </c>
      <c r="E845" s="455">
        <v>63986</v>
      </c>
      <c r="F845" s="455">
        <v>127818</v>
      </c>
      <c r="G845" s="455">
        <v>179055</v>
      </c>
      <c r="H845" s="455">
        <v>139116</v>
      </c>
      <c r="I845" s="455">
        <v>155455</v>
      </c>
      <c r="J845" s="455">
        <v>185189</v>
      </c>
    </row>
    <row r="846" spans="1:18">
      <c r="A846" s="322" t="s">
        <v>290</v>
      </c>
      <c r="C846" s="325">
        <v>1610103300</v>
      </c>
      <c r="D846" s="322" t="s">
        <v>1209</v>
      </c>
      <c r="K846" s="455">
        <v>355060</v>
      </c>
      <c r="L846" s="455">
        <v>356628</v>
      </c>
      <c r="M846" s="455">
        <v>368239</v>
      </c>
      <c r="N846" s="455">
        <v>376356</v>
      </c>
      <c r="O846" s="455">
        <v>383283</v>
      </c>
      <c r="P846" s="455">
        <v>409018</v>
      </c>
    </row>
    <row r="847" spans="1:18">
      <c r="A847" s="322" t="s">
        <v>290</v>
      </c>
      <c r="C847" s="325">
        <v>1610103400</v>
      </c>
      <c r="D847" s="322" t="s">
        <v>1210</v>
      </c>
      <c r="E847" s="455">
        <v>306372</v>
      </c>
      <c r="F847" s="455">
        <v>327683</v>
      </c>
      <c r="G847" s="455">
        <v>265618</v>
      </c>
      <c r="H847" s="455">
        <v>140686</v>
      </c>
      <c r="I847" s="455">
        <v>202211</v>
      </c>
      <c r="J847" s="455">
        <v>262775</v>
      </c>
    </row>
    <row r="848" spans="1:18">
      <c r="A848" s="322" t="s">
        <v>290</v>
      </c>
      <c r="C848" s="325">
        <v>1610103500</v>
      </c>
      <c r="D848" s="322" t="s">
        <v>1211</v>
      </c>
      <c r="E848" s="455">
        <v>74309</v>
      </c>
      <c r="F848" s="455">
        <v>75711</v>
      </c>
      <c r="G848" s="455">
        <v>80065</v>
      </c>
      <c r="H848" s="455">
        <v>60928</v>
      </c>
      <c r="I848" s="455">
        <v>46413</v>
      </c>
      <c r="J848" s="455">
        <v>45396</v>
      </c>
      <c r="K848" s="455">
        <v>48452</v>
      </c>
      <c r="L848" s="455">
        <v>58334</v>
      </c>
      <c r="M848" s="455">
        <v>51341</v>
      </c>
      <c r="N848" s="455">
        <v>59729</v>
      </c>
      <c r="O848" s="455">
        <v>49675</v>
      </c>
      <c r="P848" s="455">
        <v>49216</v>
      </c>
    </row>
    <row r="849" spans="1:18">
      <c r="A849" s="322" t="s">
        <v>290</v>
      </c>
      <c r="C849" s="325">
        <v>1610103700</v>
      </c>
      <c r="D849" s="322" t="s">
        <v>1212</v>
      </c>
      <c r="E849" s="455">
        <v>72282</v>
      </c>
      <c r="F849" s="455">
        <v>88824</v>
      </c>
      <c r="G849" s="455">
        <v>96573</v>
      </c>
      <c r="H849" s="455">
        <v>73784</v>
      </c>
      <c r="I849" s="455">
        <v>27344</v>
      </c>
      <c r="J849" s="455">
        <v>54701</v>
      </c>
      <c r="K849" s="455">
        <v>155631</v>
      </c>
      <c r="L849" s="455">
        <v>136840</v>
      </c>
      <c r="M849" s="455">
        <v>157980</v>
      </c>
      <c r="N849" s="455">
        <v>158780</v>
      </c>
      <c r="O849" s="455">
        <v>135949</v>
      </c>
      <c r="P849" s="455">
        <v>128221</v>
      </c>
    </row>
    <row r="850" spans="1:18">
      <c r="A850" s="322" t="s">
        <v>290</v>
      </c>
      <c r="C850" s="325">
        <v>1610103900</v>
      </c>
      <c r="D850" s="322" t="s">
        <v>1213</v>
      </c>
      <c r="E850" s="455">
        <v>195442</v>
      </c>
      <c r="F850" s="455">
        <v>137814</v>
      </c>
      <c r="G850" s="455">
        <v>154073</v>
      </c>
      <c r="H850" s="455">
        <v>109239</v>
      </c>
      <c r="I850" s="455">
        <v>121375</v>
      </c>
      <c r="J850" s="455">
        <v>156886</v>
      </c>
      <c r="K850" s="455">
        <v>208575</v>
      </c>
      <c r="L850" s="455">
        <v>235464</v>
      </c>
      <c r="M850" s="455">
        <v>231312</v>
      </c>
      <c r="N850" s="455">
        <v>239206</v>
      </c>
      <c r="O850" s="455">
        <v>293186</v>
      </c>
      <c r="P850" s="455">
        <v>304246</v>
      </c>
    </row>
    <row r="851" spans="1:18">
      <c r="A851" s="322" t="s">
        <v>290</v>
      </c>
      <c r="C851" s="325">
        <v>1610105000</v>
      </c>
      <c r="D851" s="322" t="s">
        <v>1214</v>
      </c>
      <c r="E851" s="455">
        <v>285146</v>
      </c>
      <c r="F851" s="455">
        <v>337594</v>
      </c>
      <c r="G851" s="455">
        <v>551535</v>
      </c>
      <c r="H851" s="455">
        <v>276924</v>
      </c>
      <c r="I851" s="455">
        <v>190325</v>
      </c>
      <c r="J851" s="455">
        <v>223153</v>
      </c>
      <c r="K851" s="455">
        <v>328380</v>
      </c>
      <c r="L851" s="455">
        <v>352347</v>
      </c>
      <c r="M851" s="455">
        <v>360995</v>
      </c>
      <c r="N851" s="455">
        <v>420971</v>
      </c>
      <c r="O851" s="455">
        <v>492890</v>
      </c>
      <c r="P851" s="455">
        <v>430223</v>
      </c>
    </row>
    <row r="852" spans="1:18">
      <c r="A852" s="322" t="s">
        <v>290</v>
      </c>
      <c r="C852" s="325">
        <v>1610107100</v>
      </c>
      <c r="D852" s="322" t="s">
        <v>1215</v>
      </c>
      <c r="E852" s="455">
        <v>3624</v>
      </c>
      <c r="F852" s="455">
        <v>6300</v>
      </c>
      <c r="G852" s="455">
        <v>6550</v>
      </c>
      <c r="H852" s="455">
        <v>5781</v>
      </c>
      <c r="I852" s="455">
        <v>2493</v>
      </c>
      <c r="J852" s="455">
        <v>1063</v>
      </c>
      <c r="K852" s="455">
        <v>1061</v>
      </c>
      <c r="L852" s="455">
        <v>1037</v>
      </c>
      <c r="M852" s="455">
        <v>781</v>
      </c>
      <c r="N852" s="455">
        <v>494</v>
      </c>
      <c r="O852" s="455">
        <v>2685</v>
      </c>
      <c r="P852" s="455">
        <v>241</v>
      </c>
    </row>
    <row r="853" spans="1:18">
      <c r="A853" s="322" t="s">
        <v>290</v>
      </c>
      <c r="C853" s="325">
        <v>1610107700</v>
      </c>
      <c r="D853" s="322" t="s">
        <v>1216</v>
      </c>
      <c r="E853" s="455">
        <v>1029205</v>
      </c>
      <c r="F853" s="455">
        <v>1592118</v>
      </c>
      <c r="G853" s="455">
        <v>2238289</v>
      </c>
      <c r="H853" s="455">
        <v>2734250</v>
      </c>
      <c r="I853" s="455">
        <v>3292407</v>
      </c>
      <c r="J853" s="455">
        <v>244862</v>
      </c>
      <c r="K853" s="455">
        <v>189295</v>
      </c>
      <c r="L853" s="455">
        <v>186211</v>
      </c>
      <c r="M853" s="455">
        <v>365700</v>
      </c>
      <c r="N853" s="455">
        <v>458547</v>
      </c>
      <c r="O853" s="455">
        <v>532319</v>
      </c>
      <c r="P853" s="455">
        <v>597266</v>
      </c>
    </row>
    <row r="854" spans="1:18">
      <c r="A854" s="322" t="s">
        <v>290</v>
      </c>
      <c r="C854" s="325">
        <v>1610211000</v>
      </c>
      <c r="D854" s="322" t="s">
        <v>1217</v>
      </c>
      <c r="E854" s="455">
        <v>18452986</v>
      </c>
      <c r="F854" s="455">
        <v>16752334</v>
      </c>
      <c r="G854" s="455">
        <v>12740093</v>
      </c>
      <c r="H854" s="455">
        <v>4245800</v>
      </c>
      <c r="I854" s="455">
        <v>6559424</v>
      </c>
      <c r="J854" s="455">
        <v>3433987</v>
      </c>
      <c r="K854" s="455">
        <v>5028215</v>
      </c>
      <c r="L854" s="455">
        <v>224290</v>
      </c>
      <c r="M854" s="455">
        <v>3778403</v>
      </c>
      <c r="N854" s="455">
        <v>3874408</v>
      </c>
      <c r="O854" s="455">
        <v>3998617</v>
      </c>
      <c r="P854" s="455">
        <v>3684930</v>
      </c>
      <c r="Q854" s="455">
        <v>4226161</v>
      </c>
      <c r="R854" s="455">
        <v>4563600</v>
      </c>
    </row>
    <row r="855" spans="1:18">
      <c r="A855" s="322" t="s">
        <v>290</v>
      </c>
      <c r="C855" s="325">
        <v>1610215000</v>
      </c>
      <c r="D855" s="322" t="s">
        <v>1218</v>
      </c>
      <c r="H855" s="455">
        <v>10630086</v>
      </c>
      <c r="I855" s="455">
        <v>10471517</v>
      </c>
      <c r="J855" s="455">
        <v>13191815</v>
      </c>
      <c r="K855" s="455">
        <v>6524977</v>
      </c>
      <c r="L855" s="455">
        <v>6344760</v>
      </c>
      <c r="M855" s="455">
        <v>9035786</v>
      </c>
      <c r="N855" s="455">
        <v>9915099</v>
      </c>
      <c r="O855" s="455">
        <v>10216142</v>
      </c>
      <c r="P855" s="455">
        <v>8668613</v>
      </c>
    </row>
    <row r="856" spans="1:18">
      <c r="A856" s="322" t="s">
        <v>290</v>
      </c>
      <c r="C856" s="325">
        <v>1610220000</v>
      </c>
      <c r="D856" s="322" t="s">
        <v>1219</v>
      </c>
      <c r="I856" s="455">
        <v>2547930</v>
      </c>
      <c r="J856" s="455">
        <v>2505534</v>
      </c>
      <c r="K856" s="455">
        <v>3712680</v>
      </c>
      <c r="L856" s="455">
        <v>4010850</v>
      </c>
      <c r="M856" s="455">
        <v>4446200</v>
      </c>
      <c r="N856" s="455">
        <v>2751968</v>
      </c>
      <c r="O856" s="455">
        <v>2652000</v>
      </c>
      <c r="P856" s="455">
        <v>2474144</v>
      </c>
    </row>
    <row r="857" spans="1:18">
      <c r="A857" s="322" t="s">
        <v>290</v>
      </c>
      <c r="C857" s="325">
        <v>1610230300</v>
      </c>
      <c r="D857" s="322" t="s">
        <v>1220</v>
      </c>
      <c r="E857" s="455">
        <v>172762642</v>
      </c>
      <c r="F857" s="455">
        <v>166961908</v>
      </c>
      <c r="G857" s="455">
        <v>179575882</v>
      </c>
      <c r="H857" s="455">
        <v>174439897</v>
      </c>
      <c r="I857" s="455">
        <v>235988221</v>
      </c>
      <c r="J857" s="455">
        <v>272645065</v>
      </c>
      <c r="K857" s="455">
        <v>195624127</v>
      </c>
      <c r="L857" s="455">
        <v>134984178</v>
      </c>
      <c r="M857" s="455">
        <v>154454126</v>
      </c>
      <c r="N857" s="455">
        <v>193436702</v>
      </c>
      <c r="O857" s="455">
        <v>206794140</v>
      </c>
      <c r="P857" s="455">
        <v>190186581</v>
      </c>
    </row>
    <row r="858" spans="1:18">
      <c r="A858" s="322" t="s">
        <v>290</v>
      </c>
      <c r="C858" s="325">
        <v>1610230500</v>
      </c>
      <c r="D858" s="322" t="s">
        <v>1221</v>
      </c>
      <c r="E858" s="455">
        <v>36238983</v>
      </c>
      <c r="F858" s="455">
        <v>106911352</v>
      </c>
      <c r="G858" s="455">
        <v>127500910</v>
      </c>
      <c r="H858" s="455">
        <v>143986378</v>
      </c>
      <c r="I858" s="455">
        <v>199354474</v>
      </c>
      <c r="J858" s="455">
        <v>254068288</v>
      </c>
      <c r="K858" s="455">
        <v>606097047</v>
      </c>
      <c r="L858" s="455">
        <v>437122122</v>
      </c>
      <c r="M858" s="455">
        <v>520760091</v>
      </c>
      <c r="N858" s="455">
        <v>704838748</v>
      </c>
      <c r="O858" s="455">
        <v>687524974</v>
      </c>
      <c r="P858" s="455">
        <v>754292926</v>
      </c>
    </row>
    <row r="859" spans="1:18">
      <c r="A859" s="322" t="s">
        <v>290</v>
      </c>
      <c r="C859" s="325">
        <v>1610311600</v>
      </c>
      <c r="D859" s="322" t="s">
        <v>1222</v>
      </c>
      <c r="E859" s="455">
        <v>883</v>
      </c>
      <c r="F859" s="455">
        <v>271</v>
      </c>
      <c r="G859" s="455">
        <v>172</v>
      </c>
      <c r="H859" s="455">
        <v>1250</v>
      </c>
      <c r="I859" s="455">
        <v>10</v>
      </c>
      <c r="J859" s="455">
        <v>48</v>
      </c>
      <c r="L859" s="455">
        <v>5</v>
      </c>
      <c r="M859" s="455">
        <v>515</v>
      </c>
      <c r="N859" s="455">
        <v>983</v>
      </c>
      <c r="O859" s="455">
        <v>248</v>
      </c>
      <c r="P859" s="455">
        <v>473</v>
      </c>
      <c r="Q859" s="455">
        <v>461</v>
      </c>
      <c r="R859" s="455">
        <v>73</v>
      </c>
    </row>
    <row r="860" spans="1:18">
      <c r="A860" s="322" t="s">
        <v>290</v>
      </c>
      <c r="C860" s="325">
        <v>1610320000</v>
      </c>
      <c r="D860" s="322" t="s">
        <v>1223</v>
      </c>
      <c r="I860" s="455">
        <v>220</v>
      </c>
      <c r="J860" s="455">
        <v>964</v>
      </c>
      <c r="K860" s="455">
        <v>39</v>
      </c>
      <c r="M860" s="455">
        <v>1728</v>
      </c>
      <c r="N860" s="455">
        <v>2029</v>
      </c>
      <c r="O860" s="455">
        <v>1613</v>
      </c>
      <c r="P860" s="455">
        <v>1627</v>
      </c>
      <c r="Q860" s="455">
        <v>399</v>
      </c>
    </row>
    <row r="861" spans="1:18">
      <c r="A861" s="322" t="s">
        <v>290</v>
      </c>
      <c r="C861" s="325">
        <v>1610390000</v>
      </c>
      <c r="D861" s="322" t="s">
        <v>1224</v>
      </c>
      <c r="I861" s="455">
        <v>6674</v>
      </c>
      <c r="J861" s="455">
        <v>11782</v>
      </c>
      <c r="K861" s="455">
        <v>15263</v>
      </c>
      <c r="L861" s="455">
        <v>18220</v>
      </c>
      <c r="M861" s="455">
        <v>23735</v>
      </c>
      <c r="N861" s="455">
        <v>28085</v>
      </c>
      <c r="O861" s="455">
        <v>18962</v>
      </c>
      <c r="P861" s="455">
        <v>24477</v>
      </c>
      <c r="Q861" s="455">
        <v>61792</v>
      </c>
      <c r="R861" s="455">
        <v>27332</v>
      </c>
    </row>
    <row r="862" spans="1:18">
      <c r="A862" s="322" t="s">
        <v>290</v>
      </c>
      <c r="C862" s="325">
        <v>1610910000</v>
      </c>
      <c r="D862" s="322" t="s">
        <v>1225</v>
      </c>
    </row>
    <row r="863" spans="1:18">
      <c r="A863" s="322" t="s">
        <v>290</v>
      </c>
      <c r="C863" s="325">
        <v>1621110000</v>
      </c>
      <c r="D863" s="322" t="s">
        <v>1226</v>
      </c>
      <c r="E863" s="455">
        <v>44072</v>
      </c>
      <c r="F863" s="455">
        <v>45126</v>
      </c>
      <c r="G863" s="455">
        <v>48304</v>
      </c>
      <c r="H863" s="455">
        <v>35550</v>
      </c>
      <c r="I863" s="455">
        <v>22287</v>
      </c>
      <c r="J863" s="455">
        <v>28301</v>
      </c>
      <c r="K863" s="455">
        <v>29223</v>
      </c>
      <c r="L863" s="455">
        <v>9396</v>
      </c>
      <c r="M863" s="455">
        <v>5029</v>
      </c>
      <c r="N863" s="455">
        <v>5968</v>
      </c>
      <c r="O863" s="455">
        <v>6274</v>
      </c>
      <c r="P863" s="455">
        <v>5707</v>
      </c>
      <c r="Q863" s="455">
        <v>6918</v>
      </c>
      <c r="R863" s="455">
        <v>6437</v>
      </c>
    </row>
    <row r="864" spans="1:18">
      <c r="A864" s="322" t="s">
        <v>290</v>
      </c>
      <c r="C864" s="325">
        <v>1621121400</v>
      </c>
      <c r="D864" s="322" t="s">
        <v>1227</v>
      </c>
      <c r="I864" s="455">
        <v>19675</v>
      </c>
      <c r="J864" s="455">
        <v>23058</v>
      </c>
      <c r="K864" s="455">
        <v>25039</v>
      </c>
      <c r="L864" s="455">
        <v>27965</v>
      </c>
      <c r="M864" s="455">
        <v>30699</v>
      </c>
      <c r="N864" s="455">
        <v>37764</v>
      </c>
      <c r="O864" s="455">
        <v>40291</v>
      </c>
      <c r="P864" s="455">
        <v>3532</v>
      </c>
    </row>
    <row r="865" spans="1:18">
      <c r="A865" s="322" t="s">
        <v>290</v>
      </c>
      <c r="C865" s="325">
        <v>1621121700</v>
      </c>
      <c r="D865" s="322" t="s">
        <v>1228</v>
      </c>
      <c r="I865" s="455">
        <v>64</v>
      </c>
      <c r="J865" s="455">
        <v>64</v>
      </c>
      <c r="K865" s="455">
        <v>39</v>
      </c>
      <c r="L865" s="455">
        <v>16</v>
      </c>
      <c r="M865" s="455">
        <v>26</v>
      </c>
      <c r="N865" s="455">
        <v>11</v>
      </c>
      <c r="O865" s="455">
        <v>24</v>
      </c>
    </row>
    <row r="866" spans="1:18">
      <c r="A866" s="322" t="s">
        <v>290</v>
      </c>
      <c r="C866" s="325">
        <v>1621122100</v>
      </c>
      <c r="D866" s="322" t="s">
        <v>1229</v>
      </c>
      <c r="E866" s="455">
        <v>1041</v>
      </c>
      <c r="F866" s="455">
        <v>1271</v>
      </c>
      <c r="G866" s="455">
        <v>15689</v>
      </c>
      <c r="H866" s="455">
        <v>7226</v>
      </c>
      <c r="I866" s="455">
        <v>4361</v>
      </c>
      <c r="J866" s="455">
        <v>4773</v>
      </c>
      <c r="K866" s="455">
        <v>1922</v>
      </c>
      <c r="L866" s="455">
        <v>6471</v>
      </c>
      <c r="M866" s="455">
        <v>1122</v>
      </c>
      <c r="N866" s="455">
        <v>1102</v>
      </c>
      <c r="O866" s="455">
        <v>968</v>
      </c>
      <c r="P866" s="455">
        <v>2322</v>
      </c>
    </row>
    <row r="867" spans="1:18">
      <c r="A867" s="322" t="s">
        <v>290</v>
      </c>
      <c r="C867" s="325">
        <v>1621122400</v>
      </c>
      <c r="D867" s="322" t="s">
        <v>1230</v>
      </c>
      <c r="H867" s="455">
        <v>657</v>
      </c>
      <c r="I867" s="455">
        <v>590</v>
      </c>
      <c r="J867" s="455">
        <v>23</v>
      </c>
      <c r="K867" s="455">
        <v>150</v>
      </c>
      <c r="L867" s="455">
        <v>125</v>
      </c>
      <c r="M867" s="455">
        <v>170</v>
      </c>
      <c r="N867" s="455">
        <v>264</v>
      </c>
      <c r="O867" s="455">
        <v>30</v>
      </c>
      <c r="P867" s="455">
        <v>31939</v>
      </c>
    </row>
    <row r="868" spans="1:18">
      <c r="A868" s="322" t="s">
        <v>290</v>
      </c>
      <c r="C868" s="325">
        <v>1621131300</v>
      </c>
      <c r="D868" s="322" t="s">
        <v>1231</v>
      </c>
      <c r="E868" s="455">
        <v>350704</v>
      </c>
      <c r="F868" s="455">
        <v>352266</v>
      </c>
      <c r="G868" s="455">
        <v>512205</v>
      </c>
      <c r="H868" s="455">
        <v>515402</v>
      </c>
      <c r="I868" s="455">
        <v>498778</v>
      </c>
      <c r="J868" s="455">
        <v>551077</v>
      </c>
      <c r="K868" s="455">
        <v>647785</v>
      </c>
      <c r="L868" s="455">
        <v>578542</v>
      </c>
      <c r="M868" s="455">
        <v>686475</v>
      </c>
      <c r="N868" s="455">
        <v>711213</v>
      </c>
      <c r="O868" s="455">
        <v>711870</v>
      </c>
      <c r="P868" s="455">
        <v>728184</v>
      </c>
    </row>
    <row r="869" spans="1:18">
      <c r="A869" s="322" t="s">
        <v>290</v>
      </c>
      <c r="C869" s="325">
        <v>1621131600</v>
      </c>
      <c r="D869" s="322" t="s">
        <v>1232</v>
      </c>
      <c r="K869" s="455">
        <v>28</v>
      </c>
      <c r="N869" s="455">
        <v>16071</v>
      </c>
      <c r="O869" s="455">
        <v>4965</v>
      </c>
      <c r="Q869" s="455">
        <v>1</v>
      </c>
    </row>
    <row r="870" spans="1:18">
      <c r="A870" s="322" t="s">
        <v>290</v>
      </c>
      <c r="C870" s="325">
        <v>1621131900</v>
      </c>
      <c r="D870" s="322" t="s">
        <v>1233</v>
      </c>
      <c r="H870" s="455">
        <v>136676</v>
      </c>
      <c r="I870" s="455">
        <v>7003</v>
      </c>
      <c r="J870" s="455">
        <v>324</v>
      </c>
      <c r="K870" s="455">
        <v>573</v>
      </c>
      <c r="L870" s="455">
        <v>972</v>
      </c>
      <c r="M870" s="455">
        <v>1352</v>
      </c>
      <c r="N870" s="455">
        <v>692</v>
      </c>
      <c r="O870" s="455">
        <v>689</v>
      </c>
      <c r="P870" s="455">
        <v>89</v>
      </c>
    </row>
    <row r="871" spans="1:18">
      <c r="A871" s="322" t="s">
        <v>290</v>
      </c>
      <c r="C871" s="325">
        <v>1621135000</v>
      </c>
      <c r="D871" s="322" t="s">
        <v>1234</v>
      </c>
      <c r="G871" s="455">
        <v>2212</v>
      </c>
      <c r="H871" s="455">
        <v>1758</v>
      </c>
      <c r="I871" s="455">
        <v>90350</v>
      </c>
      <c r="J871" s="455">
        <v>116268</v>
      </c>
      <c r="K871" s="455">
        <v>146037</v>
      </c>
      <c r="L871" s="455">
        <v>147498</v>
      </c>
      <c r="M871" s="455">
        <v>109046</v>
      </c>
      <c r="N871" s="455">
        <v>136863</v>
      </c>
      <c r="O871" s="455">
        <v>118267</v>
      </c>
      <c r="P871" s="455">
        <v>154290</v>
      </c>
    </row>
    <row r="872" spans="1:18">
      <c r="A872" s="322" t="s">
        <v>290</v>
      </c>
      <c r="C872" s="325">
        <v>1610113300</v>
      </c>
      <c r="D872" s="322" t="s">
        <v>1235</v>
      </c>
      <c r="Q872" s="455">
        <v>510361</v>
      </c>
      <c r="R872" s="455">
        <v>513194</v>
      </c>
    </row>
    <row r="873" spans="1:18">
      <c r="A873" s="322" t="s">
        <v>290</v>
      </c>
      <c r="C873" s="325">
        <v>1621142300</v>
      </c>
      <c r="D873" s="322" t="s">
        <v>1236</v>
      </c>
    </row>
    <row r="874" spans="1:18">
      <c r="A874" s="322" t="s">
        <v>290</v>
      </c>
      <c r="C874" s="325">
        <v>1610113500</v>
      </c>
      <c r="D874" s="322" t="s">
        <v>1237</v>
      </c>
      <c r="Q874" s="455">
        <v>154156</v>
      </c>
      <c r="R874" s="455">
        <v>187312</v>
      </c>
    </row>
    <row r="875" spans="1:18">
      <c r="A875" s="322" t="s">
        <v>290</v>
      </c>
      <c r="C875" s="325">
        <v>1621142600</v>
      </c>
      <c r="D875" s="322" t="s">
        <v>1238</v>
      </c>
      <c r="N875" s="455">
        <v>197</v>
      </c>
      <c r="O875" s="455">
        <v>61</v>
      </c>
    </row>
    <row r="876" spans="1:18">
      <c r="A876" s="322" t="s">
        <v>290</v>
      </c>
      <c r="C876" s="325">
        <v>1610113700</v>
      </c>
      <c r="D876" s="322" t="s">
        <v>1239</v>
      </c>
      <c r="Q876" s="455">
        <v>44276</v>
      </c>
      <c r="R876" s="455">
        <v>37132</v>
      </c>
    </row>
    <row r="877" spans="1:18">
      <c r="A877" s="322" t="s">
        <v>290</v>
      </c>
      <c r="C877" s="325">
        <v>1610113900</v>
      </c>
      <c r="D877" s="322" t="s">
        <v>1240</v>
      </c>
      <c r="Q877" s="455">
        <v>204803</v>
      </c>
      <c r="R877" s="455">
        <v>223390</v>
      </c>
    </row>
    <row r="878" spans="1:18">
      <c r="A878" s="322" t="s">
        <v>290</v>
      </c>
      <c r="C878" s="325">
        <v>1621142900</v>
      </c>
      <c r="D878" s="322" t="s">
        <v>1241</v>
      </c>
      <c r="M878" s="455">
        <v>3325</v>
      </c>
      <c r="N878" s="455">
        <v>15418</v>
      </c>
      <c r="O878" s="455">
        <v>12093</v>
      </c>
      <c r="P878" s="455">
        <v>73</v>
      </c>
    </row>
    <row r="879" spans="1:18">
      <c r="A879" s="322" t="s">
        <v>290</v>
      </c>
      <c r="C879" s="325">
        <v>1610125000</v>
      </c>
      <c r="D879" s="322" t="s">
        <v>1242</v>
      </c>
      <c r="Q879" s="455">
        <v>429167</v>
      </c>
      <c r="R879" s="455">
        <v>347233</v>
      </c>
    </row>
    <row r="880" spans="1:18">
      <c r="A880" s="322" t="s">
        <v>290</v>
      </c>
      <c r="C880" s="325">
        <v>1621144300</v>
      </c>
      <c r="D880" s="322" t="s">
        <v>1243</v>
      </c>
      <c r="H880" s="455">
        <v>26615312</v>
      </c>
      <c r="I880" s="455">
        <v>16628789</v>
      </c>
      <c r="J880" s="455">
        <v>22374697</v>
      </c>
      <c r="K880" s="455">
        <v>23882017</v>
      </c>
      <c r="L880" s="455">
        <v>17419232</v>
      </c>
      <c r="M880" s="455">
        <v>18374132</v>
      </c>
      <c r="N880" s="455">
        <v>21134619</v>
      </c>
      <c r="O880" s="455">
        <v>21679416</v>
      </c>
      <c r="P880" s="455">
        <v>22729040</v>
      </c>
    </row>
    <row r="881" spans="1:18">
      <c r="A881" s="322" t="s">
        <v>290</v>
      </c>
      <c r="C881" s="325">
        <v>1610127100</v>
      </c>
      <c r="D881" s="322" t="s">
        <v>1244</v>
      </c>
      <c r="Q881" s="455">
        <v>960</v>
      </c>
      <c r="R881" s="455">
        <v>913</v>
      </c>
    </row>
    <row r="882" spans="1:18">
      <c r="A882" s="322" t="s">
        <v>290</v>
      </c>
      <c r="C882" s="325">
        <v>1621144600</v>
      </c>
      <c r="D882" s="322" t="s">
        <v>1245</v>
      </c>
      <c r="H882" s="455">
        <v>337791</v>
      </c>
    </row>
    <row r="883" spans="1:18">
      <c r="A883" s="322" t="s">
        <v>290</v>
      </c>
      <c r="C883" s="325">
        <v>1610127700</v>
      </c>
      <c r="D883" s="322" t="s">
        <v>1246</v>
      </c>
      <c r="Q883" s="455">
        <v>696117</v>
      </c>
      <c r="R883" s="455">
        <v>795993</v>
      </c>
    </row>
    <row r="884" spans="1:18">
      <c r="A884" s="322" t="s">
        <v>290</v>
      </c>
      <c r="C884" s="325">
        <v>1621144900</v>
      </c>
      <c r="D884" s="322" t="s">
        <v>1247</v>
      </c>
      <c r="E884" s="455">
        <v>4623499</v>
      </c>
      <c r="F884" s="455">
        <v>4347704</v>
      </c>
      <c r="G884" s="455">
        <v>4248554</v>
      </c>
      <c r="H884" s="455">
        <v>3987999</v>
      </c>
      <c r="I884" s="455">
        <v>3844157</v>
      </c>
      <c r="J884" s="455">
        <v>5642883</v>
      </c>
      <c r="K884" s="455">
        <v>1144375</v>
      </c>
      <c r="L884" s="455">
        <v>22750</v>
      </c>
      <c r="M884" s="455">
        <v>15513</v>
      </c>
      <c r="N884" s="455">
        <v>4257</v>
      </c>
      <c r="O884" s="455">
        <v>4948</v>
      </c>
      <c r="P884" s="455">
        <v>17629</v>
      </c>
    </row>
    <row r="885" spans="1:18">
      <c r="A885" s="322" t="s">
        <v>290</v>
      </c>
      <c r="C885" s="325">
        <v>1610130000</v>
      </c>
      <c r="D885" s="322" t="s">
        <v>1207</v>
      </c>
      <c r="Q885" s="455">
        <v>761</v>
      </c>
      <c r="R885" s="455">
        <v>117</v>
      </c>
    </row>
    <row r="886" spans="1:18">
      <c r="A886" s="322" t="s">
        <v>290</v>
      </c>
      <c r="C886" s="325">
        <v>1621211300</v>
      </c>
      <c r="D886" s="322" t="s">
        <v>1248</v>
      </c>
      <c r="E886" s="455">
        <v>252</v>
      </c>
      <c r="F886" s="455">
        <v>843</v>
      </c>
      <c r="G886" s="455">
        <v>499</v>
      </c>
      <c r="H886" s="455">
        <v>364</v>
      </c>
      <c r="I886" s="455">
        <v>153</v>
      </c>
      <c r="J886" s="455">
        <v>67845</v>
      </c>
      <c r="K886" s="455">
        <v>90293</v>
      </c>
      <c r="L886" s="455">
        <v>83051</v>
      </c>
      <c r="M886" s="455">
        <v>86558</v>
      </c>
      <c r="N886" s="455">
        <v>75435</v>
      </c>
      <c r="O886" s="455">
        <v>70057</v>
      </c>
      <c r="P886" s="455">
        <v>93767</v>
      </c>
    </row>
    <row r="887" spans="1:18">
      <c r="A887" s="322" t="s">
        <v>290</v>
      </c>
      <c r="C887" s="325">
        <v>1621211800</v>
      </c>
      <c r="D887" s="322" t="s">
        <v>1249</v>
      </c>
      <c r="E887" s="455">
        <v>994</v>
      </c>
      <c r="F887" s="455">
        <v>2548</v>
      </c>
      <c r="G887" s="455">
        <v>2807</v>
      </c>
      <c r="H887" s="455">
        <v>3764</v>
      </c>
      <c r="I887" s="455">
        <v>1257</v>
      </c>
      <c r="J887" s="455">
        <v>1469</v>
      </c>
      <c r="K887" s="455">
        <v>1509</v>
      </c>
      <c r="L887" s="455">
        <v>1826</v>
      </c>
      <c r="M887" s="455">
        <v>1923</v>
      </c>
      <c r="N887" s="455">
        <v>2336</v>
      </c>
      <c r="O887" s="455">
        <v>1933</v>
      </c>
      <c r="P887" s="455">
        <v>1327</v>
      </c>
    </row>
    <row r="888" spans="1:18">
      <c r="A888" s="322" t="s">
        <v>290</v>
      </c>
      <c r="C888" s="325">
        <v>1621220000</v>
      </c>
      <c r="D888" s="322" t="s">
        <v>1250</v>
      </c>
      <c r="E888" s="455">
        <v>1035</v>
      </c>
      <c r="F888" s="455">
        <v>2327</v>
      </c>
      <c r="G888" s="455">
        <v>4135</v>
      </c>
      <c r="H888" s="455">
        <v>1826</v>
      </c>
      <c r="I888" s="455">
        <v>223</v>
      </c>
      <c r="J888" s="455">
        <v>57</v>
      </c>
      <c r="L888" s="455">
        <v>16147</v>
      </c>
      <c r="M888" s="455">
        <v>20739</v>
      </c>
      <c r="N888" s="455">
        <v>21337</v>
      </c>
      <c r="O888" s="455">
        <v>22299</v>
      </c>
      <c r="P888" s="455">
        <v>23765</v>
      </c>
    </row>
    <row r="889" spans="1:18">
      <c r="A889" s="322" t="s">
        <v>290</v>
      </c>
      <c r="C889" s="325">
        <v>1610221000</v>
      </c>
      <c r="D889" s="322" t="s">
        <v>1251</v>
      </c>
      <c r="Q889" s="455">
        <v>64515</v>
      </c>
      <c r="R889" s="455">
        <v>10086</v>
      </c>
    </row>
    <row r="890" spans="1:18">
      <c r="A890" s="322" t="s">
        <v>290</v>
      </c>
      <c r="C890" s="325">
        <v>1610230000</v>
      </c>
      <c r="D890" s="322" t="s">
        <v>1252</v>
      </c>
      <c r="Q890" s="455">
        <v>24228633</v>
      </c>
      <c r="R890" s="455">
        <v>35409419</v>
      </c>
    </row>
    <row r="891" spans="1:18">
      <c r="A891" s="322" t="s">
        <v>290</v>
      </c>
      <c r="C891" s="325">
        <v>1622103000</v>
      </c>
      <c r="D891" s="322" t="s">
        <v>1253</v>
      </c>
      <c r="G891" s="455">
        <v>8692</v>
      </c>
      <c r="H891" s="455">
        <v>23629</v>
      </c>
      <c r="O891" s="455">
        <v>2487</v>
      </c>
      <c r="P891" s="455">
        <v>5903</v>
      </c>
      <c r="Q891" s="455">
        <v>26714</v>
      </c>
      <c r="R891" s="455">
        <v>23530</v>
      </c>
    </row>
    <row r="892" spans="1:18">
      <c r="A892" s="322" t="s">
        <v>290</v>
      </c>
      <c r="C892" s="325">
        <v>1622106000</v>
      </c>
      <c r="D892" s="322" t="s">
        <v>1254</v>
      </c>
      <c r="E892" s="455">
        <v>830735</v>
      </c>
      <c r="F892" s="455">
        <v>988671</v>
      </c>
      <c r="G892" s="455">
        <v>1185388</v>
      </c>
      <c r="H892" s="455">
        <v>1070283</v>
      </c>
      <c r="I892" s="455">
        <v>1176275</v>
      </c>
      <c r="J892" s="455">
        <v>6630893</v>
      </c>
      <c r="K892" s="455">
        <v>9208440</v>
      </c>
      <c r="L892" s="455">
        <v>10165109</v>
      </c>
      <c r="M892" s="455">
        <v>11779442</v>
      </c>
      <c r="N892" s="455">
        <v>18225423</v>
      </c>
      <c r="O892" s="455">
        <v>22992966</v>
      </c>
      <c r="P892" s="455">
        <v>25045627</v>
      </c>
      <c r="Q892" s="455">
        <v>21158101</v>
      </c>
      <c r="R892" s="455">
        <v>19325818</v>
      </c>
    </row>
    <row r="893" spans="1:18">
      <c r="A893" s="322" t="s">
        <v>290</v>
      </c>
      <c r="C893" s="325">
        <v>1623111000</v>
      </c>
      <c r="D893" s="322" t="s">
        <v>1255</v>
      </c>
      <c r="E893" s="455">
        <v>136525</v>
      </c>
      <c r="F893" s="455">
        <v>153392</v>
      </c>
      <c r="G893" s="455">
        <v>195118</v>
      </c>
      <c r="H893" s="455">
        <v>169581</v>
      </c>
      <c r="I893" s="455">
        <v>112168</v>
      </c>
      <c r="J893" s="455">
        <v>101250</v>
      </c>
      <c r="K893" s="455">
        <v>110736</v>
      </c>
      <c r="L893" s="455">
        <v>120999</v>
      </c>
      <c r="M893" s="455">
        <v>134745</v>
      </c>
      <c r="N893" s="455">
        <v>146075</v>
      </c>
      <c r="O893" s="455">
        <v>150031</v>
      </c>
      <c r="P893" s="455">
        <v>152330</v>
      </c>
      <c r="Q893" s="455">
        <v>174492</v>
      </c>
      <c r="R893" s="455">
        <v>145076</v>
      </c>
    </row>
    <row r="894" spans="1:18">
      <c r="A894" s="322" t="s">
        <v>290</v>
      </c>
      <c r="C894" s="325">
        <v>1610240000</v>
      </c>
      <c r="D894" s="322" t="s">
        <v>1219</v>
      </c>
      <c r="Q894" s="455">
        <v>3088800</v>
      </c>
      <c r="R894" s="455">
        <v>2488584</v>
      </c>
    </row>
    <row r="895" spans="1:18">
      <c r="A895" s="322" t="s">
        <v>290</v>
      </c>
      <c r="C895" s="325">
        <v>1623115000</v>
      </c>
      <c r="D895" s="322" t="s">
        <v>1256</v>
      </c>
      <c r="E895" s="455">
        <v>103632</v>
      </c>
      <c r="F895" s="455">
        <v>128058</v>
      </c>
      <c r="G895" s="455">
        <v>548684</v>
      </c>
      <c r="H895" s="455">
        <v>667842</v>
      </c>
      <c r="I895" s="455">
        <v>393342</v>
      </c>
      <c r="J895" s="455">
        <v>443959</v>
      </c>
      <c r="K895" s="455">
        <v>601510</v>
      </c>
      <c r="L895" s="455">
        <v>696792</v>
      </c>
      <c r="M895" s="455">
        <v>674002</v>
      </c>
      <c r="N895" s="455">
        <v>627574</v>
      </c>
      <c r="O895" s="455">
        <v>675406</v>
      </c>
      <c r="P895" s="455">
        <v>729294</v>
      </c>
      <c r="Q895" s="455">
        <v>715448</v>
      </c>
      <c r="R895" s="455">
        <v>713206</v>
      </c>
    </row>
    <row r="896" spans="1:18">
      <c r="A896" s="322" t="s">
        <v>290</v>
      </c>
      <c r="C896" s="325">
        <v>1623120000</v>
      </c>
      <c r="D896" s="322" t="s">
        <v>1257</v>
      </c>
      <c r="E896" s="455">
        <v>37728</v>
      </c>
      <c r="F896" s="455">
        <v>1165806</v>
      </c>
      <c r="G896" s="455">
        <v>171586</v>
      </c>
      <c r="H896" s="455">
        <v>136908</v>
      </c>
      <c r="I896" s="455">
        <v>31184</v>
      </c>
      <c r="K896" s="455">
        <v>3233</v>
      </c>
      <c r="L896" s="455">
        <v>63956</v>
      </c>
      <c r="M896" s="455">
        <v>30838</v>
      </c>
    </row>
    <row r="897" spans="1:18">
      <c r="A897" s="322" t="s">
        <v>290</v>
      </c>
      <c r="C897" s="325">
        <v>1610250300</v>
      </c>
      <c r="D897" s="322" t="s">
        <v>1220</v>
      </c>
      <c r="Q897" s="455">
        <v>183683985</v>
      </c>
      <c r="R897" s="455">
        <v>480911276</v>
      </c>
    </row>
    <row r="898" spans="1:18">
      <c r="A898" s="322" t="s">
        <v>290</v>
      </c>
      <c r="C898" s="325">
        <v>1610250500</v>
      </c>
      <c r="D898" s="322" t="s">
        <v>1221</v>
      </c>
      <c r="Q898" s="455">
        <v>707623228</v>
      </c>
      <c r="R898" s="455">
        <v>655390905</v>
      </c>
    </row>
    <row r="899" spans="1:18">
      <c r="A899" s="322" t="s">
        <v>290</v>
      </c>
      <c r="C899" s="325">
        <v>1623190000</v>
      </c>
      <c r="D899" s="322" t="s">
        <v>1258</v>
      </c>
      <c r="E899" s="455">
        <v>9384540</v>
      </c>
      <c r="F899" s="455">
        <v>10825969</v>
      </c>
      <c r="G899" s="455">
        <v>7539635</v>
      </c>
      <c r="H899" s="455">
        <v>5243944</v>
      </c>
      <c r="I899" s="455">
        <v>4543806</v>
      </c>
      <c r="J899" s="455">
        <v>3135133</v>
      </c>
      <c r="K899" s="455">
        <v>4458819</v>
      </c>
      <c r="L899" s="455">
        <v>5192999</v>
      </c>
      <c r="M899" s="455">
        <v>5627426</v>
      </c>
      <c r="N899" s="455">
        <v>4403401</v>
      </c>
      <c r="O899" s="455">
        <v>8592592</v>
      </c>
      <c r="P899" s="455">
        <v>9705726</v>
      </c>
      <c r="Q899" s="455">
        <v>9711518</v>
      </c>
      <c r="R899" s="455">
        <v>8655213</v>
      </c>
    </row>
    <row r="900" spans="1:18">
      <c r="A900" s="322" t="s">
        <v>290</v>
      </c>
      <c r="C900" s="325">
        <v>1623190010</v>
      </c>
      <c r="D900" s="322" t="s">
        <v>1259</v>
      </c>
      <c r="E900" s="455">
        <v>863266</v>
      </c>
      <c r="F900" s="455">
        <v>1383306</v>
      </c>
      <c r="G900" s="455">
        <v>1888968</v>
      </c>
      <c r="H900" s="455">
        <v>1270737</v>
      </c>
      <c r="I900" s="455">
        <v>366880</v>
      </c>
      <c r="J900" s="455">
        <v>635885</v>
      </c>
      <c r="K900" s="455">
        <v>916115</v>
      </c>
      <c r="L900" s="455">
        <v>772205</v>
      </c>
      <c r="M900" s="455">
        <v>783051</v>
      </c>
      <c r="N900" s="455">
        <v>29371</v>
      </c>
      <c r="O900" s="455">
        <v>64054</v>
      </c>
      <c r="P900" s="455">
        <v>68132</v>
      </c>
      <c r="Q900" s="455">
        <v>61382</v>
      </c>
      <c r="R900" s="455">
        <v>50395</v>
      </c>
    </row>
    <row r="901" spans="1:18">
      <c r="A901" s="322" t="s">
        <v>290</v>
      </c>
      <c r="C901" s="325">
        <v>1623190020</v>
      </c>
      <c r="D901" s="322" t="s">
        <v>1260</v>
      </c>
      <c r="E901" s="455">
        <v>25698</v>
      </c>
      <c r="F901" s="455">
        <v>104369</v>
      </c>
      <c r="G901" s="455">
        <v>9800</v>
      </c>
      <c r="H901" s="455">
        <v>286613</v>
      </c>
      <c r="I901" s="455">
        <v>487094</v>
      </c>
      <c r="J901" s="455">
        <v>141727</v>
      </c>
      <c r="K901" s="455">
        <v>150362</v>
      </c>
      <c r="L901" s="455">
        <v>87600</v>
      </c>
      <c r="M901" s="455">
        <v>70950</v>
      </c>
      <c r="N901" s="455">
        <v>139910</v>
      </c>
      <c r="O901" s="455">
        <v>260099</v>
      </c>
      <c r="P901" s="455">
        <v>251799</v>
      </c>
      <c r="Q901" s="455">
        <v>290614</v>
      </c>
      <c r="R901" s="455">
        <v>553288</v>
      </c>
    </row>
    <row r="902" spans="1:18">
      <c r="A902" s="322" t="s">
        <v>290</v>
      </c>
      <c r="C902" s="325">
        <v>1623190030</v>
      </c>
      <c r="D902" s="322" t="s">
        <v>1261</v>
      </c>
      <c r="E902" s="455">
        <v>392534</v>
      </c>
      <c r="F902" s="455">
        <v>289014</v>
      </c>
      <c r="G902" s="455">
        <v>308937</v>
      </c>
      <c r="H902" s="455">
        <v>283433</v>
      </c>
      <c r="I902" s="455">
        <v>199821</v>
      </c>
      <c r="J902" s="455">
        <v>190198</v>
      </c>
      <c r="K902" s="455">
        <v>185150</v>
      </c>
      <c r="L902" s="455">
        <v>277304</v>
      </c>
      <c r="M902" s="455">
        <v>348162</v>
      </c>
      <c r="N902" s="455">
        <v>651316</v>
      </c>
      <c r="O902" s="455">
        <v>442559</v>
      </c>
      <c r="P902" s="455">
        <v>523210</v>
      </c>
      <c r="Q902" s="455">
        <v>816811</v>
      </c>
      <c r="R902" s="455">
        <v>738817</v>
      </c>
    </row>
    <row r="903" spans="1:18">
      <c r="A903" s="322" t="s">
        <v>290</v>
      </c>
      <c r="C903" s="325">
        <v>1623190040</v>
      </c>
      <c r="D903" s="322" t="s">
        <v>1262</v>
      </c>
      <c r="E903" s="455">
        <v>155355</v>
      </c>
      <c r="F903" s="455">
        <v>56828</v>
      </c>
      <c r="G903" s="455">
        <v>66994</v>
      </c>
      <c r="H903" s="455">
        <v>61620</v>
      </c>
      <c r="I903" s="455">
        <v>16418</v>
      </c>
      <c r="J903" s="455">
        <v>12130</v>
      </c>
      <c r="K903" s="455">
        <v>20968</v>
      </c>
      <c r="L903" s="455">
        <v>19520</v>
      </c>
      <c r="M903" s="455">
        <v>27982</v>
      </c>
      <c r="N903" s="455">
        <v>124279</v>
      </c>
      <c r="O903" s="455">
        <v>77807</v>
      </c>
      <c r="P903" s="455">
        <v>23070</v>
      </c>
      <c r="Q903" s="455">
        <v>54548</v>
      </c>
      <c r="R903" s="455">
        <v>64290</v>
      </c>
    </row>
    <row r="904" spans="1:18">
      <c r="A904" s="322" t="s">
        <v>290</v>
      </c>
      <c r="C904" s="325">
        <v>1623190080</v>
      </c>
      <c r="D904" s="322" t="s">
        <v>1263</v>
      </c>
      <c r="E904" s="455">
        <v>7947687</v>
      </c>
      <c r="F904" s="455">
        <v>8992452</v>
      </c>
      <c r="G904" s="455">
        <v>5264936</v>
      </c>
      <c r="H904" s="455">
        <v>3341541</v>
      </c>
      <c r="I904" s="455">
        <v>3473593</v>
      </c>
      <c r="J904" s="455">
        <v>2155193</v>
      </c>
      <c r="K904" s="455">
        <v>3186224</v>
      </c>
      <c r="L904" s="455">
        <v>4036370</v>
      </c>
      <c r="M904" s="455">
        <v>4397281</v>
      </c>
      <c r="N904" s="455">
        <v>3458525</v>
      </c>
      <c r="O904" s="455">
        <v>7748073</v>
      </c>
      <c r="P904" s="455">
        <v>8839515</v>
      </c>
      <c r="Q904" s="455">
        <v>8488163</v>
      </c>
      <c r="R904" s="455">
        <v>7248423</v>
      </c>
    </row>
    <row r="905" spans="1:18">
      <c r="A905" s="322" t="s">
        <v>290</v>
      </c>
      <c r="C905" s="325">
        <v>1621120000</v>
      </c>
      <c r="D905" s="322" t="s">
        <v>1231</v>
      </c>
      <c r="Q905" s="455">
        <v>747614</v>
      </c>
      <c r="R905" s="455">
        <v>736597</v>
      </c>
    </row>
    <row r="906" spans="1:18">
      <c r="A906" s="322" t="s">
        <v>290</v>
      </c>
      <c r="C906" s="325">
        <v>1623200000</v>
      </c>
      <c r="D906" s="322" t="s">
        <v>1264</v>
      </c>
      <c r="Q906" s="455">
        <v>1</v>
      </c>
    </row>
    <row r="907" spans="1:18">
      <c r="A907" s="322" t="s">
        <v>290</v>
      </c>
      <c r="C907" s="325">
        <v>1623200010</v>
      </c>
      <c r="D907" s="322" t="s">
        <v>1265</v>
      </c>
      <c r="E907" s="455">
        <v>173</v>
      </c>
      <c r="F907" s="455">
        <v>154</v>
      </c>
      <c r="G907" s="455">
        <v>640</v>
      </c>
      <c r="H907" s="455">
        <v>239</v>
      </c>
      <c r="I907" s="455">
        <v>96</v>
      </c>
      <c r="J907" s="455">
        <v>70</v>
      </c>
      <c r="K907" s="455">
        <v>123</v>
      </c>
      <c r="L907" s="455">
        <v>97</v>
      </c>
      <c r="M907" s="455">
        <v>176</v>
      </c>
      <c r="N907" s="455">
        <v>121</v>
      </c>
      <c r="O907" s="455">
        <v>181</v>
      </c>
      <c r="P907" s="455">
        <v>230</v>
      </c>
      <c r="Q907" s="455">
        <v>324</v>
      </c>
      <c r="R907" s="455">
        <v>281</v>
      </c>
    </row>
    <row r="908" spans="1:18">
      <c r="A908" s="322" t="s">
        <v>290</v>
      </c>
      <c r="C908" s="325">
        <v>1623200020</v>
      </c>
      <c r="D908" s="322" t="s">
        <v>1266</v>
      </c>
      <c r="E908" s="455">
        <v>45208</v>
      </c>
      <c r="F908" s="455">
        <v>45514</v>
      </c>
      <c r="G908" s="455">
        <v>38299</v>
      </c>
      <c r="H908" s="455">
        <v>34107</v>
      </c>
      <c r="I908" s="455">
        <v>24398</v>
      </c>
      <c r="J908" s="455">
        <v>35994</v>
      </c>
      <c r="K908" s="455">
        <v>34672</v>
      </c>
      <c r="L908" s="455">
        <v>25264</v>
      </c>
      <c r="M908" s="455">
        <v>19712</v>
      </c>
      <c r="N908" s="455">
        <v>24142</v>
      </c>
      <c r="O908" s="455">
        <v>26712</v>
      </c>
      <c r="P908" s="455">
        <v>28405</v>
      </c>
      <c r="Q908" s="455">
        <v>28156</v>
      </c>
      <c r="R908" s="455">
        <v>26666</v>
      </c>
    </row>
    <row r="909" spans="1:18">
      <c r="A909" s="322" t="s">
        <v>290</v>
      </c>
      <c r="C909" s="325">
        <v>1623200080</v>
      </c>
      <c r="D909" s="322" t="s">
        <v>1267</v>
      </c>
      <c r="E909" s="455">
        <v>47370</v>
      </c>
      <c r="F909" s="455">
        <v>62923</v>
      </c>
      <c r="G909" s="455">
        <v>14322</v>
      </c>
      <c r="H909" s="455">
        <v>8317</v>
      </c>
      <c r="I909" s="455">
        <v>8274</v>
      </c>
      <c r="J909" s="455">
        <v>5275</v>
      </c>
      <c r="K909" s="455">
        <v>14348</v>
      </c>
      <c r="L909" s="455">
        <v>7254</v>
      </c>
      <c r="M909" s="455">
        <v>5065</v>
      </c>
      <c r="N909" s="455">
        <v>5834</v>
      </c>
      <c r="O909" s="455">
        <v>10896</v>
      </c>
      <c r="P909" s="455">
        <v>16223</v>
      </c>
      <c r="Q909" s="455">
        <v>17331</v>
      </c>
      <c r="R909" s="455">
        <v>16135</v>
      </c>
    </row>
    <row r="910" spans="1:18">
      <c r="A910" s="322" t="s">
        <v>290</v>
      </c>
      <c r="C910" s="325">
        <v>1624113300</v>
      </c>
      <c r="D910" s="322" t="s">
        <v>1268</v>
      </c>
      <c r="E910" s="455">
        <v>7686839</v>
      </c>
      <c r="F910" s="455">
        <v>14477390</v>
      </c>
      <c r="G910" s="455">
        <v>13353859</v>
      </c>
      <c r="H910" s="455">
        <v>12553641</v>
      </c>
      <c r="I910" s="455">
        <v>10312523</v>
      </c>
      <c r="J910" s="455">
        <v>10996825</v>
      </c>
      <c r="K910" s="455">
        <v>12302578</v>
      </c>
      <c r="L910" s="455">
        <v>13853305</v>
      </c>
      <c r="M910" s="455">
        <v>14807804</v>
      </c>
      <c r="N910" s="455">
        <v>18216992</v>
      </c>
      <c r="O910" s="455">
        <v>16033827</v>
      </c>
      <c r="P910" s="455">
        <v>17395407</v>
      </c>
      <c r="Q910" s="455">
        <v>17264613</v>
      </c>
      <c r="R910" s="455">
        <v>18499000</v>
      </c>
    </row>
    <row r="911" spans="1:18">
      <c r="A911" s="322" t="s">
        <v>290</v>
      </c>
      <c r="C911" s="325">
        <v>1624113500</v>
      </c>
      <c r="D911" s="322" t="s">
        <v>1269</v>
      </c>
      <c r="E911" s="455">
        <v>1275537</v>
      </c>
      <c r="F911" s="455">
        <v>1095749</v>
      </c>
      <c r="G911" s="455">
        <v>1170472</v>
      </c>
      <c r="H911" s="455">
        <v>1023450</v>
      </c>
      <c r="I911" s="455">
        <v>781776</v>
      </c>
      <c r="J911" s="455">
        <v>1717659</v>
      </c>
      <c r="K911" s="455">
        <v>2082866</v>
      </c>
      <c r="L911" s="455">
        <v>781295</v>
      </c>
      <c r="M911" s="455">
        <v>776291</v>
      </c>
      <c r="N911" s="455">
        <v>660160</v>
      </c>
      <c r="O911" s="455">
        <v>666254</v>
      </c>
      <c r="P911" s="455">
        <v>633365</v>
      </c>
      <c r="Q911" s="455">
        <v>992106</v>
      </c>
      <c r="R911" s="455">
        <v>440033</v>
      </c>
    </row>
    <row r="912" spans="1:18">
      <c r="A912" s="322" t="s">
        <v>290</v>
      </c>
      <c r="C912" s="325">
        <v>1624120000</v>
      </c>
      <c r="D912" s="322" t="s">
        <v>1270</v>
      </c>
      <c r="E912" s="455">
        <v>150</v>
      </c>
      <c r="G912" s="455">
        <v>39037</v>
      </c>
      <c r="H912" s="455">
        <v>42055</v>
      </c>
      <c r="I912" s="455">
        <v>7238</v>
      </c>
      <c r="J912" s="455">
        <v>2030</v>
      </c>
      <c r="L912" s="455">
        <v>533557</v>
      </c>
      <c r="M912" s="455">
        <v>618596</v>
      </c>
      <c r="N912" s="455">
        <v>914448</v>
      </c>
      <c r="O912" s="455">
        <v>592546</v>
      </c>
      <c r="P912" s="455">
        <v>109845</v>
      </c>
      <c r="Q912" s="455">
        <v>638097</v>
      </c>
      <c r="R912" s="455">
        <v>744953</v>
      </c>
    </row>
    <row r="913" spans="1:18">
      <c r="A913" s="322" t="s">
        <v>290</v>
      </c>
      <c r="C913" s="325">
        <v>1629118000</v>
      </c>
      <c r="D913" s="322" t="s">
        <v>1271</v>
      </c>
      <c r="P913" s="455">
        <v>10</v>
      </c>
    </row>
    <row r="914" spans="1:18">
      <c r="A914" s="322" t="s">
        <v>290</v>
      </c>
      <c r="C914" s="325">
        <v>1624132000</v>
      </c>
      <c r="D914" s="322" t="s">
        <v>1272</v>
      </c>
      <c r="E914" s="455">
        <v>10489744</v>
      </c>
      <c r="F914" s="455">
        <v>7297637</v>
      </c>
      <c r="G914" s="455">
        <v>7805361</v>
      </c>
      <c r="H914" s="455">
        <v>7232155</v>
      </c>
      <c r="I914" s="455">
        <v>7095085</v>
      </c>
      <c r="J914" s="455">
        <v>8453584</v>
      </c>
      <c r="K914" s="455">
        <v>9294634</v>
      </c>
      <c r="L914" s="455">
        <v>10619764</v>
      </c>
      <c r="M914" s="455">
        <v>9434385</v>
      </c>
      <c r="N914" s="455">
        <v>3356639</v>
      </c>
      <c r="O914" s="455">
        <v>557549</v>
      </c>
      <c r="P914" s="455">
        <v>671562</v>
      </c>
      <c r="Q914" s="455">
        <v>881318</v>
      </c>
      <c r="R914" s="455">
        <v>935946</v>
      </c>
    </row>
    <row r="915" spans="1:18">
      <c r="A915" s="322" t="s">
        <v>290</v>
      </c>
      <c r="C915" s="325">
        <v>1624135000</v>
      </c>
      <c r="D915" s="322" t="s">
        <v>1273</v>
      </c>
      <c r="E915" s="455">
        <v>174871</v>
      </c>
      <c r="F915" s="455">
        <v>243011</v>
      </c>
      <c r="G915" s="455">
        <v>137359</v>
      </c>
      <c r="H915" s="455">
        <v>178041</v>
      </c>
      <c r="I915" s="455">
        <v>147338</v>
      </c>
      <c r="J915" s="455">
        <v>160369</v>
      </c>
      <c r="K915" s="455">
        <v>88605</v>
      </c>
      <c r="O915" s="455">
        <v>99277</v>
      </c>
      <c r="P915" s="455">
        <v>95187</v>
      </c>
      <c r="Q915" s="455">
        <v>425834</v>
      </c>
      <c r="R915" s="455">
        <v>125000</v>
      </c>
    </row>
    <row r="916" spans="1:18">
      <c r="A916" s="322" t="s">
        <v>290</v>
      </c>
      <c r="C916" s="325">
        <v>1629113000</v>
      </c>
      <c r="D916" s="322" t="s">
        <v>1274</v>
      </c>
      <c r="E916" s="455">
        <v>4899197</v>
      </c>
      <c r="F916" s="455">
        <v>4511771</v>
      </c>
      <c r="G916" s="455">
        <v>3618732</v>
      </c>
      <c r="H916" s="455">
        <v>2990041</v>
      </c>
      <c r="I916" s="455">
        <v>2312429</v>
      </c>
      <c r="J916" s="455">
        <v>2885758</v>
      </c>
      <c r="K916" s="455">
        <v>2844383</v>
      </c>
      <c r="L916" s="455">
        <v>1753029</v>
      </c>
      <c r="M916" s="455">
        <v>1780049</v>
      </c>
      <c r="N916" s="455">
        <v>2148787</v>
      </c>
      <c r="O916" s="455">
        <v>1731623</v>
      </c>
      <c r="P916" s="455">
        <v>1365699</v>
      </c>
      <c r="Q916" s="455">
        <v>1338417</v>
      </c>
      <c r="R916" s="455">
        <v>1387337</v>
      </c>
    </row>
    <row r="917" spans="1:18">
      <c r="A917" s="322" t="s">
        <v>290</v>
      </c>
      <c r="C917" s="325">
        <v>1621141900</v>
      </c>
      <c r="D917" s="322" t="s">
        <v>1275</v>
      </c>
      <c r="Q917" s="455">
        <v>383</v>
      </c>
      <c r="R917" s="455">
        <v>400</v>
      </c>
    </row>
    <row r="918" spans="1:18">
      <c r="A918" s="322" t="s">
        <v>290</v>
      </c>
      <c r="C918" s="325">
        <v>1629120000</v>
      </c>
      <c r="D918" s="322" t="s">
        <v>1276</v>
      </c>
      <c r="E918" s="455">
        <v>16</v>
      </c>
      <c r="G918" s="455">
        <v>25</v>
      </c>
      <c r="I918" s="455">
        <v>12</v>
      </c>
      <c r="N918" s="455">
        <v>950</v>
      </c>
      <c r="O918" s="455">
        <v>3804</v>
      </c>
      <c r="P918" s="455">
        <v>1934</v>
      </c>
      <c r="Q918" s="455">
        <v>159</v>
      </c>
      <c r="R918" s="455">
        <v>1366</v>
      </c>
    </row>
    <row r="919" spans="1:18">
      <c r="A919" s="322" t="s">
        <v>290</v>
      </c>
      <c r="C919" s="325">
        <v>1629130000</v>
      </c>
      <c r="D919" s="322" t="s">
        <v>1277</v>
      </c>
    </row>
    <row r="920" spans="1:18">
      <c r="A920" s="322" t="s">
        <v>290</v>
      </c>
      <c r="C920" s="325">
        <v>1629141000</v>
      </c>
      <c r="D920" s="322" t="s">
        <v>1278</v>
      </c>
    </row>
    <row r="921" spans="1:18">
      <c r="A921" s="322" t="s">
        <v>290</v>
      </c>
      <c r="C921" s="325">
        <v>1629142000</v>
      </c>
      <c r="D921" s="322" t="s">
        <v>1279</v>
      </c>
      <c r="E921" s="455">
        <v>579485</v>
      </c>
      <c r="F921" s="455">
        <v>345115</v>
      </c>
      <c r="G921" s="455">
        <v>280043</v>
      </c>
      <c r="H921" s="455">
        <v>332487</v>
      </c>
      <c r="I921" s="455">
        <v>185731</v>
      </c>
      <c r="J921" s="455">
        <v>73698</v>
      </c>
      <c r="K921" s="455">
        <v>141871</v>
      </c>
      <c r="L921" s="455">
        <v>6101</v>
      </c>
      <c r="M921" s="455">
        <v>352</v>
      </c>
      <c r="N921" s="455">
        <v>354</v>
      </c>
      <c r="O921" s="455">
        <v>94399</v>
      </c>
      <c r="P921" s="455">
        <v>15553</v>
      </c>
      <c r="Q921" s="455">
        <v>39686</v>
      </c>
      <c r="R921" s="455">
        <v>358451</v>
      </c>
    </row>
    <row r="922" spans="1:18">
      <c r="A922" s="322" t="s">
        <v>290</v>
      </c>
      <c r="C922" s="325">
        <v>1629149000</v>
      </c>
      <c r="D922" s="322" t="s">
        <v>1280</v>
      </c>
    </row>
    <row r="923" spans="1:18">
      <c r="A923" s="322" t="s">
        <v>290</v>
      </c>
      <c r="C923" s="325">
        <v>1629149010</v>
      </c>
      <c r="D923" s="322" t="s">
        <v>1281</v>
      </c>
      <c r="K923" s="455">
        <v>153712474</v>
      </c>
      <c r="L923" s="455">
        <v>244620033</v>
      </c>
      <c r="M923" s="455">
        <v>288570583</v>
      </c>
      <c r="N923" s="455">
        <v>374850945</v>
      </c>
      <c r="O923" s="455">
        <v>366422337</v>
      </c>
      <c r="P923" s="455">
        <v>570635707</v>
      </c>
    </row>
    <row r="924" spans="1:18">
      <c r="A924" s="322" t="s">
        <v>290</v>
      </c>
      <c r="C924" s="325">
        <v>1621145000</v>
      </c>
      <c r="D924" s="322" t="s">
        <v>1234</v>
      </c>
      <c r="Q924" s="455">
        <v>296246</v>
      </c>
      <c r="R924" s="455">
        <v>148018</v>
      </c>
    </row>
    <row r="925" spans="1:18">
      <c r="A925" s="322" t="s">
        <v>290</v>
      </c>
      <c r="C925" s="325">
        <v>1629213000</v>
      </c>
      <c r="D925" s="322" t="s">
        <v>1282</v>
      </c>
      <c r="J925" s="455">
        <v>3717466</v>
      </c>
      <c r="K925" s="455">
        <v>4778146</v>
      </c>
      <c r="M925" s="455">
        <v>27180</v>
      </c>
      <c r="Q925" s="455">
        <v>20640</v>
      </c>
      <c r="R925" s="455">
        <v>28590</v>
      </c>
    </row>
    <row r="926" spans="1:18">
      <c r="A926" s="322" t="s">
        <v>290</v>
      </c>
      <c r="C926" s="325">
        <v>1621152300</v>
      </c>
      <c r="D926" s="322" t="s">
        <v>1283</v>
      </c>
    </row>
    <row r="927" spans="1:18">
      <c r="A927" s="322" t="s">
        <v>290</v>
      </c>
      <c r="C927" s="325">
        <v>1629215000</v>
      </c>
      <c r="D927" s="322" t="s">
        <v>1284</v>
      </c>
      <c r="J927" s="455">
        <v>289420</v>
      </c>
    </row>
    <row r="928" spans="1:18">
      <c r="A928" s="322" t="s">
        <v>290</v>
      </c>
      <c r="C928" s="325">
        <v>1621152900</v>
      </c>
      <c r="D928" s="322" t="s">
        <v>1285</v>
      </c>
      <c r="Q928" s="455">
        <v>2432</v>
      </c>
      <c r="R928" s="455">
        <v>3661</v>
      </c>
    </row>
    <row r="929" spans="1:18">
      <c r="A929" s="322" t="s">
        <v>290</v>
      </c>
      <c r="C929" s="325">
        <v>1621154300</v>
      </c>
      <c r="D929" s="322" t="s">
        <v>1286</v>
      </c>
      <c r="Q929" s="455">
        <v>22201337</v>
      </c>
      <c r="R929" s="455">
        <v>21914627</v>
      </c>
    </row>
    <row r="930" spans="1:18">
      <c r="A930" s="322" t="s">
        <v>290</v>
      </c>
      <c r="C930" s="325">
        <v>1621154900</v>
      </c>
      <c r="D930" s="322" t="s">
        <v>1287</v>
      </c>
      <c r="Q930" s="455">
        <v>13181</v>
      </c>
      <c r="R930" s="455">
        <v>6548</v>
      </c>
    </row>
    <row r="931" spans="1:18">
      <c r="A931" s="322" t="s">
        <v>290</v>
      </c>
      <c r="C931" s="325">
        <v>1621161000</v>
      </c>
      <c r="D931" s="322" t="s">
        <v>1288</v>
      </c>
      <c r="Q931" s="455">
        <v>7</v>
      </c>
    </row>
    <row r="932" spans="1:18">
      <c r="A932" s="322" t="s">
        <v>290</v>
      </c>
      <c r="C932" s="325">
        <v>1621181000</v>
      </c>
      <c r="D932" s="322" t="s">
        <v>1289</v>
      </c>
      <c r="Q932" s="455">
        <v>449</v>
      </c>
      <c r="R932" s="455">
        <v>281</v>
      </c>
    </row>
    <row r="933" spans="1:18">
      <c r="A933" s="322" t="s">
        <v>290</v>
      </c>
      <c r="C933" s="325">
        <v>1621181400</v>
      </c>
      <c r="D933" s="322" t="s">
        <v>1290</v>
      </c>
      <c r="Q933" s="455">
        <v>41092</v>
      </c>
      <c r="R933" s="455">
        <v>44018</v>
      </c>
    </row>
    <row r="934" spans="1:18">
      <c r="A934" s="322" t="s">
        <v>290</v>
      </c>
      <c r="C934" s="325">
        <v>1621210000</v>
      </c>
      <c r="D934" s="322" t="s">
        <v>1291</v>
      </c>
      <c r="Q934" s="455">
        <v>24045</v>
      </c>
      <c r="R934" s="455">
        <v>19623</v>
      </c>
    </row>
    <row r="935" spans="1:18">
      <c r="A935" s="322" t="s">
        <v>290</v>
      </c>
      <c r="C935" s="325">
        <v>1629250000</v>
      </c>
      <c r="D935" s="322" t="s">
        <v>1292</v>
      </c>
      <c r="E935" s="455">
        <v>1852939</v>
      </c>
      <c r="F935" s="455">
        <v>577635</v>
      </c>
      <c r="G935" s="455">
        <v>606586</v>
      </c>
      <c r="H935" s="455">
        <v>553653</v>
      </c>
      <c r="I935" s="455">
        <v>399104</v>
      </c>
      <c r="J935" s="455">
        <v>403778</v>
      </c>
      <c r="K935" s="455">
        <v>404822</v>
      </c>
      <c r="L935" s="455">
        <v>358284</v>
      </c>
      <c r="M935" s="455">
        <v>387369</v>
      </c>
      <c r="N935" s="455">
        <v>472822</v>
      </c>
      <c r="O935" s="455">
        <v>593163</v>
      </c>
      <c r="P935" s="455">
        <v>544544</v>
      </c>
      <c r="Q935" s="455">
        <v>527164</v>
      </c>
      <c r="R935" s="455">
        <v>340489</v>
      </c>
    </row>
    <row r="936" spans="1:18">
      <c r="A936" s="322" t="s">
        <v>290</v>
      </c>
      <c r="C936" s="325">
        <v>1621221000</v>
      </c>
      <c r="D936" s="322" t="s">
        <v>1293</v>
      </c>
      <c r="Q936" s="455">
        <v>72639</v>
      </c>
      <c r="R936" s="455">
        <v>156</v>
      </c>
    </row>
    <row r="937" spans="1:18">
      <c r="A937" s="322" t="s">
        <v>290</v>
      </c>
      <c r="C937" s="325">
        <v>1621230000</v>
      </c>
      <c r="D937" s="322" t="s">
        <v>1294</v>
      </c>
      <c r="Q937" s="455">
        <v>126</v>
      </c>
      <c r="R937" s="455">
        <v>185</v>
      </c>
    </row>
    <row r="938" spans="1:18">
      <c r="A938" s="322" t="s">
        <v>290</v>
      </c>
      <c r="C938" s="325">
        <v>1711140000</v>
      </c>
      <c r="D938" s="322" t="s">
        <v>1295</v>
      </c>
      <c r="E938" s="455">
        <v>211950</v>
      </c>
      <c r="F938" s="455">
        <v>421021</v>
      </c>
      <c r="G938" s="455">
        <v>406518</v>
      </c>
      <c r="H938" s="455">
        <v>529038</v>
      </c>
      <c r="I938" s="455">
        <v>271676</v>
      </c>
      <c r="J938" s="455">
        <v>299113</v>
      </c>
      <c r="K938" s="455">
        <v>1329055</v>
      </c>
      <c r="L938" s="455">
        <v>1504731</v>
      </c>
      <c r="M938" s="455">
        <v>1959696</v>
      </c>
      <c r="N938" s="455">
        <v>1639455</v>
      </c>
      <c r="O938" s="455">
        <v>1570058</v>
      </c>
      <c r="P938" s="455">
        <v>1861374</v>
      </c>
      <c r="Q938" s="455">
        <v>3182637</v>
      </c>
      <c r="R938" s="455">
        <v>2474282</v>
      </c>
    </row>
    <row r="939" spans="1:18">
      <c r="A939" s="322" t="s">
        <v>290</v>
      </c>
      <c r="C939" s="325">
        <v>1621240000</v>
      </c>
      <c r="D939" s="322" t="s">
        <v>1296</v>
      </c>
      <c r="Q939" s="455">
        <v>26616</v>
      </c>
      <c r="R939" s="455">
        <v>101457</v>
      </c>
    </row>
    <row r="940" spans="1:18">
      <c r="A940" s="322" t="s">
        <v>290</v>
      </c>
      <c r="C940" s="325">
        <v>1712110000</v>
      </c>
      <c r="D940" s="322" t="s">
        <v>1297</v>
      </c>
      <c r="I940" s="455">
        <v>24913</v>
      </c>
      <c r="O940" s="455">
        <v>6764161</v>
      </c>
      <c r="P940" s="455">
        <v>7813127</v>
      </c>
      <c r="Q940" s="455">
        <v>6307336</v>
      </c>
      <c r="R940" s="455">
        <v>4732634</v>
      </c>
    </row>
    <row r="941" spans="1:18">
      <c r="A941" s="322" t="s">
        <v>290</v>
      </c>
      <c r="C941" s="325">
        <v>1712130000</v>
      </c>
      <c r="D941" s="322" t="s">
        <v>1298</v>
      </c>
      <c r="O941" s="455">
        <v>573893</v>
      </c>
    </row>
    <row r="942" spans="1:18">
      <c r="A942" s="322" t="s">
        <v>290</v>
      </c>
      <c r="C942" s="325">
        <v>1712141000</v>
      </c>
      <c r="D942" s="322" t="s">
        <v>1299</v>
      </c>
    </row>
    <row r="943" spans="1:18">
      <c r="A943" s="322" t="s">
        <v>290</v>
      </c>
      <c r="C943" s="325">
        <v>1712143500</v>
      </c>
      <c r="D943" s="322" t="s">
        <v>1300</v>
      </c>
    </row>
    <row r="944" spans="1:18">
      <c r="A944" s="322" t="s">
        <v>290</v>
      </c>
      <c r="C944" s="325">
        <v>1712143900</v>
      </c>
      <c r="D944" s="322" t="s">
        <v>1301</v>
      </c>
    </row>
    <row r="945" spans="1:18">
      <c r="A945" s="322" t="s">
        <v>290</v>
      </c>
      <c r="C945" s="325">
        <v>1712203000</v>
      </c>
      <c r="D945" s="322" t="s">
        <v>1302</v>
      </c>
      <c r="G945" s="455">
        <v>814602</v>
      </c>
      <c r="H945" s="455">
        <v>663026</v>
      </c>
      <c r="I945" s="455">
        <v>501549</v>
      </c>
      <c r="J945" s="455">
        <v>706650</v>
      </c>
      <c r="K945" s="455">
        <v>782760</v>
      </c>
      <c r="L945" s="455">
        <v>1142881</v>
      </c>
      <c r="M945" s="455">
        <v>1035075</v>
      </c>
      <c r="N945" s="455">
        <v>1114670</v>
      </c>
      <c r="O945" s="455">
        <v>1022273</v>
      </c>
      <c r="P945" s="455">
        <v>1231928</v>
      </c>
      <c r="Q945" s="455">
        <v>1132791</v>
      </c>
      <c r="R945" s="455">
        <v>1052225</v>
      </c>
    </row>
    <row r="946" spans="1:18">
      <c r="A946" s="322" t="s">
        <v>290</v>
      </c>
      <c r="C946" s="325">
        <v>1712205500</v>
      </c>
      <c r="D946" s="322" t="s">
        <v>1303</v>
      </c>
      <c r="F946" s="455">
        <v>7958968</v>
      </c>
      <c r="G946" s="455">
        <v>8538482</v>
      </c>
      <c r="H946" s="455">
        <v>7513490</v>
      </c>
      <c r="I946" s="455">
        <v>10865413</v>
      </c>
      <c r="J946" s="455">
        <v>11497142</v>
      </c>
      <c r="K946" s="455">
        <v>15307603</v>
      </c>
      <c r="L946" s="455">
        <v>14038914</v>
      </c>
      <c r="M946" s="455">
        <v>17519451</v>
      </c>
      <c r="N946" s="455">
        <v>18979918</v>
      </c>
      <c r="O946" s="455">
        <v>12029468</v>
      </c>
      <c r="Q946" s="455">
        <v>7753229</v>
      </c>
      <c r="R946" s="455">
        <v>12755093</v>
      </c>
    </row>
    <row r="947" spans="1:18">
      <c r="A947" s="322" t="s">
        <v>290</v>
      </c>
      <c r="C947" s="325">
        <v>1712205700</v>
      </c>
      <c r="D947" s="322" t="s">
        <v>1303</v>
      </c>
      <c r="E947" s="455">
        <v>93470</v>
      </c>
      <c r="F947" s="455">
        <v>3708015</v>
      </c>
      <c r="G947" s="455">
        <v>3350272</v>
      </c>
      <c r="H947" s="455">
        <v>3487459</v>
      </c>
      <c r="I947" s="455">
        <v>4606952</v>
      </c>
      <c r="J947" s="455">
        <v>4682204</v>
      </c>
      <c r="K947" s="455">
        <v>3135746</v>
      </c>
      <c r="L947" s="455">
        <v>4085808</v>
      </c>
      <c r="M947" s="455">
        <v>4429961</v>
      </c>
      <c r="N947" s="455">
        <v>3682898</v>
      </c>
      <c r="O947" s="455">
        <v>3035002</v>
      </c>
      <c r="P947" s="455">
        <v>8088824</v>
      </c>
      <c r="Q947" s="455">
        <v>8739947</v>
      </c>
    </row>
    <row r="948" spans="1:18">
      <c r="A948" s="322" t="s">
        <v>290</v>
      </c>
      <c r="C948" s="325">
        <v>1712209000</v>
      </c>
      <c r="D948" s="322" t="s">
        <v>1304</v>
      </c>
      <c r="E948" s="455">
        <v>11783136</v>
      </c>
      <c r="H948" s="455">
        <v>667870</v>
      </c>
    </row>
    <row r="949" spans="1:18">
      <c r="A949" s="322" t="s">
        <v>290</v>
      </c>
      <c r="C949" s="325">
        <v>1712330000</v>
      </c>
      <c r="D949" s="322" t="s">
        <v>1305</v>
      </c>
      <c r="I949" s="455">
        <v>29959678</v>
      </c>
      <c r="J949" s="455">
        <v>38357346</v>
      </c>
      <c r="K949" s="455">
        <v>37468498</v>
      </c>
      <c r="L949" s="455">
        <v>38789961</v>
      </c>
      <c r="M949" s="455">
        <v>36298539</v>
      </c>
      <c r="N949" s="455">
        <v>33341590</v>
      </c>
      <c r="O949" s="455">
        <v>36135834</v>
      </c>
    </row>
    <row r="950" spans="1:18">
      <c r="A950" s="322" t="s">
        <v>290</v>
      </c>
      <c r="C950" s="325">
        <v>1712340000</v>
      </c>
      <c r="D950" s="322" t="s">
        <v>1306</v>
      </c>
      <c r="E950" s="455">
        <v>51916771</v>
      </c>
      <c r="F950" s="455">
        <v>51926106</v>
      </c>
      <c r="G950" s="455">
        <v>49080641</v>
      </c>
      <c r="H950" s="455">
        <v>56845684</v>
      </c>
      <c r="K950" s="455">
        <v>20335985</v>
      </c>
      <c r="L950" s="455">
        <v>6731994</v>
      </c>
      <c r="P950" s="455">
        <v>34323571</v>
      </c>
      <c r="Q950" s="455">
        <v>47927299</v>
      </c>
      <c r="R950" s="455">
        <v>42796974</v>
      </c>
    </row>
    <row r="951" spans="1:18">
      <c r="A951" s="322" t="s">
        <v>290</v>
      </c>
      <c r="C951" s="325">
        <v>1712352000</v>
      </c>
      <c r="D951" s="322" t="s">
        <v>1307</v>
      </c>
      <c r="H951" s="455">
        <v>45079503</v>
      </c>
      <c r="I951" s="455">
        <v>33735718</v>
      </c>
      <c r="J951" s="455">
        <v>45552832</v>
      </c>
      <c r="K951" s="455">
        <v>45699132</v>
      </c>
      <c r="L951" s="455">
        <v>31898037</v>
      </c>
      <c r="M951" s="455">
        <v>34406499</v>
      </c>
      <c r="N951" s="455">
        <v>47017127</v>
      </c>
      <c r="O951" s="455">
        <v>52412147</v>
      </c>
      <c r="P951" s="455">
        <v>43047461</v>
      </c>
      <c r="Q951" s="455">
        <v>60086158</v>
      </c>
      <c r="R951" s="455">
        <v>65336936</v>
      </c>
    </row>
    <row r="952" spans="1:18">
      <c r="A952" s="322" t="s">
        <v>290</v>
      </c>
      <c r="C952" s="325">
        <v>1712354000</v>
      </c>
      <c r="D952" s="322" t="s">
        <v>1307</v>
      </c>
      <c r="H952" s="455">
        <v>4967458</v>
      </c>
      <c r="I952" s="455">
        <v>6442054</v>
      </c>
      <c r="J952" s="455">
        <v>12261062</v>
      </c>
      <c r="K952" s="455">
        <v>17376090</v>
      </c>
      <c r="L952" s="455">
        <v>18109950</v>
      </c>
      <c r="M952" s="455">
        <v>22682571</v>
      </c>
      <c r="N952" s="455">
        <v>16344262</v>
      </c>
      <c r="O952" s="455">
        <v>11310581</v>
      </c>
      <c r="P952" s="455">
        <v>6848732</v>
      </c>
      <c r="Q952" s="455">
        <v>15326979</v>
      </c>
      <c r="R952" s="455">
        <v>11643629</v>
      </c>
    </row>
    <row r="953" spans="1:18">
      <c r="A953" s="322" t="s">
        <v>290</v>
      </c>
      <c r="C953" s="325">
        <v>1712422000</v>
      </c>
      <c r="D953" s="322" t="s">
        <v>1308</v>
      </c>
    </row>
    <row r="954" spans="1:18">
      <c r="A954" s="322" t="s">
        <v>290</v>
      </c>
      <c r="C954" s="325">
        <v>1712424000</v>
      </c>
      <c r="D954" s="322" t="s">
        <v>1309</v>
      </c>
    </row>
    <row r="955" spans="1:18">
      <c r="A955" s="322" t="s">
        <v>290</v>
      </c>
      <c r="C955" s="325">
        <v>1712426000</v>
      </c>
      <c r="D955" s="322" t="s">
        <v>1310</v>
      </c>
      <c r="F955" s="455">
        <v>1419</v>
      </c>
    </row>
    <row r="956" spans="1:18">
      <c r="A956" s="322" t="s">
        <v>290</v>
      </c>
      <c r="C956" s="325">
        <v>1712428000</v>
      </c>
      <c r="D956" s="322" t="s">
        <v>1311</v>
      </c>
      <c r="E956" s="455">
        <v>1185104</v>
      </c>
      <c r="F956" s="455">
        <v>705967</v>
      </c>
      <c r="G956" s="455">
        <v>572938</v>
      </c>
      <c r="H956" s="455">
        <v>486790</v>
      </c>
      <c r="I956" s="455">
        <v>223670</v>
      </c>
    </row>
    <row r="957" spans="1:18">
      <c r="A957" s="322" t="s">
        <v>290</v>
      </c>
      <c r="C957" s="325">
        <v>1712433000</v>
      </c>
      <c r="D957" s="322" t="s">
        <v>1312</v>
      </c>
      <c r="E957" s="455">
        <v>32830</v>
      </c>
      <c r="F957" s="455">
        <v>34910</v>
      </c>
      <c r="G957" s="455">
        <v>25098</v>
      </c>
      <c r="H957" s="455">
        <v>18785</v>
      </c>
      <c r="I957" s="455">
        <v>13240</v>
      </c>
      <c r="J957" s="455">
        <v>29330</v>
      </c>
      <c r="K957" s="455">
        <v>17820</v>
      </c>
      <c r="L957" s="455">
        <v>9118</v>
      </c>
      <c r="M957" s="455">
        <v>11712</v>
      </c>
      <c r="O957" s="455">
        <v>11082</v>
      </c>
    </row>
    <row r="958" spans="1:18">
      <c r="A958" s="322" t="s">
        <v>290</v>
      </c>
      <c r="C958" s="325">
        <v>1629149100</v>
      </c>
      <c r="D958" s="322" t="s">
        <v>1313</v>
      </c>
    </row>
    <row r="959" spans="1:18">
      <c r="A959" s="322" t="s">
        <v>290</v>
      </c>
      <c r="C959" s="325">
        <v>1629150000</v>
      </c>
      <c r="D959" s="322" t="s">
        <v>1314</v>
      </c>
      <c r="Q959" s="455">
        <v>496749739</v>
      </c>
      <c r="R959" s="455">
        <v>508953414</v>
      </c>
    </row>
    <row r="960" spans="1:18">
      <c r="A960" s="322" t="s">
        <v>290</v>
      </c>
      <c r="C960" s="325">
        <v>1711130000</v>
      </c>
      <c r="D960" s="322" t="s">
        <v>1315</v>
      </c>
      <c r="R960" s="455">
        <v>302199</v>
      </c>
    </row>
    <row r="961" spans="1:18">
      <c r="A961" s="322" t="s">
        <v>290</v>
      </c>
      <c r="C961" s="325">
        <v>1712778000</v>
      </c>
      <c r="D961" s="322" t="s">
        <v>1316</v>
      </c>
      <c r="K961" s="455">
        <v>2706530</v>
      </c>
      <c r="L961" s="455">
        <v>1735958</v>
      </c>
      <c r="N961" s="455">
        <v>698611</v>
      </c>
      <c r="P961" s="455">
        <v>1695796</v>
      </c>
      <c r="Q961" s="455">
        <v>3707289</v>
      </c>
      <c r="R961" s="455">
        <v>1009190</v>
      </c>
    </row>
    <row r="962" spans="1:18">
      <c r="A962" s="322" t="s">
        <v>290</v>
      </c>
      <c r="C962" s="325">
        <v>1712785000</v>
      </c>
      <c r="D962" s="322" t="s">
        <v>1317</v>
      </c>
      <c r="E962" s="455">
        <v>47594126</v>
      </c>
      <c r="F962" s="455">
        <v>54816536</v>
      </c>
      <c r="G962" s="455">
        <v>62644989</v>
      </c>
      <c r="K962" s="455">
        <v>1113154</v>
      </c>
      <c r="M962" s="455">
        <v>901965</v>
      </c>
      <c r="N962" s="455">
        <v>1256264</v>
      </c>
      <c r="O962" s="455">
        <v>1036941</v>
      </c>
      <c r="P962" s="455">
        <v>1207137</v>
      </c>
      <c r="Q962" s="455">
        <v>2037690</v>
      </c>
      <c r="R962" s="455">
        <v>2628599</v>
      </c>
    </row>
    <row r="963" spans="1:18">
      <c r="A963" s="322" t="s">
        <v>290</v>
      </c>
      <c r="C963" s="325">
        <v>1721123000</v>
      </c>
      <c r="D963" s="322" t="s">
        <v>1318</v>
      </c>
      <c r="P963" s="455">
        <v>715597</v>
      </c>
      <c r="Q963" s="455">
        <v>974897</v>
      </c>
      <c r="R963" s="455">
        <v>1062895</v>
      </c>
    </row>
    <row r="964" spans="1:18">
      <c r="A964" s="322" t="s">
        <v>290</v>
      </c>
      <c r="C964" s="325">
        <v>1721110000</v>
      </c>
      <c r="D964" s="322" t="s">
        <v>1319</v>
      </c>
      <c r="E964" s="455">
        <v>4583262</v>
      </c>
      <c r="F964" s="455">
        <v>10072309</v>
      </c>
      <c r="G964" s="455">
        <v>18135939</v>
      </c>
      <c r="H964" s="455">
        <v>13017504</v>
      </c>
      <c r="I964" s="455">
        <v>6618605</v>
      </c>
      <c r="J964" s="455">
        <v>13127237</v>
      </c>
      <c r="K964" s="455">
        <v>12667028</v>
      </c>
      <c r="L964" s="455">
        <v>14106345</v>
      </c>
      <c r="M964" s="455">
        <v>16539329</v>
      </c>
      <c r="N964" s="455">
        <v>14197761</v>
      </c>
      <c r="O964" s="455">
        <v>13314758</v>
      </c>
      <c r="P964" s="455">
        <v>10994164</v>
      </c>
      <c r="Q964" s="455">
        <v>10735374</v>
      </c>
      <c r="R964" s="455">
        <v>10486292</v>
      </c>
    </row>
    <row r="965" spans="1:18">
      <c r="A965" s="322" t="s">
        <v>290</v>
      </c>
      <c r="C965" s="325">
        <v>1721125000</v>
      </c>
      <c r="D965" s="322" t="s">
        <v>1320</v>
      </c>
      <c r="E965" s="455">
        <v>339718</v>
      </c>
      <c r="F965" s="455">
        <v>347708</v>
      </c>
      <c r="G965" s="455">
        <v>403795</v>
      </c>
      <c r="H965" s="455">
        <v>506495</v>
      </c>
      <c r="I965" s="455">
        <v>593353</v>
      </c>
      <c r="J965" s="455">
        <v>592170</v>
      </c>
      <c r="K965" s="455">
        <v>616202</v>
      </c>
      <c r="L965" s="455">
        <v>604989</v>
      </c>
      <c r="M965" s="455">
        <v>807190</v>
      </c>
      <c r="N965" s="455">
        <v>982491</v>
      </c>
      <c r="O965" s="455">
        <v>1206808</v>
      </c>
      <c r="P965" s="455">
        <v>1220966</v>
      </c>
      <c r="Q965" s="455">
        <v>1479734</v>
      </c>
      <c r="R965" s="455">
        <v>1518047</v>
      </c>
    </row>
    <row r="966" spans="1:18">
      <c r="A966" s="322" t="s">
        <v>290</v>
      </c>
      <c r="C966" s="325">
        <v>1721130000</v>
      </c>
      <c r="D966" s="322" t="s">
        <v>1321</v>
      </c>
      <c r="E966" s="455">
        <v>58064671</v>
      </c>
      <c r="F966" s="455">
        <v>54215485</v>
      </c>
      <c r="G966" s="455">
        <v>50955862</v>
      </c>
      <c r="H966" s="455">
        <v>48583849</v>
      </c>
      <c r="I966" s="455">
        <v>49233067</v>
      </c>
      <c r="J966" s="455">
        <v>65006145</v>
      </c>
      <c r="K966" s="455">
        <v>73591948</v>
      </c>
      <c r="L966" s="455">
        <v>80438859</v>
      </c>
      <c r="M966" s="455">
        <v>91260606</v>
      </c>
      <c r="N966" s="455">
        <v>92214306</v>
      </c>
      <c r="O966" s="455">
        <v>97051595</v>
      </c>
      <c r="P966" s="455">
        <v>103581891</v>
      </c>
      <c r="Q966" s="455">
        <v>119176335</v>
      </c>
      <c r="R966" s="455">
        <v>123539138</v>
      </c>
    </row>
    <row r="967" spans="1:18">
      <c r="A967" s="322" t="s">
        <v>290</v>
      </c>
      <c r="C967" s="325">
        <v>1721140000</v>
      </c>
      <c r="D967" s="322" t="s">
        <v>1322</v>
      </c>
      <c r="E967" s="455">
        <v>13624251</v>
      </c>
      <c r="F967" s="455">
        <v>22674817</v>
      </c>
      <c r="G967" s="455">
        <v>9673255</v>
      </c>
      <c r="H967" s="455">
        <v>11091646</v>
      </c>
      <c r="I967" s="455">
        <v>11457592</v>
      </c>
      <c r="J967" s="455">
        <v>13130793</v>
      </c>
      <c r="K967" s="455">
        <v>12152814</v>
      </c>
      <c r="L967" s="455">
        <v>11916045</v>
      </c>
      <c r="M967" s="455">
        <v>13793060</v>
      </c>
      <c r="N967" s="455">
        <v>17108016</v>
      </c>
      <c r="O967" s="455">
        <v>16758395</v>
      </c>
      <c r="P967" s="455">
        <v>19722234</v>
      </c>
      <c r="Q967" s="455">
        <v>25784701</v>
      </c>
      <c r="R967" s="455">
        <v>26274130</v>
      </c>
    </row>
    <row r="968" spans="1:18">
      <c r="A968" s="322" t="s">
        <v>290</v>
      </c>
      <c r="C968" s="325">
        <v>1721153000</v>
      </c>
      <c r="D968" s="322" t="s">
        <v>1323</v>
      </c>
      <c r="E968" s="455">
        <v>29982</v>
      </c>
      <c r="F968" s="455">
        <v>51048</v>
      </c>
      <c r="G968" s="455">
        <v>40432</v>
      </c>
      <c r="H968" s="455">
        <v>51017</v>
      </c>
      <c r="I968" s="455">
        <v>71016</v>
      </c>
      <c r="J968" s="455">
        <v>35524</v>
      </c>
      <c r="K968" s="455">
        <v>322797</v>
      </c>
      <c r="L968" s="455">
        <v>563837</v>
      </c>
      <c r="M968" s="455">
        <v>647772</v>
      </c>
      <c r="N968" s="455">
        <v>1587996</v>
      </c>
      <c r="O968" s="455">
        <v>1262455</v>
      </c>
      <c r="P968" s="455">
        <v>563501</v>
      </c>
      <c r="Q968" s="455">
        <v>883049</v>
      </c>
      <c r="R968" s="455">
        <v>1011202</v>
      </c>
    </row>
    <row r="969" spans="1:18">
      <c r="A969" s="322" t="s">
        <v>290</v>
      </c>
      <c r="C969" s="325">
        <v>1721155000</v>
      </c>
      <c r="D969" s="322" t="s">
        <v>1324</v>
      </c>
      <c r="F969" s="455">
        <v>4062245</v>
      </c>
      <c r="G969" s="455">
        <v>10319496</v>
      </c>
      <c r="H969" s="455">
        <v>8150819</v>
      </c>
      <c r="I969" s="455">
        <v>14310966</v>
      </c>
      <c r="J969" s="455">
        <v>14435049</v>
      </c>
      <c r="K969" s="455">
        <v>15899797</v>
      </c>
      <c r="L969" s="455">
        <v>20924326</v>
      </c>
      <c r="M969" s="455">
        <v>24164855</v>
      </c>
      <c r="N969" s="455">
        <v>24394712</v>
      </c>
      <c r="O969" s="455">
        <v>25761561</v>
      </c>
      <c r="P969" s="455">
        <v>19176983</v>
      </c>
      <c r="Q969" s="455">
        <v>10617487</v>
      </c>
      <c r="R969" s="455">
        <v>18468359</v>
      </c>
    </row>
    <row r="970" spans="1:18">
      <c r="A970" s="322" t="s">
        <v>290</v>
      </c>
      <c r="C970" s="325">
        <v>1722112000</v>
      </c>
      <c r="D970" s="322" t="s">
        <v>1325</v>
      </c>
      <c r="E970" s="455">
        <v>9872458</v>
      </c>
      <c r="F970" s="455">
        <v>9121736</v>
      </c>
      <c r="G970" s="455">
        <v>9529873</v>
      </c>
      <c r="H970" s="455">
        <v>8798998</v>
      </c>
      <c r="I970" s="455">
        <v>9535699</v>
      </c>
      <c r="J970" s="455">
        <v>10861331</v>
      </c>
      <c r="K970" s="455">
        <v>14135434</v>
      </c>
      <c r="L970" s="455">
        <v>12115931</v>
      </c>
      <c r="M970" s="455">
        <v>17140055</v>
      </c>
      <c r="N970" s="455">
        <v>18256278</v>
      </c>
      <c r="O970" s="455">
        <v>17050716</v>
      </c>
      <c r="P970" s="455">
        <v>16057989</v>
      </c>
      <c r="Q970" s="455">
        <v>18498333</v>
      </c>
      <c r="R970" s="455">
        <v>22679621</v>
      </c>
    </row>
    <row r="971" spans="1:18">
      <c r="A971" s="322" t="s">
        <v>290</v>
      </c>
      <c r="C971" s="325">
        <v>1722114000</v>
      </c>
      <c r="D971" s="322" t="s">
        <v>1326</v>
      </c>
      <c r="E971" s="455">
        <v>110900</v>
      </c>
      <c r="F971" s="455">
        <v>109447</v>
      </c>
      <c r="G971" s="455">
        <v>110634</v>
      </c>
      <c r="H971" s="455">
        <v>91308</v>
      </c>
      <c r="I971" s="455">
        <v>30586</v>
      </c>
      <c r="J971" s="455">
        <v>27432</v>
      </c>
      <c r="K971" s="455">
        <v>37199</v>
      </c>
      <c r="L971" s="455">
        <v>249669</v>
      </c>
      <c r="M971" s="455">
        <v>357074</v>
      </c>
      <c r="N971" s="455">
        <v>601024</v>
      </c>
      <c r="O971" s="455">
        <v>754879</v>
      </c>
      <c r="P971" s="455">
        <v>322026</v>
      </c>
      <c r="Q971" s="455">
        <v>454833</v>
      </c>
      <c r="R971" s="455">
        <v>413036</v>
      </c>
    </row>
    <row r="972" spans="1:18">
      <c r="A972" s="322" t="s">
        <v>290</v>
      </c>
      <c r="C972" s="325">
        <v>1722116000</v>
      </c>
      <c r="D972" s="322" t="s">
        <v>1327</v>
      </c>
      <c r="E972" s="455">
        <v>1539105</v>
      </c>
      <c r="F972" s="455">
        <v>2060811</v>
      </c>
      <c r="G972" s="455">
        <v>2422960</v>
      </c>
      <c r="H972" s="455">
        <v>2291246</v>
      </c>
      <c r="I972" s="455">
        <v>1796117</v>
      </c>
      <c r="J972" s="455">
        <v>2295158</v>
      </c>
      <c r="K972" s="455">
        <v>2806479</v>
      </c>
      <c r="L972" s="455">
        <v>3451965</v>
      </c>
      <c r="M972" s="455">
        <v>4673687</v>
      </c>
      <c r="N972" s="455">
        <v>5827911</v>
      </c>
      <c r="O972" s="455">
        <v>5527206</v>
      </c>
      <c r="P972" s="455">
        <v>6307194</v>
      </c>
      <c r="Q972" s="455">
        <v>7836189</v>
      </c>
      <c r="R972" s="455">
        <v>9669301</v>
      </c>
    </row>
    <row r="973" spans="1:18">
      <c r="A973" s="322" t="s">
        <v>290</v>
      </c>
      <c r="C973" s="325">
        <v>1722118000</v>
      </c>
      <c r="D973" s="322" t="s">
        <v>1328</v>
      </c>
      <c r="E973" s="455">
        <v>161935</v>
      </c>
      <c r="F973" s="455">
        <v>206451</v>
      </c>
      <c r="G973" s="455">
        <v>342622</v>
      </c>
      <c r="H973" s="455">
        <v>285797</v>
      </c>
      <c r="I973" s="455">
        <v>227113</v>
      </c>
      <c r="J973" s="455">
        <v>168596</v>
      </c>
      <c r="K973" s="455">
        <v>153991</v>
      </c>
      <c r="L973" s="455">
        <v>154048</v>
      </c>
      <c r="M973" s="455">
        <v>171852</v>
      </c>
      <c r="N973" s="455">
        <v>136412</v>
      </c>
      <c r="O973" s="455">
        <v>173512</v>
      </c>
      <c r="P973" s="455">
        <v>166332</v>
      </c>
      <c r="Q973" s="455">
        <v>151810</v>
      </c>
      <c r="R973" s="455">
        <v>150955</v>
      </c>
    </row>
    <row r="974" spans="1:18">
      <c r="A974" s="322" t="s">
        <v>290</v>
      </c>
      <c r="C974" s="325">
        <v>1722123000</v>
      </c>
      <c r="D974" s="322" t="s">
        <v>1329</v>
      </c>
      <c r="I974" s="455">
        <v>9</v>
      </c>
      <c r="J974" s="455">
        <v>43</v>
      </c>
      <c r="K974" s="455">
        <v>67</v>
      </c>
      <c r="L974" s="455">
        <v>8</v>
      </c>
    </row>
    <row r="975" spans="1:18">
      <c r="A975" s="322" t="s">
        <v>290</v>
      </c>
      <c r="C975" s="325">
        <v>1722124000</v>
      </c>
      <c r="D975" s="322" t="s">
        <v>1330</v>
      </c>
      <c r="E975" s="455">
        <v>3645145</v>
      </c>
      <c r="F975" s="455">
        <v>4706220</v>
      </c>
      <c r="G975" s="455">
        <v>6430125</v>
      </c>
      <c r="H975" s="455">
        <v>3454571</v>
      </c>
      <c r="I975" s="455">
        <v>3439859</v>
      </c>
      <c r="J975" s="455">
        <v>5547655</v>
      </c>
      <c r="K975" s="455">
        <v>6566664</v>
      </c>
      <c r="L975" s="455">
        <v>6455326</v>
      </c>
      <c r="M975" s="455">
        <v>7698076</v>
      </c>
      <c r="N975" s="455">
        <v>6490162</v>
      </c>
      <c r="O975" s="455">
        <v>5641773</v>
      </c>
      <c r="P975" s="455">
        <v>5559528</v>
      </c>
      <c r="Q975" s="455">
        <v>7175677</v>
      </c>
      <c r="R975" s="455">
        <v>7206072</v>
      </c>
    </row>
    <row r="976" spans="1:18">
      <c r="A976" s="322" t="s">
        <v>290</v>
      </c>
      <c r="C976" s="325">
        <v>1722125000</v>
      </c>
      <c r="D976" s="322" t="s">
        <v>1331</v>
      </c>
      <c r="E976" s="455">
        <v>54</v>
      </c>
      <c r="F976" s="455">
        <v>151</v>
      </c>
      <c r="G976" s="455">
        <v>375</v>
      </c>
    </row>
    <row r="977" spans="1:18">
      <c r="A977" s="322" t="s">
        <v>290</v>
      </c>
      <c r="C977" s="325">
        <v>1722129000</v>
      </c>
      <c r="D977" s="322" t="s">
        <v>1332</v>
      </c>
      <c r="E977" s="455">
        <v>111310</v>
      </c>
      <c r="F977" s="455">
        <v>73640</v>
      </c>
      <c r="G977" s="455">
        <v>54485</v>
      </c>
      <c r="H977" s="455">
        <v>46025</v>
      </c>
      <c r="I977" s="455">
        <v>41890</v>
      </c>
      <c r="J977" s="455">
        <v>24980</v>
      </c>
    </row>
    <row r="978" spans="1:18">
      <c r="A978" s="322" t="s">
        <v>290</v>
      </c>
      <c r="C978" s="325">
        <v>1722130000</v>
      </c>
      <c r="D978" s="322" t="s">
        <v>1333</v>
      </c>
      <c r="O978" s="455">
        <v>276</v>
      </c>
      <c r="R978" s="455">
        <v>222401</v>
      </c>
    </row>
    <row r="979" spans="1:18">
      <c r="A979" s="322" t="s">
        <v>290</v>
      </c>
      <c r="C979" s="325">
        <v>1723110000</v>
      </c>
      <c r="D979" s="322" t="s">
        <v>1334</v>
      </c>
      <c r="E979" s="455">
        <v>439658</v>
      </c>
      <c r="F979" s="455">
        <v>364299</v>
      </c>
      <c r="G979" s="455">
        <v>376715</v>
      </c>
      <c r="H979" s="455">
        <v>373823</v>
      </c>
      <c r="I979" s="455">
        <v>151598</v>
      </c>
      <c r="J979" s="455">
        <v>20861</v>
      </c>
      <c r="K979" s="455">
        <v>163833</v>
      </c>
      <c r="L979" s="455">
        <v>20920</v>
      </c>
    </row>
    <row r="980" spans="1:18">
      <c r="A980" s="322" t="s">
        <v>290</v>
      </c>
      <c r="C980" s="325">
        <v>1723123000</v>
      </c>
      <c r="D980" s="322" t="s">
        <v>1335</v>
      </c>
      <c r="E980" s="455">
        <v>79038</v>
      </c>
      <c r="F980" s="455">
        <v>762997</v>
      </c>
      <c r="G980" s="455">
        <v>414209</v>
      </c>
      <c r="H980" s="455">
        <v>634151</v>
      </c>
      <c r="I980" s="455">
        <v>261848</v>
      </c>
      <c r="J980" s="455">
        <v>161171</v>
      </c>
      <c r="K980" s="455">
        <v>669600</v>
      </c>
      <c r="L980" s="455">
        <v>418400</v>
      </c>
      <c r="M980" s="455">
        <v>498521</v>
      </c>
      <c r="N980" s="455">
        <v>554205</v>
      </c>
      <c r="O980" s="455">
        <v>779449</v>
      </c>
      <c r="P980" s="455">
        <v>1915317</v>
      </c>
      <c r="Q980" s="455">
        <v>1291752</v>
      </c>
      <c r="R980" s="455">
        <v>976766</v>
      </c>
    </row>
    <row r="981" spans="1:18">
      <c r="A981" s="322" t="s">
        <v>290</v>
      </c>
      <c r="C981" s="325">
        <v>1712600000</v>
      </c>
      <c r="D981" s="322" t="s">
        <v>1336</v>
      </c>
      <c r="Q981" s="455">
        <v>1</v>
      </c>
    </row>
    <row r="982" spans="1:18">
      <c r="A982" s="322" t="s">
        <v>290</v>
      </c>
      <c r="C982" s="325">
        <v>1723125000</v>
      </c>
      <c r="D982" s="322" t="s">
        <v>1337</v>
      </c>
      <c r="O982" s="455">
        <v>16578</v>
      </c>
      <c r="P982" s="455">
        <v>30109</v>
      </c>
      <c r="Q982" s="455">
        <v>22090</v>
      </c>
      <c r="R982" s="455">
        <v>118396</v>
      </c>
    </row>
    <row r="983" spans="1:18">
      <c r="A983" s="322" t="s">
        <v>290</v>
      </c>
      <c r="C983" s="325">
        <v>1723127000</v>
      </c>
      <c r="D983" s="322" t="s">
        <v>1338</v>
      </c>
      <c r="E983" s="455">
        <v>72944</v>
      </c>
      <c r="F983" s="455">
        <v>54944</v>
      </c>
      <c r="G983" s="455">
        <v>73300</v>
      </c>
      <c r="H983" s="455">
        <v>337258</v>
      </c>
      <c r="I983" s="455">
        <v>264004</v>
      </c>
      <c r="J983" s="455">
        <v>166128</v>
      </c>
      <c r="K983" s="455">
        <v>94492</v>
      </c>
      <c r="L983" s="455">
        <v>87337</v>
      </c>
      <c r="M983" s="455">
        <v>72577</v>
      </c>
      <c r="N983" s="455">
        <v>84718</v>
      </c>
      <c r="O983" s="455">
        <v>88814</v>
      </c>
      <c r="P983" s="455">
        <v>156182</v>
      </c>
      <c r="Q983" s="455">
        <v>143379</v>
      </c>
      <c r="R983" s="455">
        <v>479447</v>
      </c>
    </row>
    <row r="984" spans="1:18">
      <c r="A984" s="322" t="s">
        <v>290</v>
      </c>
      <c r="C984" s="325">
        <v>1723131300</v>
      </c>
      <c r="D984" s="322" t="s">
        <v>1339</v>
      </c>
      <c r="E984" s="455">
        <v>53346</v>
      </c>
      <c r="F984" s="455">
        <v>19751</v>
      </c>
      <c r="G984" s="455">
        <v>9734</v>
      </c>
      <c r="H984" s="455">
        <v>51039</v>
      </c>
      <c r="I984" s="455">
        <v>2753</v>
      </c>
      <c r="J984" s="455">
        <v>2916</v>
      </c>
      <c r="L984" s="455">
        <v>57359</v>
      </c>
      <c r="M984" s="455">
        <v>79612</v>
      </c>
      <c r="N984" s="455">
        <v>77520</v>
      </c>
      <c r="O984" s="455">
        <v>79935</v>
      </c>
      <c r="P984" s="455">
        <v>89879</v>
      </c>
      <c r="Q984" s="455">
        <v>83421</v>
      </c>
      <c r="R984" s="455">
        <v>117861</v>
      </c>
    </row>
    <row r="985" spans="1:18">
      <c r="A985" s="322" t="s">
        <v>290</v>
      </c>
      <c r="C985" s="325">
        <v>1723131500</v>
      </c>
      <c r="D985" s="322" t="s">
        <v>1340</v>
      </c>
      <c r="E985" s="455">
        <v>25308</v>
      </c>
      <c r="F985" s="455">
        <v>45435</v>
      </c>
      <c r="G985" s="455">
        <v>19288</v>
      </c>
      <c r="H985" s="455">
        <v>15319</v>
      </c>
      <c r="I985" s="455">
        <v>27211</v>
      </c>
      <c r="J985" s="455">
        <v>13653</v>
      </c>
      <c r="K985" s="455">
        <v>9821</v>
      </c>
      <c r="L985" s="455">
        <v>3845</v>
      </c>
      <c r="M985" s="455">
        <v>4038</v>
      </c>
      <c r="N985" s="455">
        <v>31639</v>
      </c>
      <c r="O985" s="455">
        <v>31774</v>
      </c>
      <c r="P985" s="455">
        <v>12725</v>
      </c>
      <c r="Q985" s="455">
        <v>4909</v>
      </c>
      <c r="R985" s="455">
        <v>12680</v>
      </c>
    </row>
    <row r="986" spans="1:18">
      <c r="A986" s="322" t="s">
        <v>290</v>
      </c>
      <c r="C986" s="325">
        <v>1723131700</v>
      </c>
      <c r="D986" s="322" t="s">
        <v>1341</v>
      </c>
    </row>
    <row r="987" spans="1:18">
      <c r="A987" s="322" t="s">
        <v>290</v>
      </c>
      <c r="C987" s="325">
        <v>1723133000</v>
      </c>
      <c r="D987" s="322" t="s">
        <v>1342</v>
      </c>
      <c r="E987" s="455">
        <v>500</v>
      </c>
      <c r="F987" s="455">
        <v>202</v>
      </c>
      <c r="H987" s="455">
        <v>174029</v>
      </c>
      <c r="I987" s="455">
        <v>265420</v>
      </c>
      <c r="J987" s="455">
        <v>912534</v>
      </c>
      <c r="K987" s="455">
        <v>2230701</v>
      </c>
      <c r="L987" s="455">
        <v>2864302</v>
      </c>
      <c r="M987" s="455">
        <v>2096270</v>
      </c>
      <c r="N987" s="455">
        <v>792723</v>
      </c>
      <c r="O987" s="455">
        <v>734139</v>
      </c>
      <c r="P987" s="455">
        <v>669306</v>
      </c>
      <c r="Q987" s="455">
        <v>670143</v>
      </c>
      <c r="R987" s="455">
        <v>723239</v>
      </c>
    </row>
    <row r="988" spans="1:18">
      <c r="A988" s="322" t="s">
        <v>290</v>
      </c>
      <c r="C988" s="325">
        <v>1723135000</v>
      </c>
      <c r="D988" s="322" t="s">
        <v>1343</v>
      </c>
      <c r="E988" s="455">
        <v>262616</v>
      </c>
      <c r="F988" s="455">
        <v>128945</v>
      </c>
      <c r="G988" s="455">
        <v>220747</v>
      </c>
      <c r="H988" s="455">
        <v>157863</v>
      </c>
      <c r="I988" s="455">
        <v>152682</v>
      </c>
      <c r="J988" s="455">
        <v>118123</v>
      </c>
      <c r="K988" s="455">
        <v>112125</v>
      </c>
      <c r="L988" s="455">
        <v>96637</v>
      </c>
      <c r="M988" s="455">
        <v>62665</v>
      </c>
      <c r="N988" s="455">
        <v>45259</v>
      </c>
      <c r="O988" s="455">
        <v>25694</v>
      </c>
      <c r="P988" s="455">
        <v>53904</v>
      </c>
      <c r="Q988" s="455">
        <v>6380</v>
      </c>
      <c r="R988" s="455">
        <v>8932</v>
      </c>
    </row>
    <row r="989" spans="1:18">
      <c r="A989" s="322" t="s">
        <v>290</v>
      </c>
      <c r="C989" s="325">
        <v>1723137000</v>
      </c>
      <c r="D989" s="322" t="s">
        <v>1344</v>
      </c>
      <c r="K989" s="455">
        <v>777661</v>
      </c>
      <c r="L989" s="455">
        <v>688827</v>
      </c>
      <c r="M989" s="455">
        <v>745467</v>
      </c>
      <c r="N989" s="455">
        <v>934349</v>
      </c>
      <c r="O989" s="455">
        <v>988906</v>
      </c>
      <c r="P989" s="455">
        <v>1272543</v>
      </c>
      <c r="Q989" s="455">
        <v>1339589</v>
      </c>
      <c r="R989" s="455">
        <v>1171162</v>
      </c>
    </row>
    <row r="990" spans="1:18">
      <c r="A990" s="322" t="s">
        <v>290</v>
      </c>
      <c r="C990" s="325">
        <v>1723137500</v>
      </c>
      <c r="D990" s="322" t="s">
        <v>1345</v>
      </c>
      <c r="E990" s="455">
        <v>24333</v>
      </c>
      <c r="F990" s="455">
        <v>42495</v>
      </c>
      <c r="G990" s="455">
        <v>32950</v>
      </c>
      <c r="H990" s="455">
        <v>30155</v>
      </c>
      <c r="I990" s="455">
        <v>116662</v>
      </c>
      <c r="J990" s="455">
        <v>92536</v>
      </c>
    </row>
    <row r="991" spans="1:18">
      <c r="A991" s="322" t="s">
        <v>290</v>
      </c>
      <c r="C991" s="325">
        <v>1723137900</v>
      </c>
      <c r="D991" s="322" t="s">
        <v>1346</v>
      </c>
      <c r="E991" s="455">
        <v>1541419</v>
      </c>
      <c r="F991" s="455">
        <v>1694907</v>
      </c>
      <c r="G991" s="455">
        <v>1253952</v>
      </c>
      <c r="H991" s="455">
        <v>1271341</v>
      </c>
      <c r="I991" s="455">
        <v>862856</v>
      </c>
      <c r="J991" s="455">
        <v>825846</v>
      </c>
    </row>
    <row r="992" spans="1:18">
      <c r="A992" s="322" t="s">
        <v>290</v>
      </c>
      <c r="C992" s="325">
        <v>1723139000</v>
      </c>
      <c r="D992" s="322" t="s">
        <v>1347</v>
      </c>
    </row>
    <row r="993" spans="1:18">
      <c r="A993" s="322" t="s">
        <v>290</v>
      </c>
      <c r="C993" s="325">
        <v>1712773300</v>
      </c>
      <c r="D993" s="322" t="s">
        <v>1348</v>
      </c>
      <c r="Q993" s="455">
        <v>5084</v>
      </c>
    </row>
    <row r="994" spans="1:18">
      <c r="A994" s="322" t="s">
        <v>290</v>
      </c>
      <c r="C994" s="325">
        <v>1723140000</v>
      </c>
      <c r="D994" s="322" t="s">
        <v>1349</v>
      </c>
      <c r="E994" s="455">
        <v>644439</v>
      </c>
      <c r="F994" s="455">
        <v>799255</v>
      </c>
      <c r="G994" s="455">
        <v>1811991</v>
      </c>
      <c r="H994" s="455">
        <v>1051932</v>
      </c>
      <c r="I994" s="455">
        <v>585601</v>
      </c>
      <c r="J994" s="455">
        <v>34434</v>
      </c>
      <c r="K994" s="455">
        <v>127913</v>
      </c>
      <c r="L994" s="455">
        <v>75252</v>
      </c>
      <c r="M994" s="455">
        <v>27490</v>
      </c>
      <c r="N994" s="455">
        <v>30030</v>
      </c>
      <c r="O994" s="455">
        <v>12076</v>
      </c>
      <c r="P994" s="455">
        <v>158721</v>
      </c>
      <c r="Q994" s="455">
        <v>220468</v>
      </c>
      <c r="R994" s="455">
        <v>8565</v>
      </c>
    </row>
    <row r="995" spans="1:18">
      <c r="A995" s="322" t="s">
        <v>290</v>
      </c>
      <c r="C995" s="325">
        <v>1712775900</v>
      </c>
      <c r="D995" s="322" t="s">
        <v>1350</v>
      </c>
      <c r="Q995" s="455">
        <v>945225</v>
      </c>
      <c r="R995" s="455">
        <v>926470</v>
      </c>
    </row>
    <row r="996" spans="1:18">
      <c r="A996" s="322" t="s">
        <v>290</v>
      </c>
      <c r="C996" s="325">
        <v>1729112000</v>
      </c>
      <c r="D996" s="322" t="s">
        <v>1351</v>
      </c>
      <c r="E996" s="455">
        <v>1858887</v>
      </c>
      <c r="F996" s="455">
        <v>2345204</v>
      </c>
      <c r="G996" s="455">
        <v>2781549</v>
      </c>
      <c r="H996" s="455">
        <v>2855941</v>
      </c>
      <c r="I996" s="455">
        <v>4311502</v>
      </c>
      <c r="J996" s="455">
        <v>4020032</v>
      </c>
      <c r="K996" s="455">
        <v>4117400</v>
      </c>
      <c r="L996" s="455">
        <v>5941257</v>
      </c>
      <c r="M996" s="455">
        <v>6682777</v>
      </c>
      <c r="N996" s="455">
        <v>7585267</v>
      </c>
      <c r="O996" s="455">
        <v>8723562</v>
      </c>
      <c r="P996" s="455">
        <v>8631830</v>
      </c>
      <c r="Q996" s="455">
        <v>8973784</v>
      </c>
      <c r="R996" s="455">
        <v>9111564</v>
      </c>
    </row>
    <row r="997" spans="1:18">
      <c r="A997" s="322" t="s">
        <v>290</v>
      </c>
      <c r="C997" s="325">
        <v>1729114000</v>
      </c>
      <c r="D997" s="322" t="s">
        <v>1352</v>
      </c>
      <c r="E997" s="455">
        <v>2038651</v>
      </c>
      <c r="F997" s="455">
        <v>1668085</v>
      </c>
      <c r="G997" s="455">
        <v>2361739</v>
      </c>
      <c r="H997" s="455">
        <v>4053784</v>
      </c>
      <c r="I997" s="455">
        <v>893970</v>
      </c>
      <c r="J997" s="455">
        <v>950135</v>
      </c>
      <c r="K997" s="455">
        <v>1192727</v>
      </c>
      <c r="L997" s="455">
        <v>1353131</v>
      </c>
      <c r="M997" s="455">
        <v>1190809</v>
      </c>
      <c r="N997" s="455">
        <v>1234160</v>
      </c>
      <c r="O997" s="455">
        <v>762400</v>
      </c>
      <c r="P997" s="455">
        <v>1069842</v>
      </c>
      <c r="Q997" s="455">
        <v>910207</v>
      </c>
      <c r="R997" s="455">
        <v>1064899</v>
      </c>
    </row>
    <row r="998" spans="1:18">
      <c r="A998" s="322" t="s">
        <v>290</v>
      </c>
      <c r="C998" s="325">
        <v>1729116000</v>
      </c>
      <c r="D998" s="322" t="s">
        <v>1353</v>
      </c>
      <c r="E998" s="455">
        <v>108381</v>
      </c>
      <c r="F998" s="455">
        <v>57480</v>
      </c>
      <c r="G998" s="455">
        <v>12667</v>
      </c>
      <c r="H998" s="455">
        <v>18599</v>
      </c>
      <c r="I998" s="455">
        <v>32179</v>
      </c>
      <c r="J998" s="455">
        <v>39976</v>
      </c>
      <c r="K998" s="455">
        <v>50214</v>
      </c>
      <c r="L998" s="455">
        <v>15012</v>
      </c>
      <c r="M998" s="455">
        <v>165</v>
      </c>
      <c r="P998" s="455">
        <v>171037</v>
      </c>
      <c r="Q998" s="455">
        <v>764937</v>
      </c>
      <c r="R998" s="455">
        <v>487832</v>
      </c>
    </row>
    <row r="999" spans="1:18">
      <c r="A999" s="322" t="s">
        <v>290</v>
      </c>
      <c r="C999" s="325">
        <v>1729118000</v>
      </c>
      <c r="D999" s="322" t="s">
        <v>1354</v>
      </c>
      <c r="E999" s="455">
        <v>88861</v>
      </c>
      <c r="F999" s="455">
        <v>119927</v>
      </c>
      <c r="G999" s="455">
        <v>95803</v>
      </c>
      <c r="H999" s="455">
        <v>122324</v>
      </c>
      <c r="I999" s="455">
        <v>69170</v>
      </c>
      <c r="J999" s="455">
        <v>114249</v>
      </c>
      <c r="K999" s="455">
        <v>116704</v>
      </c>
      <c r="L999" s="455">
        <v>141921</v>
      </c>
      <c r="M999" s="455">
        <v>68399</v>
      </c>
      <c r="O999" s="455">
        <v>48710</v>
      </c>
      <c r="P999" s="455">
        <v>57339</v>
      </c>
      <c r="Q999" s="455">
        <v>45157</v>
      </c>
      <c r="R999" s="455">
        <v>36226</v>
      </c>
    </row>
    <row r="1000" spans="1:18">
      <c r="A1000" s="322" t="s">
        <v>290</v>
      </c>
      <c r="C1000" s="325">
        <v>1729191000</v>
      </c>
      <c r="D1000" s="322" t="s">
        <v>1355</v>
      </c>
    </row>
    <row r="1001" spans="1:18">
      <c r="A1001" s="322" t="s">
        <v>290</v>
      </c>
      <c r="C1001" s="325">
        <v>1729192000</v>
      </c>
      <c r="D1001" s="322" t="s">
        <v>1356</v>
      </c>
      <c r="J1001" s="455">
        <v>3022503</v>
      </c>
      <c r="K1001" s="455">
        <v>3564657</v>
      </c>
      <c r="L1001" s="455">
        <v>3434927</v>
      </c>
      <c r="M1001" s="455">
        <v>3854285</v>
      </c>
      <c r="N1001" s="455">
        <v>3958406</v>
      </c>
      <c r="O1001" s="455">
        <v>3062929</v>
      </c>
      <c r="P1001" s="455">
        <v>3248021</v>
      </c>
      <c r="Q1001" s="455">
        <v>3551343</v>
      </c>
      <c r="R1001" s="455">
        <v>4382819</v>
      </c>
    </row>
    <row r="1002" spans="1:18">
      <c r="A1002" s="322" t="s">
        <v>290</v>
      </c>
      <c r="C1002" s="325">
        <v>1729193000</v>
      </c>
      <c r="D1002" s="322" t="s">
        <v>1357</v>
      </c>
      <c r="E1002" s="455">
        <v>95646</v>
      </c>
      <c r="F1002" s="455">
        <v>209474</v>
      </c>
      <c r="G1002" s="455">
        <v>192379</v>
      </c>
      <c r="H1002" s="455">
        <v>86906</v>
      </c>
      <c r="I1002" s="455">
        <v>22369</v>
      </c>
      <c r="J1002" s="455">
        <v>19212</v>
      </c>
      <c r="K1002" s="455">
        <v>13212</v>
      </c>
      <c r="L1002" s="455">
        <v>11192</v>
      </c>
      <c r="M1002" s="455">
        <v>11357</v>
      </c>
      <c r="N1002" s="455">
        <v>9878</v>
      </c>
      <c r="O1002" s="455">
        <v>91372</v>
      </c>
      <c r="P1002" s="455">
        <v>64577</v>
      </c>
      <c r="Q1002" s="455">
        <v>39981</v>
      </c>
      <c r="R1002" s="455">
        <v>32840</v>
      </c>
    </row>
    <row r="1003" spans="1:18">
      <c r="A1003" s="322" t="s">
        <v>290</v>
      </c>
      <c r="C1003" s="325">
        <v>1729195100</v>
      </c>
      <c r="D1003" s="322" t="s">
        <v>1358</v>
      </c>
      <c r="E1003" s="455">
        <v>1591</v>
      </c>
      <c r="Q1003" s="455">
        <v>3</v>
      </c>
    </row>
    <row r="1004" spans="1:18">
      <c r="A1004" s="322" t="s">
        <v>290</v>
      </c>
      <c r="C1004" s="325">
        <v>1729195700</v>
      </c>
      <c r="D1004" s="322" t="s">
        <v>1359</v>
      </c>
      <c r="E1004" s="455">
        <v>3986704</v>
      </c>
      <c r="F1004" s="455">
        <v>4142233</v>
      </c>
      <c r="G1004" s="455">
        <v>4103576</v>
      </c>
      <c r="H1004" s="455">
        <v>3994513</v>
      </c>
      <c r="I1004" s="455">
        <v>4271860</v>
      </c>
      <c r="J1004" s="455">
        <v>3930288</v>
      </c>
      <c r="K1004" s="455">
        <v>1507626</v>
      </c>
      <c r="L1004" s="455">
        <v>4412261</v>
      </c>
      <c r="M1004" s="455">
        <v>5424843</v>
      </c>
      <c r="N1004" s="455">
        <v>6008463</v>
      </c>
      <c r="O1004" s="455">
        <v>6261150</v>
      </c>
      <c r="P1004" s="455">
        <v>9065751</v>
      </c>
      <c r="Q1004" s="455">
        <v>8512725</v>
      </c>
      <c r="R1004" s="455">
        <v>8763175</v>
      </c>
    </row>
    <row r="1005" spans="1:18">
      <c r="A1005" s="322" t="s">
        <v>290</v>
      </c>
      <c r="C1005" s="325">
        <v>1729198500</v>
      </c>
      <c r="D1005" s="322" t="s">
        <v>1360</v>
      </c>
      <c r="E1005" s="455">
        <v>570168</v>
      </c>
      <c r="F1005" s="455">
        <v>541577</v>
      </c>
      <c r="G1005" s="455">
        <v>1425023</v>
      </c>
      <c r="H1005" s="455">
        <v>7394222</v>
      </c>
      <c r="I1005" s="455">
        <v>7392157</v>
      </c>
      <c r="J1005" s="455">
        <v>9813424</v>
      </c>
      <c r="K1005" s="455">
        <v>13733159</v>
      </c>
      <c r="L1005" s="455">
        <v>12612663</v>
      </c>
      <c r="M1005" s="455">
        <v>13154366</v>
      </c>
      <c r="N1005" s="455">
        <v>11109328</v>
      </c>
      <c r="O1005" s="455">
        <v>8915958</v>
      </c>
      <c r="P1005" s="455">
        <v>14003457</v>
      </c>
      <c r="Q1005" s="455">
        <v>20848409</v>
      </c>
      <c r="R1005" s="455">
        <v>32934458</v>
      </c>
    </row>
    <row r="1006" spans="1:18">
      <c r="A1006" s="322" t="s">
        <v>290</v>
      </c>
      <c r="C1006" s="325">
        <v>1811100000</v>
      </c>
      <c r="D1006" s="322" t="s">
        <v>1361</v>
      </c>
      <c r="I1006" s="455">
        <v>320066025</v>
      </c>
      <c r="J1006" s="455">
        <v>148950155</v>
      </c>
      <c r="K1006" s="455">
        <v>3717793</v>
      </c>
      <c r="L1006" s="455">
        <v>2926131</v>
      </c>
      <c r="M1006" s="455">
        <v>2444157</v>
      </c>
    </row>
    <row r="1007" spans="1:18">
      <c r="A1007" s="322" t="s">
        <v>290</v>
      </c>
      <c r="C1007" s="325">
        <v>1812110000</v>
      </c>
      <c r="D1007" s="322" t="s">
        <v>1362</v>
      </c>
      <c r="I1007" s="455">
        <v>2167</v>
      </c>
      <c r="J1007" s="455">
        <v>4585</v>
      </c>
      <c r="K1007" s="455">
        <v>358257</v>
      </c>
      <c r="L1007" s="455">
        <v>241631</v>
      </c>
      <c r="M1007" s="455">
        <v>270539</v>
      </c>
    </row>
    <row r="1008" spans="1:18">
      <c r="A1008" s="322" t="s">
        <v>290</v>
      </c>
      <c r="C1008" s="325">
        <v>1812123000</v>
      </c>
      <c r="D1008" s="322" t="s">
        <v>1363</v>
      </c>
      <c r="I1008" s="455">
        <v>650251</v>
      </c>
      <c r="J1008" s="455">
        <v>18665933</v>
      </c>
      <c r="K1008" s="455">
        <v>938006</v>
      </c>
      <c r="L1008" s="455">
        <v>608223</v>
      </c>
      <c r="M1008" s="455">
        <v>1583148</v>
      </c>
    </row>
    <row r="1009" spans="1:13">
      <c r="A1009" s="322" t="s">
        <v>290</v>
      </c>
      <c r="C1009" s="325">
        <v>1812125000</v>
      </c>
      <c r="D1009" s="322" t="s">
        <v>1364</v>
      </c>
      <c r="I1009" s="455">
        <v>234860810</v>
      </c>
      <c r="J1009" s="455">
        <v>220568484</v>
      </c>
      <c r="K1009" s="455">
        <v>7847067</v>
      </c>
      <c r="L1009" s="455">
        <v>8057141</v>
      </c>
      <c r="M1009" s="455">
        <v>9648391</v>
      </c>
    </row>
    <row r="1010" spans="1:13">
      <c r="A1010" s="322" t="s">
        <v>290</v>
      </c>
      <c r="C1010" s="325">
        <v>1812130000</v>
      </c>
      <c r="D1010" s="322" t="s">
        <v>1365</v>
      </c>
      <c r="I1010" s="455">
        <v>89469583</v>
      </c>
      <c r="J1010" s="455">
        <v>68136071</v>
      </c>
      <c r="K1010" s="455">
        <v>7686752</v>
      </c>
      <c r="L1010" s="455">
        <v>8350025</v>
      </c>
      <c r="M1010" s="455">
        <v>10614932</v>
      </c>
    </row>
    <row r="1011" spans="1:13">
      <c r="A1011" s="322" t="s">
        <v>290</v>
      </c>
      <c r="C1011" s="325">
        <v>1812140700</v>
      </c>
      <c r="D1011" s="322" t="s">
        <v>1366</v>
      </c>
      <c r="E1011" s="455">
        <v>21580197</v>
      </c>
      <c r="F1011" s="455">
        <v>7521827</v>
      </c>
      <c r="G1011" s="455">
        <v>8264059</v>
      </c>
      <c r="H1011" s="455">
        <v>4153960</v>
      </c>
      <c r="I1011" s="455">
        <v>6398148</v>
      </c>
      <c r="J1011" s="455">
        <v>8544782</v>
      </c>
      <c r="K1011" s="455">
        <v>303225</v>
      </c>
      <c r="L1011" s="455">
        <v>467497</v>
      </c>
      <c r="M1011" s="455">
        <v>577858</v>
      </c>
    </row>
    <row r="1012" spans="1:13">
      <c r="A1012" s="322" t="s">
        <v>290</v>
      </c>
      <c r="C1012" s="325">
        <v>1812141400</v>
      </c>
      <c r="D1012" s="322" t="s">
        <v>1367</v>
      </c>
      <c r="F1012" s="455">
        <v>33893561</v>
      </c>
      <c r="G1012" s="455">
        <v>44887881</v>
      </c>
      <c r="H1012" s="455">
        <v>28296366</v>
      </c>
      <c r="I1012" s="455">
        <v>34976469</v>
      </c>
      <c r="J1012" s="455">
        <v>187391170</v>
      </c>
      <c r="K1012" s="455">
        <v>8959356</v>
      </c>
      <c r="L1012" s="455">
        <v>10279452</v>
      </c>
      <c r="M1012" s="455">
        <v>8942025</v>
      </c>
    </row>
    <row r="1013" spans="1:13">
      <c r="A1013" s="322" t="s">
        <v>290</v>
      </c>
      <c r="C1013" s="325">
        <v>1812142100</v>
      </c>
      <c r="D1013" s="322" t="s">
        <v>1368</v>
      </c>
      <c r="E1013" s="455">
        <v>7300</v>
      </c>
      <c r="F1013" s="455">
        <v>404319</v>
      </c>
      <c r="G1013" s="455">
        <v>848965</v>
      </c>
      <c r="H1013" s="455">
        <v>768078</v>
      </c>
      <c r="I1013" s="455">
        <v>450250</v>
      </c>
      <c r="J1013" s="455">
        <v>163216</v>
      </c>
      <c r="K1013" s="455">
        <v>33929</v>
      </c>
      <c r="L1013" s="455">
        <v>68303</v>
      </c>
      <c r="M1013" s="455">
        <v>31798</v>
      </c>
    </row>
    <row r="1014" spans="1:13">
      <c r="A1014" s="322" t="s">
        <v>290</v>
      </c>
      <c r="C1014" s="325">
        <v>1812142800</v>
      </c>
      <c r="D1014" s="322" t="s">
        <v>1369</v>
      </c>
      <c r="E1014" s="455">
        <v>363504</v>
      </c>
      <c r="F1014" s="455">
        <v>295464</v>
      </c>
      <c r="G1014" s="455">
        <v>451141</v>
      </c>
      <c r="H1014" s="455">
        <v>284707</v>
      </c>
    </row>
    <row r="1015" spans="1:13">
      <c r="A1015" s="322" t="s">
        <v>290</v>
      </c>
      <c r="C1015" s="325">
        <v>1812143500</v>
      </c>
      <c r="D1015" s="322" t="s">
        <v>1370</v>
      </c>
      <c r="F1015" s="455">
        <v>4300</v>
      </c>
      <c r="G1015" s="455">
        <v>50788</v>
      </c>
      <c r="H1015" s="455">
        <v>77375</v>
      </c>
    </row>
    <row r="1016" spans="1:13">
      <c r="A1016" s="322" t="s">
        <v>290</v>
      </c>
      <c r="C1016" s="325">
        <v>1812144200</v>
      </c>
      <c r="D1016" s="322" t="s">
        <v>1371</v>
      </c>
      <c r="E1016" s="455">
        <v>39750</v>
      </c>
      <c r="G1016" s="455">
        <v>81950</v>
      </c>
      <c r="H1016" s="455">
        <v>69954</v>
      </c>
    </row>
    <row r="1017" spans="1:13">
      <c r="A1017" s="322" t="s">
        <v>290</v>
      </c>
      <c r="C1017" s="325">
        <v>1812144900</v>
      </c>
      <c r="D1017" s="322" t="s">
        <v>1372</v>
      </c>
      <c r="I1017" s="455">
        <v>692523</v>
      </c>
      <c r="J1017" s="455">
        <v>959031</v>
      </c>
      <c r="K1017" s="455">
        <v>4536</v>
      </c>
      <c r="L1017" s="455">
        <v>4815</v>
      </c>
      <c r="M1017" s="455">
        <v>7266</v>
      </c>
    </row>
    <row r="1018" spans="1:13">
      <c r="A1018" s="322" t="s">
        <v>290</v>
      </c>
      <c r="C1018" s="325">
        <v>1812145600</v>
      </c>
      <c r="D1018" s="322" t="s">
        <v>1373</v>
      </c>
      <c r="I1018" s="455">
        <v>3785004</v>
      </c>
      <c r="J1018" s="455">
        <v>5139537</v>
      </c>
      <c r="K1018" s="455">
        <v>96611</v>
      </c>
      <c r="L1018" s="455">
        <v>543569</v>
      </c>
      <c r="M1018" s="455">
        <v>66931</v>
      </c>
    </row>
    <row r="1019" spans="1:13">
      <c r="A1019" s="322" t="s">
        <v>290</v>
      </c>
      <c r="C1019" s="325">
        <v>1812146300</v>
      </c>
      <c r="D1019" s="322" t="s">
        <v>1374</v>
      </c>
      <c r="I1019" s="455">
        <v>4134</v>
      </c>
      <c r="J1019" s="455">
        <v>4073</v>
      </c>
      <c r="K1019" s="455">
        <v>2056727</v>
      </c>
      <c r="L1019" s="455">
        <v>1244293</v>
      </c>
      <c r="M1019" s="455">
        <v>525570</v>
      </c>
    </row>
    <row r="1020" spans="1:13">
      <c r="A1020" s="322" t="s">
        <v>290</v>
      </c>
      <c r="C1020" s="325">
        <v>1812191000</v>
      </c>
      <c r="D1020" s="322" t="s">
        <v>1375</v>
      </c>
      <c r="I1020" s="455">
        <v>254903</v>
      </c>
      <c r="J1020" s="455">
        <v>650080</v>
      </c>
      <c r="K1020" s="455">
        <v>51601</v>
      </c>
      <c r="L1020" s="455">
        <v>46906</v>
      </c>
      <c r="M1020" s="455">
        <v>79644</v>
      </c>
    </row>
    <row r="1021" spans="1:13">
      <c r="A1021" s="322" t="s">
        <v>290</v>
      </c>
      <c r="C1021" s="325">
        <v>1812192000</v>
      </c>
      <c r="D1021" s="322" t="s">
        <v>1376</v>
      </c>
      <c r="I1021" s="455">
        <v>400300</v>
      </c>
    </row>
    <row r="1022" spans="1:13">
      <c r="A1022" s="322" t="s">
        <v>290</v>
      </c>
      <c r="C1022" s="325">
        <v>1812193000</v>
      </c>
      <c r="D1022" s="322" t="s">
        <v>1377</v>
      </c>
      <c r="I1022" s="455">
        <v>21800</v>
      </c>
      <c r="J1022" s="455">
        <v>15800</v>
      </c>
      <c r="K1022" s="455">
        <v>1307</v>
      </c>
    </row>
    <row r="1023" spans="1:13">
      <c r="A1023" s="322" t="s">
        <v>290</v>
      </c>
      <c r="C1023" s="325">
        <v>1812199000</v>
      </c>
      <c r="D1023" s="322" t="s">
        <v>1378</v>
      </c>
    </row>
    <row r="1024" spans="1:13">
      <c r="A1024" s="322" t="s">
        <v>290</v>
      </c>
      <c r="C1024" s="325">
        <v>1813100000</v>
      </c>
      <c r="D1024" s="322" t="s">
        <v>1379</v>
      </c>
    </row>
    <row r="1025" spans="1:18">
      <c r="A1025" s="322" t="s">
        <v>290</v>
      </c>
      <c r="C1025" s="325">
        <v>1813200000</v>
      </c>
      <c r="D1025" s="322" t="s">
        <v>1380</v>
      </c>
    </row>
    <row r="1026" spans="1:18">
      <c r="A1026" s="322" t="s">
        <v>290</v>
      </c>
      <c r="C1026" s="325">
        <v>1813300000</v>
      </c>
      <c r="D1026" s="322" t="s">
        <v>1381</v>
      </c>
    </row>
    <row r="1027" spans="1:18">
      <c r="A1027" s="322" t="s">
        <v>290</v>
      </c>
      <c r="C1027" s="325">
        <v>1814101000</v>
      </c>
      <c r="D1027" s="322" t="s">
        <v>1382</v>
      </c>
    </row>
    <row r="1028" spans="1:18">
      <c r="A1028" s="322" t="s">
        <v>290</v>
      </c>
      <c r="C1028" s="325">
        <v>1814103000</v>
      </c>
      <c r="D1028" s="322" t="s">
        <v>1383</v>
      </c>
    </row>
    <row r="1029" spans="1:18">
      <c r="A1029" s="322" t="s">
        <v>290</v>
      </c>
      <c r="C1029" s="325">
        <v>1814105000</v>
      </c>
      <c r="D1029" s="322" t="s">
        <v>1384</v>
      </c>
    </row>
    <row r="1030" spans="1:18">
      <c r="A1030" s="322" t="s">
        <v>290</v>
      </c>
      <c r="C1030" s="325">
        <v>1820103000</v>
      </c>
      <c r="D1030" s="322" t="s">
        <v>1385</v>
      </c>
    </row>
    <row r="1031" spans="1:18">
      <c r="A1031" s="322" t="s">
        <v>290</v>
      </c>
      <c r="C1031" s="325">
        <v>1820105000</v>
      </c>
      <c r="D1031" s="322" t="s">
        <v>1386</v>
      </c>
    </row>
    <row r="1032" spans="1:18">
      <c r="A1032" s="322" t="s">
        <v>290</v>
      </c>
      <c r="C1032" s="325">
        <v>1820107000</v>
      </c>
      <c r="D1032" s="322" t="s">
        <v>1387</v>
      </c>
    </row>
    <row r="1033" spans="1:18">
      <c r="A1033" s="322" t="s">
        <v>290</v>
      </c>
      <c r="C1033" s="325">
        <v>1820207000</v>
      </c>
      <c r="D1033" s="322" t="s">
        <v>1388</v>
      </c>
    </row>
    <row r="1034" spans="1:18">
      <c r="A1034" s="322" t="s">
        <v>290</v>
      </c>
      <c r="C1034" s="325">
        <v>1724110000</v>
      </c>
      <c r="D1034" s="322" t="s">
        <v>1389</v>
      </c>
      <c r="Q1034" s="455">
        <v>182</v>
      </c>
      <c r="R1034" s="455">
        <v>284</v>
      </c>
    </row>
    <row r="1035" spans="1:18">
      <c r="A1035" s="322" t="s">
        <v>290</v>
      </c>
      <c r="C1035" s="325">
        <v>1920130000</v>
      </c>
      <c r="D1035" s="322" t="s">
        <v>1390</v>
      </c>
      <c r="I1035" s="455">
        <v>9588495</v>
      </c>
      <c r="J1035" s="455">
        <v>6325800</v>
      </c>
      <c r="K1035" s="455">
        <v>6661530</v>
      </c>
      <c r="L1035" s="455">
        <v>5275860</v>
      </c>
      <c r="M1035" s="455">
        <v>7221230</v>
      </c>
      <c r="N1035" s="455">
        <v>6125000</v>
      </c>
      <c r="O1035" s="455">
        <v>4740000</v>
      </c>
      <c r="P1035" s="455">
        <v>5811000</v>
      </c>
      <c r="Q1035" s="455">
        <v>4808000</v>
      </c>
      <c r="R1035" s="455">
        <v>3737000</v>
      </c>
    </row>
    <row r="1036" spans="1:18">
      <c r="A1036" s="322" t="s">
        <v>290</v>
      </c>
      <c r="C1036" s="325">
        <v>1920130010</v>
      </c>
      <c r="D1036" s="322" t="s">
        <v>1391</v>
      </c>
      <c r="E1036" s="455">
        <v>13471790</v>
      </c>
      <c r="F1036" s="455">
        <v>18367820</v>
      </c>
      <c r="G1036" s="455">
        <v>12922025</v>
      </c>
      <c r="H1036" s="455">
        <v>15165390</v>
      </c>
      <c r="I1036" s="455">
        <v>9587500</v>
      </c>
      <c r="J1036" s="455">
        <v>6325800</v>
      </c>
      <c r="K1036" s="455">
        <v>6661530</v>
      </c>
      <c r="L1036" s="455">
        <v>5275860</v>
      </c>
      <c r="M1036" s="455">
        <v>7221230</v>
      </c>
      <c r="N1036" s="455">
        <v>6125000</v>
      </c>
      <c r="O1036" s="455">
        <v>4740000</v>
      </c>
      <c r="P1036" s="455">
        <v>5811000</v>
      </c>
      <c r="Q1036" s="455">
        <v>4808000</v>
      </c>
      <c r="R1036" s="455">
        <v>3737000</v>
      </c>
    </row>
    <row r="1037" spans="1:18">
      <c r="A1037" s="322" t="s">
        <v>290</v>
      </c>
      <c r="C1037" s="325">
        <v>1920130020</v>
      </c>
      <c r="D1037" s="322" t="s">
        <v>1392</v>
      </c>
      <c r="F1037" s="455">
        <v>209580</v>
      </c>
      <c r="G1037" s="455">
        <v>272900</v>
      </c>
      <c r="I1037" s="455">
        <v>995</v>
      </c>
    </row>
    <row r="1038" spans="1:18">
      <c r="A1038" s="322" t="s">
        <v>290</v>
      </c>
      <c r="C1038" s="325">
        <v>1920210010</v>
      </c>
      <c r="D1038" s="322" t="s">
        <v>1393</v>
      </c>
      <c r="E1038" s="455">
        <v>2642624514</v>
      </c>
      <c r="F1038" s="455">
        <v>2303026047</v>
      </c>
      <c r="G1038" s="455">
        <v>1676591258</v>
      </c>
      <c r="H1038" s="455">
        <v>2824491164</v>
      </c>
      <c r="I1038" s="455">
        <v>2731316439</v>
      </c>
      <c r="J1038" s="455">
        <v>2767966252</v>
      </c>
      <c r="K1038" s="455">
        <v>2785873201</v>
      </c>
      <c r="L1038" s="455">
        <v>2597560617</v>
      </c>
      <c r="M1038" s="455">
        <v>2616704747</v>
      </c>
      <c r="N1038" s="455">
        <v>2169201034</v>
      </c>
      <c r="O1038" s="455">
        <v>2460372688</v>
      </c>
      <c r="P1038" s="455">
        <v>2675963996</v>
      </c>
      <c r="Q1038" s="455">
        <v>2797399316</v>
      </c>
      <c r="R1038" s="455">
        <v>2612777922</v>
      </c>
    </row>
    <row r="1039" spans="1:18">
      <c r="A1039" s="322" t="s">
        <v>290</v>
      </c>
      <c r="C1039" s="325">
        <v>1920250010</v>
      </c>
      <c r="D1039" s="322" t="s">
        <v>1394</v>
      </c>
      <c r="E1039" s="455">
        <v>571884224</v>
      </c>
      <c r="F1039" s="455">
        <v>543511745</v>
      </c>
      <c r="G1039" s="455">
        <v>150487024</v>
      </c>
      <c r="H1039" s="455">
        <v>483409766</v>
      </c>
      <c r="I1039" s="455">
        <v>224305835</v>
      </c>
      <c r="J1039" s="455">
        <v>239902892</v>
      </c>
      <c r="K1039" s="455">
        <v>274827319</v>
      </c>
      <c r="L1039" s="455">
        <v>251999891</v>
      </c>
      <c r="M1039" s="455">
        <v>281924503</v>
      </c>
      <c r="N1039" s="455">
        <v>214827662</v>
      </c>
      <c r="O1039" s="455">
        <v>179965498</v>
      </c>
      <c r="P1039" s="455">
        <v>231758198</v>
      </c>
      <c r="Q1039" s="455">
        <v>283622304</v>
      </c>
    </row>
    <row r="1040" spans="1:18">
      <c r="A1040" s="322" t="s">
        <v>290</v>
      </c>
      <c r="C1040" s="325">
        <v>1920260010</v>
      </c>
      <c r="D1040" s="322" t="s">
        <v>1395</v>
      </c>
      <c r="E1040" s="455">
        <v>3002441257</v>
      </c>
      <c r="F1040" s="455">
        <v>2450601821</v>
      </c>
      <c r="G1040" s="455">
        <v>1878547109</v>
      </c>
      <c r="H1040" s="455">
        <v>3192891815</v>
      </c>
      <c r="I1040" s="455">
        <v>3166025633</v>
      </c>
      <c r="J1040" s="455">
        <v>3532461615</v>
      </c>
      <c r="K1040" s="455">
        <v>3682537619</v>
      </c>
      <c r="L1040" s="455">
        <v>3620811153</v>
      </c>
      <c r="M1040" s="455">
        <v>3859904509</v>
      </c>
      <c r="N1040" s="455">
        <v>3302851940</v>
      </c>
      <c r="O1040" s="455">
        <v>3791123365</v>
      </c>
      <c r="P1040" s="455">
        <v>3992973778</v>
      </c>
      <c r="Q1040" s="455">
        <v>4081610586</v>
      </c>
      <c r="R1040" s="455">
        <v>4006474408</v>
      </c>
    </row>
    <row r="1041" spans="1:18">
      <c r="A1041" s="322" t="s">
        <v>290</v>
      </c>
      <c r="C1041" s="325">
        <v>1920260020</v>
      </c>
      <c r="D1041" s="322" t="s">
        <v>1396</v>
      </c>
      <c r="E1041" s="455">
        <v>35858952</v>
      </c>
      <c r="F1041" s="455">
        <v>36103438</v>
      </c>
      <c r="G1041" s="455">
        <v>13477786</v>
      </c>
      <c r="H1041" s="455">
        <v>10906731</v>
      </c>
      <c r="I1041" s="455">
        <v>8267621</v>
      </c>
      <c r="J1041" s="455">
        <v>10401013</v>
      </c>
      <c r="K1041" s="455">
        <v>10392741</v>
      </c>
      <c r="L1041" s="455">
        <v>12113863</v>
      </c>
      <c r="M1041" s="455">
        <v>9665674</v>
      </c>
      <c r="N1041" s="455">
        <v>12585385</v>
      </c>
      <c r="O1041" s="455">
        <v>14056244</v>
      </c>
      <c r="P1041" s="455">
        <v>22133515</v>
      </c>
      <c r="Q1041" s="455">
        <v>72685928</v>
      </c>
      <c r="R1041" s="455">
        <v>73347076</v>
      </c>
    </row>
    <row r="1042" spans="1:18">
      <c r="A1042" s="322" t="s">
        <v>290</v>
      </c>
      <c r="C1042" s="325">
        <v>1920280010</v>
      </c>
      <c r="D1042" s="322" t="s">
        <v>1397</v>
      </c>
      <c r="E1042" s="455">
        <v>1630005954</v>
      </c>
      <c r="F1042" s="455">
        <v>1794139605</v>
      </c>
      <c r="G1042" s="455">
        <v>1159890173</v>
      </c>
      <c r="H1042" s="455">
        <v>1706286257</v>
      </c>
      <c r="I1042" s="455">
        <v>1440523940</v>
      </c>
      <c r="J1042" s="455">
        <v>1580702465</v>
      </c>
      <c r="K1042" s="455">
        <v>1608031876</v>
      </c>
      <c r="L1042" s="455">
        <v>1583814481</v>
      </c>
      <c r="M1042" s="455">
        <v>1746618813</v>
      </c>
      <c r="N1042" s="455">
        <v>1403144537</v>
      </c>
      <c r="O1042" s="455">
        <v>1468769907</v>
      </c>
      <c r="P1042" s="455">
        <v>1770098029</v>
      </c>
      <c r="Q1042" s="455">
        <v>1632228862</v>
      </c>
      <c r="R1042" s="455">
        <v>1632652867</v>
      </c>
    </row>
    <row r="1043" spans="1:18">
      <c r="A1043" s="322" t="s">
        <v>290</v>
      </c>
      <c r="C1043" s="325">
        <v>1920290010</v>
      </c>
      <c r="D1043" s="322" t="s">
        <v>1398</v>
      </c>
      <c r="E1043" s="455">
        <v>20026302</v>
      </c>
      <c r="F1043" s="455">
        <v>23958832</v>
      </c>
      <c r="G1043" s="455">
        <v>26104969</v>
      </c>
      <c r="H1043" s="455">
        <v>50090464</v>
      </c>
      <c r="I1043" s="455">
        <v>32207955</v>
      </c>
      <c r="J1043" s="455">
        <v>34011679</v>
      </c>
      <c r="K1043" s="455">
        <v>41469292</v>
      </c>
      <c r="L1043" s="455">
        <v>50005668</v>
      </c>
      <c r="M1043" s="455">
        <v>53589905</v>
      </c>
      <c r="N1043" s="455">
        <v>39498243</v>
      </c>
      <c r="O1043" s="455">
        <v>37895105</v>
      </c>
      <c r="P1043" s="455">
        <v>42651106</v>
      </c>
      <c r="Q1043" s="455">
        <v>47485891</v>
      </c>
      <c r="R1043" s="455">
        <v>50056387</v>
      </c>
    </row>
    <row r="1044" spans="1:18">
      <c r="A1044" s="322" t="s">
        <v>290</v>
      </c>
      <c r="C1044" s="325">
        <v>1920310010</v>
      </c>
      <c r="D1044" s="322" t="s">
        <v>1399</v>
      </c>
      <c r="E1044" s="455">
        <v>453017007</v>
      </c>
      <c r="F1044" s="455">
        <v>404893428</v>
      </c>
      <c r="G1044" s="455">
        <v>263780139</v>
      </c>
      <c r="H1044" s="455">
        <v>397246218</v>
      </c>
      <c r="I1044" s="455">
        <v>273148392</v>
      </c>
      <c r="J1044" s="455">
        <v>274733918</v>
      </c>
      <c r="K1044" s="455">
        <v>247884735</v>
      </c>
      <c r="L1044" s="455">
        <v>221773802</v>
      </c>
      <c r="M1044" s="455">
        <v>252956651</v>
      </c>
      <c r="N1044" s="455">
        <v>217931237</v>
      </c>
      <c r="O1044" s="455">
        <v>265452660</v>
      </c>
      <c r="P1044" s="455">
        <v>292636519</v>
      </c>
      <c r="Q1044" s="455">
        <v>313387518</v>
      </c>
      <c r="R1044" s="455">
        <v>299942157</v>
      </c>
    </row>
    <row r="1045" spans="1:18">
      <c r="A1045" s="322" t="s">
        <v>290</v>
      </c>
      <c r="C1045" s="325">
        <v>1920420010</v>
      </c>
      <c r="D1045" s="322" t="s">
        <v>332</v>
      </c>
      <c r="E1045" s="455">
        <v>162599460</v>
      </c>
      <c r="F1045" s="455">
        <v>153528636</v>
      </c>
      <c r="G1045" s="455">
        <v>94669370</v>
      </c>
      <c r="H1045" s="455">
        <v>149454510</v>
      </c>
      <c r="I1045" s="455">
        <v>117336490</v>
      </c>
      <c r="J1045" s="455">
        <v>126611540</v>
      </c>
      <c r="K1045" s="455">
        <v>132267149</v>
      </c>
      <c r="L1045" s="455">
        <v>109937053</v>
      </c>
      <c r="M1045" s="455">
        <v>125743364</v>
      </c>
      <c r="N1045" s="455">
        <v>91159959</v>
      </c>
      <c r="O1045" s="455">
        <v>137154900</v>
      </c>
      <c r="P1045" s="455">
        <v>165662163</v>
      </c>
      <c r="Q1045" s="455">
        <v>209425707</v>
      </c>
      <c r="R1045" s="455">
        <v>241779402</v>
      </c>
    </row>
    <row r="1046" spans="1:18">
      <c r="A1046" s="322" t="s">
        <v>290</v>
      </c>
      <c r="C1046" s="325">
        <v>2011112000</v>
      </c>
      <c r="D1046" s="322" t="s">
        <v>1400</v>
      </c>
      <c r="E1046" s="455">
        <v>123700</v>
      </c>
      <c r="F1046" s="455">
        <v>434746</v>
      </c>
      <c r="G1046" s="455">
        <v>785695</v>
      </c>
      <c r="H1046" s="455">
        <v>853061</v>
      </c>
      <c r="I1046" s="455">
        <v>666451</v>
      </c>
      <c r="J1046" s="455">
        <v>632907</v>
      </c>
      <c r="K1046" s="455">
        <v>542557</v>
      </c>
      <c r="L1046" s="455">
        <v>415531</v>
      </c>
      <c r="M1046" s="455">
        <v>350616</v>
      </c>
      <c r="N1046" s="455">
        <v>370525</v>
      </c>
      <c r="O1046" s="455">
        <v>381110</v>
      </c>
      <c r="P1046" s="455">
        <v>421927</v>
      </c>
      <c r="Q1046" s="455">
        <v>1288959</v>
      </c>
      <c r="R1046" s="455">
        <v>1043262</v>
      </c>
    </row>
    <row r="1047" spans="1:18">
      <c r="A1047" s="322" t="s">
        <v>290</v>
      </c>
      <c r="C1047" s="325">
        <v>2011116000</v>
      </c>
      <c r="D1047" s="322" t="s">
        <v>1401</v>
      </c>
      <c r="E1047" s="455">
        <v>81887</v>
      </c>
      <c r="F1047" s="455">
        <v>90120</v>
      </c>
      <c r="G1047" s="455">
        <v>121463</v>
      </c>
      <c r="H1047" s="455">
        <v>107677</v>
      </c>
      <c r="I1047" s="455">
        <v>87930</v>
      </c>
      <c r="J1047" s="455">
        <v>92233</v>
      </c>
      <c r="K1047" s="455">
        <v>82149</v>
      </c>
      <c r="L1047" s="455">
        <v>103095</v>
      </c>
      <c r="M1047" s="455">
        <v>121905</v>
      </c>
      <c r="N1047" s="455">
        <v>151859</v>
      </c>
      <c r="O1047" s="455">
        <v>149906</v>
      </c>
      <c r="P1047" s="455">
        <v>114973</v>
      </c>
      <c r="Q1047" s="455">
        <v>4618347</v>
      </c>
      <c r="R1047" s="455">
        <v>5059560</v>
      </c>
    </row>
    <row r="1048" spans="1:18">
      <c r="A1048" s="322" t="s">
        <v>290</v>
      </c>
      <c r="C1048" s="325">
        <v>2011117000</v>
      </c>
      <c r="D1048" s="322" t="s">
        <v>1402</v>
      </c>
      <c r="E1048" s="455">
        <v>3277088</v>
      </c>
      <c r="F1048" s="455">
        <v>2884437</v>
      </c>
      <c r="G1048" s="455">
        <v>2785970</v>
      </c>
      <c r="H1048" s="455">
        <v>2388051</v>
      </c>
      <c r="I1048" s="455">
        <v>2084899</v>
      </c>
      <c r="J1048" s="455">
        <v>1425525</v>
      </c>
      <c r="K1048" s="455">
        <v>1631569</v>
      </c>
      <c r="L1048" s="455">
        <v>1428159</v>
      </c>
      <c r="M1048" s="455">
        <v>1102882</v>
      </c>
      <c r="N1048" s="455">
        <v>1072946</v>
      </c>
      <c r="O1048" s="455">
        <v>826767</v>
      </c>
      <c r="P1048" s="455">
        <v>751485</v>
      </c>
      <c r="Q1048" s="455">
        <v>3025430</v>
      </c>
      <c r="R1048" s="455">
        <v>1963641</v>
      </c>
    </row>
    <row r="1049" spans="1:18">
      <c r="A1049" s="322" t="s">
        <v>290</v>
      </c>
      <c r="C1049" s="325">
        <v>2011123000</v>
      </c>
      <c r="D1049" s="322" t="s">
        <v>1403</v>
      </c>
      <c r="E1049" s="455">
        <v>15644337</v>
      </c>
      <c r="F1049" s="455">
        <v>19495902</v>
      </c>
      <c r="G1049" s="455">
        <v>25952298</v>
      </c>
      <c r="H1049" s="455">
        <v>27853894</v>
      </c>
      <c r="I1049" s="455">
        <v>26298276</v>
      </c>
      <c r="J1049" s="455">
        <v>4090239</v>
      </c>
      <c r="K1049" s="455">
        <v>799218</v>
      </c>
      <c r="L1049" s="455">
        <v>778528</v>
      </c>
      <c r="M1049" s="455">
        <v>729187</v>
      </c>
      <c r="N1049" s="455">
        <v>769430</v>
      </c>
      <c r="O1049" s="455">
        <v>775074</v>
      </c>
      <c r="P1049" s="455">
        <v>746935</v>
      </c>
      <c r="Q1049" s="455">
        <v>445943</v>
      </c>
    </row>
    <row r="1050" spans="1:18">
      <c r="A1050" s="322" t="s">
        <v>290</v>
      </c>
      <c r="C1050" s="325">
        <v>1812161000</v>
      </c>
      <c r="D1050" s="322" t="s">
        <v>1404</v>
      </c>
    </row>
    <row r="1051" spans="1:18">
      <c r="A1051" s="322" t="s">
        <v>290</v>
      </c>
      <c r="C1051" s="325">
        <v>2012191000</v>
      </c>
      <c r="D1051" s="322" t="s">
        <v>1405</v>
      </c>
    </row>
    <row r="1052" spans="1:18">
      <c r="A1052" s="322" t="s">
        <v>290</v>
      </c>
      <c r="C1052" s="325">
        <v>1812162000</v>
      </c>
      <c r="D1052" s="322" t="s">
        <v>1406</v>
      </c>
    </row>
    <row r="1053" spans="1:18">
      <c r="A1053" s="322" t="s">
        <v>290</v>
      </c>
      <c r="C1053" s="325">
        <v>2012211000</v>
      </c>
      <c r="D1053" s="322" t="s">
        <v>1407</v>
      </c>
      <c r="E1053" s="455">
        <v>127157</v>
      </c>
      <c r="F1053" s="455">
        <v>269459</v>
      </c>
      <c r="G1053" s="455">
        <v>385766</v>
      </c>
      <c r="H1053" s="455">
        <v>355715</v>
      </c>
      <c r="I1053" s="455">
        <v>231429</v>
      </c>
      <c r="J1053" s="455">
        <v>229007</v>
      </c>
      <c r="K1053" s="455">
        <v>138893</v>
      </c>
    </row>
    <row r="1054" spans="1:18">
      <c r="A1054" s="322" t="s">
        <v>290</v>
      </c>
      <c r="C1054" s="325">
        <v>2012213000</v>
      </c>
      <c r="D1054" s="322" t="s">
        <v>1408</v>
      </c>
    </row>
    <row r="1055" spans="1:18">
      <c r="A1055" s="322" t="s">
        <v>290</v>
      </c>
      <c r="C1055" s="325">
        <v>2012215000</v>
      </c>
      <c r="D1055" s="322" t="s">
        <v>1409</v>
      </c>
      <c r="N1055" s="455">
        <v>1302</v>
      </c>
      <c r="O1055" s="455">
        <v>611</v>
      </c>
      <c r="P1055" s="455">
        <v>59</v>
      </c>
      <c r="Q1055" s="455">
        <v>9939</v>
      </c>
      <c r="R1055" s="455">
        <v>1690</v>
      </c>
    </row>
    <row r="1056" spans="1:18">
      <c r="A1056" s="322" t="s">
        <v>290</v>
      </c>
      <c r="C1056" s="325">
        <v>2012217000</v>
      </c>
      <c r="D1056" s="322" t="s">
        <v>1410</v>
      </c>
    </row>
    <row r="1057" spans="1:18">
      <c r="A1057" s="322" t="s">
        <v>290</v>
      </c>
      <c r="C1057" s="325">
        <v>2012241500</v>
      </c>
      <c r="D1057" s="322" t="s">
        <v>1411</v>
      </c>
    </row>
    <row r="1058" spans="1:18">
      <c r="A1058" s="322" t="s">
        <v>290</v>
      </c>
      <c r="C1058" s="325">
        <v>2012241900</v>
      </c>
      <c r="D1058" s="322" t="s">
        <v>1412</v>
      </c>
      <c r="E1058" s="455">
        <v>652</v>
      </c>
      <c r="L1058" s="455">
        <v>195</v>
      </c>
      <c r="N1058" s="455">
        <v>135</v>
      </c>
      <c r="O1058" s="455">
        <v>670</v>
      </c>
      <c r="Q1058" s="455">
        <v>790</v>
      </c>
      <c r="R1058" s="455">
        <v>3296</v>
      </c>
    </row>
    <row r="1059" spans="1:18">
      <c r="A1059" s="322" t="s">
        <v>290</v>
      </c>
      <c r="C1059" s="325">
        <v>2012245000</v>
      </c>
      <c r="D1059" s="322" t="s">
        <v>1413</v>
      </c>
      <c r="O1059" s="455">
        <v>400</v>
      </c>
      <c r="P1059" s="455">
        <v>270</v>
      </c>
      <c r="Q1059" s="455">
        <v>2484</v>
      </c>
      <c r="R1059" s="455">
        <v>2921</v>
      </c>
    </row>
    <row r="1060" spans="1:18">
      <c r="A1060" s="322" t="s">
        <v>290</v>
      </c>
      <c r="C1060" s="325">
        <v>2013211600</v>
      </c>
      <c r="D1060" s="322" t="s">
        <v>1414</v>
      </c>
    </row>
    <row r="1061" spans="1:18">
      <c r="A1061" s="322" t="s">
        <v>290</v>
      </c>
      <c r="C1061" s="325">
        <v>1920240010</v>
      </c>
      <c r="D1061" s="322" t="s">
        <v>1415</v>
      </c>
      <c r="R1061" s="455">
        <v>336710523</v>
      </c>
    </row>
    <row r="1062" spans="1:18">
      <c r="A1062" s="322" t="s">
        <v>290</v>
      </c>
      <c r="C1062" s="325">
        <v>1920410010</v>
      </c>
      <c r="D1062" s="322" t="s">
        <v>1416</v>
      </c>
      <c r="R1062" s="455">
        <v>27464480</v>
      </c>
    </row>
    <row r="1063" spans="1:18">
      <c r="A1063" s="322" t="s">
        <v>290</v>
      </c>
      <c r="C1063" s="325">
        <v>2013243300</v>
      </c>
      <c r="D1063" s="322" t="s">
        <v>1417</v>
      </c>
      <c r="E1063" s="455">
        <v>713200000</v>
      </c>
      <c r="F1063" s="455">
        <v>730253059</v>
      </c>
      <c r="G1063" s="455">
        <v>747493878</v>
      </c>
      <c r="H1063" s="455">
        <v>686628572</v>
      </c>
      <c r="I1063" s="455">
        <v>754938777</v>
      </c>
      <c r="J1063" s="455">
        <v>753763264</v>
      </c>
      <c r="K1063" s="455">
        <v>766171426</v>
      </c>
      <c r="L1063" s="455">
        <v>731428570</v>
      </c>
      <c r="M1063" s="455">
        <v>752287590</v>
      </c>
    </row>
    <row r="1064" spans="1:18">
      <c r="A1064" s="322" t="s">
        <v>290</v>
      </c>
      <c r="C1064" s="325">
        <v>2013243400</v>
      </c>
      <c r="D1064" s="322" t="s">
        <v>1418</v>
      </c>
      <c r="N1064" s="455">
        <v>767085714</v>
      </c>
      <c r="O1064" s="455">
        <v>789511837</v>
      </c>
      <c r="P1064" s="455">
        <v>803804084</v>
      </c>
      <c r="Q1064" s="455">
        <v>1239100000</v>
      </c>
      <c r="R1064" s="455">
        <v>1232355000</v>
      </c>
    </row>
    <row r="1065" spans="1:18">
      <c r="A1065" s="322" t="s">
        <v>290</v>
      </c>
      <c r="C1065" s="325">
        <v>2013245500</v>
      </c>
      <c r="D1065" s="322" t="s">
        <v>1419</v>
      </c>
      <c r="E1065" s="455">
        <v>409400000</v>
      </c>
      <c r="F1065" s="455">
        <v>413100000</v>
      </c>
      <c r="G1065" s="455">
        <v>430300000</v>
      </c>
      <c r="H1065" s="455">
        <v>398050000</v>
      </c>
      <c r="I1065" s="455">
        <v>440300000</v>
      </c>
      <c r="J1065" s="455">
        <v>430700000</v>
      </c>
      <c r="K1065" s="455">
        <v>444300000</v>
      </c>
      <c r="L1065" s="455">
        <v>428969000</v>
      </c>
      <c r="M1065" s="455">
        <v>446583000</v>
      </c>
      <c r="N1065" s="455">
        <v>453649000</v>
      </c>
      <c r="O1065" s="455">
        <v>463508000</v>
      </c>
      <c r="P1065" s="455">
        <v>464660000</v>
      </c>
      <c r="Q1065" s="455">
        <v>468038000</v>
      </c>
      <c r="R1065" s="455">
        <v>464418000</v>
      </c>
    </row>
    <row r="1066" spans="1:18">
      <c r="A1066" s="322" t="s">
        <v>290</v>
      </c>
      <c r="C1066" s="325">
        <v>2013252700</v>
      </c>
      <c r="D1066" s="322" t="s">
        <v>1420</v>
      </c>
      <c r="M1066" s="455">
        <v>1400</v>
      </c>
      <c r="O1066" s="455">
        <v>560</v>
      </c>
      <c r="P1066" s="455">
        <v>1840</v>
      </c>
      <c r="Q1066" s="455">
        <v>1520</v>
      </c>
      <c r="R1066" s="455">
        <v>1400</v>
      </c>
    </row>
    <row r="1067" spans="1:18">
      <c r="A1067" s="322" t="s">
        <v>290</v>
      </c>
      <c r="C1067" s="325">
        <v>2013311000</v>
      </c>
      <c r="D1067" s="322" t="s">
        <v>1421</v>
      </c>
      <c r="E1067" s="455">
        <v>4950000</v>
      </c>
      <c r="F1067" s="455">
        <v>7177658</v>
      </c>
      <c r="G1067" s="455">
        <v>7004486</v>
      </c>
      <c r="H1067" s="455">
        <v>5716449</v>
      </c>
      <c r="I1067" s="455">
        <v>4059377</v>
      </c>
      <c r="J1067" s="455">
        <v>8478236</v>
      </c>
      <c r="K1067" s="455">
        <v>10520461</v>
      </c>
      <c r="L1067" s="455">
        <v>10885317</v>
      </c>
      <c r="M1067" s="455">
        <v>11315005</v>
      </c>
      <c r="N1067" s="455">
        <v>11646077</v>
      </c>
      <c r="O1067" s="455">
        <v>9657592</v>
      </c>
      <c r="P1067" s="455">
        <v>7753162</v>
      </c>
      <c r="Q1067" s="455">
        <v>7850636</v>
      </c>
      <c r="R1067" s="455">
        <v>8622743</v>
      </c>
    </row>
    <row r="1068" spans="1:18">
      <c r="A1068" s="322" t="s">
        <v>290</v>
      </c>
      <c r="C1068" s="325">
        <v>2013313000</v>
      </c>
      <c r="D1068" s="322" t="s">
        <v>1422</v>
      </c>
      <c r="N1068" s="455">
        <v>40</v>
      </c>
      <c r="O1068" s="455">
        <v>57</v>
      </c>
      <c r="P1068" s="455">
        <v>337</v>
      </c>
      <c r="Q1068" s="455">
        <v>629</v>
      </c>
      <c r="R1068" s="455">
        <v>698</v>
      </c>
    </row>
    <row r="1069" spans="1:18">
      <c r="A1069" s="322" t="s">
        <v>290</v>
      </c>
      <c r="C1069" s="325">
        <v>2013323000</v>
      </c>
      <c r="D1069" s="322" t="s">
        <v>1423</v>
      </c>
      <c r="O1069" s="455">
        <v>876</v>
      </c>
      <c r="P1069" s="455">
        <v>1286</v>
      </c>
      <c r="Q1069" s="455">
        <v>1781</v>
      </c>
      <c r="R1069" s="455">
        <v>1799</v>
      </c>
    </row>
    <row r="1070" spans="1:18">
      <c r="A1070" s="322" t="s">
        <v>290</v>
      </c>
      <c r="C1070" s="325">
        <v>2012216000</v>
      </c>
      <c r="D1070" s="322" t="s">
        <v>1424</v>
      </c>
      <c r="Q1070" s="455">
        <v>3</v>
      </c>
      <c r="R1070" s="455">
        <v>10</v>
      </c>
    </row>
    <row r="1071" spans="1:18">
      <c r="A1071" s="322" t="s">
        <v>290</v>
      </c>
      <c r="C1071" s="325">
        <v>2013415100</v>
      </c>
      <c r="D1071" s="322" t="s">
        <v>1425</v>
      </c>
      <c r="I1071" s="455">
        <v>166950</v>
      </c>
      <c r="J1071" s="455">
        <v>89850</v>
      </c>
      <c r="K1071" s="455">
        <v>104625</v>
      </c>
      <c r="L1071" s="455">
        <v>112500</v>
      </c>
      <c r="M1071" s="455">
        <v>120476</v>
      </c>
      <c r="N1071" s="455">
        <v>1263500</v>
      </c>
      <c r="O1071" s="455">
        <v>187100</v>
      </c>
      <c r="P1071" s="455">
        <v>335000</v>
      </c>
      <c r="Q1071" s="455">
        <v>1400000</v>
      </c>
      <c r="R1071" s="455">
        <v>315000</v>
      </c>
    </row>
    <row r="1072" spans="1:18">
      <c r="A1072" s="322" t="s">
        <v>290</v>
      </c>
      <c r="C1072" s="325">
        <v>2013424000</v>
      </c>
      <c r="D1072" s="322" t="s">
        <v>1426</v>
      </c>
      <c r="E1072" s="455">
        <v>33200000</v>
      </c>
      <c r="F1072" s="455">
        <v>35540710</v>
      </c>
      <c r="G1072" s="455">
        <v>34202920</v>
      </c>
      <c r="H1072" s="455">
        <v>32453641</v>
      </c>
      <c r="I1072" s="455">
        <v>22279113</v>
      </c>
      <c r="N1072" s="455">
        <v>237888</v>
      </c>
      <c r="Q1072" s="455">
        <v>236000</v>
      </c>
    </row>
    <row r="1073" spans="1:18">
      <c r="A1073" s="322" t="s">
        <v>290</v>
      </c>
      <c r="C1073" s="325">
        <v>2013428000</v>
      </c>
      <c r="D1073" s="322" t="s">
        <v>1427</v>
      </c>
      <c r="J1073" s="455">
        <v>69800000</v>
      </c>
      <c r="K1073" s="455">
        <v>111940000</v>
      </c>
      <c r="L1073" s="455">
        <v>145960000</v>
      </c>
      <c r="M1073" s="455">
        <v>155060000</v>
      </c>
      <c r="N1073" s="455">
        <v>165786000</v>
      </c>
      <c r="O1073" s="455">
        <v>180532000</v>
      </c>
      <c r="P1073" s="455">
        <v>189170000</v>
      </c>
      <c r="Q1073" s="455">
        <v>165189000</v>
      </c>
      <c r="R1073" s="455">
        <v>203350000</v>
      </c>
    </row>
    <row r="1074" spans="1:18">
      <c r="A1074" s="322" t="s">
        <v>290</v>
      </c>
      <c r="C1074" s="325">
        <v>2013525000</v>
      </c>
      <c r="D1074" s="322" t="s">
        <v>1428</v>
      </c>
      <c r="E1074" s="455">
        <v>296667</v>
      </c>
      <c r="F1074" s="455">
        <v>315919</v>
      </c>
      <c r="G1074" s="455">
        <v>1445527</v>
      </c>
      <c r="H1074" s="455">
        <v>3639500</v>
      </c>
      <c r="I1074" s="455">
        <v>1591004</v>
      </c>
      <c r="J1074" s="455">
        <v>2491509</v>
      </c>
      <c r="K1074" s="455">
        <v>8253063</v>
      </c>
      <c r="L1074" s="455">
        <v>3182382</v>
      </c>
      <c r="M1074" s="455">
        <v>2174462</v>
      </c>
      <c r="N1074" s="455">
        <v>596192</v>
      </c>
      <c r="O1074" s="455">
        <v>460955</v>
      </c>
      <c r="P1074" s="455">
        <v>270340</v>
      </c>
      <c r="Q1074" s="455">
        <v>241372</v>
      </c>
      <c r="R1074" s="455">
        <v>392135</v>
      </c>
    </row>
    <row r="1075" spans="1:18">
      <c r="A1075" s="322" t="s">
        <v>290</v>
      </c>
      <c r="C1075" s="325">
        <v>2013660000</v>
      </c>
      <c r="D1075" s="322" t="s">
        <v>1429</v>
      </c>
      <c r="E1075" s="455">
        <v>74276760</v>
      </c>
      <c r="F1075" s="455">
        <v>61135150</v>
      </c>
      <c r="G1075" s="455">
        <v>42617850</v>
      </c>
      <c r="H1075" s="455">
        <v>73869680</v>
      </c>
      <c r="I1075" s="455">
        <v>69722250</v>
      </c>
      <c r="J1075" s="455">
        <v>73469530</v>
      </c>
      <c r="K1075" s="455">
        <v>76699095</v>
      </c>
      <c r="L1075" s="455">
        <v>73039866</v>
      </c>
      <c r="M1075" s="455">
        <v>81449170</v>
      </c>
      <c r="N1075" s="455">
        <v>76594541</v>
      </c>
      <c r="O1075" s="455">
        <v>84000643</v>
      </c>
      <c r="P1075" s="455">
        <v>94522389</v>
      </c>
      <c r="Q1075" s="455">
        <v>93968986</v>
      </c>
      <c r="R1075" s="455">
        <v>93957689</v>
      </c>
    </row>
    <row r="1076" spans="1:18">
      <c r="A1076" s="322" t="s">
        <v>290</v>
      </c>
      <c r="C1076" s="325">
        <v>2014113000</v>
      </c>
      <c r="D1076" s="322" t="s">
        <v>1430</v>
      </c>
      <c r="M1076" s="455">
        <v>2016</v>
      </c>
    </row>
    <row r="1077" spans="1:18">
      <c r="A1077" s="322" t="s">
        <v>290</v>
      </c>
      <c r="C1077" s="325">
        <v>2014119000</v>
      </c>
      <c r="D1077" s="322" t="s">
        <v>1431</v>
      </c>
      <c r="E1077" s="455">
        <v>562061</v>
      </c>
      <c r="F1077" s="455">
        <v>691682</v>
      </c>
      <c r="G1077" s="455">
        <v>215972</v>
      </c>
      <c r="H1077" s="455">
        <v>103938</v>
      </c>
      <c r="I1077" s="455">
        <v>75894</v>
      </c>
      <c r="J1077" s="455">
        <v>61194</v>
      </c>
      <c r="K1077" s="455">
        <v>50162</v>
      </c>
      <c r="L1077" s="455">
        <v>71802</v>
      </c>
      <c r="M1077" s="455">
        <v>90663</v>
      </c>
      <c r="N1077" s="455">
        <v>104989</v>
      </c>
      <c r="O1077" s="455">
        <v>82232</v>
      </c>
      <c r="P1077" s="455">
        <v>48625</v>
      </c>
      <c r="Q1077" s="455">
        <v>75759</v>
      </c>
      <c r="R1077" s="455">
        <v>90603</v>
      </c>
    </row>
    <row r="1078" spans="1:18">
      <c r="A1078" s="322" t="s">
        <v>290</v>
      </c>
      <c r="C1078" s="325">
        <v>2014122300</v>
      </c>
      <c r="D1078" s="322" t="s">
        <v>1432</v>
      </c>
      <c r="K1078" s="455">
        <v>6</v>
      </c>
    </row>
    <row r="1079" spans="1:18">
      <c r="A1079" s="322" t="s">
        <v>290</v>
      </c>
      <c r="C1079" s="325">
        <v>2014129000</v>
      </c>
      <c r="D1079" s="322" t="s">
        <v>1433</v>
      </c>
      <c r="E1079" s="455">
        <v>192</v>
      </c>
      <c r="F1079" s="455">
        <v>75</v>
      </c>
      <c r="G1079" s="455">
        <v>107</v>
      </c>
      <c r="H1079" s="455">
        <v>7</v>
      </c>
      <c r="I1079" s="455">
        <v>31</v>
      </c>
      <c r="J1079" s="455">
        <v>31</v>
      </c>
      <c r="K1079" s="455">
        <v>50</v>
      </c>
      <c r="L1079" s="455">
        <v>86</v>
      </c>
      <c r="M1079" s="455">
        <v>48</v>
      </c>
      <c r="N1079" s="455">
        <v>54</v>
      </c>
      <c r="O1079" s="455">
        <v>37</v>
      </c>
      <c r="P1079" s="455">
        <v>32</v>
      </c>
      <c r="Q1079" s="455">
        <v>89</v>
      </c>
      <c r="R1079" s="455">
        <v>29</v>
      </c>
    </row>
    <row r="1080" spans="1:18">
      <c r="A1080" s="322" t="s">
        <v>290</v>
      </c>
      <c r="C1080" s="325">
        <v>2014145000</v>
      </c>
      <c r="D1080" s="322" t="s">
        <v>1434</v>
      </c>
      <c r="J1080" s="455">
        <v>1</v>
      </c>
      <c r="P1080" s="455">
        <v>1</v>
      </c>
    </row>
    <row r="1081" spans="1:18">
      <c r="A1081" s="322" t="s">
        <v>290</v>
      </c>
      <c r="C1081" s="325">
        <v>2014147000</v>
      </c>
      <c r="D1081" s="322" t="s">
        <v>1435</v>
      </c>
      <c r="E1081" s="455">
        <v>20</v>
      </c>
      <c r="F1081" s="455">
        <v>40</v>
      </c>
      <c r="I1081" s="455">
        <v>5</v>
      </c>
      <c r="J1081" s="455">
        <v>4</v>
      </c>
      <c r="K1081" s="455">
        <v>1</v>
      </c>
    </row>
    <row r="1082" spans="1:18">
      <c r="A1082" s="322" t="s">
        <v>290</v>
      </c>
      <c r="C1082" s="325">
        <v>2014149000</v>
      </c>
      <c r="D1082" s="322" t="s">
        <v>1436</v>
      </c>
      <c r="E1082" s="455">
        <v>20</v>
      </c>
      <c r="F1082" s="455">
        <v>70</v>
      </c>
      <c r="O1082" s="455">
        <v>1</v>
      </c>
      <c r="Q1082" s="455">
        <v>2</v>
      </c>
      <c r="R1082" s="455">
        <v>2</v>
      </c>
    </row>
    <row r="1083" spans="1:18">
      <c r="A1083" s="322" t="s">
        <v>290</v>
      </c>
      <c r="C1083" s="325">
        <v>2014191000</v>
      </c>
      <c r="D1083" s="322" t="s">
        <v>1437</v>
      </c>
      <c r="K1083" s="455">
        <v>2</v>
      </c>
      <c r="L1083" s="455">
        <v>2</v>
      </c>
      <c r="M1083" s="455">
        <v>1</v>
      </c>
      <c r="O1083" s="455">
        <v>2</v>
      </c>
      <c r="P1083" s="455">
        <v>4</v>
      </c>
      <c r="Q1083" s="455">
        <v>56</v>
      </c>
    </row>
    <row r="1084" spans="1:18">
      <c r="A1084" s="322" t="s">
        <v>290</v>
      </c>
      <c r="C1084" s="325">
        <v>2014193000</v>
      </c>
      <c r="D1084" s="322" t="s">
        <v>1438</v>
      </c>
      <c r="L1084" s="455">
        <v>1</v>
      </c>
      <c r="N1084" s="455">
        <v>9</v>
      </c>
      <c r="P1084" s="455">
        <v>7</v>
      </c>
      <c r="Q1084" s="455">
        <v>2</v>
      </c>
    </row>
    <row r="1085" spans="1:18">
      <c r="A1085" s="322" t="s">
        <v>290</v>
      </c>
      <c r="C1085" s="325">
        <v>2014195000</v>
      </c>
      <c r="D1085" s="322" t="s">
        <v>1439</v>
      </c>
      <c r="H1085" s="455">
        <v>62</v>
      </c>
      <c r="R1085" s="455">
        <v>46</v>
      </c>
    </row>
    <row r="1086" spans="1:18">
      <c r="A1086" s="322" t="s">
        <v>290</v>
      </c>
      <c r="C1086" s="325">
        <v>2014197000</v>
      </c>
      <c r="D1086" s="322" t="s">
        <v>1440</v>
      </c>
      <c r="E1086" s="455">
        <v>115</v>
      </c>
      <c r="F1086" s="455">
        <v>154</v>
      </c>
      <c r="G1086" s="455">
        <v>369</v>
      </c>
      <c r="H1086" s="455">
        <v>697</v>
      </c>
      <c r="I1086" s="455">
        <v>81</v>
      </c>
      <c r="J1086" s="455">
        <v>154</v>
      </c>
      <c r="K1086" s="455">
        <v>282</v>
      </c>
      <c r="L1086" s="455">
        <v>45</v>
      </c>
      <c r="M1086" s="455">
        <v>35</v>
      </c>
      <c r="N1086" s="455">
        <v>34</v>
      </c>
      <c r="O1086" s="455">
        <v>22</v>
      </c>
      <c r="P1086" s="455">
        <v>95</v>
      </c>
      <c r="Q1086" s="455">
        <v>9</v>
      </c>
      <c r="R1086" s="455">
        <v>2</v>
      </c>
    </row>
    <row r="1087" spans="1:18">
      <c r="A1087" s="322" t="s">
        <v>290</v>
      </c>
      <c r="C1087" s="325">
        <v>2014226500</v>
      </c>
      <c r="D1087" s="322" t="s">
        <v>1441</v>
      </c>
      <c r="P1087" s="455">
        <v>5</v>
      </c>
      <c r="R1087" s="455">
        <v>3</v>
      </c>
    </row>
    <row r="1088" spans="1:18">
      <c r="A1088" s="322" t="s">
        <v>290</v>
      </c>
      <c r="C1088" s="325">
        <v>2014221000</v>
      </c>
      <c r="D1088" s="322" t="s">
        <v>1442</v>
      </c>
      <c r="E1088" s="455">
        <v>39196000</v>
      </c>
      <c r="F1088" s="455">
        <v>47769000</v>
      </c>
      <c r="G1088" s="455">
        <v>48821000</v>
      </c>
      <c r="H1088" s="455">
        <v>55127700</v>
      </c>
      <c r="K1088" s="455">
        <v>3120</v>
      </c>
    </row>
    <row r="1089" spans="1:18">
      <c r="A1089" s="322" t="s">
        <v>290</v>
      </c>
      <c r="C1089" s="325">
        <v>2014235000</v>
      </c>
      <c r="D1089" s="322" t="s">
        <v>1443</v>
      </c>
      <c r="H1089" s="455">
        <v>2</v>
      </c>
      <c r="I1089" s="455">
        <v>2</v>
      </c>
      <c r="J1089" s="455">
        <v>1</v>
      </c>
      <c r="K1089" s="455">
        <v>1</v>
      </c>
      <c r="M1089" s="455">
        <v>1</v>
      </c>
      <c r="P1089" s="455">
        <v>2</v>
      </c>
      <c r="R1089" s="455">
        <v>2</v>
      </c>
    </row>
    <row r="1090" spans="1:18">
      <c r="A1090" s="322" t="s">
        <v>290</v>
      </c>
      <c r="C1090" s="325">
        <v>2014236000</v>
      </c>
      <c r="D1090" s="322" t="s">
        <v>1444</v>
      </c>
      <c r="H1090" s="455">
        <v>48642</v>
      </c>
      <c r="K1090" s="455">
        <v>8684811</v>
      </c>
      <c r="L1090" s="455">
        <v>11068198</v>
      </c>
      <c r="M1090" s="455">
        <v>12363979</v>
      </c>
      <c r="N1090" s="455">
        <v>12450481</v>
      </c>
      <c r="O1090" s="455">
        <v>10420047</v>
      </c>
      <c r="P1090" s="455">
        <v>9506018</v>
      </c>
      <c r="Q1090" s="455">
        <v>10736003</v>
      </c>
      <c r="R1090" s="455">
        <v>13996354</v>
      </c>
    </row>
    <row r="1091" spans="1:18">
      <c r="A1091" s="322" t="s">
        <v>290</v>
      </c>
      <c r="C1091" s="325">
        <v>2014237300</v>
      </c>
      <c r="D1091" s="322" t="s">
        <v>1445</v>
      </c>
      <c r="M1091" s="455">
        <v>1</v>
      </c>
    </row>
    <row r="1092" spans="1:18">
      <c r="A1092" s="322" t="s">
        <v>290</v>
      </c>
      <c r="C1092" s="325">
        <v>2014237500</v>
      </c>
      <c r="D1092" s="322" t="s">
        <v>1446</v>
      </c>
      <c r="K1092" s="455">
        <v>1</v>
      </c>
      <c r="N1092" s="455">
        <v>1</v>
      </c>
      <c r="P1092" s="455">
        <v>12</v>
      </c>
    </row>
    <row r="1093" spans="1:18">
      <c r="A1093" s="322" t="s">
        <v>290</v>
      </c>
      <c r="C1093" s="325">
        <v>2014241000</v>
      </c>
      <c r="D1093" s="322" t="s">
        <v>1447</v>
      </c>
      <c r="F1093" s="455">
        <v>2</v>
      </c>
      <c r="K1093" s="455">
        <v>1</v>
      </c>
      <c r="L1093" s="455">
        <v>1</v>
      </c>
      <c r="M1093" s="455">
        <v>2</v>
      </c>
      <c r="O1093" s="455">
        <v>1</v>
      </c>
      <c r="P1093" s="455">
        <v>1</v>
      </c>
      <c r="Q1093" s="455">
        <v>16</v>
      </c>
    </row>
    <row r="1094" spans="1:18">
      <c r="A1094" s="322" t="s">
        <v>290</v>
      </c>
      <c r="C1094" s="325">
        <v>2014243900</v>
      </c>
      <c r="D1094" s="322" t="s">
        <v>1448</v>
      </c>
      <c r="G1094" s="455">
        <v>4</v>
      </c>
      <c r="M1094" s="455">
        <v>1</v>
      </c>
      <c r="O1094" s="455">
        <v>2</v>
      </c>
      <c r="Q1094" s="455">
        <v>3</v>
      </c>
      <c r="R1094" s="455">
        <v>1</v>
      </c>
    </row>
    <row r="1095" spans="1:18">
      <c r="A1095" s="322" t="s">
        <v>290</v>
      </c>
      <c r="C1095" s="325">
        <v>2014245000</v>
      </c>
      <c r="D1095" s="322" t="s">
        <v>1449</v>
      </c>
      <c r="E1095" s="455">
        <v>5</v>
      </c>
      <c r="F1095" s="455">
        <v>5</v>
      </c>
      <c r="G1095" s="455">
        <v>6</v>
      </c>
      <c r="J1095" s="455">
        <v>4</v>
      </c>
      <c r="K1095" s="455">
        <v>1</v>
      </c>
      <c r="L1095" s="455">
        <v>3</v>
      </c>
      <c r="M1095" s="455">
        <v>8</v>
      </c>
      <c r="N1095" s="455">
        <v>3</v>
      </c>
      <c r="Q1095" s="455">
        <v>1</v>
      </c>
    </row>
    <row r="1096" spans="1:18">
      <c r="A1096" s="322" t="s">
        <v>290</v>
      </c>
      <c r="C1096" s="325">
        <v>2014328000</v>
      </c>
      <c r="D1096" s="322" t="s">
        <v>1450</v>
      </c>
      <c r="P1096" s="455">
        <v>1</v>
      </c>
    </row>
    <row r="1097" spans="1:18">
      <c r="A1097" s="322" t="s">
        <v>290</v>
      </c>
      <c r="C1097" s="325">
        <v>2014132300</v>
      </c>
      <c r="D1097" s="322" t="s">
        <v>1451</v>
      </c>
    </row>
    <row r="1098" spans="1:18">
      <c r="A1098" s="322" t="s">
        <v>290</v>
      </c>
      <c r="C1098" s="325">
        <v>2014325000</v>
      </c>
      <c r="D1098" s="322" t="s">
        <v>1452</v>
      </c>
    </row>
    <row r="1099" spans="1:18">
      <c r="A1099" s="322" t="s">
        <v>290</v>
      </c>
      <c r="C1099" s="325">
        <v>2014327800</v>
      </c>
      <c r="D1099" s="322" t="s">
        <v>1453</v>
      </c>
      <c r="O1099" s="455">
        <v>138020</v>
      </c>
      <c r="P1099" s="455">
        <v>30005</v>
      </c>
      <c r="Q1099" s="455">
        <v>456</v>
      </c>
      <c r="R1099" s="455">
        <v>500</v>
      </c>
    </row>
    <row r="1100" spans="1:18">
      <c r="A1100" s="322" t="s">
        <v>290</v>
      </c>
      <c r="C1100" s="325">
        <v>2014336700</v>
      </c>
      <c r="D1100" s="322" t="s">
        <v>1454</v>
      </c>
      <c r="N1100" s="455">
        <v>2</v>
      </c>
      <c r="O1100" s="455">
        <v>3</v>
      </c>
      <c r="P1100" s="455">
        <v>2</v>
      </c>
      <c r="Q1100" s="455">
        <v>4</v>
      </c>
      <c r="R1100" s="455">
        <v>10</v>
      </c>
    </row>
    <row r="1101" spans="1:18">
      <c r="A1101" s="322" t="s">
        <v>290</v>
      </c>
      <c r="C1101" s="325">
        <v>2014337000</v>
      </c>
      <c r="D1101" s="322" t="s">
        <v>1455</v>
      </c>
      <c r="F1101" s="455">
        <v>7</v>
      </c>
      <c r="G1101" s="455">
        <v>21</v>
      </c>
      <c r="H1101" s="455">
        <v>6</v>
      </c>
      <c r="I1101" s="455">
        <v>9</v>
      </c>
      <c r="J1101" s="455">
        <v>1</v>
      </c>
      <c r="K1101" s="455">
        <v>6</v>
      </c>
      <c r="P1101" s="455">
        <v>2</v>
      </c>
    </row>
    <row r="1102" spans="1:18">
      <c r="A1102" s="322" t="s">
        <v>290</v>
      </c>
      <c r="C1102" s="325">
        <v>2014338300</v>
      </c>
      <c r="D1102" s="322" t="s">
        <v>1456</v>
      </c>
      <c r="M1102" s="455">
        <v>2</v>
      </c>
      <c r="P1102" s="455">
        <v>1</v>
      </c>
    </row>
    <row r="1103" spans="1:18">
      <c r="A1103" s="322" t="s">
        <v>290</v>
      </c>
      <c r="C1103" s="325">
        <v>2014338500</v>
      </c>
      <c r="D1103" s="322" t="s">
        <v>1457</v>
      </c>
      <c r="K1103" s="455">
        <v>1</v>
      </c>
    </row>
    <row r="1104" spans="1:18">
      <c r="A1104" s="322" t="s">
        <v>290</v>
      </c>
      <c r="C1104" s="325">
        <v>2014344000</v>
      </c>
      <c r="D1104" s="322" t="s">
        <v>1458</v>
      </c>
      <c r="F1104" s="455">
        <v>10</v>
      </c>
      <c r="I1104" s="455">
        <v>3</v>
      </c>
      <c r="J1104" s="455">
        <v>1</v>
      </c>
      <c r="K1104" s="455">
        <v>68</v>
      </c>
      <c r="Q1104" s="455">
        <v>1</v>
      </c>
      <c r="R1104" s="455">
        <v>1</v>
      </c>
    </row>
    <row r="1105" spans="1:18">
      <c r="A1105" s="322" t="s">
        <v>290</v>
      </c>
      <c r="C1105" s="325">
        <v>2014347300</v>
      </c>
      <c r="D1105" s="322" t="s">
        <v>1459</v>
      </c>
      <c r="F1105" s="455">
        <v>4</v>
      </c>
      <c r="O1105" s="455">
        <v>95</v>
      </c>
      <c r="P1105" s="455">
        <v>197</v>
      </c>
      <c r="Q1105" s="455">
        <v>187</v>
      </c>
      <c r="R1105" s="455">
        <v>442</v>
      </c>
    </row>
    <row r="1106" spans="1:18">
      <c r="A1106" s="322" t="s">
        <v>290</v>
      </c>
      <c r="C1106" s="325">
        <v>2014347500</v>
      </c>
      <c r="D1106" s="322" t="s">
        <v>1460</v>
      </c>
      <c r="F1106" s="455">
        <v>2</v>
      </c>
      <c r="G1106" s="455">
        <v>6</v>
      </c>
      <c r="H1106" s="455">
        <v>1</v>
      </c>
      <c r="L1106" s="455">
        <v>1</v>
      </c>
      <c r="M1106" s="455">
        <v>14</v>
      </c>
      <c r="N1106" s="455">
        <v>2</v>
      </c>
      <c r="Q1106" s="455">
        <v>2</v>
      </c>
      <c r="R1106" s="455">
        <v>1</v>
      </c>
    </row>
    <row r="1107" spans="1:18">
      <c r="A1107" s="322" t="s">
        <v>290</v>
      </c>
      <c r="C1107" s="325">
        <v>2014411300</v>
      </c>
      <c r="D1107" s="322" t="s">
        <v>1461</v>
      </c>
      <c r="K1107" s="455">
        <v>15</v>
      </c>
      <c r="M1107" s="455">
        <v>1</v>
      </c>
    </row>
    <row r="1108" spans="1:18">
      <c r="A1108" s="322" t="s">
        <v>290</v>
      </c>
      <c r="C1108" s="325">
        <v>2014411900</v>
      </c>
      <c r="D1108" s="322" t="s">
        <v>1462</v>
      </c>
      <c r="O1108" s="455">
        <v>31</v>
      </c>
    </row>
    <row r="1109" spans="1:18">
      <c r="A1109" s="322" t="s">
        <v>290</v>
      </c>
      <c r="C1109" s="325">
        <v>2014233700</v>
      </c>
      <c r="D1109" s="322" t="s">
        <v>1463</v>
      </c>
      <c r="R1109" s="455">
        <v>88</v>
      </c>
    </row>
    <row r="1110" spans="1:18">
      <c r="A1110" s="322" t="s">
        <v>290</v>
      </c>
      <c r="C1110" s="325">
        <v>2014412300</v>
      </c>
      <c r="D1110" s="322" t="s">
        <v>1464</v>
      </c>
      <c r="L1110" s="455">
        <v>1</v>
      </c>
    </row>
    <row r="1111" spans="1:18">
      <c r="A1111" s="322" t="s">
        <v>290</v>
      </c>
      <c r="C1111" s="325">
        <v>2014412900</v>
      </c>
      <c r="D1111" s="322" t="s">
        <v>1465</v>
      </c>
      <c r="L1111" s="455">
        <v>7</v>
      </c>
    </row>
    <row r="1112" spans="1:18">
      <c r="A1112" s="322" t="s">
        <v>290</v>
      </c>
      <c r="C1112" s="325">
        <v>2014415300</v>
      </c>
      <c r="D1112" s="322" t="s">
        <v>1466</v>
      </c>
      <c r="O1112" s="455">
        <v>1</v>
      </c>
      <c r="Q1112" s="455">
        <v>1</v>
      </c>
      <c r="R1112" s="455">
        <v>3</v>
      </c>
    </row>
    <row r="1113" spans="1:18">
      <c r="A1113" s="322" t="s">
        <v>290</v>
      </c>
      <c r="C1113" s="325">
        <v>2014415900</v>
      </c>
      <c r="D1113" s="322" t="s">
        <v>1467</v>
      </c>
      <c r="F1113" s="455">
        <v>1</v>
      </c>
      <c r="G1113" s="455">
        <v>1</v>
      </c>
      <c r="K1113" s="455">
        <v>3</v>
      </c>
      <c r="L1113" s="455">
        <v>8</v>
      </c>
      <c r="M1113" s="455">
        <v>9</v>
      </c>
      <c r="N1113" s="455">
        <v>15</v>
      </c>
      <c r="O1113" s="455">
        <v>8</v>
      </c>
      <c r="P1113" s="455">
        <v>23</v>
      </c>
      <c r="Q1113" s="455">
        <v>16</v>
      </c>
      <c r="R1113" s="455">
        <v>160</v>
      </c>
    </row>
    <row r="1114" spans="1:18">
      <c r="A1114" s="322" t="s">
        <v>290</v>
      </c>
      <c r="C1114" s="325">
        <v>2014417000</v>
      </c>
      <c r="D1114" s="322" t="s">
        <v>1468</v>
      </c>
      <c r="L1114" s="455">
        <v>2</v>
      </c>
      <c r="O1114" s="455">
        <v>3</v>
      </c>
      <c r="P1114" s="455">
        <v>2</v>
      </c>
      <c r="Q1114" s="455">
        <v>11</v>
      </c>
      <c r="R1114" s="455">
        <v>2</v>
      </c>
    </row>
    <row r="1115" spans="1:18">
      <c r="A1115" s="322" t="s">
        <v>290</v>
      </c>
      <c r="C1115" s="325">
        <v>2014433000</v>
      </c>
      <c r="D1115" s="322" t="s">
        <v>1469</v>
      </c>
      <c r="P1115" s="455">
        <v>5</v>
      </c>
    </row>
    <row r="1116" spans="1:18">
      <c r="A1116" s="322" t="s">
        <v>290</v>
      </c>
      <c r="C1116" s="325">
        <v>2014423900</v>
      </c>
      <c r="D1116" s="322" t="s">
        <v>1470</v>
      </c>
      <c r="O1116" s="455">
        <v>1</v>
      </c>
      <c r="P1116" s="455">
        <v>45</v>
      </c>
      <c r="Q1116" s="455">
        <v>1473</v>
      </c>
      <c r="R1116" s="455">
        <v>1544</v>
      </c>
    </row>
    <row r="1117" spans="1:18">
      <c r="A1117" s="322" t="s">
        <v>290</v>
      </c>
      <c r="C1117" s="325">
        <v>2014429000</v>
      </c>
      <c r="D1117" s="322" t="s">
        <v>1471</v>
      </c>
      <c r="L1117" s="455">
        <v>1</v>
      </c>
      <c r="N1117" s="455">
        <v>1</v>
      </c>
      <c r="O1117" s="455">
        <v>12</v>
      </c>
      <c r="P1117" s="455">
        <v>261</v>
      </c>
      <c r="Q1117" s="455">
        <v>2784</v>
      </c>
      <c r="R1117" s="455">
        <v>3700</v>
      </c>
    </row>
    <row r="1118" spans="1:18">
      <c r="A1118" s="322" t="s">
        <v>290</v>
      </c>
      <c r="C1118" s="325">
        <v>2014434000</v>
      </c>
      <c r="D1118" s="322" t="s">
        <v>1472</v>
      </c>
      <c r="O1118" s="455">
        <v>53</v>
      </c>
      <c r="P1118" s="455">
        <v>42</v>
      </c>
      <c r="Q1118" s="455">
        <v>3</v>
      </c>
    </row>
    <row r="1119" spans="1:18">
      <c r="A1119" s="322" t="s">
        <v>290</v>
      </c>
      <c r="C1119" s="325">
        <v>2014437000</v>
      </c>
      <c r="D1119" s="322" t="s">
        <v>1473</v>
      </c>
      <c r="E1119" s="455">
        <v>6</v>
      </c>
      <c r="F1119" s="455">
        <v>56</v>
      </c>
      <c r="G1119" s="455">
        <v>18</v>
      </c>
      <c r="I1119" s="455">
        <v>22</v>
      </c>
      <c r="J1119" s="455">
        <v>1</v>
      </c>
      <c r="K1119" s="455">
        <v>13</v>
      </c>
      <c r="L1119" s="455">
        <v>13</v>
      </c>
      <c r="M1119" s="455">
        <v>8</v>
      </c>
      <c r="N1119" s="455">
        <v>4</v>
      </c>
      <c r="O1119" s="455">
        <v>10</v>
      </c>
      <c r="P1119" s="455">
        <v>13</v>
      </c>
      <c r="Q1119" s="455">
        <v>11</v>
      </c>
      <c r="R1119" s="455">
        <v>1</v>
      </c>
    </row>
    <row r="1120" spans="1:18">
      <c r="A1120" s="322" t="s">
        <v>290</v>
      </c>
      <c r="C1120" s="325">
        <v>2014443000</v>
      </c>
      <c r="D1120" s="322" t="s">
        <v>1474</v>
      </c>
      <c r="E1120" s="455">
        <v>3</v>
      </c>
      <c r="F1120" s="455">
        <v>7</v>
      </c>
      <c r="G1120" s="455">
        <v>8</v>
      </c>
      <c r="H1120" s="455">
        <v>7</v>
      </c>
      <c r="I1120" s="455">
        <v>1</v>
      </c>
      <c r="J1120" s="455">
        <v>1</v>
      </c>
      <c r="K1120" s="455">
        <v>1</v>
      </c>
      <c r="L1120" s="455">
        <v>2</v>
      </c>
      <c r="M1120" s="455">
        <v>4</v>
      </c>
      <c r="N1120" s="455">
        <v>6</v>
      </c>
      <c r="O1120" s="455">
        <v>1</v>
      </c>
      <c r="P1120" s="455">
        <v>5</v>
      </c>
      <c r="Q1120" s="455">
        <v>4</v>
      </c>
      <c r="R1120" s="455">
        <v>1</v>
      </c>
    </row>
    <row r="1121" spans="1:18">
      <c r="A1121" s="322" t="s">
        <v>290</v>
      </c>
      <c r="C1121" s="325">
        <v>2014449000</v>
      </c>
      <c r="D1121" s="322" t="s">
        <v>1475</v>
      </c>
      <c r="M1121" s="455">
        <v>10</v>
      </c>
    </row>
    <row r="1122" spans="1:18">
      <c r="A1122" s="322" t="s">
        <v>290</v>
      </c>
      <c r="C1122" s="325">
        <v>2014513900</v>
      </c>
      <c r="D1122" s="322" t="s">
        <v>1476</v>
      </c>
      <c r="O1122" s="455">
        <v>47</v>
      </c>
      <c r="P1122" s="455">
        <v>10</v>
      </c>
      <c r="Q1122" s="455">
        <v>8</v>
      </c>
      <c r="R1122" s="455">
        <v>497</v>
      </c>
    </row>
    <row r="1123" spans="1:18">
      <c r="A1123" s="322" t="s">
        <v>290</v>
      </c>
      <c r="C1123" s="325">
        <v>2014331000</v>
      </c>
      <c r="D1123" s="322" t="s">
        <v>1477</v>
      </c>
      <c r="Q1123" s="455">
        <v>2</v>
      </c>
    </row>
    <row r="1124" spans="1:18">
      <c r="A1124" s="322" t="s">
        <v>290</v>
      </c>
      <c r="C1124" s="325">
        <v>2014515000</v>
      </c>
      <c r="D1124" s="322" t="s">
        <v>1478</v>
      </c>
      <c r="H1124" s="455">
        <v>3</v>
      </c>
      <c r="K1124" s="455">
        <v>3</v>
      </c>
      <c r="L1124" s="455">
        <v>2</v>
      </c>
      <c r="M1124" s="455">
        <v>4</v>
      </c>
      <c r="O1124" s="455">
        <v>1</v>
      </c>
    </row>
    <row r="1125" spans="1:18">
      <c r="A1125" s="322" t="s">
        <v>290</v>
      </c>
      <c r="C1125" s="325">
        <v>2014521000</v>
      </c>
      <c r="D1125" s="322" t="s">
        <v>1479</v>
      </c>
      <c r="E1125" s="455">
        <v>3</v>
      </c>
      <c r="F1125" s="455">
        <v>6</v>
      </c>
      <c r="G1125" s="455">
        <v>3</v>
      </c>
      <c r="L1125" s="455">
        <v>1</v>
      </c>
    </row>
    <row r="1126" spans="1:18">
      <c r="A1126" s="322" t="s">
        <v>290</v>
      </c>
      <c r="C1126" s="325">
        <v>2014522500</v>
      </c>
      <c r="D1126" s="322" t="s">
        <v>1480</v>
      </c>
      <c r="O1126" s="455">
        <v>21</v>
      </c>
      <c r="P1126" s="455">
        <v>48</v>
      </c>
      <c r="Q1126" s="455">
        <v>56</v>
      </c>
      <c r="R1126" s="455">
        <v>94</v>
      </c>
    </row>
    <row r="1127" spans="1:18">
      <c r="A1127" s="322" t="s">
        <v>290</v>
      </c>
      <c r="C1127" s="325">
        <v>2014523000</v>
      </c>
      <c r="D1127" s="322" t="s">
        <v>1481</v>
      </c>
      <c r="F1127" s="455">
        <v>1</v>
      </c>
      <c r="G1127" s="455">
        <v>5</v>
      </c>
      <c r="L1127" s="455">
        <v>3</v>
      </c>
      <c r="O1127" s="455">
        <v>7</v>
      </c>
      <c r="Q1127" s="455">
        <v>1</v>
      </c>
    </row>
    <row r="1128" spans="1:18">
      <c r="A1128" s="322" t="s">
        <v>290</v>
      </c>
      <c r="C1128" s="325">
        <v>2014528000</v>
      </c>
      <c r="D1128" s="322" t="s">
        <v>1482</v>
      </c>
      <c r="E1128" s="455">
        <v>72</v>
      </c>
      <c r="F1128" s="455">
        <v>92</v>
      </c>
      <c r="G1128" s="455">
        <v>29</v>
      </c>
      <c r="H1128" s="455">
        <v>32</v>
      </c>
      <c r="I1128" s="455">
        <v>12</v>
      </c>
      <c r="J1128" s="455">
        <v>75</v>
      </c>
      <c r="K1128" s="455">
        <v>34</v>
      </c>
      <c r="L1128" s="455">
        <v>64</v>
      </c>
      <c r="M1128" s="455">
        <v>15</v>
      </c>
      <c r="N1128" s="455">
        <v>19</v>
      </c>
      <c r="O1128" s="455">
        <v>31</v>
      </c>
      <c r="P1128" s="455">
        <v>28</v>
      </c>
      <c r="Q1128" s="455">
        <v>21</v>
      </c>
      <c r="R1128" s="455">
        <v>29</v>
      </c>
    </row>
    <row r="1129" spans="1:18">
      <c r="A1129" s="322" t="s">
        <v>290</v>
      </c>
      <c r="C1129" s="325">
        <v>2014529000</v>
      </c>
      <c r="D1129" s="322" t="s">
        <v>1483</v>
      </c>
      <c r="E1129" s="455">
        <v>1</v>
      </c>
      <c r="G1129" s="455">
        <v>1</v>
      </c>
      <c r="J1129" s="455">
        <v>1</v>
      </c>
      <c r="M1129" s="455">
        <v>13</v>
      </c>
      <c r="N1129" s="455">
        <v>29</v>
      </c>
      <c r="O1129" s="455">
        <v>3220</v>
      </c>
      <c r="P1129" s="455">
        <v>3979</v>
      </c>
      <c r="Q1129" s="455">
        <v>4474</v>
      </c>
      <c r="R1129" s="455">
        <v>5100</v>
      </c>
    </row>
    <row r="1130" spans="1:18">
      <c r="A1130" s="322" t="s">
        <v>290</v>
      </c>
      <c r="C1130" s="325">
        <v>2014535000</v>
      </c>
      <c r="D1130" s="322" t="s">
        <v>1484</v>
      </c>
      <c r="O1130" s="455">
        <v>1</v>
      </c>
    </row>
    <row r="1131" spans="1:18">
      <c r="A1131" s="322" t="s">
        <v>290</v>
      </c>
      <c r="C1131" s="325">
        <v>2014613500</v>
      </c>
      <c r="D1131" s="322" t="s">
        <v>1485</v>
      </c>
      <c r="P1131" s="455">
        <v>2</v>
      </c>
    </row>
    <row r="1132" spans="1:18">
      <c r="A1132" s="322" t="s">
        <v>290</v>
      </c>
      <c r="C1132" s="325">
        <v>2014538000</v>
      </c>
      <c r="D1132" s="322" t="s">
        <v>1486</v>
      </c>
      <c r="N1132" s="455">
        <v>5</v>
      </c>
      <c r="P1132" s="455">
        <v>89</v>
      </c>
      <c r="Q1132" s="455">
        <v>620</v>
      </c>
      <c r="R1132" s="455">
        <v>647</v>
      </c>
    </row>
    <row r="1133" spans="1:18">
      <c r="A1133" s="322" t="s">
        <v>290</v>
      </c>
      <c r="C1133" s="325">
        <v>2014611100</v>
      </c>
      <c r="D1133" s="322" t="s">
        <v>1487</v>
      </c>
      <c r="E1133" s="455">
        <v>36132000</v>
      </c>
      <c r="F1133" s="455">
        <v>40375000</v>
      </c>
      <c r="G1133" s="455">
        <v>60144000</v>
      </c>
      <c r="H1133" s="455">
        <v>46992003</v>
      </c>
      <c r="I1133" s="455">
        <v>35964000</v>
      </c>
      <c r="J1133" s="455">
        <v>39936000</v>
      </c>
      <c r="K1133" s="455">
        <v>38701000</v>
      </c>
      <c r="L1133" s="455">
        <v>46298000</v>
      </c>
      <c r="M1133" s="455">
        <v>45370000</v>
      </c>
      <c r="N1133" s="455">
        <v>41211740</v>
      </c>
      <c r="O1133" s="455">
        <v>43811950</v>
      </c>
      <c r="P1133" s="455">
        <v>40072670</v>
      </c>
      <c r="Q1133" s="455">
        <v>43185000</v>
      </c>
      <c r="R1133" s="455">
        <v>54827000</v>
      </c>
    </row>
    <row r="1134" spans="1:18">
      <c r="A1134" s="322" t="s">
        <v>290</v>
      </c>
      <c r="C1134" s="325">
        <v>2014612000</v>
      </c>
      <c r="D1134" s="322" t="s">
        <v>1488</v>
      </c>
    </row>
    <row r="1135" spans="1:18">
      <c r="A1135" s="322" t="s">
        <v>290</v>
      </c>
      <c r="C1135" s="325">
        <v>2014614000</v>
      </c>
      <c r="D1135" s="322" t="s">
        <v>1489</v>
      </c>
      <c r="M1135" s="455">
        <v>1</v>
      </c>
    </row>
    <row r="1136" spans="1:18">
      <c r="A1136" s="322" t="s">
        <v>290</v>
      </c>
      <c r="C1136" s="325">
        <v>2014621900</v>
      </c>
      <c r="D1136" s="322" t="s">
        <v>1490</v>
      </c>
      <c r="H1136" s="455">
        <v>5</v>
      </c>
      <c r="J1136" s="455">
        <v>7</v>
      </c>
      <c r="K1136" s="455">
        <v>10</v>
      </c>
      <c r="L1136" s="455">
        <v>10</v>
      </c>
      <c r="O1136" s="455">
        <v>6</v>
      </c>
      <c r="Q1136" s="455">
        <v>1</v>
      </c>
      <c r="R1136" s="455">
        <v>6</v>
      </c>
    </row>
    <row r="1137" spans="1:18">
      <c r="A1137" s="322" t="s">
        <v>290</v>
      </c>
      <c r="C1137" s="325">
        <v>2014623100</v>
      </c>
      <c r="D1137" s="322" t="s">
        <v>1491</v>
      </c>
      <c r="E1137" s="455">
        <v>1</v>
      </c>
      <c r="F1137" s="455">
        <v>1</v>
      </c>
      <c r="G1137" s="455">
        <v>3</v>
      </c>
      <c r="H1137" s="455">
        <v>1</v>
      </c>
      <c r="I1137" s="455">
        <v>10</v>
      </c>
      <c r="J1137" s="455">
        <v>20</v>
      </c>
      <c r="L1137" s="455">
        <v>19</v>
      </c>
      <c r="O1137" s="455">
        <v>10</v>
      </c>
      <c r="P1137" s="455">
        <v>7</v>
      </c>
      <c r="Q1137" s="455">
        <v>11</v>
      </c>
      <c r="R1137" s="455">
        <v>8</v>
      </c>
    </row>
    <row r="1138" spans="1:18">
      <c r="A1138" s="322" t="s">
        <v>290</v>
      </c>
      <c r="C1138" s="325">
        <v>2014623900</v>
      </c>
      <c r="D1138" s="322" t="s">
        <v>1492</v>
      </c>
      <c r="E1138" s="455">
        <v>1</v>
      </c>
      <c r="F1138" s="455">
        <v>45</v>
      </c>
      <c r="G1138" s="455">
        <v>100</v>
      </c>
      <c r="H1138" s="455">
        <v>75</v>
      </c>
      <c r="J1138" s="455">
        <v>51</v>
      </c>
      <c r="N1138" s="455">
        <v>1</v>
      </c>
    </row>
    <row r="1139" spans="1:18">
      <c r="A1139" s="322" t="s">
        <v>290</v>
      </c>
      <c r="C1139" s="325">
        <v>2014626000</v>
      </c>
      <c r="D1139" s="322" t="s">
        <v>1493</v>
      </c>
      <c r="E1139" s="455">
        <v>1</v>
      </c>
      <c r="F1139" s="455">
        <v>1</v>
      </c>
      <c r="K1139" s="455">
        <v>2</v>
      </c>
      <c r="M1139" s="455">
        <v>2</v>
      </c>
      <c r="N1139" s="455">
        <v>4</v>
      </c>
      <c r="O1139" s="455">
        <v>1</v>
      </c>
      <c r="Q1139" s="455">
        <v>1</v>
      </c>
      <c r="R1139" s="455">
        <v>3</v>
      </c>
    </row>
    <row r="1140" spans="1:18">
      <c r="A1140" s="322" t="s">
        <v>290</v>
      </c>
      <c r="C1140" s="325">
        <v>2014627000</v>
      </c>
      <c r="D1140" s="322" t="s">
        <v>1494</v>
      </c>
      <c r="I1140" s="455">
        <v>7</v>
      </c>
      <c r="J1140" s="455">
        <v>25</v>
      </c>
      <c r="K1140" s="455">
        <v>11</v>
      </c>
      <c r="L1140" s="455">
        <v>6</v>
      </c>
      <c r="M1140" s="455">
        <v>1</v>
      </c>
      <c r="N1140" s="455">
        <v>1</v>
      </c>
      <c r="O1140" s="455">
        <v>3</v>
      </c>
      <c r="P1140" s="455">
        <v>3</v>
      </c>
      <c r="Q1140" s="455">
        <v>1</v>
      </c>
      <c r="R1140" s="455">
        <v>1</v>
      </c>
    </row>
    <row r="1141" spans="1:18">
      <c r="A1141" s="322" t="s">
        <v>290</v>
      </c>
      <c r="C1141" s="325">
        <v>2014631000</v>
      </c>
      <c r="D1141" s="322" t="s">
        <v>1495</v>
      </c>
      <c r="G1141" s="455">
        <v>2</v>
      </c>
      <c r="L1141" s="455">
        <v>1</v>
      </c>
      <c r="M1141" s="455">
        <v>1</v>
      </c>
      <c r="N1141" s="455">
        <v>6</v>
      </c>
      <c r="Q1141" s="455">
        <v>3</v>
      </c>
    </row>
    <row r="1142" spans="1:18">
      <c r="A1142" s="322" t="s">
        <v>290</v>
      </c>
      <c r="C1142" s="325">
        <v>2014632500</v>
      </c>
      <c r="D1142" s="322" t="s">
        <v>1496</v>
      </c>
      <c r="E1142" s="455">
        <v>2</v>
      </c>
      <c r="J1142" s="455">
        <v>17</v>
      </c>
      <c r="K1142" s="455">
        <v>13</v>
      </c>
      <c r="L1142" s="455">
        <v>38</v>
      </c>
      <c r="M1142" s="455">
        <v>8</v>
      </c>
      <c r="N1142" s="455">
        <v>9</v>
      </c>
      <c r="O1142" s="455">
        <v>1</v>
      </c>
      <c r="P1142" s="455">
        <v>2</v>
      </c>
    </row>
    <row r="1143" spans="1:18">
      <c r="A1143" s="322" t="s">
        <v>290</v>
      </c>
      <c r="C1143" s="325">
        <v>2014435000</v>
      </c>
      <c r="D1143" s="322" t="s">
        <v>1497</v>
      </c>
      <c r="R1143" s="455">
        <v>1</v>
      </c>
    </row>
    <row r="1144" spans="1:18">
      <c r="A1144" s="322" t="s">
        <v>290</v>
      </c>
      <c r="C1144" s="325">
        <v>2014633900</v>
      </c>
      <c r="D1144" s="322" t="s">
        <v>1498</v>
      </c>
      <c r="L1144" s="455">
        <v>1</v>
      </c>
      <c r="M1144" s="455">
        <v>1</v>
      </c>
      <c r="P1144" s="455">
        <v>1</v>
      </c>
      <c r="R1144" s="455">
        <v>36</v>
      </c>
    </row>
    <row r="1145" spans="1:18">
      <c r="A1145" s="322" t="s">
        <v>290</v>
      </c>
      <c r="C1145" s="325">
        <v>2014445000</v>
      </c>
      <c r="D1145" s="322" t="s">
        <v>1499</v>
      </c>
      <c r="R1145" s="455">
        <v>1</v>
      </c>
    </row>
    <row r="1146" spans="1:18">
      <c r="A1146" s="322" t="s">
        <v>290</v>
      </c>
      <c r="C1146" s="325">
        <v>2014638000</v>
      </c>
      <c r="D1146" s="322" t="s">
        <v>1500</v>
      </c>
      <c r="F1146" s="455">
        <v>1</v>
      </c>
    </row>
    <row r="1147" spans="1:18">
      <c r="A1147" s="322" t="s">
        <v>290</v>
      </c>
      <c r="C1147" s="325">
        <v>2014643000</v>
      </c>
      <c r="D1147" s="322" t="s">
        <v>1501</v>
      </c>
      <c r="E1147" s="455">
        <v>597</v>
      </c>
      <c r="F1147" s="455">
        <v>1363</v>
      </c>
      <c r="G1147" s="455">
        <v>1493</v>
      </c>
      <c r="H1147" s="455">
        <v>4880</v>
      </c>
      <c r="I1147" s="455">
        <v>15880</v>
      </c>
      <c r="J1147" s="455">
        <v>16749</v>
      </c>
      <c r="K1147" s="455">
        <v>22271</v>
      </c>
      <c r="L1147" s="455">
        <v>49294</v>
      </c>
      <c r="M1147" s="455">
        <v>39987</v>
      </c>
      <c r="N1147" s="455">
        <v>11340</v>
      </c>
      <c r="O1147" s="455">
        <v>3444</v>
      </c>
      <c r="P1147" s="455">
        <v>1752</v>
      </c>
    </row>
    <row r="1148" spans="1:18">
      <c r="A1148" s="322" t="s">
        <v>290</v>
      </c>
      <c r="C1148" s="325">
        <v>2014732000</v>
      </c>
      <c r="D1148" s="322" t="s">
        <v>1502</v>
      </c>
      <c r="P1148" s="455">
        <v>12</v>
      </c>
    </row>
    <row r="1149" spans="1:18">
      <c r="A1149" s="322" t="s">
        <v>290</v>
      </c>
      <c r="C1149" s="325">
        <v>2014647000</v>
      </c>
      <c r="D1149" s="322" t="s">
        <v>1503</v>
      </c>
      <c r="E1149" s="455">
        <v>105018</v>
      </c>
      <c r="F1149" s="455">
        <v>4311</v>
      </c>
      <c r="G1149" s="455">
        <v>5595</v>
      </c>
      <c r="H1149" s="455">
        <v>5527</v>
      </c>
      <c r="I1149" s="455">
        <v>5898</v>
      </c>
      <c r="J1149" s="455">
        <v>5986</v>
      </c>
      <c r="K1149" s="455">
        <v>7517</v>
      </c>
      <c r="L1149" s="455">
        <v>7420</v>
      </c>
      <c r="M1149" s="455">
        <v>8958</v>
      </c>
      <c r="N1149" s="455">
        <v>9705</v>
      </c>
      <c r="O1149" s="455">
        <v>16056</v>
      </c>
      <c r="P1149" s="455">
        <v>13809</v>
      </c>
      <c r="Q1149" s="455">
        <v>9759</v>
      </c>
      <c r="R1149" s="455">
        <v>15470</v>
      </c>
    </row>
    <row r="1150" spans="1:18">
      <c r="A1150" s="322" t="s">
        <v>290</v>
      </c>
      <c r="C1150" s="325">
        <v>2014515100</v>
      </c>
      <c r="D1150" s="322" t="s">
        <v>1504</v>
      </c>
      <c r="Q1150" s="455">
        <v>1</v>
      </c>
      <c r="R1150" s="455">
        <v>1</v>
      </c>
    </row>
    <row r="1151" spans="1:18">
      <c r="A1151" s="322" t="s">
        <v>290</v>
      </c>
      <c r="C1151" s="325">
        <v>2014720000</v>
      </c>
      <c r="D1151" s="322" t="s">
        <v>1505</v>
      </c>
      <c r="E1151" s="455">
        <v>978614</v>
      </c>
      <c r="F1151" s="455">
        <v>1069053</v>
      </c>
      <c r="G1151" s="455">
        <v>1145305</v>
      </c>
      <c r="H1151" s="455">
        <v>524530</v>
      </c>
      <c r="I1151" s="455">
        <v>300570</v>
      </c>
      <c r="J1151" s="455">
        <v>779679</v>
      </c>
      <c r="K1151" s="455">
        <v>622323</v>
      </c>
      <c r="L1151" s="455">
        <v>622903</v>
      </c>
      <c r="M1151" s="455">
        <v>607426</v>
      </c>
      <c r="N1151" s="455">
        <v>922948</v>
      </c>
      <c r="O1151" s="455">
        <v>680480</v>
      </c>
      <c r="P1151" s="455">
        <v>483600</v>
      </c>
      <c r="Q1151" s="455">
        <v>344825</v>
      </c>
      <c r="R1151" s="455">
        <v>476476</v>
      </c>
    </row>
    <row r="1152" spans="1:18">
      <c r="A1152" s="322" t="s">
        <v>290</v>
      </c>
      <c r="C1152" s="325">
        <v>2014739000</v>
      </c>
      <c r="D1152" s="322" t="s">
        <v>1506</v>
      </c>
      <c r="E1152" s="455">
        <v>45502</v>
      </c>
      <c r="F1152" s="455">
        <v>28380</v>
      </c>
      <c r="G1152" s="455">
        <v>38575</v>
      </c>
      <c r="H1152" s="455">
        <v>12128</v>
      </c>
      <c r="O1152" s="455">
        <v>1</v>
      </c>
    </row>
    <row r="1153" spans="1:18">
      <c r="A1153" s="322" t="s">
        <v>290</v>
      </c>
      <c r="C1153" s="325">
        <v>2014740000</v>
      </c>
      <c r="D1153" s="322" t="s">
        <v>1507</v>
      </c>
      <c r="E1153" s="455">
        <v>25991855</v>
      </c>
      <c r="F1153" s="455">
        <v>8706470</v>
      </c>
      <c r="G1153" s="455">
        <v>23897019</v>
      </c>
      <c r="H1153" s="455">
        <v>25223253</v>
      </c>
      <c r="I1153" s="455">
        <v>33609337</v>
      </c>
      <c r="J1153" s="455">
        <v>42388948</v>
      </c>
      <c r="K1153" s="455">
        <v>27620419</v>
      </c>
      <c r="L1153" s="455">
        <v>32725277</v>
      </c>
      <c r="M1153" s="455">
        <v>41010036</v>
      </c>
      <c r="N1153" s="455">
        <v>27606592</v>
      </c>
      <c r="O1153" s="455">
        <v>28050569</v>
      </c>
      <c r="P1153" s="455">
        <v>22825805</v>
      </c>
      <c r="Q1153" s="455">
        <v>28614228</v>
      </c>
      <c r="R1153" s="455">
        <v>33173245</v>
      </c>
    </row>
    <row r="1154" spans="1:18">
      <c r="A1154" s="322" t="s">
        <v>290</v>
      </c>
      <c r="C1154" s="325">
        <v>2014750000</v>
      </c>
      <c r="D1154" s="322" t="s">
        <v>1508</v>
      </c>
      <c r="E1154" s="455">
        <v>5220972</v>
      </c>
      <c r="F1154" s="455">
        <v>5254033</v>
      </c>
      <c r="G1154" s="455">
        <v>14591217</v>
      </c>
      <c r="H1154" s="455">
        <v>23673540</v>
      </c>
      <c r="I1154" s="455">
        <v>31220231</v>
      </c>
      <c r="J1154" s="455">
        <v>16502773</v>
      </c>
      <c r="K1154" s="455">
        <v>22532670</v>
      </c>
      <c r="L1154" s="455">
        <v>18744365</v>
      </c>
      <c r="M1154" s="455">
        <v>20709518</v>
      </c>
      <c r="N1154" s="455">
        <v>22496056</v>
      </c>
      <c r="O1154" s="455">
        <v>30773546</v>
      </c>
      <c r="P1154" s="455">
        <v>24355854</v>
      </c>
      <c r="Q1154" s="455">
        <v>23623344</v>
      </c>
      <c r="R1154" s="455">
        <v>26834614</v>
      </c>
    </row>
    <row r="1155" spans="1:18">
      <c r="A1155" s="322" t="s">
        <v>290</v>
      </c>
      <c r="C1155" s="325">
        <v>2015105000</v>
      </c>
      <c r="D1155" s="322" t="s">
        <v>1509</v>
      </c>
      <c r="E1155" s="455">
        <v>221710940</v>
      </c>
      <c r="F1155" s="455">
        <v>203396160</v>
      </c>
      <c r="G1155" s="455">
        <v>251119851</v>
      </c>
      <c r="H1155" s="455">
        <v>233110218</v>
      </c>
      <c r="I1155" s="455">
        <v>205137900</v>
      </c>
      <c r="J1155" s="455">
        <v>210843160</v>
      </c>
      <c r="K1155" s="455">
        <v>265437480</v>
      </c>
      <c r="L1155" s="455">
        <v>269006540</v>
      </c>
      <c r="M1155" s="455">
        <v>230817620</v>
      </c>
      <c r="N1155" s="455">
        <v>250904720</v>
      </c>
      <c r="O1155" s="455">
        <v>263033540</v>
      </c>
      <c r="P1155" s="455">
        <v>237927140</v>
      </c>
      <c r="Q1155" s="455">
        <v>275182160</v>
      </c>
      <c r="R1155" s="455">
        <v>230921900</v>
      </c>
    </row>
    <row r="1156" spans="1:18">
      <c r="A1156" s="322" t="s">
        <v>290</v>
      </c>
      <c r="C1156" s="325">
        <v>2015107500</v>
      </c>
      <c r="D1156" s="322" t="s">
        <v>1510</v>
      </c>
      <c r="E1156" s="455">
        <v>431665256</v>
      </c>
      <c r="F1156" s="455">
        <v>453284896</v>
      </c>
      <c r="G1156" s="455">
        <v>935894647</v>
      </c>
      <c r="H1156" s="455">
        <v>758956174</v>
      </c>
      <c r="I1156" s="455">
        <v>472366611</v>
      </c>
      <c r="J1156" s="455">
        <v>434069952</v>
      </c>
      <c r="K1156" s="455">
        <v>869499105</v>
      </c>
      <c r="L1156" s="455">
        <v>918405452</v>
      </c>
      <c r="M1156" s="455">
        <v>693194794</v>
      </c>
      <c r="N1156" s="455">
        <v>815393834</v>
      </c>
      <c r="O1156" s="455">
        <v>875928776</v>
      </c>
      <c r="P1156" s="455">
        <v>752645845</v>
      </c>
      <c r="Q1156" s="455">
        <v>926696354</v>
      </c>
      <c r="R1156" s="455">
        <v>780374616</v>
      </c>
    </row>
    <row r="1157" spans="1:18">
      <c r="A1157" s="322" t="s">
        <v>290</v>
      </c>
      <c r="C1157" s="325">
        <v>2015107700</v>
      </c>
      <c r="D1157" s="322" t="s">
        <v>1511</v>
      </c>
      <c r="E1157" s="455">
        <v>221400</v>
      </c>
      <c r="F1157" s="455">
        <v>244000</v>
      </c>
      <c r="G1157" s="455">
        <v>270800</v>
      </c>
      <c r="H1157" s="455">
        <v>216800</v>
      </c>
      <c r="I1157" s="455">
        <v>130000</v>
      </c>
      <c r="J1157" s="455">
        <v>18853</v>
      </c>
      <c r="K1157" s="455">
        <v>71048</v>
      </c>
      <c r="L1157" s="455">
        <v>51874</v>
      </c>
      <c r="M1157" s="455">
        <v>3224890</v>
      </c>
      <c r="N1157" s="455">
        <v>7833804</v>
      </c>
      <c r="O1157" s="455">
        <v>443212</v>
      </c>
      <c r="Q1157" s="455">
        <v>1945462</v>
      </c>
      <c r="R1157" s="455">
        <v>1914283</v>
      </c>
    </row>
    <row r="1158" spans="1:18">
      <c r="A1158" s="322" t="s">
        <v>290</v>
      </c>
      <c r="C1158" s="325">
        <v>2015313000</v>
      </c>
      <c r="D1158" s="322" t="s">
        <v>1512</v>
      </c>
      <c r="E1158" s="455">
        <v>214601790</v>
      </c>
      <c r="F1158" s="455">
        <v>175379307</v>
      </c>
      <c r="G1158" s="455">
        <v>231778782</v>
      </c>
      <c r="H1158" s="455">
        <v>199908281</v>
      </c>
      <c r="I1158" s="455">
        <v>202467597</v>
      </c>
      <c r="J1158" s="455">
        <v>147606875</v>
      </c>
      <c r="K1158" s="455">
        <v>297557651</v>
      </c>
      <c r="L1158" s="455">
        <v>332798730</v>
      </c>
      <c r="M1158" s="455">
        <v>201490900</v>
      </c>
      <c r="N1158" s="455">
        <v>264521104</v>
      </c>
      <c r="O1158" s="455">
        <v>294660403</v>
      </c>
      <c r="P1158" s="455">
        <v>252240973</v>
      </c>
      <c r="Q1158" s="455">
        <v>336101194</v>
      </c>
      <c r="R1158" s="455">
        <v>296306476</v>
      </c>
    </row>
    <row r="1159" spans="1:18">
      <c r="A1159" s="322" t="s">
        <v>290</v>
      </c>
      <c r="C1159" s="325">
        <v>2015320000</v>
      </c>
      <c r="D1159" s="322" t="s">
        <v>1513</v>
      </c>
      <c r="K1159" s="455">
        <v>176000</v>
      </c>
      <c r="O1159" s="455">
        <v>20477877</v>
      </c>
      <c r="Q1159" s="455">
        <v>39308892</v>
      </c>
      <c r="R1159" s="455">
        <v>39234626</v>
      </c>
    </row>
    <row r="1160" spans="1:18">
      <c r="A1160" s="322" t="s">
        <v>290</v>
      </c>
      <c r="C1160" s="325">
        <v>2015330000</v>
      </c>
      <c r="D1160" s="322" t="s">
        <v>1514</v>
      </c>
      <c r="E1160" s="455">
        <v>185084665</v>
      </c>
      <c r="F1160" s="455">
        <v>176209396</v>
      </c>
      <c r="G1160" s="455">
        <v>198740898</v>
      </c>
      <c r="H1160" s="455">
        <v>184941370</v>
      </c>
      <c r="I1160" s="455">
        <v>176215644</v>
      </c>
      <c r="J1160" s="455">
        <v>187347048</v>
      </c>
      <c r="K1160" s="455">
        <v>190887412</v>
      </c>
      <c r="L1160" s="455">
        <v>220259248</v>
      </c>
      <c r="M1160" s="455">
        <v>202790061</v>
      </c>
      <c r="N1160" s="455">
        <v>212834677</v>
      </c>
      <c r="O1160" s="455">
        <v>213521603</v>
      </c>
      <c r="P1160" s="455">
        <v>203619432</v>
      </c>
      <c r="Q1160" s="455">
        <v>226013749</v>
      </c>
      <c r="R1160" s="455">
        <v>184947980</v>
      </c>
    </row>
    <row r="1161" spans="1:18">
      <c r="A1161" s="322" t="s">
        <v>290</v>
      </c>
      <c r="C1161" s="325">
        <v>2015353000</v>
      </c>
      <c r="D1161" s="322" t="s">
        <v>1515</v>
      </c>
      <c r="E1161" s="455">
        <v>87504520</v>
      </c>
      <c r="F1161" s="455">
        <v>84953583</v>
      </c>
      <c r="G1161" s="455">
        <v>110389034</v>
      </c>
      <c r="H1161" s="455">
        <v>107212304</v>
      </c>
      <c r="I1161" s="455">
        <v>103282392</v>
      </c>
      <c r="J1161" s="455">
        <v>125327819</v>
      </c>
      <c r="K1161" s="455">
        <v>116823727</v>
      </c>
      <c r="L1161" s="455">
        <v>111574610</v>
      </c>
      <c r="M1161" s="455">
        <v>122709090</v>
      </c>
      <c r="N1161" s="455">
        <v>127652609</v>
      </c>
      <c r="O1161" s="455">
        <v>121153896</v>
      </c>
      <c r="P1161" s="455">
        <v>114916117</v>
      </c>
      <c r="Q1161" s="455">
        <v>121047452</v>
      </c>
      <c r="R1161" s="455">
        <v>113648215</v>
      </c>
    </row>
    <row r="1162" spans="1:18">
      <c r="A1162" s="322" t="s">
        <v>290</v>
      </c>
      <c r="C1162" s="325">
        <v>2015396000</v>
      </c>
      <c r="D1162" s="322" t="s">
        <v>1516</v>
      </c>
      <c r="E1162" s="455">
        <v>324392704</v>
      </c>
      <c r="F1162" s="455">
        <v>274398000</v>
      </c>
      <c r="G1162" s="455">
        <v>375973080</v>
      </c>
      <c r="H1162" s="455">
        <v>352101760</v>
      </c>
      <c r="I1162" s="455">
        <v>242434560</v>
      </c>
      <c r="J1162" s="455">
        <v>194653120</v>
      </c>
      <c r="K1162" s="455">
        <v>433883520</v>
      </c>
      <c r="L1162" s="455">
        <v>392720320</v>
      </c>
      <c r="M1162" s="455">
        <v>255663360</v>
      </c>
      <c r="N1162" s="455">
        <v>304353280</v>
      </c>
      <c r="O1162" s="455">
        <v>361688640</v>
      </c>
      <c r="P1162" s="455">
        <v>294911360</v>
      </c>
    </row>
    <row r="1163" spans="1:18">
      <c r="A1163" s="322" t="s">
        <v>290</v>
      </c>
      <c r="C1163" s="325">
        <v>2015399000</v>
      </c>
      <c r="D1163" s="322" t="s">
        <v>1517</v>
      </c>
      <c r="E1163" s="455">
        <v>11217426</v>
      </c>
      <c r="F1163" s="455">
        <v>7555115</v>
      </c>
      <c r="G1163" s="455">
        <v>12445774</v>
      </c>
      <c r="H1163" s="455">
        <v>19491490</v>
      </c>
      <c r="I1163" s="455">
        <v>22223690</v>
      </c>
      <c r="J1163" s="455">
        <v>21104209</v>
      </c>
      <c r="K1163" s="455">
        <v>80876530</v>
      </c>
      <c r="L1163" s="455">
        <v>16961261</v>
      </c>
      <c r="M1163" s="455">
        <v>5445002</v>
      </c>
      <c r="N1163" s="455">
        <v>5682431</v>
      </c>
      <c r="O1163" s="455">
        <v>6460075</v>
      </c>
      <c r="P1163" s="455">
        <v>7796391</v>
      </c>
      <c r="Q1163" s="455">
        <v>10121791</v>
      </c>
      <c r="R1163" s="455">
        <v>12363782</v>
      </c>
    </row>
    <row r="1164" spans="1:18">
      <c r="A1164" s="322" t="s">
        <v>290</v>
      </c>
      <c r="C1164" s="325">
        <v>2015410000</v>
      </c>
      <c r="D1164" s="322" t="s">
        <v>1518</v>
      </c>
      <c r="E1164" s="455">
        <v>7496541</v>
      </c>
      <c r="F1164" s="455">
        <v>1587903</v>
      </c>
      <c r="G1164" s="455">
        <v>583189</v>
      </c>
    </row>
    <row r="1165" spans="1:18">
      <c r="A1165" s="322" t="s">
        <v>290</v>
      </c>
      <c r="C1165" s="325">
        <v>2015520000</v>
      </c>
      <c r="D1165" s="322" t="s">
        <v>1519</v>
      </c>
      <c r="J1165" s="455">
        <v>1190297</v>
      </c>
      <c r="K1165" s="455">
        <v>1089872</v>
      </c>
      <c r="L1165" s="455">
        <v>1361149</v>
      </c>
      <c r="M1165" s="455">
        <v>1361896</v>
      </c>
      <c r="N1165" s="455">
        <v>1605434</v>
      </c>
      <c r="O1165" s="455">
        <v>1388693</v>
      </c>
      <c r="P1165" s="455">
        <v>1153152</v>
      </c>
      <c r="Q1165" s="455">
        <v>1302412</v>
      </c>
      <c r="R1165" s="455">
        <v>1727195</v>
      </c>
    </row>
    <row r="1166" spans="1:18">
      <c r="A1166" s="322" t="s">
        <v>290</v>
      </c>
      <c r="C1166" s="325">
        <v>2015710000</v>
      </c>
      <c r="D1166" s="322" t="s">
        <v>1520</v>
      </c>
      <c r="N1166" s="455">
        <v>89552010</v>
      </c>
      <c r="O1166" s="455">
        <v>66714270</v>
      </c>
      <c r="P1166" s="455">
        <v>63288740</v>
      </c>
      <c r="Q1166" s="455">
        <v>74625940</v>
      </c>
      <c r="R1166" s="455">
        <v>88033260</v>
      </c>
    </row>
    <row r="1167" spans="1:18">
      <c r="A1167" s="322" t="s">
        <v>290</v>
      </c>
      <c r="C1167" s="325">
        <v>2015713000</v>
      </c>
      <c r="D1167" s="322" t="s">
        <v>1521</v>
      </c>
      <c r="E1167" s="455">
        <v>143420811</v>
      </c>
      <c r="F1167" s="455">
        <v>65481415</v>
      </c>
      <c r="G1167" s="455">
        <v>179123130</v>
      </c>
      <c r="H1167" s="455">
        <v>137719045</v>
      </c>
      <c r="I1167" s="455">
        <v>30125300</v>
      </c>
      <c r="J1167" s="455">
        <v>48981166</v>
      </c>
      <c r="K1167" s="455">
        <v>56396570</v>
      </c>
      <c r="L1167" s="455">
        <v>60177270</v>
      </c>
      <c r="M1167" s="455">
        <v>49526160</v>
      </c>
    </row>
    <row r="1168" spans="1:18">
      <c r="A1168" s="322" t="s">
        <v>290</v>
      </c>
      <c r="C1168" s="325">
        <v>2015718000</v>
      </c>
      <c r="D1168" s="322" t="s">
        <v>1522</v>
      </c>
      <c r="E1168" s="455">
        <v>138406147</v>
      </c>
      <c r="F1168" s="455">
        <v>247934989</v>
      </c>
      <c r="G1168" s="455">
        <v>141255576</v>
      </c>
      <c r="H1168" s="455">
        <v>139705070</v>
      </c>
      <c r="I1168" s="455">
        <v>30582948</v>
      </c>
      <c r="J1168" s="455">
        <v>29071880</v>
      </c>
      <c r="K1168" s="455">
        <v>28902800</v>
      </c>
      <c r="L1168" s="455">
        <v>45795870</v>
      </c>
      <c r="M1168" s="455">
        <v>42608489</v>
      </c>
    </row>
    <row r="1169" spans="1:18">
      <c r="A1169" s="322" t="s">
        <v>290</v>
      </c>
      <c r="C1169" s="325">
        <v>2015720000</v>
      </c>
      <c r="D1169" s="322" t="s">
        <v>1523</v>
      </c>
      <c r="E1169" s="455">
        <v>720900000</v>
      </c>
      <c r="F1169" s="455">
        <v>765400000</v>
      </c>
      <c r="G1169" s="455">
        <v>821600000</v>
      </c>
      <c r="H1169" s="455">
        <v>790300000</v>
      </c>
      <c r="I1169" s="455">
        <v>908191000</v>
      </c>
      <c r="J1169" s="455">
        <v>854963000</v>
      </c>
      <c r="K1169" s="455">
        <v>835836000</v>
      </c>
      <c r="L1169" s="455">
        <v>760233000</v>
      </c>
      <c r="M1169" s="455">
        <v>789634000</v>
      </c>
      <c r="N1169" s="455">
        <v>792542000</v>
      </c>
      <c r="O1169" s="455">
        <v>799199000</v>
      </c>
      <c r="P1169" s="455">
        <v>788073000</v>
      </c>
      <c r="Q1169" s="455">
        <v>807339000</v>
      </c>
      <c r="R1169" s="455">
        <v>726990500</v>
      </c>
    </row>
    <row r="1170" spans="1:18">
      <c r="A1170" s="322" t="s">
        <v>290</v>
      </c>
      <c r="C1170" s="325">
        <v>2015730000</v>
      </c>
      <c r="D1170" s="322" t="s">
        <v>1524</v>
      </c>
      <c r="E1170" s="455">
        <v>36070000</v>
      </c>
      <c r="F1170" s="455">
        <v>20100000</v>
      </c>
      <c r="G1170" s="455">
        <v>20070000</v>
      </c>
      <c r="Q1170" s="455">
        <v>12274000</v>
      </c>
      <c r="R1170" s="455">
        <v>30366000</v>
      </c>
    </row>
    <row r="1171" spans="1:18">
      <c r="A1171" s="322" t="s">
        <v>290</v>
      </c>
      <c r="C1171" s="325">
        <v>2015740000</v>
      </c>
      <c r="D1171" s="322" t="s">
        <v>1525</v>
      </c>
      <c r="K1171" s="455">
        <v>3750</v>
      </c>
      <c r="R1171" s="455">
        <v>4106000</v>
      </c>
    </row>
    <row r="1172" spans="1:18">
      <c r="A1172" s="322" t="s">
        <v>290</v>
      </c>
      <c r="C1172" s="325">
        <v>2014637900</v>
      </c>
      <c r="D1172" s="322" t="s">
        <v>1526</v>
      </c>
      <c r="Q1172" s="455">
        <v>2</v>
      </c>
    </row>
    <row r="1173" spans="1:18">
      <c r="A1173" s="322" t="s">
        <v>290</v>
      </c>
      <c r="C1173" s="325">
        <v>2015798000</v>
      </c>
      <c r="D1173" s="322" t="s">
        <v>1527</v>
      </c>
      <c r="E1173" s="455">
        <v>1625538</v>
      </c>
      <c r="F1173" s="455">
        <v>1286316</v>
      </c>
      <c r="G1173" s="455">
        <v>6537861</v>
      </c>
      <c r="H1173" s="455">
        <v>369181</v>
      </c>
      <c r="I1173" s="455">
        <v>771399</v>
      </c>
      <c r="J1173" s="455">
        <v>59494</v>
      </c>
      <c r="K1173" s="455">
        <v>1338190</v>
      </c>
      <c r="L1173" s="455">
        <v>59862</v>
      </c>
      <c r="M1173" s="455">
        <v>38520</v>
      </c>
      <c r="N1173" s="455">
        <v>1146468</v>
      </c>
      <c r="O1173" s="455">
        <v>737229</v>
      </c>
      <c r="P1173" s="455">
        <v>1264627</v>
      </c>
      <c r="Q1173" s="455">
        <v>1352466</v>
      </c>
      <c r="R1173" s="455">
        <v>53028</v>
      </c>
    </row>
    <row r="1174" spans="1:18">
      <c r="A1174" s="322" t="s">
        <v>290</v>
      </c>
      <c r="C1174" s="325">
        <v>2015800000</v>
      </c>
      <c r="D1174" s="322" t="s">
        <v>1528</v>
      </c>
      <c r="O1174" s="455">
        <v>1604160</v>
      </c>
      <c r="P1174" s="455">
        <v>1858112</v>
      </c>
      <c r="Q1174" s="455">
        <v>1235100</v>
      </c>
      <c r="R1174" s="455">
        <v>971405</v>
      </c>
    </row>
    <row r="1175" spans="1:18">
      <c r="A1175" s="322" t="s">
        <v>290</v>
      </c>
      <c r="C1175" s="325">
        <v>2016103500</v>
      </c>
      <c r="D1175" s="322" t="s">
        <v>1529</v>
      </c>
    </row>
    <row r="1176" spans="1:18">
      <c r="A1176" s="322" t="s">
        <v>290</v>
      </c>
      <c r="C1176" s="325">
        <v>2016109000</v>
      </c>
      <c r="D1176" s="322" t="s">
        <v>1530</v>
      </c>
      <c r="E1176" s="455">
        <v>2748640</v>
      </c>
      <c r="F1176" s="455">
        <v>3365605</v>
      </c>
      <c r="G1176" s="455">
        <v>2233898</v>
      </c>
      <c r="H1176" s="455">
        <v>101912</v>
      </c>
      <c r="I1176" s="455">
        <v>28065</v>
      </c>
    </row>
    <row r="1177" spans="1:18">
      <c r="A1177" s="322" t="s">
        <v>290</v>
      </c>
      <c r="C1177" s="325">
        <v>2016203900</v>
      </c>
      <c r="D1177" s="322" t="s">
        <v>413</v>
      </c>
      <c r="E1177" s="455">
        <v>946800</v>
      </c>
      <c r="F1177" s="455">
        <v>557700</v>
      </c>
      <c r="G1177" s="455">
        <v>339500</v>
      </c>
      <c r="H1177" s="455">
        <v>161000</v>
      </c>
    </row>
    <row r="1178" spans="1:18">
      <c r="A1178" s="322" t="s">
        <v>290</v>
      </c>
      <c r="C1178" s="325">
        <v>2016209000</v>
      </c>
      <c r="D1178" s="322" t="s">
        <v>1531</v>
      </c>
      <c r="N1178" s="455">
        <v>820</v>
      </c>
    </row>
    <row r="1179" spans="1:18">
      <c r="A1179" s="322" t="s">
        <v>290</v>
      </c>
      <c r="C1179" s="325">
        <v>2016402000</v>
      </c>
      <c r="D1179" s="322" t="s">
        <v>1532</v>
      </c>
      <c r="P1179" s="455">
        <v>26823486</v>
      </c>
      <c r="Q1179" s="455">
        <v>26992682</v>
      </c>
    </row>
    <row r="1180" spans="1:18">
      <c r="A1180" s="322" t="s">
        <v>290</v>
      </c>
      <c r="C1180" s="325">
        <v>2016302500</v>
      </c>
      <c r="D1180" s="322" t="s">
        <v>1533</v>
      </c>
      <c r="E1180" s="455">
        <v>4632379</v>
      </c>
      <c r="F1180" s="455">
        <v>8481804</v>
      </c>
      <c r="G1180" s="455">
        <v>10613981</v>
      </c>
      <c r="H1180" s="455">
        <v>10621257</v>
      </c>
      <c r="I1180" s="455">
        <v>3067865</v>
      </c>
      <c r="J1180" s="455">
        <v>5542445</v>
      </c>
      <c r="K1180" s="455">
        <v>7618321</v>
      </c>
      <c r="L1180" s="455">
        <v>7757822</v>
      </c>
      <c r="M1180" s="455">
        <v>8994359</v>
      </c>
      <c r="N1180" s="455">
        <v>10095160</v>
      </c>
      <c r="O1180" s="455">
        <v>10166557</v>
      </c>
      <c r="P1180" s="455">
        <v>12739006</v>
      </c>
      <c r="Q1180" s="455">
        <v>10499099</v>
      </c>
      <c r="R1180" s="455">
        <v>11105832</v>
      </c>
    </row>
    <row r="1181" spans="1:18">
      <c r="A1181" s="322" t="s">
        <v>290</v>
      </c>
      <c r="C1181" s="325">
        <v>2016401500</v>
      </c>
      <c r="D1181" s="322" t="s">
        <v>1534</v>
      </c>
      <c r="O1181" s="455">
        <v>3</v>
      </c>
    </row>
    <row r="1182" spans="1:18">
      <c r="A1182" s="322" t="s">
        <v>290</v>
      </c>
      <c r="C1182" s="325">
        <v>2016406200</v>
      </c>
      <c r="D1182" s="322" t="s">
        <v>1535</v>
      </c>
      <c r="O1182" s="455">
        <v>512870433</v>
      </c>
    </row>
    <row r="1183" spans="1:18">
      <c r="A1183" s="322" t="s">
        <v>290</v>
      </c>
      <c r="C1183" s="325">
        <v>2016406400</v>
      </c>
      <c r="D1183" s="322" t="s">
        <v>1536</v>
      </c>
      <c r="G1183" s="455">
        <v>6787462</v>
      </c>
      <c r="H1183" s="455">
        <v>5224202</v>
      </c>
      <c r="I1183" s="455">
        <v>525763</v>
      </c>
    </row>
    <row r="1184" spans="1:18">
      <c r="A1184" s="322" t="s">
        <v>290</v>
      </c>
      <c r="C1184" s="325">
        <v>2015360000</v>
      </c>
      <c r="D1184" s="322" t="s">
        <v>1537</v>
      </c>
      <c r="Q1184" s="455">
        <v>386643520</v>
      </c>
      <c r="R1184" s="455">
        <v>308397440</v>
      </c>
    </row>
    <row r="1185" spans="1:18">
      <c r="A1185" s="322" t="s">
        <v>290</v>
      </c>
      <c r="C1185" s="325">
        <v>2015393000</v>
      </c>
      <c r="D1185" s="322" t="s">
        <v>1538</v>
      </c>
      <c r="Q1185" s="455">
        <v>735</v>
      </c>
    </row>
    <row r="1186" spans="1:18">
      <c r="A1186" s="322" t="s">
        <v>290</v>
      </c>
      <c r="C1186" s="325">
        <v>2016513000</v>
      </c>
      <c r="D1186" s="322" t="s">
        <v>1539</v>
      </c>
    </row>
    <row r="1187" spans="1:18">
      <c r="A1187" s="322" t="s">
        <v>290</v>
      </c>
      <c r="C1187" s="325">
        <v>2016523000</v>
      </c>
      <c r="D1187" s="322" t="s">
        <v>1540</v>
      </c>
      <c r="E1187" s="455">
        <v>566100</v>
      </c>
      <c r="F1187" s="455">
        <v>548610</v>
      </c>
      <c r="G1187" s="455">
        <v>651000</v>
      </c>
      <c r="H1187" s="455">
        <v>429600</v>
      </c>
      <c r="I1187" s="455">
        <v>379600</v>
      </c>
      <c r="J1187" s="455">
        <v>157100</v>
      </c>
      <c r="K1187" s="455">
        <v>417510</v>
      </c>
      <c r="L1187" s="455">
        <v>438370</v>
      </c>
      <c r="M1187" s="455">
        <v>581213</v>
      </c>
      <c r="N1187" s="455">
        <v>256000</v>
      </c>
    </row>
    <row r="1188" spans="1:18">
      <c r="A1188" s="322" t="s">
        <v>290</v>
      </c>
      <c r="C1188" s="325">
        <v>2016535000</v>
      </c>
      <c r="D1188" s="322" t="s">
        <v>1541</v>
      </c>
      <c r="O1188" s="455">
        <v>100</v>
      </c>
      <c r="P1188" s="455">
        <v>232</v>
      </c>
      <c r="Q1188" s="455">
        <v>98</v>
      </c>
      <c r="R1188" s="455">
        <v>115</v>
      </c>
    </row>
    <row r="1189" spans="1:18">
      <c r="A1189" s="322" t="s">
        <v>290</v>
      </c>
      <c r="C1189" s="325">
        <v>2016539000</v>
      </c>
      <c r="D1189" s="322" t="s">
        <v>1542</v>
      </c>
      <c r="E1189" s="455">
        <v>405056</v>
      </c>
      <c r="F1189" s="455">
        <v>711061</v>
      </c>
      <c r="G1189" s="455">
        <v>1063875</v>
      </c>
      <c r="H1189" s="455">
        <v>1439483</v>
      </c>
      <c r="I1189" s="455">
        <v>68651</v>
      </c>
      <c r="J1189" s="455">
        <v>610038</v>
      </c>
      <c r="K1189" s="455">
        <v>203246</v>
      </c>
      <c r="L1189" s="455">
        <v>626271</v>
      </c>
      <c r="M1189" s="455">
        <v>804941</v>
      </c>
      <c r="N1189" s="455">
        <v>376055</v>
      </c>
      <c r="O1189" s="455">
        <v>246476</v>
      </c>
      <c r="P1189" s="455">
        <v>494111</v>
      </c>
      <c r="Q1189" s="455">
        <v>535019</v>
      </c>
      <c r="R1189" s="455">
        <v>882924</v>
      </c>
    </row>
    <row r="1190" spans="1:18">
      <c r="A1190" s="322" t="s">
        <v>290</v>
      </c>
      <c r="C1190" s="325">
        <v>2016545000</v>
      </c>
      <c r="D1190" s="322" t="s">
        <v>1543</v>
      </c>
      <c r="E1190" s="455">
        <v>1359271</v>
      </c>
      <c r="F1190" s="455">
        <v>2672839</v>
      </c>
      <c r="G1190" s="455">
        <v>2921871</v>
      </c>
      <c r="H1190" s="455">
        <v>2606290</v>
      </c>
      <c r="I1190" s="455">
        <v>2076803</v>
      </c>
      <c r="J1190" s="455">
        <v>3444392</v>
      </c>
      <c r="K1190" s="455">
        <v>3656191</v>
      </c>
      <c r="L1190" s="455">
        <v>3562874</v>
      </c>
      <c r="M1190" s="455">
        <v>3169795</v>
      </c>
      <c r="N1190" s="455">
        <v>3882454</v>
      </c>
      <c r="O1190" s="455">
        <v>3556416</v>
      </c>
      <c r="P1190" s="455">
        <v>2671976</v>
      </c>
      <c r="Q1190" s="455">
        <v>2371256</v>
      </c>
      <c r="R1190" s="455">
        <v>2681559</v>
      </c>
    </row>
    <row r="1191" spans="1:18">
      <c r="A1191" s="322" t="s">
        <v>290</v>
      </c>
      <c r="C1191" s="325">
        <v>2016555000</v>
      </c>
      <c r="D1191" s="322" t="s">
        <v>1544</v>
      </c>
      <c r="E1191" s="455">
        <v>32932770</v>
      </c>
      <c r="F1191" s="455">
        <v>37171080</v>
      </c>
      <c r="G1191" s="455">
        <v>58883000</v>
      </c>
      <c r="H1191" s="455">
        <v>48580820</v>
      </c>
      <c r="I1191" s="455">
        <v>45367090</v>
      </c>
      <c r="J1191" s="455">
        <v>49952310</v>
      </c>
      <c r="K1191" s="455">
        <v>49465650</v>
      </c>
      <c r="L1191" s="455">
        <v>58287820</v>
      </c>
      <c r="M1191" s="455">
        <v>56481070</v>
      </c>
      <c r="N1191" s="455">
        <v>54689320</v>
      </c>
      <c r="O1191" s="455">
        <v>53005000</v>
      </c>
      <c r="P1191" s="455">
        <v>50546000</v>
      </c>
      <c r="Q1191" s="455">
        <v>53580000</v>
      </c>
      <c r="R1191" s="455">
        <v>67235000</v>
      </c>
    </row>
    <row r="1192" spans="1:18">
      <c r="A1192" s="322" t="s">
        <v>290</v>
      </c>
      <c r="C1192" s="325">
        <v>2017105000</v>
      </c>
      <c r="D1192" s="322" t="s">
        <v>1545</v>
      </c>
      <c r="P1192" s="455">
        <v>6200</v>
      </c>
      <c r="Q1192" s="455">
        <v>13142</v>
      </c>
      <c r="R1192" s="455">
        <v>25265</v>
      </c>
    </row>
    <row r="1193" spans="1:18">
      <c r="A1193" s="322" t="s">
        <v>290</v>
      </c>
      <c r="C1193" s="325">
        <v>2016567000</v>
      </c>
      <c r="D1193" s="322" t="s">
        <v>1546</v>
      </c>
      <c r="E1193" s="455">
        <v>94431</v>
      </c>
      <c r="F1193" s="455">
        <v>62690</v>
      </c>
      <c r="G1193" s="455">
        <v>14672</v>
      </c>
      <c r="I1193" s="455">
        <v>1300</v>
      </c>
      <c r="L1193" s="455">
        <v>8825</v>
      </c>
      <c r="M1193" s="455">
        <v>15260</v>
      </c>
      <c r="N1193" s="455">
        <v>9752</v>
      </c>
      <c r="O1193" s="455">
        <v>6000</v>
      </c>
      <c r="P1193" s="455">
        <v>246024</v>
      </c>
      <c r="Q1193" s="455">
        <v>311590</v>
      </c>
      <c r="R1193" s="455">
        <v>490627</v>
      </c>
    </row>
    <row r="1194" spans="1:18">
      <c r="A1194" s="322" t="s">
        <v>290</v>
      </c>
      <c r="C1194" s="325">
        <v>2016570000</v>
      </c>
      <c r="D1194" s="322" t="s">
        <v>1547</v>
      </c>
      <c r="E1194" s="455">
        <v>144324</v>
      </c>
      <c r="F1194" s="455">
        <v>114103</v>
      </c>
      <c r="G1194" s="455">
        <v>93779</v>
      </c>
      <c r="H1194" s="455">
        <v>121582</v>
      </c>
      <c r="I1194" s="455">
        <v>3645</v>
      </c>
      <c r="J1194" s="455">
        <v>503</v>
      </c>
      <c r="K1194" s="455">
        <v>20</v>
      </c>
      <c r="M1194" s="455">
        <v>9360</v>
      </c>
      <c r="O1194" s="455">
        <v>137</v>
      </c>
      <c r="R1194" s="455">
        <v>1065</v>
      </c>
    </row>
    <row r="1195" spans="1:18">
      <c r="A1195" s="322" t="s">
        <v>290</v>
      </c>
      <c r="C1195" s="325">
        <v>2016596000</v>
      </c>
      <c r="D1195" s="322" t="s">
        <v>1548</v>
      </c>
      <c r="O1195" s="455">
        <v>499</v>
      </c>
      <c r="P1195" s="455">
        <v>1010</v>
      </c>
      <c r="Q1195" s="455">
        <v>1230</v>
      </c>
      <c r="R1195" s="455">
        <v>1237</v>
      </c>
    </row>
    <row r="1196" spans="1:18">
      <c r="A1196" s="322" t="s">
        <v>290</v>
      </c>
      <c r="C1196" s="325">
        <v>2016597000</v>
      </c>
      <c r="D1196" s="322" t="s">
        <v>1549</v>
      </c>
      <c r="F1196" s="455">
        <v>475</v>
      </c>
      <c r="P1196" s="455">
        <v>1</v>
      </c>
      <c r="Q1196" s="455">
        <v>1</v>
      </c>
    </row>
    <row r="1197" spans="1:18">
      <c r="A1197" s="322" t="s">
        <v>290</v>
      </c>
      <c r="C1197" s="325">
        <v>2020119000</v>
      </c>
      <c r="D1197" s="322" t="s">
        <v>1550</v>
      </c>
      <c r="F1197" s="455">
        <v>288</v>
      </c>
    </row>
    <row r="1198" spans="1:18">
      <c r="A1198" s="322" t="s">
        <v>290</v>
      </c>
      <c r="C1198" s="325">
        <v>2016404000</v>
      </c>
      <c r="D1198" s="322" t="s">
        <v>1551</v>
      </c>
      <c r="R1198" s="455">
        <v>3142</v>
      </c>
    </row>
    <row r="1199" spans="1:18">
      <c r="A1199" s="322" t="s">
        <v>290</v>
      </c>
      <c r="C1199" s="325">
        <v>2020143000</v>
      </c>
      <c r="D1199" s="322" t="s">
        <v>1552</v>
      </c>
      <c r="F1199" s="455">
        <v>43629</v>
      </c>
      <c r="G1199" s="455">
        <v>202189</v>
      </c>
      <c r="H1199" s="455">
        <v>71857</v>
      </c>
      <c r="I1199" s="455">
        <v>2552</v>
      </c>
      <c r="J1199" s="455">
        <v>2548</v>
      </c>
      <c r="K1199" s="455">
        <v>2942</v>
      </c>
      <c r="L1199" s="455">
        <v>3094</v>
      </c>
      <c r="M1199" s="455">
        <v>3087</v>
      </c>
      <c r="N1199" s="455">
        <v>2508</v>
      </c>
      <c r="O1199" s="455">
        <v>2892</v>
      </c>
      <c r="P1199" s="455">
        <v>3188</v>
      </c>
      <c r="Q1199" s="455">
        <v>2578</v>
      </c>
      <c r="R1199" s="455">
        <v>2383</v>
      </c>
    </row>
    <row r="1200" spans="1:18">
      <c r="A1200" s="322" t="s">
        <v>290</v>
      </c>
      <c r="C1200" s="325">
        <v>2020145000</v>
      </c>
      <c r="D1200" s="322" t="s">
        <v>1553</v>
      </c>
      <c r="E1200" s="455">
        <v>432688</v>
      </c>
      <c r="F1200" s="455">
        <v>313904</v>
      </c>
      <c r="G1200" s="455">
        <v>355230</v>
      </c>
      <c r="H1200" s="455">
        <v>308358</v>
      </c>
      <c r="I1200" s="455">
        <v>36410</v>
      </c>
      <c r="J1200" s="455">
        <v>31074</v>
      </c>
      <c r="K1200" s="455">
        <v>33530</v>
      </c>
      <c r="L1200" s="455">
        <v>35165</v>
      </c>
      <c r="M1200" s="455">
        <v>36799</v>
      </c>
      <c r="N1200" s="455">
        <v>34328</v>
      </c>
      <c r="O1200" s="455">
        <v>33121</v>
      </c>
      <c r="P1200" s="455">
        <v>32110</v>
      </c>
      <c r="Q1200" s="455">
        <v>30259</v>
      </c>
      <c r="R1200" s="455">
        <v>29039</v>
      </c>
    </row>
    <row r="1201" spans="1:18">
      <c r="A1201" s="322" t="s">
        <v>290</v>
      </c>
      <c r="C1201" s="325">
        <v>2020149000</v>
      </c>
      <c r="D1201" s="322" t="s">
        <v>1554</v>
      </c>
      <c r="F1201" s="455">
        <v>4900</v>
      </c>
      <c r="G1201" s="455">
        <v>7800</v>
      </c>
      <c r="H1201" s="455">
        <v>11400</v>
      </c>
      <c r="I1201" s="455">
        <v>105</v>
      </c>
      <c r="J1201" s="455">
        <v>94</v>
      </c>
      <c r="K1201" s="455">
        <v>101</v>
      </c>
      <c r="L1201" s="455">
        <v>107</v>
      </c>
      <c r="M1201" s="455">
        <v>26340</v>
      </c>
      <c r="N1201" s="455">
        <v>78271</v>
      </c>
      <c r="O1201" s="455">
        <v>99209</v>
      </c>
      <c r="P1201" s="455">
        <v>148309</v>
      </c>
      <c r="Q1201" s="455">
        <v>107788</v>
      </c>
      <c r="R1201" s="455">
        <v>54454</v>
      </c>
    </row>
    <row r="1202" spans="1:18">
      <c r="A1202" s="322" t="s">
        <v>290</v>
      </c>
      <c r="C1202" s="325">
        <v>2020151500</v>
      </c>
      <c r="D1202" s="322" t="s">
        <v>1555</v>
      </c>
      <c r="E1202" s="455">
        <v>40662</v>
      </c>
      <c r="F1202" s="455">
        <v>54765</v>
      </c>
      <c r="G1202" s="455">
        <v>69577</v>
      </c>
      <c r="H1202" s="455">
        <v>56467</v>
      </c>
      <c r="I1202" s="455">
        <v>1775</v>
      </c>
      <c r="J1202" s="455">
        <v>1459</v>
      </c>
      <c r="K1202" s="455">
        <v>899</v>
      </c>
      <c r="L1202" s="455">
        <v>563</v>
      </c>
      <c r="M1202" s="455">
        <v>624</v>
      </c>
      <c r="N1202" s="455">
        <v>436</v>
      </c>
      <c r="O1202" s="455">
        <v>473</v>
      </c>
      <c r="P1202" s="455">
        <v>384</v>
      </c>
      <c r="Q1202" s="455">
        <v>357</v>
      </c>
      <c r="R1202" s="455">
        <v>2258</v>
      </c>
    </row>
    <row r="1203" spans="1:18">
      <c r="A1203" s="322" t="s">
        <v>290</v>
      </c>
      <c r="C1203" s="325">
        <v>2020156000</v>
      </c>
      <c r="D1203" s="322" t="s">
        <v>1556</v>
      </c>
      <c r="I1203" s="455">
        <v>38</v>
      </c>
      <c r="J1203" s="455">
        <v>25</v>
      </c>
      <c r="K1203" s="455">
        <v>22</v>
      </c>
      <c r="L1203" s="455">
        <v>22</v>
      </c>
      <c r="M1203" s="455">
        <v>46</v>
      </c>
      <c r="N1203" s="455">
        <v>27</v>
      </c>
      <c r="O1203" s="455">
        <v>28</v>
      </c>
      <c r="P1203" s="455">
        <v>22</v>
      </c>
      <c r="Q1203" s="455">
        <v>34</v>
      </c>
      <c r="R1203" s="455">
        <v>992</v>
      </c>
    </row>
    <row r="1204" spans="1:18">
      <c r="A1204" s="322" t="s">
        <v>290</v>
      </c>
      <c r="C1204" s="325">
        <v>2020159000</v>
      </c>
      <c r="D1204" s="322" t="s">
        <v>1557</v>
      </c>
      <c r="I1204" s="455">
        <v>1664</v>
      </c>
      <c r="J1204" s="455">
        <v>1068</v>
      </c>
      <c r="K1204" s="455">
        <v>943</v>
      </c>
      <c r="L1204" s="455">
        <v>1036</v>
      </c>
      <c r="M1204" s="455">
        <v>1067</v>
      </c>
      <c r="N1204" s="455">
        <v>468</v>
      </c>
      <c r="O1204" s="455">
        <v>681</v>
      </c>
      <c r="P1204" s="455">
        <v>533</v>
      </c>
      <c r="Q1204" s="455">
        <v>540</v>
      </c>
      <c r="R1204" s="455">
        <v>7381</v>
      </c>
    </row>
    <row r="1205" spans="1:18">
      <c r="A1205" s="322" t="s">
        <v>290</v>
      </c>
      <c r="C1205" s="325">
        <v>2020198000</v>
      </c>
      <c r="D1205" s="322" t="s">
        <v>1558</v>
      </c>
      <c r="E1205" s="455">
        <v>386</v>
      </c>
      <c r="F1205" s="455">
        <v>128</v>
      </c>
      <c r="G1205" s="455">
        <v>212</v>
      </c>
      <c r="H1205" s="455">
        <v>149</v>
      </c>
      <c r="I1205" s="455">
        <v>73</v>
      </c>
      <c r="J1205" s="455">
        <v>98</v>
      </c>
      <c r="K1205" s="455">
        <v>102</v>
      </c>
      <c r="L1205" s="455">
        <v>86</v>
      </c>
      <c r="M1205" s="455">
        <v>63</v>
      </c>
      <c r="N1205" s="455">
        <v>49</v>
      </c>
      <c r="O1205" s="455">
        <v>40</v>
      </c>
      <c r="P1205" s="455">
        <v>60</v>
      </c>
      <c r="Q1205" s="455">
        <v>39</v>
      </c>
      <c r="R1205" s="455">
        <v>92</v>
      </c>
    </row>
    <row r="1206" spans="1:18">
      <c r="A1206" s="322" t="s">
        <v>290</v>
      </c>
      <c r="C1206" s="325">
        <v>2030115000</v>
      </c>
      <c r="D1206" s="322" t="s">
        <v>294</v>
      </c>
      <c r="E1206" s="455">
        <v>1824913</v>
      </c>
      <c r="F1206" s="455">
        <v>2678284</v>
      </c>
      <c r="G1206" s="455">
        <v>4322701</v>
      </c>
      <c r="H1206" s="455">
        <v>4094756</v>
      </c>
      <c r="I1206" s="455">
        <v>1843548</v>
      </c>
      <c r="J1206" s="455">
        <v>1803989</v>
      </c>
      <c r="K1206" s="455">
        <v>2137010</v>
      </c>
      <c r="L1206" s="455">
        <v>3958957</v>
      </c>
      <c r="M1206" s="455">
        <v>5071611</v>
      </c>
      <c r="N1206" s="455">
        <v>5356242</v>
      </c>
      <c r="O1206" s="455">
        <v>7076835</v>
      </c>
      <c r="P1206" s="455">
        <v>5518950</v>
      </c>
      <c r="Q1206" s="455">
        <v>5551790</v>
      </c>
      <c r="R1206" s="455">
        <v>5970060</v>
      </c>
    </row>
    <row r="1207" spans="1:18">
      <c r="A1207" s="322" t="s">
        <v>290</v>
      </c>
      <c r="C1207" s="325">
        <v>2030117000</v>
      </c>
      <c r="D1207" s="322" t="s">
        <v>295</v>
      </c>
      <c r="E1207" s="455">
        <v>2753812</v>
      </c>
      <c r="F1207" s="455">
        <v>2171777</v>
      </c>
      <c r="G1207" s="455">
        <v>2066461</v>
      </c>
      <c r="H1207" s="455">
        <v>2059409</v>
      </c>
      <c r="I1207" s="455">
        <v>216399</v>
      </c>
      <c r="J1207" s="455">
        <v>168922</v>
      </c>
      <c r="K1207" s="455">
        <v>223389</v>
      </c>
      <c r="L1207" s="455">
        <v>184646</v>
      </c>
      <c r="M1207" s="455">
        <v>214054</v>
      </c>
      <c r="N1207" s="455">
        <v>276924</v>
      </c>
      <c r="O1207" s="455">
        <v>275622</v>
      </c>
      <c r="P1207" s="455">
        <v>284154</v>
      </c>
      <c r="Q1207" s="455">
        <v>326903</v>
      </c>
      <c r="R1207" s="455">
        <v>378430</v>
      </c>
    </row>
    <row r="1208" spans="1:18">
      <c r="A1208" s="322" t="s">
        <v>290</v>
      </c>
      <c r="C1208" s="325">
        <v>2030122500</v>
      </c>
      <c r="D1208" s="322" t="s">
        <v>296</v>
      </c>
      <c r="I1208" s="455">
        <v>212800</v>
      </c>
    </row>
    <row r="1209" spans="1:18">
      <c r="A1209" s="322" t="s">
        <v>290</v>
      </c>
      <c r="C1209" s="325">
        <v>2030122900</v>
      </c>
      <c r="D1209" s="322" t="s">
        <v>297</v>
      </c>
      <c r="E1209" s="455">
        <v>28619</v>
      </c>
      <c r="F1209" s="455">
        <v>17751</v>
      </c>
      <c r="G1209" s="455">
        <v>32008</v>
      </c>
      <c r="H1209" s="455">
        <v>18747</v>
      </c>
      <c r="I1209" s="455">
        <v>1536461</v>
      </c>
      <c r="J1209" s="455">
        <v>1513132</v>
      </c>
      <c r="K1209" s="455">
        <v>2000662</v>
      </c>
      <c r="L1209" s="455">
        <v>1714067</v>
      </c>
      <c r="M1209" s="455">
        <v>22922</v>
      </c>
      <c r="N1209" s="455">
        <v>10789</v>
      </c>
    </row>
    <row r="1210" spans="1:18">
      <c r="A1210" s="322" t="s">
        <v>290</v>
      </c>
      <c r="C1210" s="325">
        <v>2030123000</v>
      </c>
      <c r="D1210" s="322" t="s">
        <v>298</v>
      </c>
      <c r="E1210" s="455">
        <v>7635</v>
      </c>
      <c r="F1210" s="455">
        <v>1214</v>
      </c>
      <c r="G1210" s="455">
        <v>996</v>
      </c>
      <c r="H1210" s="455">
        <v>3652</v>
      </c>
      <c r="I1210" s="455">
        <v>802</v>
      </c>
      <c r="J1210" s="455">
        <v>711</v>
      </c>
      <c r="K1210" s="455">
        <v>4397</v>
      </c>
      <c r="L1210" s="455">
        <v>820</v>
      </c>
      <c r="M1210" s="455">
        <v>135</v>
      </c>
      <c r="N1210" s="455">
        <v>116</v>
      </c>
    </row>
    <row r="1211" spans="1:18">
      <c r="A1211" s="322" t="s">
        <v>290</v>
      </c>
      <c r="C1211" s="325">
        <v>2030125000</v>
      </c>
      <c r="D1211" s="322" t="s">
        <v>299</v>
      </c>
      <c r="E1211" s="455">
        <v>11804</v>
      </c>
      <c r="F1211" s="455">
        <v>946</v>
      </c>
      <c r="I1211" s="455">
        <v>295358</v>
      </c>
      <c r="K1211" s="455">
        <v>141745</v>
      </c>
      <c r="L1211" s="455">
        <v>297551</v>
      </c>
      <c r="R1211" s="455">
        <v>420</v>
      </c>
    </row>
    <row r="1212" spans="1:18">
      <c r="A1212" s="322" t="s">
        <v>290</v>
      </c>
      <c r="C1212" s="325">
        <v>2030127000</v>
      </c>
      <c r="D1212" s="322" t="s">
        <v>300</v>
      </c>
      <c r="E1212" s="455">
        <v>49702</v>
      </c>
      <c r="F1212" s="455">
        <v>456</v>
      </c>
      <c r="G1212" s="455">
        <v>100</v>
      </c>
      <c r="J1212" s="455">
        <v>230</v>
      </c>
      <c r="K1212" s="455">
        <v>160</v>
      </c>
      <c r="M1212" s="455">
        <v>20</v>
      </c>
      <c r="Q1212" s="455">
        <v>99</v>
      </c>
      <c r="R1212" s="455">
        <v>248</v>
      </c>
    </row>
    <row r="1213" spans="1:18">
      <c r="A1213" s="322" t="s">
        <v>290</v>
      </c>
      <c r="C1213" s="325">
        <v>2030129000</v>
      </c>
      <c r="D1213" s="322" t="s">
        <v>301</v>
      </c>
      <c r="E1213" s="455">
        <v>12363</v>
      </c>
      <c r="F1213" s="455">
        <v>13522</v>
      </c>
      <c r="G1213" s="455">
        <v>15107</v>
      </c>
      <c r="H1213" s="455">
        <v>11240</v>
      </c>
      <c r="I1213" s="455">
        <v>147711</v>
      </c>
      <c r="J1213" s="455">
        <v>155847</v>
      </c>
      <c r="K1213" s="455">
        <v>336306</v>
      </c>
      <c r="L1213" s="455">
        <v>189313</v>
      </c>
      <c r="M1213" s="455">
        <v>161281</v>
      </c>
      <c r="N1213" s="455">
        <v>155855</v>
      </c>
      <c r="O1213" s="455">
        <v>119771</v>
      </c>
      <c r="P1213" s="455">
        <v>58599</v>
      </c>
      <c r="Q1213" s="455">
        <v>18205</v>
      </c>
      <c r="R1213" s="455">
        <v>63576</v>
      </c>
    </row>
    <row r="1214" spans="1:18">
      <c r="A1214" s="322" t="s">
        <v>290</v>
      </c>
      <c r="C1214" s="325">
        <v>2030217000</v>
      </c>
      <c r="D1214" s="322" t="s">
        <v>1559</v>
      </c>
      <c r="M1214" s="455">
        <v>3882</v>
      </c>
    </row>
    <row r="1215" spans="1:18">
      <c r="A1215" s="322" t="s">
        <v>290</v>
      </c>
      <c r="C1215" s="325">
        <v>2030221500</v>
      </c>
      <c r="D1215" s="322" t="s">
        <v>302</v>
      </c>
      <c r="F1215" s="455">
        <v>638</v>
      </c>
      <c r="G1215" s="455">
        <v>344</v>
      </c>
      <c r="H1215" s="455">
        <v>105</v>
      </c>
      <c r="I1215" s="455">
        <v>160</v>
      </c>
      <c r="K1215" s="455">
        <v>475</v>
      </c>
      <c r="L1215" s="455">
        <v>100</v>
      </c>
    </row>
    <row r="1216" spans="1:18">
      <c r="A1216" s="322" t="s">
        <v>290</v>
      </c>
      <c r="C1216" s="325">
        <v>2030222000</v>
      </c>
      <c r="D1216" s="322" t="s">
        <v>1560</v>
      </c>
    </row>
    <row r="1217" spans="1:18">
      <c r="A1217" s="322" t="s">
        <v>290</v>
      </c>
      <c r="C1217" s="325">
        <v>2016594000</v>
      </c>
      <c r="D1217" s="322" t="s">
        <v>1561</v>
      </c>
      <c r="Q1217" s="455">
        <v>162</v>
      </c>
      <c r="R1217" s="455">
        <v>24</v>
      </c>
    </row>
    <row r="1218" spans="1:18">
      <c r="A1218" s="322" t="s">
        <v>290</v>
      </c>
      <c r="C1218" s="325">
        <v>2030224000</v>
      </c>
      <c r="D1218" s="322" t="s">
        <v>1562</v>
      </c>
      <c r="E1218" s="455">
        <v>1877</v>
      </c>
      <c r="F1218" s="455">
        <v>258</v>
      </c>
      <c r="P1218" s="455">
        <v>1</v>
      </c>
      <c r="Q1218" s="455">
        <v>12</v>
      </c>
      <c r="R1218" s="455">
        <v>12734</v>
      </c>
    </row>
    <row r="1219" spans="1:18">
      <c r="A1219" s="322" t="s">
        <v>290</v>
      </c>
      <c r="C1219" s="325">
        <v>2030225300</v>
      </c>
      <c r="D1219" s="322" t="s">
        <v>1563</v>
      </c>
      <c r="E1219" s="455">
        <v>1457918</v>
      </c>
      <c r="F1219" s="455">
        <v>1284899</v>
      </c>
      <c r="G1219" s="455">
        <v>1722945</v>
      </c>
      <c r="H1219" s="455">
        <v>1368290</v>
      </c>
      <c r="I1219" s="455">
        <v>787318</v>
      </c>
      <c r="J1219" s="455">
        <v>558715</v>
      </c>
      <c r="K1219" s="455">
        <v>534300</v>
      </c>
      <c r="L1219" s="455">
        <v>425960</v>
      </c>
      <c r="M1219" s="455">
        <v>303627</v>
      </c>
      <c r="N1219" s="455">
        <v>182707</v>
      </c>
      <c r="O1219" s="455">
        <v>1750321</v>
      </c>
      <c r="P1219" s="455">
        <v>13649</v>
      </c>
      <c r="Q1219" s="455">
        <v>20213</v>
      </c>
      <c r="R1219" s="455">
        <v>14007</v>
      </c>
    </row>
    <row r="1220" spans="1:18">
      <c r="A1220" s="322" t="s">
        <v>290</v>
      </c>
      <c r="C1220" s="325">
        <v>2030225500</v>
      </c>
      <c r="D1220" s="322" t="s">
        <v>1564</v>
      </c>
      <c r="E1220" s="455">
        <v>2080786</v>
      </c>
      <c r="F1220" s="455">
        <v>2795648</v>
      </c>
      <c r="G1220" s="455">
        <v>2727570</v>
      </c>
      <c r="H1220" s="455">
        <v>3173784</v>
      </c>
      <c r="I1220" s="455">
        <v>1625187</v>
      </c>
      <c r="J1220" s="455">
        <v>1446148</v>
      </c>
      <c r="K1220" s="455">
        <v>627727</v>
      </c>
      <c r="L1220" s="455">
        <v>742339</v>
      </c>
      <c r="M1220" s="455">
        <v>1063220</v>
      </c>
      <c r="N1220" s="455">
        <v>935266</v>
      </c>
      <c r="O1220" s="455">
        <v>897011</v>
      </c>
      <c r="P1220" s="455">
        <v>780353</v>
      </c>
      <c r="Q1220" s="455">
        <v>809235</v>
      </c>
      <c r="R1220" s="455">
        <v>1034663</v>
      </c>
    </row>
    <row r="1221" spans="1:18">
      <c r="A1221" s="322" t="s">
        <v>290</v>
      </c>
      <c r="C1221" s="325">
        <v>2030226000</v>
      </c>
      <c r="D1221" s="322" t="s">
        <v>1565</v>
      </c>
      <c r="E1221" s="455">
        <v>7148352</v>
      </c>
      <c r="F1221" s="455">
        <v>7919371</v>
      </c>
      <c r="G1221" s="455">
        <v>9342554</v>
      </c>
      <c r="H1221" s="455">
        <v>7950801</v>
      </c>
      <c r="I1221" s="455">
        <v>5411673</v>
      </c>
      <c r="J1221" s="455">
        <v>4886856</v>
      </c>
      <c r="K1221" s="455">
        <v>5457218</v>
      </c>
      <c r="L1221" s="455">
        <v>7753625</v>
      </c>
      <c r="M1221" s="455">
        <v>8358456</v>
      </c>
      <c r="N1221" s="455">
        <v>8400122</v>
      </c>
      <c r="O1221" s="455">
        <v>7311195</v>
      </c>
      <c r="P1221" s="455">
        <v>9291802</v>
      </c>
      <c r="Q1221" s="455">
        <v>8115441</v>
      </c>
      <c r="R1221" s="455">
        <v>9318731</v>
      </c>
    </row>
    <row r="1222" spans="1:18">
      <c r="A1222" s="322" t="s">
        <v>290</v>
      </c>
      <c r="C1222" s="325">
        <v>2030227300</v>
      </c>
      <c r="D1222" s="322" t="s">
        <v>1566</v>
      </c>
      <c r="I1222" s="455">
        <v>1900675</v>
      </c>
      <c r="J1222" s="455">
        <v>599125</v>
      </c>
      <c r="K1222" s="455">
        <v>693480</v>
      </c>
      <c r="L1222" s="455">
        <v>1080507</v>
      </c>
      <c r="M1222" s="455">
        <v>1181976</v>
      </c>
      <c r="N1222" s="455">
        <v>2204834</v>
      </c>
      <c r="O1222" s="455">
        <v>1120498</v>
      </c>
      <c r="P1222" s="455">
        <v>1125920</v>
      </c>
      <c r="Q1222" s="455">
        <v>1448637</v>
      </c>
      <c r="R1222" s="455">
        <v>1638675</v>
      </c>
    </row>
    <row r="1223" spans="1:18">
      <c r="A1223" s="322" t="s">
        <v>290</v>
      </c>
      <c r="C1223" s="325">
        <v>2030227900</v>
      </c>
      <c r="D1223" s="322" t="s">
        <v>1567</v>
      </c>
      <c r="E1223" s="455">
        <v>34140</v>
      </c>
      <c r="F1223" s="455">
        <v>86100</v>
      </c>
      <c r="G1223" s="455">
        <v>98300</v>
      </c>
      <c r="H1223" s="455">
        <v>163642</v>
      </c>
      <c r="I1223" s="455">
        <v>686710</v>
      </c>
      <c r="J1223" s="455">
        <v>424774</v>
      </c>
      <c r="K1223" s="455">
        <v>531658</v>
      </c>
      <c r="L1223" s="455">
        <v>645677</v>
      </c>
      <c r="M1223" s="455">
        <v>676975</v>
      </c>
      <c r="N1223" s="455">
        <v>1134127</v>
      </c>
      <c r="O1223" s="455">
        <v>733965</v>
      </c>
      <c r="P1223" s="455">
        <v>716540</v>
      </c>
      <c r="Q1223" s="455">
        <v>871040</v>
      </c>
      <c r="R1223" s="455">
        <v>1012874</v>
      </c>
    </row>
    <row r="1224" spans="1:18">
      <c r="A1224" s="322" t="s">
        <v>290</v>
      </c>
      <c r="C1224" s="325">
        <v>2030245000</v>
      </c>
      <c r="D1224" s="322" t="s">
        <v>303</v>
      </c>
      <c r="G1224" s="455">
        <v>303300</v>
      </c>
      <c r="O1224" s="455">
        <v>430</v>
      </c>
      <c r="P1224" s="455">
        <v>6544</v>
      </c>
      <c r="Q1224" s="455">
        <v>10139</v>
      </c>
      <c r="R1224" s="455">
        <v>3417</v>
      </c>
    </row>
    <row r="1225" spans="1:18">
      <c r="A1225" s="322" t="s">
        <v>290</v>
      </c>
      <c r="C1225" s="325">
        <v>2030247000</v>
      </c>
      <c r="D1225" s="322" t="s">
        <v>304</v>
      </c>
      <c r="E1225" s="455">
        <v>3049730</v>
      </c>
      <c r="F1225" s="455">
        <v>4042608</v>
      </c>
      <c r="G1225" s="455">
        <v>8493721</v>
      </c>
      <c r="H1225" s="455">
        <v>4289828</v>
      </c>
      <c r="I1225" s="455">
        <v>4888749</v>
      </c>
      <c r="J1225" s="455">
        <v>7825869</v>
      </c>
      <c r="K1225" s="455">
        <v>4062132</v>
      </c>
      <c r="L1225" s="455">
        <v>5215690</v>
      </c>
      <c r="M1225" s="455">
        <v>2756099</v>
      </c>
      <c r="N1225" s="455">
        <v>3520726</v>
      </c>
      <c r="O1225" s="455">
        <v>3165067</v>
      </c>
      <c r="P1225" s="455">
        <v>2913356</v>
      </c>
      <c r="Q1225" s="455">
        <v>1761347</v>
      </c>
      <c r="R1225" s="455">
        <v>4512536</v>
      </c>
    </row>
    <row r="1226" spans="1:18">
      <c r="A1226" s="322" t="s">
        <v>290</v>
      </c>
      <c r="C1226" s="325">
        <v>2041100000</v>
      </c>
      <c r="D1226" s="322" t="s">
        <v>1568</v>
      </c>
      <c r="G1226" s="455">
        <v>51220</v>
      </c>
      <c r="H1226" s="455">
        <v>1750470</v>
      </c>
      <c r="I1226" s="455">
        <v>1256220</v>
      </c>
      <c r="J1226" s="455">
        <v>10971822</v>
      </c>
      <c r="K1226" s="455">
        <v>1429992</v>
      </c>
      <c r="L1226" s="455">
        <v>2192948</v>
      </c>
      <c r="M1226" s="455">
        <v>2053565</v>
      </c>
      <c r="N1226" s="455">
        <v>2274680</v>
      </c>
      <c r="O1226" s="455">
        <v>2965750</v>
      </c>
      <c r="P1226" s="455">
        <v>2280210</v>
      </c>
      <c r="R1226" s="455">
        <v>4973080</v>
      </c>
    </row>
    <row r="1227" spans="1:18">
      <c r="A1227" s="322" t="s">
        <v>290</v>
      </c>
      <c r="C1227" s="325">
        <v>2041209000</v>
      </c>
      <c r="D1227" s="322" t="s">
        <v>1569</v>
      </c>
      <c r="O1227" s="455">
        <v>274118</v>
      </c>
      <c r="P1227" s="455">
        <v>195635</v>
      </c>
      <c r="Q1227" s="455">
        <v>439594</v>
      </c>
      <c r="R1227" s="455">
        <v>437428</v>
      </c>
    </row>
    <row r="1228" spans="1:18">
      <c r="A1228" s="322" t="s">
        <v>290</v>
      </c>
      <c r="C1228" s="325">
        <v>2041312000</v>
      </c>
      <c r="D1228" s="322" t="s">
        <v>1570</v>
      </c>
      <c r="E1228" s="455">
        <v>1078923</v>
      </c>
      <c r="F1228" s="455">
        <v>939369</v>
      </c>
      <c r="G1228" s="455">
        <v>966031</v>
      </c>
      <c r="H1228" s="455">
        <v>1223550</v>
      </c>
      <c r="I1228" s="455">
        <v>1158858</v>
      </c>
      <c r="J1228" s="455">
        <v>1328900</v>
      </c>
      <c r="K1228" s="455">
        <v>1188319</v>
      </c>
      <c r="L1228" s="455">
        <v>1305980</v>
      </c>
      <c r="M1228" s="455">
        <v>1187014</v>
      </c>
      <c r="N1228" s="455">
        <v>1407665</v>
      </c>
      <c r="O1228" s="455">
        <v>1233116</v>
      </c>
      <c r="P1228" s="455">
        <v>1114960</v>
      </c>
      <c r="Q1228" s="455">
        <v>1147089</v>
      </c>
      <c r="R1228" s="455">
        <v>972178</v>
      </c>
    </row>
    <row r="1229" spans="1:18">
      <c r="A1229" s="322" t="s">
        <v>290</v>
      </c>
      <c r="C1229" s="325">
        <v>2041315000</v>
      </c>
      <c r="D1229" s="322" t="s">
        <v>1571</v>
      </c>
      <c r="I1229" s="455">
        <v>1000</v>
      </c>
      <c r="J1229" s="455">
        <v>9549</v>
      </c>
      <c r="K1229" s="455">
        <v>15895</v>
      </c>
      <c r="L1229" s="455">
        <v>25525</v>
      </c>
      <c r="M1229" s="455">
        <v>26939</v>
      </c>
      <c r="N1229" s="455">
        <v>29746</v>
      </c>
      <c r="O1229" s="455">
        <v>29021</v>
      </c>
      <c r="P1229" s="455">
        <v>31201</v>
      </c>
      <c r="Q1229" s="455">
        <v>17444</v>
      </c>
      <c r="R1229" s="455">
        <v>15262</v>
      </c>
    </row>
    <row r="1230" spans="1:18">
      <c r="A1230" s="322" t="s">
        <v>290</v>
      </c>
      <c r="C1230" s="325">
        <v>2041318000</v>
      </c>
      <c r="D1230" s="322" t="s">
        <v>1572</v>
      </c>
      <c r="E1230" s="455">
        <v>199287</v>
      </c>
      <c r="F1230" s="455">
        <v>272656</v>
      </c>
      <c r="G1230" s="455">
        <v>717615</v>
      </c>
      <c r="H1230" s="455">
        <v>601647</v>
      </c>
      <c r="I1230" s="455">
        <v>559596</v>
      </c>
      <c r="J1230" s="455">
        <v>614187</v>
      </c>
      <c r="K1230" s="455">
        <v>884230</v>
      </c>
      <c r="L1230" s="455">
        <v>854515</v>
      </c>
      <c r="M1230" s="455">
        <v>808674</v>
      </c>
      <c r="N1230" s="455">
        <v>793034</v>
      </c>
      <c r="O1230" s="455">
        <v>1019321</v>
      </c>
      <c r="P1230" s="455">
        <v>952769</v>
      </c>
      <c r="Q1230" s="455">
        <v>913402</v>
      </c>
      <c r="R1230" s="455">
        <v>903810</v>
      </c>
    </row>
    <row r="1231" spans="1:18">
      <c r="A1231" s="322" t="s">
        <v>290</v>
      </c>
      <c r="C1231" s="325">
        <v>2041324000</v>
      </c>
      <c r="D1231" s="322" t="s">
        <v>1573</v>
      </c>
      <c r="E1231" s="455">
        <v>250</v>
      </c>
      <c r="F1231" s="455">
        <v>74492</v>
      </c>
      <c r="G1231" s="455">
        <v>6899</v>
      </c>
      <c r="H1231" s="455">
        <v>33</v>
      </c>
      <c r="I1231" s="455">
        <v>43</v>
      </c>
      <c r="K1231" s="455">
        <v>16</v>
      </c>
      <c r="L1231" s="455">
        <v>68</v>
      </c>
      <c r="M1231" s="455">
        <v>53</v>
      </c>
      <c r="N1231" s="455">
        <v>15459</v>
      </c>
      <c r="O1231" s="455">
        <v>109026</v>
      </c>
      <c r="P1231" s="455">
        <v>65267</v>
      </c>
      <c r="Q1231" s="455">
        <v>78132</v>
      </c>
      <c r="R1231" s="455">
        <v>254234</v>
      </c>
    </row>
    <row r="1232" spans="1:18">
      <c r="A1232" s="322" t="s">
        <v>290</v>
      </c>
      <c r="C1232" s="325">
        <v>2041325000</v>
      </c>
      <c r="D1232" s="322" t="s">
        <v>1574</v>
      </c>
      <c r="E1232" s="455">
        <v>5474558</v>
      </c>
      <c r="F1232" s="455">
        <v>5282748</v>
      </c>
      <c r="G1232" s="455">
        <v>7698117</v>
      </c>
      <c r="H1232" s="455">
        <v>6536153</v>
      </c>
      <c r="I1232" s="455">
        <v>6114454</v>
      </c>
      <c r="J1232" s="455">
        <v>6418825</v>
      </c>
      <c r="K1232" s="455">
        <v>6287933</v>
      </c>
      <c r="L1232" s="455">
        <v>6011448</v>
      </c>
      <c r="M1232" s="455">
        <v>6608336</v>
      </c>
      <c r="N1232" s="455">
        <v>6516264</v>
      </c>
      <c r="O1232" s="455">
        <v>6991900</v>
      </c>
      <c r="P1232" s="455">
        <v>7461996</v>
      </c>
      <c r="Q1232" s="455">
        <v>6624971</v>
      </c>
      <c r="R1232" s="455">
        <v>6713243</v>
      </c>
    </row>
    <row r="1233" spans="1:18">
      <c r="A1233" s="322" t="s">
        <v>290</v>
      </c>
      <c r="C1233" s="325">
        <v>2041326000</v>
      </c>
      <c r="D1233" s="322" t="s">
        <v>1575</v>
      </c>
      <c r="G1233" s="455">
        <v>17013</v>
      </c>
      <c r="Q1233" s="455">
        <v>1809863</v>
      </c>
    </row>
    <row r="1234" spans="1:18">
      <c r="A1234" s="322" t="s">
        <v>290</v>
      </c>
      <c r="C1234" s="325">
        <v>2041327000</v>
      </c>
      <c r="D1234" s="322" t="s">
        <v>1576</v>
      </c>
      <c r="E1234" s="455">
        <v>532467</v>
      </c>
      <c r="F1234" s="455">
        <v>547492</v>
      </c>
      <c r="G1234" s="455">
        <v>745057</v>
      </c>
      <c r="H1234" s="455">
        <v>763111</v>
      </c>
      <c r="I1234" s="455">
        <v>617738</v>
      </c>
      <c r="J1234" s="455">
        <v>777839</v>
      </c>
      <c r="K1234" s="455">
        <v>886128</v>
      </c>
      <c r="L1234" s="455">
        <v>845115</v>
      </c>
      <c r="M1234" s="455">
        <v>2618596</v>
      </c>
      <c r="N1234" s="455">
        <v>3408787</v>
      </c>
      <c r="O1234" s="455">
        <v>3538387</v>
      </c>
      <c r="P1234" s="455">
        <v>3528661</v>
      </c>
      <c r="Q1234" s="455">
        <v>3523738</v>
      </c>
      <c r="R1234" s="455">
        <v>4917790</v>
      </c>
    </row>
    <row r="1235" spans="1:18">
      <c r="A1235" s="322" t="s">
        <v>290</v>
      </c>
      <c r="C1235" s="325">
        <v>2041410000</v>
      </c>
      <c r="D1235" s="322" t="s">
        <v>1577</v>
      </c>
    </row>
    <row r="1236" spans="1:18">
      <c r="A1236" s="322" t="s">
        <v>290</v>
      </c>
      <c r="C1236" s="325">
        <v>2041433000</v>
      </c>
      <c r="D1236" s="322" t="s">
        <v>1578</v>
      </c>
      <c r="E1236" s="455">
        <v>44425</v>
      </c>
      <c r="F1236" s="455">
        <v>33306</v>
      </c>
      <c r="G1236" s="455">
        <v>48857</v>
      </c>
      <c r="H1236" s="455">
        <v>358592</v>
      </c>
      <c r="I1236" s="455">
        <v>120139</v>
      </c>
      <c r="J1236" s="455">
        <v>24166</v>
      </c>
      <c r="K1236" s="455">
        <v>19193</v>
      </c>
      <c r="L1236" s="455">
        <v>21349</v>
      </c>
      <c r="M1236" s="455">
        <v>19671</v>
      </c>
      <c r="N1236" s="455">
        <v>16725</v>
      </c>
      <c r="O1236" s="455">
        <v>14987</v>
      </c>
      <c r="P1236" s="455">
        <v>19340</v>
      </c>
      <c r="Q1236" s="455">
        <v>17902</v>
      </c>
      <c r="R1236" s="455">
        <v>15147</v>
      </c>
    </row>
    <row r="1237" spans="1:18">
      <c r="A1237" s="322" t="s">
        <v>290</v>
      </c>
      <c r="C1237" s="325">
        <v>2041435000</v>
      </c>
      <c r="D1237" s="322" t="s">
        <v>1579</v>
      </c>
      <c r="E1237" s="455">
        <v>73550</v>
      </c>
      <c r="F1237" s="455">
        <v>82676</v>
      </c>
      <c r="G1237" s="455">
        <v>100284</v>
      </c>
      <c r="H1237" s="455">
        <v>74395</v>
      </c>
      <c r="I1237" s="455">
        <v>9003</v>
      </c>
      <c r="J1237" s="455">
        <v>9079</v>
      </c>
      <c r="K1237" s="455">
        <v>9414</v>
      </c>
      <c r="L1237" s="455">
        <v>9533</v>
      </c>
      <c r="M1237" s="455">
        <v>9134</v>
      </c>
      <c r="N1237" s="455">
        <v>9351</v>
      </c>
      <c r="O1237" s="455">
        <v>38277</v>
      </c>
      <c r="P1237" s="455">
        <v>45155</v>
      </c>
      <c r="Q1237" s="455">
        <v>30653</v>
      </c>
      <c r="R1237" s="455">
        <v>25240</v>
      </c>
    </row>
    <row r="1238" spans="1:18">
      <c r="A1238" s="322" t="s">
        <v>290</v>
      </c>
      <c r="C1238" s="325">
        <v>2041437000</v>
      </c>
      <c r="D1238" s="322" t="s">
        <v>1580</v>
      </c>
      <c r="E1238" s="455">
        <v>258979</v>
      </c>
      <c r="F1238" s="455">
        <v>135780</v>
      </c>
      <c r="G1238" s="455">
        <v>159734</v>
      </c>
      <c r="H1238" s="455">
        <v>198020</v>
      </c>
      <c r="I1238" s="455">
        <v>215893</v>
      </c>
      <c r="J1238" s="455">
        <v>192028</v>
      </c>
      <c r="K1238" s="455">
        <v>223233</v>
      </c>
      <c r="L1238" s="455">
        <v>259034</v>
      </c>
      <c r="M1238" s="455">
        <v>288806</v>
      </c>
      <c r="N1238" s="455">
        <v>297491</v>
      </c>
      <c r="O1238" s="455">
        <v>304921</v>
      </c>
      <c r="P1238" s="455">
        <v>334728</v>
      </c>
      <c r="Q1238" s="455">
        <v>380207</v>
      </c>
      <c r="R1238" s="455">
        <v>316882</v>
      </c>
    </row>
    <row r="1239" spans="1:18">
      <c r="A1239" s="322" t="s">
        <v>290</v>
      </c>
      <c r="C1239" s="325">
        <v>2041438900</v>
      </c>
      <c r="D1239" s="322" t="s">
        <v>1581</v>
      </c>
      <c r="F1239" s="455">
        <v>166700</v>
      </c>
      <c r="G1239" s="455">
        <v>224779</v>
      </c>
      <c r="H1239" s="455">
        <v>223400</v>
      </c>
      <c r="I1239" s="455">
        <v>1984392</v>
      </c>
      <c r="J1239" s="455">
        <v>2495364</v>
      </c>
      <c r="K1239" s="455">
        <v>3013256</v>
      </c>
      <c r="L1239" s="455">
        <v>4663100</v>
      </c>
      <c r="M1239" s="455">
        <v>5326373</v>
      </c>
      <c r="N1239" s="455">
        <v>10019223</v>
      </c>
      <c r="O1239" s="455">
        <v>5094496</v>
      </c>
      <c r="P1239" s="455">
        <v>5118076</v>
      </c>
      <c r="Q1239" s="455">
        <v>6583384</v>
      </c>
      <c r="R1239" s="455">
        <v>7446681</v>
      </c>
    </row>
    <row r="1240" spans="1:18">
      <c r="A1240" s="322" t="s">
        <v>290</v>
      </c>
      <c r="C1240" s="325">
        <v>2041440000</v>
      </c>
      <c r="D1240" s="322" t="s">
        <v>1582</v>
      </c>
      <c r="E1240" s="455">
        <v>351306</v>
      </c>
      <c r="F1240" s="455">
        <v>356072</v>
      </c>
      <c r="G1240" s="455">
        <v>207625</v>
      </c>
      <c r="H1240" s="455">
        <v>254272</v>
      </c>
      <c r="I1240" s="455">
        <v>345267</v>
      </c>
      <c r="J1240" s="455">
        <v>187925</v>
      </c>
      <c r="K1240" s="455">
        <v>229172</v>
      </c>
      <c r="L1240" s="455">
        <v>203409</v>
      </c>
      <c r="M1240" s="455">
        <v>160544</v>
      </c>
      <c r="N1240" s="455">
        <v>131014</v>
      </c>
      <c r="O1240" s="455">
        <v>270908</v>
      </c>
      <c r="P1240" s="455">
        <v>179305</v>
      </c>
      <c r="Q1240" s="455">
        <v>22339182</v>
      </c>
      <c r="R1240" s="455">
        <v>63230</v>
      </c>
    </row>
    <row r="1241" spans="1:18">
      <c r="A1241" s="322" t="s">
        <v>290</v>
      </c>
      <c r="C1241" s="325">
        <v>2042115000</v>
      </c>
      <c r="D1241" s="322" t="s">
        <v>1583</v>
      </c>
      <c r="G1241" s="455">
        <v>7950</v>
      </c>
      <c r="H1241" s="455">
        <v>5599</v>
      </c>
      <c r="I1241" s="455">
        <v>260</v>
      </c>
      <c r="J1241" s="455">
        <v>292</v>
      </c>
      <c r="K1241" s="455">
        <v>227</v>
      </c>
      <c r="L1241" s="455">
        <v>123</v>
      </c>
      <c r="M1241" s="455">
        <v>97</v>
      </c>
      <c r="N1241" s="455">
        <v>69</v>
      </c>
      <c r="O1241" s="455">
        <v>79</v>
      </c>
      <c r="P1241" s="455">
        <v>59</v>
      </c>
      <c r="Q1241" s="455">
        <v>6113</v>
      </c>
      <c r="R1241" s="455">
        <v>6024</v>
      </c>
    </row>
    <row r="1242" spans="1:18">
      <c r="A1242" s="322" t="s">
        <v>290</v>
      </c>
      <c r="C1242" s="325">
        <v>2042117000</v>
      </c>
      <c r="D1242" s="322" t="s">
        <v>1584</v>
      </c>
      <c r="E1242" s="455">
        <v>32963</v>
      </c>
      <c r="G1242" s="455">
        <v>9535</v>
      </c>
      <c r="H1242" s="455">
        <v>2267</v>
      </c>
      <c r="I1242" s="455">
        <v>727</v>
      </c>
      <c r="J1242" s="455">
        <v>760</v>
      </c>
      <c r="K1242" s="455">
        <v>1066</v>
      </c>
      <c r="L1242" s="455">
        <v>771</v>
      </c>
      <c r="M1242" s="455">
        <v>796</v>
      </c>
      <c r="N1242" s="455">
        <v>415</v>
      </c>
      <c r="O1242" s="455">
        <v>377</v>
      </c>
      <c r="P1242" s="455">
        <v>276</v>
      </c>
    </row>
    <row r="1243" spans="1:18">
      <c r="A1243" s="322" t="s">
        <v>290</v>
      </c>
      <c r="C1243" s="325">
        <v>2042125000</v>
      </c>
      <c r="D1243" s="322" t="s">
        <v>1585</v>
      </c>
    </row>
    <row r="1244" spans="1:18">
      <c r="A1244" s="322" t="s">
        <v>290</v>
      </c>
      <c r="C1244" s="325">
        <v>2042130000</v>
      </c>
      <c r="D1244" s="322" t="s">
        <v>1586</v>
      </c>
    </row>
    <row r="1245" spans="1:18">
      <c r="A1245" s="322" t="s">
        <v>290</v>
      </c>
      <c r="C1245" s="325">
        <v>2042194500</v>
      </c>
      <c r="D1245" s="322" t="s">
        <v>1587</v>
      </c>
    </row>
    <row r="1246" spans="1:18">
      <c r="A1246" s="322" t="s">
        <v>290</v>
      </c>
      <c r="C1246" s="325">
        <v>2042150000</v>
      </c>
      <c r="D1246" s="322" t="s">
        <v>1588</v>
      </c>
    </row>
    <row r="1247" spans="1:18">
      <c r="A1247" s="322" t="s">
        <v>290</v>
      </c>
      <c r="C1247" s="325">
        <v>2042163000</v>
      </c>
      <c r="D1247" s="322" t="s">
        <v>1589</v>
      </c>
    </row>
    <row r="1248" spans="1:18">
      <c r="A1248" s="322" t="s">
        <v>290</v>
      </c>
      <c r="C1248" s="325">
        <v>2042163010</v>
      </c>
      <c r="D1248" s="322" t="s">
        <v>1590</v>
      </c>
      <c r="E1248" s="455">
        <v>296495</v>
      </c>
      <c r="F1248" s="455">
        <v>569270</v>
      </c>
      <c r="G1248" s="455">
        <v>988322</v>
      </c>
      <c r="H1248" s="455">
        <v>1137821</v>
      </c>
      <c r="I1248" s="455">
        <v>1770089</v>
      </c>
      <c r="J1248" s="455">
        <v>1009022</v>
      </c>
      <c r="K1248" s="455">
        <v>1071315</v>
      </c>
      <c r="L1248" s="455">
        <v>1070105</v>
      </c>
      <c r="M1248" s="455">
        <v>1077867</v>
      </c>
      <c r="N1248" s="455">
        <v>1173881</v>
      </c>
      <c r="O1248" s="455">
        <v>1543480</v>
      </c>
      <c r="P1248" s="455">
        <v>569324</v>
      </c>
      <c r="Q1248" s="455">
        <v>495765</v>
      </c>
      <c r="R1248" s="455">
        <v>626327</v>
      </c>
    </row>
    <row r="1249" spans="1:18">
      <c r="A1249" s="322" t="s">
        <v>290</v>
      </c>
      <c r="C1249" s="325">
        <v>2042167000</v>
      </c>
      <c r="D1249" s="322" t="s">
        <v>1591</v>
      </c>
    </row>
    <row r="1250" spans="1:18">
      <c r="A1250" s="322" t="s">
        <v>290</v>
      </c>
      <c r="C1250" s="325">
        <v>2042170000</v>
      </c>
      <c r="D1250" s="322" t="s">
        <v>1592</v>
      </c>
    </row>
    <row r="1251" spans="1:18">
      <c r="A1251" s="322" t="s">
        <v>290</v>
      </c>
      <c r="C1251" s="325">
        <v>2042185000</v>
      </c>
      <c r="D1251" s="322" t="s">
        <v>1593</v>
      </c>
    </row>
    <row r="1252" spans="1:18">
      <c r="A1252" s="322" t="s">
        <v>290</v>
      </c>
      <c r="C1252" s="325">
        <v>2042189000</v>
      </c>
      <c r="D1252" s="322" t="s">
        <v>1594</v>
      </c>
    </row>
    <row r="1253" spans="1:18">
      <c r="A1253" s="322" t="s">
        <v>290</v>
      </c>
      <c r="C1253" s="325">
        <v>2042191500</v>
      </c>
      <c r="D1253" s="322" t="s">
        <v>1595</v>
      </c>
      <c r="E1253" s="455">
        <v>1284074</v>
      </c>
      <c r="F1253" s="455">
        <v>1480220</v>
      </c>
      <c r="G1253" s="455">
        <v>1765596</v>
      </c>
      <c r="H1253" s="455">
        <v>1358086</v>
      </c>
      <c r="I1253" s="455">
        <v>1325131</v>
      </c>
      <c r="J1253" s="455">
        <v>343101</v>
      </c>
      <c r="K1253" s="455">
        <v>258755</v>
      </c>
      <c r="L1253" s="455">
        <v>272059</v>
      </c>
      <c r="M1253" s="455">
        <v>408381</v>
      </c>
      <c r="N1253" s="455">
        <v>280436</v>
      </c>
      <c r="O1253" s="455">
        <v>290209</v>
      </c>
      <c r="P1253" s="455">
        <v>450883</v>
      </c>
      <c r="Q1253" s="455">
        <v>305008</v>
      </c>
      <c r="R1253" s="455">
        <v>413583</v>
      </c>
    </row>
    <row r="1254" spans="1:18">
      <c r="A1254" s="322" t="s">
        <v>290</v>
      </c>
      <c r="C1254" s="325">
        <v>2042193000</v>
      </c>
      <c r="D1254" s="322" t="s">
        <v>1596</v>
      </c>
      <c r="I1254" s="455">
        <v>8810</v>
      </c>
      <c r="J1254" s="455">
        <v>126695</v>
      </c>
      <c r="K1254" s="455">
        <v>143038</v>
      </c>
      <c r="L1254" s="455">
        <v>103765</v>
      </c>
      <c r="M1254" s="455">
        <v>150141</v>
      </c>
      <c r="N1254" s="455">
        <v>102738</v>
      </c>
      <c r="O1254" s="455">
        <v>103634</v>
      </c>
      <c r="P1254" s="455">
        <v>68464</v>
      </c>
      <c r="Q1254" s="455">
        <v>75234</v>
      </c>
      <c r="R1254" s="455">
        <v>60725</v>
      </c>
    </row>
    <row r="1255" spans="1:18">
      <c r="A1255" s="322" t="s">
        <v>290</v>
      </c>
      <c r="C1255" s="325">
        <v>2042196000</v>
      </c>
      <c r="D1255" s="322" t="s">
        <v>1597</v>
      </c>
    </row>
    <row r="1256" spans="1:18">
      <c r="A1256" s="322" t="s">
        <v>290</v>
      </c>
      <c r="C1256" s="325">
        <v>2042197500</v>
      </c>
      <c r="D1256" s="322" t="s">
        <v>1598</v>
      </c>
    </row>
    <row r="1257" spans="1:18">
      <c r="A1257" s="322" t="s">
        <v>290</v>
      </c>
      <c r="C1257" s="325">
        <v>2042199000</v>
      </c>
      <c r="D1257" s="322" t="s">
        <v>1599</v>
      </c>
    </row>
    <row r="1258" spans="1:18">
      <c r="A1258" s="322" t="s">
        <v>290</v>
      </c>
      <c r="C1258" s="325">
        <v>2053105000</v>
      </c>
      <c r="D1258" s="322" t="s">
        <v>1600</v>
      </c>
      <c r="P1258" s="455">
        <v>302273</v>
      </c>
      <c r="R1258" s="455">
        <v>2</v>
      </c>
    </row>
    <row r="1259" spans="1:18">
      <c r="A1259" s="322" t="s">
        <v>290</v>
      </c>
      <c r="C1259" s="325">
        <v>2051200000</v>
      </c>
      <c r="D1259" s="322" t="s">
        <v>1601</v>
      </c>
      <c r="E1259" s="455">
        <v>1160546</v>
      </c>
      <c r="F1259" s="455">
        <v>416252</v>
      </c>
      <c r="G1259" s="455">
        <v>560</v>
      </c>
    </row>
    <row r="1260" spans="1:18">
      <c r="A1260" s="322" t="s">
        <v>290</v>
      </c>
      <c r="C1260" s="325">
        <v>2052102000</v>
      </c>
      <c r="D1260" s="322" t="s">
        <v>1602</v>
      </c>
      <c r="E1260" s="455">
        <v>44845</v>
      </c>
      <c r="F1260" s="455">
        <v>39748</v>
      </c>
      <c r="G1260" s="455">
        <v>25442</v>
      </c>
      <c r="H1260" s="455">
        <v>3561</v>
      </c>
    </row>
    <row r="1261" spans="1:18">
      <c r="A1261" s="322" t="s">
        <v>290</v>
      </c>
      <c r="C1261" s="325">
        <v>2052106000</v>
      </c>
      <c r="D1261" s="322" t="s">
        <v>1603</v>
      </c>
      <c r="E1261" s="455">
        <v>5040</v>
      </c>
      <c r="F1261" s="455">
        <v>14940</v>
      </c>
      <c r="G1261" s="455">
        <v>12420</v>
      </c>
      <c r="H1261" s="455">
        <v>3060</v>
      </c>
    </row>
    <row r="1262" spans="1:18">
      <c r="A1262" s="322" t="s">
        <v>290</v>
      </c>
      <c r="C1262" s="325">
        <v>2052108000</v>
      </c>
      <c r="D1262" s="322" t="s">
        <v>1604</v>
      </c>
      <c r="E1262" s="455">
        <v>772688</v>
      </c>
      <c r="F1262" s="455">
        <v>585844</v>
      </c>
      <c r="G1262" s="455">
        <v>538501</v>
      </c>
      <c r="H1262" s="455">
        <v>558289</v>
      </c>
      <c r="I1262" s="455">
        <v>441016</v>
      </c>
      <c r="J1262" s="455">
        <v>341892</v>
      </c>
      <c r="K1262" s="455">
        <v>244784</v>
      </c>
      <c r="L1262" s="455">
        <v>194418</v>
      </c>
      <c r="M1262" s="455">
        <v>185337</v>
      </c>
      <c r="N1262" s="455">
        <v>47710</v>
      </c>
      <c r="O1262" s="455">
        <v>25144</v>
      </c>
      <c r="P1262" s="455">
        <v>17817</v>
      </c>
      <c r="Q1262" s="455">
        <v>16448</v>
      </c>
      <c r="R1262" s="455">
        <v>70158</v>
      </c>
    </row>
    <row r="1263" spans="1:18">
      <c r="A1263" s="322" t="s">
        <v>290</v>
      </c>
      <c r="C1263" s="325">
        <v>2053102000</v>
      </c>
      <c r="D1263" s="322" t="s">
        <v>1605</v>
      </c>
      <c r="O1263" s="455">
        <v>253</v>
      </c>
      <c r="P1263" s="455">
        <v>54</v>
      </c>
      <c r="Q1263" s="455">
        <v>6056</v>
      </c>
      <c r="R1263" s="455">
        <v>749</v>
      </c>
    </row>
    <row r="1264" spans="1:18">
      <c r="A1264" s="322" t="s">
        <v>290</v>
      </c>
      <c r="C1264" s="325">
        <v>2053107500</v>
      </c>
      <c r="D1264" s="322" t="s">
        <v>1606</v>
      </c>
      <c r="E1264" s="455">
        <v>351855</v>
      </c>
      <c r="F1264" s="455">
        <v>493721</v>
      </c>
      <c r="G1264" s="455">
        <v>303177</v>
      </c>
      <c r="H1264" s="455">
        <v>125490</v>
      </c>
      <c r="I1264" s="455">
        <v>4483</v>
      </c>
      <c r="J1264" s="455">
        <v>37122</v>
      </c>
      <c r="K1264" s="455">
        <v>48329</v>
      </c>
      <c r="L1264" s="455">
        <v>53932</v>
      </c>
      <c r="M1264" s="455">
        <v>318963</v>
      </c>
      <c r="N1264" s="455">
        <v>235328</v>
      </c>
      <c r="O1264" s="455">
        <v>275778</v>
      </c>
      <c r="P1264" s="455">
        <v>87128</v>
      </c>
      <c r="Q1264" s="455">
        <v>82707</v>
      </c>
      <c r="R1264" s="455">
        <v>186188</v>
      </c>
    </row>
    <row r="1265" spans="1:18">
      <c r="A1265" s="322" t="s">
        <v>290</v>
      </c>
      <c r="C1265" s="325">
        <v>2053107900</v>
      </c>
      <c r="D1265" s="322" t="s">
        <v>1607</v>
      </c>
      <c r="I1265" s="455">
        <v>206</v>
      </c>
      <c r="J1265" s="455">
        <v>319</v>
      </c>
      <c r="K1265" s="455">
        <v>693</v>
      </c>
      <c r="L1265" s="455">
        <v>628</v>
      </c>
      <c r="M1265" s="455">
        <v>669</v>
      </c>
      <c r="N1265" s="455">
        <v>568</v>
      </c>
      <c r="O1265" s="455">
        <v>1026</v>
      </c>
      <c r="P1265" s="455">
        <v>1418</v>
      </c>
      <c r="Q1265" s="455">
        <v>106</v>
      </c>
      <c r="R1265" s="455">
        <v>21</v>
      </c>
    </row>
    <row r="1266" spans="1:18">
      <c r="A1266" s="322" t="s">
        <v>290</v>
      </c>
      <c r="C1266" s="325">
        <v>2059115000</v>
      </c>
      <c r="D1266" s="322" t="s">
        <v>1608</v>
      </c>
    </row>
    <row r="1267" spans="1:18">
      <c r="A1267" s="322" t="s">
        <v>290</v>
      </c>
      <c r="C1267" s="325">
        <v>2059200000</v>
      </c>
      <c r="D1267" s="322" t="s">
        <v>1609</v>
      </c>
      <c r="H1267" s="455">
        <v>5151160</v>
      </c>
      <c r="I1267" s="455">
        <v>6040843</v>
      </c>
      <c r="J1267" s="455">
        <v>3282801</v>
      </c>
      <c r="K1267" s="455">
        <v>21857193</v>
      </c>
      <c r="L1267" s="455">
        <v>17535886</v>
      </c>
      <c r="M1267" s="455">
        <v>15252588</v>
      </c>
      <c r="N1267" s="455">
        <v>18876728</v>
      </c>
      <c r="O1267" s="455">
        <v>25708027</v>
      </c>
      <c r="P1267" s="455">
        <v>31323689</v>
      </c>
      <c r="Q1267" s="455">
        <v>35228159</v>
      </c>
      <c r="R1267" s="455">
        <v>40041560</v>
      </c>
    </row>
    <row r="1268" spans="1:18">
      <c r="A1268" s="322" t="s">
        <v>290</v>
      </c>
      <c r="C1268" s="325">
        <v>2059415700</v>
      </c>
      <c r="D1268" s="322" t="s">
        <v>1610</v>
      </c>
      <c r="E1268" s="455">
        <v>910509</v>
      </c>
      <c r="F1268" s="455">
        <v>919872</v>
      </c>
      <c r="G1268" s="455">
        <v>1668124</v>
      </c>
      <c r="H1268" s="455">
        <v>1787799</v>
      </c>
      <c r="I1268" s="455">
        <v>2653028</v>
      </c>
      <c r="J1268" s="455">
        <v>2965585</v>
      </c>
      <c r="K1268" s="455">
        <v>3394330</v>
      </c>
      <c r="L1268" s="455">
        <v>4480277</v>
      </c>
      <c r="M1268" s="455">
        <v>5482965</v>
      </c>
      <c r="N1268" s="455">
        <v>7093827</v>
      </c>
      <c r="O1268" s="455">
        <v>9585012</v>
      </c>
      <c r="P1268" s="455">
        <v>15691845</v>
      </c>
    </row>
    <row r="1269" spans="1:18">
      <c r="A1269" s="322" t="s">
        <v>290</v>
      </c>
      <c r="C1269" s="325">
        <v>2059417900</v>
      </c>
      <c r="D1269" s="322" t="s">
        <v>1611</v>
      </c>
      <c r="E1269" s="455">
        <v>85589</v>
      </c>
      <c r="M1269" s="455">
        <v>61560</v>
      </c>
      <c r="N1269" s="455">
        <v>38200</v>
      </c>
      <c r="O1269" s="455">
        <v>34860</v>
      </c>
      <c r="P1269" s="455">
        <v>24620</v>
      </c>
      <c r="Q1269" s="455">
        <v>28180</v>
      </c>
      <c r="R1269" s="455">
        <v>33201</v>
      </c>
    </row>
    <row r="1270" spans="1:18">
      <c r="A1270" s="322" t="s">
        <v>290</v>
      </c>
      <c r="C1270" s="325">
        <v>2059433000</v>
      </c>
      <c r="D1270" s="322" t="s">
        <v>1612</v>
      </c>
      <c r="I1270" s="455">
        <v>265500</v>
      </c>
      <c r="J1270" s="455">
        <v>505990</v>
      </c>
      <c r="K1270" s="455">
        <v>440667</v>
      </c>
      <c r="L1270" s="455">
        <v>481010</v>
      </c>
      <c r="M1270" s="455">
        <v>725746</v>
      </c>
      <c r="N1270" s="455">
        <v>790136</v>
      </c>
      <c r="O1270" s="455">
        <v>794738</v>
      </c>
      <c r="P1270" s="455">
        <v>1146571</v>
      </c>
      <c r="Q1270" s="455">
        <v>1174920</v>
      </c>
      <c r="R1270" s="455">
        <v>1462865</v>
      </c>
    </row>
    <row r="1271" spans="1:18">
      <c r="A1271" s="322" t="s">
        <v>290</v>
      </c>
      <c r="C1271" s="325">
        <v>2059435000</v>
      </c>
      <c r="D1271" s="322" t="s">
        <v>1613</v>
      </c>
      <c r="E1271" s="455">
        <v>4221209</v>
      </c>
      <c r="F1271" s="455">
        <v>4667714</v>
      </c>
      <c r="G1271" s="455">
        <v>3601586</v>
      </c>
      <c r="H1271" s="455">
        <v>3662993</v>
      </c>
      <c r="I1271" s="455">
        <v>5744919</v>
      </c>
      <c r="J1271" s="455">
        <v>9780305</v>
      </c>
      <c r="K1271" s="455">
        <v>7108353</v>
      </c>
      <c r="L1271" s="455">
        <v>9547511</v>
      </c>
      <c r="M1271" s="455">
        <v>15475181</v>
      </c>
      <c r="N1271" s="455">
        <v>16066766</v>
      </c>
      <c r="O1271" s="455">
        <v>15315215</v>
      </c>
      <c r="P1271" s="455">
        <v>18731022</v>
      </c>
      <c r="Q1271" s="455">
        <v>17559447</v>
      </c>
      <c r="R1271" s="455">
        <v>23543437</v>
      </c>
    </row>
    <row r="1272" spans="1:18">
      <c r="A1272" s="322" t="s">
        <v>290</v>
      </c>
      <c r="C1272" s="325">
        <v>2059510000</v>
      </c>
      <c r="D1272" s="322" t="s">
        <v>1614</v>
      </c>
      <c r="E1272" s="455">
        <v>1049245</v>
      </c>
      <c r="F1272" s="455">
        <v>1445826</v>
      </c>
      <c r="G1272" s="455">
        <v>1557098</v>
      </c>
      <c r="H1272" s="455">
        <v>2169708</v>
      </c>
      <c r="I1272" s="455">
        <v>1398065</v>
      </c>
      <c r="J1272" s="455">
        <v>2157184</v>
      </c>
      <c r="K1272" s="455">
        <v>1760235</v>
      </c>
      <c r="L1272" s="455">
        <v>1599179</v>
      </c>
      <c r="M1272" s="455">
        <v>1613520</v>
      </c>
      <c r="N1272" s="455">
        <v>1795510</v>
      </c>
      <c r="O1272" s="455">
        <v>2134360</v>
      </c>
      <c r="P1272" s="455">
        <v>1099379</v>
      </c>
      <c r="Q1272" s="455">
        <v>1081273</v>
      </c>
      <c r="R1272" s="455">
        <v>1116303</v>
      </c>
    </row>
    <row r="1273" spans="1:18">
      <c r="A1273" s="322" t="s">
        <v>290</v>
      </c>
      <c r="C1273" s="325">
        <v>2059521000</v>
      </c>
      <c r="D1273" s="322" t="s">
        <v>1615</v>
      </c>
      <c r="E1273" s="455">
        <v>3965</v>
      </c>
      <c r="F1273" s="455">
        <v>8905</v>
      </c>
      <c r="G1273" s="455">
        <v>13879</v>
      </c>
      <c r="H1273" s="455">
        <v>23716</v>
      </c>
      <c r="I1273" s="455">
        <v>22959</v>
      </c>
      <c r="J1273" s="455">
        <v>32598</v>
      </c>
      <c r="K1273" s="455">
        <v>35050</v>
      </c>
      <c r="L1273" s="455">
        <v>45573</v>
      </c>
      <c r="M1273" s="455">
        <v>51787</v>
      </c>
      <c r="N1273" s="455">
        <v>58708</v>
      </c>
      <c r="O1273" s="455">
        <v>1275636</v>
      </c>
      <c r="P1273" s="455">
        <v>547013</v>
      </c>
      <c r="Q1273" s="455">
        <v>253913</v>
      </c>
      <c r="R1273" s="455">
        <v>676866</v>
      </c>
    </row>
    <row r="1274" spans="1:18">
      <c r="A1274" s="322" t="s">
        <v>290</v>
      </c>
      <c r="C1274" s="325">
        <v>2059575000</v>
      </c>
      <c r="D1274" s="322" t="s">
        <v>1616</v>
      </c>
      <c r="E1274" s="455">
        <v>70400</v>
      </c>
      <c r="F1274" s="455">
        <v>74727</v>
      </c>
      <c r="G1274" s="455">
        <v>123599</v>
      </c>
      <c r="H1274" s="455">
        <v>79720</v>
      </c>
      <c r="I1274" s="455">
        <v>50018</v>
      </c>
      <c r="J1274" s="455">
        <v>119007</v>
      </c>
      <c r="K1274" s="455">
        <v>18965</v>
      </c>
      <c r="L1274" s="455">
        <v>26305</v>
      </c>
      <c r="M1274" s="455">
        <v>15633</v>
      </c>
      <c r="N1274" s="455">
        <v>14236</v>
      </c>
      <c r="O1274" s="455">
        <v>18300</v>
      </c>
      <c r="P1274" s="455">
        <v>18845</v>
      </c>
      <c r="Q1274" s="455">
        <v>13400</v>
      </c>
      <c r="R1274" s="455">
        <v>35026</v>
      </c>
    </row>
    <row r="1275" spans="1:18">
      <c r="A1275" s="322" t="s">
        <v>290</v>
      </c>
      <c r="C1275" s="325">
        <v>2059592000</v>
      </c>
      <c r="D1275" s="322" t="s">
        <v>1617</v>
      </c>
    </row>
    <row r="1276" spans="1:18">
      <c r="A1276" s="322" t="s">
        <v>290</v>
      </c>
      <c r="C1276" s="325">
        <v>2059594000</v>
      </c>
      <c r="D1276" s="322" t="s">
        <v>1618</v>
      </c>
      <c r="E1276" s="455">
        <v>5664510</v>
      </c>
      <c r="F1276" s="455">
        <v>5231145</v>
      </c>
      <c r="G1276" s="455">
        <v>4810553</v>
      </c>
      <c r="H1276" s="455">
        <v>1132459</v>
      </c>
      <c r="I1276" s="455">
        <v>954374</v>
      </c>
      <c r="J1276" s="455">
        <v>987065</v>
      </c>
      <c r="K1276" s="455">
        <v>1085244</v>
      </c>
      <c r="L1276" s="455">
        <v>990514</v>
      </c>
      <c r="M1276" s="455">
        <v>1231630</v>
      </c>
      <c r="N1276" s="455">
        <v>1332413</v>
      </c>
      <c r="O1276" s="455">
        <v>778645</v>
      </c>
      <c r="P1276" s="455">
        <v>263234</v>
      </c>
      <c r="Q1276" s="455">
        <v>276671</v>
      </c>
      <c r="R1276" s="455">
        <v>225164</v>
      </c>
    </row>
    <row r="1277" spans="1:18">
      <c r="A1277" s="322" t="s">
        <v>290</v>
      </c>
      <c r="C1277" s="325">
        <v>2059595300</v>
      </c>
      <c r="D1277" s="322" t="s">
        <v>1619</v>
      </c>
      <c r="E1277" s="455">
        <v>2460</v>
      </c>
      <c r="H1277" s="455">
        <v>586792</v>
      </c>
    </row>
    <row r="1278" spans="1:18">
      <c r="A1278" s="322" t="s">
        <v>290</v>
      </c>
      <c r="C1278" s="325">
        <v>2059595700</v>
      </c>
      <c r="D1278" s="322" t="s">
        <v>1620</v>
      </c>
      <c r="E1278" s="455">
        <v>1158100</v>
      </c>
      <c r="F1278" s="455">
        <v>1527740</v>
      </c>
      <c r="G1278" s="455">
        <v>1889032</v>
      </c>
      <c r="H1278" s="455">
        <v>6006</v>
      </c>
      <c r="I1278" s="455">
        <v>77547</v>
      </c>
      <c r="J1278" s="455">
        <v>25699</v>
      </c>
    </row>
    <row r="1279" spans="1:18">
      <c r="A1279" s="322" t="s">
        <v>290</v>
      </c>
      <c r="C1279" s="325">
        <v>2059596300</v>
      </c>
      <c r="D1279" s="322" t="s">
        <v>1621</v>
      </c>
      <c r="O1279" s="455">
        <v>53</v>
      </c>
    </row>
    <row r="1280" spans="1:18">
      <c r="A1280" s="322" t="s">
        <v>290</v>
      </c>
      <c r="C1280" s="325">
        <v>2059596500</v>
      </c>
      <c r="D1280" s="322" t="s">
        <v>1622</v>
      </c>
      <c r="I1280" s="455">
        <v>4728</v>
      </c>
      <c r="J1280" s="455">
        <v>4002</v>
      </c>
      <c r="K1280" s="455">
        <v>6020</v>
      </c>
    </row>
    <row r="1281" spans="1:18">
      <c r="A1281" s="322" t="s">
        <v>290</v>
      </c>
      <c r="C1281" s="325">
        <v>2059596700</v>
      </c>
      <c r="D1281" s="322" t="s">
        <v>1623</v>
      </c>
      <c r="E1281" s="455">
        <v>195247</v>
      </c>
      <c r="F1281" s="455">
        <v>244600</v>
      </c>
      <c r="G1281" s="455">
        <v>262050</v>
      </c>
      <c r="H1281" s="455">
        <v>201373</v>
      </c>
      <c r="I1281" s="455">
        <v>127053</v>
      </c>
      <c r="J1281" s="455">
        <v>183860</v>
      </c>
      <c r="K1281" s="455">
        <v>181481</v>
      </c>
      <c r="L1281" s="455">
        <v>179972</v>
      </c>
      <c r="M1281" s="455">
        <v>175590</v>
      </c>
      <c r="N1281" s="455">
        <v>197593</v>
      </c>
      <c r="O1281" s="455">
        <v>133592</v>
      </c>
      <c r="P1281" s="455">
        <v>16305</v>
      </c>
      <c r="Q1281" s="455">
        <v>25270</v>
      </c>
      <c r="R1281" s="455">
        <v>24600</v>
      </c>
    </row>
    <row r="1282" spans="1:18">
      <c r="A1282" s="322" t="s">
        <v>290</v>
      </c>
      <c r="C1282" s="325">
        <v>2059597100</v>
      </c>
      <c r="D1282" s="322" t="s">
        <v>1624</v>
      </c>
    </row>
    <row r="1283" spans="1:18">
      <c r="A1283" s="322" t="s">
        <v>290</v>
      </c>
      <c r="C1283" s="325">
        <v>2059300000</v>
      </c>
      <c r="D1283" s="322" t="s">
        <v>1625</v>
      </c>
      <c r="Q1283" s="455">
        <v>3776883</v>
      </c>
      <c r="R1283" s="455">
        <v>1067</v>
      </c>
    </row>
    <row r="1284" spans="1:18">
      <c r="A1284" s="322" t="s">
        <v>290</v>
      </c>
      <c r="C1284" s="325">
        <v>2059599000</v>
      </c>
      <c r="D1284" s="322" t="s">
        <v>1626</v>
      </c>
      <c r="E1284" s="455">
        <v>7689200</v>
      </c>
      <c r="F1284" s="455">
        <v>11761060</v>
      </c>
      <c r="G1284" s="455">
        <v>14600536</v>
      </c>
      <c r="H1284" s="455">
        <v>71615223</v>
      </c>
      <c r="I1284" s="455">
        <v>118361378</v>
      </c>
      <c r="J1284" s="455">
        <v>89188557</v>
      </c>
      <c r="K1284" s="455">
        <v>80244707</v>
      </c>
      <c r="L1284" s="455">
        <v>106593630</v>
      </c>
      <c r="M1284" s="455">
        <v>117672981</v>
      </c>
    </row>
    <row r="1285" spans="1:18">
      <c r="A1285" s="322" t="s">
        <v>290</v>
      </c>
      <c r="C1285" s="325">
        <v>2059599300</v>
      </c>
      <c r="D1285" s="322" t="s">
        <v>1627</v>
      </c>
      <c r="O1285" s="455">
        <v>7651</v>
      </c>
      <c r="P1285" s="455">
        <v>5127</v>
      </c>
    </row>
    <row r="1286" spans="1:18">
      <c r="A1286" s="322" t="s">
        <v>290</v>
      </c>
      <c r="C1286" s="325">
        <v>2059599700</v>
      </c>
      <c r="D1286" s="322" t="s">
        <v>1628</v>
      </c>
      <c r="N1286" s="455">
        <v>119665063</v>
      </c>
      <c r="O1286" s="455">
        <v>117766557</v>
      </c>
      <c r="P1286" s="455">
        <v>96156476</v>
      </c>
    </row>
    <row r="1287" spans="1:18">
      <c r="A1287" s="322" t="s">
        <v>290</v>
      </c>
      <c r="C1287" s="325">
        <v>2059415800</v>
      </c>
      <c r="D1287" s="322" t="s">
        <v>1629</v>
      </c>
      <c r="Q1287" s="455">
        <v>16689001</v>
      </c>
      <c r="R1287" s="455">
        <v>20908764</v>
      </c>
    </row>
    <row r="1288" spans="1:18">
      <c r="A1288" s="322" t="s">
        <v>290</v>
      </c>
      <c r="C1288" s="325">
        <v>2059605000</v>
      </c>
      <c r="D1288" s="322" t="s">
        <v>1630</v>
      </c>
      <c r="F1288" s="455">
        <v>13492</v>
      </c>
      <c r="G1288" s="455">
        <v>15838</v>
      </c>
      <c r="H1288" s="455">
        <v>17604</v>
      </c>
      <c r="I1288" s="455">
        <v>14640</v>
      </c>
      <c r="K1288" s="455">
        <v>9545</v>
      </c>
      <c r="L1288" s="455">
        <v>2825</v>
      </c>
      <c r="M1288" s="455">
        <v>10478</v>
      </c>
      <c r="N1288" s="455">
        <v>15507</v>
      </c>
      <c r="O1288" s="455">
        <v>16854</v>
      </c>
      <c r="P1288" s="455">
        <v>71906</v>
      </c>
      <c r="Q1288" s="455">
        <v>424344</v>
      </c>
      <c r="R1288" s="455">
        <v>1152648</v>
      </c>
    </row>
    <row r="1289" spans="1:18">
      <c r="A1289" s="322" t="s">
        <v>290</v>
      </c>
      <c r="C1289" s="325">
        <v>2060113000</v>
      </c>
      <c r="D1289" s="322" t="s">
        <v>1631</v>
      </c>
      <c r="J1289" s="455">
        <v>774531</v>
      </c>
      <c r="K1289" s="455">
        <v>2541971</v>
      </c>
      <c r="L1289" s="455">
        <v>3393498</v>
      </c>
      <c r="M1289" s="455">
        <v>363964</v>
      </c>
    </row>
    <row r="1290" spans="1:18">
      <c r="A1290" s="322" t="s">
        <v>290</v>
      </c>
      <c r="C1290" s="325">
        <v>2060119000</v>
      </c>
      <c r="D1290" s="322" t="s">
        <v>1632</v>
      </c>
      <c r="I1290" s="455">
        <v>1633846</v>
      </c>
      <c r="J1290" s="455">
        <v>2154971</v>
      </c>
      <c r="K1290" s="455">
        <v>2250419</v>
      </c>
      <c r="L1290" s="455">
        <v>2407829</v>
      </c>
      <c r="M1290" s="455">
        <v>2465130</v>
      </c>
      <c r="N1290" s="455">
        <v>2448006</v>
      </c>
      <c r="O1290" s="455">
        <v>2438105</v>
      </c>
      <c r="P1290" s="455">
        <v>2395468</v>
      </c>
      <c r="Q1290" s="455">
        <v>2416144</v>
      </c>
      <c r="R1290" s="455">
        <v>2171059</v>
      </c>
    </row>
    <row r="1291" spans="1:18">
      <c r="A1291" s="322" t="s">
        <v>290</v>
      </c>
      <c r="C1291" s="325">
        <v>2060124000</v>
      </c>
      <c r="D1291" s="322" t="s">
        <v>1633</v>
      </c>
      <c r="H1291" s="455">
        <v>34823</v>
      </c>
      <c r="J1291" s="455">
        <v>1353</v>
      </c>
    </row>
    <row r="1292" spans="1:18">
      <c r="A1292" s="322" t="s">
        <v>290</v>
      </c>
      <c r="C1292" s="325">
        <v>2060134000</v>
      </c>
      <c r="D1292" s="322" t="s">
        <v>1634</v>
      </c>
      <c r="I1292" s="455">
        <v>8400</v>
      </c>
      <c r="J1292" s="455">
        <v>9223</v>
      </c>
      <c r="K1292" s="455">
        <v>2373</v>
      </c>
    </row>
    <row r="1293" spans="1:18">
      <c r="A1293" s="322" t="s">
        <v>290</v>
      </c>
      <c r="C1293" s="325">
        <v>2060144000</v>
      </c>
      <c r="D1293" s="322" t="s">
        <v>1635</v>
      </c>
      <c r="K1293" s="455">
        <v>48</v>
      </c>
      <c r="L1293" s="455">
        <v>72</v>
      </c>
    </row>
    <row r="1294" spans="1:18">
      <c r="A1294" s="322" t="s">
        <v>290</v>
      </c>
      <c r="C1294" s="325">
        <v>2110206000</v>
      </c>
      <c r="D1294" s="322" t="s">
        <v>1636</v>
      </c>
      <c r="P1294" s="455">
        <v>2</v>
      </c>
      <c r="Q1294" s="455">
        <v>17</v>
      </c>
      <c r="R1294" s="455">
        <v>15</v>
      </c>
    </row>
    <row r="1295" spans="1:18">
      <c r="A1295" s="322" t="s">
        <v>290</v>
      </c>
      <c r="C1295" s="325">
        <v>2060234000</v>
      </c>
      <c r="D1295" s="322" t="s">
        <v>1637</v>
      </c>
      <c r="I1295" s="455">
        <v>3671258</v>
      </c>
      <c r="J1295" s="455">
        <v>6457846</v>
      </c>
      <c r="K1295" s="455">
        <v>6809758</v>
      </c>
      <c r="L1295" s="455">
        <v>5889575</v>
      </c>
      <c r="M1295" s="455">
        <v>5613216</v>
      </c>
      <c r="N1295" s="455">
        <v>6236966</v>
      </c>
      <c r="O1295" s="455">
        <v>4933427</v>
      </c>
      <c r="P1295" s="455">
        <v>3418959</v>
      </c>
      <c r="Q1295" s="455">
        <v>3005171</v>
      </c>
      <c r="R1295" s="455">
        <v>2906578</v>
      </c>
    </row>
    <row r="1296" spans="1:18">
      <c r="A1296" s="322" t="s">
        <v>290</v>
      </c>
      <c r="C1296" s="325">
        <v>2060239000</v>
      </c>
      <c r="D1296" s="322" t="s">
        <v>1638</v>
      </c>
      <c r="E1296" s="455">
        <v>4788393</v>
      </c>
      <c r="F1296" s="455">
        <v>5586932</v>
      </c>
      <c r="G1296" s="455">
        <v>6747418</v>
      </c>
      <c r="H1296" s="455">
        <v>4440737</v>
      </c>
    </row>
    <row r="1297" spans="1:18">
      <c r="A1297" s="322" t="s">
        <v>290</v>
      </c>
      <c r="C1297" s="325">
        <v>2059580000</v>
      </c>
      <c r="D1297" s="322" t="s">
        <v>1639</v>
      </c>
      <c r="Q1297" s="455">
        <v>88557630</v>
      </c>
      <c r="R1297" s="455">
        <v>153023230</v>
      </c>
    </row>
    <row r="1298" spans="1:18">
      <c r="A1298" s="322" t="s">
        <v>290</v>
      </c>
      <c r="C1298" s="325">
        <v>2110318000</v>
      </c>
      <c r="D1298" s="322" t="s">
        <v>1640</v>
      </c>
      <c r="P1298" s="455">
        <v>1</v>
      </c>
      <c r="Q1298" s="455">
        <v>3</v>
      </c>
    </row>
    <row r="1299" spans="1:18">
      <c r="A1299" s="322" t="s">
        <v>290</v>
      </c>
      <c r="C1299" s="325">
        <v>2110207000</v>
      </c>
      <c r="D1299" s="322" t="s">
        <v>1641</v>
      </c>
      <c r="M1299" s="455">
        <v>4</v>
      </c>
      <c r="O1299" s="455">
        <v>11</v>
      </c>
      <c r="P1299" s="455">
        <v>3</v>
      </c>
    </row>
    <row r="1300" spans="1:18">
      <c r="A1300" s="322" t="s">
        <v>290</v>
      </c>
      <c r="C1300" s="325">
        <v>2110313000</v>
      </c>
      <c r="D1300" s="322" t="s">
        <v>1642</v>
      </c>
      <c r="O1300" s="455">
        <v>1</v>
      </c>
    </row>
    <row r="1301" spans="1:18">
      <c r="A1301" s="322" t="s">
        <v>290</v>
      </c>
      <c r="C1301" s="325">
        <v>2110315500</v>
      </c>
      <c r="D1301" s="322" t="s">
        <v>1643</v>
      </c>
      <c r="M1301" s="455">
        <v>3</v>
      </c>
    </row>
    <row r="1302" spans="1:18">
      <c r="A1302" s="322" t="s">
        <v>290</v>
      </c>
      <c r="C1302" s="325">
        <v>2110315900</v>
      </c>
      <c r="D1302" s="322" t="s">
        <v>1644</v>
      </c>
      <c r="H1302" s="455">
        <v>6</v>
      </c>
      <c r="K1302" s="455">
        <v>1</v>
      </c>
      <c r="L1302" s="455">
        <v>1</v>
      </c>
      <c r="M1302" s="455">
        <v>10</v>
      </c>
      <c r="N1302" s="455">
        <v>22</v>
      </c>
    </row>
    <row r="1303" spans="1:18">
      <c r="A1303" s="322" t="s">
        <v>290</v>
      </c>
      <c r="C1303" s="325">
        <v>2110317000</v>
      </c>
      <c r="D1303" s="322" t="s">
        <v>1645</v>
      </c>
      <c r="N1303" s="455">
        <v>1</v>
      </c>
      <c r="O1303" s="455">
        <v>1</v>
      </c>
      <c r="P1303" s="455">
        <v>1</v>
      </c>
      <c r="Q1303" s="455">
        <v>2</v>
      </c>
    </row>
    <row r="1304" spans="1:18">
      <c r="A1304" s="322" t="s">
        <v>290</v>
      </c>
      <c r="C1304" s="325">
        <v>2059599400</v>
      </c>
      <c r="D1304" s="322" t="s">
        <v>1646</v>
      </c>
      <c r="Q1304" s="455">
        <v>74445</v>
      </c>
      <c r="R1304" s="455">
        <v>156792</v>
      </c>
    </row>
    <row r="1305" spans="1:18">
      <c r="A1305" s="322" t="s">
        <v>290</v>
      </c>
      <c r="C1305" s="325">
        <v>2110320000</v>
      </c>
      <c r="D1305" s="322" t="s">
        <v>1647</v>
      </c>
      <c r="N1305" s="455">
        <v>32</v>
      </c>
      <c r="P1305" s="455">
        <v>1</v>
      </c>
    </row>
    <row r="1306" spans="1:18">
      <c r="A1306" s="322" t="s">
        <v>290</v>
      </c>
      <c r="C1306" s="325">
        <v>2110510000</v>
      </c>
      <c r="D1306" s="322" t="s">
        <v>1648</v>
      </c>
    </row>
    <row r="1307" spans="1:18">
      <c r="A1307" s="322" t="s">
        <v>290</v>
      </c>
      <c r="C1307" s="325">
        <v>2110605500</v>
      </c>
      <c r="D1307" s="322" t="s">
        <v>1649</v>
      </c>
    </row>
    <row r="1308" spans="1:18">
      <c r="A1308" s="322" t="s">
        <v>290</v>
      </c>
      <c r="C1308" s="325">
        <v>2120118000</v>
      </c>
      <c r="D1308" s="322" t="s">
        <v>1650</v>
      </c>
    </row>
    <row r="1309" spans="1:18">
      <c r="A1309" s="322" t="s">
        <v>290</v>
      </c>
      <c r="C1309" s="325">
        <v>2120125000</v>
      </c>
      <c r="D1309" s="322" t="s">
        <v>1651</v>
      </c>
    </row>
    <row r="1310" spans="1:18">
      <c r="A1310" s="322" t="s">
        <v>290</v>
      </c>
      <c r="C1310" s="325">
        <v>2120134000</v>
      </c>
      <c r="D1310" s="322" t="s">
        <v>1652</v>
      </c>
    </row>
    <row r="1311" spans="1:18">
      <c r="A1311" s="322" t="s">
        <v>290</v>
      </c>
      <c r="C1311" s="325">
        <v>2120136000</v>
      </c>
      <c r="D1311" s="322" t="s">
        <v>1653</v>
      </c>
    </row>
    <row r="1312" spans="1:18">
      <c r="A1312" s="322" t="s">
        <v>290</v>
      </c>
      <c r="C1312" s="325">
        <v>2120138000</v>
      </c>
      <c r="D1312" s="322" t="s">
        <v>1654</v>
      </c>
    </row>
    <row r="1313" spans="1:18">
      <c r="A1313" s="322" t="s">
        <v>290</v>
      </c>
      <c r="C1313" s="325">
        <v>2120212500</v>
      </c>
      <c r="D1313" s="322" t="s">
        <v>1655</v>
      </c>
    </row>
    <row r="1314" spans="1:18">
      <c r="A1314" s="322" t="s">
        <v>290</v>
      </c>
      <c r="C1314" s="325">
        <v>2120242000</v>
      </c>
      <c r="D1314" s="322" t="s">
        <v>1656</v>
      </c>
    </row>
    <row r="1315" spans="1:18">
      <c r="A1315" s="322" t="s">
        <v>290</v>
      </c>
      <c r="C1315" s="325">
        <v>2120244000</v>
      </c>
      <c r="D1315" s="322" t="s">
        <v>1657</v>
      </c>
    </row>
    <row r="1316" spans="1:18">
      <c r="A1316" s="322" t="s">
        <v>290</v>
      </c>
      <c r="C1316" s="325">
        <v>2110204000</v>
      </c>
      <c r="D1316" s="322" t="s">
        <v>1658</v>
      </c>
      <c r="Q1316" s="455">
        <v>3</v>
      </c>
      <c r="R1316" s="455">
        <v>11</v>
      </c>
    </row>
    <row r="1317" spans="1:18">
      <c r="A1317" s="322" t="s">
        <v>290</v>
      </c>
      <c r="C1317" s="325">
        <v>2211203000</v>
      </c>
      <c r="D1317" s="322" t="s">
        <v>306</v>
      </c>
      <c r="E1317" s="455">
        <v>1380</v>
      </c>
      <c r="Q1317" s="455">
        <v>4792</v>
      </c>
      <c r="R1317" s="455">
        <v>5850</v>
      </c>
    </row>
    <row r="1318" spans="1:18">
      <c r="A1318" s="322" t="s">
        <v>290</v>
      </c>
      <c r="C1318" s="325">
        <v>2211205000</v>
      </c>
      <c r="D1318" s="322" t="s">
        <v>307</v>
      </c>
      <c r="E1318" s="455">
        <v>9766</v>
      </c>
      <c r="F1318" s="455">
        <v>11514</v>
      </c>
      <c r="G1318" s="455">
        <v>11750</v>
      </c>
      <c r="H1318" s="455">
        <v>10810</v>
      </c>
      <c r="I1318" s="455">
        <v>7191</v>
      </c>
      <c r="J1318" s="455">
        <v>12365</v>
      </c>
      <c r="K1318" s="455">
        <v>13168</v>
      </c>
      <c r="L1318" s="455">
        <v>12197</v>
      </c>
      <c r="M1318" s="455">
        <v>13510</v>
      </c>
      <c r="N1318" s="455">
        <v>13958</v>
      </c>
      <c r="O1318" s="455">
        <v>8874</v>
      </c>
      <c r="P1318" s="455">
        <v>10724</v>
      </c>
      <c r="Q1318" s="455">
        <v>12550</v>
      </c>
      <c r="R1318" s="455">
        <v>23649</v>
      </c>
    </row>
    <row r="1319" spans="1:18">
      <c r="A1319" s="322" t="s">
        <v>290</v>
      </c>
      <c r="C1319" s="325">
        <v>2219201300</v>
      </c>
      <c r="D1319" s="322" t="s">
        <v>1659</v>
      </c>
      <c r="E1319" s="455">
        <v>43272</v>
      </c>
      <c r="F1319" s="455">
        <v>44957</v>
      </c>
      <c r="G1319" s="455">
        <v>48391</v>
      </c>
      <c r="H1319" s="455">
        <v>21824</v>
      </c>
      <c r="I1319" s="455">
        <v>14648</v>
      </c>
      <c r="J1319" s="455">
        <v>21929</v>
      </c>
      <c r="K1319" s="455">
        <v>19834</v>
      </c>
      <c r="L1319" s="455">
        <v>19522</v>
      </c>
      <c r="M1319" s="455">
        <v>22131</v>
      </c>
      <c r="N1319" s="455">
        <v>19803</v>
      </c>
      <c r="O1319" s="455">
        <v>20237</v>
      </c>
      <c r="P1319" s="455">
        <v>19744</v>
      </c>
      <c r="Q1319" s="455">
        <v>19658</v>
      </c>
      <c r="R1319" s="455">
        <v>16612</v>
      </c>
    </row>
    <row r="1320" spans="1:18">
      <c r="A1320" s="322" t="s">
        <v>290</v>
      </c>
      <c r="C1320" s="325">
        <v>2219203000</v>
      </c>
      <c r="D1320" s="322" t="s">
        <v>1660</v>
      </c>
      <c r="E1320" s="455">
        <v>5650</v>
      </c>
      <c r="F1320" s="455">
        <v>4897</v>
      </c>
      <c r="G1320" s="455">
        <v>5382</v>
      </c>
      <c r="H1320" s="455">
        <v>5377</v>
      </c>
      <c r="I1320" s="455">
        <v>4703</v>
      </c>
      <c r="J1320" s="455">
        <v>4771</v>
      </c>
      <c r="K1320" s="455">
        <v>3580</v>
      </c>
      <c r="L1320" s="455">
        <v>4223</v>
      </c>
      <c r="M1320" s="455">
        <v>3570</v>
      </c>
      <c r="N1320" s="455">
        <v>2988</v>
      </c>
      <c r="O1320" s="455">
        <v>30177</v>
      </c>
      <c r="P1320" s="455">
        <v>40512</v>
      </c>
      <c r="Q1320" s="455">
        <v>45757</v>
      </c>
      <c r="R1320" s="455">
        <v>63263</v>
      </c>
    </row>
    <row r="1321" spans="1:18">
      <c r="A1321" s="322" t="s">
        <v>290</v>
      </c>
      <c r="C1321" s="325">
        <v>2219507000</v>
      </c>
      <c r="D1321" s="322" t="s">
        <v>1661</v>
      </c>
      <c r="P1321" s="455">
        <v>865</v>
      </c>
      <c r="Q1321" s="455">
        <v>1419</v>
      </c>
      <c r="R1321" s="455">
        <v>1625</v>
      </c>
    </row>
    <row r="1322" spans="1:18">
      <c r="A1322" s="322" t="s">
        <v>290</v>
      </c>
      <c r="C1322" s="325">
        <v>2219207000</v>
      </c>
      <c r="D1322" s="322" t="s">
        <v>1662</v>
      </c>
      <c r="E1322" s="455">
        <v>109559</v>
      </c>
      <c r="F1322" s="455">
        <v>111710</v>
      </c>
      <c r="G1322" s="455">
        <v>103804</v>
      </c>
      <c r="H1322" s="455">
        <v>83453</v>
      </c>
      <c r="I1322" s="455">
        <v>33774</v>
      </c>
      <c r="J1322" s="455">
        <v>38757</v>
      </c>
      <c r="K1322" s="455">
        <v>51052</v>
      </c>
      <c r="L1322" s="455">
        <v>37728</v>
      </c>
      <c r="M1322" s="455">
        <v>32651</v>
      </c>
      <c r="N1322" s="455">
        <v>28149</v>
      </c>
      <c r="O1322" s="455">
        <v>16860</v>
      </c>
      <c r="P1322" s="455">
        <v>11866</v>
      </c>
      <c r="Q1322" s="455">
        <v>15040</v>
      </c>
      <c r="R1322" s="455">
        <v>11984</v>
      </c>
    </row>
    <row r="1323" spans="1:18">
      <c r="A1323" s="322" t="s">
        <v>290</v>
      </c>
      <c r="C1323" s="325">
        <v>2219208700</v>
      </c>
      <c r="D1323" s="322" t="s">
        <v>1663</v>
      </c>
      <c r="E1323" s="455">
        <v>206100</v>
      </c>
      <c r="F1323" s="455">
        <v>206912</v>
      </c>
      <c r="G1323" s="455">
        <v>266012</v>
      </c>
      <c r="H1323" s="455">
        <v>200316</v>
      </c>
      <c r="I1323" s="455">
        <v>183447</v>
      </c>
      <c r="J1323" s="455">
        <v>242570</v>
      </c>
      <c r="K1323" s="455">
        <v>188229</v>
      </c>
      <c r="M1323" s="455">
        <v>99</v>
      </c>
    </row>
    <row r="1324" spans="1:18">
      <c r="A1324" s="322" t="s">
        <v>290</v>
      </c>
      <c r="C1324" s="325">
        <v>2219305500</v>
      </c>
      <c r="D1324" s="322" t="s">
        <v>1664</v>
      </c>
      <c r="E1324" s="455">
        <v>7462</v>
      </c>
      <c r="F1324" s="455">
        <v>2664</v>
      </c>
      <c r="G1324" s="455">
        <v>2375</v>
      </c>
      <c r="H1324" s="455">
        <v>825</v>
      </c>
      <c r="I1324" s="455">
        <v>2764</v>
      </c>
      <c r="J1324" s="455">
        <v>2775</v>
      </c>
      <c r="K1324" s="455">
        <v>1516</v>
      </c>
      <c r="L1324" s="455">
        <v>2493</v>
      </c>
      <c r="M1324" s="455">
        <v>9749</v>
      </c>
      <c r="N1324" s="455">
        <v>12141</v>
      </c>
      <c r="O1324" s="455">
        <v>55763</v>
      </c>
      <c r="P1324" s="455">
        <v>170336</v>
      </c>
      <c r="Q1324" s="455">
        <v>280787</v>
      </c>
      <c r="R1324" s="455">
        <v>300362</v>
      </c>
    </row>
    <row r="1325" spans="1:18">
      <c r="A1325" s="322" t="s">
        <v>290</v>
      </c>
      <c r="C1325" s="325">
        <v>2219305900</v>
      </c>
      <c r="D1325" s="322" t="s">
        <v>1665</v>
      </c>
      <c r="I1325" s="455">
        <v>15</v>
      </c>
      <c r="N1325" s="455">
        <v>9</v>
      </c>
      <c r="O1325" s="455">
        <v>8</v>
      </c>
    </row>
    <row r="1326" spans="1:18">
      <c r="A1326" s="322" t="s">
        <v>290</v>
      </c>
      <c r="C1326" s="325">
        <v>2219307000</v>
      </c>
      <c r="D1326" s="322" t="s">
        <v>1666</v>
      </c>
      <c r="I1326" s="455">
        <v>10</v>
      </c>
      <c r="K1326" s="455">
        <v>8</v>
      </c>
      <c r="L1326" s="455">
        <v>12</v>
      </c>
      <c r="M1326" s="455">
        <v>118</v>
      </c>
    </row>
    <row r="1327" spans="1:18">
      <c r="A1327" s="322" t="s">
        <v>290</v>
      </c>
      <c r="C1327" s="325">
        <v>2219405000</v>
      </c>
      <c r="D1327" s="322" t="s">
        <v>1667</v>
      </c>
      <c r="N1327" s="455">
        <v>40</v>
      </c>
    </row>
    <row r="1328" spans="1:18">
      <c r="A1328" s="322" t="s">
        <v>290</v>
      </c>
      <c r="C1328" s="325">
        <v>2219505000</v>
      </c>
      <c r="D1328" s="322" t="s">
        <v>1668</v>
      </c>
    </row>
    <row r="1329" spans="1:18">
      <c r="A1329" s="322" t="s">
        <v>290</v>
      </c>
      <c r="C1329" s="325">
        <v>2219600000</v>
      </c>
      <c r="D1329" s="322" t="s">
        <v>1669</v>
      </c>
      <c r="H1329" s="455">
        <v>63738</v>
      </c>
      <c r="I1329" s="455">
        <v>324488</v>
      </c>
      <c r="J1329" s="455">
        <v>279642</v>
      </c>
      <c r="K1329" s="455">
        <v>49817</v>
      </c>
      <c r="L1329" s="455">
        <v>40434</v>
      </c>
      <c r="M1329" s="455">
        <v>67011</v>
      </c>
      <c r="N1329" s="455">
        <v>42033</v>
      </c>
      <c r="O1329" s="455">
        <v>24258</v>
      </c>
      <c r="P1329" s="455">
        <v>19562</v>
      </c>
      <c r="Q1329" s="455">
        <v>16534</v>
      </c>
      <c r="R1329" s="455">
        <v>63458</v>
      </c>
    </row>
    <row r="1330" spans="1:18">
      <c r="A1330" s="322" t="s">
        <v>290</v>
      </c>
      <c r="C1330" s="325">
        <v>2219732300</v>
      </c>
      <c r="D1330" s="322" t="s">
        <v>1670</v>
      </c>
      <c r="E1330" s="455">
        <v>24037</v>
      </c>
      <c r="F1330" s="455">
        <v>26570</v>
      </c>
      <c r="G1330" s="455">
        <v>34268</v>
      </c>
      <c r="H1330" s="455">
        <v>11283</v>
      </c>
      <c r="I1330" s="455">
        <v>598929</v>
      </c>
      <c r="J1330" s="455">
        <v>5656</v>
      </c>
      <c r="K1330" s="455">
        <v>6164</v>
      </c>
      <c r="L1330" s="455">
        <v>5124</v>
      </c>
      <c r="M1330" s="455">
        <v>6226</v>
      </c>
      <c r="N1330" s="455">
        <v>5668</v>
      </c>
      <c r="O1330" s="455">
        <v>7219</v>
      </c>
      <c r="P1330" s="455">
        <v>4139</v>
      </c>
      <c r="R1330" s="455">
        <v>2080</v>
      </c>
    </row>
    <row r="1331" spans="1:18">
      <c r="A1331" s="322" t="s">
        <v>290</v>
      </c>
      <c r="C1331" s="325">
        <v>2219734500</v>
      </c>
      <c r="D1331" s="322" t="s">
        <v>1671</v>
      </c>
      <c r="E1331" s="455">
        <v>29369</v>
      </c>
      <c r="F1331" s="455">
        <v>28330</v>
      </c>
      <c r="G1331" s="455">
        <v>34668</v>
      </c>
      <c r="H1331" s="455">
        <v>25413</v>
      </c>
    </row>
    <row r="1332" spans="1:18">
      <c r="A1332" s="322" t="s">
        <v>290</v>
      </c>
      <c r="C1332" s="325">
        <v>2219734700</v>
      </c>
      <c r="D1332" s="322" t="s">
        <v>1672</v>
      </c>
      <c r="E1332" s="455">
        <v>19385</v>
      </c>
      <c r="F1332" s="455">
        <v>25676</v>
      </c>
      <c r="G1332" s="455">
        <v>39597</v>
      </c>
      <c r="H1332" s="455">
        <v>30157</v>
      </c>
      <c r="I1332" s="455">
        <v>21232</v>
      </c>
      <c r="J1332" s="455">
        <v>23166</v>
      </c>
      <c r="K1332" s="455">
        <v>25228</v>
      </c>
      <c r="L1332" s="455">
        <v>23057</v>
      </c>
      <c r="M1332" s="455">
        <v>18352</v>
      </c>
      <c r="N1332" s="455">
        <v>11497</v>
      </c>
      <c r="O1332" s="455">
        <v>11553</v>
      </c>
      <c r="P1332" s="455">
        <v>12104</v>
      </c>
      <c r="Q1332" s="455">
        <v>13216</v>
      </c>
      <c r="R1332" s="455">
        <v>14588</v>
      </c>
    </row>
    <row r="1333" spans="1:18">
      <c r="A1333" s="322" t="s">
        <v>290</v>
      </c>
      <c r="C1333" s="325">
        <v>2219734900</v>
      </c>
      <c r="D1333" s="322" t="s">
        <v>1673</v>
      </c>
      <c r="E1333" s="455">
        <v>1827</v>
      </c>
      <c r="F1333" s="455">
        <v>366</v>
      </c>
      <c r="H1333" s="455">
        <v>4956</v>
      </c>
      <c r="I1333" s="455">
        <v>4064</v>
      </c>
      <c r="J1333" s="455">
        <v>4292</v>
      </c>
      <c r="K1333" s="455">
        <v>4295</v>
      </c>
      <c r="L1333" s="455">
        <v>4256</v>
      </c>
      <c r="M1333" s="455">
        <v>10817</v>
      </c>
      <c r="N1333" s="455">
        <v>4277</v>
      </c>
      <c r="O1333" s="455">
        <v>4606</v>
      </c>
      <c r="P1333" s="455">
        <v>3867</v>
      </c>
      <c r="Q1333" s="455">
        <v>3537</v>
      </c>
      <c r="R1333" s="455">
        <v>3834</v>
      </c>
    </row>
    <row r="1334" spans="1:18">
      <c r="A1334" s="322" t="s">
        <v>290</v>
      </c>
      <c r="C1334" s="325">
        <v>2219736000</v>
      </c>
      <c r="D1334" s="322" t="s">
        <v>1674</v>
      </c>
      <c r="E1334" s="455">
        <v>68396</v>
      </c>
      <c r="F1334" s="455">
        <v>75762</v>
      </c>
      <c r="G1334" s="455">
        <v>84313</v>
      </c>
      <c r="H1334" s="455">
        <v>83556</v>
      </c>
      <c r="I1334" s="455">
        <v>24380</v>
      </c>
      <c r="J1334" s="455">
        <v>5134</v>
      </c>
    </row>
    <row r="1335" spans="1:18">
      <c r="A1335" s="322" t="s">
        <v>290</v>
      </c>
      <c r="C1335" s="325">
        <v>2219736500</v>
      </c>
      <c r="D1335" s="322" t="s">
        <v>1675</v>
      </c>
      <c r="K1335" s="455">
        <v>5086</v>
      </c>
      <c r="L1335" s="455">
        <v>5847</v>
      </c>
      <c r="M1335" s="455">
        <v>234865</v>
      </c>
      <c r="N1335" s="455">
        <v>244142</v>
      </c>
      <c r="O1335" s="455">
        <v>172244</v>
      </c>
      <c r="P1335" s="455">
        <v>245711</v>
      </c>
      <c r="Q1335" s="455">
        <v>258786</v>
      </c>
      <c r="R1335" s="455">
        <v>258482</v>
      </c>
    </row>
    <row r="1336" spans="1:18">
      <c r="A1336" s="322" t="s">
        <v>290</v>
      </c>
      <c r="C1336" s="325">
        <v>2219737900</v>
      </c>
      <c r="D1336" s="322" t="s">
        <v>1676</v>
      </c>
      <c r="E1336" s="455">
        <v>8900</v>
      </c>
      <c r="G1336" s="455">
        <v>7683011</v>
      </c>
      <c r="H1336" s="455">
        <v>9441886</v>
      </c>
      <c r="I1336" s="455">
        <v>5497946</v>
      </c>
      <c r="J1336" s="455">
        <v>7296276</v>
      </c>
      <c r="K1336" s="455">
        <v>11836551</v>
      </c>
      <c r="L1336" s="455">
        <v>13906819</v>
      </c>
      <c r="M1336" s="455">
        <v>7781525</v>
      </c>
      <c r="N1336" s="455">
        <v>9427952</v>
      </c>
      <c r="O1336" s="455">
        <v>6924812</v>
      </c>
      <c r="P1336" s="455">
        <v>3005233</v>
      </c>
      <c r="Q1336" s="455">
        <v>3192553</v>
      </c>
      <c r="R1336" s="455">
        <v>2638703</v>
      </c>
    </row>
    <row r="1337" spans="1:18">
      <c r="A1337" s="322" t="s">
        <v>290</v>
      </c>
      <c r="C1337" s="325">
        <v>2221105000</v>
      </c>
      <c r="D1337" s="322" t="s">
        <v>1677</v>
      </c>
      <c r="O1337" s="455">
        <v>54902</v>
      </c>
      <c r="P1337" s="455">
        <v>55878</v>
      </c>
      <c r="Q1337" s="455">
        <v>31934</v>
      </c>
      <c r="R1337" s="455">
        <v>24140</v>
      </c>
    </row>
    <row r="1338" spans="1:18">
      <c r="A1338" s="322" t="s">
        <v>290</v>
      </c>
      <c r="C1338" s="325">
        <v>2221107000</v>
      </c>
      <c r="D1338" s="322" t="s">
        <v>1678</v>
      </c>
      <c r="E1338" s="455">
        <v>7746004</v>
      </c>
      <c r="F1338" s="455">
        <v>9259202</v>
      </c>
      <c r="G1338" s="455">
        <v>7499913</v>
      </c>
      <c r="H1338" s="455">
        <v>9177007</v>
      </c>
    </row>
    <row r="1339" spans="1:18">
      <c r="A1339" s="322" t="s">
        <v>290</v>
      </c>
      <c r="C1339" s="325">
        <v>2221109000</v>
      </c>
      <c r="D1339" s="322" t="s">
        <v>1679</v>
      </c>
      <c r="M1339" s="455">
        <v>2186</v>
      </c>
    </row>
    <row r="1340" spans="1:18">
      <c r="A1340" s="322" t="s">
        <v>290</v>
      </c>
      <c r="C1340" s="325">
        <v>2221215300</v>
      </c>
      <c r="D1340" s="322" t="s">
        <v>1680</v>
      </c>
      <c r="E1340" s="455">
        <v>2959912</v>
      </c>
      <c r="F1340" s="455">
        <v>3377678</v>
      </c>
      <c r="G1340" s="455">
        <v>3139000</v>
      </c>
      <c r="H1340" s="455">
        <v>1672000</v>
      </c>
      <c r="I1340" s="455">
        <v>1094650</v>
      </c>
      <c r="J1340" s="455">
        <v>1214326</v>
      </c>
      <c r="K1340" s="455">
        <v>2184932</v>
      </c>
      <c r="L1340" s="455">
        <v>2612061</v>
      </c>
      <c r="M1340" s="455">
        <v>2739037</v>
      </c>
      <c r="N1340" s="455">
        <v>2365498</v>
      </c>
      <c r="O1340" s="455">
        <v>2758512</v>
      </c>
      <c r="P1340" s="455">
        <v>1711762</v>
      </c>
      <c r="Q1340" s="455">
        <v>824943</v>
      </c>
      <c r="R1340" s="455">
        <v>851185</v>
      </c>
    </row>
    <row r="1341" spans="1:18">
      <c r="A1341" s="322" t="s">
        <v>290</v>
      </c>
      <c r="C1341" s="325">
        <v>2221215500</v>
      </c>
      <c r="D1341" s="322" t="s">
        <v>1681</v>
      </c>
      <c r="L1341" s="455">
        <v>846080</v>
      </c>
      <c r="M1341" s="455">
        <v>796191</v>
      </c>
      <c r="N1341" s="455">
        <v>1165147</v>
      </c>
      <c r="O1341" s="455">
        <v>1040410</v>
      </c>
      <c r="P1341" s="455">
        <v>1849836</v>
      </c>
      <c r="Q1341" s="455">
        <v>2119625</v>
      </c>
      <c r="R1341" s="455">
        <v>3668802</v>
      </c>
    </row>
    <row r="1342" spans="1:18">
      <c r="A1342" s="322" t="s">
        <v>290</v>
      </c>
      <c r="C1342" s="325">
        <v>2221215700</v>
      </c>
      <c r="D1342" s="322" t="s">
        <v>1682</v>
      </c>
      <c r="E1342" s="455">
        <v>5074000</v>
      </c>
      <c r="F1342" s="455">
        <v>5159000</v>
      </c>
      <c r="G1342" s="455">
        <v>6370000</v>
      </c>
      <c r="H1342" s="455">
        <v>5823000</v>
      </c>
      <c r="I1342" s="455">
        <v>3724000</v>
      </c>
      <c r="J1342" s="455">
        <v>4782425</v>
      </c>
      <c r="K1342" s="455">
        <v>4438416</v>
      </c>
      <c r="L1342" s="455">
        <v>3990675</v>
      </c>
      <c r="M1342" s="455">
        <v>3954098</v>
      </c>
      <c r="N1342" s="455">
        <v>4388948</v>
      </c>
      <c r="O1342" s="455">
        <v>3333923</v>
      </c>
      <c r="P1342" s="455">
        <v>4552531</v>
      </c>
      <c r="Q1342" s="455">
        <v>5018073</v>
      </c>
      <c r="R1342" s="455">
        <v>5100307</v>
      </c>
    </row>
    <row r="1343" spans="1:18">
      <c r="A1343" s="322" t="s">
        <v>290</v>
      </c>
      <c r="C1343" s="325">
        <v>2221217000</v>
      </c>
      <c r="D1343" s="322" t="s">
        <v>1683</v>
      </c>
      <c r="M1343" s="455">
        <v>133088</v>
      </c>
      <c r="N1343" s="455">
        <v>118097</v>
      </c>
      <c r="O1343" s="455">
        <v>108689</v>
      </c>
      <c r="P1343" s="455">
        <v>109625</v>
      </c>
      <c r="Q1343" s="455">
        <v>119112</v>
      </c>
      <c r="R1343" s="455">
        <v>137853</v>
      </c>
    </row>
    <row r="1344" spans="1:18">
      <c r="A1344" s="322" t="s">
        <v>290</v>
      </c>
      <c r="C1344" s="325">
        <v>2221293500</v>
      </c>
      <c r="D1344" s="322" t="s">
        <v>1684</v>
      </c>
      <c r="I1344" s="455">
        <v>168274</v>
      </c>
      <c r="J1344" s="455">
        <v>40300</v>
      </c>
    </row>
    <row r="1345" spans="1:18">
      <c r="A1345" s="322" t="s">
        <v>290</v>
      </c>
      <c r="C1345" s="325">
        <v>2221297000</v>
      </c>
      <c r="D1345" s="322" t="s">
        <v>1685</v>
      </c>
      <c r="I1345" s="455">
        <v>436</v>
      </c>
      <c r="J1345" s="455">
        <v>115</v>
      </c>
      <c r="M1345" s="455">
        <v>1069</v>
      </c>
      <c r="N1345" s="455">
        <v>1310</v>
      </c>
      <c r="O1345" s="455">
        <v>2099</v>
      </c>
      <c r="P1345" s="455">
        <v>1059</v>
      </c>
      <c r="Q1345" s="455">
        <v>1285</v>
      </c>
      <c r="R1345" s="455">
        <v>2119</v>
      </c>
    </row>
    <row r="1346" spans="1:18">
      <c r="A1346" s="322" t="s">
        <v>290</v>
      </c>
      <c r="C1346" s="325">
        <v>2221301000</v>
      </c>
      <c r="D1346" s="322" t="s">
        <v>1686</v>
      </c>
      <c r="E1346" s="455">
        <v>22318259</v>
      </c>
      <c r="F1346" s="455">
        <v>29210565</v>
      </c>
      <c r="G1346" s="455">
        <v>25561354</v>
      </c>
      <c r="H1346" s="455">
        <v>25015645</v>
      </c>
      <c r="I1346" s="455">
        <v>24733532</v>
      </c>
      <c r="J1346" s="455">
        <v>31032795</v>
      </c>
      <c r="K1346" s="455">
        <v>33149529</v>
      </c>
      <c r="L1346" s="455">
        <v>36999298</v>
      </c>
      <c r="M1346" s="455">
        <v>37157265</v>
      </c>
      <c r="N1346" s="455">
        <v>37899575</v>
      </c>
      <c r="O1346" s="455">
        <v>37856216</v>
      </c>
      <c r="P1346" s="455">
        <v>39647656</v>
      </c>
      <c r="Q1346" s="455">
        <v>39639280</v>
      </c>
      <c r="R1346" s="455">
        <v>44453353</v>
      </c>
    </row>
    <row r="1347" spans="1:18">
      <c r="A1347" s="322" t="s">
        <v>290</v>
      </c>
      <c r="C1347" s="325">
        <v>2221301700</v>
      </c>
      <c r="D1347" s="322" t="s">
        <v>1687</v>
      </c>
      <c r="E1347" s="455">
        <v>2692775</v>
      </c>
      <c r="F1347" s="455">
        <v>3309734</v>
      </c>
      <c r="G1347" s="455">
        <v>3087433</v>
      </c>
      <c r="H1347" s="455">
        <v>702049</v>
      </c>
      <c r="I1347" s="455">
        <v>570779</v>
      </c>
      <c r="J1347" s="455">
        <v>409000</v>
      </c>
      <c r="K1347" s="455">
        <v>470000</v>
      </c>
      <c r="L1347" s="455">
        <v>478000</v>
      </c>
      <c r="M1347" s="455">
        <v>588000</v>
      </c>
      <c r="N1347" s="455">
        <v>593000</v>
      </c>
      <c r="O1347" s="455">
        <v>1105397</v>
      </c>
      <c r="P1347" s="455">
        <v>1499447</v>
      </c>
      <c r="Q1347" s="455">
        <v>1980449</v>
      </c>
      <c r="R1347" s="455">
        <v>2148157</v>
      </c>
    </row>
    <row r="1348" spans="1:18">
      <c r="A1348" s="322" t="s">
        <v>290</v>
      </c>
      <c r="C1348" s="325">
        <v>2221302100</v>
      </c>
      <c r="D1348" s="322" t="s">
        <v>1688</v>
      </c>
      <c r="G1348" s="455">
        <v>1895994</v>
      </c>
      <c r="H1348" s="455">
        <v>2886350</v>
      </c>
      <c r="I1348" s="455">
        <v>4115097</v>
      </c>
      <c r="P1348" s="455">
        <v>44590</v>
      </c>
      <c r="Q1348" s="455">
        <v>67892</v>
      </c>
      <c r="R1348" s="455">
        <v>62276</v>
      </c>
    </row>
    <row r="1349" spans="1:18">
      <c r="A1349" s="322" t="s">
        <v>290</v>
      </c>
      <c r="C1349" s="325">
        <v>2221303000</v>
      </c>
      <c r="D1349" s="322" t="s">
        <v>1689</v>
      </c>
      <c r="E1349" s="455">
        <v>2778979</v>
      </c>
      <c r="F1349" s="455">
        <v>3105874</v>
      </c>
      <c r="G1349" s="455">
        <v>3955990</v>
      </c>
      <c r="H1349" s="455">
        <v>3464620</v>
      </c>
      <c r="I1349" s="455">
        <v>2216560</v>
      </c>
      <c r="J1349" s="455">
        <v>2957199</v>
      </c>
      <c r="K1349" s="455">
        <v>3708894</v>
      </c>
      <c r="L1349" s="455">
        <v>3853761</v>
      </c>
      <c r="M1349" s="455">
        <v>3944429</v>
      </c>
      <c r="N1349" s="455">
        <v>4483296</v>
      </c>
      <c r="O1349" s="455">
        <v>3992663</v>
      </c>
      <c r="P1349" s="455">
        <v>3609447</v>
      </c>
      <c r="Q1349" s="455">
        <v>4095653</v>
      </c>
      <c r="R1349" s="455">
        <v>3970963</v>
      </c>
    </row>
    <row r="1350" spans="1:18">
      <c r="A1350" s="322" t="s">
        <v>290</v>
      </c>
      <c r="C1350" s="325">
        <v>2221303700</v>
      </c>
      <c r="D1350" s="322" t="s">
        <v>1690</v>
      </c>
      <c r="G1350" s="455">
        <v>93586</v>
      </c>
      <c r="H1350" s="455">
        <v>45434</v>
      </c>
      <c r="I1350" s="455">
        <v>57719</v>
      </c>
      <c r="P1350" s="455">
        <v>1</v>
      </c>
    </row>
    <row r="1351" spans="1:18">
      <c r="A1351" s="322" t="s">
        <v>290</v>
      </c>
      <c r="C1351" s="325">
        <v>2221306500</v>
      </c>
      <c r="D1351" s="322" t="s">
        <v>1691</v>
      </c>
      <c r="J1351" s="455">
        <v>6701679</v>
      </c>
      <c r="K1351" s="455">
        <v>6345871</v>
      </c>
      <c r="L1351" s="455">
        <v>5946359</v>
      </c>
      <c r="M1351" s="455">
        <v>6310591</v>
      </c>
      <c r="N1351" s="455">
        <v>8932885</v>
      </c>
      <c r="O1351" s="455">
        <v>8977070</v>
      </c>
      <c r="P1351" s="455">
        <v>11705190</v>
      </c>
      <c r="Q1351" s="455">
        <v>13781851</v>
      </c>
      <c r="R1351" s="455">
        <v>15817875</v>
      </c>
    </row>
    <row r="1352" spans="1:18">
      <c r="A1352" s="322" t="s">
        <v>290</v>
      </c>
      <c r="C1352" s="325">
        <v>2221306700</v>
      </c>
      <c r="D1352" s="322" t="s">
        <v>1692</v>
      </c>
      <c r="G1352" s="455">
        <v>962641</v>
      </c>
      <c r="H1352" s="455">
        <v>1430530</v>
      </c>
      <c r="I1352" s="455">
        <v>1677693</v>
      </c>
      <c r="J1352" s="455">
        <v>2446291</v>
      </c>
      <c r="K1352" s="455">
        <v>2717011</v>
      </c>
      <c r="L1352" s="455">
        <v>3416202</v>
      </c>
      <c r="M1352" s="455">
        <v>5534270</v>
      </c>
      <c r="N1352" s="455">
        <v>6291308</v>
      </c>
      <c r="O1352" s="455">
        <v>5601849</v>
      </c>
      <c r="P1352" s="455">
        <v>5873084</v>
      </c>
      <c r="Q1352" s="455">
        <v>6333545</v>
      </c>
      <c r="R1352" s="455">
        <v>5849873</v>
      </c>
    </row>
    <row r="1353" spans="1:18">
      <c r="A1353" s="322" t="s">
        <v>290</v>
      </c>
      <c r="C1353" s="325">
        <v>2221307000</v>
      </c>
      <c r="D1353" s="322" t="s">
        <v>1693</v>
      </c>
      <c r="E1353" s="455">
        <v>54716</v>
      </c>
      <c r="F1353" s="455">
        <v>53298</v>
      </c>
      <c r="G1353" s="455">
        <v>48000</v>
      </c>
      <c r="H1353" s="455">
        <v>25723</v>
      </c>
      <c r="I1353" s="455">
        <v>8120</v>
      </c>
    </row>
    <row r="1354" spans="1:18">
      <c r="A1354" s="322" t="s">
        <v>290</v>
      </c>
      <c r="C1354" s="325">
        <v>2221412000</v>
      </c>
      <c r="D1354" s="322" t="s">
        <v>1694</v>
      </c>
      <c r="E1354" s="455">
        <v>6991440</v>
      </c>
      <c r="F1354" s="455">
        <v>9731400</v>
      </c>
      <c r="G1354" s="455">
        <v>11787460</v>
      </c>
      <c r="H1354" s="455">
        <v>9567600</v>
      </c>
      <c r="I1354" s="455">
        <v>6270312</v>
      </c>
      <c r="J1354" s="455">
        <v>7046370</v>
      </c>
      <c r="K1354" s="455">
        <v>8802194</v>
      </c>
      <c r="L1354" s="455">
        <v>8989196</v>
      </c>
      <c r="M1354" s="455">
        <v>18403990</v>
      </c>
      <c r="N1354" s="455">
        <v>20555406</v>
      </c>
      <c r="O1354" s="455">
        <v>20562273</v>
      </c>
      <c r="P1354" s="455">
        <v>20696787</v>
      </c>
      <c r="Q1354" s="455">
        <v>24255943</v>
      </c>
      <c r="R1354" s="455">
        <v>27858163</v>
      </c>
    </row>
    <row r="1355" spans="1:18">
      <c r="A1355" s="322" t="s">
        <v>290</v>
      </c>
      <c r="C1355" s="325">
        <v>2221413000</v>
      </c>
      <c r="D1355" s="322" t="s">
        <v>1695</v>
      </c>
      <c r="K1355" s="455">
        <v>429844</v>
      </c>
      <c r="N1355" s="455">
        <v>8551</v>
      </c>
      <c r="O1355" s="455">
        <v>6976</v>
      </c>
      <c r="P1355" s="455">
        <v>8671</v>
      </c>
      <c r="Q1355" s="455">
        <v>4726</v>
      </c>
      <c r="R1355" s="455">
        <v>729</v>
      </c>
    </row>
    <row r="1356" spans="1:18">
      <c r="A1356" s="322" t="s">
        <v>290</v>
      </c>
      <c r="C1356" s="325">
        <v>2221415000</v>
      </c>
      <c r="D1356" s="322" t="s">
        <v>1696</v>
      </c>
      <c r="E1356" s="455">
        <v>8486000</v>
      </c>
      <c r="F1356" s="455">
        <v>10483066</v>
      </c>
      <c r="G1356" s="455">
        <v>12545111</v>
      </c>
      <c r="H1356" s="455">
        <v>12325843</v>
      </c>
      <c r="I1356" s="455">
        <v>12423461</v>
      </c>
      <c r="J1356" s="455">
        <v>13161524</v>
      </c>
      <c r="K1356" s="455">
        <v>14256138</v>
      </c>
      <c r="L1356" s="455">
        <v>15908407</v>
      </c>
      <c r="M1356" s="455">
        <v>17727868</v>
      </c>
      <c r="N1356" s="455">
        <v>19510138</v>
      </c>
      <c r="O1356" s="455">
        <v>19400516</v>
      </c>
      <c r="P1356" s="455">
        <v>21701551</v>
      </c>
      <c r="Q1356" s="455">
        <v>22511704</v>
      </c>
      <c r="R1356" s="455">
        <v>22459682</v>
      </c>
    </row>
    <row r="1357" spans="1:18">
      <c r="A1357" s="322" t="s">
        <v>290</v>
      </c>
      <c r="C1357" s="325">
        <v>2221418000</v>
      </c>
      <c r="D1357" s="322" t="s">
        <v>1697</v>
      </c>
      <c r="G1357" s="455">
        <v>1424</v>
      </c>
      <c r="H1357" s="455">
        <v>2483</v>
      </c>
      <c r="I1357" s="455">
        <v>14894</v>
      </c>
      <c r="J1357" s="455">
        <v>17765</v>
      </c>
      <c r="K1357" s="455">
        <v>57388</v>
      </c>
      <c r="L1357" s="455">
        <v>105050</v>
      </c>
      <c r="M1357" s="455">
        <v>36561</v>
      </c>
      <c r="N1357" s="455">
        <v>7014</v>
      </c>
      <c r="O1357" s="455">
        <v>12835</v>
      </c>
      <c r="P1357" s="455">
        <v>17139</v>
      </c>
      <c r="Q1357" s="455">
        <v>309675</v>
      </c>
      <c r="R1357" s="455">
        <v>433942</v>
      </c>
    </row>
    <row r="1358" spans="1:18">
      <c r="A1358" s="322" t="s">
        <v>290</v>
      </c>
      <c r="C1358" s="325">
        <v>2221423000</v>
      </c>
      <c r="D1358" s="322" t="s">
        <v>1698</v>
      </c>
      <c r="Q1358" s="455">
        <v>860</v>
      </c>
    </row>
    <row r="1359" spans="1:18">
      <c r="A1359" s="322" t="s">
        <v>290</v>
      </c>
      <c r="C1359" s="325">
        <v>2221427500</v>
      </c>
      <c r="D1359" s="322" t="s">
        <v>1699</v>
      </c>
      <c r="I1359" s="455">
        <v>802593</v>
      </c>
      <c r="J1359" s="455">
        <v>2459181</v>
      </c>
    </row>
    <row r="1360" spans="1:18">
      <c r="A1360" s="322" t="s">
        <v>290</v>
      </c>
      <c r="C1360" s="325">
        <v>2221427900</v>
      </c>
      <c r="D1360" s="322" t="s">
        <v>1700</v>
      </c>
      <c r="E1360" s="455">
        <v>20781</v>
      </c>
      <c r="F1360" s="455">
        <v>30203</v>
      </c>
      <c r="G1360" s="455">
        <v>1423</v>
      </c>
    </row>
    <row r="1361" spans="1:18">
      <c r="A1361" s="322" t="s">
        <v>290</v>
      </c>
      <c r="C1361" s="325">
        <v>2221428000</v>
      </c>
      <c r="D1361" s="322" t="s">
        <v>1701</v>
      </c>
      <c r="E1361" s="455">
        <v>65693</v>
      </c>
      <c r="F1361" s="455">
        <v>161914</v>
      </c>
      <c r="G1361" s="455">
        <v>264608</v>
      </c>
      <c r="H1361" s="455">
        <v>153538</v>
      </c>
      <c r="I1361" s="455">
        <v>103394</v>
      </c>
      <c r="J1361" s="455">
        <v>100109</v>
      </c>
      <c r="K1361" s="455">
        <v>512222</v>
      </c>
      <c r="L1361" s="455">
        <v>71649</v>
      </c>
      <c r="M1361" s="455">
        <v>108094</v>
      </c>
      <c r="N1361" s="455">
        <v>106026</v>
      </c>
      <c r="O1361" s="455">
        <v>81814</v>
      </c>
      <c r="P1361" s="455">
        <v>74615</v>
      </c>
      <c r="Q1361" s="455">
        <v>54755</v>
      </c>
      <c r="R1361" s="455">
        <v>50380</v>
      </c>
    </row>
    <row r="1362" spans="1:18">
      <c r="A1362" s="322" t="s">
        <v>290</v>
      </c>
      <c r="C1362" s="325">
        <v>2222110000</v>
      </c>
      <c r="D1362" s="322" t="s">
        <v>1702</v>
      </c>
      <c r="E1362" s="455">
        <v>26954994</v>
      </c>
      <c r="F1362" s="455">
        <v>23417843</v>
      </c>
      <c r="G1362" s="455">
        <v>31363405</v>
      </c>
      <c r="H1362" s="455">
        <v>31556177</v>
      </c>
      <c r="I1362" s="455">
        <v>43858424</v>
      </c>
      <c r="J1362" s="455">
        <v>40376167</v>
      </c>
      <c r="K1362" s="455">
        <v>43665277</v>
      </c>
      <c r="L1362" s="455">
        <v>63477403</v>
      </c>
      <c r="M1362" s="455">
        <v>69355409</v>
      </c>
      <c r="N1362" s="455">
        <v>62559704</v>
      </c>
      <c r="O1362" s="455">
        <v>83178269</v>
      </c>
      <c r="P1362" s="455">
        <v>89937946</v>
      </c>
      <c r="Q1362" s="455">
        <v>101678028</v>
      </c>
      <c r="R1362" s="455">
        <v>100305925</v>
      </c>
    </row>
    <row r="1363" spans="1:18">
      <c r="A1363" s="322" t="s">
        <v>290</v>
      </c>
      <c r="C1363" s="325">
        <v>2222110010</v>
      </c>
      <c r="D1363" s="322" t="s">
        <v>1703</v>
      </c>
      <c r="E1363" s="455">
        <v>821512</v>
      </c>
      <c r="F1363" s="455">
        <v>807240</v>
      </c>
      <c r="G1363" s="455">
        <v>791597</v>
      </c>
      <c r="H1363" s="455">
        <v>4476853</v>
      </c>
      <c r="I1363" s="455">
        <v>16330588</v>
      </c>
      <c r="J1363" s="455">
        <v>7384068</v>
      </c>
      <c r="K1363" s="455">
        <v>6102115</v>
      </c>
      <c r="L1363" s="455">
        <v>6332250</v>
      </c>
      <c r="M1363" s="455">
        <v>6522720</v>
      </c>
    </row>
    <row r="1364" spans="1:18">
      <c r="A1364" s="322" t="s">
        <v>290</v>
      </c>
      <c r="C1364" s="325">
        <v>2222110020</v>
      </c>
      <c r="D1364" s="322" t="s">
        <v>1704</v>
      </c>
      <c r="E1364" s="455">
        <v>150954</v>
      </c>
      <c r="G1364" s="455">
        <v>370675</v>
      </c>
      <c r="H1364" s="455">
        <v>21929</v>
      </c>
    </row>
    <row r="1365" spans="1:18">
      <c r="A1365" s="322" t="s">
        <v>290</v>
      </c>
      <c r="C1365" s="325">
        <v>2222110030</v>
      </c>
      <c r="D1365" s="322" t="s">
        <v>1705</v>
      </c>
      <c r="E1365" s="455">
        <v>3715</v>
      </c>
      <c r="F1365" s="455">
        <v>1472</v>
      </c>
      <c r="G1365" s="455">
        <v>608</v>
      </c>
      <c r="I1365" s="455">
        <v>11</v>
      </c>
      <c r="J1365" s="455">
        <v>967</v>
      </c>
    </row>
    <row r="1366" spans="1:18">
      <c r="A1366" s="322" t="s">
        <v>290</v>
      </c>
      <c r="C1366" s="325">
        <v>2222110080</v>
      </c>
      <c r="D1366" s="322" t="s">
        <v>1706</v>
      </c>
      <c r="E1366" s="455">
        <v>25978813</v>
      </c>
      <c r="F1366" s="455">
        <v>22609131</v>
      </c>
      <c r="G1366" s="455">
        <v>30200525</v>
      </c>
      <c r="H1366" s="455">
        <v>27057395</v>
      </c>
      <c r="I1366" s="455">
        <v>27527825</v>
      </c>
      <c r="J1366" s="455">
        <v>32991132</v>
      </c>
      <c r="K1366" s="455">
        <v>37563162</v>
      </c>
      <c r="L1366" s="455">
        <v>57145153</v>
      </c>
      <c r="M1366" s="455">
        <v>62832689</v>
      </c>
    </row>
    <row r="1367" spans="1:18">
      <c r="A1367" s="322" t="s">
        <v>290</v>
      </c>
      <c r="C1367" s="325">
        <v>2222120000</v>
      </c>
      <c r="D1367" s="322" t="s">
        <v>1707</v>
      </c>
      <c r="E1367" s="455">
        <v>1834</v>
      </c>
      <c r="F1367" s="455">
        <v>149913</v>
      </c>
      <c r="G1367" s="455">
        <v>22090</v>
      </c>
      <c r="H1367" s="455">
        <v>46479</v>
      </c>
      <c r="I1367" s="455">
        <v>557151</v>
      </c>
      <c r="J1367" s="455">
        <v>186956</v>
      </c>
      <c r="K1367" s="455">
        <v>1524842</v>
      </c>
      <c r="L1367" s="455">
        <v>2029100</v>
      </c>
      <c r="M1367" s="455">
        <v>4570737</v>
      </c>
      <c r="N1367" s="455">
        <v>8918740</v>
      </c>
      <c r="O1367" s="455">
        <v>7298512</v>
      </c>
      <c r="P1367" s="455">
        <v>10485225</v>
      </c>
      <c r="Q1367" s="455">
        <v>11299818</v>
      </c>
      <c r="R1367" s="455">
        <v>10876264</v>
      </c>
    </row>
    <row r="1368" spans="1:18">
      <c r="A1368" s="322" t="s">
        <v>290</v>
      </c>
      <c r="C1368" s="325">
        <v>2222120010</v>
      </c>
      <c r="D1368" s="322" t="s">
        <v>1708</v>
      </c>
      <c r="G1368" s="455">
        <v>6839</v>
      </c>
      <c r="H1368" s="455">
        <v>44697</v>
      </c>
      <c r="I1368" s="455">
        <v>557001</v>
      </c>
      <c r="J1368" s="455">
        <v>129869</v>
      </c>
      <c r="K1368" s="455">
        <v>1265362</v>
      </c>
      <c r="L1368" s="455">
        <v>1708877</v>
      </c>
      <c r="M1368" s="455">
        <v>4140293</v>
      </c>
    </row>
    <row r="1369" spans="1:18">
      <c r="A1369" s="322" t="s">
        <v>290</v>
      </c>
      <c r="C1369" s="325">
        <v>2222120020</v>
      </c>
      <c r="D1369" s="322" t="s">
        <v>1709</v>
      </c>
      <c r="H1369" s="455">
        <v>1782</v>
      </c>
      <c r="J1369" s="455">
        <v>44780</v>
      </c>
      <c r="K1369" s="455">
        <v>64678</v>
      </c>
      <c r="L1369" s="455">
        <v>59550</v>
      </c>
      <c r="M1369" s="455">
        <v>52934</v>
      </c>
    </row>
    <row r="1370" spans="1:18">
      <c r="A1370" s="322" t="s">
        <v>290</v>
      </c>
      <c r="C1370" s="325">
        <v>2222120080</v>
      </c>
      <c r="D1370" s="322" t="s">
        <v>1710</v>
      </c>
      <c r="E1370" s="455">
        <v>1834</v>
      </c>
      <c r="F1370" s="455">
        <v>149913</v>
      </c>
      <c r="G1370" s="455">
        <v>15251</v>
      </c>
      <c r="I1370" s="455">
        <v>150</v>
      </c>
      <c r="J1370" s="455">
        <v>12307</v>
      </c>
      <c r="K1370" s="455">
        <v>194802</v>
      </c>
      <c r="L1370" s="455">
        <v>260673</v>
      </c>
      <c r="M1370" s="455">
        <v>377510</v>
      </c>
    </row>
    <row r="1371" spans="1:18">
      <c r="A1371" s="322" t="s">
        <v>290</v>
      </c>
      <c r="C1371" s="325">
        <v>2222130000</v>
      </c>
      <c r="D1371" s="322" t="s">
        <v>1711</v>
      </c>
      <c r="E1371" s="455">
        <v>3065039</v>
      </c>
      <c r="F1371" s="455">
        <v>4385939</v>
      </c>
      <c r="G1371" s="455">
        <v>5255748</v>
      </c>
      <c r="H1371" s="455">
        <v>5630543</v>
      </c>
      <c r="I1371" s="455">
        <v>4992390</v>
      </c>
      <c r="J1371" s="455">
        <v>8726842</v>
      </c>
      <c r="K1371" s="455">
        <v>9284054</v>
      </c>
      <c r="L1371" s="455">
        <v>9042256</v>
      </c>
      <c r="M1371" s="455">
        <v>10855860</v>
      </c>
      <c r="N1371" s="455">
        <v>11001495</v>
      </c>
      <c r="O1371" s="455">
        <v>12405461</v>
      </c>
      <c r="P1371" s="455">
        <v>19247285</v>
      </c>
      <c r="Q1371" s="455">
        <v>26282386</v>
      </c>
      <c r="R1371" s="455">
        <v>24443260</v>
      </c>
    </row>
    <row r="1372" spans="1:18">
      <c r="A1372" s="322" t="s">
        <v>290</v>
      </c>
      <c r="C1372" s="325">
        <v>2222145000</v>
      </c>
      <c r="D1372" s="322" t="s">
        <v>1712</v>
      </c>
      <c r="E1372" s="455">
        <v>2503148311</v>
      </c>
      <c r="F1372" s="455">
        <v>3396851271</v>
      </c>
      <c r="G1372" s="455">
        <v>3600919438</v>
      </c>
      <c r="H1372" s="455">
        <v>3391846176</v>
      </c>
      <c r="I1372" s="455">
        <v>3074991696</v>
      </c>
      <c r="J1372" s="455">
        <v>3065321667</v>
      </c>
      <c r="K1372" s="455">
        <v>3092947722</v>
      </c>
      <c r="L1372" s="455">
        <v>3065580372</v>
      </c>
      <c r="M1372" s="455">
        <v>3323224325</v>
      </c>
      <c r="N1372" s="455">
        <v>3479173770</v>
      </c>
      <c r="O1372" s="455">
        <v>3504125452</v>
      </c>
      <c r="P1372" s="455">
        <v>4068090346</v>
      </c>
      <c r="Q1372" s="455">
        <v>4486238513</v>
      </c>
      <c r="R1372" s="455">
        <v>5179856400</v>
      </c>
    </row>
    <row r="1373" spans="1:18">
      <c r="A1373" s="322" t="s">
        <v>290</v>
      </c>
      <c r="C1373" s="325">
        <v>2222147000</v>
      </c>
      <c r="D1373" s="322" t="s">
        <v>1713</v>
      </c>
      <c r="E1373" s="455">
        <v>2101585</v>
      </c>
      <c r="F1373" s="455">
        <v>6143710</v>
      </c>
      <c r="G1373" s="455">
        <v>6990568</v>
      </c>
      <c r="H1373" s="455">
        <v>6680151</v>
      </c>
      <c r="I1373" s="455">
        <v>32693689</v>
      </c>
      <c r="J1373" s="455">
        <v>30886258</v>
      </c>
      <c r="K1373" s="455">
        <v>36414187</v>
      </c>
      <c r="L1373" s="455">
        <v>61236746</v>
      </c>
      <c r="M1373" s="455">
        <v>46610796</v>
      </c>
      <c r="N1373" s="455">
        <v>11264724</v>
      </c>
      <c r="O1373" s="455">
        <v>9358609</v>
      </c>
      <c r="P1373" s="455">
        <v>9835767</v>
      </c>
      <c r="Q1373" s="455">
        <v>16084011</v>
      </c>
      <c r="R1373" s="455">
        <v>6284455</v>
      </c>
    </row>
    <row r="1374" spans="1:18">
      <c r="A1374" s="322" t="s">
        <v>290</v>
      </c>
      <c r="C1374" s="325">
        <v>2222191000</v>
      </c>
      <c r="D1374" s="322" t="s">
        <v>1714</v>
      </c>
      <c r="H1374" s="455">
        <v>1042</v>
      </c>
      <c r="K1374" s="455">
        <v>1499</v>
      </c>
      <c r="O1374" s="455">
        <v>13</v>
      </c>
      <c r="P1374" s="455">
        <v>56</v>
      </c>
      <c r="Q1374" s="455">
        <v>98</v>
      </c>
      <c r="R1374" s="455">
        <v>460</v>
      </c>
    </row>
    <row r="1375" spans="1:18">
      <c r="A1375" s="322" t="s">
        <v>290</v>
      </c>
      <c r="C1375" s="325">
        <v>2222192000</v>
      </c>
      <c r="D1375" s="322" t="s">
        <v>1715</v>
      </c>
      <c r="E1375" s="455">
        <v>219278</v>
      </c>
      <c r="F1375" s="455">
        <v>235827</v>
      </c>
      <c r="G1375" s="455">
        <v>227362</v>
      </c>
      <c r="H1375" s="455">
        <v>258611</v>
      </c>
      <c r="I1375" s="455">
        <v>239077</v>
      </c>
      <c r="J1375" s="455">
        <v>260949</v>
      </c>
      <c r="K1375" s="455">
        <v>804656</v>
      </c>
      <c r="L1375" s="455">
        <v>1645779</v>
      </c>
      <c r="M1375" s="455">
        <v>2403523</v>
      </c>
      <c r="N1375" s="455">
        <v>3231960</v>
      </c>
      <c r="O1375" s="455">
        <v>3691165</v>
      </c>
      <c r="P1375" s="455">
        <v>4891696</v>
      </c>
    </row>
    <row r="1376" spans="1:18">
      <c r="A1376" s="322" t="s">
        <v>290</v>
      </c>
      <c r="C1376" s="325">
        <v>2222193000</v>
      </c>
      <c r="D1376" s="322" t="s">
        <v>1716</v>
      </c>
      <c r="E1376" s="455">
        <v>101493</v>
      </c>
      <c r="F1376" s="455">
        <v>129893</v>
      </c>
      <c r="G1376" s="455">
        <v>73778</v>
      </c>
      <c r="H1376" s="455">
        <v>47290</v>
      </c>
      <c r="I1376" s="455">
        <v>71232</v>
      </c>
      <c r="J1376" s="455">
        <v>55251</v>
      </c>
      <c r="K1376" s="455">
        <v>68350</v>
      </c>
      <c r="L1376" s="455">
        <v>106611</v>
      </c>
      <c r="M1376" s="455">
        <v>126821</v>
      </c>
      <c r="N1376" s="455">
        <v>78957</v>
      </c>
      <c r="O1376" s="455">
        <v>119763</v>
      </c>
      <c r="P1376" s="455">
        <v>288516</v>
      </c>
    </row>
    <row r="1377" spans="1:18">
      <c r="A1377" s="322" t="s">
        <v>290</v>
      </c>
      <c r="C1377" s="325">
        <v>2222195000</v>
      </c>
      <c r="D1377" s="322" t="s">
        <v>1717</v>
      </c>
      <c r="K1377" s="455">
        <v>109000</v>
      </c>
      <c r="L1377" s="455">
        <v>289500</v>
      </c>
      <c r="M1377" s="455">
        <v>29300</v>
      </c>
      <c r="N1377" s="455">
        <v>5000</v>
      </c>
      <c r="Q1377" s="455">
        <v>94447</v>
      </c>
      <c r="R1377" s="455">
        <v>534336</v>
      </c>
    </row>
    <row r="1378" spans="1:18">
      <c r="A1378" s="322" t="s">
        <v>290</v>
      </c>
      <c r="C1378" s="325">
        <v>2222195010</v>
      </c>
      <c r="D1378" s="322" t="s">
        <v>1718</v>
      </c>
      <c r="K1378" s="455">
        <v>109000</v>
      </c>
      <c r="L1378" s="455">
        <v>49500</v>
      </c>
      <c r="M1378" s="455">
        <v>29300</v>
      </c>
      <c r="N1378" s="455">
        <v>5000</v>
      </c>
    </row>
    <row r="1379" spans="1:18">
      <c r="A1379" s="322" t="s">
        <v>290</v>
      </c>
      <c r="C1379" s="325">
        <v>2222195080</v>
      </c>
      <c r="D1379" s="322" t="s">
        <v>1719</v>
      </c>
      <c r="L1379" s="455">
        <v>240000</v>
      </c>
    </row>
    <row r="1380" spans="1:18">
      <c r="A1380" s="322" t="s">
        <v>290</v>
      </c>
      <c r="C1380" s="325">
        <v>2222199000</v>
      </c>
      <c r="D1380" s="322" t="s">
        <v>1720</v>
      </c>
      <c r="E1380" s="455">
        <v>5711</v>
      </c>
      <c r="F1380" s="455">
        <v>68756</v>
      </c>
      <c r="G1380" s="455">
        <v>103716</v>
      </c>
      <c r="H1380" s="455">
        <v>87811</v>
      </c>
      <c r="I1380" s="455">
        <v>30180</v>
      </c>
      <c r="J1380" s="455">
        <v>57300</v>
      </c>
    </row>
    <row r="1381" spans="1:18">
      <c r="A1381" s="322" t="s">
        <v>290</v>
      </c>
      <c r="C1381" s="325">
        <v>2222199010</v>
      </c>
      <c r="D1381" s="322" t="s">
        <v>1721</v>
      </c>
      <c r="E1381" s="455">
        <v>5100</v>
      </c>
      <c r="F1381" s="455">
        <v>68303</v>
      </c>
      <c r="G1381" s="455">
        <v>103550</v>
      </c>
      <c r="H1381" s="455">
        <v>87804</v>
      </c>
      <c r="I1381" s="455">
        <v>30180</v>
      </c>
      <c r="J1381" s="455">
        <v>57300</v>
      </c>
    </row>
    <row r="1382" spans="1:18">
      <c r="A1382" s="322" t="s">
        <v>290</v>
      </c>
      <c r="C1382" s="325">
        <v>2222199020</v>
      </c>
      <c r="D1382" s="322" t="s">
        <v>1722</v>
      </c>
      <c r="E1382" s="455">
        <v>256</v>
      </c>
      <c r="F1382" s="455">
        <v>19</v>
      </c>
      <c r="G1382" s="455">
        <v>8</v>
      </c>
    </row>
    <row r="1383" spans="1:18">
      <c r="A1383" s="322" t="s">
        <v>290</v>
      </c>
      <c r="C1383" s="325">
        <v>2222199030</v>
      </c>
      <c r="D1383" s="322" t="s">
        <v>1723</v>
      </c>
      <c r="F1383" s="455">
        <v>2</v>
      </c>
    </row>
    <row r="1384" spans="1:18">
      <c r="A1384" s="322" t="s">
        <v>290</v>
      </c>
      <c r="C1384" s="325">
        <v>2223115900</v>
      </c>
      <c r="D1384" s="322" t="s">
        <v>1724</v>
      </c>
      <c r="G1384" s="455">
        <v>1384079</v>
      </c>
      <c r="H1384" s="455">
        <v>1363386</v>
      </c>
      <c r="I1384" s="455">
        <v>474335</v>
      </c>
      <c r="J1384" s="455">
        <v>1462710</v>
      </c>
      <c r="K1384" s="455">
        <v>999793</v>
      </c>
      <c r="L1384" s="455">
        <v>493973</v>
      </c>
      <c r="M1384" s="455">
        <v>416000</v>
      </c>
      <c r="N1384" s="455">
        <v>434000</v>
      </c>
      <c r="O1384" s="455">
        <v>467500</v>
      </c>
      <c r="P1384" s="455">
        <v>432000</v>
      </c>
      <c r="Q1384" s="455">
        <v>372000</v>
      </c>
      <c r="R1384" s="455">
        <v>301000</v>
      </c>
    </row>
    <row r="1385" spans="1:18">
      <c r="A1385" s="322" t="s">
        <v>290</v>
      </c>
      <c r="C1385" s="325">
        <v>2223119000</v>
      </c>
      <c r="D1385" s="322" t="s">
        <v>1725</v>
      </c>
    </row>
    <row r="1386" spans="1:18">
      <c r="A1386" s="322" t="s">
        <v>290</v>
      </c>
      <c r="C1386" s="325">
        <v>2221306900</v>
      </c>
      <c r="D1386" s="322" t="s">
        <v>1726</v>
      </c>
      <c r="Q1386" s="455">
        <v>1225</v>
      </c>
    </row>
    <row r="1387" spans="1:18">
      <c r="A1387" s="322" t="s">
        <v>290</v>
      </c>
      <c r="C1387" s="325">
        <v>2223125000</v>
      </c>
      <c r="D1387" s="322" t="s">
        <v>1727</v>
      </c>
      <c r="E1387" s="455">
        <v>1010</v>
      </c>
      <c r="F1387" s="455">
        <v>900</v>
      </c>
      <c r="G1387" s="455">
        <v>891</v>
      </c>
      <c r="H1387" s="455">
        <v>910</v>
      </c>
      <c r="I1387" s="455">
        <v>242</v>
      </c>
      <c r="J1387" s="455">
        <v>406</v>
      </c>
      <c r="K1387" s="455">
        <v>492</v>
      </c>
      <c r="L1387" s="455">
        <v>600</v>
      </c>
      <c r="M1387" s="455">
        <v>605</v>
      </c>
      <c r="N1387" s="455">
        <v>753</v>
      </c>
      <c r="O1387" s="455">
        <v>661</v>
      </c>
      <c r="P1387" s="455">
        <v>20858</v>
      </c>
      <c r="Q1387" s="455">
        <v>28630</v>
      </c>
      <c r="R1387" s="455">
        <v>28843</v>
      </c>
    </row>
    <row r="1388" spans="1:18">
      <c r="A1388" s="322" t="s">
        <v>290</v>
      </c>
      <c r="C1388" s="325">
        <v>2223129000</v>
      </c>
      <c r="D1388" s="322" t="s">
        <v>1728</v>
      </c>
      <c r="H1388" s="455">
        <v>69260</v>
      </c>
      <c r="P1388" s="455">
        <v>408</v>
      </c>
      <c r="R1388" s="455">
        <v>204</v>
      </c>
    </row>
    <row r="1389" spans="1:18">
      <c r="A1389" s="322" t="s">
        <v>290</v>
      </c>
      <c r="C1389" s="325">
        <v>2223130000</v>
      </c>
      <c r="D1389" s="322" t="s">
        <v>1729</v>
      </c>
      <c r="E1389" s="455">
        <v>499</v>
      </c>
      <c r="F1389" s="455">
        <v>41012</v>
      </c>
      <c r="G1389" s="455">
        <v>30810</v>
      </c>
      <c r="H1389" s="455">
        <v>34191</v>
      </c>
      <c r="I1389" s="455">
        <v>28116</v>
      </c>
      <c r="J1389" s="455">
        <v>21332</v>
      </c>
      <c r="K1389" s="455">
        <v>35404</v>
      </c>
      <c r="L1389" s="455">
        <v>32198</v>
      </c>
      <c r="M1389" s="455">
        <v>189923</v>
      </c>
      <c r="N1389" s="455">
        <v>129545</v>
      </c>
      <c r="O1389" s="455">
        <v>175236</v>
      </c>
      <c r="P1389" s="455">
        <v>156660</v>
      </c>
      <c r="Q1389" s="455">
        <v>191561</v>
      </c>
      <c r="R1389" s="455">
        <v>273420</v>
      </c>
    </row>
    <row r="1390" spans="1:18">
      <c r="A1390" s="322" t="s">
        <v>290</v>
      </c>
      <c r="C1390" s="325">
        <v>2223145000</v>
      </c>
      <c r="D1390" s="322" t="s">
        <v>1730</v>
      </c>
      <c r="F1390" s="455">
        <v>878298</v>
      </c>
      <c r="G1390" s="455">
        <v>914314</v>
      </c>
      <c r="H1390" s="455">
        <v>737179</v>
      </c>
      <c r="I1390" s="455">
        <v>341770</v>
      </c>
      <c r="J1390" s="455">
        <v>333771</v>
      </c>
      <c r="K1390" s="455">
        <v>354980</v>
      </c>
      <c r="L1390" s="455">
        <v>366166</v>
      </c>
      <c r="M1390" s="455">
        <v>415486</v>
      </c>
      <c r="N1390" s="455">
        <v>463979</v>
      </c>
      <c r="O1390" s="455">
        <v>428121</v>
      </c>
      <c r="P1390" s="455">
        <v>420824</v>
      </c>
      <c r="Q1390" s="455">
        <v>379106</v>
      </c>
      <c r="R1390" s="455">
        <v>336405</v>
      </c>
    </row>
    <row r="1391" spans="1:18">
      <c r="A1391" s="322" t="s">
        <v>290</v>
      </c>
      <c r="C1391" s="325">
        <v>2223145010</v>
      </c>
      <c r="D1391" s="322" t="s">
        <v>1731</v>
      </c>
      <c r="F1391" s="455">
        <v>863124</v>
      </c>
      <c r="G1391" s="455">
        <v>894662</v>
      </c>
      <c r="H1391" s="455">
        <v>722999</v>
      </c>
      <c r="I1391" s="455">
        <v>333107</v>
      </c>
      <c r="J1391" s="455">
        <v>323839</v>
      </c>
      <c r="K1391" s="455">
        <v>346852</v>
      </c>
      <c r="L1391" s="455">
        <v>361332</v>
      </c>
      <c r="M1391" s="455">
        <v>405293</v>
      </c>
      <c r="N1391" s="455">
        <v>447925</v>
      </c>
      <c r="O1391" s="455">
        <v>416774</v>
      </c>
      <c r="P1391" s="455">
        <v>407576</v>
      </c>
      <c r="Q1391" s="455">
        <v>363205</v>
      </c>
      <c r="R1391" s="455">
        <v>320603</v>
      </c>
    </row>
    <row r="1392" spans="1:18">
      <c r="A1392" s="322" t="s">
        <v>290</v>
      </c>
      <c r="C1392" s="325">
        <v>2223145020</v>
      </c>
      <c r="D1392" s="322" t="s">
        <v>1732</v>
      </c>
      <c r="F1392" s="455">
        <v>15174</v>
      </c>
      <c r="G1392" s="455">
        <v>19652</v>
      </c>
      <c r="H1392" s="455">
        <v>14180</v>
      </c>
      <c r="I1392" s="455">
        <v>8663</v>
      </c>
      <c r="J1392" s="455">
        <v>9932</v>
      </c>
      <c r="K1392" s="455">
        <v>8128</v>
      </c>
      <c r="L1392" s="455">
        <v>4834</v>
      </c>
      <c r="M1392" s="455">
        <v>10193</v>
      </c>
      <c r="N1392" s="455">
        <v>16054</v>
      </c>
      <c r="O1392" s="455">
        <v>11347</v>
      </c>
      <c r="P1392" s="455">
        <v>13248</v>
      </c>
      <c r="Q1392" s="455">
        <v>15901</v>
      </c>
      <c r="R1392" s="455">
        <v>15802</v>
      </c>
    </row>
    <row r="1393" spans="1:18">
      <c r="A1393" s="322" t="s">
        <v>290</v>
      </c>
      <c r="C1393" s="325">
        <v>2223147000</v>
      </c>
      <c r="D1393" s="322" t="s">
        <v>1733</v>
      </c>
      <c r="E1393" s="455">
        <v>59823</v>
      </c>
      <c r="F1393" s="455">
        <v>64155</v>
      </c>
      <c r="G1393" s="455">
        <v>63147</v>
      </c>
      <c r="H1393" s="455">
        <v>58801</v>
      </c>
      <c r="I1393" s="455">
        <v>23423</v>
      </c>
      <c r="J1393" s="455">
        <v>20754</v>
      </c>
      <c r="K1393" s="455">
        <v>28617</v>
      </c>
      <c r="L1393" s="455">
        <v>28294</v>
      </c>
      <c r="M1393" s="455">
        <v>52463</v>
      </c>
      <c r="N1393" s="455">
        <v>65520</v>
      </c>
      <c r="O1393" s="455">
        <v>33460</v>
      </c>
      <c r="P1393" s="455">
        <v>52289</v>
      </c>
      <c r="Q1393" s="455">
        <v>2238726</v>
      </c>
      <c r="R1393" s="455">
        <v>249227</v>
      </c>
    </row>
    <row r="1394" spans="1:18">
      <c r="A1394" s="322" t="s">
        <v>290</v>
      </c>
      <c r="C1394" s="325">
        <v>2223195000</v>
      </c>
      <c r="D1394" s="322" t="s">
        <v>1734</v>
      </c>
      <c r="E1394" s="455">
        <v>426234</v>
      </c>
      <c r="F1394" s="455">
        <v>564254</v>
      </c>
      <c r="G1394" s="455">
        <v>467424</v>
      </c>
      <c r="H1394" s="455">
        <v>401518</v>
      </c>
      <c r="I1394" s="455">
        <v>367663</v>
      </c>
      <c r="J1394" s="455">
        <v>325607</v>
      </c>
      <c r="K1394" s="455">
        <v>261462</v>
      </c>
      <c r="L1394" s="455">
        <v>242164</v>
      </c>
      <c r="M1394" s="455">
        <v>195269</v>
      </c>
      <c r="N1394" s="455">
        <v>208956</v>
      </c>
      <c r="O1394" s="455">
        <v>188990</v>
      </c>
      <c r="P1394" s="455">
        <v>183484</v>
      </c>
      <c r="Q1394" s="455">
        <v>367427</v>
      </c>
      <c r="R1394" s="455">
        <v>243424</v>
      </c>
    </row>
    <row r="1395" spans="1:18">
      <c r="A1395" s="322" t="s">
        <v>290</v>
      </c>
      <c r="C1395" s="325">
        <v>2223199000</v>
      </c>
      <c r="D1395" s="322" t="s">
        <v>1735</v>
      </c>
      <c r="E1395" s="455">
        <v>322031</v>
      </c>
      <c r="F1395" s="455">
        <v>242197</v>
      </c>
      <c r="G1395" s="455">
        <v>290908</v>
      </c>
      <c r="H1395" s="455">
        <v>362731</v>
      </c>
      <c r="I1395" s="455">
        <v>213410</v>
      </c>
      <c r="J1395" s="455">
        <v>232891</v>
      </c>
      <c r="K1395" s="455">
        <v>284472</v>
      </c>
      <c r="L1395" s="455">
        <v>437604</v>
      </c>
      <c r="M1395" s="455">
        <v>509580</v>
      </c>
      <c r="N1395" s="455">
        <v>421883</v>
      </c>
      <c r="O1395" s="455">
        <v>523135</v>
      </c>
      <c r="P1395" s="455">
        <v>595192</v>
      </c>
      <c r="Q1395" s="455">
        <v>614786</v>
      </c>
      <c r="R1395" s="455">
        <v>674368</v>
      </c>
    </row>
    <row r="1396" spans="1:18">
      <c r="A1396" s="322" t="s">
        <v>290</v>
      </c>
      <c r="C1396" s="325">
        <v>2223200000</v>
      </c>
      <c r="D1396" s="322" t="s">
        <v>1736</v>
      </c>
    </row>
    <row r="1397" spans="1:18">
      <c r="A1397" s="322" t="s">
        <v>290</v>
      </c>
      <c r="C1397" s="325">
        <v>2229100000</v>
      </c>
      <c r="D1397" s="322" t="s">
        <v>1737</v>
      </c>
      <c r="E1397" s="455">
        <v>9393</v>
      </c>
      <c r="F1397" s="455">
        <v>9428</v>
      </c>
      <c r="G1397" s="455">
        <v>9934</v>
      </c>
      <c r="H1397" s="455">
        <v>149491</v>
      </c>
      <c r="I1397" s="455">
        <v>2696</v>
      </c>
      <c r="J1397" s="455">
        <v>1046</v>
      </c>
      <c r="K1397" s="455">
        <v>75598</v>
      </c>
      <c r="L1397" s="455">
        <v>68489</v>
      </c>
      <c r="M1397" s="455">
        <v>96811</v>
      </c>
      <c r="N1397" s="455">
        <v>131114</v>
      </c>
      <c r="O1397" s="455">
        <v>111883</v>
      </c>
      <c r="P1397" s="455">
        <v>98542</v>
      </c>
      <c r="Q1397" s="455">
        <v>134212</v>
      </c>
      <c r="R1397" s="455">
        <v>103015</v>
      </c>
    </row>
    <row r="1398" spans="1:18">
      <c r="A1398" s="322" t="s">
        <v>290</v>
      </c>
      <c r="C1398" s="325">
        <v>2229213000</v>
      </c>
      <c r="D1398" s="322" t="s">
        <v>1738</v>
      </c>
      <c r="E1398" s="455">
        <v>2106</v>
      </c>
      <c r="K1398" s="455">
        <v>341</v>
      </c>
      <c r="L1398" s="455">
        <v>29102</v>
      </c>
      <c r="P1398" s="455">
        <v>8792</v>
      </c>
      <c r="Q1398" s="455">
        <v>23286</v>
      </c>
      <c r="R1398" s="455">
        <v>24859</v>
      </c>
    </row>
    <row r="1399" spans="1:18">
      <c r="A1399" s="322" t="s">
        <v>290</v>
      </c>
      <c r="C1399" s="325">
        <v>2229219000</v>
      </c>
      <c r="D1399" s="322" t="s">
        <v>1739</v>
      </c>
      <c r="G1399" s="455">
        <v>35585</v>
      </c>
    </row>
    <row r="1400" spans="1:18">
      <c r="A1400" s="322" t="s">
        <v>290</v>
      </c>
      <c r="C1400" s="325">
        <v>2229223000</v>
      </c>
      <c r="D1400" s="322" t="s">
        <v>1740</v>
      </c>
      <c r="G1400" s="455">
        <v>179074</v>
      </c>
      <c r="H1400" s="455">
        <v>166612</v>
      </c>
      <c r="I1400" s="455">
        <v>71552</v>
      </c>
    </row>
    <row r="1401" spans="1:18">
      <c r="A1401" s="322" t="s">
        <v>290</v>
      </c>
      <c r="C1401" s="325">
        <v>2229224000</v>
      </c>
      <c r="D1401" s="322" t="s">
        <v>1741</v>
      </c>
      <c r="K1401" s="455">
        <v>138159</v>
      </c>
      <c r="L1401" s="455">
        <v>245999</v>
      </c>
      <c r="M1401" s="455">
        <v>475425</v>
      </c>
      <c r="N1401" s="455">
        <v>441000</v>
      </c>
      <c r="O1401" s="455">
        <v>441778</v>
      </c>
      <c r="P1401" s="455">
        <v>436908</v>
      </c>
      <c r="Q1401" s="455">
        <v>413052</v>
      </c>
      <c r="R1401" s="455">
        <v>421833</v>
      </c>
    </row>
    <row r="1402" spans="1:18">
      <c r="A1402" s="322" t="s">
        <v>290</v>
      </c>
      <c r="C1402" s="325">
        <v>2229229000</v>
      </c>
      <c r="D1402" s="322" t="s">
        <v>1742</v>
      </c>
      <c r="E1402" s="455">
        <v>120328</v>
      </c>
      <c r="F1402" s="455">
        <v>131776</v>
      </c>
      <c r="G1402" s="455">
        <v>40041</v>
      </c>
      <c r="H1402" s="455">
        <v>28713</v>
      </c>
      <c r="I1402" s="455">
        <v>6974</v>
      </c>
    </row>
    <row r="1403" spans="1:18">
      <c r="A1403" s="322" t="s">
        <v>290</v>
      </c>
      <c r="C1403" s="325">
        <v>2229232000</v>
      </c>
      <c r="D1403" s="322" t="s">
        <v>1743</v>
      </c>
      <c r="E1403" s="455">
        <v>120916</v>
      </c>
      <c r="F1403" s="455">
        <v>40273</v>
      </c>
      <c r="G1403" s="455">
        <v>49425</v>
      </c>
      <c r="H1403" s="455">
        <v>61950</v>
      </c>
      <c r="I1403" s="455">
        <v>86399</v>
      </c>
      <c r="J1403" s="455">
        <v>88816</v>
      </c>
      <c r="K1403" s="455">
        <v>29258</v>
      </c>
      <c r="L1403" s="455">
        <v>21770</v>
      </c>
      <c r="M1403" s="455">
        <v>27503</v>
      </c>
      <c r="N1403" s="455">
        <v>68915</v>
      </c>
      <c r="O1403" s="455">
        <v>596082</v>
      </c>
      <c r="P1403" s="455">
        <v>549649</v>
      </c>
      <c r="Q1403" s="455">
        <v>530315</v>
      </c>
      <c r="R1403" s="455">
        <v>490754</v>
      </c>
    </row>
    <row r="1404" spans="1:18">
      <c r="A1404" s="322" t="s">
        <v>290</v>
      </c>
      <c r="C1404" s="325">
        <v>2229234000</v>
      </c>
      <c r="D1404" s="322" t="s">
        <v>1744</v>
      </c>
      <c r="K1404" s="455">
        <v>3705016</v>
      </c>
      <c r="L1404" s="455">
        <v>10077537</v>
      </c>
      <c r="M1404" s="455">
        <v>7091236</v>
      </c>
      <c r="N1404" s="455">
        <v>13539150</v>
      </c>
      <c r="O1404" s="455">
        <v>8199509</v>
      </c>
      <c r="P1404" s="455">
        <v>7954702</v>
      </c>
      <c r="Q1404" s="455">
        <v>8096438</v>
      </c>
      <c r="R1404" s="455">
        <v>8295989</v>
      </c>
    </row>
    <row r="1405" spans="1:18">
      <c r="A1405" s="322" t="s">
        <v>290</v>
      </c>
      <c r="C1405" s="325">
        <v>2229235000</v>
      </c>
      <c r="D1405" s="322" t="s">
        <v>1745</v>
      </c>
      <c r="E1405" s="455">
        <v>21474</v>
      </c>
      <c r="F1405" s="455">
        <v>38708</v>
      </c>
      <c r="G1405" s="455">
        <v>41467</v>
      </c>
      <c r="H1405" s="455">
        <v>16697</v>
      </c>
      <c r="I1405" s="455">
        <v>15300</v>
      </c>
      <c r="J1405" s="455">
        <v>29100</v>
      </c>
    </row>
    <row r="1406" spans="1:18">
      <c r="A1406" s="322" t="s">
        <v>290</v>
      </c>
      <c r="C1406" s="325">
        <v>2229239000</v>
      </c>
      <c r="D1406" s="322" t="s">
        <v>1746</v>
      </c>
      <c r="E1406" s="455">
        <v>50340</v>
      </c>
      <c r="F1406" s="455">
        <v>36917</v>
      </c>
      <c r="G1406" s="455">
        <v>124028</v>
      </c>
      <c r="H1406" s="455">
        <v>135638</v>
      </c>
      <c r="I1406" s="455">
        <v>3609413</v>
      </c>
      <c r="J1406" s="455">
        <v>3285376</v>
      </c>
    </row>
    <row r="1407" spans="1:18">
      <c r="A1407" s="322" t="s">
        <v>290</v>
      </c>
      <c r="C1407" s="325">
        <v>2229240000</v>
      </c>
      <c r="D1407" s="322" t="s">
        <v>1747</v>
      </c>
    </row>
    <row r="1408" spans="1:18">
      <c r="A1408" s="322" t="s">
        <v>290</v>
      </c>
      <c r="C1408" s="325">
        <v>2229250000</v>
      </c>
      <c r="D1408" s="322" t="s">
        <v>1748</v>
      </c>
      <c r="E1408" s="455">
        <v>39802</v>
      </c>
      <c r="F1408" s="455">
        <v>31150</v>
      </c>
      <c r="G1408" s="455">
        <v>18967</v>
      </c>
      <c r="H1408" s="455">
        <v>154060</v>
      </c>
      <c r="I1408" s="455">
        <v>57685</v>
      </c>
      <c r="J1408" s="455">
        <v>58680</v>
      </c>
      <c r="K1408" s="455">
        <v>63097</v>
      </c>
      <c r="L1408" s="455">
        <v>64811</v>
      </c>
      <c r="M1408" s="455">
        <v>64340</v>
      </c>
      <c r="N1408" s="455">
        <v>54924</v>
      </c>
      <c r="O1408" s="455">
        <v>81292</v>
      </c>
      <c r="P1408" s="455">
        <v>94891</v>
      </c>
      <c r="Q1408" s="455">
        <v>82959</v>
      </c>
      <c r="R1408" s="455">
        <v>105849</v>
      </c>
    </row>
    <row r="1409" spans="1:18">
      <c r="A1409" s="322" t="s">
        <v>290</v>
      </c>
      <c r="C1409" s="325">
        <v>2229261000</v>
      </c>
      <c r="D1409" s="322" t="s">
        <v>1749</v>
      </c>
      <c r="E1409" s="455">
        <v>313102</v>
      </c>
      <c r="F1409" s="455">
        <v>466243</v>
      </c>
      <c r="G1409" s="455">
        <v>599919</v>
      </c>
      <c r="H1409" s="455">
        <v>698727</v>
      </c>
      <c r="I1409" s="455">
        <v>2810251</v>
      </c>
      <c r="J1409" s="455">
        <v>3336695</v>
      </c>
      <c r="K1409" s="455">
        <v>7010620</v>
      </c>
      <c r="L1409" s="455">
        <v>6111734</v>
      </c>
      <c r="M1409" s="455">
        <v>5553526</v>
      </c>
      <c r="N1409" s="455">
        <v>12731756</v>
      </c>
      <c r="O1409" s="455">
        <v>10183247</v>
      </c>
      <c r="P1409" s="455">
        <v>10543074</v>
      </c>
      <c r="Q1409" s="455">
        <v>10815632</v>
      </c>
      <c r="R1409" s="455">
        <v>11005272</v>
      </c>
    </row>
    <row r="1410" spans="1:18">
      <c r="A1410" s="322" t="s">
        <v>290</v>
      </c>
      <c r="C1410" s="325">
        <v>2222192500</v>
      </c>
      <c r="D1410" s="322" t="s">
        <v>1750</v>
      </c>
      <c r="Q1410" s="455">
        <v>5511820</v>
      </c>
      <c r="R1410" s="455">
        <v>9145620</v>
      </c>
    </row>
    <row r="1411" spans="1:18">
      <c r="A1411" s="322" t="s">
        <v>290</v>
      </c>
      <c r="C1411" s="325">
        <v>2229262000</v>
      </c>
      <c r="D1411" s="322" t="s">
        <v>1751</v>
      </c>
      <c r="E1411" s="455">
        <v>20013</v>
      </c>
      <c r="F1411" s="455">
        <v>23151</v>
      </c>
      <c r="G1411" s="455">
        <v>22389</v>
      </c>
      <c r="H1411" s="455">
        <v>30038</v>
      </c>
      <c r="I1411" s="455">
        <v>39657</v>
      </c>
      <c r="J1411" s="455">
        <v>6829</v>
      </c>
      <c r="K1411" s="455">
        <v>11713</v>
      </c>
      <c r="L1411" s="455">
        <v>129386</v>
      </c>
      <c r="M1411" s="455">
        <v>67336</v>
      </c>
      <c r="N1411" s="455">
        <v>87300</v>
      </c>
      <c r="O1411" s="455">
        <v>69514</v>
      </c>
      <c r="P1411" s="455">
        <v>95902</v>
      </c>
      <c r="Q1411" s="455">
        <v>1265</v>
      </c>
      <c r="R1411" s="455">
        <v>170</v>
      </c>
    </row>
    <row r="1412" spans="1:18">
      <c r="A1412" s="322" t="s">
        <v>290</v>
      </c>
      <c r="C1412" s="325">
        <v>2229291500</v>
      </c>
      <c r="D1412" s="322" t="s">
        <v>1752</v>
      </c>
    </row>
    <row r="1413" spans="1:18">
      <c r="A1413" s="322" t="s">
        <v>290</v>
      </c>
      <c r="C1413" s="325">
        <v>2229295000</v>
      </c>
      <c r="D1413" s="322" t="s">
        <v>1753</v>
      </c>
      <c r="E1413" s="455">
        <v>1066321</v>
      </c>
      <c r="F1413" s="455">
        <v>1256012</v>
      </c>
      <c r="G1413" s="455">
        <v>1408444</v>
      </c>
      <c r="H1413" s="455">
        <v>1137464</v>
      </c>
      <c r="I1413" s="455">
        <v>641584</v>
      </c>
      <c r="J1413" s="455">
        <v>936755</v>
      </c>
      <c r="K1413" s="455">
        <v>987227</v>
      </c>
      <c r="L1413" s="455">
        <v>968896</v>
      </c>
      <c r="M1413" s="455">
        <v>894470</v>
      </c>
      <c r="N1413" s="455">
        <v>881335</v>
      </c>
      <c r="O1413" s="455">
        <v>964738</v>
      </c>
      <c r="P1413" s="455">
        <v>846464</v>
      </c>
      <c r="Q1413" s="455">
        <v>766438</v>
      </c>
      <c r="R1413" s="455">
        <v>742046</v>
      </c>
    </row>
    <row r="1414" spans="1:18">
      <c r="A1414" s="322" t="s">
        <v>290</v>
      </c>
      <c r="C1414" s="325">
        <v>2229299000</v>
      </c>
      <c r="D1414" s="322" t="s">
        <v>1754</v>
      </c>
    </row>
    <row r="1415" spans="1:18">
      <c r="A1415" s="322" t="s">
        <v>290</v>
      </c>
      <c r="C1415" s="325">
        <v>2229911000</v>
      </c>
      <c r="D1415" s="322" t="s">
        <v>1755</v>
      </c>
    </row>
    <row r="1416" spans="1:18">
      <c r="A1416" s="322" t="s">
        <v>290</v>
      </c>
      <c r="C1416" s="325">
        <v>2229912500</v>
      </c>
      <c r="D1416" s="322" t="s">
        <v>1756</v>
      </c>
    </row>
    <row r="1417" spans="1:18">
      <c r="A1417" s="322" t="s">
        <v>290</v>
      </c>
      <c r="C1417" s="325">
        <v>2229913000</v>
      </c>
      <c r="D1417" s="322" t="s">
        <v>1757</v>
      </c>
    </row>
    <row r="1418" spans="1:18">
      <c r="A1418" s="322" t="s">
        <v>290</v>
      </c>
      <c r="C1418" s="325">
        <v>2229914000</v>
      </c>
      <c r="D1418" s="322" t="s">
        <v>1758</v>
      </c>
    </row>
    <row r="1419" spans="1:18">
      <c r="A1419" s="322" t="s">
        <v>290</v>
      </c>
      <c r="C1419" s="325">
        <v>2229916000</v>
      </c>
      <c r="D1419" s="322" t="s">
        <v>1759</v>
      </c>
    </row>
    <row r="1420" spans="1:18">
      <c r="A1420" s="322" t="s">
        <v>290</v>
      </c>
      <c r="C1420" s="325">
        <v>2229918000</v>
      </c>
      <c r="D1420" s="322" t="s">
        <v>1760</v>
      </c>
    </row>
    <row r="1421" spans="1:18">
      <c r="A1421" s="322" t="s">
        <v>290</v>
      </c>
      <c r="C1421" s="325">
        <v>2229919300</v>
      </c>
      <c r="D1421" s="322" t="s">
        <v>1761</v>
      </c>
    </row>
    <row r="1422" spans="1:18">
      <c r="A1422" s="322" t="s">
        <v>290</v>
      </c>
      <c r="C1422" s="325">
        <v>2229919700</v>
      </c>
      <c r="D1422" s="322" t="s">
        <v>1762</v>
      </c>
    </row>
    <row r="1423" spans="1:18">
      <c r="A1423" s="322" t="s">
        <v>290</v>
      </c>
      <c r="C1423" s="325">
        <v>2311115000</v>
      </c>
      <c r="D1423" s="322" t="s">
        <v>1763</v>
      </c>
      <c r="L1423" s="455">
        <v>9744</v>
      </c>
    </row>
    <row r="1424" spans="1:18">
      <c r="A1424" s="322" t="s">
        <v>290</v>
      </c>
      <c r="C1424" s="325">
        <v>2311129000</v>
      </c>
      <c r="D1424" s="322" t="s">
        <v>1764</v>
      </c>
      <c r="H1424" s="455">
        <v>15</v>
      </c>
      <c r="L1424" s="455">
        <v>1355</v>
      </c>
      <c r="M1424" s="455">
        <v>1469</v>
      </c>
      <c r="N1424" s="455">
        <v>1357</v>
      </c>
      <c r="O1424" s="455">
        <v>1246</v>
      </c>
      <c r="P1424" s="455">
        <v>2772</v>
      </c>
      <c r="Q1424" s="455">
        <v>1130</v>
      </c>
      <c r="R1424" s="455">
        <v>910</v>
      </c>
    </row>
    <row r="1425" spans="1:18">
      <c r="A1425" s="322" t="s">
        <v>290</v>
      </c>
      <c r="C1425" s="325">
        <v>2312115000</v>
      </c>
      <c r="D1425" s="322" t="s">
        <v>1765</v>
      </c>
      <c r="M1425" s="455">
        <v>5768</v>
      </c>
      <c r="N1425" s="455">
        <v>40359</v>
      </c>
      <c r="O1425" s="455">
        <v>33833</v>
      </c>
      <c r="P1425" s="455">
        <v>17569</v>
      </c>
      <c r="Q1425" s="455">
        <v>7111</v>
      </c>
      <c r="R1425" s="455">
        <v>7029</v>
      </c>
    </row>
    <row r="1426" spans="1:18">
      <c r="A1426" s="322" t="s">
        <v>290</v>
      </c>
      <c r="C1426" s="325">
        <v>2312119000</v>
      </c>
      <c r="D1426" s="322" t="s">
        <v>1766</v>
      </c>
      <c r="E1426" s="455">
        <v>6381668</v>
      </c>
      <c r="F1426" s="455">
        <v>5962038</v>
      </c>
      <c r="G1426" s="455">
        <v>5938147</v>
      </c>
      <c r="H1426" s="455">
        <v>4826035</v>
      </c>
      <c r="I1426" s="455">
        <v>3051141</v>
      </c>
      <c r="J1426" s="455">
        <v>5243830</v>
      </c>
      <c r="K1426" s="455">
        <v>5374714</v>
      </c>
      <c r="L1426" s="455">
        <v>4769271</v>
      </c>
      <c r="M1426" s="455">
        <v>4838459</v>
      </c>
      <c r="N1426" s="455">
        <v>4759045</v>
      </c>
      <c r="O1426" s="455">
        <v>4553466</v>
      </c>
      <c r="P1426" s="455">
        <v>4259658</v>
      </c>
      <c r="Q1426" s="455">
        <v>4129112</v>
      </c>
      <c r="R1426" s="455">
        <v>4425389</v>
      </c>
    </row>
    <row r="1427" spans="1:18">
      <c r="A1427" s="322" t="s">
        <v>290</v>
      </c>
      <c r="C1427" s="325">
        <v>2312121000</v>
      </c>
      <c r="D1427" s="322" t="s">
        <v>1767</v>
      </c>
      <c r="H1427" s="455">
        <v>2447</v>
      </c>
      <c r="I1427" s="455">
        <v>464</v>
      </c>
      <c r="J1427" s="455">
        <v>153</v>
      </c>
      <c r="N1427" s="455">
        <v>1855</v>
      </c>
    </row>
    <row r="1428" spans="1:18">
      <c r="A1428" s="322" t="s">
        <v>290</v>
      </c>
      <c r="C1428" s="325">
        <v>2312123000</v>
      </c>
      <c r="D1428" s="322" t="s">
        <v>1768</v>
      </c>
      <c r="E1428" s="455">
        <v>659485</v>
      </c>
      <c r="F1428" s="455">
        <v>684911</v>
      </c>
      <c r="G1428" s="455">
        <v>798011</v>
      </c>
      <c r="H1428" s="455">
        <v>732428</v>
      </c>
      <c r="I1428" s="455">
        <v>530979</v>
      </c>
      <c r="J1428" s="455">
        <v>619874</v>
      </c>
      <c r="K1428" s="455">
        <v>608018</v>
      </c>
      <c r="L1428" s="455">
        <v>681236</v>
      </c>
      <c r="M1428" s="455">
        <v>796955</v>
      </c>
      <c r="N1428" s="455">
        <v>1095235</v>
      </c>
      <c r="O1428" s="455">
        <v>991988</v>
      </c>
      <c r="P1428" s="455">
        <v>1118523</v>
      </c>
      <c r="Q1428" s="455">
        <v>1109622</v>
      </c>
      <c r="R1428" s="455">
        <v>1134717</v>
      </c>
    </row>
    <row r="1429" spans="1:18">
      <c r="A1429" s="322" t="s">
        <v>290</v>
      </c>
      <c r="C1429" s="325">
        <v>2312125000</v>
      </c>
      <c r="D1429" s="322" t="s">
        <v>1769</v>
      </c>
      <c r="E1429" s="455">
        <v>1359313</v>
      </c>
      <c r="F1429" s="455">
        <v>1396084</v>
      </c>
      <c r="G1429" s="455">
        <v>1378556</v>
      </c>
      <c r="H1429" s="455">
        <v>867957</v>
      </c>
      <c r="I1429" s="455">
        <v>638714</v>
      </c>
      <c r="J1429" s="455">
        <v>419295</v>
      </c>
      <c r="K1429" s="455">
        <v>387655</v>
      </c>
      <c r="L1429" s="455">
        <v>208972</v>
      </c>
      <c r="M1429" s="455">
        <v>144076</v>
      </c>
      <c r="N1429" s="455">
        <v>96636</v>
      </c>
      <c r="O1429" s="455">
        <v>75776</v>
      </c>
      <c r="P1429" s="455">
        <v>79068</v>
      </c>
      <c r="Q1429" s="455">
        <v>93150</v>
      </c>
      <c r="R1429" s="455">
        <v>74576</v>
      </c>
    </row>
    <row r="1430" spans="1:18">
      <c r="A1430" s="322" t="s">
        <v>290</v>
      </c>
      <c r="C1430" s="325">
        <v>2312127000</v>
      </c>
      <c r="D1430" s="322" t="s">
        <v>1770</v>
      </c>
      <c r="E1430" s="455">
        <v>41434</v>
      </c>
      <c r="F1430" s="455">
        <v>70907</v>
      </c>
      <c r="G1430" s="455">
        <v>83788</v>
      </c>
      <c r="H1430" s="455">
        <v>86687</v>
      </c>
      <c r="I1430" s="455">
        <v>62773</v>
      </c>
      <c r="J1430" s="455">
        <v>84801</v>
      </c>
      <c r="K1430" s="455">
        <v>79548</v>
      </c>
      <c r="L1430" s="455">
        <v>66057</v>
      </c>
      <c r="M1430" s="455">
        <v>60458</v>
      </c>
      <c r="N1430" s="455">
        <v>63156</v>
      </c>
      <c r="O1430" s="455">
        <v>81558</v>
      </c>
      <c r="P1430" s="455">
        <v>91909</v>
      </c>
      <c r="Q1430" s="455">
        <v>108419</v>
      </c>
      <c r="R1430" s="455">
        <v>94319</v>
      </c>
    </row>
    <row r="1431" spans="1:18">
      <c r="A1431" s="322" t="s">
        <v>290</v>
      </c>
      <c r="C1431" s="325">
        <v>2312133000</v>
      </c>
      <c r="D1431" s="322" t="s">
        <v>1771</v>
      </c>
      <c r="E1431" s="455">
        <v>1808636</v>
      </c>
      <c r="F1431" s="455">
        <v>2187644</v>
      </c>
      <c r="G1431" s="455">
        <v>2096643</v>
      </c>
      <c r="H1431" s="455">
        <v>1231307</v>
      </c>
      <c r="I1431" s="455">
        <v>700745</v>
      </c>
      <c r="J1431" s="455">
        <v>1031165</v>
      </c>
      <c r="K1431" s="455">
        <v>1097028</v>
      </c>
      <c r="L1431" s="455">
        <v>1061237</v>
      </c>
      <c r="M1431" s="455">
        <v>1047173</v>
      </c>
      <c r="N1431" s="455">
        <v>1421315</v>
      </c>
      <c r="O1431" s="455">
        <v>1326984</v>
      </c>
      <c r="P1431" s="455">
        <v>1546803</v>
      </c>
      <c r="Q1431" s="455">
        <v>1607725</v>
      </c>
      <c r="R1431" s="455">
        <v>1686811</v>
      </c>
    </row>
    <row r="1432" spans="1:18">
      <c r="A1432" s="322" t="s">
        <v>290</v>
      </c>
      <c r="C1432" s="325">
        <v>2312135000</v>
      </c>
      <c r="D1432" s="322" t="s">
        <v>1772</v>
      </c>
      <c r="E1432" s="455">
        <v>16595</v>
      </c>
      <c r="F1432" s="455">
        <v>20408</v>
      </c>
      <c r="G1432" s="455">
        <v>22261</v>
      </c>
      <c r="H1432" s="455">
        <v>17270</v>
      </c>
      <c r="I1432" s="455">
        <v>13768</v>
      </c>
      <c r="J1432" s="455">
        <v>12917</v>
      </c>
      <c r="K1432" s="455">
        <v>13217</v>
      </c>
      <c r="L1432" s="455">
        <v>1067</v>
      </c>
      <c r="N1432" s="455">
        <v>6615</v>
      </c>
    </row>
    <row r="1433" spans="1:18">
      <c r="A1433" s="322" t="s">
        <v>290</v>
      </c>
      <c r="C1433" s="325">
        <v>2312139000</v>
      </c>
      <c r="D1433" s="322" t="s">
        <v>1773</v>
      </c>
      <c r="E1433" s="455">
        <v>1575708</v>
      </c>
      <c r="F1433" s="455">
        <v>1119115</v>
      </c>
      <c r="G1433" s="455">
        <v>678543</v>
      </c>
      <c r="H1433" s="455">
        <v>613777</v>
      </c>
      <c r="I1433" s="455">
        <v>497084</v>
      </c>
      <c r="J1433" s="455">
        <v>452201</v>
      </c>
      <c r="K1433" s="455">
        <v>479308</v>
      </c>
      <c r="L1433" s="455">
        <v>675139</v>
      </c>
      <c r="M1433" s="455">
        <v>493132</v>
      </c>
      <c r="N1433" s="455">
        <v>522975</v>
      </c>
      <c r="O1433" s="455">
        <v>511599</v>
      </c>
      <c r="P1433" s="455">
        <v>479863</v>
      </c>
      <c r="Q1433" s="455">
        <v>420817</v>
      </c>
      <c r="R1433" s="455">
        <v>413863</v>
      </c>
    </row>
    <row r="1434" spans="1:18">
      <c r="A1434" s="322" t="s">
        <v>290</v>
      </c>
      <c r="C1434" s="325">
        <v>2313111000</v>
      </c>
      <c r="D1434" s="322" t="s">
        <v>1774</v>
      </c>
      <c r="E1434" s="455">
        <v>3242640</v>
      </c>
      <c r="F1434" s="455">
        <v>3852450</v>
      </c>
      <c r="H1434" s="455">
        <v>1079920</v>
      </c>
      <c r="I1434" s="455">
        <v>2786410</v>
      </c>
      <c r="J1434" s="455">
        <v>3182710</v>
      </c>
      <c r="K1434" s="455">
        <v>387758</v>
      </c>
      <c r="L1434" s="455">
        <v>1964198</v>
      </c>
      <c r="M1434" s="455">
        <v>2082742</v>
      </c>
      <c r="N1434" s="455">
        <v>2203048</v>
      </c>
      <c r="O1434" s="455">
        <v>1439074</v>
      </c>
      <c r="P1434" s="455">
        <v>2193353</v>
      </c>
      <c r="Q1434" s="455">
        <v>3125304</v>
      </c>
      <c r="R1434" s="455">
        <v>4736476</v>
      </c>
    </row>
    <row r="1435" spans="1:18">
      <c r="A1435" s="322" t="s">
        <v>290</v>
      </c>
      <c r="C1435" s="325">
        <v>2313114000</v>
      </c>
      <c r="D1435" s="322" t="s">
        <v>1775</v>
      </c>
      <c r="E1435" s="455">
        <v>69108394</v>
      </c>
      <c r="F1435" s="455">
        <v>66535188</v>
      </c>
      <c r="G1435" s="455">
        <v>93231731</v>
      </c>
      <c r="H1435" s="455">
        <v>90451310</v>
      </c>
      <c r="I1435" s="455">
        <v>77199764</v>
      </c>
      <c r="J1435" s="455">
        <v>66693004</v>
      </c>
      <c r="K1435" s="455">
        <v>101388548</v>
      </c>
      <c r="L1435" s="455">
        <v>98942287</v>
      </c>
      <c r="M1435" s="455">
        <v>91276076</v>
      </c>
      <c r="N1435" s="455">
        <v>94309100</v>
      </c>
      <c r="O1435" s="455">
        <v>81518489</v>
      </c>
      <c r="P1435" s="455">
        <v>85700298</v>
      </c>
      <c r="Q1435" s="455">
        <v>57424364</v>
      </c>
      <c r="R1435" s="455">
        <v>67905785</v>
      </c>
    </row>
    <row r="1436" spans="1:18">
      <c r="A1436" s="322" t="s">
        <v>290</v>
      </c>
      <c r="C1436" s="325">
        <v>2313115000</v>
      </c>
      <c r="D1436" s="322" t="s">
        <v>1776</v>
      </c>
      <c r="E1436" s="455">
        <v>44270232</v>
      </c>
      <c r="F1436" s="455">
        <v>46453424</v>
      </c>
      <c r="G1436" s="455">
        <v>47112276</v>
      </c>
      <c r="H1436" s="455">
        <v>54495471</v>
      </c>
      <c r="I1436" s="455">
        <v>43482241</v>
      </c>
      <c r="J1436" s="455">
        <v>44756786</v>
      </c>
      <c r="K1436" s="455">
        <v>48107997</v>
      </c>
      <c r="L1436" s="455">
        <v>78528318</v>
      </c>
      <c r="M1436" s="455">
        <v>80678235</v>
      </c>
      <c r="N1436" s="455">
        <v>81025556</v>
      </c>
      <c r="O1436" s="455">
        <v>76063958</v>
      </c>
      <c r="P1436" s="455">
        <v>72533851</v>
      </c>
      <c r="Q1436" s="455">
        <v>68489975</v>
      </c>
      <c r="R1436" s="455">
        <v>86374328</v>
      </c>
    </row>
    <row r="1437" spans="1:18">
      <c r="A1437" s="322" t="s">
        <v>290</v>
      </c>
      <c r="C1437" s="325">
        <v>2314129700</v>
      </c>
      <c r="D1437" s="322" t="s">
        <v>1777</v>
      </c>
      <c r="P1437" s="455">
        <v>547979</v>
      </c>
      <c r="Q1437" s="455">
        <v>1542169</v>
      </c>
      <c r="R1437" s="455">
        <v>1188779</v>
      </c>
    </row>
    <row r="1438" spans="1:18">
      <c r="A1438" s="322" t="s">
        <v>290</v>
      </c>
      <c r="C1438" s="325">
        <v>2229299500</v>
      </c>
      <c r="D1438" s="322" t="s">
        <v>1778</v>
      </c>
    </row>
    <row r="1439" spans="1:18">
      <c r="A1439" s="322" t="s">
        <v>290</v>
      </c>
      <c r="C1439" s="325">
        <v>2313136000</v>
      </c>
      <c r="D1439" s="322" t="s">
        <v>1779</v>
      </c>
      <c r="E1439" s="455">
        <v>55559</v>
      </c>
      <c r="F1439" s="455">
        <v>43830</v>
      </c>
      <c r="G1439" s="455">
        <v>38331</v>
      </c>
      <c r="H1439" s="455">
        <v>18920</v>
      </c>
      <c r="I1439" s="455">
        <v>2617</v>
      </c>
      <c r="J1439" s="455">
        <v>2357</v>
      </c>
      <c r="K1439" s="455">
        <v>3074</v>
      </c>
      <c r="L1439" s="455">
        <v>2213</v>
      </c>
      <c r="M1439" s="455">
        <v>1925</v>
      </c>
      <c r="N1439" s="455">
        <v>2519</v>
      </c>
      <c r="O1439" s="455">
        <v>2653</v>
      </c>
      <c r="P1439" s="455">
        <v>2541</v>
      </c>
      <c r="Q1439" s="455">
        <v>1786</v>
      </c>
      <c r="R1439" s="455">
        <v>3088</v>
      </c>
    </row>
    <row r="1440" spans="1:18">
      <c r="A1440" s="322" t="s">
        <v>290</v>
      </c>
      <c r="C1440" s="325">
        <v>2313139000</v>
      </c>
      <c r="D1440" s="322" t="s">
        <v>1780</v>
      </c>
      <c r="F1440" s="455">
        <v>314652</v>
      </c>
      <c r="G1440" s="455">
        <v>249849</v>
      </c>
      <c r="H1440" s="455">
        <v>14056</v>
      </c>
    </row>
    <row r="1441" spans="1:18">
      <c r="A1441" s="322" t="s">
        <v>290</v>
      </c>
      <c r="C1441" s="325">
        <v>2314116200</v>
      </c>
      <c r="D1441" s="322" t="s">
        <v>1781</v>
      </c>
      <c r="O1441" s="455">
        <v>4430</v>
      </c>
      <c r="P1441" s="455">
        <v>5900</v>
      </c>
    </row>
    <row r="1442" spans="1:18">
      <c r="A1442" s="322" t="s">
        <v>290</v>
      </c>
      <c r="C1442" s="325">
        <v>2314121000</v>
      </c>
      <c r="D1442" s="322" t="s">
        <v>1782</v>
      </c>
      <c r="K1442" s="455">
        <v>4113445</v>
      </c>
      <c r="L1442" s="455">
        <v>8108433</v>
      </c>
      <c r="M1442" s="455">
        <v>7811220</v>
      </c>
    </row>
    <row r="1443" spans="1:18">
      <c r="A1443" s="322" t="s">
        <v>290</v>
      </c>
      <c r="C1443" s="325">
        <v>2314121700</v>
      </c>
      <c r="D1443" s="322" t="s">
        <v>1783</v>
      </c>
      <c r="N1443" s="455">
        <v>11667629</v>
      </c>
      <c r="O1443" s="455">
        <v>13128660</v>
      </c>
      <c r="P1443" s="455">
        <v>12098015</v>
      </c>
    </row>
    <row r="1444" spans="1:18">
      <c r="A1444" s="322" t="s">
        <v>290</v>
      </c>
      <c r="C1444" s="325">
        <v>2319111000</v>
      </c>
      <c r="D1444" s="322" t="s">
        <v>1784</v>
      </c>
      <c r="E1444" s="455">
        <v>188000</v>
      </c>
      <c r="F1444" s="455">
        <v>197700</v>
      </c>
      <c r="G1444" s="455">
        <v>286100</v>
      </c>
      <c r="H1444" s="455">
        <v>115800</v>
      </c>
      <c r="I1444" s="455">
        <v>22800</v>
      </c>
      <c r="K1444" s="455">
        <v>23020</v>
      </c>
    </row>
    <row r="1445" spans="1:18">
      <c r="A1445" s="322" t="s">
        <v>290</v>
      </c>
      <c r="C1445" s="325">
        <v>2319233000</v>
      </c>
      <c r="D1445" s="322" t="s">
        <v>1785</v>
      </c>
      <c r="E1445" s="455">
        <v>29400</v>
      </c>
      <c r="F1445" s="455">
        <v>13800</v>
      </c>
      <c r="G1445" s="455">
        <v>7800</v>
      </c>
    </row>
    <row r="1446" spans="1:18">
      <c r="A1446" s="322" t="s">
        <v>290</v>
      </c>
      <c r="C1446" s="325">
        <v>2319240000</v>
      </c>
      <c r="D1446" s="322" t="s">
        <v>1786</v>
      </c>
    </row>
    <row r="1447" spans="1:18">
      <c r="A1447" s="322" t="s">
        <v>290</v>
      </c>
      <c r="C1447" s="325">
        <v>2319250000</v>
      </c>
      <c r="D1447" s="322" t="s">
        <v>1787</v>
      </c>
      <c r="M1447" s="455">
        <v>2520</v>
      </c>
      <c r="N1447" s="455">
        <v>25286</v>
      </c>
      <c r="O1447" s="455">
        <v>5418</v>
      </c>
      <c r="P1447" s="455">
        <v>19974</v>
      </c>
      <c r="Q1447" s="455">
        <v>7921</v>
      </c>
    </row>
    <row r="1448" spans="1:18">
      <c r="A1448" s="322" t="s">
        <v>290</v>
      </c>
      <c r="C1448" s="325">
        <v>2319269000</v>
      </c>
      <c r="D1448" s="322" t="s">
        <v>1788</v>
      </c>
    </row>
    <row r="1449" spans="1:18">
      <c r="A1449" s="322" t="s">
        <v>290</v>
      </c>
      <c r="C1449" s="325">
        <v>2320129000</v>
      </c>
      <c r="D1449" s="322" t="s">
        <v>1789</v>
      </c>
      <c r="M1449" s="455">
        <v>797749</v>
      </c>
      <c r="N1449" s="455">
        <v>1557019</v>
      </c>
      <c r="O1449" s="455">
        <v>1315891</v>
      </c>
    </row>
    <row r="1450" spans="1:18">
      <c r="A1450" s="322" t="s">
        <v>290</v>
      </c>
      <c r="C1450" s="325">
        <v>2320130000</v>
      </c>
      <c r="D1450" s="322" t="s">
        <v>1790</v>
      </c>
      <c r="E1450" s="455">
        <v>38794872</v>
      </c>
      <c r="F1450" s="455">
        <v>34566695</v>
      </c>
      <c r="G1450" s="455">
        <v>48997231</v>
      </c>
      <c r="H1450" s="455">
        <v>48488477</v>
      </c>
      <c r="I1450" s="455">
        <v>33609531</v>
      </c>
      <c r="J1450" s="455">
        <v>39994411</v>
      </c>
      <c r="K1450" s="455">
        <v>41636001</v>
      </c>
      <c r="L1450" s="455">
        <v>43765885</v>
      </c>
      <c r="M1450" s="455">
        <v>46598246</v>
      </c>
      <c r="N1450" s="455">
        <v>42486297</v>
      </c>
      <c r="O1450" s="455">
        <v>39058894</v>
      </c>
      <c r="P1450" s="455">
        <v>40194102</v>
      </c>
      <c r="Q1450" s="455">
        <v>47099931</v>
      </c>
      <c r="R1450" s="455">
        <v>41673060</v>
      </c>
    </row>
    <row r="1451" spans="1:18">
      <c r="A1451" s="322" t="s">
        <v>290</v>
      </c>
      <c r="C1451" s="325">
        <v>2320130010</v>
      </c>
      <c r="D1451" s="322" t="s">
        <v>1791</v>
      </c>
      <c r="E1451" s="455">
        <v>12196998</v>
      </c>
      <c r="F1451" s="455">
        <v>12295667</v>
      </c>
      <c r="G1451" s="455">
        <v>11591911</v>
      </c>
      <c r="H1451" s="455">
        <v>7204549</v>
      </c>
      <c r="I1451" s="455">
        <v>5216953</v>
      </c>
      <c r="J1451" s="455">
        <v>3817141</v>
      </c>
      <c r="K1451" s="455">
        <v>3256574</v>
      </c>
      <c r="L1451" s="455">
        <v>3006881</v>
      </c>
      <c r="M1451" s="455">
        <v>2591995</v>
      </c>
      <c r="N1451" s="455">
        <v>2591323</v>
      </c>
      <c r="O1451" s="455">
        <v>2541673</v>
      </c>
      <c r="P1451" s="455">
        <v>2282315</v>
      </c>
      <c r="Q1451" s="455">
        <v>2356210</v>
      </c>
      <c r="R1451" s="455">
        <v>1933591</v>
      </c>
    </row>
    <row r="1452" spans="1:18">
      <c r="A1452" s="322" t="s">
        <v>290</v>
      </c>
      <c r="C1452" s="325">
        <v>2320130080</v>
      </c>
      <c r="D1452" s="322" t="s">
        <v>1792</v>
      </c>
      <c r="E1452" s="455">
        <v>26597874</v>
      </c>
      <c r="F1452" s="455">
        <v>22271028</v>
      </c>
      <c r="G1452" s="455">
        <v>37405320</v>
      </c>
      <c r="H1452" s="455">
        <v>41283928</v>
      </c>
      <c r="I1452" s="455">
        <v>28392578</v>
      </c>
      <c r="J1452" s="455">
        <v>36177270</v>
      </c>
      <c r="K1452" s="455">
        <v>38379427</v>
      </c>
      <c r="L1452" s="455">
        <v>40759004</v>
      </c>
      <c r="M1452" s="455">
        <v>44006251</v>
      </c>
      <c r="N1452" s="455">
        <v>39894974</v>
      </c>
      <c r="O1452" s="455">
        <v>36517221</v>
      </c>
      <c r="P1452" s="455">
        <v>37911787</v>
      </c>
      <c r="Q1452" s="455">
        <v>44743721</v>
      </c>
      <c r="R1452" s="455">
        <v>39739469</v>
      </c>
    </row>
    <row r="1453" spans="1:18">
      <c r="A1453" s="322" t="s">
        <v>290</v>
      </c>
      <c r="C1453" s="325">
        <v>2331105000</v>
      </c>
      <c r="D1453" s="322" t="s">
        <v>1793</v>
      </c>
      <c r="N1453" s="455">
        <v>9377</v>
      </c>
      <c r="O1453" s="455">
        <v>14875</v>
      </c>
      <c r="P1453" s="455">
        <v>10488</v>
      </c>
      <c r="Q1453" s="455">
        <v>4426</v>
      </c>
      <c r="R1453" s="455">
        <v>11174</v>
      </c>
    </row>
    <row r="1454" spans="1:18">
      <c r="A1454" s="322" t="s">
        <v>290</v>
      </c>
      <c r="C1454" s="325">
        <v>2331105300</v>
      </c>
      <c r="D1454" s="322" t="s">
        <v>1794</v>
      </c>
      <c r="E1454" s="455">
        <v>2297</v>
      </c>
      <c r="H1454" s="455">
        <v>4803</v>
      </c>
      <c r="I1454" s="455">
        <v>22983</v>
      </c>
      <c r="J1454" s="455">
        <v>25278</v>
      </c>
      <c r="K1454" s="455">
        <v>20392</v>
      </c>
      <c r="L1454" s="455">
        <v>2398</v>
      </c>
      <c r="M1454" s="455">
        <v>7864</v>
      </c>
    </row>
    <row r="1455" spans="1:18">
      <c r="A1455" s="322" t="s">
        <v>290</v>
      </c>
      <c r="C1455" s="325">
        <v>2331105700</v>
      </c>
      <c r="D1455" s="322" t="s">
        <v>1795</v>
      </c>
      <c r="E1455" s="455">
        <v>4099</v>
      </c>
      <c r="F1455" s="455">
        <v>5170</v>
      </c>
      <c r="G1455" s="455">
        <v>4575</v>
      </c>
      <c r="H1455" s="455">
        <v>3596</v>
      </c>
      <c r="J1455" s="455">
        <v>1247</v>
      </c>
      <c r="K1455" s="455">
        <v>1685</v>
      </c>
      <c r="L1455" s="455">
        <v>2150</v>
      </c>
      <c r="M1455" s="455">
        <v>2019</v>
      </c>
    </row>
    <row r="1456" spans="1:18">
      <c r="A1456" s="322" t="s">
        <v>290</v>
      </c>
      <c r="C1456" s="325">
        <v>2331107100</v>
      </c>
      <c r="D1456" s="322" t="s">
        <v>1796</v>
      </c>
      <c r="I1456" s="455">
        <v>1716</v>
      </c>
    </row>
    <row r="1457" spans="1:18">
      <c r="A1457" s="322" t="s">
        <v>290</v>
      </c>
      <c r="C1457" s="325">
        <v>2331107500</v>
      </c>
      <c r="D1457" s="322" t="s">
        <v>1797</v>
      </c>
      <c r="E1457" s="455">
        <v>228</v>
      </c>
      <c r="F1457" s="455">
        <v>252</v>
      </c>
      <c r="G1457" s="455">
        <v>368</v>
      </c>
      <c r="H1457" s="455">
        <v>360</v>
      </c>
      <c r="I1457" s="455">
        <v>41</v>
      </c>
      <c r="K1457" s="455">
        <v>441</v>
      </c>
      <c r="L1457" s="455">
        <v>108</v>
      </c>
    </row>
    <row r="1458" spans="1:18">
      <c r="A1458" s="322" t="s">
        <v>290</v>
      </c>
      <c r="C1458" s="325">
        <v>2314117000</v>
      </c>
      <c r="D1458" s="322" t="s">
        <v>1798</v>
      </c>
      <c r="Q1458" s="455">
        <v>7480</v>
      </c>
      <c r="R1458" s="455">
        <v>7560</v>
      </c>
    </row>
    <row r="1459" spans="1:18">
      <c r="A1459" s="322" t="s">
        <v>290</v>
      </c>
      <c r="C1459" s="325">
        <v>2331107900</v>
      </c>
      <c r="D1459" s="322" t="s">
        <v>1799</v>
      </c>
      <c r="E1459" s="455">
        <v>2142203</v>
      </c>
      <c r="F1459" s="455">
        <v>2284791</v>
      </c>
      <c r="G1459" s="455">
        <v>2200857</v>
      </c>
      <c r="H1459" s="455">
        <v>2657071</v>
      </c>
      <c r="I1459" s="455">
        <v>1029125</v>
      </c>
      <c r="J1459" s="455">
        <v>1092648</v>
      </c>
      <c r="K1459" s="455">
        <v>1201393</v>
      </c>
      <c r="L1459" s="455">
        <v>1032037</v>
      </c>
      <c r="M1459" s="455">
        <v>360186</v>
      </c>
    </row>
    <row r="1460" spans="1:18">
      <c r="A1460" s="322" t="s">
        <v>290</v>
      </c>
      <c r="C1460" s="325">
        <v>2332111000</v>
      </c>
      <c r="D1460" s="322" t="s">
        <v>1800</v>
      </c>
      <c r="E1460" s="455">
        <v>126899</v>
      </c>
      <c r="F1460" s="455">
        <v>135390</v>
      </c>
      <c r="G1460" s="455">
        <v>138766</v>
      </c>
      <c r="H1460" s="455">
        <v>103615</v>
      </c>
      <c r="I1460" s="455">
        <v>54872</v>
      </c>
      <c r="J1460" s="455">
        <v>54271</v>
      </c>
      <c r="K1460" s="455">
        <v>78339</v>
      </c>
      <c r="L1460" s="455">
        <v>64904</v>
      </c>
      <c r="M1460" s="455">
        <v>58542</v>
      </c>
      <c r="N1460" s="455">
        <v>58723</v>
      </c>
      <c r="O1460" s="455">
        <v>41065</v>
      </c>
      <c r="P1460" s="455">
        <v>55708</v>
      </c>
      <c r="Q1460" s="455">
        <v>34550</v>
      </c>
      <c r="R1460" s="455">
        <v>36509</v>
      </c>
    </row>
    <row r="1461" spans="1:18">
      <c r="A1461" s="322" t="s">
        <v>290</v>
      </c>
      <c r="C1461" s="325">
        <v>2314122000</v>
      </c>
      <c r="D1461" s="322" t="s">
        <v>1801</v>
      </c>
      <c r="Q1461" s="455">
        <v>13030491</v>
      </c>
      <c r="R1461" s="455">
        <v>14730788</v>
      </c>
    </row>
    <row r="1462" spans="1:18">
      <c r="A1462" s="322" t="s">
        <v>290</v>
      </c>
      <c r="C1462" s="325">
        <v>2332125000</v>
      </c>
      <c r="D1462" s="322" t="s">
        <v>1802</v>
      </c>
      <c r="E1462" s="455">
        <v>13173</v>
      </c>
      <c r="F1462" s="455">
        <v>147</v>
      </c>
      <c r="H1462" s="455">
        <v>792</v>
      </c>
      <c r="I1462" s="455">
        <v>10</v>
      </c>
    </row>
    <row r="1463" spans="1:18">
      <c r="A1463" s="322" t="s">
        <v>290</v>
      </c>
      <c r="C1463" s="325">
        <v>2332130000</v>
      </c>
      <c r="D1463" s="322" t="s">
        <v>1803</v>
      </c>
      <c r="E1463" s="455">
        <v>1010260</v>
      </c>
      <c r="F1463" s="455">
        <v>91620</v>
      </c>
      <c r="G1463" s="455">
        <v>27490</v>
      </c>
    </row>
    <row r="1464" spans="1:18">
      <c r="A1464" s="322" t="s">
        <v>290</v>
      </c>
      <c r="C1464" s="325">
        <v>2341113000</v>
      </c>
      <c r="D1464" s="322" t="s">
        <v>1804</v>
      </c>
      <c r="E1464" s="455">
        <v>8832</v>
      </c>
      <c r="F1464" s="455">
        <v>14319</v>
      </c>
      <c r="H1464" s="455">
        <v>1683</v>
      </c>
      <c r="I1464" s="455">
        <v>1120</v>
      </c>
      <c r="J1464" s="455">
        <v>1927</v>
      </c>
      <c r="K1464" s="455">
        <v>1899</v>
      </c>
      <c r="L1464" s="455">
        <v>2297</v>
      </c>
      <c r="M1464" s="455">
        <v>2883</v>
      </c>
      <c r="N1464" s="455">
        <v>2483</v>
      </c>
      <c r="O1464" s="455">
        <v>1809</v>
      </c>
      <c r="P1464" s="455">
        <v>3566</v>
      </c>
      <c r="Q1464" s="455">
        <v>9303</v>
      </c>
      <c r="R1464" s="455">
        <v>8612</v>
      </c>
    </row>
    <row r="1465" spans="1:18">
      <c r="A1465" s="322" t="s">
        <v>290</v>
      </c>
      <c r="C1465" s="325">
        <v>2341121000</v>
      </c>
      <c r="D1465" s="322" t="s">
        <v>1805</v>
      </c>
      <c r="E1465" s="455">
        <v>114841</v>
      </c>
      <c r="F1465" s="455">
        <v>77577</v>
      </c>
      <c r="G1465" s="455">
        <v>50195</v>
      </c>
      <c r="H1465" s="455">
        <v>135676</v>
      </c>
      <c r="I1465" s="455">
        <v>72204</v>
      </c>
      <c r="J1465" s="455">
        <v>30757</v>
      </c>
      <c r="K1465" s="455">
        <v>26290</v>
      </c>
      <c r="L1465" s="455">
        <v>39275</v>
      </c>
      <c r="M1465" s="455">
        <v>40162</v>
      </c>
      <c r="N1465" s="455">
        <v>38878</v>
      </c>
      <c r="O1465" s="455">
        <v>96085</v>
      </c>
      <c r="P1465" s="455">
        <v>111290</v>
      </c>
      <c r="Q1465" s="455">
        <v>286461</v>
      </c>
      <c r="R1465" s="455">
        <v>117161</v>
      </c>
    </row>
    <row r="1466" spans="1:18">
      <c r="A1466" s="322" t="s">
        <v>290</v>
      </c>
      <c r="C1466" s="325">
        <v>2341123000</v>
      </c>
      <c r="D1466" s="322" t="s">
        <v>1806</v>
      </c>
      <c r="E1466" s="455">
        <v>76727</v>
      </c>
      <c r="F1466" s="455">
        <v>18096</v>
      </c>
      <c r="I1466" s="455">
        <v>8476</v>
      </c>
    </row>
    <row r="1467" spans="1:18">
      <c r="A1467" s="322" t="s">
        <v>290</v>
      </c>
      <c r="C1467" s="325">
        <v>2341125000</v>
      </c>
      <c r="D1467" s="322" t="s">
        <v>1807</v>
      </c>
    </row>
    <row r="1468" spans="1:18">
      <c r="A1468" s="322" t="s">
        <v>290</v>
      </c>
      <c r="C1468" s="325">
        <v>2341133000</v>
      </c>
      <c r="D1468" s="322" t="s">
        <v>1808</v>
      </c>
    </row>
    <row r="1469" spans="1:18">
      <c r="A1469" s="322" t="s">
        <v>290</v>
      </c>
      <c r="C1469" s="325">
        <v>2341135000</v>
      </c>
      <c r="D1469" s="322" t="s">
        <v>1809</v>
      </c>
    </row>
    <row r="1470" spans="1:18">
      <c r="A1470" s="322" t="s">
        <v>290</v>
      </c>
      <c r="C1470" s="325">
        <v>2342105000</v>
      </c>
      <c r="D1470" s="322" t="s">
        <v>1810</v>
      </c>
      <c r="E1470" s="455">
        <v>739</v>
      </c>
      <c r="F1470" s="455">
        <v>885</v>
      </c>
      <c r="G1470" s="455">
        <v>619</v>
      </c>
      <c r="H1470" s="455">
        <v>922</v>
      </c>
      <c r="I1470" s="455">
        <v>498</v>
      </c>
      <c r="J1470" s="455">
        <v>520</v>
      </c>
      <c r="K1470" s="455">
        <v>2733</v>
      </c>
      <c r="L1470" s="455">
        <v>1652</v>
      </c>
      <c r="M1470" s="455">
        <v>56299</v>
      </c>
      <c r="N1470" s="455">
        <v>50522</v>
      </c>
      <c r="O1470" s="455">
        <v>51317</v>
      </c>
      <c r="P1470" s="455">
        <v>63649</v>
      </c>
      <c r="Q1470" s="455">
        <v>82138</v>
      </c>
      <c r="R1470" s="455">
        <v>91483</v>
      </c>
    </row>
    <row r="1471" spans="1:18">
      <c r="A1471" s="322" t="s">
        <v>290</v>
      </c>
      <c r="C1471" s="325">
        <v>2320110000</v>
      </c>
      <c r="D1471" s="322" t="s">
        <v>1811</v>
      </c>
      <c r="R1471" s="455">
        <v>3667</v>
      </c>
    </row>
    <row r="1472" spans="1:18">
      <c r="A1472" s="322" t="s">
        <v>290</v>
      </c>
      <c r="C1472" s="325">
        <v>2349123000</v>
      </c>
      <c r="D1472" s="322" t="s">
        <v>1812</v>
      </c>
      <c r="N1472" s="455">
        <v>72735</v>
      </c>
      <c r="O1472" s="455">
        <v>48485</v>
      </c>
      <c r="P1472" s="455">
        <v>73030</v>
      </c>
      <c r="Q1472" s="455">
        <v>124437</v>
      </c>
      <c r="R1472" s="455">
        <v>170494</v>
      </c>
    </row>
    <row r="1473" spans="1:18">
      <c r="A1473" s="322" t="s">
        <v>290</v>
      </c>
      <c r="C1473" s="325">
        <v>2349125000</v>
      </c>
      <c r="D1473" s="322" t="s">
        <v>1813</v>
      </c>
      <c r="N1473" s="455">
        <v>163067</v>
      </c>
      <c r="O1473" s="455">
        <v>145519</v>
      </c>
      <c r="P1473" s="455">
        <v>267011</v>
      </c>
      <c r="Q1473" s="455">
        <v>129476</v>
      </c>
      <c r="R1473" s="455">
        <v>117643</v>
      </c>
    </row>
    <row r="1474" spans="1:18">
      <c r="A1474" s="322" t="s">
        <v>290</v>
      </c>
      <c r="C1474" s="325">
        <v>2349125500</v>
      </c>
      <c r="D1474" s="322" t="s">
        <v>1814</v>
      </c>
      <c r="E1474" s="455">
        <v>363028</v>
      </c>
      <c r="F1474" s="455">
        <v>425262</v>
      </c>
      <c r="G1474" s="455">
        <v>541544</v>
      </c>
      <c r="H1474" s="455">
        <v>602295</v>
      </c>
      <c r="I1474" s="455">
        <v>412163</v>
      </c>
      <c r="J1474" s="455">
        <v>306969</v>
      </c>
      <c r="K1474" s="455">
        <v>325126</v>
      </c>
      <c r="L1474" s="455">
        <v>301932</v>
      </c>
      <c r="M1474" s="455">
        <v>268196</v>
      </c>
    </row>
    <row r="1475" spans="1:18">
      <c r="A1475" s="322" t="s">
        <v>290</v>
      </c>
      <c r="C1475" s="325">
        <v>2349125900</v>
      </c>
      <c r="D1475" s="322" t="s">
        <v>1815</v>
      </c>
      <c r="E1475" s="455">
        <v>1457</v>
      </c>
      <c r="F1475" s="455">
        <v>2168</v>
      </c>
      <c r="G1475" s="455">
        <v>4542</v>
      </c>
      <c r="H1475" s="455">
        <v>49281</v>
      </c>
      <c r="I1475" s="455">
        <v>4027</v>
      </c>
      <c r="J1475" s="455">
        <v>2183</v>
      </c>
      <c r="K1475" s="455">
        <v>3054</v>
      </c>
      <c r="L1475" s="455">
        <v>17885</v>
      </c>
      <c r="M1475" s="455">
        <v>543</v>
      </c>
    </row>
    <row r="1476" spans="1:18">
      <c r="A1476" s="322" t="s">
        <v>290</v>
      </c>
      <c r="C1476" s="325">
        <v>2362105000</v>
      </c>
      <c r="D1476" s="322" t="s">
        <v>1816</v>
      </c>
      <c r="P1476" s="455">
        <v>3520</v>
      </c>
      <c r="Q1476" s="455">
        <v>19555</v>
      </c>
      <c r="R1476" s="455">
        <v>14797</v>
      </c>
    </row>
    <row r="1477" spans="1:18">
      <c r="A1477" s="322" t="s">
        <v>290</v>
      </c>
      <c r="C1477" s="325">
        <v>2351110000</v>
      </c>
      <c r="D1477" s="322" t="s">
        <v>1817</v>
      </c>
      <c r="G1477" s="455">
        <v>1053283</v>
      </c>
      <c r="I1477" s="455">
        <v>233291760</v>
      </c>
    </row>
    <row r="1478" spans="1:18">
      <c r="A1478" s="322" t="s">
        <v>290</v>
      </c>
      <c r="C1478" s="325">
        <v>2351121000</v>
      </c>
      <c r="D1478" s="322" t="s">
        <v>1818</v>
      </c>
      <c r="E1478" s="455">
        <v>832075500</v>
      </c>
      <c r="F1478" s="455">
        <v>1065367300</v>
      </c>
      <c r="G1478" s="455">
        <v>1105364500</v>
      </c>
      <c r="H1478" s="455">
        <v>1075580805</v>
      </c>
      <c r="I1478" s="455">
        <v>583067500</v>
      </c>
      <c r="J1478" s="455">
        <v>833999800</v>
      </c>
      <c r="K1478" s="455">
        <v>996284400</v>
      </c>
      <c r="L1478" s="455">
        <v>1014977400</v>
      </c>
      <c r="M1478" s="455">
        <v>1069592600</v>
      </c>
      <c r="N1478" s="455">
        <v>902732800</v>
      </c>
      <c r="O1478" s="455">
        <v>979565000</v>
      </c>
      <c r="P1478" s="455">
        <v>1009936000</v>
      </c>
      <c r="Q1478" s="455">
        <v>1023437000</v>
      </c>
      <c r="R1478" s="455">
        <v>1150635000</v>
      </c>
    </row>
    <row r="1479" spans="1:18">
      <c r="A1479" s="322" t="s">
        <v>290</v>
      </c>
      <c r="C1479" s="325">
        <v>2331101000</v>
      </c>
      <c r="D1479" s="322" t="s">
        <v>1819</v>
      </c>
      <c r="R1479" s="455">
        <v>357</v>
      </c>
    </row>
    <row r="1480" spans="1:18">
      <c r="A1480" s="322" t="s">
        <v>290</v>
      </c>
      <c r="C1480" s="325">
        <v>2352103300</v>
      </c>
      <c r="D1480" s="322" t="s">
        <v>1820</v>
      </c>
      <c r="E1480" s="455">
        <v>39225534</v>
      </c>
      <c r="F1480" s="455">
        <v>65015491</v>
      </c>
      <c r="G1480" s="455">
        <v>55175990</v>
      </c>
      <c r="H1480" s="455">
        <v>52855000</v>
      </c>
      <c r="I1480" s="455">
        <v>5456700</v>
      </c>
      <c r="J1480" s="455">
        <v>24468000</v>
      </c>
      <c r="K1480" s="455">
        <v>49572000</v>
      </c>
      <c r="L1480" s="455">
        <v>45737000</v>
      </c>
      <c r="M1480" s="455">
        <v>35146000</v>
      </c>
      <c r="N1480" s="455">
        <v>50570820</v>
      </c>
      <c r="O1480" s="455">
        <v>49010745</v>
      </c>
      <c r="P1480" s="455">
        <v>46185138</v>
      </c>
      <c r="Q1480" s="455">
        <v>24884406</v>
      </c>
      <c r="R1480" s="455">
        <v>143421</v>
      </c>
    </row>
    <row r="1481" spans="1:18">
      <c r="A1481" s="322" t="s">
        <v>290</v>
      </c>
      <c r="C1481" s="325">
        <v>2352103500</v>
      </c>
      <c r="D1481" s="322" t="s">
        <v>1821</v>
      </c>
      <c r="E1481" s="455">
        <v>54</v>
      </c>
      <c r="F1481" s="455">
        <v>76</v>
      </c>
      <c r="G1481" s="455">
        <v>889183</v>
      </c>
      <c r="H1481" s="455">
        <v>549022</v>
      </c>
      <c r="I1481" s="455">
        <v>208840</v>
      </c>
      <c r="J1481" s="455">
        <v>55913</v>
      </c>
      <c r="K1481" s="455">
        <v>48240</v>
      </c>
      <c r="L1481" s="455">
        <v>507840</v>
      </c>
      <c r="M1481" s="455">
        <v>441000</v>
      </c>
      <c r="N1481" s="455">
        <v>606114</v>
      </c>
      <c r="O1481" s="455">
        <v>214238</v>
      </c>
      <c r="P1481" s="455">
        <v>1674</v>
      </c>
    </row>
    <row r="1482" spans="1:18">
      <c r="A1482" s="322" t="s">
        <v>290</v>
      </c>
      <c r="C1482" s="325">
        <v>2352200000</v>
      </c>
      <c r="D1482" s="322" t="s">
        <v>1822</v>
      </c>
      <c r="E1482" s="455">
        <v>2265201</v>
      </c>
      <c r="F1482" s="455">
        <v>2599570</v>
      </c>
      <c r="G1482" s="455">
        <v>3413254</v>
      </c>
      <c r="H1482" s="455">
        <v>428647</v>
      </c>
      <c r="I1482" s="455">
        <v>13828</v>
      </c>
    </row>
    <row r="1483" spans="1:18">
      <c r="A1483" s="322" t="s">
        <v>290</v>
      </c>
      <c r="C1483" s="325">
        <v>2361113000</v>
      </c>
      <c r="D1483" s="322" t="s">
        <v>1823</v>
      </c>
      <c r="E1483" s="455">
        <v>705053586</v>
      </c>
      <c r="F1483" s="455">
        <v>794668955</v>
      </c>
      <c r="G1483" s="455">
        <v>950702651</v>
      </c>
      <c r="H1483" s="455">
        <v>590986479</v>
      </c>
      <c r="I1483" s="455">
        <v>193536804</v>
      </c>
      <c r="J1483" s="455">
        <v>207173927</v>
      </c>
      <c r="K1483" s="455">
        <v>361301559</v>
      </c>
      <c r="L1483" s="455">
        <v>296822158</v>
      </c>
      <c r="M1483" s="455">
        <v>320400055</v>
      </c>
      <c r="N1483" s="455">
        <v>395389159</v>
      </c>
      <c r="O1483" s="455">
        <v>320561833</v>
      </c>
      <c r="P1483" s="455">
        <v>350429636</v>
      </c>
      <c r="Q1483" s="455">
        <v>383571058</v>
      </c>
      <c r="R1483" s="455">
        <v>411008483</v>
      </c>
    </row>
    <row r="1484" spans="1:18">
      <c r="A1484" s="322" t="s">
        <v>290</v>
      </c>
      <c r="C1484" s="325">
        <v>2361113010</v>
      </c>
      <c r="D1484" s="322" t="s">
        <v>1824</v>
      </c>
      <c r="E1484" s="455">
        <v>413115136</v>
      </c>
      <c r="F1484" s="455">
        <v>443595510</v>
      </c>
      <c r="G1484" s="455">
        <v>552459674</v>
      </c>
      <c r="H1484" s="455">
        <v>360828819</v>
      </c>
      <c r="I1484" s="455">
        <v>116850094</v>
      </c>
      <c r="J1484" s="455">
        <v>140513421</v>
      </c>
      <c r="K1484" s="455">
        <v>293337800</v>
      </c>
      <c r="L1484" s="455">
        <v>233440006</v>
      </c>
      <c r="M1484" s="455">
        <v>259546682</v>
      </c>
      <c r="N1484" s="455">
        <v>322785877</v>
      </c>
      <c r="O1484" s="455">
        <v>257280407</v>
      </c>
      <c r="P1484" s="455">
        <v>270091257</v>
      </c>
      <c r="Q1484" s="455">
        <v>271063264</v>
      </c>
      <c r="R1484" s="455">
        <v>314773522</v>
      </c>
    </row>
    <row r="1485" spans="1:18">
      <c r="A1485" s="322" t="s">
        <v>290</v>
      </c>
      <c r="C1485" s="325">
        <v>2361113080</v>
      </c>
      <c r="D1485" s="322" t="s">
        <v>1825</v>
      </c>
      <c r="E1485" s="455">
        <v>291938450</v>
      </c>
      <c r="F1485" s="455">
        <v>351073445</v>
      </c>
      <c r="G1485" s="455">
        <v>391543429</v>
      </c>
      <c r="H1485" s="455">
        <v>230157660</v>
      </c>
      <c r="I1485" s="455">
        <v>76686710</v>
      </c>
      <c r="J1485" s="455">
        <v>66660506</v>
      </c>
      <c r="K1485" s="455">
        <v>67963759</v>
      </c>
      <c r="L1485" s="455">
        <v>63382152</v>
      </c>
      <c r="M1485" s="455">
        <v>60853373</v>
      </c>
      <c r="N1485" s="455">
        <v>72603282</v>
      </c>
      <c r="O1485" s="455">
        <v>63281426</v>
      </c>
      <c r="P1485" s="455">
        <v>80338379</v>
      </c>
      <c r="Q1485" s="455">
        <v>112507794</v>
      </c>
      <c r="R1485" s="455">
        <v>96234961</v>
      </c>
    </row>
    <row r="1486" spans="1:18">
      <c r="A1486" s="322" t="s">
        <v>290</v>
      </c>
      <c r="C1486" s="325">
        <v>2361115000</v>
      </c>
      <c r="D1486" s="322" t="s">
        <v>1826</v>
      </c>
      <c r="E1486" s="455">
        <v>697921289</v>
      </c>
      <c r="F1486" s="455">
        <v>599468865</v>
      </c>
      <c r="G1486" s="455">
        <v>700893805</v>
      </c>
      <c r="H1486" s="455">
        <v>618124909</v>
      </c>
      <c r="I1486" s="455">
        <v>329874313</v>
      </c>
      <c r="J1486" s="455">
        <v>450276923</v>
      </c>
      <c r="K1486" s="455">
        <v>567125068</v>
      </c>
      <c r="L1486" s="455">
        <v>499796990</v>
      </c>
      <c r="M1486" s="455">
        <v>537297089</v>
      </c>
      <c r="N1486" s="455">
        <v>526878328</v>
      </c>
      <c r="O1486" s="455">
        <v>527085014</v>
      </c>
      <c r="P1486" s="455">
        <v>622696800</v>
      </c>
      <c r="Q1486" s="455">
        <v>723911861</v>
      </c>
      <c r="R1486" s="455">
        <v>746318447</v>
      </c>
    </row>
    <row r="1487" spans="1:18">
      <c r="A1487" s="322" t="s">
        <v>290</v>
      </c>
      <c r="C1487" s="325">
        <v>2361120000</v>
      </c>
      <c r="D1487" s="322" t="s">
        <v>1827</v>
      </c>
      <c r="E1487" s="455">
        <v>822368577</v>
      </c>
      <c r="F1487" s="455">
        <v>1023859585</v>
      </c>
      <c r="G1487" s="455">
        <v>971782257</v>
      </c>
      <c r="H1487" s="455">
        <v>771834335</v>
      </c>
      <c r="I1487" s="455">
        <v>325870264</v>
      </c>
      <c r="J1487" s="455">
        <v>457266509</v>
      </c>
      <c r="K1487" s="455">
        <v>490937579</v>
      </c>
      <c r="L1487" s="455">
        <v>539317015</v>
      </c>
      <c r="M1487" s="455">
        <v>562989091</v>
      </c>
      <c r="N1487" s="455">
        <v>753453666</v>
      </c>
      <c r="O1487" s="455">
        <v>660147173</v>
      </c>
      <c r="P1487" s="455">
        <v>868647006</v>
      </c>
      <c r="Q1487" s="455">
        <v>930246268</v>
      </c>
      <c r="R1487" s="455">
        <v>900254842</v>
      </c>
    </row>
    <row r="1488" spans="1:18">
      <c r="A1488" s="322" t="s">
        <v>290</v>
      </c>
      <c r="C1488" s="325">
        <v>2361200000</v>
      </c>
      <c r="D1488" s="322" t="s">
        <v>1828</v>
      </c>
    </row>
    <row r="1489" spans="1:18">
      <c r="A1489" s="322" t="s">
        <v>290</v>
      </c>
      <c r="C1489" s="325">
        <v>2363100000</v>
      </c>
      <c r="D1489" s="322" t="s">
        <v>1829</v>
      </c>
      <c r="E1489" s="455">
        <v>2204581844</v>
      </c>
      <c r="F1489" s="455">
        <v>2941142871</v>
      </c>
      <c r="G1489" s="455">
        <v>2796486811</v>
      </c>
      <c r="H1489" s="455">
        <v>2533697302</v>
      </c>
      <c r="I1489" s="455">
        <v>1309206300</v>
      </c>
      <c r="J1489" s="455">
        <v>1283897038</v>
      </c>
      <c r="K1489" s="455">
        <v>1800812969</v>
      </c>
      <c r="L1489" s="455">
        <v>1599050791</v>
      </c>
      <c r="M1489" s="455">
        <v>1818834097</v>
      </c>
      <c r="N1489" s="455">
        <v>2281887467</v>
      </c>
      <c r="O1489" s="455">
        <v>2144610750</v>
      </c>
      <c r="P1489" s="455">
        <v>2265140381</v>
      </c>
      <c r="Q1489" s="455">
        <v>2502709032</v>
      </c>
      <c r="R1489" s="455">
        <v>2732599787</v>
      </c>
    </row>
    <row r="1490" spans="1:18">
      <c r="A1490" s="322" t="s">
        <v>290</v>
      </c>
      <c r="C1490" s="325">
        <v>2364100000</v>
      </c>
      <c r="D1490" s="322" t="s">
        <v>1830</v>
      </c>
      <c r="E1490" s="455">
        <v>142541149</v>
      </c>
      <c r="F1490" s="455">
        <v>167235149</v>
      </c>
      <c r="G1490" s="455">
        <v>82083717</v>
      </c>
      <c r="H1490" s="455">
        <v>68381397</v>
      </c>
      <c r="I1490" s="455">
        <v>30390018</v>
      </c>
      <c r="J1490" s="455">
        <v>29616345</v>
      </c>
      <c r="K1490" s="455">
        <v>36239154</v>
      </c>
      <c r="L1490" s="455">
        <v>41952910</v>
      </c>
      <c r="M1490" s="455">
        <v>28925929</v>
      </c>
      <c r="N1490" s="455">
        <v>31772224</v>
      </c>
      <c r="O1490" s="455">
        <v>46414530</v>
      </c>
      <c r="P1490" s="455">
        <v>50524207</v>
      </c>
      <c r="Q1490" s="455">
        <v>49308115</v>
      </c>
      <c r="R1490" s="455">
        <v>50718360</v>
      </c>
    </row>
    <row r="1491" spans="1:18">
      <c r="A1491" s="322" t="s">
        <v>290</v>
      </c>
      <c r="C1491" s="325">
        <v>2365110000</v>
      </c>
      <c r="D1491" s="322" t="s">
        <v>1831</v>
      </c>
      <c r="E1491" s="455">
        <v>9643</v>
      </c>
      <c r="F1491" s="455">
        <v>11494</v>
      </c>
      <c r="G1491" s="455">
        <v>11791</v>
      </c>
      <c r="H1491" s="455">
        <v>8288</v>
      </c>
      <c r="I1491" s="455">
        <v>3056</v>
      </c>
      <c r="J1491" s="455">
        <v>2468</v>
      </c>
      <c r="K1491" s="455">
        <v>2674</v>
      </c>
      <c r="L1491" s="455">
        <v>6798</v>
      </c>
      <c r="M1491" s="455">
        <v>1738</v>
      </c>
      <c r="N1491" s="455">
        <v>3263</v>
      </c>
      <c r="O1491" s="455">
        <v>1698</v>
      </c>
      <c r="P1491" s="455">
        <v>3102</v>
      </c>
      <c r="Q1491" s="455">
        <v>3807</v>
      </c>
      <c r="R1491" s="455">
        <v>3585</v>
      </c>
    </row>
    <row r="1492" spans="1:18">
      <c r="A1492" s="322" t="s">
        <v>290</v>
      </c>
      <c r="C1492" s="325">
        <v>2365124000</v>
      </c>
      <c r="D1492" s="322" t="s">
        <v>1832</v>
      </c>
      <c r="E1492" s="455">
        <v>2158773</v>
      </c>
      <c r="F1492" s="455">
        <v>2242075</v>
      </c>
      <c r="G1492" s="455">
        <v>3513529</v>
      </c>
      <c r="H1492" s="455">
        <v>3500964</v>
      </c>
      <c r="J1492" s="455">
        <v>3688727</v>
      </c>
      <c r="K1492" s="455">
        <v>4057252</v>
      </c>
      <c r="L1492" s="455">
        <v>6071167</v>
      </c>
      <c r="M1492" s="455">
        <v>5074849</v>
      </c>
      <c r="N1492" s="455">
        <v>5887322</v>
      </c>
      <c r="O1492" s="455">
        <v>6405808</v>
      </c>
      <c r="P1492" s="455">
        <v>5339190</v>
      </c>
      <c r="Q1492" s="455">
        <v>7518307</v>
      </c>
      <c r="R1492" s="455">
        <v>8299885</v>
      </c>
    </row>
    <row r="1493" spans="1:18">
      <c r="A1493" s="322" t="s">
        <v>290</v>
      </c>
      <c r="C1493" s="325">
        <v>2369193000</v>
      </c>
      <c r="D1493" s="322" t="s">
        <v>1833</v>
      </c>
      <c r="E1493" s="455">
        <v>3036087</v>
      </c>
      <c r="F1493" s="455">
        <v>4784786</v>
      </c>
      <c r="G1493" s="455">
        <v>13229345</v>
      </c>
      <c r="H1493" s="455">
        <v>11231587</v>
      </c>
      <c r="I1493" s="455">
        <v>899310</v>
      </c>
      <c r="J1493" s="455">
        <v>2197199</v>
      </c>
      <c r="K1493" s="455">
        <v>4989762</v>
      </c>
      <c r="L1493" s="455">
        <v>5120607</v>
      </c>
      <c r="M1493" s="455">
        <v>4906211</v>
      </c>
      <c r="N1493" s="455">
        <v>3610888</v>
      </c>
      <c r="O1493" s="455">
        <v>2381848</v>
      </c>
      <c r="P1493" s="455">
        <v>1927166</v>
      </c>
      <c r="Q1493" s="455">
        <v>2218174</v>
      </c>
      <c r="R1493" s="455">
        <v>2942042</v>
      </c>
    </row>
    <row r="1494" spans="1:18">
      <c r="A1494" s="322" t="s">
        <v>290</v>
      </c>
      <c r="C1494" s="325">
        <v>2369198000</v>
      </c>
      <c r="D1494" s="322" t="s">
        <v>1834</v>
      </c>
      <c r="E1494" s="455">
        <v>2031028</v>
      </c>
      <c r="F1494" s="455">
        <v>1814390</v>
      </c>
      <c r="G1494" s="455">
        <v>3002036</v>
      </c>
      <c r="H1494" s="455">
        <v>3104807</v>
      </c>
      <c r="I1494" s="455">
        <v>1859693</v>
      </c>
      <c r="J1494" s="455">
        <v>1687752</v>
      </c>
      <c r="K1494" s="455">
        <v>1771179</v>
      </c>
      <c r="L1494" s="455">
        <v>1961819</v>
      </c>
      <c r="M1494" s="455">
        <v>1676557</v>
      </c>
      <c r="N1494" s="455">
        <v>2075691</v>
      </c>
      <c r="O1494" s="455">
        <v>1190478</v>
      </c>
      <c r="P1494" s="455">
        <v>666195</v>
      </c>
      <c r="Q1494" s="455">
        <v>754344</v>
      </c>
      <c r="R1494" s="455">
        <v>1026612</v>
      </c>
    </row>
    <row r="1495" spans="1:18">
      <c r="A1495" s="322" t="s">
        <v>290</v>
      </c>
      <c r="C1495" s="325">
        <v>2370110000</v>
      </c>
      <c r="D1495" s="322" t="s">
        <v>1835</v>
      </c>
      <c r="E1495" s="455">
        <v>551713</v>
      </c>
      <c r="F1495" s="455">
        <v>699944</v>
      </c>
      <c r="G1495" s="455">
        <v>689033</v>
      </c>
      <c r="H1495" s="455">
        <v>1081651</v>
      </c>
      <c r="I1495" s="455">
        <v>1094477</v>
      </c>
      <c r="J1495" s="455">
        <v>856290</v>
      </c>
      <c r="K1495" s="455">
        <v>1628364</v>
      </c>
      <c r="L1495" s="455">
        <v>4583883</v>
      </c>
      <c r="M1495" s="455">
        <v>2858331</v>
      </c>
      <c r="N1495" s="455">
        <v>1151872</v>
      </c>
      <c r="O1495" s="455">
        <v>3497396</v>
      </c>
      <c r="P1495" s="455">
        <v>602645</v>
      </c>
      <c r="Q1495" s="455">
        <v>531820</v>
      </c>
      <c r="R1495" s="455">
        <v>546325</v>
      </c>
    </row>
    <row r="1496" spans="1:18">
      <c r="A1496" s="322" t="s">
        <v>290</v>
      </c>
      <c r="C1496" s="325">
        <v>2370121000</v>
      </c>
      <c r="D1496" s="322" t="s">
        <v>1836</v>
      </c>
      <c r="E1496" s="455">
        <v>670923</v>
      </c>
      <c r="F1496" s="455">
        <v>808487</v>
      </c>
      <c r="G1496" s="455">
        <v>1388947</v>
      </c>
      <c r="H1496" s="455">
        <v>818120</v>
      </c>
      <c r="I1496" s="455">
        <v>871830</v>
      </c>
      <c r="J1496" s="455">
        <v>330</v>
      </c>
      <c r="O1496" s="455">
        <v>251790</v>
      </c>
      <c r="P1496" s="455">
        <v>194717</v>
      </c>
      <c r="Q1496" s="455">
        <v>74699</v>
      </c>
      <c r="R1496" s="455">
        <v>2540</v>
      </c>
    </row>
    <row r="1497" spans="1:18">
      <c r="A1497" s="322" t="s">
        <v>290</v>
      </c>
      <c r="C1497" s="325">
        <v>2370123000</v>
      </c>
      <c r="D1497" s="322" t="s">
        <v>1837</v>
      </c>
      <c r="E1497" s="455">
        <v>225960</v>
      </c>
      <c r="K1497" s="455">
        <v>156100</v>
      </c>
      <c r="L1497" s="455">
        <v>833149</v>
      </c>
      <c r="M1497" s="455">
        <v>731247</v>
      </c>
      <c r="N1497" s="455">
        <v>943179</v>
      </c>
      <c r="O1497" s="455">
        <v>1293852</v>
      </c>
      <c r="P1497" s="455">
        <v>799664</v>
      </c>
    </row>
    <row r="1498" spans="1:18">
      <c r="A1498" s="322" t="s">
        <v>290</v>
      </c>
      <c r="C1498" s="325">
        <v>2370126000</v>
      </c>
      <c r="D1498" s="322" t="s">
        <v>1838</v>
      </c>
      <c r="E1498" s="455">
        <v>7272465</v>
      </c>
      <c r="F1498" s="455">
        <v>7695390</v>
      </c>
      <c r="G1498" s="455">
        <v>11242412</v>
      </c>
      <c r="H1498" s="455">
        <v>13112694</v>
      </c>
      <c r="I1498" s="455">
        <v>5997886</v>
      </c>
      <c r="J1498" s="455">
        <v>7357876</v>
      </c>
      <c r="K1498" s="455">
        <v>6555165</v>
      </c>
      <c r="L1498" s="455">
        <v>9584234</v>
      </c>
      <c r="M1498" s="455">
        <v>7327368</v>
      </c>
      <c r="N1498" s="455">
        <v>6385464</v>
      </c>
      <c r="O1498" s="455">
        <v>4245637</v>
      </c>
      <c r="P1498" s="455">
        <v>4812141</v>
      </c>
      <c r="Q1498" s="455">
        <v>4042404</v>
      </c>
      <c r="R1498" s="455">
        <v>4212807</v>
      </c>
    </row>
    <row r="1499" spans="1:18">
      <c r="A1499" s="322" t="s">
        <v>290</v>
      </c>
      <c r="C1499" s="325">
        <v>2370127000</v>
      </c>
      <c r="D1499" s="322" t="s">
        <v>1839</v>
      </c>
      <c r="E1499" s="455">
        <v>1069040</v>
      </c>
      <c r="F1499" s="455">
        <v>951601</v>
      </c>
      <c r="G1499" s="455">
        <v>1537151</v>
      </c>
      <c r="H1499" s="455">
        <v>3659359</v>
      </c>
      <c r="I1499" s="455">
        <v>1948711</v>
      </c>
      <c r="J1499" s="455">
        <v>2012896</v>
      </c>
      <c r="K1499" s="455">
        <v>2649660</v>
      </c>
      <c r="L1499" s="455">
        <v>2611035</v>
      </c>
      <c r="M1499" s="455">
        <v>2656126</v>
      </c>
      <c r="N1499" s="455">
        <v>2639285</v>
      </c>
      <c r="O1499" s="455">
        <v>2178934</v>
      </c>
      <c r="P1499" s="455">
        <v>2398084</v>
      </c>
      <c r="Q1499" s="455">
        <v>1963495</v>
      </c>
      <c r="R1499" s="455">
        <v>1284789</v>
      </c>
    </row>
    <row r="1500" spans="1:18">
      <c r="A1500" s="322" t="s">
        <v>290</v>
      </c>
      <c r="C1500" s="325">
        <v>2370128000</v>
      </c>
      <c r="D1500" s="322" t="s">
        <v>1840</v>
      </c>
      <c r="E1500" s="455">
        <v>2584838</v>
      </c>
      <c r="F1500" s="455">
        <v>2399640</v>
      </c>
      <c r="G1500" s="455">
        <v>2924210</v>
      </c>
      <c r="H1500" s="455">
        <v>2661905</v>
      </c>
      <c r="I1500" s="455">
        <v>2897353</v>
      </c>
      <c r="J1500" s="455">
        <v>1355218</v>
      </c>
      <c r="K1500" s="455">
        <v>1534228</v>
      </c>
      <c r="L1500" s="455">
        <v>942495</v>
      </c>
      <c r="M1500" s="455">
        <v>971105</v>
      </c>
      <c r="N1500" s="455">
        <v>1462587</v>
      </c>
      <c r="O1500" s="455">
        <v>703290</v>
      </c>
      <c r="P1500" s="455">
        <v>521330</v>
      </c>
      <c r="Q1500" s="455">
        <v>791950</v>
      </c>
    </row>
    <row r="1501" spans="1:18">
      <c r="A1501" s="322" t="s">
        <v>290</v>
      </c>
      <c r="C1501" s="325">
        <v>2391123000</v>
      </c>
      <c r="D1501" s="322" t="s">
        <v>1841</v>
      </c>
      <c r="N1501" s="455">
        <v>11640</v>
      </c>
      <c r="O1501" s="455">
        <v>8030</v>
      </c>
      <c r="P1501" s="455">
        <v>8351</v>
      </c>
      <c r="Q1501" s="455">
        <v>8908</v>
      </c>
      <c r="R1501" s="455">
        <v>6709</v>
      </c>
    </row>
    <row r="1502" spans="1:18">
      <c r="A1502" s="322" t="s">
        <v>290</v>
      </c>
      <c r="C1502" s="325">
        <v>2391125000</v>
      </c>
      <c r="D1502" s="322" t="s">
        <v>1842</v>
      </c>
      <c r="N1502" s="455">
        <v>7394</v>
      </c>
      <c r="O1502" s="455">
        <v>2340</v>
      </c>
      <c r="P1502" s="455">
        <v>1663</v>
      </c>
    </row>
    <row r="1503" spans="1:18">
      <c r="A1503" s="322" t="s">
        <v>290</v>
      </c>
      <c r="C1503" s="325">
        <v>2399125300</v>
      </c>
      <c r="D1503" s="322" t="s">
        <v>1843</v>
      </c>
    </row>
    <row r="1504" spans="1:18">
      <c r="A1504" s="322" t="s">
        <v>290</v>
      </c>
      <c r="C1504" s="325">
        <v>2399125500</v>
      </c>
      <c r="D1504" s="322" t="s">
        <v>1844</v>
      </c>
      <c r="N1504" s="455">
        <v>38448</v>
      </c>
      <c r="O1504" s="455">
        <v>2020</v>
      </c>
      <c r="P1504" s="455">
        <v>3060</v>
      </c>
    </row>
    <row r="1505" spans="1:18">
      <c r="A1505" s="322" t="s">
        <v>290</v>
      </c>
      <c r="C1505" s="325">
        <v>2399125900</v>
      </c>
      <c r="D1505" s="322" t="s">
        <v>1845</v>
      </c>
      <c r="E1505" s="455">
        <v>10700</v>
      </c>
      <c r="F1505" s="455">
        <v>11710</v>
      </c>
      <c r="G1505" s="455">
        <v>11128</v>
      </c>
      <c r="H1505" s="455">
        <v>12665</v>
      </c>
      <c r="I1505" s="455">
        <v>8653</v>
      </c>
      <c r="J1505" s="455">
        <v>4340</v>
      </c>
      <c r="K1505" s="455">
        <v>23535</v>
      </c>
      <c r="L1505" s="455">
        <v>69088</v>
      </c>
      <c r="M1505" s="455">
        <v>20143</v>
      </c>
    </row>
    <row r="1506" spans="1:18">
      <c r="A1506" s="322" t="s">
        <v>290</v>
      </c>
      <c r="C1506" s="325">
        <v>2399129000</v>
      </c>
      <c r="D1506" s="322" t="s">
        <v>1846</v>
      </c>
      <c r="K1506" s="455">
        <v>18224082</v>
      </c>
      <c r="L1506" s="455">
        <v>33547865</v>
      </c>
      <c r="M1506" s="455">
        <v>34116668</v>
      </c>
      <c r="N1506" s="455">
        <v>35279010</v>
      </c>
      <c r="O1506" s="455">
        <v>31627231</v>
      </c>
      <c r="P1506" s="455">
        <v>26965594</v>
      </c>
      <c r="Q1506" s="455">
        <v>29076548</v>
      </c>
      <c r="R1506" s="455">
        <v>27132665</v>
      </c>
    </row>
    <row r="1507" spans="1:18">
      <c r="A1507" s="322" t="s">
        <v>290</v>
      </c>
      <c r="C1507" s="325">
        <v>2399131000</v>
      </c>
      <c r="D1507" s="322" t="s">
        <v>1847</v>
      </c>
      <c r="E1507" s="455">
        <v>900167070</v>
      </c>
      <c r="F1507" s="455">
        <v>1132846201</v>
      </c>
      <c r="G1507" s="455">
        <v>1445703512</v>
      </c>
      <c r="H1507" s="455">
        <v>1766188886</v>
      </c>
      <c r="I1507" s="455">
        <v>829834574</v>
      </c>
      <c r="J1507" s="455">
        <v>1030082064</v>
      </c>
      <c r="K1507" s="455">
        <v>996805363</v>
      </c>
      <c r="L1507" s="455">
        <v>847608772</v>
      </c>
      <c r="M1507" s="455">
        <v>829026234</v>
      </c>
      <c r="N1507" s="455">
        <v>866821381</v>
      </c>
      <c r="O1507" s="455">
        <v>1075426169</v>
      </c>
      <c r="P1507" s="455">
        <v>1260438674</v>
      </c>
      <c r="Q1507" s="455">
        <v>1490820153</v>
      </c>
      <c r="R1507" s="455">
        <v>1731180797</v>
      </c>
    </row>
    <row r="1508" spans="1:18">
      <c r="A1508" s="322" t="s">
        <v>290</v>
      </c>
      <c r="C1508" s="325">
        <v>2399191000</v>
      </c>
      <c r="D1508" s="322" t="s">
        <v>1848</v>
      </c>
      <c r="E1508" s="455">
        <v>47210000</v>
      </c>
      <c r="F1508" s="455">
        <v>70085000</v>
      </c>
      <c r="G1508" s="455">
        <v>76049000</v>
      </c>
      <c r="H1508" s="455">
        <v>53139000</v>
      </c>
      <c r="I1508" s="455">
        <v>30853000</v>
      </c>
      <c r="J1508" s="455">
        <v>48736870</v>
      </c>
      <c r="K1508" s="455">
        <v>54507020</v>
      </c>
      <c r="L1508" s="455">
        <v>56649260</v>
      </c>
      <c r="M1508" s="455">
        <v>70942400</v>
      </c>
      <c r="N1508" s="455">
        <v>58763100</v>
      </c>
      <c r="O1508" s="455">
        <v>62749743</v>
      </c>
      <c r="P1508" s="455">
        <v>71052424</v>
      </c>
      <c r="Q1508" s="455">
        <v>82246283</v>
      </c>
      <c r="R1508" s="455">
        <v>85750620</v>
      </c>
    </row>
    <row r="1509" spans="1:18">
      <c r="A1509" s="322" t="s">
        <v>290</v>
      </c>
      <c r="C1509" s="325">
        <v>2399192000</v>
      </c>
      <c r="D1509" s="322" t="s">
        <v>1849</v>
      </c>
      <c r="E1509" s="455">
        <v>5163130</v>
      </c>
      <c r="F1509" s="455">
        <v>6673442</v>
      </c>
      <c r="G1509" s="455">
        <v>9961921</v>
      </c>
      <c r="H1509" s="455">
        <v>11994696</v>
      </c>
      <c r="I1509" s="455">
        <v>5427334</v>
      </c>
      <c r="J1509" s="455">
        <v>2023828</v>
      </c>
      <c r="K1509" s="455">
        <v>4363228</v>
      </c>
      <c r="L1509" s="455">
        <v>3483024</v>
      </c>
      <c r="M1509" s="455">
        <v>1540117</v>
      </c>
      <c r="N1509" s="455">
        <v>1770167</v>
      </c>
      <c r="O1509" s="455">
        <v>3346950</v>
      </c>
      <c r="P1509" s="455">
        <v>3189060</v>
      </c>
      <c r="Q1509" s="455">
        <v>2269980</v>
      </c>
      <c r="R1509" s="455">
        <v>2542616</v>
      </c>
    </row>
    <row r="1510" spans="1:18">
      <c r="A1510" s="322" t="s">
        <v>290</v>
      </c>
      <c r="C1510" s="325">
        <v>2399193000</v>
      </c>
      <c r="D1510" s="322" t="s">
        <v>1850</v>
      </c>
      <c r="E1510" s="455">
        <v>679662</v>
      </c>
      <c r="F1510" s="455">
        <v>721812</v>
      </c>
      <c r="G1510" s="455">
        <v>1503936</v>
      </c>
      <c r="H1510" s="455">
        <v>1200690</v>
      </c>
      <c r="I1510" s="455">
        <v>471798</v>
      </c>
      <c r="J1510" s="455">
        <v>337896</v>
      </c>
      <c r="K1510" s="455">
        <v>349650</v>
      </c>
      <c r="L1510" s="455">
        <v>284058</v>
      </c>
      <c r="M1510" s="455">
        <v>257760</v>
      </c>
      <c r="N1510" s="455">
        <v>178560</v>
      </c>
      <c r="O1510" s="455">
        <v>128592</v>
      </c>
      <c r="P1510" s="455">
        <v>75744</v>
      </c>
      <c r="Q1510" s="455">
        <v>131890</v>
      </c>
      <c r="R1510" s="455">
        <v>88342</v>
      </c>
    </row>
    <row r="1511" spans="1:18">
      <c r="A1511" s="322" t="s">
        <v>290</v>
      </c>
      <c r="C1511" s="325">
        <v>2399197000</v>
      </c>
      <c r="D1511" s="322" t="s">
        <v>1851</v>
      </c>
      <c r="F1511" s="455">
        <v>2551</v>
      </c>
      <c r="G1511" s="455">
        <v>1617</v>
      </c>
      <c r="H1511" s="455">
        <v>4587</v>
      </c>
      <c r="I1511" s="455">
        <v>8743</v>
      </c>
      <c r="J1511" s="455">
        <v>6264</v>
      </c>
      <c r="K1511" s="455">
        <v>7598</v>
      </c>
      <c r="L1511" s="455">
        <v>9808</v>
      </c>
      <c r="M1511" s="455">
        <v>12059</v>
      </c>
      <c r="N1511" s="455">
        <v>9833</v>
      </c>
      <c r="O1511" s="455">
        <v>10048</v>
      </c>
      <c r="P1511" s="455">
        <v>11119</v>
      </c>
      <c r="Q1511" s="455">
        <v>11978</v>
      </c>
      <c r="R1511" s="455">
        <v>55180</v>
      </c>
    </row>
    <row r="1512" spans="1:18">
      <c r="A1512" s="322" t="s">
        <v>290</v>
      </c>
      <c r="C1512" s="325">
        <v>2399199000</v>
      </c>
      <c r="D1512" s="322" t="s">
        <v>1852</v>
      </c>
      <c r="H1512" s="455">
        <v>53224</v>
      </c>
      <c r="K1512" s="455">
        <v>523314</v>
      </c>
      <c r="L1512" s="455">
        <v>577170</v>
      </c>
      <c r="M1512" s="455">
        <v>1392573</v>
      </c>
      <c r="N1512" s="455">
        <v>1808872</v>
      </c>
      <c r="O1512" s="455">
        <v>1977336</v>
      </c>
      <c r="P1512" s="455">
        <v>2215196</v>
      </c>
      <c r="Q1512" s="455">
        <v>2071658</v>
      </c>
      <c r="R1512" s="455">
        <v>2400225</v>
      </c>
    </row>
    <row r="1513" spans="1:18">
      <c r="A1513" s="322" t="s">
        <v>290</v>
      </c>
      <c r="C1513" s="325">
        <v>2410212200</v>
      </c>
      <c r="D1513" s="322" t="s">
        <v>1853</v>
      </c>
      <c r="I1513" s="455">
        <v>140</v>
      </c>
    </row>
    <row r="1514" spans="1:18">
      <c r="A1514" s="322" t="s">
        <v>290</v>
      </c>
      <c r="C1514" s="325">
        <v>2410221000</v>
      </c>
      <c r="D1514" s="322" t="s">
        <v>1854</v>
      </c>
      <c r="I1514" s="455">
        <v>1381</v>
      </c>
    </row>
    <row r="1515" spans="1:18">
      <c r="A1515" s="322" t="s">
        <v>290</v>
      </c>
      <c r="C1515" s="325">
        <v>2410333000</v>
      </c>
      <c r="D1515" s="322" t="s">
        <v>1855</v>
      </c>
      <c r="L1515" s="455">
        <v>13439</v>
      </c>
      <c r="M1515" s="455">
        <v>33696</v>
      </c>
      <c r="Q1515" s="455">
        <v>21034</v>
      </c>
    </row>
    <row r="1516" spans="1:18">
      <c r="A1516" s="322" t="s">
        <v>290</v>
      </c>
      <c r="C1516" s="325">
        <v>2410512000</v>
      </c>
      <c r="D1516" s="322" t="s">
        <v>1856</v>
      </c>
      <c r="M1516" s="455">
        <v>260</v>
      </c>
      <c r="N1516" s="455">
        <v>506287</v>
      </c>
      <c r="O1516" s="455">
        <v>655738</v>
      </c>
      <c r="P1516" s="455">
        <v>512740</v>
      </c>
    </row>
    <row r="1517" spans="1:18">
      <c r="A1517" s="322" t="s">
        <v>290</v>
      </c>
      <c r="C1517" s="325">
        <v>2410514000</v>
      </c>
      <c r="D1517" s="322" t="s">
        <v>1857</v>
      </c>
      <c r="M1517" s="455">
        <v>234200</v>
      </c>
      <c r="N1517" s="455">
        <v>207520</v>
      </c>
      <c r="O1517" s="455">
        <v>83192</v>
      </c>
      <c r="P1517" s="455">
        <v>99373</v>
      </c>
      <c r="Q1517" s="455">
        <v>63720</v>
      </c>
      <c r="R1517" s="455">
        <v>56973</v>
      </c>
    </row>
    <row r="1518" spans="1:18">
      <c r="A1518" s="322" t="s">
        <v>290</v>
      </c>
      <c r="C1518" s="325">
        <v>2410623000</v>
      </c>
      <c r="D1518" s="322" t="s">
        <v>1858</v>
      </c>
    </row>
    <row r="1519" spans="1:18">
      <c r="A1519" s="322" t="s">
        <v>290</v>
      </c>
      <c r="C1519" s="325">
        <v>2410647000</v>
      </c>
      <c r="D1519" s="322" t="s">
        <v>1859</v>
      </c>
      <c r="E1519" s="455">
        <v>29700</v>
      </c>
    </row>
    <row r="1520" spans="1:18">
      <c r="A1520" s="322" t="s">
        <v>290</v>
      </c>
      <c r="C1520" s="325">
        <v>2410664000</v>
      </c>
      <c r="D1520" s="322" t="s">
        <v>1860</v>
      </c>
      <c r="M1520" s="455">
        <v>2746</v>
      </c>
      <c r="N1520" s="455">
        <v>17422</v>
      </c>
      <c r="O1520" s="455">
        <v>11761</v>
      </c>
      <c r="P1520" s="455">
        <v>6641</v>
      </c>
      <c r="Q1520" s="455">
        <v>69658</v>
      </c>
      <c r="R1520" s="455">
        <v>88187</v>
      </c>
    </row>
    <row r="1521" spans="1:18">
      <c r="A1521" s="322" t="s">
        <v>290</v>
      </c>
      <c r="C1521" s="325">
        <v>2410666000</v>
      </c>
      <c r="D1521" s="322" t="s">
        <v>1861</v>
      </c>
      <c r="H1521" s="455">
        <v>19152</v>
      </c>
      <c r="I1521" s="455">
        <v>68198</v>
      </c>
      <c r="J1521" s="455">
        <v>122033</v>
      </c>
      <c r="K1521" s="455">
        <v>167056</v>
      </c>
      <c r="L1521" s="455">
        <v>86248</v>
      </c>
      <c r="M1521" s="455">
        <v>141929</v>
      </c>
      <c r="N1521" s="455">
        <v>23637</v>
      </c>
    </row>
    <row r="1522" spans="1:18">
      <c r="A1522" s="322" t="s">
        <v>290</v>
      </c>
      <c r="C1522" s="325">
        <v>2410712000</v>
      </c>
      <c r="D1522" s="322" t="s">
        <v>1862</v>
      </c>
      <c r="K1522" s="455">
        <v>22218</v>
      </c>
      <c r="L1522" s="455">
        <v>99300</v>
      </c>
      <c r="M1522" s="455">
        <v>21300</v>
      </c>
      <c r="N1522" s="455">
        <v>25712</v>
      </c>
      <c r="O1522" s="455">
        <v>7660</v>
      </c>
      <c r="P1522" s="455">
        <v>30758</v>
      </c>
      <c r="Q1522" s="455">
        <v>24729</v>
      </c>
      <c r="R1522" s="455">
        <v>144417</v>
      </c>
    </row>
    <row r="1523" spans="1:18">
      <c r="A1523" s="322" t="s">
        <v>290</v>
      </c>
      <c r="C1523" s="325">
        <v>2410714000</v>
      </c>
      <c r="D1523" s="322" t="s">
        <v>1863</v>
      </c>
      <c r="H1523" s="455">
        <v>227021</v>
      </c>
    </row>
    <row r="1524" spans="1:18">
      <c r="A1524" s="322" t="s">
        <v>290</v>
      </c>
      <c r="C1524" s="325">
        <v>2410741000</v>
      </c>
      <c r="D1524" s="322" t="s">
        <v>1864</v>
      </c>
      <c r="K1524" s="455">
        <v>41613</v>
      </c>
      <c r="L1524" s="455">
        <v>157000</v>
      </c>
      <c r="M1524" s="455">
        <v>11300</v>
      </c>
      <c r="O1524" s="455">
        <v>3555</v>
      </c>
      <c r="P1524" s="455">
        <v>9289</v>
      </c>
      <c r="Q1524" s="455">
        <v>9687</v>
      </c>
      <c r="R1524" s="455">
        <v>4256933</v>
      </c>
    </row>
    <row r="1525" spans="1:18">
      <c r="A1525" s="322" t="s">
        <v>290</v>
      </c>
      <c r="C1525" s="325">
        <v>2410742000</v>
      </c>
      <c r="D1525" s="322" t="s">
        <v>1865</v>
      </c>
      <c r="E1525" s="455">
        <v>60</v>
      </c>
      <c r="F1525" s="455">
        <v>606</v>
      </c>
      <c r="G1525" s="455">
        <v>5368</v>
      </c>
      <c r="J1525" s="455">
        <v>333125</v>
      </c>
      <c r="M1525" s="455">
        <v>104</v>
      </c>
      <c r="P1525" s="455">
        <v>491917</v>
      </c>
      <c r="Q1525" s="455">
        <v>396365</v>
      </c>
      <c r="R1525" s="455">
        <v>1134199</v>
      </c>
    </row>
    <row r="1526" spans="1:18">
      <c r="A1526" s="322" t="s">
        <v>290</v>
      </c>
      <c r="C1526" s="325">
        <v>2410511000</v>
      </c>
      <c r="D1526" s="322" t="s">
        <v>1866</v>
      </c>
      <c r="Q1526" s="455">
        <v>400</v>
      </c>
    </row>
    <row r="1527" spans="1:18">
      <c r="A1527" s="322" t="s">
        <v>290</v>
      </c>
      <c r="C1527" s="325">
        <v>2410750000</v>
      </c>
      <c r="D1527" s="322" t="s">
        <v>1867</v>
      </c>
      <c r="L1527" s="455">
        <v>4718266</v>
      </c>
    </row>
    <row r="1528" spans="1:18">
      <c r="A1528" s="322" t="s">
        <v>290</v>
      </c>
      <c r="C1528" s="325">
        <v>2420111000</v>
      </c>
      <c r="D1528" s="322" t="s">
        <v>1868</v>
      </c>
      <c r="F1528" s="455">
        <v>8217</v>
      </c>
    </row>
    <row r="1529" spans="1:18">
      <c r="A1529" s="322" t="s">
        <v>290</v>
      </c>
      <c r="C1529" s="325">
        <v>2420115000</v>
      </c>
      <c r="D1529" s="322" t="s">
        <v>1869</v>
      </c>
      <c r="G1529" s="455">
        <v>10264</v>
      </c>
      <c r="H1529" s="455">
        <v>10541</v>
      </c>
    </row>
    <row r="1530" spans="1:18">
      <c r="A1530" s="322" t="s">
        <v>290</v>
      </c>
      <c r="C1530" s="325">
        <v>2420131000</v>
      </c>
      <c r="D1530" s="322" t="s">
        <v>1870</v>
      </c>
      <c r="N1530" s="455">
        <v>310</v>
      </c>
      <c r="Q1530" s="455">
        <v>17057</v>
      </c>
      <c r="R1530" s="455">
        <v>19111</v>
      </c>
    </row>
    <row r="1531" spans="1:18">
      <c r="A1531" s="322" t="s">
        <v>290</v>
      </c>
      <c r="C1531" s="325">
        <v>2420135000</v>
      </c>
      <c r="D1531" s="322" t="s">
        <v>1871</v>
      </c>
      <c r="K1531" s="455">
        <v>281567</v>
      </c>
    </row>
    <row r="1532" spans="1:18">
      <c r="A1532" s="322" t="s">
        <v>290</v>
      </c>
      <c r="C1532" s="325">
        <v>2420140000</v>
      </c>
      <c r="D1532" s="322" t="s">
        <v>1872</v>
      </c>
      <c r="J1532" s="455">
        <v>871</v>
      </c>
      <c r="N1532" s="455">
        <v>350</v>
      </c>
    </row>
    <row r="1533" spans="1:18">
      <c r="A1533" s="322" t="s">
        <v>290</v>
      </c>
      <c r="C1533" s="325">
        <v>2420211000</v>
      </c>
      <c r="D1533" s="322" t="s">
        <v>1873</v>
      </c>
      <c r="F1533" s="455">
        <v>11343</v>
      </c>
      <c r="G1533" s="455">
        <v>14988</v>
      </c>
    </row>
    <row r="1534" spans="1:18">
      <c r="A1534" s="322" t="s">
        <v>290</v>
      </c>
      <c r="C1534" s="325">
        <v>2410613000</v>
      </c>
      <c r="D1534" s="322" t="s">
        <v>1874</v>
      </c>
      <c r="R1534" s="455">
        <v>452514</v>
      </c>
    </row>
    <row r="1535" spans="1:18">
      <c r="A1535" s="322" t="s">
        <v>290</v>
      </c>
      <c r="C1535" s="325">
        <v>2410621000</v>
      </c>
      <c r="D1535" s="322" t="s">
        <v>1875</v>
      </c>
      <c r="R1535" s="455">
        <v>10038790</v>
      </c>
    </row>
    <row r="1536" spans="1:18">
      <c r="A1536" s="322" t="s">
        <v>290</v>
      </c>
      <c r="C1536" s="325">
        <v>2420331000</v>
      </c>
      <c r="D1536" s="322" t="s">
        <v>1876</v>
      </c>
      <c r="F1536" s="455">
        <v>4396</v>
      </c>
      <c r="I1536" s="455">
        <v>142592</v>
      </c>
      <c r="J1536" s="455">
        <v>150624</v>
      </c>
      <c r="K1536" s="455">
        <v>151626</v>
      </c>
      <c r="L1536" s="455">
        <v>319166</v>
      </c>
    </row>
    <row r="1537" spans="1:18">
      <c r="A1537" s="322" t="s">
        <v>290</v>
      </c>
      <c r="C1537" s="325">
        <v>2420334000</v>
      </c>
      <c r="D1537" s="322" t="s">
        <v>1877</v>
      </c>
      <c r="F1537" s="455">
        <v>151067</v>
      </c>
      <c r="G1537" s="455">
        <v>181325</v>
      </c>
      <c r="H1537" s="455">
        <v>90901</v>
      </c>
    </row>
    <row r="1538" spans="1:18">
      <c r="A1538" s="322" t="s">
        <v>290</v>
      </c>
      <c r="C1538" s="325">
        <v>2420337000</v>
      </c>
      <c r="D1538" s="322" t="s">
        <v>1878</v>
      </c>
      <c r="F1538" s="455">
        <v>5310</v>
      </c>
      <c r="I1538" s="455">
        <v>53872</v>
      </c>
      <c r="J1538" s="455">
        <v>105724</v>
      </c>
      <c r="K1538" s="455">
        <v>166470</v>
      </c>
      <c r="L1538" s="455">
        <v>262827</v>
      </c>
      <c r="M1538" s="455">
        <v>69484</v>
      </c>
    </row>
    <row r="1539" spans="1:18">
      <c r="A1539" s="322" t="s">
        <v>290</v>
      </c>
      <c r="C1539" s="325">
        <v>2420341000</v>
      </c>
      <c r="D1539" s="322" t="s">
        <v>1879</v>
      </c>
      <c r="O1539" s="455">
        <v>862</v>
      </c>
    </row>
    <row r="1540" spans="1:18">
      <c r="A1540" s="322" t="s">
        <v>290</v>
      </c>
      <c r="C1540" s="325">
        <v>2420345000</v>
      </c>
      <c r="D1540" s="322" t="s">
        <v>1880</v>
      </c>
      <c r="G1540" s="455">
        <v>3371</v>
      </c>
      <c r="H1540" s="455">
        <v>1104</v>
      </c>
      <c r="N1540" s="455">
        <v>1884210</v>
      </c>
      <c r="O1540" s="455">
        <v>447471</v>
      </c>
      <c r="P1540" s="455">
        <v>1237370</v>
      </c>
      <c r="Q1540" s="455">
        <v>1689518</v>
      </c>
      <c r="R1540" s="455">
        <v>1851662</v>
      </c>
    </row>
    <row r="1541" spans="1:18">
      <c r="A1541" s="322" t="s">
        <v>290</v>
      </c>
      <c r="C1541" s="325">
        <v>2420350000</v>
      </c>
      <c r="D1541" s="322" t="s">
        <v>1881</v>
      </c>
      <c r="M1541" s="455">
        <v>118243</v>
      </c>
      <c r="N1541" s="455">
        <v>237793</v>
      </c>
      <c r="O1541" s="455">
        <v>205473</v>
      </c>
      <c r="P1541" s="455">
        <v>215790</v>
      </c>
      <c r="Q1541" s="455">
        <v>229585</v>
      </c>
      <c r="R1541" s="455">
        <v>206325</v>
      </c>
    </row>
    <row r="1542" spans="1:18">
      <c r="A1542" s="322" t="s">
        <v>290</v>
      </c>
      <c r="C1542" s="325">
        <v>2420401000</v>
      </c>
      <c r="D1542" s="322" t="s">
        <v>1882</v>
      </c>
      <c r="E1542" s="455">
        <v>19724</v>
      </c>
      <c r="F1542" s="455">
        <v>9625</v>
      </c>
      <c r="K1542" s="455">
        <v>311169</v>
      </c>
      <c r="L1542" s="455">
        <v>429810</v>
      </c>
      <c r="M1542" s="455">
        <v>579469</v>
      </c>
      <c r="N1542" s="455">
        <v>548582</v>
      </c>
      <c r="O1542" s="455">
        <v>545691</v>
      </c>
      <c r="P1542" s="455">
        <v>560652</v>
      </c>
      <c r="Q1542" s="455">
        <v>551886</v>
      </c>
      <c r="R1542" s="455">
        <v>527605</v>
      </c>
    </row>
    <row r="1543" spans="1:18">
      <c r="A1543" s="322" t="s">
        <v>290</v>
      </c>
      <c r="C1543" s="325">
        <v>2420403000</v>
      </c>
      <c r="D1543" s="322" t="s">
        <v>1883</v>
      </c>
      <c r="F1543" s="455">
        <v>530391</v>
      </c>
      <c r="G1543" s="455">
        <v>377606</v>
      </c>
      <c r="H1543" s="455">
        <v>223906</v>
      </c>
      <c r="I1543" s="455">
        <v>161364</v>
      </c>
      <c r="J1543" s="455">
        <v>241029</v>
      </c>
      <c r="K1543" s="455">
        <v>369940</v>
      </c>
      <c r="L1543" s="455">
        <v>536213</v>
      </c>
      <c r="M1543" s="455">
        <v>177038</v>
      </c>
      <c r="N1543" s="455">
        <v>28129</v>
      </c>
      <c r="O1543" s="455">
        <v>28434</v>
      </c>
      <c r="P1543" s="455">
        <v>30380</v>
      </c>
      <c r="Q1543" s="455">
        <v>18880</v>
      </c>
      <c r="R1543" s="455">
        <v>40201</v>
      </c>
    </row>
    <row r="1544" spans="1:18">
      <c r="A1544" s="322" t="s">
        <v>290</v>
      </c>
      <c r="C1544" s="325">
        <v>2420405000</v>
      </c>
      <c r="D1544" s="322" t="s">
        <v>1884</v>
      </c>
      <c r="E1544" s="455">
        <v>76</v>
      </c>
      <c r="G1544" s="455">
        <v>4302</v>
      </c>
      <c r="H1544" s="455">
        <v>24311</v>
      </c>
      <c r="I1544" s="455">
        <v>8694</v>
      </c>
      <c r="J1544" s="455">
        <v>770</v>
      </c>
      <c r="K1544" s="455">
        <v>686</v>
      </c>
      <c r="L1544" s="455">
        <v>351857</v>
      </c>
      <c r="M1544" s="455">
        <v>194779</v>
      </c>
      <c r="N1544" s="455">
        <v>10169</v>
      </c>
      <c r="O1544" s="455">
        <v>16267</v>
      </c>
      <c r="P1544" s="455">
        <v>7620</v>
      </c>
      <c r="Q1544" s="455">
        <v>7311</v>
      </c>
      <c r="R1544" s="455">
        <v>2071</v>
      </c>
    </row>
    <row r="1545" spans="1:18">
      <c r="A1545" s="322" t="s">
        <v>290</v>
      </c>
      <c r="C1545" s="325">
        <v>2420407500</v>
      </c>
      <c r="D1545" s="322" t="s">
        <v>1885</v>
      </c>
      <c r="F1545" s="455">
        <v>51038</v>
      </c>
    </row>
    <row r="1546" spans="1:18">
      <c r="A1546" s="322" t="s">
        <v>290</v>
      </c>
      <c r="C1546" s="325">
        <v>2431104000</v>
      </c>
      <c r="D1546" s="322" t="s">
        <v>1886</v>
      </c>
      <c r="E1546" s="455">
        <v>17</v>
      </c>
      <c r="F1546" s="455">
        <v>40</v>
      </c>
    </row>
    <row r="1547" spans="1:18">
      <c r="A1547" s="322" t="s">
        <v>290</v>
      </c>
      <c r="C1547" s="325">
        <v>2431204000</v>
      </c>
      <c r="D1547" s="322" t="s">
        <v>1887</v>
      </c>
      <c r="N1547" s="455">
        <v>52163</v>
      </c>
      <c r="O1547" s="455">
        <v>46996</v>
      </c>
    </row>
    <row r="1548" spans="1:18">
      <c r="A1548" s="322" t="s">
        <v>290</v>
      </c>
      <c r="C1548" s="325">
        <v>2420121000</v>
      </c>
      <c r="D1548" s="322" t="s">
        <v>1888</v>
      </c>
      <c r="Q1548" s="455">
        <v>5697</v>
      </c>
      <c r="R1548" s="455">
        <v>911</v>
      </c>
    </row>
    <row r="1549" spans="1:18">
      <c r="A1549" s="322" t="s">
        <v>290</v>
      </c>
      <c r="C1549" s="325">
        <v>2432102200</v>
      </c>
      <c r="D1549" s="322" t="s">
        <v>1889</v>
      </c>
      <c r="K1549" s="455">
        <v>815</v>
      </c>
    </row>
    <row r="1550" spans="1:18">
      <c r="A1550" s="322" t="s">
        <v>290</v>
      </c>
      <c r="C1550" s="325">
        <v>2433111000</v>
      </c>
      <c r="D1550" s="322" t="s">
        <v>1890</v>
      </c>
      <c r="E1550" s="455">
        <v>137539</v>
      </c>
      <c r="F1550" s="455">
        <v>201658</v>
      </c>
      <c r="G1550" s="455">
        <v>531674</v>
      </c>
      <c r="H1550" s="455">
        <v>332912</v>
      </c>
      <c r="I1550" s="455">
        <v>334758</v>
      </c>
      <c r="J1550" s="455">
        <v>337535</v>
      </c>
      <c r="K1550" s="455">
        <v>730801</v>
      </c>
      <c r="L1550" s="455">
        <v>547118</v>
      </c>
      <c r="M1550" s="455">
        <v>518060</v>
      </c>
      <c r="N1550" s="455">
        <v>175828</v>
      </c>
      <c r="O1550" s="455">
        <v>85623</v>
      </c>
      <c r="P1550" s="455">
        <v>84997</v>
      </c>
    </row>
    <row r="1551" spans="1:18">
      <c r="A1551" s="322" t="s">
        <v>290</v>
      </c>
      <c r="C1551" s="325">
        <v>2433113000</v>
      </c>
      <c r="D1551" s="322" t="s">
        <v>1891</v>
      </c>
      <c r="E1551" s="455">
        <v>4898836</v>
      </c>
      <c r="F1551" s="455">
        <v>5158395</v>
      </c>
      <c r="G1551" s="455">
        <v>5652357</v>
      </c>
      <c r="H1551" s="455">
        <v>4225274</v>
      </c>
      <c r="I1551" s="455">
        <v>2063641</v>
      </c>
      <c r="J1551" s="455">
        <v>3633527</v>
      </c>
      <c r="K1551" s="455">
        <v>3924876</v>
      </c>
      <c r="L1551" s="455">
        <v>3913827</v>
      </c>
      <c r="M1551" s="455">
        <v>5867620</v>
      </c>
      <c r="N1551" s="455">
        <v>6329932</v>
      </c>
      <c r="O1551" s="455">
        <v>6425928</v>
      </c>
      <c r="P1551" s="455">
        <v>6251141</v>
      </c>
      <c r="Q1551" s="455">
        <v>5149326</v>
      </c>
      <c r="R1551" s="455">
        <v>4571774</v>
      </c>
    </row>
    <row r="1552" spans="1:18">
      <c r="A1552" s="322" t="s">
        <v>290</v>
      </c>
      <c r="C1552" s="325">
        <v>2433115000</v>
      </c>
      <c r="D1552" s="322" t="s">
        <v>1892</v>
      </c>
      <c r="I1552" s="455">
        <v>96636</v>
      </c>
      <c r="K1552" s="455">
        <v>13009</v>
      </c>
      <c r="L1552" s="455">
        <v>12180</v>
      </c>
      <c r="M1552" s="455">
        <v>169</v>
      </c>
      <c r="O1552" s="455">
        <v>5395</v>
      </c>
      <c r="P1552" s="455">
        <v>9082</v>
      </c>
      <c r="Q1552" s="455">
        <v>6794</v>
      </c>
      <c r="R1552" s="455">
        <v>53846</v>
      </c>
    </row>
    <row r="1553" spans="1:18">
      <c r="A1553" s="322" t="s">
        <v>290</v>
      </c>
      <c r="C1553" s="325">
        <v>2433120000</v>
      </c>
      <c r="D1553" s="322" t="s">
        <v>1893</v>
      </c>
      <c r="E1553" s="455">
        <v>29665</v>
      </c>
      <c r="F1553" s="455">
        <v>3097</v>
      </c>
      <c r="G1553" s="455">
        <v>29416</v>
      </c>
      <c r="H1553" s="455">
        <v>8320</v>
      </c>
      <c r="I1553" s="455">
        <v>125650</v>
      </c>
      <c r="J1553" s="455">
        <v>297550</v>
      </c>
      <c r="K1553" s="455">
        <v>183385</v>
      </c>
      <c r="L1553" s="455">
        <v>202950</v>
      </c>
    </row>
    <row r="1554" spans="1:18">
      <c r="A1554" s="322" t="s">
        <v>290</v>
      </c>
      <c r="C1554" s="325">
        <v>2433200000</v>
      </c>
      <c r="D1554" s="322" t="s">
        <v>1894</v>
      </c>
      <c r="E1554" s="455">
        <v>5430737</v>
      </c>
      <c r="F1554" s="455">
        <v>5490721</v>
      </c>
      <c r="G1554" s="455">
        <v>5665045</v>
      </c>
      <c r="H1554" s="455">
        <v>4074824</v>
      </c>
      <c r="M1554" s="455">
        <v>385475</v>
      </c>
      <c r="N1554" s="455">
        <v>313760</v>
      </c>
      <c r="O1554" s="455">
        <v>242430</v>
      </c>
      <c r="P1554" s="455">
        <v>178282</v>
      </c>
      <c r="Q1554" s="455">
        <v>130418</v>
      </c>
      <c r="R1554" s="455">
        <v>140199</v>
      </c>
    </row>
    <row r="1555" spans="1:18">
      <c r="A1555" s="322" t="s">
        <v>290</v>
      </c>
      <c r="C1555" s="325">
        <v>2433300000</v>
      </c>
      <c r="D1555" s="322" t="s">
        <v>1895</v>
      </c>
      <c r="E1555" s="455">
        <v>2493734</v>
      </c>
      <c r="F1555" s="455">
        <v>199794</v>
      </c>
      <c r="G1555" s="455">
        <v>2660377</v>
      </c>
      <c r="H1555" s="455">
        <v>5321345</v>
      </c>
      <c r="I1555" s="455">
        <v>2755977</v>
      </c>
      <c r="J1555" s="455">
        <v>2625051</v>
      </c>
      <c r="K1555" s="455">
        <v>2572795</v>
      </c>
      <c r="L1555" s="455">
        <v>3407477</v>
      </c>
      <c r="M1555" s="455">
        <v>3089594</v>
      </c>
      <c r="N1555" s="455">
        <v>3863432</v>
      </c>
      <c r="O1555" s="455">
        <v>4349591</v>
      </c>
      <c r="P1555" s="455">
        <v>4914205</v>
      </c>
      <c r="Q1555" s="455">
        <v>6897389</v>
      </c>
      <c r="R1555" s="455">
        <v>7025211</v>
      </c>
    </row>
    <row r="1556" spans="1:18">
      <c r="A1556" s="322" t="s">
        <v>290</v>
      </c>
      <c r="C1556" s="325">
        <v>2434113000</v>
      </c>
      <c r="D1556" s="322" t="s">
        <v>1896</v>
      </c>
      <c r="E1556" s="455">
        <v>338138</v>
      </c>
      <c r="F1556" s="455">
        <v>535869</v>
      </c>
      <c r="G1556" s="455">
        <v>135104</v>
      </c>
      <c r="H1556" s="455">
        <v>1501</v>
      </c>
      <c r="J1556" s="455">
        <v>50858486</v>
      </c>
      <c r="K1556" s="455">
        <v>60567076</v>
      </c>
      <c r="L1556" s="455">
        <v>72730226</v>
      </c>
      <c r="M1556" s="455">
        <v>64927283</v>
      </c>
      <c r="N1556" s="455">
        <v>64211586</v>
      </c>
      <c r="O1556" s="455">
        <v>63003032</v>
      </c>
      <c r="P1556" s="455">
        <v>64966655</v>
      </c>
      <c r="Q1556" s="455">
        <v>61137927</v>
      </c>
      <c r="R1556" s="455">
        <v>46448634</v>
      </c>
    </row>
    <row r="1557" spans="1:18">
      <c r="A1557" s="322" t="s">
        <v>290</v>
      </c>
      <c r="C1557" s="325">
        <v>2434115000</v>
      </c>
      <c r="D1557" s="322" t="s">
        <v>1897</v>
      </c>
      <c r="E1557" s="455">
        <v>49164075</v>
      </c>
      <c r="F1557" s="455">
        <v>48468992</v>
      </c>
      <c r="G1557" s="455">
        <v>52276392</v>
      </c>
      <c r="H1557" s="455">
        <v>42842719</v>
      </c>
      <c r="I1557" s="455">
        <v>47273135</v>
      </c>
    </row>
    <row r="1558" spans="1:18">
      <c r="A1558" s="322" t="s">
        <v>290</v>
      </c>
      <c r="C1558" s="325">
        <v>2442115400</v>
      </c>
      <c r="D1558" s="322" t="s">
        <v>1898</v>
      </c>
      <c r="P1558" s="455">
        <v>1979654</v>
      </c>
      <c r="Q1558" s="455">
        <v>2231261</v>
      </c>
      <c r="R1558" s="455">
        <v>3407266</v>
      </c>
    </row>
    <row r="1559" spans="1:18">
      <c r="A1559" s="322" t="s">
        <v>290</v>
      </c>
      <c r="C1559" s="325">
        <v>2442113000</v>
      </c>
      <c r="D1559" s="322" t="s">
        <v>1899</v>
      </c>
      <c r="F1559" s="455">
        <v>5500</v>
      </c>
    </row>
    <row r="1560" spans="1:18">
      <c r="A1560" s="322" t="s">
        <v>290</v>
      </c>
      <c r="C1560" s="325">
        <v>2442115300</v>
      </c>
      <c r="D1560" s="322" t="s">
        <v>1900</v>
      </c>
      <c r="E1560" s="455">
        <v>1237</v>
      </c>
      <c r="F1560" s="455">
        <v>51</v>
      </c>
      <c r="G1560" s="455">
        <v>738</v>
      </c>
    </row>
    <row r="1561" spans="1:18">
      <c r="A1561" s="322" t="s">
        <v>290</v>
      </c>
      <c r="C1561" s="325">
        <v>2442115500</v>
      </c>
      <c r="D1561" s="322" t="s">
        <v>1901</v>
      </c>
      <c r="E1561" s="455">
        <v>3495879</v>
      </c>
      <c r="F1561" s="455">
        <v>2427681</v>
      </c>
      <c r="G1561" s="455">
        <v>1564218</v>
      </c>
      <c r="H1561" s="455">
        <v>3495897</v>
      </c>
      <c r="I1561" s="455">
        <v>1382535</v>
      </c>
      <c r="J1561" s="455">
        <v>2812840</v>
      </c>
      <c r="K1561" s="455">
        <v>2930489</v>
      </c>
      <c r="L1561" s="455">
        <v>2251322</v>
      </c>
      <c r="M1561" s="455">
        <v>1497321</v>
      </c>
    </row>
    <row r="1562" spans="1:18">
      <c r="A1562" s="322" t="s">
        <v>290</v>
      </c>
      <c r="C1562" s="325">
        <v>2442223000</v>
      </c>
      <c r="D1562" s="322" t="s">
        <v>1902</v>
      </c>
      <c r="G1562" s="455">
        <v>2814</v>
      </c>
      <c r="H1562" s="455">
        <v>84412</v>
      </c>
      <c r="I1562" s="455">
        <v>86683</v>
      </c>
      <c r="J1562" s="455">
        <v>41420</v>
      </c>
      <c r="K1562" s="455">
        <v>83217</v>
      </c>
      <c r="L1562" s="455">
        <v>127316</v>
      </c>
      <c r="M1562" s="455">
        <v>107927</v>
      </c>
      <c r="N1562" s="455">
        <v>162599</v>
      </c>
      <c r="O1562" s="455">
        <v>232762</v>
      </c>
      <c r="P1562" s="455">
        <v>370075</v>
      </c>
      <c r="Q1562" s="455">
        <v>295525</v>
      </c>
      <c r="R1562" s="455">
        <v>245890</v>
      </c>
    </row>
    <row r="1563" spans="1:18">
      <c r="A1563" s="322" t="s">
        <v>290</v>
      </c>
      <c r="C1563" s="325">
        <v>2442225000</v>
      </c>
      <c r="D1563" s="322" t="s">
        <v>1903</v>
      </c>
      <c r="H1563" s="455">
        <v>44752</v>
      </c>
      <c r="I1563" s="455">
        <v>6852</v>
      </c>
      <c r="J1563" s="455">
        <v>6392</v>
      </c>
      <c r="K1563" s="455">
        <v>11177</v>
      </c>
      <c r="L1563" s="455">
        <v>30448</v>
      </c>
      <c r="M1563" s="455">
        <v>25799</v>
      </c>
      <c r="N1563" s="455">
        <v>16529</v>
      </c>
      <c r="O1563" s="455">
        <v>17339</v>
      </c>
      <c r="P1563" s="455">
        <v>36421</v>
      </c>
      <c r="Q1563" s="455">
        <v>13162</v>
      </c>
      <c r="R1563" s="455">
        <v>24115</v>
      </c>
    </row>
    <row r="1564" spans="1:18">
      <c r="A1564" s="322" t="s">
        <v>290</v>
      </c>
      <c r="C1564" s="325">
        <v>2442243000</v>
      </c>
      <c r="D1564" s="322" t="s">
        <v>1904</v>
      </c>
      <c r="E1564" s="455">
        <v>869</v>
      </c>
      <c r="K1564" s="455">
        <v>2120</v>
      </c>
      <c r="L1564" s="455">
        <v>550</v>
      </c>
      <c r="M1564" s="455">
        <v>41</v>
      </c>
      <c r="N1564" s="455">
        <v>60</v>
      </c>
    </row>
    <row r="1565" spans="1:18">
      <c r="A1565" s="322" t="s">
        <v>290</v>
      </c>
      <c r="C1565" s="325">
        <v>2442245000</v>
      </c>
      <c r="D1565" s="322" t="s">
        <v>1905</v>
      </c>
      <c r="E1565" s="455">
        <v>74</v>
      </c>
      <c r="F1565" s="455">
        <v>10</v>
      </c>
      <c r="G1565" s="455">
        <v>11</v>
      </c>
      <c r="L1565" s="455">
        <v>1</v>
      </c>
      <c r="N1565" s="455">
        <v>264000</v>
      </c>
      <c r="O1565" s="455">
        <v>2351745</v>
      </c>
      <c r="P1565" s="455">
        <v>1418183</v>
      </c>
      <c r="Q1565" s="455">
        <v>1934235</v>
      </c>
      <c r="R1565" s="455">
        <v>1292178</v>
      </c>
    </row>
    <row r="1566" spans="1:18">
      <c r="A1566" s="322" t="s">
        <v>290</v>
      </c>
      <c r="C1566" s="325">
        <v>2442250000</v>
      </c>
      <c r="D1566" s="322" t="s">
        <v>1906</v>
      </c>
    </row>
    <row r="1567" spans="1:18">
      <c r="A1567" s="322" t="s">
        <v>290</v>
      </c>
      <c r="C1567" s="325">
        <v>2442263000</v>
      </c>
      <c r="D1567" s="322" t="s">
        <v>1907</v>
      </c>
      <c r="F1567" s="455">
        <v>715</v>
      </c>
      <c r="G1567" s="455">
        <v>175</v>
      </c>
    </row>
    <row r="1568" spans="1:18">
      <c r="A1568" s="322" t="s">
        <v>290</v>
      </c>
      <c r="C1568" s="325">
        <v>2442265000</v>
      </c>
      <c r="D1568" s="322" t="s">
        <v>1908</v>
      </c>
      <c r="F1568" s="455">
        <v>4934</v>
      </c>
      <c r="G1568" s="455">
        <v>4425</v>
      </c>
      <c r="H1568" s="455">
        <v>2457</v>
      </c>
      <c r="I1568" s="455">
        <v>37</v>
      </c>
    </row>
    <row r="1569" spans="1:18">
      <c r="A1569" s="322" t="s">
        <v>290</v>
      </c>
      <c r="C1569" s="325">
        <v>2442267000</v>
      </c>
      <c r="D1569" s="322" t="s">
        <v>1909</v>
      </c>
      <c r="G1569" s="455">
        <v>236</v>
      </c>
      <c r="H1569" s="455">
        <v>2293</v>
      </c>
      <c r="M1569" s="455">
        <v>15</v>
      </c>
      <c r="N1569" s="455">
        <v>3</v>
      </c>
    </row>
    <row r="1570" spans="1:18">
      <c r="A1570" s="322" t="s">
        <v>290</v>
      </c>
      <c r="C1570" s="325">
        <v>2443230000</v>
      </c>
      <c r="D1570" s="322" t="s">
        <v>1910</v>
      </c>
      <c r="E1570" s="455">
        <v>10657</v>
      </c>
      <c r="F1570" s="455">
        <v>2189</v>
      </c>
      <c r="O1570" s="455">
        <v>2795</v>
      </c>
    </row>
    <row r="1571" spans="1:18">
      <c r="A1571" s="322" t="s">
        <v>290</v>
      </c>
      <c r="C1571" s="325">
        <v>2443240000</v>
      </c>
      <c r="D1571" s="322" t="s">
        <v>1911</v>
      </c>
      <c r="I1571" s="455">
        <v>97</v>
      </c>
      <c r="M1571" s="455">
        <v>1152</v>
      </c>
      <c r="N1571" s="455">
        <v>22</v>
      </c>
      <c r="O1571" s="455">
        <v>5843</v>
      </c>
      <c r="P1571" s="455">
        <v>6317</v>
      </c>
      <c r="Q1571" s="455">
        <v>15587</v>
      </c>
      <c r="R1571" s="455">
        <v>20551</v>
      </c>
    </row>
    <row r="1572" spans="1:18">
      <c r="A1572" s="322" t="s">
        <v>290</v>
      </c>
      <c r="C1572" s="325">
        <v>2444137000</v>
      </c>
      <c r="D1572" s="322" t="s">
        <v>1912</v>
      </c>
      <c r="G1572" s="455">
        <v>710</v>
      </c>
      <c r="H1572" s="455">
        <v>2700</v>
      </c>
    </row>
    <row r="1573" spans="1:18">
      <c r="A1573" s="322" t="s">
        <v>290</v>
      </c>
      <c r="C1573" s="325">
        <v>2444265000</v>
      </c>
      <c r="D1573" s="322" t="s">
        <v>1913</v>
      </c>
      <c r="G1573" s="455">
        <v>219</v>
      </c>
      <c r="P1573" s="455">
        <v>150</v>
      </c>
      <c r="Q1573" s="455">
        <v>364</v>
      </c>
      <c r="R1573" s="455">
        <v>894</v>
      </c>
    </row>
    <row r="1574" spans="1:18">
      <c r="A1574" s="322" t="s">
        <v>290</v>
      </c>
      <c r="C1574" s="325">
        <v>2445304300</v>
      </c>
      <c r="D1574" s="322" t="s">
        <v>1914</v>
      </c>
    </row>
    <row r="1575" spans="1:18">
      <c r="A1575" s="322" t="s">
        <v>290</v>
      </c>
      <c r="C1575" s="325">
        <v>2451119000</v>
      </c>
      <c r="D1575" s="322" t="s">
        <v>1915</v>
      </c>
      <c r="E1575" s="455">
        <v>4754166</v>
      </c>
      <c r="F1575" s="455">
        <v>4924690</v>
      </c>
      <c r="G1575" s="455">
        <v>542546</v>
      </c>
      <c r="H1575" s="455">
        <v>23284</v>
      </c>
      <c r="I1575" s="455">
        <v>19632</v>
      </c>
      <c r="J1575" s="455">
        <v>35596</v>
      </c>
      <c r="L1575" s="455">
        <v>14860</v>
      </c>
    </row>
    <row r="1576" spans="1:18">
      <c r="A1576" s="322" t="s">
        <v>290</v>
      </c>
      <c r="C1576" s="325">
        <v>2451134000</v>
      </c>
      <c r="D1576" s="322" t="s">
        <v>1916</v>
      </c>
      <c r="G1576" s="455">
        <v>2456</v>
      </c>
    </row>
    <row r="1577" spans="1:18">
      <c r="A1577" s="322" t="s">
        <v>290</v>
      </c>
      <c r="C1577" s="325">
        <v>2451135000</v>
      </c>
      <c r="D1577" s="322" t="s">
        <v>1917</v>
      </c>
      <c r="E1577" s="455">
        <v>6484120</v>
      </c>
      <c r="F1577" s="455">
        <v>5054513</v>
      </c>
      <c r="G1577" s="455">
        <v>10750929</v>
      </c>
      <c r="H1577" s="455">
        <v>10752075</v>
      </c>
      <c r="I1577" s="455">
        <v>4537437</v>
      </c>
      <c r="J1577" s="455">
        <v>446077</v>
      </c>
      <c r="K1577" s="455">
        <v>2868996</v>
      </c>
      <c r="L1577" s="455">
        <v>3186974</v>
      </c>
      <c r="M1577" s="455">
        <v>2810717</v>
      </c>
      <c r="N1577" s="455">
        <v>2612926</v>
      </c>
      <c r="O1577" s="455">
        <v>2225760</v>
      </c>
      <c r="P1577" s="455">
        <v>1872295</v>
      </c>
      <c r="Q1577" s="455">
        <v>1992996</v>
      </c>
      <c r="R1577" s="455">
        <v>1681168</v>
      </c>
    </row>
    <row r="1578" spans="1:18">
      <c r="A1578" s="322" t="s">
        <v>290</v>
      </c>
      <c r="C1578" s="325">
        <v>2451139000</v>
      </c>
      <c r="D1578" s="322" t="s">
        <v>1918</v>
      </c>
      <c r="E1578" s="455">
        <v>12148</v>
      </c>
      <c r="F1578" s="455">
        <v>10492</v>
      </c>
      <c r="G1578" s="455">
        <v>6616</v>
      </c>
      <c r="H1578" s="455">
        <v>2150</v>
      </c>
      <c r="I1578" s="455">
        <v>907</v>
      </c>
      <c r="J1578" s="455">
        <v>875</v>
      </c>
      <c r="K1578" s="455">
        <v>873</v>
      </c>
      <c r="L1578" s="455">
        <v>837</v>
      </c>
      <c r="M1578" s="455">
        <v>33187</v>
      </c>
      <c r="N1578" s="455">
        <v>4550</v>
      </c>
      <c r="O1578" s="455">
        <v>423</v>
      </c>
      <c r="P1578" s="455">
        <v>1338</v>
      </c>
      <c r="Q1578" s="455">
        <v>1934</v>
      </c>
    </row>
    <row r="1579" spans="1:18">
      <c r="A1579" s="322" t="s">
        <v>290</v>
      </c>
      <c r="C1579" s="325">
        <v>2451200000</v>
      </c>
      <c r="D1579" s="322" t="s">
        <v>1919</v>
      </c>
      <c r="G1579" s="455">
        <v>8331</v>
      </c>
      <c r="H1579" s="455">
        <v>3070</v>
      </c>
      <c r="I1579" s="455">
        <v>17627</v>
      </c>
      <c r="J1579" s="455">
        <v>17950</v>
      </c>
      <c r="K1579" s="455">
        <v>21946</v>
      </c>
      <c r="L1579" s="455">
        <v>21133</v>
      </c>
      <c r="M1579" s="455">
        <v>15564</v>
      </c>
      <c r="N1579" s="455">
        <v>8880</v>
      </c>
      <c r="O1579" s="455">
        <v>13013</v>
      </c>
      <c r="P1579" s="455">
        <v>16649</v>
      </c>
      <c r="Q1579" s="455">
        <v>10917</v>
      </c>
      <c r="R1579" s="455">
        <v>20886</v>
      </c>
    </row>
    <row r="1580" spans="1:18">
      <c r="A1580" s="322" t="s">
        <v>290</v>
      </c>
      <c r="C1580" s="325">
        <v>2451303000</v>
      </c>
      <c r="D1580" s="322" t="s">
        <v>1920</v>
      </c>
      <c r="E1580" s="455">
        <v>1827</v>
      </c>
      <c r="F1580" s="455">
        <v>2036</v>
      </c>
    </row>
    <row r="1581" spans="1:18">
      <c r="A1581" s="322" t="s">
        <v>290</v>
      </c>
      <c r="C1581" s="325">
        <v>2452105000</v>
      </c>
      <c r="D1581" s="322" t="s">
        <v>1921</v>
      </c>
      <c r="E1581" s="455">
        <v>55904</v>
      </c>
      <c r="F1581" s="455">
        <v>63582</v>
      </c>
      <c r="G1581" s="455">
        <v>8205</v>
      </c>
    </row>
    <row r="1582" spans="1:18">
      <c r="A1582" s="322" t="s">
        <v>290</v>
      </c>
      <c r="C1582" s="325">
        <v>2453101000</v>
      </c>
      <c r="D1582" s="322" t="s">
        <v>1922</v>
      </c>
      <c r="F1582" s="455">
        <v>142507</v>
      </c>
      <c r="G1582" s="455">
        <v>156053</v>
      </c>
      <c r="H1582" s="455">
        <v>29098</v>
      </c>
      <c r="J1582" s="455">
        <v>1838</v>
      </c>
    </row>
    <row r="1583" spans="1:18">
      <c r="A1583" s="322" t="s">
        <v>290</v>
      </c>
      <c r="C1583" s="325">
        <v>2453105000</v>
      </c>
      <c r="D1583" s="322" t="s">
        <v>1923</v>
      </c>
      <c r="F1583" s="455">
        <v>40982</v>
      </c>
    </row>
    <row r="1584" spans="1:18">
      <c r="A1584" s="322" t="s">
        <v>290</v>
      </c>
      <c r="C1584" s="325">
        <v>2453109000</v>
      </c>
      <c r="D1584" s="322" t="s">
        <v>1924</v>
      </c>
      <c r="E1584" s="455">
        <v>73234</v>
      </c>
      <c r="F1584" s="455">
        <v>60593</v>
      </c>
      <c r="G1584" s="455">
        <v>88943</v>
      </c>
      <c r="H1584" s="455">
        <v>48815</v>
      </c>
      <c r="I1584" s="455">
        <v>32502</v>
      </c>
      <c r="J1584" s="455">
        <v>57353</v>
      </c>
      <c r="K1584" s="455">
        <v>66671</v>
      </c>
      <c r="L1584" s="455">
        <v>55254</v>
      </c>
      <c r="M1584" s="455">
        <v>65721</v>
      </c>
      <c r="N1584" s="455">
        <v>60407</v>
      </c>
      <c r="O1584" s="455">
        <v>50865</v>
      </c>
      <c r="P1584" s="455">
        <v>94298</v>
      </c>
      <c r="Q1584" s="455">
        <v>85636</v>
      </c>
      <c r="R1584" s="455">
        <v>63249</v>
      </c>
    </row>
    <row r="1585" spans="1:18">
      <c r="A1585" s="322" t="s">
        <v>290</v>
      </c>
      <c r="C1585" s="325">
        <v>2454104000</v>
      </c>
      <c r="D1585" s="322" t="s">
        <v>1925</v>
      </c>
      <c r="E1585" s="455">
        <v>10522</v>
      </c>
      <c r="F1585" s="455">
        <v>17472</v>
      </c>
      <c r="G1585" s="455">
        <v>11436</v>
      </c>
      <c r="H1585" s="455">
        <v>13688</v>
      </c>
      <c r="I1585" s="455">
        <v>8000</v>
      </c>
      <c r="J1585" s="455">
        <v>16150</v>
      </c>
      <c r="K1585" s="455">
        <v>27960</v>
      </c>
      <c r="L1585" s="455">
        <v>20200</v>
      </c>
      <c r="M1585" s="455">
        <v>31500</v>
      </c>
      <c r="N1585" s="455">
        <v>24150</v>
      </c>
      <c r="O1585" s="455">
        <v>15650</v>
      </c>
      <c r="P1585" s="455">
        <v>14300</v>
      </c>
      <c r="Q1585" s="455">
        <v>11830</v>
      </c>
      <c r="R1585" s="455">
        <v>3935</v>
      </c>
    </row>
    <row r="1586" spans="1:18">
      <c r="A1586" s="322" t="s">
        <v>290</v>
      </c>
      <c r="C1586" s="325">
        <v>2454105000</v>
      </c>
      <c r="D1586" s="322" t="s">
        <v>1926</v>
      </c>
    </row>
    <row r="1587" spans="1:18">
      <c r="A1587" s="322" t="s">
        <v>290</v>
      </c>
      <c r="C1587" s="325">
        <v>2454109000</v>
      </c>
      <c r="D1587" s="322" t="s">
        <v>1924</v>
      </c>
      <c r="E1587" s="455">
        <v>6431</v>
      </c>
      <c r="F1587" s="455">
        <v>3763</v>
      </c>
      <c r="G1587" s="455">
        <v>3149</v>
      </c>
      <c r="P1587" s="455">
        <v>10373</v>
      </c>
      <c r="Q1587" s="455">
        <v>12942</v>
      </c>
      <c r="R1587" s="455">
        <v>37261</v>
      </c>
    </row>
    <row r="1588" spans="1:18">
      <c r="A1588" s="322" t="s">
        <v>290</v>
      </c>
      <c r="C1588" s="325">
        <v>2511103000</v>
      </c>
      <c r="D1588" s="322" t="s">
        <v>1927</v>
      </c>
    </row>
    <row r="1589" spans="1:18">
      <c r="A1589" s="322" t="s">
        <v>290</v>
      </c>
      <c r="C1589" s="325">
        <v>2511105000</v>
      </c>
      <c r="D1589" s="322" t="s">
        <v>1928</v>
      </c>
    </row>
    <row r="1590" spans="1:18">
      <c r="A1590" s="322" t="s">
        <v>290</v>
      </c>
      <c r="C1590" s="325">
        <v>2511210000</v>
      </c>
      <c r="D1590" s="322" t="s">
        <v>1929</v>
      </c>
      <c r="L1590" s="455">
        <v>110297</v>
      </c>
      <c r="P1590" s="455">
        <v>19200</v>
      </c>
      <c r="Q1590" s="455">
        <v>190175</v>
      </c>
    </row>
    <row r="1591" spans="1:18">
      <c r="A1591" s="322" t="s">
        <v>290</v>
      </c>
      <c r="C1591" s="325">
        <v>2511220000</v>
      </c>
      <c r="D1591" s="322" t="s">
        <v>1930</v>
      </c>
      <c r="E1591" s="455">
        <v>3926661</v>
      </c>
      <c r="F1591" s="455">
        <v>4593961</v>
      </c>
      <c r="G1591" s="455">
        <v>4913028</v>
      </c>
      <c r="H1591" s="455">
        <v>2876471</v>
      </c>
      <c r="I1591" s="455">
        <v>2050207</v>
      </c>
      <c r="J1591" s="455">
        <v>2633531</v>
      </c>
      <c r="K1591" s="455">
        <v>1181572</v>
      </c>
      <c r="L1591" s="455">
        <v>117020</v>
      </c>
      <c r="M1591" s="455">
        <v>67870</v>
      </c>
      <c r="N1591" s="455">
        <v>233638</v>
      </c>
      <c r="O1591" s="455">
        <v>71377</v>
      </c>
      <c r="P1591" s="455">
        <v>170349</v>
      </c>
      <c r="Q1591" s="455">
        <v>1284110</v>
      </c>
      <c r="R1591" s="455">
        <v>123261</v>
      </c>
    </row>
    <row r="1592" spans="1:18">
      <c r="A1592" s="322" t="s">
        <v>290</v>
      </c>
      <c r="C1592" s="325">
        <v>2511231000</v>
      </c>
      <c r="D1592" s="322" t="s">
        <v>1931</v>
      </c>
      <c r="E1592" s="455">
        <v>3920394</v>
      </c>
      <c r="F1592" s="455">
        <v>4188874</v>
      </c>
      <c r="G1592" s="455">
        <v>6117989</v>
      </c>
      <c r="H1592" s="455">
        <v>4700556</v>
      </c>
      <c r="I1592" s="455">
        <v>1965917</v>
      </c>
      <c r="J1592" s="455">
        <v>2788749</v>
      </c>
      <c r="K1592" s="455">
        <v>1450949</v>
      </c>
      <c r="L1592" s="455">
        <v>775205</v>
      </c>
      <c r="M1592" s="455">
        <v>896564</v>
      </c>
      <c r="N1592" s="455">
        <v>937873</v>
      </c>
      <c r="O1592" s="455">
        <v>347901</v>
      </c>
      <c r="P1592" s="455">
        <v>734665</v>
      </c>
      <c r="Q1592" s="455">
        <v>966615</v>
      </c>
      <c r="R1592" s="455">
        <v>1032795</v>
      </c>
    </row>
    <row r="1593" spans="1:18">
      <c r="A1593" s="322" t="s">
        <v>290</v>
      </c>
      <c r="C1593" s="325">
        <v>2511233000</v>
      </c>
      <c r="D1593" s="322" t="s">
        <v>1932</v>
      </c>
      <c r="G1593" s="455">
        <v>18473</v>
      </c>
      <c r="H1593" s="455">
        <v>26800</v>
      </c>
      <c r="L1593" s="455">
        <v>546</v>
      </c>
    </row>
    <row r="1594" spans="1:18">
      <c r="A1594" s="322" t="s">
        <v>290</v>
      </c>
      <c r="C1594" s="325">
        <v>2511235000</v>
      </c>
      <c r="D1594" s="322" t="s">
        <v>1933</v>
      </c>
      <c r="E1594" s="455">
        <v>10426291</v>
      </c>
      <c r="F1594" s="455">
        <v>14557853</v>
      </c>
      <c r="G1594" s="455">
        <v>22199780</v>
      </c>
      <c r="H1594" s="455">
        <v>13592781</v>
      </c>
      <c r="I1594" s="455">
        <v>6160301</v>
      </c>
      <c r="J1594" s="455">
        <v>5955306</v>
      </c>
      <c r="K1594" s="455">
        <v>5204697</v>
      </c>
      <c r="L1594" s="455">
        <v>8731711</v>
      </c>
      <c r="M1594" s="455">
        <v>10616635</v>
      </c>
      <c r="N1594" s="455">
        <v>18701257</v>
      </c>
      <c r="O1594" s="455">
        <v>22055332</v>
      </c>
      <c r="P1594" s="455">
        <v>36426980</v>
      </c>
      <c r="Q1594" s="455">
        <v>45214213</v>
      </c>
      <c r="R1594" s="455">
        <v>54308815</v>
      </c>
    </row>
    <row r="1595" spans="1:18">
      <c r="A1595" s="322" t="s">
        <v>290</v>
      </c>
      <c r="C1595" s="325">
        <v>2511235500</v>
      </c>
      <c r="D1595" s="322" t="s">
        <v>1934</v>
      </c>
      <c r="N1595" s="455">
        <v>40393993</v>
      </c>
      <c r="O1595" s="455">
        <v>40567299</v>
      </c>
      <c r="P1595" s="455">
        <v>53120294</v>
      </c>
      <c r="Q1595" s="455">
        <v>96942816</v>
      </c>
      <c r="R1595" s="455">
        <v>97033027</v>
      </c>
    </row>
    <row r="1596" spans="1:18">
      <c r="A1596" s="322" t="s">
        <v>290</v>
      </c>
      <c r="C1596" s="325">
        <v>2445305500</v>
      </c>
      <c r="D1596" s="322" t="s">
        <v>1935</v>
      </c>
      <c r="R1596" s="455">
        <v>182440</v>
      </c>
    </row>
    <row r="1597" spans="1:18">
      <c r="A1597" s="322" t="s">
        <v>290</v>
      </c>
      <c r="C1597" s="325">
        <v>2511236000</v>
      </c>
      <c r="D1597" s="322" t="s">
        <v>1936</v>
      </c>
      <c r="E1597" s="455">
        <v>19794889</v>
      </c>
      <c r="F1597" s="455">
        <v>23903499</v>
      </c>
      <c r="G1597" s="455">
        <v>39590065</v>
      </c>
      <c r="H1597" s="455">
        <v>24836936</v>
      </c>
      <c r="I1597" s="455">
        <v>10681967</v>
      </c>
      <c r="J1597" s="455">
        <v>16220887</v>
      </c>
      <c r="K1597" s="455">
        <v>24797354</v>
      </c>
      <c r="L1597" s="455">
        <v>25208890</v>
      </c>
      <c r="M1597" s="455">
        <v>28471181</v>
      </c>
    </row>
    <row r="1598" spans="1:18">
      <c r="A1598" s="322" t="s">
        <v>290</v>
      </c>
      <c r="C1598" s="325">
        <v>2511237000</v>
      </c>
      <c r="D1598" s="322" t="s">
        <v>1937</v>
      </c>
      <c r="E1598" s="455">
        <v>517163</v>
      </c>
      <c r="F1598" s="455">
        <v>738383</v>
      </c>
      <c r="G1598" s="455">
        <v>897593</v>
      </c>
      <c r="H1598" s="455">
        <v>525349</v>
      </c>
      <c r="I1598" s="455">
        <v>1002316</v>
      </c>
      <c r="J1598" s="455">
        <v>230331</v>
      </c>
      <c r="K1598" s="455">
        <v>351319</v>
      </c>
      <c r="L1598" s="455">
        <v>526582</v>
      </c>
      <c r="M1598" s="455">
        <v>348725</v>
      </c>
      <c r="N1598" s="455">
        <v>663869</v>
      </c>
      <c r="O1598" s="455">
        <v>1574259</v>
      </c>
      <c r="P1598" s="455">
        <v>1684231</v>
      </c>
      <c r="Q1598" s="455">
        <v>2249295</v>
      </c>
      <c r="R1598" s="455">
        <v>3508847</v>
      </c>
    </row>
    <row r="1599" spans="1:18">
      <c r="A1599" s="322" t="s">
        <v>290</v>
      </c>
      <c r="C1599" s="325">
        <v>2512103000</v>
      </c>
      <c r="D1599" s="322" t="s">
        <v>1938</v>
      </c>
      <c r="E1599" s="455">
        <v>54906</v>
      </c>
      <c r="F1599" s="455">
        <v>68821</v>
      </c>
      <c r="G1599" s="455">
        <v>104311</v>
      </c>
      <c r="H1599" s="455">
        <v>84835</v>
      </c>
      <c r="I1599" s="455">
        <v>48488</v>
      </c>
      <c r="J1599" s="455">
        <v>48661</v>
      </c>
      <c r="K1599" s="455">
        <v>57165</v>
      </c>
      <c r="L1599" s="455">
        <v>62370</v>
      </c>
      <c r="M1599" s="455">
        <v>43987</v>
      </c>
      <c r="N1599" s="455">
        <v>84940</v>
      </c>
      <c r="O1599" s="455">
        <v>87515</v>
      </c>
      <c r="P1599" s="455">
        <v>141550</v>
      </c>
      <c r="Q1599" s="455">
        <v>159699</v>
      </c>
      <c r="R1599" s="455">
        <v>115751</v>
      </c>
    </row>
    <row r="1600" spans="1:18">
      <c r="A1600" s="322" t="s">
        <v>290</v>
      </c>
      <c r="C1600" s="325">
        <v>2512103010</v>
      </c>
      <c r="D1600" s="322" t="s">
        <v>1939</v>
      </c>
      <c r="E1600" s="455">
        <v>47928</v>
      </c>
      <c r="F1600" s="455">
        <v>60366</v>
      </c>
      <c r="G1600" s="455">
        <v>95652</v>
      </c>
      <c r="H1600" s="455">
        <v>76901</v>
      </c>
      <c r="I1600" s="455">
        <v>45520</v>
      </c>
      <c r="J1600" s="455">
        <v>46697</v>
      </c>
      <c r="K1600" s="455">
        <v>57165</v>
      </c>
      <c r="L1600" s="455">
        <v>62369</v>
      </c>
      <c r="M1600" s="455">
        <v>43987</v>
      </c>
      <c r="N1600" s="455">
        <v>84940</v>
      </c>
      <c r="O1600" s="455">
        <v>87510</v>
      </c>
      <c r="P1600" s="455">
        <v>135867</v>
      </c>
      <c r="Q1600" s="455">
        <v>144198</v>
      </c>
      <c r="R1600" s="455">
        <v>97002</v>
      </c>
    </row>
    <row r="1601" spans="1:18">
      <c r="A1601" s="322" t="s">
        <v>290</v>
      </c>
      <c r="C1601" s="325">
        <v>2512103020</v>
      </c>
      <c r="D1601" s="322" t="s">
        <v>1940</v>
      </c>
      <c r="E1601" s="455">
        <v>1044</v>
      </c>
      <c r="F1601" s="455">
        <v>140</v>
      </c>
      <c r="G1601" s="455">
        <v>12</v>
      </c>
      <c r="L1601" s="455">
        <v>1</v>
      </c>
      <c r="O1601" s="455">
        <v>5</v>
      </c>
      <c r="P1601" s="455">
        <v>5683</v>
      </c>
      <c r="Q1601" s="455">
        <v>15501</v>
      </c>
      <c r="R1601" s="455">
        <v>18749</v>
      </c>
    </row>
    <row r="1602" spans="1:18">
      <c r="A1602" s="322" t="s">
        <v>290</v>
      </c>
      <c r="C1602" s="325">
        <v>2512103030</v>
      </c>
      <c r="D1602" s="322" t="s">
        <v>1941</v>
      </c>
      <c r="E1602" s="455">
        <v>5934</v>
      </c>
      <c r="F1602" s="455">
        <v>8315</v>
      </c>
      <c r="G1602" s="455">
        <v>8647</v>
      </c>
      <c r="H1602" s="455">
        <v>7934</v>
      </c>
      <c r="I1602" s="455">
        <v>2968</v>
      </c>
      <c r="J1602" s="455">
        <v>1964</v>
      </c>
    </row>
    <row r="1603" spans="1:18">
      <c r="A1603" s="322" t="s">
        <v>290</v>
      </c>
      <c r="C1603" s="325">
        <v>2512105000</v>
      </c>
      <c r="D1603" s="322" t="s">
        <v>1942</v>
      </c>
      <c r="E1603" s="455">
        <v>53161</v>
      </c>
      <c r="F1603" s="455">
        <v>57883</v>
      </c>
      <c r="G1603" s="455">
        <v>56873</v>
      </c>
      <c r="H1603" s="455">
        <v>38259</v>
      </c>
      <c r="I1603" s="455">
        <v>19935</v>
      </c>
      <c r="J1603" s="455">
        <v>10139</v>
      </c>
      <c r="K1603" s="455">
        <v>15044</v>
      </c>
      <c r="L1603" s="455">
        <v>16325</v>
      </c>
      <c r="M1603" s="455">
        <v>19019</v>
      </c>
      <c r="N1603" s="455">
        <v>20666</v>
      </c>
      <c r="O1603" s="455">
        <v>41494</v>
      </c>
      <c r="P1603" s="455">
        <v>48098</v>
      </c>
      <c r="Q1603" s="455">
        <v>59960</v>
      </c>
      <c r="R1603" s="455">
        <v>50742</v>
      </c>
    </row>
    <row r="1604" spans="1:18">
      <c r="A1604" s="322" t="s">
        <v>290</v>
      </c>
      <c r="C1604" s="325">
        <v>2530115000</v>
      </c>
      <c r="D1604" s="322" t="s">
        <v>1943</v>
      </c>
      <c r="P1604" s="455">
        <v>3</v>
      </c>
    </row>
    <row r="1605" spans="1:18">
      <c r="A1605" s="322" t="s">
        <v>290</v>
      </c>
      <c r="C1605" s="325">
        <v>2512105010</v>
      </c>
      <c r="D1605" s="322" t="s">
        <v>1944</v>
      </c>
      <c r="E1605" s="455">
        <v>6084</v>
      </c>
      <c r="F1605" s="455">
        <v>8887</v>
      </c>
      <c r="G1605" s="455">
        <v>8589</v>
      </c>
      <c r="H1605" s="455">
        <v>3438</v>
      </c>
      <c r="I1605" s="455">
        <v>5867</v>
      </c>
      <c r="J1605" s="455">
        <v>2340</v>
      </c>
      <c r="K1605" s="455">
        <v>6796</v>
      </c>
      <c r="L1605" s="455">
        <v>7731</v>
      </c>
      <c r="M1605" s="455">
        <v>12048</v>
      </c>
      <c r="N1605" s="455">
        <v>13368</v>
      </c>
      <c r="O1605" s="455">
        <v>11200</v>
      </c>
      <c r="P1605" s="455">
        <v>13054</v>
      </c>
      <c r="Q1605" s="455">
        <v>26519</v>
      </c>
      <c r="R1605" s="455">
        <v>21173</v>
      </c>
    </row>
    <row r="1606" spans="1:18">
      <c r="A1606" s="322" t="s">
        <v>290</v>
      </c>
      <c r="C1606" s="325">
        <v>2512105020</v>
      </c>
      <c r="D1606" s="322" t="s">
        <v>1945</v>
      </c>
      <c r="E1606" s="455">
        <v>7115</v>
      </c>
      <c r="F1606" s="455">
        <v>7710</v>
      </c>
      <c r="G1606" s="455">
        <v>14073</v>
      </c>
      <c r="H1606" s="455">
        <v>13179</v>
      </c>
      <c r="I1606" s="455">
        <v>10882</v>
      </c>
      <c r="J1606" s="455">
        <v>4793</v>
      </c>
      <c r="K1606" s="455">
        <v>6097</v>
      </c>
      <c r="L1606" s="455">
        <v>5674</v>
      </c>
      <c r="M1606" s="455">
        <v>4114</v>
      </c>
      <c r="N1606" s="455">
        <v>4464</v>
      </c>
      <c r="O1606" s="455">
        <v>4083</v>
      </c>
      <c r="P1606" s="455">
        <v>5690</v>
      </c>
      <c r="Q1606" s="455">
        <v>18923</v>
      </c>
      <c r="R1606" s="455">
        <v>18260</v>
      </c>
    </row>
    <row r="1607" spans="1:18">
      <c r="A1607" s="322" t="s">
        <v>290</v>
      </c>
      <c r="C1607" s="325">
        <v>2512105030</v>
      </c>
      <c r="D1607" s="322" t="s">
        <v>1946</v>
      </c>
      <c r="E1607" s="455">
        <v>39962</v>
      </c>
      <c r="F1607" s="455">
        <v>41286</v>
      </c>
      <c r="G1607" s="455">
        <v>34211</v>
      </c>
      <c r="H1607" s="455">
        <v>21642</v>
      </c>
      <c r="I1607" s="455">
        <v>3186</v>
      </c>
      <c r="J1607" s="455">
        <v>3006</v>
      </c>
      <c r="K1607" s="455">
        <v>2151</v>
      </c>
      <c r="L1607" s="455">
        <v>2920</v>
      </c>
      <c r="M1607" s="455">
        <v>2857</v>
      </c>
      <c r="N1607" s="455">
        <v>2834</v>
      </c>
      <c r="O1607" s="455">
        <v>26211</v>
      </c>
      <c r="P1607" s="455">
        <v>29354</v>
      </c>
      <c r="Q1607" s="455">
        <v>14518</v>
      </c>
      <c r="R1607" s="455">
        <v>11309</v>
      </c>
    </row>
    <row r="1608" spans="1:18">
      <c r="A1608" s="322" t="s">
        <v>290</v>
      </c>
      <c r="C1608" s="325">
        <v>2521110000</v>
      </c>
      <c r="D1608" s="322" t="s">
        <v>1947</v>
      </c>
      <c r="E1608" s="455">
        <v>61071</v>
      </c>
      <c r="F1608" s="455">
        <v>5373</v>
      </c>
      <c r="G1608" s="455">
        <v>2030</v>
      </c>
      <c r="H1608" s="455">
        <v>539</v>
      </c>
      <c r="I1608" s="455">
        <v>5600</v>
      </c>
      <c r="K1608" s="455">
        <v>100</v>
      </c>
    </row>
    <row r="1609" spans="1:18">
      <c r="A1609" s="322" t="s">
        <v>290</v>
      </c>
      <c r="C1609" s="325">
        <v>2521120000</v>
      </c>
      <c r="D1609" s="322" t="s">
        <v>1948</v>
      </c>
      <c r="E1609" s="455">
        <v>9459</v>
      </c>
      <c r="F1609" s="455">
        <v>13220</v>
      </c>
      <c r="G1609" s="455">
        <v>18057</v>
      </c>
      <c r="H1609" s="455">
        <v>12300</v>
      </c>
      <c r="I1609" s="455">
        <v>8541</v>
      </c>
      <c r="J1609" s="455">
        <v>6091</v>
      </c>
      <c r="K1609" s="455">
        <v>7300</v>
      </c>
      <c r="L1609" s="455">
        <v>9196</v>
      </c>
      <c r="M1609" s="455">
        <v>8050</v>
      </c>
      <c r="N1609" s="455">
        <v>9029</v>
      </c>
      <c r="O1609" s="455">
        <v>6571</v>
      </c>
      <c r="P1609" s="455">
        <v>4443</v>
      </c>
      <c r="Q1609" s="455">
        <v>4393</v>
      </c>
      <c r="R1609" s="455">
        <v>3057</v>
      </c>
    </row>
    <row r="1610" spans="1:18">
      <c r="A1610" s="322" t="s">
        <v>290</v>
      </c>
      <c r="C1610" s="325">
        <v>2521120010</v>
      </c>
      <c r="D1610" s="322" t="s">
        <v>1949</v>
      </c>
      <c r="E1610" s="455">
        <v>13</v>
      </c>
    </row>
    <row r="1611" spans="1:18">
      <c r="A1611" s="322" t="s">
        <v>290</v>
      </c>
      <c r="C1611" s="325">
        <v>2521120030</v>
      </c>
      <c r="D1611" s="322" t="s">
        <v>1950</v>
      </c>
      <c r="E1611" s="455">
        <v>9446</v>
      </c>
      <c r="F1611" s="455">
        <v>13220</v>
      </c>
      <c r="G1611" s="455">
        <v>18057</v>
      </c>
      <c r="H1611" s="455">
        <v>12300</v>
      </c>
      <c r="I1611" s="455">
        <v>8541</v>
      </c>
      <c r="J1611" s="455">
        <v>6091</v>
      </c>
      <c r="K1611" s="455">
        <v>7300</v>
      </c>
      <c r="L1611" s="455">
        <v>9196</v>
      </c>
      <c r="M1611" s="455">
        <v>8050</v>
      </c>
      <c r="N1611" s="455">
        <v>9029</v>
      </c>
      <c r="O1611" s="455">
        <v>6571</v>
      </c>
      <c r="P1611" s="455">
        <v>4443</v>
      </c>
      <c r="Q1611" s="455">
        <v>4393</v>
      </c>
      <c r="R1611" s="455">
        <v>3057</v>
      </c>
    </row>
    <row r="1612" spans="1:18">
      <c r="A1612" s="322" t="s">
        <v>290</v>
      </c>
      <c r="C1612" s="325">
        <v>2521130000</v>
      </c>
      <c r="D1612" s="322" t="s">
        <v>1951</v>
      </c>
    </row>
    <row r="1613" spans="1:18">
      <c r="A1613" s="322" t="s">
        <v>290</v>
      </c>
      <c r="C1613" s="325">
        <v>2529111000</v>
      </c>
      <c r="D1613" s="322" t="s">
        <v>1952</v>
      </c>
      <c r="E1613" s="455">
        <v>127608</v>
      </c>
      <c r="F1613" s="455">
        <v>229895</v>
      </c>
      <c r="G1613" s="455">
        <v>432729</v>
      </c>
      <c r="H1613" s="455">
        <v>235165</v>
      </c>
      <c r="I1613" s="455">
        <v>12300</v>
      </c>
      <c r="J1613" s="455">
        <v>36045</v>
      </c>
      <c r="K1613" s="455">
        <v>41198</v>
      </c>
      <c r="L1613" s="455">
        <v>85136</v>
      </c>
      <c r="M1613" s="455">
        <v>23820</v>
      </c>
      <c r="O1613" s="455">
        <v>44975</v>
      </c>
      <c r="P1613" s="455">
        <v>312106</v>
      </c>
      <c r="Q1613" s="455">
        <v>268521</v>
      </c>
      <c r="R1613" s="455">
        <v>34690</v>
      </c>
    </row>
    <row r="1614" spans="1:18">
      <c r="A1614" s="322" t="s">
        <v>290</v>
      </c>
      <c r="C1614" s="325">
        <v>2529112000</v>
      </c>
      <c r="D1614" s="322" t="s">
        <v>1953</v>
      </c>
      <c r="E1614" s="455">
        <v>39200</v>
      </c>
      <c r="F1614" s="455">
        <v>11700</v>
      </c>
      <c r="G1614" s="455">
        <v>49797</v>
      </c>
      <c r="I1614" s="455">
        <v>114026</v>
      </c>
      <c r="J1614" s="455">
        <v>108221</v>
      </c>
      <c r="K1614" s="455">
        <v>190860</v>
      </c>
      <c r="L1614" s="455">
        <v>366646</v>
      </c>
      <c r="M1614" s="455">
        <v>202865</v>
      </c>
      <c r="N1614" s="455">
        <v>181433</v>
      </c>
      <c r="O1614" s="455">
        <v>193738</v>
      </c>
      <c r="P1614" s="455">
        <v>216077</v>
      </c>
      <c r="Q1614" s="455">
        <v>268154</v>
      </c>
      <c r="R1614" s="455">
        <v>212646</v>
      </c>
    </row>
    <row r="1615" spans="1:18">
      <c r="A1615" s="322" t="s">
        <v>290</v>
      </c>
      <c r="C1615" s="325">
        <v>2529113000</v>
      </c>
      <c r="D1615" s="322" t="s">
        <v>1954</v>
      </c>
      <c r="E1615" s="455">
        <v>1168576</v>
      </c>
      <c r="F1615" s="455">
        <v>1509307</v>
      </c>
      <c r="G1615" s="455">
        <v>1801086</v>
      </c>
      <c r="H1615" s="455">
        <v>1972506</v>
      </c>
      <c r="I1615" s="455">
        <v>926339</v>
      </c>
      <c r="J1615" s="455">
        <v>1188848</v>
      </c>
      <c r="K1615" s="455">
        <v>1392949</v>
      </c>
      <c r="L1615" s="455">
        <v>1398678</v>
      </c>
      <c r="M1615" s="455">
        <v>1780540</v>
      </c>
      <c r="N1615" s="455">
        <v>1505556</v>
      </c>
      <c r="O1615" s="455">
        <v>1518832</v>
      </c>
      <c r="P1615" s="455">
        <v>1227387</v>
      </c>
      <c r="Q1615" s="455">
        <v>4107842</v>
      </c>
      <c r="R1615" s="455">
        <v>2834904</v>
      </c>
    </row>
    <row r="1616" spans="1:18">
      <c r="A1616" s="322" t="s">
        <v>290</v>
      </c>
      <c r="C1616" s="325">
        <v>2529115000</v>
      </c>
      <c r="D1616" s="322" t="s">
        <v>1955</v>
      </c>
      <c r="E1616" s="455">
        <v>1291908</v>
      </c>
      <c r="F1616" s="455">
        <v>2703671</v>
      </c>
      <c r="G1616" s="455">
        <v>2055513</v>
      </c>
      <c r="H1616" s="455">
        <v>1522999</v>
      </c>
      <c r="I1616" s="455">
        <v>276085</v>
      </c>
      <c r="J1616" s="455">
        <v>718552</v>
      </c>
      <c r="K1616" s="455">
        <v>659578</v>
      </c>
      <c r="L1616" s="455">
        <v>987031</v>
      </c>
      <c r="M1616" s="455">
        <v>994702</v>
      </c>
      <c r="N1616" s="455">
        <v>931860</v>
      </c>
      <c r="O1616" s="455">
        <v>921661</v>
      </c>
      <c r="P1616" s="455">
        <v>2132196</v>
      </c>
      <c r="Q1616" s="455">
        <v>1474022</v>
      </c>
      <c r="R1616" s="455">
        <v>1077614</v>
      </c>
    </row>
    <row r="1617" spans="1:18">
      <c r="A1617" s="322" t="s">
        <v>290</v>
      </c>
      <c r="C1617" s="325">
        <v>2529120000</v>
      </c>
      <c r="D1617" s="322" t="s">
        <v>1956</v>
      </c>
      <c r="E1617" s="455">
        <v>4190120</v>
      </c>
      <c r="F1617" s="455">
        <v>1727500</v>
      </c>
      <c r="G1617" s="455">
        <v>1301900</v>
      </c>
      <c r="H1617" s="455">
        <v>1903500</v>
      </c>
      <c r="I1617" s="455">
        <v>507000</v>
      </c>
      <c r="J1617" s="455">
        <v>576000</v>
      </c>
      <c r="K1617" s="455">
        <v>465000</v>
      </c>
      <c r="L1617" s="455">
        <v>724000</v>
      </c>
      <c r="M1617" s="455">
        <v>576000</v>
      </c>
      <c r="N1617" s="455">
        <v>145201</v>
      </c>
    </row>
    <row r="1618" spans="1:18">
      <c r="A1618" s="322" t="s">
        <v>290</v>
      </c>
      <c r="C1618" s="325">
        <v>2530111000</v>
      </c>
      <c r="D1618" s="322" t="s">
        <v>1957</v>
      </c>
      <c r="M1618" s="455">
        <v>601</v>
      </c>
      <c r="N1618" s="455">
        <v>458</v>
      </c>
      <c r="O1618" s="455">
        <v>1010</v>
      </c>
      <c r="P1618" s="455">
        <v>1276</v>
      </c>
      <c r="Q1618" s="455">
        <v>1099</v>
      </c>
      <c r="R1618" s="455">
        <v>1129</v>
      </c>
    </row>
    <row r="1619" spans="1:18">
      <c r="A1619" s="322" t="s">
        <v>290</v>
      </c>
      <c r="C1619" s="325">
        <v>2530117000</v>
      </c>
      <c r="D1619" s="322" t="s">
        <v>1958</v>
      </c>
      <c r="I1619" s="455">
        <v>28</v>
      </c>
      <c r="J1619" s="455">
        <v>26</v>
      </c>
      <c r="K1619" s="455">
        <v>9</v>
      </c>
    </row>
    <row r="1620" spans="1:18">
      <c r="A1620" s="322" t="s">
        <v>290</v>
      </c>
      <c r="C1620" s="325">
        <v>2530123000</v>
      </c>
      <c r="D1620" s="322" t="s">
        <v>1959</v>
      </c>
      <c r="O1620" s="455">
        <v>122077</v>
      </c>
      <c r="P1620" s="455">
        <v>224891</v>
      </c>
      <c r="Q1620" s="455">
        <v>546761</v>
      </c>
      <c r="R1620" s="455">
        <v>414752</v>
      </c>
    </row>
    <row r="1621" spans="1:18">
      <c r="A1621" s="322" t="s">
        <v>290</v>
      </c>
      <c r="C1621" s="325">
        <v>2530220000</v>
      </c>
      <c r="D1621" s="322" t="s">
        <v>1960</v>
      </c>
    </row>
    <row r="1622" spans="1:18">
      <c r="A1622" s="322" t="s">
        <v>290</v>
      </c>
      <c r="C1622" s="325">
        <v>2540130000</v>
      </c>
      <c r="D1622" s="322" t="s">
        <v>1961</v>
      </c>
    </row>
    <row r="1623" spans="1:18">
      <c r="A1623" s="322" t="s">
        <v>290</v>
      </c>
      <c r="C1623" s="325">
        <v>2540140000</v>
      </c>
      <c r="D1623" s="322" t="s">
        <v>1962</v>
      </c>
    </row>
    <row r="1624" spans="1:18">
      <c r="A1624" s="322" t="s">
        <v>290</v>
      </c>
      <c r="C1624" s="325">
        <v>2550113400</v>
      </c>
      <c r="D1624" s="322" t="s">
        <v>1963</v>
      </c>
    </row>
    <row r="1625" spans="1:18">
      <c r="A1625" s="322" t="s">
        <v>290</v>
      </c>
      <c r="C1625" s="325">
        <v>2550113700</v>
      </c>
      <c r="D1625" s="322" t="s">
        <v>1964</v>
      </c>
    </row>
    <row r="1626" spans="1:18">
      <c r="A1626" s="322" t="s">
        <v>290</v>
      </c>
      <c r="C1626" s="325">
        <v>2550115100</v>
      </c>
      <c r="D1626" s="322" t="s">
        <v>1965</v>
      </c>
    </row>
    <row r="1627" spans="1:18">
      <c r="A1627" s="322" t="s">
        <v>290</v>
      </c>
      <c r="C1627" s="325">
        <v>2550115300</v>
      </c>
      <c r="D1627" s="322" t="s">
        <v>1966</v>
      </c>
    </row>
    <row r="1628" spans="1:18">
      <c r="A1628" s="322" t="s">
        <v>290</v>
      </c>
      <c r="C1628" s="325">
        <v>2550115400</v>
      </c>
      <c r="D1628" s="322" t="s">
        <v>1967</v>
      </c>
    </row>
    <row r="1629" spans="1:18">
      <c r="A1629" s="322" t="s">
        <v>290</v>
      </c>
      <c r="C1629" s="325">
        <v>2550115600</v>
      </c>
      <c r="D1629" s="322" t="s">
        <v>1968</v>
      </c>
    </row>
    <row r="1630" spans="1:18">
      <c r="A1630" s="322" t="s">
        <v>290</v>
      </c>
      <c r="C1630" s="325">
        <v>2550115700</v>
      </c>
      <c r="D1630" s="322" t="s">
        <v>1969</v>
      </c>
    </row>
    <row r="1631" spans="1:18">
      <c r="A1631" s="322" t="s">
        <v>290</v>
      </c>
      <c r="C1631" s="325">
        <v>2550122000</v>
      </c>
      <c r="D1631" s="322" t="s">
        <v>1970</v>
      </c>
    </row>
    <row r="1632" spans="1:18">
      <c r="A1632" s="322" t="s">
        <v>290</v>
      </c>
      <c r="C1632" s="325">
        <v>2550124000</v>
      </c>
      <c r="D1632" s="322" t="s">
        <v>1971</v>
      </c>
    </row>
    <row r="1633" spans="1:4">
      <c r="A1633" s="322" t="s">
        <v>290</v>
      </c>
      <c r="C1633" s="325">
        <v>2550125000</v>
      </c>
      <c r="D1633" s="322" t="s">
        <v>1972</v>
      </c>
    </row>
    <row r="1634" spans="1:4">
      <c r="A1634" s="322" t="s">
        <v>290</v>
      </c>
      <c r="C1634" s="325">
        <v>2550127000</v>
      </c>
      <c r="D1634" s="322" t="s">
        <v>1973</v>
      </c>
    </row>
    <row r="1635" spans="1:4">
      <c r="A1635" s="322" t="s">
        <v>290</v>
      </c>
      <c r="C1635" s="325">
        <v>2550129000</v>
      </c>
      <c r="D1635" s="322" t="s">
        <v>1974</v>
      </c>
    </row>
    <row r="1636" spans="1:4">
      <c r="A1636" s="322" t="s">
        <v>290</v>
      </c>
      <c r="C1636" s="325">
        <v>2550131000</v>
      </c>
      <c r="D1636" s="322" t="s">
        <v>1975</v>
      </c>
    </row>
    <row r="1637" spans="1:4">
      <c r="A1637" s="322" t="s">
        <v>290</v>
      </c>
      <c r="C1637" s="325">
        <v>2550132000</v>
      </c>
      <c r="D1637" s="322" t="s">
        <v>1976</v>
      </c>
    </row>
    <row r="1638" spans="1:4">
      <c r="A1638" s="322" t="s">
        <v>290</v>
      </c>
      <c r="C1638" s="325">
        <v>2550133000</v>
      </c>
      <c r="D1638" s="322" t="s">
        <v>1977</v>
      </c>
    </row>
    <row r="1639" spans="1:4">
      <c r="A1639" s="322" t="s">
        <v>290</v>
      </c>
      <c r="C1639" s="325">
        <v>2550134000</v>
      </c>
      <c r="D1639" s="322" t="s">
        <v>1978</v>
      </c>
    </row>
    <row r="1640" spans="1:4">
      <c r="A1640" s="322" t="s">
        <v>290</v>
      </c>
      <c r="C1640" s="325">
        <v>2550135000</v>
      </c>
      <c r="D1640" s="322" t="s">
        <v>1979</v>
      </c>
    </row>
    <row r="1641" spans="1:4">
      <c r="A1641" s="322" t="s">
        <v>290</v>
      </c>
      <c r="C1641" s="325">
        <v>2550137000</v>
      </c>
      <c r="D1641" s="322" t="s">
        <v>1980</v>
      </c>
    </row>
    <row r="1642" spans="1:4">
      <c r="A1642" s="322" t="s">
        <v>290</v>
      </c>
      <c r="C1642" s="325">
        <v>2550202000</v>
      </c>
      <c r="D1642" s="322" t="s">
        <v>1981</v>
      </c>
    </row>
    <row r="1643" spans="1:4">
      <c r="A1643" s="322" t="s">
        <v>290</v>
      </c>
      <c r="C1643" s="325">
        <v>2550208000</v>
      </c>
      <c r="D1643" s="322" t="s">
        <v>1982</v>
      </c>
    </row>
    <row r="1644" spans="1:4">
      <c r="A1644" s="322" t="s">
        <v>290</v>
      </c>
      <c r="C1644" s="325">
        <v>2561113000</v>
      </c>
      <c r="D1644" s="322" t="s">
        <v>1983</v>
      </c>
    </row>
    <row r="1645" spans="1:4">
      <c r="A1645" s="322" t="s">
        <v>290</v>
      </c>
      <c r="C1645" s="325">
        <v>2561115000</v>
      </c>
      <c r="D1645" s="322" t="s">
        <v>1984</v>
      </c>
    </row>
    <row r="1646" spans="1:4">
      <c r="A1646" s="322" t="s">
        <v>290</v>
      </c>
      <c r="C1646" s="325">
        <v>2561117000</v>
      </c>
      <c r="D1646" s="322" t="s">
        <v>1985</v>
      </c>
    </row>
    <row r="1647" spans="1:4">
      <c r="A1647" s="322" t="s">
        <v>290</v>
      </c>
      <c r="C1647" s="325">
        <v>2561119000</v>
      </c>
      <c r="D1647" s="322" t="s">
        <v>1986</v>
      </c>
    </row>
    <row r="1648" spans="1:4">
      <c r="A1648" s="322" t="s">
        <v>290</v>
      </c>
      <c r="C1648" s="325">
        <v>2561123000</v>
      </c>
      <c r="D1648" s="322" t="s">
        <v>1987</v>
      </c>
    </row>
    <row r="1649" spans="1:18">
      <c r="A1649" s="322" t="s">
        <v>290</v>
      </c>
      <c r="C1649" s="325">
        <v>2530135000</v>
      </c>
      <c r="D1649" s="322" t="s">
        <v>1988</v>
      </c>
    </row>
    <row r="1650" spans="1:18">
      <c r="A1650" s="322" t="s">
        <v>290</v>
      </c>
      <c r="C1650" s="325">
        <v>2561125000</v>
      </c>
      <c r="D1650" s="322" t="s">
        <v>1989</v>
      </c>
    </row>
    <row r="1651" spans="1:18">
      <c r="A1651" s="322" t="s">
        <v>290</v>
      </c>
      <c r="C1651" s="325">
        <v>2561210000</v>
      </c>
      <c r="D1651" s="322" t="s">
        <v>1990</v>
      </c>
    </row>
    <row r="1652" spans="1:18">
      <c r="A1652" s="322" t="s">
        <v>290</v>
      </c>
      <c r="C1652" s="325">
        <v>2561223000</v>
      </c>
      <c r="D1652" s="322" t="s">
        <v>1991</v>
      </c>
    </row>
    <row r="1653" spans="1:18">
      <c r="A1653" s="322" t="s">
        <v>290</v>
      </c>
      <c r="C1653" s="325">
        <v>2561225000</v>
      </c>
      <c r="D1653" s="322" t="s">
        <v>1992</v>
      </c>
    </row>
    <row r="1654" spans="1:18">
      <c r="A1654" s="322" t="s">
        <v>290</v>
      </c>
      <c r="C1654" s="325">
        <v>2561229000</v>
      </c>
      <c r="D1654" s="322" t="s">
        <v>1993</v>
      </c>
    </row>
    <row r="1655" spans="1:18">
      <c r="A1655" s="322" t="s">
        <v>290</v>
      </c>
      <c r="C1655" s="325">
        <v>2562100100</v>
      </c>
      <c r="D1655" s="322" t="s">
        <v>1994</v>
      </c>
    </row>
    <row r="1656" spans="1:18">
      <c r="A1656" s="322" t="s">
        <v>290</v>
      </c>
      <c r="C1656" s="325">
        <v>2571137000</v>
      </c>
      <c r="D1656" s="322" t="s">
        <v>1995</v>
      </c>
      <c r="P1656" s="455">
        <v>24851</v>
      </c>
      <c r="Q1656" s="455">
        <v>31569</v>
      </c>
      <c r="R1656" s="455">
        <v>24684</v>
      </c>
    </row>
    <row r="1657" spans="1:18">
      <c r="A1657" s="322" t="s">
        <v>290</v>
      </c>
      <c r="C1657" s="325">
        <v>2562100300</v>
      </c>
      <c r="D1657" s="322" t="s">
        <v>1996</v>
      </c>
    </row>
    <row r="1658" spans="1:18">
      <c r="A1658" s="322" t="s">
        <v>290</v>
      </c>
      <c r="C1658" s="325">
        <v>2562100500</v>
      </c>
      <c r="D1658" s="322" t="s">
        <v>1997</v>
      </c>
    </row>
    <row r="1659" spans="1:18">
      <c r="A1659" s="322" t="s">
        <v>290</v>
      </c>
      <c r="C1659" s="325">
        <v>2562100900</v>
      </c>
      <c r="D1659" s="322" t="s">
        <v>1998</v>
      </c>
    </row>
    <row r="1660" spans="1:18">
      <c r="A1660" s="322" t="s">
        <v>290</v>
      </c>
      <c r="C1660" s="325">
        <v>2562101100</v>
      </c>
      <c r="D1660" s="322" t="s">
        <v>1999</v>
      </c>
    </row>
    <row r="1661" spans="1:18">
      <c r="A1661" s="322" t="s">
        <v>290</v>
      </c>
      <c r="C1661" s="325">
        <v>2562101300</v>
      </c>
      <c r="D1661" s="322" t="s">
        <v>2000</v>
      </c>
    </row>
    <row r="1662" spans="1:18">
      <c r="A1662" s="322" t="s">
        <v>290</v>
      </c>
      <c r="C1662" s="325">
        <v>2562200000</v>
      </c>
      <c r="D1662" s="322" t="s">
        <v>2001</v>
      </c>
    </row>
    <row r="1663" spans="1:18">
      <c r="A1663" s="322" t="s">
        <v>290</v>
      </c>
      <c r="C1663" s="325">
        <v>2571113000</v>
      </c>
      <c r="D1663" s="322" t="s">
        <v>2002</v>
      </c>
    </row>
    <row r="1664" spans="1:18">
      <c r="A1664" s="322" t="s">
        <v>290</v>
      </c>
      <c r="C1664" s="325">
        <v>2571114500</v>
      </c>
      <c r="D1664" s="322" t="s">
        <v>2003</v>
      </c>
      <c r="J1664" s="455">
        <v>10</v>
      </c>
    </row>
    <row r="1665" spans="1:18">
      <c r="A1665" s="322" t="s">
        <v>290</v>
      </c>
      <c r="C1665" s="325">
        <v>2571116000</v>
      </c>
      <c r="D1665" s="322" t="s">
        <v>2004</v>
      </c>
      <c r="I1665" s="455">
        <v>1</v>
      </c>
    </row>
    <row r="1666" spans="1:18">
      <c r="A1666" s="322" t="s">
        <v>290</v>
      </c>
      <c r="C1666" s="325">
        <v>2571117500</v>
      </c>
      <c r="D1666" s="322" t="s">
        <v>2005</v>
      </c>
      <c r="E1666" s="455">
        <v>20358</v>
      </c>
      <c r="F1666" s="455">
        <v>68190</v>
      </c>
      <c r="G1666" s="455">
        <v>136020</v>
      </c>
      <c r="H1666" s="455">
        <v>53868</v>
      </c>
      <c r="I1666" s="455">
        <v>963</v>
      </c>
      <c r="J1666" s="455">
        <v>1640</v>
      </c>
    </row>
    <row r="1667" spans="1:18">
      <c r="A1667" s="322" t="s">
        <v>290</v>
      </c>
      <c r="C1667" s="325">
        <v>2571133000</v>
      </c>
      <c r="D1667" s="322" t="s">
        <v>2006</v>
      </c>
    </row>
    <row r="1668" spans="1:18">
      <c r="A1668" s="322" t="s">
        <v>290</v>
      </c>
      <c r="C1668" s="325">
        <v>2571143000</v>
      </c>
      <c r="D1668" s="322" t="s">
        <v>2007</v>
      </c>
      <c r="F1668" s="455">
        <v>600</v>
      </c>
      <c r="J1668" s="455">
        <v>43505</v>
      </c>
      <c r="K1668" s="455">
        <v>51401</v>
      </c>
      <c r="L1668" s="455">
        <v>63304</v>
      </c>
      <c r="M1668" s="455">
        <v>46168</v>
      </c>
      <c r="N1668" s="455">
        <v>25508</v>
      </c>
    </row>
    <row r="1669" spans="1:18">
      <c r="A1669" s="322" t="s">
        <v>290</v>
      </c>
      <c r="C1669" s="325">
        <v>2571150000</v>
      </c>
      <c r="D1669" s="322" t="s">
        <v>2008</v>
      </c>
      <c r="E1669" s="455">
        <v>330</v>
      </c>
      <c r="H1669" s="455">
        <v>16</v>
      </c>
      <c r="I1669" s="455">
        <v>8</v>
      </c>
    </row>
    <row r="1670" spans="1:18">
      <c r="A1670" s="322" t="s">
        <v>290</v>
      </c>
      <c r="C1670" s="325">
        <v>2572113000</v>
      </c>
      <c r="D1670" s="322" t="s">
        <v>2009</v>
      </c>
      <c r="E1670" s="455">
        <v>45884</v>
      </c>
      <c r="F1670" s="455">
        <v>48344</v>
      </c>
      <c r="G1670" s="455">
        <v>30139</v>
      </c>
      <c r="H1670" s="455">
        <v>31195</v>
      </c>
      <c r="I1670" s="455">
        <v>32966</v>
      </c>
      <c r="J1670" s="455">
        <v>24472</v>
      </c>
      <c r="K1670" s="455">
        <v>34058</v>
      </c>
      <c r="L1670" s="455">
        <v>23698</v>
      </c>
      <c r="M1670" s="455">
        <v>20446</v>
      </c>
      <c r="N1670" s="455">
        <v>17460</v>
      </c>
      <c r="O1670" s="455">
        <v>12334</v>
      </c>
      <c r="P1670" s="455">
        <v>14882</v>
      </c>
      <c r="Q1670" s="455">
        <v>13997</v>
      </c>
      <c r="R1670" s="455">
        <v>13598</v>
      </c>
    </row>
    <row r="1671" spans="1:18">
      <c r="A1671" s="322" t="s">
        <v>290</v>
      </c>
      <c r="C1671" s="325">
        <v>2572115000</v>
      </c>
      <c r="D1671" s="322" t="s">
        <v>2010</v>
      </c>
      <c r="E1671" s="455">
        <v>1</v>
      </c>
      <c r="M1671" s="455">
        <v>3209</v>
      </c>
      <c r="N1671" s="455">
        <v>4355</v>
      </c>
      <c r="O1671" s="455">
        <v>10094</v>
      </c>
      <c r="P1671" s="455">
        <v>10432</v>
      </c>
      <c r="Q1671" s="455">
        <v>9340</v>
      </c>
      <c r="R1671" s="455">
        <v>9532</v>
      </c>
    </row>
    <row r="1672" spans="1:18">
      <c r="A1672" s="322" t="s">
        <v>290</v>
      </c>
      <c r="C1672" s="325">
        <v>2572117000</v>
      </c>
      <c r="D1672" s="322" t="s">
        <v>2011</v>
      </c>
      <c r="N1672" s="455">
        <v>798</v>
      </c>
      <c r="O1672" s="455">
        <v>1399</v>
      </c>
      <c r="P1672" s="455">
        <v>1176</v>
      </c>
      <c r="Q1672" s="455">
        <v>2606</v>
      </c>
      <c r="R1672" s="455">
        <v>3487</v>
      </c>
    </row>
    <row r="1673" spans="1:18">
      <c r="A1673" s="322" t="s">
        <v>290</v>
      </c>
      <c r="C1673" s="325">
        <v>2572123000</v>
      </c>
      <c r="D1673" s="322" t="s">
        <v>2012</v>
      </c>
      <c r="E1673" s="455">
        <v>6490</v>
      </c>
      <c r="F1673" s="455">
        <v>601</v>
      </c>
      <c r="G1673" s="455">
        <v>120</v>
      </c>
    </row>
    <row r="1674" spans="1:18">
      <c r="A1674" s="322" t="s">
        <v>290</v>
      </c>
      <c r="C1674" s="325">
        <v>2572125000</v>
      </c>
      <c r="D1674" s="322" t="s">
        <v>2013</v>
      </c>
      <c r="E1674" s="455">
        <v>257</v>
      </c>
      <c r="F1674" s="455">
        <v>10</v>
      </c>
      <c r="H1674" s="455">
        <v>5</v>
      </c>
      <c r="J1674" s="455">
        <v>77</v>
      </c>
      <c r="K1674" s="455">
        <v>1</v>
      </c>
      <c r="O1674" s="455">
        <v>2</v>
      </c>
      <c r="Q1674" s="455">
        <v>2</v>
      </c>
    </row>
    <row r="1675" spans="1:18">
      <c r="A1675" s="322" t="s">
        <v>290</v>
      </c>
      <c r="C1675" s="325">
        <v>2572127000</v>
      </c>
      <c r="D1675" s="322" t="s">
        <v>2014</v>
      </c>
      <c r="E1675" s="455">
        <v>26923</v>
      </c>
      <c r="F1675" s="455">
        <v>15984</v>
      </c>
      <c r="G1675" s="455">
        <v>119349</v>
      </c>
      <c r="H1675" s="455">
        <v>27484</v>
      </c>
      <c r="I1675" s="455">
        <v>4699</v>
      </c>
      <c r="J1675" s="455">
        <v>4602</v>
      </c>
      <c r="K1675" s="455">
        <v>5548</v>
      </c>
      <c r="L1675" s="455">
        <v>11699</v>
      </c>
      <c r="M1675" s="455">
        <v>2113</v>
      </c>
      <c r="N1675" s="455">
        <v>2665</v>
      </c>
      <c r="O1675" s="455">
        <v>2077</v>
      </c>
      <c r="P1675" s="455">
        <v>2913</v>
      </c>
      <c r="Q1675" s="455">
        <v>4587</v>
      </c>
      <c r="R1675" s="455">
        <v>4289</v>
      </c>
    </row>
    <row r="1676" spans="1:18">
      <c r="A1676" s="322" t="s">
        <v>290</v>
      </c>
      <c r="C1676" s="325">
        <v>2572133000</v>
      </c>
      <c r="D1676" s="322" t="s">
        <v>2015</v>
      </c>
      <c r="L1676" s="455">
        <v>3515</v>
      </c>
      <c r="M1676" s="455">
        <v>3904</v>
      </c>
      <c r="N1676" s="455">
        <v>3298</v>
      </c>
      <c r="O1676" s="455">
        <v>3058</v>
      </c>
      <c r="P1676" s="455">
        <v>8627</v>
      </c>
      <c r="Q1676" s="455">
        <v>3441</v>
      </c>
      <c r="R1676" s="455">
        <v>784</v>
      </c>
    </row>
    <row r="1677" spans="1:18">
      <c r="A1677" s="322" t="s">
        <v>290</v>
      </c>
      <c r="C1677" s="325">
        <v>2572135000</v>
      </c>
      <c r="D1677" s="322" t="s">
        <v>2016</v>
      </c>
      <c r="E1677" s="455">
        <v>5884</v>
      </c>
      <c r="F1677" s="455">
        <v>16670</v>
      </c>
      <c r="G1677" s="455">
        <v>65780</v>
      </c>
      <c r="H1677" s="455">
        <v>57981</v>
      </c>
      <c r="I1677" s="455">
        <v>37589</v>
      </c>
      <c r="J1677" s="455">
        <v>15726</v>
      </c>
      <c r="K1677" s="455">
        <v>11688</v>
      </c>
      <c r="L1677" s="455">
        <v>14958</v>
      </c>
      <c r="M1677" s="455">
        <v>109069</v>
      </c>
      <c r="N1677" s="455">
        <v>47130</v>
      </c>
      <c r="O1677" s="455">
        <v>69417</v>
      </c>
      <c r="P1677" s="455">
        <v>77578</v>
      </c>
      <c r="Q1677" s="455">
        <v>73193</v>
      </c>
      <c r="R1677" s="455">
        <v>79995</v>
      </c>
    </row>
    <row r="1678" spans="1:18">
      <c r="A1678" s="322" t="s">
        <v>290</v>
      </c>
      <c r="C1678" s="325">
        <v>2572137000</v>
      </c>
      <c r="D1678" s="322" t="s">
        <v>2017</v>
      </c>
    </row>
    <row r="1679" spans="1:18">
      <c r="A1679" s="322" t="s">
        <v>290</v>
      </c>
      <c r="C1679" s="325">
        <v>2572141000</v>
      </c>
      <c r="D1679" s="322" t="s">
        <v>2018</v>
      </c>
      <c r="E1679" s="455">
        <v>318056</v>
      </c>
      <c r="F1679" s="455">
        <v>260828</v>
      </c>
      <c r="G1679" s="455">
        <v>421519</v>
      </c>
      <c r="H1679" s="455">
        <v>690592</v>
      </c>
      <c r="I1679" s="455">
        <v>208983</v>
      </c>
      <c r="J1679" s="455">
        <v>191661</v>
      </c>
      <c r="K1679" s="455">
        <v>195587</v>
      </c>
      <c r="L1679" s="455">
        <v>275134</v>
      </c>
      <c r="M1679" s="455">
        <v>307754</v>
      </c>
      <c r="N1679" s="455">
        <v>296779</v>
      </c>
      <c r="O1679" s="455">
        <v>358289</v>
      </c>
      <c r="P1679" s="455">
        <v>382774</v>
      </c>
      <c r="Q1679" s="455">
        <v>387133</v>
      </c>
      <c r="R1679" s="455">
        <v>264846</v>
      </c>
    </row>
    <row r="1680" spans="1:18">
      <c r="A1680" s="322" t="s">
        <v>290</v>
      </c>
      <c r="C1680" s="325">
        <v>2572142000</v>
      </c>
      <c r="D1680" s="322" t="s">
        <v>2019</v>
      </c>
      <c r="L1680" s="455">
        <v>36</v>
      </c>
      <c r="M1680" s="455">
        <v>12</v>
      </c>
    </row>
    <row r="1681" spans="1:18">
      <c r="A1681" s="322" t="s">
        <v>290</v>
      </c>
      <c r="C1681" s="325">
        <v>2572143000</v>
      </c>
      <c r="D1681" s="322" t="s">
        <v>2020</v>
      </c>
      <c r="E1681" s="455">
        <v>300</v>
      </c>
      <c r="G1681" s="455">
        <v>13708</v>
      </c>
      <c r="H1681" s="455">
        <v>13398</v>
      </c>
      <c r="I1681" s="455">
        <v>10232</v>
      </c>
      <c r="J1681" s="455">
        <v>14783</v>
      </c>
      <c r="K1681" s="455">
        <v>18398</v>
      </c>
      <c r="L1681" s="455">
        <v>15271</v>
      </c>
      <c r="M1681" s="455">
        <v>16183</v>
      </c>
      <c r="N1681" s="455">
        <v>18847</v>
      </c>
      <c r="O1681" s="455">
        <v>30265</v>
      </c>
      <c r="P1681" s="455">
        <v>28499</v>
      </c>
      <c r="Q1681" s="455">
        <v>33650</v>
      </c>
      <c r="R1681" s="455">
        <v>19445</v>
      </c>
    </row>
    <row r="1682" spans="1:18">
      <c r="A1682" s="322" t="s">
        <v>290</v>
      </c>
      <c r="C1682" s="325">
        <v>2572144000</v>
      </c>
      <c r="D1682" s="322" t="s">
        <v>2021</v>
      </c>
      <c r="E1682" s="455">
        <v>1289818</v>
      </c>
      <c r="F1682" s="455">
        <v>1255742</v>
      </c>
      <c r="G1682" s="455">
        <v>1591668</v>
      </c>
      <c r="H1682" s="455">
        <v>1880860</v>
      </c>
      <c r="I1682" s="455">
        <v>954335</v>
      </c>
      <c r="J1682" s="455">
        <v>1209413</v>
      </c>
      <c r="K1682" s="455">
        <v>1805527</v>
      </c>
      <c r="L1682" s="455">
        <v>1945879</v>
      </c>
      <c r="M1682" s="455">
        <v>3201234</v>
      </c>
      <c r="N1682" s="455">
        <v>3952100</v>
      </c>
      <c r="O1682" s="455">
        <v>3115983</v>
      </c>
      <c r="P1682" s="455">
        <v>3182473</v>
      </c>
      <c r="Q1682" s="455">
        <v>2205996</v>
      </c>
      <c r="R1682" s="455">
        <v>2713862</v>
      </c>
    </row>
    <row r="1683" spans="1:18">
      <c r="A1683" s="322" t="s">
        <v>290</v>
      </c>
      <c r="C1683" s="325">
        <v>2572145000</v>
      </c>
      <c r="D1683" s="322" t="s">
        <v>2022</v>
      </c>
      <c r="E1683" s="455">
        <v>33929</v>
      </c>
      <c r="F1683" s="455">
        <v>834539</v>
      </c>
      <c r="G1683" s="455">
        <v>284824</v>
      </c>
      <c r="H1683" s="455">
        <v>473066</v>
      </c>
      <c r="I1683" s="455">
        <v>216528</v>
      </c>
      <c r="J1683" s="455">
        <v>185368</v>
      </c>
      <c r="K1683" s="455">
        <v>269524</v>
      </c>
      <c r="L1683" s="455">
        <v>163494</v>
      </c>
      <c r="M1683" s="455">
        <v>232956</v>
      </c>
      <c r="N1683" s="455">
        <v>339560</v>
      </c>
      <c r="O1683" s="455">
        <v>117596</v>
      </c>
      <c r="P1683" s="455">
        <v>148907</v>
      </c>
      <c r="Q1683" s="455">
        <v>295089</v>
      </c>
      <c r="R1683" s="455">
        <v>1830296</v>
      </c>
    </row>
    <row r="1684" spans="1:18">
      <c r="A1684" s="322" t="s">
        <v>290</v>
      </c>
      <c r="C1684" s="325">
        <v>2572146000</v>
      </c>
      <c r="D1684" s="322" t="s">
        <v>2023</v>
      </c>
      <c r="E1684" s="455">
        <v>161189</v>
      </c>
      <c r="F1684" s="455">
        <v>113921</v>
      </c>
      <c r="G1684" s="455">
        <v>48920</v>
      </c>
      <c r="H1684" s="455">
        <v>54653</v>
      </c>
      <c r="I1684" s="455">
        <v>21254</v>
      </c>
      <c r="J1684" s="455">
        <v>30048</v>
      </c>
      <c r="K1684" s="455">
        <v>53735</v>
      </c>
      <c r="L1684" s="455">
        <v>128267</v>
      </c>
      <c r="M1684" s="455">
        <v>167603</v>
      </c>
      <c r="N1684" s="455">
        <v>185993</v>
      </c>
      <c r="O1684" s="455">
        <v>218601</v>
      </c>
      <c r="P1684" s="455">
        <v>166413</v>
      </c>
      <c r="Q1684" s="455">
        <v>136990</v>
      </c>
      <c r="R1684" s="455">
        <v>161722</v>
      </c>
    </row>
    <row r="1685" spans="1:18">
      <c r="A1685" s="322" t="s">
        <v>290</v>
      </c>
      <c r="C1685" s="325">
        <v>2572148000</v>
      </c>
      <c r="D1685" s="322" t="s">
        <v>2024</v>
      </c>
      <c r="E1685" s="455">
        <v>50666</v>
      </c>
      <c r="F1685" s="455">
        <v>1665</v>
      </c>
      <c r="G1685" s="455">
        <v>10817</v>
      </c>
      <c r="H1685" s="455">
        <v>171505</v>
      </c>
      <c r="I1685" s="455">
        <v>169706</v>
      </c>
      <c r="J1685" s="455">
        <v>130716</v>
      </c>
      <c r="K1685" s="455">
        <v>10558</v>
      </c>
      <c r="L1685" s="455">
        <v>33957</v>
      </c>
      <c r="M1685" s="455">
        <v>11155</v>
      </c>
      <c r="N1685" s="455">
        <v>749079</v>
      </c>
      <c r="O1685" s="455">
        <v>480219</v>
      </c>
      <c r="P1685" s="455">
        <v>232167</v>
      </c>
      <c r="Q1685" s="455">
        <v>126863</v>
      </c>
      <c r="R1685" s="455">
        <v>132570</v>
      </c>
    </row>
    <row r="1686" spans="1:18">
      <c r="A1686" s="322" t="s">
        <v>290</v>
      </c>
      <c r="C1686" s="325">
        <v>2573101000</v>
      </c>
      <c r="D1686" s="322" t="s">
        <v>2025</v>
      </c>
      <c r="E1686" s="455">
        <v>181479</v>
      </c>
      <c r="F1686" s="455">
        <v>150639</v>
      </c>
      <c r="G1686" s="455">
        <v>200377</v>
      </c>
      <c r="H1686" s="455">
        <v>157863</v>
      </c>
      <c r="I1686" s="455">
        <v>38681</v>
      </c>
      <c r="J1686" s="455">
        <v>16297</v>
      </c>
      <c r="K1686" s="455">
        <v>12420</v>
      </c>
      <c r="L1686" s="455">
        <v>13346</v>
      </c>
      <c r="M1686" s="455">
        <v>13240</v>
      </c>
      <c r="N1686" s="455">
        <v>22999</v>
      </c>
      <c r="O1686" s="455">
        <v>5463</v>
      </c>
      <c r="P1686" s="455">
        <v>4008</v>
      </c>
      <c r="Q1686" s="455">
        <v>3651</v>
      </c>
      <c r="R1686" s="455">
        <v>3855</v>
      </c>
    </row>
    <row r="1687" spans="1:18">
      <c r="A1687" s="322" t="s">
        <v>290</v>
      </c>
      <c r="C1687" s="325">
        <v>2573102000</v>
      </c>
      <c r="D1687" s="322" t="s">
        <v>2026</v>
      </c>
      <c r="E1687" s="455">
        <v>4111</v>
      </c>
      <c r="F1687" s="455">
        <v>2241</v>
      </c>
      <c r="G1687" s="455">
        <v>1673</v>
      </c>
      <c r="H1687" s="455">
        <v>1516</v>
      </c>
      <c r="I1687" s="455">
        <v>920</v>
      </c>
    </row>
    <row r="1688" spans="1:18">
      <c r="A1688" s="322" t="s">
        <v>290</v>
      </c>
      <c r="C1688" s="325">
        <v>2573103000</v>
      </c>
      <c r="D1688" s="322" t="s">
        <v>2027</v>
      </c>
      <c r="E1688" s="455">
        <v>21248</v>
      </c>
      <c r="F1688" s="455">
        <v>27884</v>
      </c>
      <c r="G1688" s="455">
        <v>37288</v>
      </c>
      <c r="H1688" s="455">
        <v>29864</v>
      </c>
      <c r="I1688" s="455">
        <v>8473</v>
      </c>
      <c r="J1688" s="455">
        <v>2184</v>
      </c>
      <c r="K1688" s="455">
        <v>522</v>
      </c>
      <c r="L1688" s="455">
        <v>1380</v>
      </c>
      <c r="M1688" s="455">
        <v>1234</v>
      </c>
      <c r="N1688" s="455">
        <v>696</v>
      </c>
      <c r="O1688" s="455">
        <v>300</v>
      </c>
      <c r="P1688" s="455">
        <v>200</v>
      </c>
      <c r="Q1688" s="455">
        <v>200</v>
      </c>
      <c r="R1688" s="455">
        <v>400</v>
      </c>
    </row>
    <row r="1689" spans="1:18">
      <c r="A1689" s="322" t="s">
        <v>290</v>
      </c>
      <c r="C1689" s="325">
        <v>2573305300</v>
      </c>
      <c r="D1689" s="322" t="s">
        <v>2028</v>
      </c>
      <c r="P1689" s="455">
        <v>1</v>
      </c>
    </row>
    <row r="1690" spans="1:18">
      <c r="A1690" s="322" t="s">
        <v>290</v>
      </c>
      <c r="C1690" s="325">
        <v>2573107000</v>
      </c>
      <c r="D1690" s="322" t="s">
        <v>2029</v>
      </c>
      <c r="E1690" s="455">
        <v>3034</v>
      </c>
      <c r="G1690" s="455">
        <v>2250</v>
      </c>
      <c r="H1690" s="455">
        <v>1000</v>
      </c>
      <c r="J1690" s="455">
        <v>400</v>
      </c>
    </row>
    <row r="1691" spans="1:18">
      <c r="A1691" s="322" t="s">
        <v>290</v>
      </c>
      <c r="C1691" s="325">
        <v>2573202000</v>
      </c>
      <c r="D1691" s="322" t="s">
        <v>2030</v>
      </c>
      <c r="H1691" s="455">
        <v>28155</v>
      </c>
      <c r="I1691" s="455">
        <v>6353</v>
      </c>
      <c r="J1691" s="455">
        <v>5647</v>
      </c>
      <c r="K1691" s="455">
        <v>5927</v>
      </c>
      <c r="L1691" s="455">
        <v>5439</v>
      </c>
    </row>
    <row r="1692" spans="1:18">
      <c r="A1692" s="322" t="s">
        <v>290</v>
      </c>
      <c r="C1692" s="325">
        <v>2573205000</v>
      </c>
      <c r="D1692" s="322" t="s">
        <v>2031</v>
      </c>
      <c r="G1692" s="455">
        <v>252</v>
      </c>
    </row>
    <row r="1693" spans="1:18">
      <c r="A1693" s="322" t="s">
        <v>290</v>
      </c>
      <c r="C1693" s="325">
        <v>2571112000</v>
      </c>
      <c r="D1693" s="322" t="s">
        <v>2032</v>
      </c>
      <c r="Q1693" s="455">
        <v>1328</v>
      </c>
      <c r="R1693" s="455">
        <v>304</v>
      </c>
    </row>
    <row r="1694" spans="1:18">
      <c r="A1694" s="322" t="s">
        <v>290</v>
      </c>
      <c r="C1694" s="325">
        <v>2573209900</v>
      </c>
      <c r="D1694" s="322" t="s">
        <v>2033</v>
      </c>
      <c r="E1694" s="455">
        <v>9446</v>
      </c>
      <c r="F1694" s="455">
        <v>9512</v>
      </c>
      <c r="G1694" s="455">
        <v>9735</v>
      </c>
      <c r="H1694" s="455">
        <v>9290</v>
      </c>
    </row>
    <row r="1695" spans="1:18">
      <c r="A1695" s="322" t="s">
        <v>290</v>
      </c>
      <c r="C1695" s="325">
        <v>2573301700</v>
      </c>
      <c r="D1695" s="322" t="s">
        <v>2034</v>
      </c>
      <c r="E1695" s="455">
        <v>715</v>
      </c>
      <c r="F1695" s="455">
        <v>1272</v>
      </c>
      <c r="G1695" s="455">
        <v>303</v>
      </c>
      <c r="H1695" s="455">
        <v>235</v>
      </c>
      <c r="I1695" s="455">
        <v>161</v>
      </c>
      <c r="J1695" s="455">
        <v>44</v>
      </c>
    </row>
    <row r="1696" spans="1:18">
      <c r="A1696" s="322" t="s">
        <v>290</v>
      </c>
      <c r="C1696" s="325">
        <v>2573303300</v>
      </c>
      <c r="D1696" s="322" t="s">
        <v>2035</v>
      </c>
      <c r="F1696" s="455">
        <v>3300</v>
      </c>
      <c r="G1696" s="455">
        <v>5400</v>
      </c>
    </row>
    <row r="1697" spans="1:18">
      <c r="A1697" s="322" t="s">
        <v>290</v>
      </c>
      <c r="C1697" s="325">
        <v>2573305500</v>
      </c>
      <c r="D1697" s="322" t="s">
        <v>2036</v>
      </c>
    </row>
    <row r="1698" spans="1:18">
      <c r="A1698" s="322" t="s">
        <v>290</v>
      </c>
      <c r="C1698" s="325">
        <v>2573305700</v>
      </c>
      <c r="D1698" s="322" t="s">
        <v>2037</v>
      </c>
      <c r="F1698" s="455">
        <v>190</v>
      </c>
    </row>
    <row r="1699" spans="1:18">
      <c r="A1699" s="322" t="s">
        <v>290</v>
      </c>
      <c r="C1699" s="325">
        <v>2573306500</v>
      </c>
      <c r="D1699" s="322" t="s">
        <v>2038</v>
      </c>
      <c r="E1699" s="455">
        <v>3</v>
      </c>
      <c r="I1699" s="455">
        <v>4</v>
      </c>
      <c r="K1699" s="455">
        <v>160</v>
      </c>
      <c r="L1699" s="455">
        <v>612</v>
      </c>
      <c r="M1699" s="455">
        <v>263</v>
      </c>
      <c r="N1699" s="455">
        <v>487</v>
      </c>
      <c r="O1699" s="455">
        <v>60</v>
      </c>
      <c r="P1699" s="455">
        <v>29</v>
      </c>
    </row>
    <row r="1700" spans="1:18">
      <c r="A1700" s="322" t="s">
        <v>290</v>
      </c>
      <c r="C1700" s="325">
        <v>2573307300</v>
      </c>
      <c r="D1700" s="322" t="s">
        <v>2039</v>
      </c>
      <c r="F1700" s="455">
        <v>50</v>
      </c>
      <c r="G1700" s="455">
        <v>320</v>
      </c>
      <c r="H1700" s="455">
        <v>150</v>
      </c>
      <c r="L1700" s="455">
        <v>20</v>
      </c>
    </row>
    <row r="1701" spans="1:18">
      <c r="A1701" s="322" t="s">
        <v>290</v>
      </c>
      <c r="C1701" s="325">
        <v>2573307700</v>
      </c>
      <c r="D1701" s="322" t="s">
        <v>2040</v>
      </c>
      <c r="E1701" s="455">
        <v>66595</v>
      </c>
      <c r="F1701" s="455">
        <v>70671</v>
      </c>
      <c r="G1701" s="455">
        <v>72233</v>
      </c>
      <c r="H1701" s="455">
        <v>63418</v>
      </c>
      <c r="I1701" s="455">
        <v>74579</v>
      </c>
      <c r="J1701" s="455">
        <v>92470</v>
      </c>
      <c r="K1701" s="455">
        <v>119825</v>
      </c>
      <c r="L1701" s="455">
        <v>130451</v>
      </c>
      <c r="M1701" s="455">
        <v>141456</v>
      </c>
      <c r="N1701" s="455">
        <v>164134</v>
      </c>
      <c r="P1701" s="455">
        <v>2</v>
      </c>
      <c r="Q1701" s="455">
        <v>24138</v>
      </c>
      <c r="R1701" s="455">
        <v>94415</v>
      </c>
    </row>
    <row r="1702" spans="1:18">
      <c r="A1702" s="322" t="s">
        <v>290</v>
      </c>
      <c r="C1702" s="325">
        <v>2573308500</v>
      </c>
      <c r="D1702" s="322" t="s">
        <v>2041</v>
      </c>
      <c r="F1702" s="455">
        <v>24826</v>
      </c>
      <c r="G1702" s="455">
        <v>6807</v>
      </c>
      <c r="H1702" s="455">
        <v>738</v>
      </c>
      <c r="L1702" s="455">
        <v>691</v>
      </c>
      <c r="M1702" s="455">
        <v>3407</v>
      </c>
      <c r="N1702" s="455">
        <v>3650</v>
      </c>
      <c r="O1702" s="455">
        <v>700</v>
      </c>
    </row>
    <row r="1703" spans="1:18">
      <c r="A1703" s="322" t="s">
        <v>290</v>
      </c>
      <c r="C1703" s="325">
        <v>2573402700</v>
      </c>
      <c r="D1703" s="322" t="s">
        <v>2042</v>
      </c>
      <c r="E1703" s="455">
        <v>985</v>
      </c>
    </row>
    <row r="1704" spans="1:18">
      <c r="A1704" s="322" t="s">
        <v>290</v>
      </c>
      <c r="C1704" s="325">
        <v>2573403100</v>
      </c>
      <c r="D1704" s="322" t="s">
        <v>2043</v>
      </c>
      <c r="L1704" s="455">
        <v>17304</v>
      </c>
      <c r="M1704" s="455">
        <v>45671</v>
      </c>
      <c r="N1704" s="455">
        <v>37881</v>
      </c>
      <c r="O1704" s="455">
        <v>5510</v>
      </c>
      <c r="P1704" s="455">
        <v>3281</v>
      </c>
      <c r="Q1704" s="455">
        <v>5806</v>
      </c>
      <c r="R1704" s="455">
        <v>5478</v>
      </c>
    </row>
    <row r="1705" spans="1:18">
      <c r="A1705" s="322" t="s">
        <v>290</v>
      </c>
      <c r="C1705" s="325">
        <v>2573403500</v>
      </c>
      <c r="D1705" s="322" t="s">
        <v>2044</v>
      </c>
      <c r="E1705" s="455">
        <v>41290</v>
      </c>
      <c r="F1705" s="455">
        <v>80163</v>
      </c>
      <c r="G1705" s="455">
        <v>102392</v>
      </c>
      <c r="H1705" s="455">
        <v>82393</v>
      </c>
      <c r="I1705" s="455">
        <v>19615</v>
      </c>
      <c r="J1705" s="455">
        <v>17646</v>
      </c>
      <c r="K1705" s="455">
        <v>25533</v>
      </c>
      <c r="L1705" s="455">
        <v>4509</v>
      </c>
    </row>
    <row r="1706" spans="1:18">
      <c r="A1706" s="322" t="s">
        <v>290</v>
      </c>
      <c r="C1706" s="325">
        <v>2573406900</v>
      </c>
      <c r="D1706" s="322" t="s">
        <v>2045</v>
      </c>
      <c r="E1706" s="455">
        <v>18066</v>
      </c>
      <c r="G1706" s="455">
        <v>16108</v>
      </c>
      <c r="H1706" s="455">
        <v>6218</v>
      </c>
      <c r="I1706" s="455">
        <v>3645</v>
      </c>
      <c r="J1706" s="455">
        <v>3166</v>
      </c>
      <c r="K1706" s="455">
        <v>7161</v>
      </c>
      <c r="L1706" s="455">
        <v>5730</v>
      </c>
      <c r="M1706" s="455">
        <v>2958</v>
      </c>
      <c r="N1706" s="455">
        <v>3127</v>
      </c>
      <c r="O1706" s="455">
        <v>3598</v>
      </c>
      <c r="P1706" s="455">
        <v>3632</v>
      </c>
      <c r="Q1706" s="455">
        <v>6396</v>
      </c>
      <c r="R1706" s="455">
        <v>4330</v>
      </c>
    </row>
    <row r="1707" spans="1:18">
      <c r="A1707" s="322" t="s">
        <v>290</v>
      </c>
      <c r="C1707" s="325">
        <v>2573407400</v>
      </c>
      <c r="D1707" s="322" t="s">
        <v>2046</v>
      </c>
      <c r="E1707" s="455">
        <v>12</v>
      </c>
    </row>
    <row r="1708" spans="1:18">
      <c r="A1708" s="322" t="s">
        <v>290</v>
      </c>
      <c r="C1708" s="325">
        <v>2573408100</v>
      </c>
      <c r="D1708" s="322" t="s">
        <v>2047</v>
      </c>
      <c r="E1708" s="455">
        <v>1261</v>
      </c>
      <c r="G1708" s="455">
        <v>1401</v>
      </c>
      <c r="I1708" s="455">
        <v>846</v>
      </c>
      <c r="J1708" s="455">
        <v>531</v>
      </c>
      <c r="K1708" s="455">
        <v>1100</v>
      </c>
      <c r="L1708" s="455">
        <v>1245</v>
      </c>
      <c r="M1708" s="455">
        <v>1157</v>
      </c>
      <c r="N1708" s="455">
        <v>2054</v>
      </c>
      <c r="O1708" s="455">
        <v>2882</v>
      </c>
      <c r="P1708" s="455">
        <v>704</v>
      </c>
      <c r="Q1708" s="455">
        <v>158</v>
      </c>
      <c r="R1708" s="455">
        <v>6832</v>
      </c>
    </row>
    <row r="1709" spans="1:18">
      <c r="A1709" s="322" t="s">
        <v>290</v>
      </c>
      <c r="C1709" s="325">
        <v>2573408900</v>
      </c>
      <c r="D1709" s="322" t="s">
        <v>2048</v>
      </c>
      <c r="I1709" s="455">
        <v>23</v>
      </c>
      <c r="J1709" s="455">
        <v>13</v>
      </c>
      <c r="K1709" s="455">
        <v>21</v>
      </c>
      <c r="L1709" s="455">
        <v>37</v>
      </c>
      <c r="M1709" s="455">
        <v>19</v>
      </c>
      <c r="N1709" s="455">
        <v>37</v>
      </c>
      <c r="O1709" s="455">
        <v>29</v>
      </c>
      <c r="P1709" s="455">
        <v>38</v>
      </c>
      <c r="Q1709" s="455">
        <v>41</v>
      </c>
      <c r="R1709" s="455">
        <v>548</v>
      </c>
    </row>
    <row r="1710" spans="1:18">
      <c r="A1710" s="322" t="s">
        <v>290</v>
      </c>
      <c r="C1710" s="325">
        <v>2573501300</v>
      </c>
      <c r="D1710" s="322" t="s">
        <v>2049</v>
      </c>
      <c r="E1710" s="455">
        <v>41112</v>
      </c>
      <c r="F1710" s="455">
        <v>34015</v>
      </c>
      <c r="G1710" s="455">
        <v>39837</v>
      </c>
      <c r="H1710" s="455">
        <v>50845</v>
      </c>
      <c r="I1710" s="455">
        <v>20317</v>
      </c>
      <c r="J1710" s="455">
        <v>27035</v>
      </c>
      <c r="K1710" s="455">
        <v>35265</v>
      </c>
      <c r="L1710" s="455">
        <v>28666</v>
      </c>
      <c r="M1710" s="455">
        <v>20507</v>
      </c>
      <c r="N1710" s="455">
        <v>48910</v>
      </c>
      <c r="O1710" s="455">
        <v>24931</v>
      </c>
      <c r="P1710" s="455">
        <v>14842</v>
      </c>
      <c r="Q1710" s="455">
        <v>12259</v>
      </c>
      <c r="R1710" s="455">
        <v>19149</v>
      </c>
    </row>
    <row r="1711" spans="1:18">
      <c r="A1711" s="322" t="s">
        <v>290</v>
      </c>
      <c r="C1711" s="325">
        <v>2573501500</v>
      </c>
      <c r="D1711" s="322" t="s">
        <v>2050</v>
      </c>
      <c r="E1711" s="455">
        <v>5</v>
      </c>
    </row>
    <row r="1712" spans="1:18">
      <c r="A1712" s="322" t="s">
        <v>290</v>
      </c>
      <c r="C1712" s="325">
        <v>2573502000</v>
      </c>
      <c r="D1712" s="322" t="s">
        <v>2051</v>
      </c>
      <c r="E1712" s="455">
        <v>2</v>
      </c>
      <c r="G1712" s="455">
        <v>2</v>
      </c>
    </row>
    <row r="1713" spans="1:18">
      <c r="A1713" s="322" t="s">
        <v>290</v>
      </c>
      <c r="C1713" s="325">
        <v>2573503000</v>
      </c>
      <c r="D1713" s="322" t="s">
        <v>2052</v>
      </c>
      <c r="E1713" s="455">
        <v>77</v>
      </c>
      <c r="F1713" s="455">
        <v>116</v>
      </c>
      <c r="G1713" s="455">
        <v>108</v>
      </c>
      <c r="H1713" s="455">
        <v>54</v>
      </c>
      <c r="I1713" s="455">
        <v>61</v>
      </c>
      <c r="J1713" s="455">
        <v>44</v>
      </c>
      <c r="K1713" s="455">
        <v>37</v>
      </c>
      <c r="L1713" s="455">
        <v>52</v>
      </c>
      <c r="M1713" s="455">
        <v>65</v>
      </c>
      <c r="N1713" s="455">
        <v>44</v>
      </c>
      <c r="O1713" s="455">
        <v>56</v>
      </c>
      <c r="P1713" s="455">
        <v>64</v>
      </c>
      <c r="Q1713" s="455">
        <v>25</v>
      </c>
      <c r="R1713" s="455">
        <v>38</v>
      </c>
    </row>
    <row r="1714" spans="1:18">
      <c r="A1714" s="322" t="s">
        <v>290</v>
      </c>
      <c r="C1714" s="325">
        <v>2573507000</v>
      </c>
      <c r="D1714" s="322" t="s">
        <v>2053</v>
      </c>
      <c r="E1714" s="455">
        <v>91</v>
      </c>
      <c r="F1714" s="455">
        <v>41</v>
      </c>
      <c r="G1714" s="455">
        <v>77</v>
      </c>
      <c r="H1714" s="455">
        <v>47</v>
      </c>
      <c r="I1714" s="455">
        <v>17</v>
      </c>
      <c r="J1714" s="455">
        <v>36</v>
      </c>
      <c r="K1714" s="455">
        <v>172</v>
      </c>
      <c r="L1714" s="455">
        <v>228</v>
      </c>
      <c r="M1714" s="455">
        <v>214</v>
      </c>
      <c r="N1714" s="455">
        <v>270</v>
      </c>
      <c r="O1714" s="455">
        <v>120</v>
      </c>
      <c r="P1714" s="455">
        <v>72</v>
      </c>
      <c r="Q1714" s="455">
        <v>169</v>
      </c>
      <c r="R1714" s="455">
        <v>166</v>
      </c>
    </row>
    <row r="1715" spans="1:18">
      <c r="A1715" s="322" t="s">
        <v>290</v>
      </c>
      <c r="C1715" s="325">
        <v>2573507010</v>
      </c>
      <c r="D1715" s="322" t="s">
        <v>2054</v>
      </c>
      <c r="E1715" s="455">
        <v>41</v>
      </c>
      <c r="G1715" s="455">
        <v>2</v>
      </c>
      <c r="H1715" s="455">
        <v>37</v>
      </c>
      <c r="I1715" s="455">
        <v>14</v>
      </c>
      <c r="J1715" s="455">
        <v>33</v>
      </c>
      <c r="K1715" s="455">
        <v>6</v>
      </c>
      <c r="L1715" s="455">
        <v>24</v>
      </c>
      <c r="M1715" s="455">
        <v>24</v>
      </c>
      <c r="N1715" s="455">
        <v>27</v>
      </c>
      <c r="O1715" s="455">
        <v>18</v>
      </c>
      <c r="P1715" s="455">
        <v>7</v>
      </c>
      <c r="Q1715" s="455">
        <v>20</v>
      </c>
      <c r="R1715" s="455">
        <v>18</v>
      </c>
    </row>
    <row r="1716" spans="1:18">
      <c r="A1716" s="322" t="s">
        <v>290</v>
      </c>
      <c r="C1716" s="325">
        <v>2573507020</v>
      </c>
      <c r="D1716" s="322" t="s">
        <v>2055</v>
      </c>
      <c r="E1716" s="455">
        <v>50</v>
      </c>
      <c r="F1716" s="455">
        <v>41</v>
      </c>
      <c r="G1716" s="455">
        <v>75</v>
      </c>
      <c r="H1716" s="455">
        <v>10</v>
      </c>
      <c r="I1716" s="455">
        <v>3</v>
      </c>
      <c r="J1716" s="455">
        <v>3</v>
      </c>
      <c r="K1716" s="455">
        <v>166</v>
      </c>
      <c r="L1716" s="455">
        <v>204</v>
      </c>
      <c r="M1716" s="455">
        <v>190</v>
      </c>
      <c r="N1716" s="455">
        <v>243</v>
      </c>
      <c r="O1716" s="455">
        <v>102</v>
      </c>
      <c r="P1716" s="455">
        <v>65</v>
      </c>
      <c r="Q1716" s="455">
        <v>149</v>
      </c>
      <c r="R1716" s="455">
        <v>148</v>
      </c>
    </row>
    <row r="1717" spans="1:18">
      <c r="A1717" s="322" t="s">
        <v>290</v>
      </c>
      <c r="C1717" s="325">
        <v>2573508000</v>
      </c>
      <c r="D1717" s="322" t="s">
        <v>2056</v>
      </c>
      <c r="G1717" s="455">
        <v>7</v>
      </c>
      <c r="H1717" s="455">
        <v>10</v>
      </c>
      <c r="I1717" s="455">
        <v>2</v>
      </c>
      <c r="J1717" s="455">
        <v>2</v>
      </c>
      <c r="L1717" s="455">
        <v>2</v>
      </c>
      <c r="M1717" s="455">
        <v>1</v>
      </c>
      <c r="R1717" s="455">
        <v>2</v>
      </c>
    </row>
    <row r="1718" spans="1:18">
      <c r="A1718" s="322" t="s">
        <v>290</v>
      </c>
      <c r="C1718" s="325">
        <v>2573401400</v>
      </c>
      <c r="D1718" s="322" t="s">
        <v>2057</v>
      </c>
      <c r="R1718" s="455">
        <v>10</v>
      </c>
    </row>
    <row r="1719" spans="1:18">
      <c r="A1719" s="322" t="s">
        <v>290</v>
      </c>
      <c r="C1719" s="325">
        <v>2573602400</v>
      </c>
      <c r="D1719" s="322" t="s">
        <v>2058</v>
      </c>
      <c r="E1719" s="455">
        <v>33111</v>
      </c>
      <c r="F1719" s="455">
        <v>27905</v>
      </c>
      <c r="G1719" s="455">
        <v>32670</v>
      </c>
      <c r="H1719" s="455">
        <v>29373</v>
      </c>
      <c r="I1719" s="455">
        <v>30834</v>
      </c>
      <c r="J1719" s="455">
        <v>32769</v>
      </c>
      <c r="K1719" s="455">
        <v>34874</v>
      </c>
      <c r="L1719" s="455">
        <v>39171</v>
      </c>
      <c r="M1719" s="455">
        <v>53391</v>
      </c>
      <c r="N1719" s="455">
        <v>33106</v>
      </c>
      <c r="O1719" s="455">
        <v>18735</v>
      </c>
      <c r="P1719" s="455">
        <v>25471</v>
      </c>
      <c r="Q1719" s="455">
        <v>33771</v>
      </c>
      <c r="R1719" s="455">
        <v>47604</v>
      </c>
    </row>
    <row r="1720" spans="1:18">
      <c r="A1720" s="322" t="s">
        <v>290</v>
      </c>
      <c r="C1720" s="325">
        <v>2573401900</v>
      </c>
      <c r="D1720" s="322" t="s">
        <v>2059</v>
      </c>
      <c r="R1720" s="455">
        <v>44</v>
      </c>
    </row>
    <row r="1721" spans="1:18">
      <c r="A1721" s="322" t="s">
        <v>290</v>
      </c>
      <c r="C1721" s="325">
        <v>2573603300</v>
      </c>
      <c r="D1721" s="322" t="s">
        <v>2060</v>
      </c>
      <c r="E1721" s="455">
        <v>16529</v>
      </c>
      <c r="F1721" s="455">
        <v>17076</v>
      </c>
      <c r="G1721" s="455">
        <v>14958</v>
      </c>
      <c r="H1721" s="455">
        <v>7060</v>
      </c>
      <c r="I1721" s="455">
        <v>21583</v>
      </c>
      <c r="J1721" s="455">
        <v>19406</v>
      </c>
      <c r="K1721" s="455">
        <v>28472</v>
      </c>
      <c r="L1721" s="455">
        <v>12822</v>
      </c>
      <c r="M1721" s="455">
        <v>16435</v>
      </c>
      <c r="N1721" s="455">
        <v>38144</v>
      </c>
      <c r="O1721" s="455">
        <v>7933</v>
      </c>
      <c r="P1721" s="455">
        <v>5487</v>
      </c>
      <c r="Q1721" s="455">
        <v>57679</v>
      </c>
      <c r="R1721" s="455">
        <v>58272</v>
      </c>
    </row>
    <row r="1722" spans="1:18">
      <c r="A1722" s="322" t="s">
        <v>290</v>
      </c>
      <c r="C1722" s="325">
        <v>2573603900</v>
      </c>
      <c r="D1722" s="322" t="s">
        <v>2061</v>
      </c>
      <c r="E1722" s="455">
        <v>14080</v>
      </c>
      <c r="F1722" s="455">
        <v>13574</v>
      </c>
      <c r="G1722" s="455">
        <v>9481</v>
      </c>
      <c r="H1722" s="455">
        <v>9736</v>
      </c>
      <c r="I1722" s="455">
        <v>3902</v>
      </c>
      <c r="J1722" s="455">
        <v>4417</v>
      </c>
      <c r="K1722" s="455">
        <v>3911</v>
      </c>
      <c r="L1722" s="455">
        <v>7344</v>
      </c>
      <c r="M1722" s="455">
        <v>4161</v>
      </c>
      <c r="N1722" s="455">
        <v>4712</v>
      </c>
      <c r="O1722" s="455">
        <v>1392</v>
      </c>
      <c r="P1722" s="455">
        <v>2429</v>
      </c>
      <c r="Q1722" s="455">
        <v>2278</v>
      </c>
      <c r="R1722" s="455">
        <v>1930</v>
      </c>
    </row>
    <row r="1723" spans="1:18">
      <c r="A1723" s="322" t="s">
        <v>290</v>
      </c>
      <c r="C1723" s="325">
        <v>2573604500</v>
      </c>
      <c r="D1723" s="322" t="s">
        <v>2062</v>
      </c>
      <c r="E1723" s="455">
        <v>48</v>
      </c>
      <c r="F1723" s="455">
        <v>15</v>
      </c>
    </row>
    <row r="1724" spans="1:18">
      <c r="A1724" s="322" t="s">
        <v>290</v>
      </c>
      <c r="C1724" s="325">
        <v>2573402300</v>
      </c>
      <c r="D1724" s="322" t="s">
        <v>2063</v>
      </c>
      <c r="Q1724" s="455">
        <v>3419</v>
      </c>
      <c r="R1724" s="455">
        <v>2244</v>
      </c>
    </row>
    <row r="1725" spans="1:18">
      <c r="A1725" s="322" t="s">
        <v>290</v>
      </c>
      <c r="C1725" s="325">
        <v>2573606300</v>
      </c>
      <c r="D1725" s="322" t="s">
        <v>2064</v>
      </c>
      <c r="L1725" s="455">
        <v>528</v>
      </c>
    </row>
    <row r="1726" spans="1:18">
      <c r="A1726" s="322" t="s">
        <v>290</v>
      </c>
      <c r="C1726" s="325">
        <v>2573606500</v>
      </c>
      <c r="D1726" s="322" t="s">
        <v>2065</v>
      </c>
      <c r="I1726" s="455">
        <v>4144</v>
      </c>
      <c r="J1726" s="455">
        <v>7554</v>
      </c>
      <c r="K1726" s="455">
        <v>10347</v>
      </c>
      <c r="L1726" s="455">
        <v>5071</v>
      </c>
      <c r="Q1726" s="455">
        <v>2218</v>
      </c>
      <c r="R1726" s="455">
        <v>1416</v>
      </c>
    </row>
    <row r="1727" spans="1:18">
      <c r="A1727" s="322" t="s">
        <v>290</v>
      </c>
      <c r="C1727" s="325">
        <v>2573609000</v>
      </c>
      <c r="D1727" s="322" t="s">
        <v>2066</v>
      </c>
      <c r="E1727" s="455">
        <v>24523</v>
      </c>
      <c r="F1727" s="455">
        <v>38687</v>
      </c>
      <c r="G1727" s="455">
        <v>27385</v>
      </c>
      <c r="H1727" s="455">
        <v>40883</v>
      </c>
      <c r="I1727" s="455">
        <v>8854</v>
      </c>
    </row>
    <row r="1728" spans="1:18">
      <c r="A1728" s="322" t="s">
        <v>290</v>
      </c>
      <c r="C1728" s="325">
        <v>2591110000</v>
      </c>
      <c r="D1728" s="322" t="s">
        <v>2067</v>
      </c>
      <c r="E1728" s="455">
        <v>4288</v>
      </c>
      <c r="F1728" s="455">
        <v>56677</v>
      </c>
      <c r="G1728" s="455">
        <v>31142</v>
      </c>
      <c r="H1728" s="455">
        <v>4414</v>
      </c>
      <c r="I1728" s="455">
        <v>208</v>
      </c>
      <c r="J1728" s="455">
        <v>263</v>
      </c>
      <c r="K1728" s="455">
        <v>11857</v>
      </c>
      <c r="L1728" s="455">
        <v>5585</v>
      </c>
      <c r="M1728" s="455">
        <v>5652</v>
      </c>
      <c r="N1728" s="455">
        <v>8425</v>
      </c>
      <c r="O1728" s="455">
        <v>8389</v>
      </c>
      <c r="P1728" s="455">
        <v>9503</v>
      </c>
      <c r="Q1728" s="455">
        <v>83130</v>
      </c>
      <c r="R1728" s="455">
        <v>106523</v>
      </c>
    </row>
    <row r="1729" spans="1:18">
      <c r="A1729" s="322" t="s">
        <v>290</v>
      </c>
      <c r="C1729" s="325">
        <v>2591120000</v>
      </c>
      <c r="D1729" s="322" t="s">
        <v>2068</v>
      </c>
      <c r="E1729" s="455">
        <v>70316</v>
      </c>
      <c r="F1729" s="455">
        <v>120152</v>
      </c>
      <c r="G1729" s="455">
        <v>119666</v>
      </c>
      <c r="H1729" s="455">
        <v>132382</v>
      </c>
      <c r="I1729" s="455">
        <v>71232</v>
      </c>
      <c r="J1729" s="455">
        <v>66504</v>
      </c>
      <c r="K1729" s="455">
        <v>106139</v>
      </c>
      <c r="L1729" s="455">
        <v>60084</v>
      </c>
      <c r="M1729" s="455">
        <v>84875</v>
      </c>
      <c r="N1729" s="455">
        <v>66392</v>
      </c>
      <c r="O1729" s="455">
        <v>25845</v>
      </c>
      <c r="P1729" s="455">
        <v>1164</v>
      </c>
      <c r="Q1729" s="455">
        <v>58</v>
      </c>
      <c r="R1729" s="455">
        <v>27</v>
      </c>
    </row>
    <row r="1730" spans="1:18">
      <c r="A1730" s="322" t="s">
        <v>290</v>
      </c>
      <c r="C1730" s="325">
        <v>2592113300</v>
      </c>
      <c r="D1730" s="322" t="s">
        <v>2069</v>
      </c>
      <c r="E1730" s="455">
        <v>324980</v>
      </c>
      <c r="F1730" s="455">
        <v>5216534</v>
      </c>
      <c r="G1730" s="455">
        <v>31512557</v>
      </c>
      <c r="H1730" s="455">
        <v>69417005</v>
      </c>
      <c r="I1730" s="455">
        <v>27208539</v>
      </c>
      <c r="J1730" s="455">
        <v>40883753</v>
      </c>
      <c r="K1730" s="455">
        <v>23629745</v>
      </c>
      <c r="L1730" s="455">
        <v>33187065</v>
      </c>
      <c r="M1730" s="455">
        <v>20863175</v>
      </c>
      <c r="N1730" s="455">
        <v>18681386</v>
      </c>
      <c r="O1730" s="455">
        <v>18910184</v>
      </c>
      <c r="P1730" s="455">
        <v>20818077</v>
      </c>
      <c r="Q1730" s="455">
        <v>37513343</v>
      </c>
      <c r="R1730" s="455">
        <v>64291958</v>
      </c>
    </row>
    <row r="1731" spans="1:18">
      <c r="A1731" s="322" t="s">
        <v>290</v>
      </c>
      <c r="C1731" s="325">
        <v>2592113500</v>
      </c>
      <c r="D1731" s="322" t="s">
        <v>2070</v>
      </c>
      <c r="F1731" s="455">
        <v>39</v>
      </c>
    </row>
    <row r="1732" spans="1:18">
      <c r="A1732" s="322" t="s">
        <v>290</v>
      </c>
      <c r="C1732" s="325">
        <v>2592133000</v>
      </c>
      <c r="D1732" s="322" t="s">
        <v>2071</v>
      </c>
      <c r="E1732" s="455">
        <v>221864000</v>
      </c>
      <c r="F1732" s="455">
        <v>202161690</v>
      </c>
      <c r="G1732" s="455">
        <v>361476705</v>
      </c>
      <c r="I1732" s="455">
        <v>234827579</v>
      </c>
      <c r="J1732" s="455">
        <v>218824578</v>
      </c>
      <c r="K1732" s="455">
        <v>221332800</v>
      </c>
      <c r="L1732" s="455">
        <v>224180500</v>
      </c>
      <c r="M1732" s="455">
        <v>175385650</v>
      </c>
      <c r="N1732" s="455">
        <v>109152000</v>
      </c>
      <c r="O1732" s="455">
        <v>67330230</v>
      </c>
      <c r="P1732" s="455">
        <v>80412200</v>
      </c>
      <c r="Q1732" s="455">
        <v>76513900</v>
      </c>
      <c r="R1732" s="455">
        <v>39811100</v>
      </c>
    </row>
    <row r="1733" spans="1:18">
      <c r="A1733" s="322" t="s">
        <v>290</v>
      </c>
      <c r="C1733" s="325">
        <v>2592135000</v>
      </c>
      <c r="D1733" s="322" t="s">
        <v>2072</v>
      </c>
      <c r="E1733" s="455">
        <v>133074</v>
      </c>
      <c r="F1733" s="455">
        <v>123156</v>
      </c>
      <c r="G1733" s="455">
        <v>113193</v>
      </c>
      <c r="H1733" s="455">
        <v>20896</v>
      </c>
    </row>
    <row r="1734" spans="1:18">
      <c r="A1734" s="322" t="s">
        <v>290</v>
      </c>
      <c r="C1734" s="325">
        <v>2592137000</v>
      </c>
      <c r="D1734" s="322" t="s">
        <v>2073</v>
      </c>
      <c r="E1734" s="455">
        <v>1596954</v>
      </c>
      <c r="F1734" s="455">
        <v>1810028</v>
      </c>
      <c r="G1734" s="455">
        <v>1696330</v>
      </c>
      <c r="H1734" s="455">
        <v>2171096</v>
      </c>
      <c r="I1734" s="455">
        <v>7569268</v>
      </c>
      <c r="J1734" s="455">
        <v>13821842</v>
      </c>
      <c r="K1734" s="455">
        <v>4533657</v>
      </c>
      <c r="L1734" s="455">
        <v>5270290</v>
      </c>
      <c r="M1734" s="455">
        <v>5586888</v>
      </c>
      <c r="N1734" s="455">
        <v>5417614</v>
      </c>
      <c r="O1734" s="455">
        <v>5909302</v>
      </c>
      <c r="P1734" s="455">
        <v>6363755</v>
      </c>
      <c r="Q1734" s="455">
        <v>6397939</v>
      </c>
      <c r="R1734" s="455">
        <v>6838035</v>
      </c>
    </row>
    <row r="1735" spans="1:18">
      <c r="A1735" s="322" t="s">
        <v>290</v>
      </c>
      <c r="C1735" s="325">
        <v>2593113000</v>
      </c>
      <c r="D1735" s="322" t="s">
        <v>2074</v>
      </c>
      <c r="E1735" s="455">
        <v>10260</v>
      </c>
      <c r="F1735" s="455">
        <v>16525</v>
      </c>
      <c r="G1735" s="455">
        <v>1578993</v>
      </c>
      <c r="H1735" s="455">
        <v>2077713</v>
      </c>
      <c r="I1735" s="455">
        <v>1980644</v>
      </c>
      <c r="J1735" s="455">
        <v>2384189</v>
      </c>
      <c r="K1735" s="455">
        <v>2342321</v>
      </c>
      <c r="L1735" s="455">
        <v>2469083</v>
      </c>
      <c r="M1735" s="455">
        <v>2276940</v>
      </c>
      <c r="N1735" s="455">
        <v>3727648</v>
      </c>
      <c r="O1735" s="455">
        <v>3297344</v>
      </c>
      <c r="P1735" s="455">
        <v>3251155</v>
      </c>
      <c r="Q1735" s="455">
        <v>3337627</v>
      </c>
      <c r="R1735" s="455">
        <v>3805877</v>
      </c>
    </row>
    <row r="1736" spans="1:18">
      <c r="A1736" s="322" t="s">
        <v>290</v>
      </c>
      <c r="C1736" s="325">
        <v>2593115000</v>
      </c>
      <c r="D1736" s="322" t="s">
        <v>2075</v>
      </c>
      <c r="E1736" s="455">
        <v>37185</v>
      </c>
      <c r="F1736" s="455">
        <v>52342</v>
      </c>
      <c r="G1736" s="455">
        <v>56024</v>
      </c>
      <c r="H1736" s="455">
        <v>44144</v>
      </c>
      <c r="I1736" s="455">
        <v>11905</v>
      </c>
      <c r="J1736" s="455">
        <v>42929</v>
      </c>
      <c r="K1736" s="455">
        <v>14180</v>
      </c>
      <c r="L1736" s="455">
        <v>20815</v>
      </c>
      <c r="M1736" s="455">
        <v>24074</v>
      </c>
      <c r="N1736" s="455">
        <v>6782</v>
      </c>
      <c r="O1736" s="455">
        <v>9670</v>
      </c>
      <c r="P1736" s="455">
        <v>10848</v>
      </c>
      <c r="Q1736" s="455">
        <v>11146</v>
      </c>
      <c r="R1736" s="455">
        <v>9469</v>
      </c>
    </row>
    <row r="1737" spans="1:18">
      <c r="A1737" s="322" t="s">
        <v>290</v>
      </c>
      <c r="C1737" s="325">
        <v>2593123000</v>
      </c>
      <c r="D1737" s="322" t="s">
        <v>2076</v>
      </c>
      <c r="E1737" s="455">
        <v>135224</v>
      </c>
      <c r="F1737" s="455">
        <v>70520</v>
      </c>
    </row>
    <row r="1738" spans="1:18">
      <c r="A1738" s="322" t="s">
        <v>290</v>
      </c>
      <c r="C1738" s="325">
        <v>2593131500</v>
      </c>
      <c r="D1738" s="322" t="s">
        <v>2077</v>
      </c>
      <c r="E1738" s="455">
        <v>63064</v>
      </c>
      <c r="F1738" s="455">
        <v>66502</v>
      </c>
      <c r="G1738" s="455">
        <v>26675</v>
      </c>
    </row>
    <row r="1739" spans="1:18">
      <c r="A1739" s="322" t="s">
        <v>290</v>
      </c>
      <c r="C1739" s="325">
        <v>2593132000</v>
      </c>
      <c r="D1739" s="322" t="s">
        <v>2078</v>
      </c>
      <c r="E1739" s="455">
        <v>17014</v>
      </c>
      <c r="F1739" s="455">
        <v>31815</v>
      </c>
      <c r="G1739" s="455">
        <v>48756</v>
      </c>
      <c r="H1739" s="455">
        <v>124527</v>
      </c>
      <c r="I1739" s="455">
        <v>11940</v>
      </c>
      <c r="J1739" s="455">
        <v>549300</v>
      </c>
      <c r="K1739" s="455">
        <v>668915</v>
      </c>
      <c r="L1739" s="455">
        <v>1175317</v>
      </c>
      <c r="M1739" s="455">
        <v>450262</v>
      </c>
      <c r="N1739" s="455">
        <v>449384</v>
      </c>
      <c r="O1739" s="455">
        <v>469547</v>
      </c>
      <c r="P1739" s="455">
        <v>1601327</v>
      </c>
      <c r="Q1739" s="455">
        <v>1828085</v>
      </c>
      <c r="R1739" s="455">
        <v>1531541</v>
      </c>
    </row>
    <row r="1740" spans="1:18">
      <c r="A1740" s="322" t="s">
        <v>290</v>
      </c>
      <c r="C1740" s="325">
        <v>2593133000</v>
      </c>
      <c r="D1740" s="322" t="s">
        <v>2079</v>
      </c>
      <c r="E1740" s="455">
        <v>19946</v>
      </c>
      <c r="F1740" s="455">
        <v>54428</v>
      </c>
      <c r="G1740" s="455">
        <v>30165</v>
      </c>
      <c r="H1740" s="455">
        <v>19780</v>
      </c>
      <c r="I1740" s="455">
        <v>15789</v>
      </c>
      <c r="J1740" s="455">
        <v>21138</v>
      </c>
      <c r="K1740" s="455">
        <v>37963</v>
      </c>
      <c r="L1740" s="455">
        <v>48317</v>
      </c>
      <c r="M1740" s="455">
        <v>31524</v>
      </c>
      <c r="N1740" s="455">
        <v>18617</v>
      </c>
      <c r="O1740" s="455">
        <v>10319</v>
      </c>
      <c r="P1740" s="455">
        <v>14840</v>
      </c>
      <c r="Q1740" s="455">
        <v>10347</v>
      </c>
      <c r="R1740" s="455">
        <v>3570</v>
      </c>
    </row>
    <row r="1741" spans="1:18">
      <c r="A1741" s="322" t="s">
        <v>290</v>
      </c>
      <c r="C1741" s="325">
        <v>2593134300</v>
      </c>
      <c r="D1741" s="322" t="s">
        <v>2080</v>
      </c>
      <c r="E1741" s="455">
        <v>1458765</v>
      </c>
      <c r="F1741" s="455">
        <v>1224353</v>
      </c>
      <c r="G1741" s="455">
        <v>956656</v>
      </c>
      <c r="H1741" s="455">
        <v>437173</v>
      </c>
      <c r="I1741" s="455">
        <v>343952</v>
      </c>
      <c r="J1741" s="455">
        <v>381195</v>
      </c>
      <c r="K1741" s="455">
        <v>428693</v>
      </c>
      <c r="L1741" s="455">
        <v>402243</v>
      </c>
      <c r="M1741" s="455">
        <v>322127</v>
      </c>
      <c r="N1741" s="455">
        <v>356060</v>
      </c>
      <c r="O1741" s="455">
        <v>213851</v>
      </c>
      <c r="P1741" s="455">
        <v>73774</v>
      </c>
      <c r="Q1741" s="455">
        <v>37325</v>
      </c>
    </row>
    <row r="1742" spans="1:18">
      <c r="A1742" s="322" t="s">
        <v>290</v>
      </c>
      <c r="C1742" s="325">
        <v>2593135000</v>
      </c>
      <c r="D1742" s="322" t="s">
        <v>2081</v>
      </c>
      <c r="E1742" s="455">
        <v>291060</v>
      </c>
      <c r="F1742" s="455">
        <v>232070</v>
      </c>
      <c r="G1742" s="455">
        <v>189315</v>
      </c>
      <c r="H1742" s="455">
        <v>129210</v>
      </c>
      <c r="I1742" s="455">
        <v>16740</v>
      </c>
      <c r="J1742" s="455">
        <v>25607</v>
      </c>
      <c r="K1742" s="455">
        <v>6650</v>
      </c>
      <c r="L1742" s="455">
        <v>1580</v>
      </c>
      <c r="M1742" s="455">
        <v>6360</v>
      </c>
      <c r="P1742" s="455">
        <v>98</v>
      </c>
    </row>
    <row r="1743" spans="1:18">
      <c r="A1743" s="322" t="s">
        <v>290</v>
      </c>
      <c r="C1743" s="325">
        <v>2593140000</v>
      </c>
      <c r="D1743" s="322" t="s">
        <v>2082</v>
      </c>
      <c r="N1743" s="455">
        <v>33654644</v>
      </c>
      <c r="O1743" s="455">
        <v>32906618</v>
      </c>
      <c r="P1743" s="455">
        <v>33971289</v>
      </c>
      <c r="Q1743" s="455">
        <v>35837359</v>
      </c>
      <c r="R1743" s="455">
        <v>39284112</v>
      </c>
    </row>
    <row r="1744" spans="1:18">
      <c r="A1744" s="322" t="s">
        <v>290</v>
      </c>
      <c r="C1744" s="325">
        <v>2593148000</v>
      </c>
      <c r="D1744" s="322" t="s">
        <v>2083</v>
      </c>
      <c r="E1744" s="455">
        <v>20669333</v>
      </c>
      <c r="F1744" s="455">
        <v>23375898</v>
      </c>
      <c r="G1744" s="455">
        <v>19186237</v>
      </c>
      <c r="H1744" s="455">
        <v>21009626</v>
      </c>
      <c r="I1744" s="455">
        <v>19225190</v>
      </c>
      <c r="J1744" s="455">
        <v>27033899</v>
      </c>
      <c r="K1744" s="455">
        <v>30242916</v>
      </c>
      <c r="L1744" s="455">
        <v>33054049</v>
      </c>
      <c r="M1744" s="455">
        <v>33234570</v>
      </c>
    </row>
    <row r="1745" spans="1:18">
      <c r="A1745" s="322" t="s">
        <v>290</v>
      </c>
      <c r="C1745" s="325">
        <v>2593151000</v>
      </c>
      <c r="D1745" s="322" t="s">
        <v>2084</v>
      </c>
      <c r="E1745" s="455">
        <v>2782780</v>
      </c>
      <c r="F1745" s="455">
        <v>2559944</v>
      </c>
      <c r="G1745" s="455">
        <v>2248638</v>
      </c>
      <c r="H1745" s="455">
        <v>2064845</v>
      </c>
      <c r="I1745" s="455">
        <v>1112432</v>
      </c>
      <c r="J1745" s="455">
        <v>2157621</v>
      </c>
      <c r="K1745" s="455">
        <v>1055776</v>
      </c>
      <c r="L1745" s="455">
        <v>1130976</v>
      </c>
      <c r="M1745" s="455">
        <v>940740</v>
      </c>
      <c r="N1745" s="455">
        <v>974215</v>
      </c>
      <c r="O1745" s="455">
        <v>791347</v>
      </c>
      <c r="P1745" s="455">
        <v>915207</v>
      </c>
      <c r="Q1745" s="455">
        <v>914515</v>
      </c>
      <c r="R1745" s="455">
        <v>686586</v>
      </c>
    </row>
    <row r="1746" spans="1:18">
      <c r="A1746" s="322" t="s">
        <v>290</v>
      </c>
      <c r="C1746" s="325">
        <v>2593157000</v>
      </c>
      <c r="D1746" s="322" t="s">
        <v>2085</v>
      </c>
    </row>
    <row r="1747" spans="1:18">
      <c r="A1747" s="322" t="s">
        <v>290</v>
      </c>
      <c r="C1747" s="325">
        <v>2593163100</v>
      </c>
      <c r="D1747" s="322" t="s">
        <v>2086</v>
      </c>
      <c r="G1747" s="455">
        <v>108462</v>
      </c>
      <c r="H1747" s="455">
        <v>327626</v>
      </c>
      <c r="I1747" s="455">
        <v>303910</v>
      </c>
      <c r="J1747" s="455">
        <v>451569</v>
      </c>
      <c r="K1747" s="455">
        <v>463450</v>
      </c>
      <c r="L1747" s="455">
        <v>560030</v>
      </c>
      <c r="M1747" s="455">
        <v>514360</v>
      </c>
      <c r="N1747" s="455">
        <v>202250</v>
      </c>
      <c r="O1747" s="455">
        <v>393030</v>
      </c>
      <c r="P1747" s="455">
        <v>565955</v>
      </c>
      <c r="Q1747" s="455">
        <v>149180</v>
      </c>
    </row>
    <row r="1748" spans="1:18">
      <c r="A1748" s="322" t="s">
        <v>290</v>
      </c>
      <c r="C1748" s="325">
        <v>2593166000</v>
      </c>
      <c r="D1748" s="322" t="s">
        <v>2087</v>
      </c>
      <c r="E1748" s="455">
        <v>410183</v>
      </c>
      <c r="F1748" s="455">
        <v>522909</v>
      </c>
      <c r="G1748" s="455">
        <v>548410</v>
      </c>
      <c r="H1748" s="455">
        <v>540793</v>
      </c>
      <c r="I1748" s="455">
        <v>558354</v>
      </c>
      <c r="J1748" s="455">
        <v>735708</v>
      </c>
      <c r="K1748" s="455">
        <v>1011132</v>
      </c>
      <c r="L1748" s="455">
        <v>1485851</v>
      </c>
      <c r="M1748" s="455">
        <v>1574797</v>
      </c>
      <c r="N1748" s="455">
        <v>1902868</v>
      </c>
      <c r="O1748" s="455">
        <v>2171456</v>
      </c>
      <c r="P1748" s="455">
        <v>3268732</v>
      </c>
      <c r="Q1748" s="455">
        <v>3118355</v>
      </c>
      <c r="R1748" s="455">
        <v>3167898</v>
      </c>
    </row>
    <row r="1749" spans="1:18">
      <c r="A1749" s="322" t="s">
        <v>290</v>
      </c>
      <c r="C1749" s="325">
        <v>2593173000</v>
      </c>
      <c r="D1749" s="322" t="s">
        <v>2088</v>
      </c>
      <c r="E1749" s="455">
        <v>2518421</v>
      </c>
      <c r="F1749" s="455">
        <v>5754596</v>
      </c>
      <c r="G1749" s="455">
        <v>4057172</v>
      </c>
      <c r="H1749" s="455">
        <v>2915044</v>
      </c>
      <c r="I1749" s="455">
        <v>2219772</v>
      </c>
      <c r="J1749" s="455">
        <v>3338860</v>
      </c>
      <c r="K1749" s="455">
        <v>5588535</v>
      </c>
      <c r="L1749" s="455">
        <v>6337022</v>
      </c>
      <c r="M1749" s="455">
        <v>7526539</v>
      </c>
      <c r="N1749" s="455">
        <v>7577527</v>
      </c>
      <c r="O1749" s="455">
        <v>6742897</v>
      </c>
      <c r="P1749" s="455">
        <v>6158029</v>
      </c>
      <c r="Q1749" s="455">
        <v>7104452</v>
      </c>
      <c r="R1749" s="455">
        <v>8981097</v>
      </c>
    </row>
    <row r="1750" spans="1:18">
      <c r="A1750" s="322" t="s">
        <v>290</v>
      </c>
      <c r="C1750" s="325">
        <v>2593175000</v>
      </c>
      <c r="D1750" s="322" t="s">
        <v>2089</v>
      </c>
      <c r="H1750" s="455">
        <v>451</v>
      </c>
    </row>
    <row r="1751" spans="1:18">
      <c r="A1751" s="322" t="s">
        <v>290</v>
      </c>
      <c r="C1751" s="325">
        <v>2593178000</v>
      </c>
      <c r="D1751" s="322" t="s">
        <v>2090</v>
      </c>
    </row>
    <row r="1752" spans="1:18">
      <c r="A1752" s="322" t="s">
        <v>290</v>
      </c>
      <c r="C1752" s="325">
        <v>2593180000</v>
      </c>
      <c r="D1752" s="322" t="s">
        <v>2091</v>
      </c>
      <c r="F1752" s="455">
        <v>2100</v>
      </c>
      <c r="G1752" s="455">
        <v>24</v>
      </c>
    </row>
    <row r="1753" spans="1:18">
      <c r="A1753" s="322" t="s">
        <v>290</v>
      </c>
      <c r="C1753" s="325">
        <v>2594111500</v>
      </c>
      <c r="D1753" s="322" t="s">
        <v>2092</v>
      </c>
      <c r="N1753" s="455">
        <v>2113</v>
      </c>
      <c r="O1753" s="455">
        <v>5046</v>
      </c>
      <c r="P1753" s="455">
        <v>6813</v>
      </c>
      <c r="Q1753" s="455">
        <v>134921</v>
      </c>
      <c r="R1753" s="455">
        <v>164544</v>
      </c>
    </row>
    <row r="1754" spans="1:18">
      <c r="A1754" s="322" t="s">
        <v>290</v>
      </c>
      <c r="C1754" s="325">
        <v>2594112500</v>
      </c>
      <c r="D1754" s="322" t="s">
        <v>2093</v>
      </c>
      <c r="E1754" s="455">
        <v>708658</v>
      </c>
      <c r="F1754" s="455">
        <v>677702</v>
      </c>
      <c r="G1754" s="455">
        <v>425015</v>
      </c>
      <c r="I1754" s="455">
        <v>18355</v>
      </c>
      <c r="J1754" s="455">
        <v>10614</v>
      </c>
      <c r="K1754" s="455">
        <v>12046</v>
      </c>
      <c r="L1754" s="455">
        <v>6241</v>
      </c>
      <c r="M1754" s="455">
        <v>18833</v>
      </c>
      <c r="N1754" s="455">
        <v>13536</v>
      </c>
      <c r="O1754" s="455">
        <v>14521</v>
      </c>
      <c r="P1754" s="455">
        <v>9357</v>
      </c>
      <c r="Q1754" s="455">
        <v>67830</v>
      </c>
      <c r="R1754" s="455">
        <v>84957</v>
      </c>
    </row>
    <row r="1755" spans="1:18">
      <c r="A1755" s="322" t="s">
        <v>290</v>
      </c>
      <c r="C1755" s="325">
        <v>2594113100</v>
      </c>
      <c r="D1755" s="322" t="s">
        <v>2094</v>
      </c>
      <c r="O1755" s="455">
        <v>50</v>
      </c>
      <c r="R1755" s="455">
        <v>70</v>
      </c>
    </row>
    <row r="1756" spans="1:18">
      <c r="A1756" s="322" t="s">
        <v>290</v>
      </c>
      <c r="C1756" s="325">
        <v>2594113900</v>
      </c>
      <c r="D1756" s="322" t="s">
        <v>2095</v>
      </c>
      <c r="E1756" s="455">
        <v>36430</v>
      </c>
      <c r="F1756" s="455">
        <v>60783</v>
      </c>
      <c r="O1756" s="455">
        <v>511</v>
      </c>
      <c r="P1756" s="455">
        <v>793</v>
      </c>
    </row>
    <row r="1757" spans="1:18">
      <c r="A1757" s="322" t="s">
        <v>290</v>
      </c>
      <c r="C1757" s="325">
        <v>2594115700</v>
      </c>
      <c r="D1757" s="322" t="s">
        <v>2096</v>
      </c>
      <c r="E1757" s="455">
        <v>3655</v>
      </c>
      <c r="F1757" s="455">
        <v>2061</v>
      </c>
      <c r="K1757" s="455">
        <v>7828</v>
      </c>
      <c r="L1757" s="455">
        <v>409</v>
      </c>
    </row>
    <row r="1758" spans="1:18">
      <c r="A1758" s="322" t="s">
        <v>290</v>
      </c>
      <c r="C1758" s="325">
        <v>2594117300</v>
      </c>
      <c r="D1758" s="322" t="s">
        <v>2097</v>
      </c>
      <c r="O1758" s="455">
        <v>618</v>
      </c>
      <c r="P1758" s="455">
        <v>352</v>
      </c>
      <c r="Q1758" s="455">
        <v>123</v>
      </c>
      <c r="R1758" s="455">
        <v>1305</v>
      </c>
    </row>
    <row r="1759" spans="1:18">
      <c r="A1759" s="322" t="s">
        <v>290</v>
      </c>
      <c r="C1759" s="325">
        <v>2594117500</v>
      </c>
      <c r="D1759" s="322" t="s">
        <v>2098</v>
      </c>
      <c r="O1759" s="455">
        <v>62</v>
      </c>
    </row>
    <row r="1760" spans="1:18">
      <c r="A1760" s="322" t="s">
        <v>290</v>
      </c>
      <c r="C1760" s="325">
        <v>2594118700</v>
      </c>
      <c r="D1760" s="322" t="s">
        <v>2099</v>
      </c>
      <c r="E1760" s="455">
        <v>519944</v>
      </c>
      <c r="F1760" s="455">
        <v>713375</v>
      </c>
      <c r="G1760" s="455">
        <v>80027</v>
      </c>
      <c r="H1760" s="455">
        <v>15682</v>
      </c>
      <c r="I1760" s="455">
        <v>7526</v>
      </c>
      <c r="J1760" s="455">
        <v>12130</v>
      </c>
      <c r="K1760" s="455">
        <v>22610</v>
      </c>
      <c r="L1760" s="455">
        <v>11</v>
      </c>
    </row>
    <row r="1761" spans="1:18">
      <c r="A1761" s="322" t="s">
        <v>290</v>
      </c>
      <c r="C1761" s="325">
        <v>2594119000</v>
      </c>
      <c r="D1761" s="322" t="s">
        <v>2100</v>
      </c>
      <c r="E1761" s="455">
        <v>920104</v>
      </c>
      <c r="F1761" s="455">
        <v>763545</v>
      </c>
      <c r="G1761" s="455">
        <v>312878</v>
      </c>
      <c r="H1761" s="455">
        <v>99234</v>
      </c>
      <c r="I1761" s="455">
        <v>120630</v>
      </c>
      <c r="J1761" s="455">
        <v>35695</v>
      </c>
      <c r="K1761" s="455">
        <v>12426</v>
      </c>
      <c r="L1761" s="455">
        <v>5540</v>
      </c>
      <c r="M1761" s="455">
        <v>23516</v>
      </c>
      <c r="N1761" s="455">
        <v>37906</v>
      </c>
      <c r="P1761" s="455">
        <v>150160</v>
      </c>
      <c r="Q1761" s="455">
        <v>60350</v>
      </c>
    </row>
    <row r="1762" spans="1:18">
      <c r="A1762" s="322" t="s">
        <v>290</v>
      </c>
      <c r="C1762" s="325">
        <v>2594123000</v>
      </c>
      <c r="D1762" s="322" t="s">
        <v>2101</v>
      </c>
      <c r="E1762" s="455">
        <v>5091</v>
      </c>
      <c r="M1762" s="455">
        <v>10</v>
      </c>
    </row>
    <row r="1763" spans="1:18">
      <c r="A1763" s="322" t="s">
        <v>290</v>
      </c>
      <c r="C1763" s="325">
        <v>2594125000</v>
      </c>
      <c r="D1763" s="322" t="s">
        <v>2102</v>
      </c>
      <c r="E1763" s="455">
        <v>31514</v>
      </c>
      <c r="F1763" s="455">
        <v>211926</v>
      </c>
      <c r="G1763" s="455">
        <v>279123</v>
      </c>
      <c r="I1763" s="455">
        <v>206775</v>
      </c>
      <c r="J1763" s="455">
        <v>382452</v>
      </c>
      <c r="K1763" s="455">
        <v>489332</v>
      </c>
      <c r="L1763" s="455">
        <v>508214</v>
      </c>
      <c r="M1763" s="455">
        <v>623276</v>
      </c>
      <c r="N1763" s="455">
        <v>746149</v>
      </c>
      <c r="O1763" s="455">
        <v>620463</v>
      </c>
      <c r="P1763" s="455">
        <v>790297</v>
      </c>
      <c r="Q1763" s="455">
        <v>969950</v>
      </c>
      <c r="R1763" s="455">
        <v>1091631</v>
      </c>
    </row>
    <row r="1764" spans="1:18">
      <c r="A1764" s="322" t="s">
        <v>290</v>
      </c>
      <c r="C1764" s="325">
        <v>2594127000</v>
      </c>
      <c r="D1764" s="322" t="s">
        <v>2103</v>
      </c>
      <c r="E1764" s="455">
        <v>1313119</v>
      </c>
      <c r="F1764" s="455">
        <v>1534986</v>
      </c>
      <c r="G1764" s="455">
        <v>2020502</v>
      </c>
      <c r="H1764" s="455">
        <v>2002753</v>
      </c>
      <c r="I1764" s="455">
        <v>607239</v>
      </c>
      <c r="J1764" s="455">
        <v>1209870</v>
      </c>
      <c r="K1764" s="455">
        <v>1727213</v>
      </c>
      <c r="L1764" s="455">
        <v>1828350</v>
      </c>
      <c r="M1764" s="455">
        <v>1381146</v>
      </c>
      <c r="N1764" s="455">
        <v>1158388</v>
      </c>
      <c r="O1764" s="455">
        <v>989616</v>
      </c>
      <c r="P1764" s="455">
        <v>1469975</v>
      </c>
      <c r="Q1764" s="455">
        <v>1865449</v>
      </c>
      <c r="R1764" s="455">
        <v>22583</v>
      </c>
    </row>
    <row r="1765" spans="1:18">
      <c r="A1765" s="322" t="s">
        <v>290</v>
      </c>
      <c r="C1765" s="325">
        <v>2594137000</v>
      </c>
      <c r="D1765" s="322" t="s">
        <v>2104</v>
      </c>
    </row>
    <row r="1766" spans="1:18">
      <c r="A1766" s="322" t="s">
        <v>290</v>
      </c>
      <c r="C1766" s="325">
        <v>2599111000</v>
      </c>
      <c r="D1766" s="322" t="s">
        <v>2105</v>
      </c>
      <c r="E1766" s="455">
        <v>60</v>
      </c>
      <c r="F1766" s="455">
        <v>112</v>
      </c>
      <c r="G1766" s="455">
        <v>66</v>
      </c>
      <c r="H1766" s="455">
        <v>14</v>
      </c>
      <c r="I1766" s="455">
        <v>4</v>
      </c>
      <c r="R1766" s="455">
        <v>9</v>
      </c>
    </row>
    <row r="1767" spans="1:18">
      <c r="A1767" s="322" t="s">
        <v>290</v>
      </c>
      <c r="C1767" s="325">
        <v>2599112700</v>
      </c>
      <c r="D1767" s="322" t="s">
        <v>2106</v>
      </c>
      <c r="E1767" s="455">
        <v>4</v>
      </c>
      <c r="P1767" s="455">
        <v>156</v>
      </c>
    </row>
    <row r="1768" spans="1:18">
      <c r="A1768" s="322" t="s">
        <v>290</v>
      </c>
      <c r="C1768" s="325">
        <v>2599113100</v>
      </c>
      <c r="D1768" s="322" t="s">
        <v>2107</v>
      </c>
      <c r="E1768" s="455">
        <v>87730</v>
      </c>
      <c r="F1768" s="455">
        <v>36714</v>
      </c>
      <c r="G1768" s="455">
        <v>90145</v>
      </c>
      <c r="H1768" s="455">
        <v>78800</v>
      </c>
      <c r="I1768" s="455">
        <v>13867</v>
      </c>
      <c r="J1768" s="455">
        <v>57166</v>
      </c>
      <c r="K1768" s="455">
        <v>25654</v>
      </c>
      <c r="L1768" s="455">
        <v>36498</v>
      </c>
      <c r="M1768" s="455">
        <v>30039</v>
      </c>
      <c r="N1768" s="455">
        <v>22216</v>
      </c>
      <c r="O1768" s="455">
        <v>23961</v>
      </c>
      <c r="P1768" s="455">
        <v>31111</v>
      </c>
      <c r="Q1768" s="455">
        <v>24810</v>
      </c>
      <c r="R1768" s="455">
        <v>23918</v>
      </c>
    </row>
    <row r="1769" spans="1:18">
      <c r="A1769" s="322" t="s">
        <v>290</v>
      </c>
      <c r="C1769" s="325">
        <v>2599113700</v>
      </c>
      <c r="D1769" s="322" t="s">
        <v>2108</v>
      </c>
      <c r="G1769" s="455">
        <v>5757</v>
      </c>
      <c r="H1769" s="455">
        <v>6663</v>
      </c>
      <c r="I1769" s="455">
        <v>300</v>
      </c>
    </row>
    <row r="1770" spans="1:18">
      <c r="A1770" s="322" t="s">
        <v>290</v>
      </c>
      <c r="C1770" s="325">
        <v>2599122300</v>
      </c>
      <c r="D1770" s="322" t="s">
        <v>2109</v>
      </c>
      <c r="E1770" s="455">
        <v>4602</v>
      </c>
      <c r="F1770" s="455">
        <v>9970</v>
      </c>
      <c r="I1770" s="455">
        <v>432</v>
      </c>
    </row>
    <row r="1771" spans="1:18">
      <c r="A1771" s="322" t="s">
        <v>290</v>
      </c>
      <c r="C1771" s="325">
        <v>2599122500</v>
      </c>
      <c r="D1771" s="322" t="s">
        <v>2110</v>
      </c>
      <c r="N1771" s="455">
        <v>7568</v>
      </c>
      <c r="O1771" s="455">
        <v>6702</v>
      </c>
      <c r="P1771" s="455">
        <v>7245</v>
      </c>
      <c r="Q1771" s="455">
        <v>6078</v>
      </c>
      <c r="R1771" s="455">
        <v>3522</v>
      </c>
    </row>
    <row r="1772" spans="1:18">
      <c r="A1772" s="322" t="s">
        <v>290</v>
      </c>
      <c r="C1772" s="325">
        <v>2599122900</v>
      </c>
      <c r="D1772" s="322" t="s">
        <v>2111</v>
      </c>
      <c r="F1772" s="455">
        <v>3241</v>
      </c>
      <c r="G1772" s="455">
        <v>1997</v>
      </c>
      <c r="L1772" s="455">
        <v>1057</v>
      </c>
    </row>
    <row r="1773" spans="1:18">
      <c r="A1773" s="322" t="s">
        <v>290</v>
      </c>
      <c r="C1773" s="325">
        <v>2599123700</v>
      </c>
      <c r="D1773" s="322" t="s">
        <v>2112</v>
      </c>
      <c r="E1773" s="455">
        <v>3034</v>
      </c>
      <c r="F1773" s="455">
        <v>82</v>
      </c>
      <c r="H1773" s="455">
        <v>40</v>
      </c>
    </row>
    <row r="1774" spans="1:18">
      <c r="A1774" s="322" t="s">
        <v>290</v>
      </c>
      <c r="C1774" s="325">
        <v>2599124300</v>
      </c>
      <c r="D1774" s="322" t="s">
        <v>2113</v>
      </c>
      <c r="E1774" s="455">
        <v>284367</v>
      </c>
      <c r="F1774" s="455">
        <v>116809</v>
      </c>
      <c r="G1774" s="455">
        <v>143278</v>
      </c>
      <c r="H1774" s="455">
        <v>152414</v>
      </c>
      <c r="I1774" s="455">
        <v>128592</v>
      </c>
      <c r="J1774" s="455">
        <v>93462</v>
      </c>
      <c r="K1774" s="455">
        <v>68940</v>
      </c>
      <c r="L1774" s="455">
        <v>75856</v>
      </c>
      <c r="M1774" s="455">
        <v>74250</v>
      </c>
    </row>
    <row r="1775" spans="1:18">
      <c r="A1775" s="322" t="s">
        <v>290</v>
      </c>
      <c r="C1775" s="325">
        <v>2599124500</v>
      </c>
      <c r="D1775" s="322" t="s">
        <v>2114</v>
      </c>
      <c r="N1775" s="455">
        <v>63340</v>
      </c>
      <c r="O1775" s="455">
        <v>82757</v>
      </c>
      <c r="P1775" s="455">
        <v>87047</v>
      </c>
      <c r="Q1775" s="455">
        <v>74161</v>
      </c>
      <c r="R1775" s="455">
        <v>86406</v>
      </c>
    </row>
    <row r="1776" spans="1:18">
      <c r="A1776" s="322" t="s">
        <v>290</v>
      </c>
      <c r="C1776" s="325">
        <v>2599124900</v>
      </c>
      <c r="D1776" s="322" t="s">
        <v>2115</v>
      </c>
      <c r="F1776" s="455">
        <v>56</v>
      </c>
    </row>
    <row r="1777" spans="1:18">
      <c r="A1777" s="322" t="s">
        <v>290</v>
      </c>
      <c r="C1777" s="325">
        <v>2599125500</v>
      </c>
      <c r="D1777" s="322" t="s">
        <v>2116</v>
      </c>
      <c r="E1777" s="455">
        <v>5936</v>
      </c>
    </row>
    <row r="1778" spans="1:18">
      <c r="A1778" s="322" t="s">
        <v>290</v>
      </c>
      <c r="C1778" s="325">
        <v>2599125700</v>
      </c>
      <c r="D1778" s="322" t="s">
        <v>2117</v>
      </c>
      <c r="H1778" s="455">
        <v>56</v>
      </c>
    </row>
    <row r="1779" spans="1:18">
      <c r="A1779" s="322" t="s">
        <v>290</v>
      </c>
      <c r="C1779" s="325">
        <v>2599128000</v>
      </c>
      <c r="D1779" s="322" t="s">
        <v>2118</v>
      </c>
      <c r="L1779" s="455">
        <v>5404</v>
      </c>
      <c r="M1779" s="455">
        <v>5181</v>
      </c>
      <c r="N1779" s="455">
        <v>5725</v>
      </c>
      <c r="O1779" s="455">
        <v>4715</v>
      </c>
      <c r="P1779" s="455">
        <v>4413</v>
      </c>
      <c r="Q1779" s="455">
        <v>4229</v>
      </c>
      <c r="R1779" s="455">
        <v>4787</v>
      </c>
    </row>
    <row r="1780" spans="1:18">
      <c r="A1780" s="322" t="s">
        <v>290</v>
      </c>
      <c r="C1780" s="325">
        <v>2594111700</v>
      </c>
      <c r="D1780" s="322" t="s">
        <v>2119</v>
      </c>
      <c r="Q1780" s="455">
        <v>862</v>
      </c>
      <c r="R1780" s="455">
        <v>917</v>
      </c>
    </row>
    <row r="1781" spans="1:18">
      <c r="A1781" s="322" t="s">
        <v>290</v>
      </c>
      <c r="C1781" s="325">
        <v>2599212000</v>
      </c>
      <c r="D1781" s="322" t="s">
        <v>2120</v>
      </c>
      <c r="N1781" s="455">
        <v>950</v>
      </c>
      <c r="P1781" s="455">
        <v>394</v>
      </c>
    </row>
    <row r="1782" spans="1:18">
      <c r="A1782" s="322" t="s">
        <v>290</v>
      </c>
      <c r="C1782" s="325">
        <v>2599213000</v>
      </c>
      <c r="D1782" s="322" t="s">
        <v>2121</v>
      </c>
      <c r="E1782" s="455">
        <v>19168</v>
      </c>
      <c r="F1782" s="455">
        <v>26282</v>
      </c>
      <c r="G1782" s="455">
        <v>28074</v>
      </c>
      <c r="H1782" s="455">
        <v>28931</v>
      </c>
      <c r="I1782" s="455">
        <v>24029</v>
      </c>
      <c r="J1782" s="455">
        <v>83039</v>
      </c>
      <c r="K1782" s="455">
        <v>4698</v>
      </c>
      <c r="L1782" s="455">
        <v>4801</v>
      </c>
      <c r="M1782" s="455">
        <v>5298</v>
      </c>
    </row>
    <row r="1783" spans="1:18">
      <c r="A1783" s="322" t="s">
        <v>290</v>
      </c>
      <c r="C1783" s="325">
        <v>2599215000</v>
      </c>
      <c r="D1783" s="322" t="s">
        <v>2122</v>
      </c>
      <c r="E1783" s="455">
        <v>152379</v>
      </c>
      <c r="F1783" s="455">
        <v>67548</v>
      </c>
      <c r="G1783" s="455">
        <v>73036</v>
      </c>
      <c r="H1783" s="455">
        <v>72424</v>
      </c>
      <c r="I1783" s="455">
        <v>27221</v>
      </c>
      <c r="K1783" s="455">
        <v>135</v>
      </c>
    </row>
    <row r="1784" spans="1:18">
      <c r="A1784" s="322" t="s">
        <v>290</v>
      </c>
      <c r="C1784" s="325">
        <v>2599217000</v>
      </c>
      <c r="D1784" s="322" t="s">
        <v>2123</v>
      </c>
    </row>
    <row r="1785" spans="1:18">
      <c r="A1785" s="322" t="s">
        <v>290</v>
      </c>
      <c r="C1785" s="325">
        <v>2594112700</v>
      </c>
      <c r="D1785" s="322" t="s">
        <v>2124</v>
      </c>
      <c r="Q1785" s="455">
        <v>1980</v>
      </c>
    </row>
    <row r="1786" spans="1:18">
      <c r="A1786" s="322" t="s">
        <v>290</v>
      </c>
      <c r="C1786" s="325">
        <v>2599220000</v>
      </c>
      <c r="D1786" s="322" t="s">
        <v>2125</v>
      </c>
    </row>
    <row r="1787" spans="1:18">
      <c r="A1787" s="322" t="s">
        <v>290</v>
      </c>
      <c r="C1787" s="325">
        <v>2599233000</v>
      </c>
      <c r="D1787" s="322" t="s">
        <v>2126</v>
      </c>
    </row>
    <row r="1788" spans="1:18">
      <c r="A1788" s="322" t="s">
        <v>290</v>
      </c>
      <c r="C1788" s="325">
        <v>2599235000</v>
      </c>
      <c r="D1788" s="322" t="s">
        <v>2127</v>
      </c>
    </row>
    <row r="1789" spans="1:18">
      <c r="A1789" s="322" t="s">
        <v>290</v>
      </c>
      <c r="C1789" s="325">
        <v>2599237000</v>
      </c>
      <c r="D1789" s="322" t="s">
        <v>2128</v>
      </c>
    </row>
    <row r="1790" spans="1:18">
      <c r="A1790" s="322" t="s">
        <v>290</v>
      </c>
      <c r="C1790" s="325">
        <v>2599240000</v>
      </c>
      <c r="D1790" s="322" t="s">
        <v>2129</v>
      </c>
    </row>
    <row r="1791" spans="1:18">
      <c r="A1791" s="322" t="s">
        <v>290</v>
      </c>
      <c r="C1791" s="325">
        <v>2599253000</v>
      </c>
      <c r="D1791" s="322" t="s">
        <v>2130</v>
      </c>
    </row>
    <row r="1792" spans="1:18">
      <c r="A1792" s="322" t="s">
        <v>290</v>
      </c>
      <c r="C1792" s="325">
        <v>2599257000</v>
      </c>
      <c r="D1792" s="322" t="s">
        <v>2131</v>
      </c>
    </row>
    <row r="1793" spans="1:18">
      <c r="A1793" s="322" t="s">
        <v>290</v>
      </c>
      <c r="C1793" s="325">
        <v>2599291100</v>
      </c>
      <c r="D1793" s="322" t="s">
        <v>2132</v>
      </c>
      <c r="E1793" s="455">
        <v>1300</v>
      </c>
      <c r="I1793" s="455">
        <v>6854</v>
      </c>
      <c r="J1793" s="455">
        <v>3832</v>
      </c>
      <c r="K1793" s="455">
        <v>6773</v>
      </c>
      <c r="L1793" s="455">
        <v>9067</v>
      </c>
      <c r="M1793" s="455">
        <v>8553</v>
      </c>
      <c r="N1793" s="455">
        <v>5911</v>
      </c>
    </row>
    <row r="1794" spans="1:18">
      <c r="A1794" s="322" t="s">
        <v>290</v>
      </c>
      <c r="C1794" s="325">
        <v>2599291300</v>
      </c>
      <c r="D1794" s="322" t="s">
        <v>2133</v>
      </c>
      <c r="E1794" s="455">
        <v>1028252</v>
      </c>
      <c r="F1794" s="455">
        <v>403445</v>
      </c>
      <c r="G1794" s="455">
        <v>155144</v>
      </c>
      <c r="J1794" s="455">
        <v>2526394</v>
      </c>
      <c r="K1794" s="455">
        <v>736889</v>
      </c>
    </row>
    <row r="1795" spans="1:18">
      <c r="A1795" s="322" t="s">
        <v>290</v>
      </c>
      <c r="C1795" s="325">
        <v>2599291900</v>
      </c>
      <c r="D1795" s="322" t="s">
        <v>2134</v>
      </c>
      <c r="E1795" s="455">
        <v>1610085</v>
      </c>
      <c r="F1795" s="455">
        <v>1190764</v>
      </c>
      <c r="G1795" s="455">
        <v>963701</v>
      </c>
      <c r="H1795" s="455">
        <v>702254</v>
      </c>
      <c r="I1795" s="455">
        <v>432933</v>
      </c>
      <c r="J1795" s="455">
        <v>778944</v>
      </c>
      <c r="K1795" s="455">
        <v>1215054</v>
      </c>
      <c r="L1795" s="455">
        <v>1190470</v>
      </c>
      <c r="M1795" s="455">
        <v>1555188</v>
      </c>
      <c r="N1795" s="455">
        <v>1384671</v>
      </c>
      <c r="O1795" s="455">
        <v>944800</v>
      </c>
      <c r="P1795" s="455">
        <v>1568034</v>
      </c>
      <c r="Q1795" s="455">
        <v>1655286</v>
      </c>
      <c r="R1795" s="455">
        <v>2074711</v>
      </c>
    </row>
    <row r="1796" spans="1:18">
      <c r="A1796" s="322" t="s">
        <v>290</v>
      </c>
      <c r="C1796" s="325">
        <v>2599292200</v>
      </c>
      <c r="D1796" s="322" t="s">
        <v>2135</v>
      </c>
      <c r="E1796" s="455">
        <v>13652455</v>
      </c>
      <c r="F1796" s="455">
        <v>12850632</v>
      </c>
      <c r="G1796" s="455">
        <v>11719304</v>
      </c>
      <c r="H1796" s="455">
        <v>9500567</v>
      </c>
      <c r="I1796" s="455">
        <v>5972224</v>
      </c>
      <c r="J1796" s="455">
        <v>4709277</v>
      </c>
      <c r="K1796" s="455">
        <v>6088794</v>
      </c>
      <c r="L1796" s="455">
        <v>6072778</v>
      </c>
      <c r="M1796" s="455">
        <v>8363042</v>
      </c>
      <c r="N1796" s="455">
        <v>8460432</v>
      </c>
      <c r="O1796" s="455">
        <v>6722787</v>
      </c>
      <c r="P1796" s="455">
        <v>6821289</v>
      </c>
      <c r="Q1796" s="455">
        <v>7406859</v>
      </c>
      <c r="R1796" s="455">
        <v>9433513</v>
      </c>
    </row>
    <row r="1797" spans="1:18">
      <c r="A1797" s="322" t="s">
        <v>290</v>
      </c>
      <c r="C1797" s="325">
        <v>2599292500</v>
      </c>
      <c r="D1797" s="322" t="s">
        <v>2136</v>
      </c>
      <c r="E1797" s="455">
        <v>313682</v>
      </c>
      <c r="F1797" s="455">
        <v>197260</v>
      </c>
      <c r="G1797" s="455">
        <v>112081</v>
      </c>
      <c r="H1797" s="455">
        <v>126607</v>
      </c>
      <c r="I1797" s="455">
        <v>32366</v>
      </c>
      <c r="J1797" s="455">
        <v>19168</v>
      </c>
      <c r="K1797" s="455">
        <v>9329</v>
      </c>
      <c r="O1797" s="455">
        <v>92</v>
      </c>
      <c r="P1797" s="455">
        <v>83</v>
      </c>
    </row>
    <row r="1798" spans="1:18">
      <c r="A1798" s="322" t="s">
        <v>290</v>
      </c>
      <c r="C1798" s="325">
        <v>2599293100</v>
      </c>
      <c r="D1798" s="322" t="s">
        <v>2137</v>
      </c>
      <c r="E1798" s="455">
        <v>6468</v>
      </c>
      <c r="F1798" s="455">
        <v>40483</v>
      </c>
      <c r="G1798" s="455">
        <v>40046</v>
      </c>
      <c r="H1798" s="455">
        <v>3422</v>
      </c>
      <c r="I1798" s="455">
        <v>2533</v>
      </c>
      <c r="J1798" s="455">
        <v>14401</v>
      </c>
      <c r="K1798" s="455">
        <v>44396</v>
      </c>
      <c r="L1798" s="455">
        <v>79954</v>
      </c>
      <c r="M1798" s="455">
        <v>810</v>
      </c>
      <c r="N1798" s="455">
        <v>27</v>
      </c>
      <c r="O1798" s="455">
        <v>30</v>
      </c>
      <c r="P1798" s="455">
        <v>46</v>
      </c>
      <c r="Q1798" s="455">
        <v>136</v>
      </c>
      <c r="R1798" s="455">
        <v>44</v>
      </c>
    </row>
    <row r="1799" spans="1:18">
      <c r="A1799" s="322" t="s">
        <v>290</v>
      </c>
      <c r="C1799" s="325">
        <v>2599293300</v>
      </c>
      <c r="D1799" s="322" t="s">
        <v>2138</v>
      </c>
      <c r="E1799" s="455">
        <v>900</v>
      </c>
      <c r="F1799" s="455">
        <v>19510</v>
      </c>
      <c r="G1799" s="455">
        <v>19269</v>
      </c>
      <c r="H1799" s="455">
        <v>34689</v>
      </c>
      <c r="I1799" s="455">
        <v>57005</v>
      </c>
      <c r="J1799" s="455">
        <v>45690</v>
      </c>
      <c r="K1799" s="455">
        <v>800</v>
      </c>
      <c r="L1799" s="455">
        <v>733717</v>
      </c>
      <c r="M1799" s="455">
        <v>783967</v>
      </c>
      <c r="N1799" s="455">
        <v>944038</v>
      </c>
      <c r="O1799" s="455">
        <v>701300</v>
      </c>
      <c r="P1799" s="455">
        <v>1057837</v>
      </c>
      <c r="Q1799" s="455">
        <v>1064658</v>
      </c>
      <c r="R1799" s="455">
        <v>1045415</v>
      </c>
    </row>
    <row r="1800" spans="1:18">
      <c r="A1800" s="322" t="s">
        <v>290</v>
      </c>
      <c r="C1800" s="325">
        <v>2599293500</v>
      </c>
      <c r="D1800" s="322" t="s">
        <v>2139</v>
      </c>
      <c r="M1800" s="455">
        <v>1990</v>
      </c>
      <c r="N1800" s="455">
        <v>275226</v>
      </c>
      <c r="O1800" s="455">
        <v>1990</v>
      </c>
    </row>
    <row r="1801" spans="1:18">
      <c r="A1801" s="322" t="s">
        <v>290</v>
      </c>
      <c r="C1801" s="325">
        <v>2599293700</v>
      </c>
      <c r="D1801" s="322" t="s">
        <v>2140</v>
      </c>
      <c r="E1801" s="455">
        <v>69865</v>
      </c>
      <c r="F1801" s="455">
        <v>42257</v>
      </c>
      <c r="G1801" s="455">
        <v>261097</v>
      </c>
      <c r="H1801" s="455">
        <v>540539</v>
      </c>
      <c r="I1801" s="455">
        <v>167199</v>
      </c>
      <c r="J1801" s="455">
        <v>377234</v>
      </c>
      <c r="K1801" s="455">
        <v>269102</v>
      </c>
      <c r="L1801" s="455">
        <v>229219</v>
      </c>
      <c r="M1801" s="455">
        <v>192809</v>
      </c>
      <c r="N1801" s="455">
        <v>191694</v>
      </c>
      <c r="O1801" s="455">
        <v>228491</v>
      </c>
      <c r="P1801" s="455">
        <v>291842</v>
      </c>
      <c r="Q1801" s="455">
        <v>171414</v>
      </c>
      <c r="R1801" s="455">
        <v>100862</v>
      </c>
    </row>
    <row r="1802" spans="1:18">
      <c r="A1802" s="322" t="s">
        <v>290</v>
      </c>
      <c r="C1802" s="325">
        <v>2599294100</v>
      </c>
      <c r="D1802" s="322" t="s">
        <v>2141</v>
      </c>
      <c r="E1802" s="455">
        <v>21304</v>
      </c>
      <c r="F1802" s="455">
        <v>17550</v>
      </c>
      <c r="I1802" s="455">
        <v>1539</v>
      </c>
    </row>
    <row r="1803" spans="1:18">
      <c r="A1803" s="322" t="s">
        <v>290</v>
      </c>
      <c r="C1803" s="325">
        <v>2599294500</v>
      </c>
      <c r="D1803" s="322" t="s">
        <v>2142</v>
      </c>
    </row>
    <row r="1804" spans="1:18">
      <c r="A1804" s="322" t="s">
        <v>290</v>
      </c>
      <c r="C1804" s="325">
        <v>2599294900</v>
      </c>
      <c r="D1804" s="322" t="s">
        <v>2143</v>
      </c>
      <c r="E1804" s="455">
        <v>4751218</v>
      </c>
      <c r="F1804" s="455">
        <v>5174739</v>
      </c>
      <c r="G1804" s="455">
        <v>8185636</v>
      </c>
      <c r="H1804" s="455">
        <v>7367713</v>
      </c>
      <c r="I1804" s="455">
        <v>4930097</v>
      </c>
      <c r="J1804" s="455">
        <v>9806742</v>
      </c>
      <c r="K1804" s="455">
        <v>15802370</v>
      </c>
      <c r="L1804" s="455">
        <v>15801950</v>
      </c>
      <c r="M1804" s="455">
        <v>12199830</v>
      </c>
    </row>
    <row r="1805" spans="1:18">
      <c r="A1805" s="322" t="s">
        <v>290</v>
      </c>
      <c r="C1805" s="325">
        <v>2599295500</v>
      </c>
      <c r="D1805" s="322" t="s">
        <v>2144</v>
      </c>
      <c r="E1805" s="455">
        <v>626579</v>
      </c>
      <c r="F1805" s="455">
        <v>538256</v>
      </c>
      <c r="G1805" s="455">
        <v>590955</v>
      </c>
      <c r="H1805" s="455">
        <v>451988</v>
      </c>
      <c r="I1805" s="455">
        <v>349497</v>
      </c>
      <c r="J1805" s="455">
        <v>491964</v>
      </c>
      <c r="K1805" s="455">
        <v>655865</v>
      </c>
      <c r="L1805" s="455">
        <v>489998</v>
      </c>
      <c r="M1805" s="455">
        <v>450393</v>
      </c>
      <c r="N1805" s="455">
        <v>347575</v>
      </c>
      <c r="O1805" s="455">
        <v>373769</v>
      </c>
      <c r="P1805" s="455">
        <v>1299618</v>
      </c>
      <c r="Q1805" s="455">
        <v>1055038</v>
      </c>
      <c r="R1805" s="455">
        <v>664716</v>
      </c>
    </row>
    <row r="1806" spans="1:18">
      <c r="A1806" s="322" t="s">
        <v>290</v>
      </c>
      <c r="C1806" s="325">
        <v>2599295800</v>
      </c>
      <c r="D1806" s="322" t="s">
        <v>2145</v>
      </c>
      <c r="E1806" s="455">
        <v>8224</v>
      </c>
      <c r="F1806" s="455">
        <v>8462</v>
      </c>
      <c r="G1806" s="455">
        <v>22798</v>
      </c>
      <c r="H1806" s="455">
        <v>8855</v>
      </c>
      <c r="I1806" s="455">
        <v>9790</v>
      </c>
      <c r="J1806" s="455">
        <v>13826</v>
      </c>
      <c r="K1806" s="455">
        <v>36114</v>
      </c>
      <c r="L1806" s="455">
        <v>6661</v>
      </c>
      <c r="M1806" s="455">
        <v>3707</v>
      </c>
      <c r="N1806" s="455">
        <v>3488</v>
      </c>
      <c r="O1806" s="455">
        <v>8513</v>
      </c>
      <c r="P1806" s="455">
        <v>3485</v>
      </c>
      <c r="Q1806" s="455">
        <v>2962</v>
      </c>
      <c r="R1806" s="455">
        <v>2339</v>
      </c>
    </row>
    <row r="1807" spans="1:18">
      <c r="A1807" s="322" t="s">
        <v>290</v>
      </c>
      <c r="C1807" s="325">
        <v>2599297200</v>
      </c>
      <c r="D1807" s="322" t="s">
        <v>2146</v>
      </c>
      <c r="N1807" s="455">
        <v>66629</v>
      </c>
      <c r="O1807" s="455">
        <v>1182207</v>
      </c>
      <c r="P1807" s="455">
        <v>790440</v>
      </c>
      <c r="Q1807" s="455">
        <v>887481</v>
      </c>
      <c r="R1807" s="455">
        <v>933738</v>
      </c>
    </row>
    <row r="1808" spans="1:18">
      <c r="A1808" s="322" t="s">
        <v>290</v>
      </c>
      <c r="C1808" s="325">
        <v>2599297300</v>
      </c>
      <c r="D1808" s="322" t="s">
        <v>2147</v>
      </c>
      <c r="E1808" s="455">
        <v>83312</v>
      </c>
      <c r="F1808" s="455">
        <v>90830</v>
      </c>
      <c r="G1808" s="455">
        <v>88134</v>
      </c>
      <c r="H1808" s="455">
        <v>269232</v>
      </c>
      <c r="I1808" s="455">
        <v>77524</v>
      </c>
      <c r="J1808" s="455">
        <v>74014</v>
      </c>
      <c r="K1808" s="455">
        <v>102616</v>
      </c>
      <c r="L1808" s="455">
        <v>59299</v>
      </c>
      <c r="M1808" s="455">
        <v>73032</v>
      </c>
    </row>
    <row r="1809" spans="1:18">
      <c r="A1809" s="322" t="s">
        <v>290</v>
      </c>
      <c r="C1809" s="325">
        <v>2599297400</v>
      </c>
      <c r="D1809" s="322" t="s">
        <v>2148</v>
      </c>
      <c r="N1809" s="455">
        <v>250988</v>
      </c>
      <c r="O1809" s="455">
        <v>216677</v>
      </c>
      <c r="P1809" s="455">
        <v>198732</v>
      </c>
      <c r="Q1809" s="455">
        <v>165539</v>
      </c>
      <c r="R1809" s="455">
        <v>81191</v>
      </c>
    </row>
    <row r="1810" spans="1:18">
      <c r="A1810" s="322" t="s">
        <v>290</v>
      </c>
      <c r="C1810" s="325">
        <v>2599297600</v>
      </c>
      <c r="D1810" s="322" t="s">
        <v>2149</v>
      </c>
      <c r="I1810" s="455">
        <v>1642</v>
      </c>
    </row>
    <row r="1811" spans="1:18">
      <c r="A1811" s="322" t="s">
        <v>290</v>
      </c>
      <c r="C1811" s="325">
        <v>2599297700</v>
      </c>
      <c r="D1811" s="322" t="s">
        <v>2150</v>
      </c>
      <c r="E1811" s="455">
        <v>121102</v>
      </c>
      <c r="F1811" s="455">
        <v>153727</v>
      </c>
      <c r="G1811" s="455">
        <v>85784</v>
      </c>
      <c r="H1811" s="455">
        <v>104669</v>
      </c>
      <c r="I1811" s="455">
        <v>172725</v>
      </c>
      <c r="J1811" s="455">
        <v>180129</v>
      </c>
      <c r="K1811" s="455">
        <v>239925</v>
      </c>
      <c r="L1811" s="455">
        <v>177876</v>
      </c>
      <c r="M1811" s="455">
        <v>214896</v>
      </c>
    </row>
    <row r="1812" spans="1:18">
      <c r="A1812" s="322" t="s">
        <v>290</v>
      </c>
      <c r="C1812" s="325">
        <v>2599297900</v>
      </c>
      <c r="D1812" s="322" t="s">
        <v>2151</v>
      </c>
      <c r="I1812" s="455">
        <v>75965</v>
      </c>
      <c r="R1812" s="455">
        <v>4</v>
      </c>
    </row>
    <row r="1813" spans="1:18">
      <c r="A1813" s="322" t="s">
        <v>290</v>
      </c>
      <c r="C1813" s="325">
        <v>2599298500</v>
      </c>
      <c r="D1813" s="322" t="s">
        <v>2152</v>
      </c>
      <c r="M1813" s="455">
        <v>879</v>
      </c>
      <c r="N1813" s="455">
        <v>24030</v>
      </c>
      <c r="O1813" s="455">
        <v>9999</v>
      </c>
      <c r="P1813" s="455">
        <v>8023</v>
      </c>
      <c r="Q1813" s="455">
        <v>3523</v>
      </c>
      <c r="R1813" s="455">
        <v>2099</v>
      </c>
    </row>
    <row r="1814" spans="1:18">
      <c r="A1814" s="322" t="s">
        <v>290</v>
      </c>
      <c r="C1814" s="325">
        <v>2599298700</v>
      </c>
      <c r="D1814" s="322" t="s">
        <v>2153</v>
      </c>
      <c r="E1814" s="455">
        <v>262359</v>
      </c>
      <c r="F1814" s="455">
        <v>417849</v>
      </c>
      <c r="G1814" s="455">
        <v>477066</v>
      </c>
      <c r="H1814" s="455">
        <v>525709</v>
      </c>
      <c r="I1814" s="455">
        <v>292146</v>
      </c>
      <c r="J1814" s="455">
        <v>306242</v>
      </c>
      <c r="K1814" s="455">
        <v>345536</v>
      </c>
      <c r="L1814" s="455">
        <v>350030</v>
      </c>
      <c r="M1814" s="455">
        <v>314852</v>
      </c>
      <c r="N1814" s="455">
        <v>191086</v>
      </c>
      <c r="O1814" s="455">
        <v>196043</v>
      </c>
      <c r="P1814" s="455">
        <v>220844</v>
      </c>
      <c r="Q1814" s="455">
        <v>201605</v>
      </c>
      <c r="R1814" s="455">
        <v>445056</v>
      </c>
    </row>
    <row r="1815" spans="1:18">
      <c r="A1815" s="322" t="s">
        <v>290</v>
      </c>
      <c r="C1815" s="325">
        <v>2611110000</v>
      </c>
      <c r="D1815" s="322" t="s">
        <v>2154</v>
      </c>
      <c r="E1815" s="455">
        <v>3740461</v>
      </c>
      <c r="F1815" s="455">
        <v>1240175</v>
      </c>
    </row>
    <row r="1816" spans="1:18">
      <c r="A1816" s="322" t="s">
        <v>290</v>
      </c>
      <c r="C1816" s="325">
        <v>2611120000</v>
      </c>
      <c r="D1816" s="322" t="s">
        <v>2155</v>
      </c>
      <c r="E1816" s="455">
        <v>220</v>
      </c>
      <c r="F1816" s="455">
        <v>180</v>
      </c>
    </row>
    <row r="1817" spans="1:18">
      <c r="A1817" s="322" t="s">
        <v>290</v>
      </c>
      <c r="C1817" s="325">
        <v>2611212000</v>
      </c>
      <c r="D1817" s="322" t="s">
        <v>2156</v>
      </c>
      <c r="E1817" s="455">
        <v>21640175</v>
      </c>
      <c r="F1817" s="455">
        <v>12279753</v>
      </c>
      <c r="G1817" s="455">
        <v>18077780</v>
      </c>
      <c r="H1817" s="455">
        <v>19094139</v>
      </c>
      <c r="I1817" s="455">
        <v>5963792</v>
      </c>
      <c r="J1817" s="455">
        <v>17231415</v>
      </c>
      <c r="K1817" s="455">
        <v>12296663</v>
      </c>
      <c r="L1817" s="455">
        <v>8921472</v>
      </c>
      <c r="M1817" s="455">
        <v>12378047</v>
      </c>
      <c r="N1817" s="455">
        <v>10982498</v>
      </c>
      <c r="O1817" s="455">
        <v>4632284</v>
      </c>
      <c r="P1817" s="455">
        <v>4605927</v>
      </c>
      <c r="Q1817" s="455">
        <v>3490988</v>
      </c>
      <c r="R1817" s="455">
        <v>3672847</v>
      </c>
    </row>
    <row r="1818" spans="1:18">
      <c r="A1818" s="322" t="s">
        <v>290</v>
      </c>
      <c r="C1818" s="325">
        <v>2611218000</v>
      </c>
      <c r="D1818" s="322" t="s">
        <v>2157</v>
      </c>
      <c r="E1818" s="455">
        <v>11220458</v>
      </c>
      <c r="F1818" s="455">
        <v>11109240</v>
      </c>
      <c r="G1818" s="455">
        <v>15406860</v>
      </c>
      <c r="H1818" s="455">
        <v>8935236</v>
      </c>
      <c r="I1818" s="455">
        <v>7743343</v>
      </c>
      <c r="J1818" s="455">
        <v>14171456</v>
      </c>
      <c r="K1818" s="455">
        <v>13085676</v>
      </c>
      <c r="L1818" s="455">
        <v>10122920</v>
      </c>
      <c r="M1818" s="455">
        <v>12945729</v>
      </c>
      <c r="N1818" s="455">
        <v>11441426</v>
      </c>
      <c r="O1818" s="455">
        <v>10562146</v>
      </c>
      <c r="P1818" s="455">
        <v>7535582</v>
      </c>
      <c r="Q1818" s="455">
        <v>13294133</v>
      </c>
      <c r="R1818" s="455">
        <v>11896343</v>
      </c>
    </row>
    <row r="1819" spans="1:18">
      <c r="A1819" s="322" t="s">
        <v>290</v>
      </c>
      <c r="C1819" s="325">
        <v>2611222000</v>
      </c>
      <c r="D1819" s="322" t="s">
        <v>2158</v>
      </c>
      <c r="E1819" s="455">
        <v>21</v>
      </c>
      <c r="F1819" s="455">
        <v>104</v>
      </c>
      <c r="G1819" s="455">
        <v>4397</v>
      </c>
      <c r="K1819" s="455">
        <v>6095</v>
      </c>
      <c r="L1819" s="455">
        <v>7173</v>
      </c>
      <c r="M1819" s="455">
        <v>8456</v>
      </c>
      <c r="N1819" s="455">
        <v>8282</v>
      </c>
      <c r="O1819" s="455">
        <v>132670</v>
      </c>
      <c r="P1819" s="455">
        <v>1230435</v>
      </c>
      <c r="Q1819" s="455">
        <v>909033</v>
      </c>
      <c r="R1819" s="455">
        <v>19154</v>
      </c>
    </row>
    <row r="1820" spans="1:18">
      <c r="A1820" s="322" t="s">
        <v>290</v>
      </c>
      <c r="C1820" s="325">
        <v>2611224000</v>
      </c>
      <c r="D1820" s="322" t="s">
        <v>2159</v>
      </c>
      <c r="E1820" s="455">
        <v>985940</v>
      </c>
      <c r="F1820" s="455">
        <v>868395</v>
      </c>
      <c r="G1820" s="455">
        <v>694375</v>
      </c>
      <c r="H1820" s="455">
        <v>268647</v>
      </c>
      <c r="I1820" s="455">
        <v>33790</v>
      </c>
      <c r="J1820" s="455">
        <v>75425</v>
      </c>
      <c r="K1820" s="455">
        <v>45045</v>
      </c>
      <c r="L1820" s="455">
        <v>15268</v>
      </c>
      <c r="M1820" s="455">
        <v>18838</v>
      </c>
      <c r="N1820" s="455">
        <v>28680</v>
      </c>
      <c r="O1820" s="455">
        <v>3386836</v>
      </c>
      <c r="P1820" s="455">
        <v>5200163</v>
      </c>
      <c r="Q1820" s="455">
        <v>3041509</v>
      </c>
      <c r="R1820" s="455">
        <v>1954469</v>
      </c>
    </row>
    <row r="1821" spans="1:18">
      <c r="A1821" s="322" t="s">
        <v>290</v>
      </c>
      <c r="C1821" s="325">
        <v>2611300600</v>
      </c>
      <c r="D1821" s="322" t="s">
        <v>2160</v>
      </c>
      <c r="E1821" s="455">
        <v>43767</v>
      </c>
      <c r="F1821" s="455">
        <v>23080</v>
      </c>
      <c r="G1821" s="455">
        <v>12970</v>
      </c>
      <c r="I1821" s="455">
        <v>79070</v>
      </c>
      <c r="J1821" s="455">
        <v>136564</v>
      </c>
      <c r="K1821" s="455">
        <v>190618</v>
      </c>
      <c r="L1821" s="455">
        <v>134329</v>
      </c>
      <c r="M1821" s="455">
        <v>165090</v>
      </c>
      <c r="N1821" s="455">
        <v>103241</v>
      </c>
      <c r="O1821" s="455">
        <v>86808</v>
      </c>
      <c r="P1821" s="455">
        <v>106324</v>
      </c>
      <c r="Q1821" s="455">
        <v>120428</v>
      </c>
      <c r="R1821" s="455">
        <v>125614</v>
      </c>
    </row>
    <row r="1822" spans="1:18">
      <c r="A1822" s="322" t="s">
        <v>290</v>
      </c>
      <c r="C1822" s="325">
        <v>2611306700</v>
      </c>
      <c r="D1822" s="322" t="s">
        <v>2161</v>
      </c>
      <c r="H1822" s="455">
        <v>7435</v>
      </c>
      <c r="I1822" s="455">
        <v>245</v>
      </c>
    </row>
    <row r="1823" spans="1:18">
      <c r="A1823" s="322" t="s">
        <v>290</v>
      </c>
      <c r="C1823" s="325">
        <v>2611308000</v>
      </c>
      <c r="D1823" s="322" t="s">
        <v>2162</v>
      </c>
    </row>
    <row r="1824" spans="1:18">
      <c r="A1824" s="322" t="s">
        <v>290</v>
      </c>
      <c r="C1824" s="325">
        <v>2611309400</v>
      </c>
      <c r="D1824" s="322" t="s">
        <v>2163</v>
      </c>
      <c r="N1824" s="455">
        <v>2</v>
      </c>
    </row>
    <row r="1825" spans="1:18">
      <c r="A1825" s="322" t="s">
        <v>290</v>
      </c>
      <c r="C1825" s="325">
        <v>2611404000</v>
      </c>
      <c r="D1825" s="322" t="s">
        <v>2164</v>
      </c>
    </row>
    <row r="1826" spans="1:18">
      <c r="A1826" s="322" t="s">
        <v>290</v>
      </c>
      <c r="C1826" s="325">
        <v>2611407000</v>
      </c>
      <c r="D1826" s="322" t="s">
        <v>2165</v>
      </c>
    </row>
    <row r="1827" spans="1:18">
      <c r="A1827" s="322" t="s">
        <v>290</v>
      </c>
      <c r="C1827" s="325">
        <v>2611409000</v>
      </c>
      <c r="D1827" s="322" t="s">
        <v>2166</v>
      </c>
    </row>
    <row r="1828" spans="1:18">
      <c r="A1828" s="322" t="s">
        <v>290</v>
      </c>
      <c r="C1828" s="325">
        <v>2612102000</v>
      </c>
      <c r="D1828" s="322" t="s">
        <v>2167</v>
      </c>
      <c r="L1828" s="455">
        <v>1515</v>
      </c>
      <c r="M1828" s="455">
        <v>268764</v>
      </c>
      <c r="N1828" s="455">
        <v>360232</v>
      </c>
      <c r="O1828" s="455">
        <v>523574</v>
      </c>
      <c r="P1828" s="455">
        <v>1516965</v>
      </c>
    </row>
    <row r="1829" spans="1:18">
      <c r="A1829" s="322" t="s">
        <v>290</v>
      </c>
      <c r="C1829" s="325">
        <v>2612105000</v>
      </c>
      <c r="D1829" s="322" t="s">
        <v>2168</v>
      </c>
      <c r="E1829" s="455">
        <v>1261366</v>
      </c>
      <c r="F1829" s="455">
        <v>1193014</v>
      </c>
      <c r="G1829" s="455">
        <v>1086424</v>
      </c>
      <c r="H1829" s="455">
        <v>724069</v>
      </c>
      <c r="I1829" s="455">
        <v>477771</v>
      </c>
      <c r="J1829" s="455">
        <v>512219</v>
      </c>
      <c r="K1829" s="455">
        <v>241914</v>
      </c>
      <c r="L1829" s="455">
        <v>124523</v>
      </c>
      <c r="M1829" s="455">
        <v>31784</v>
      </c>
      <c r="N1829" s="455">
        <v>24469</v>
      </c>
      <c r="O1829" s="455">
        <v>21379</v>
      </c>
      <c r="P1829" s="455">
        <v>17422</v>
      </c>
    </row>
    <row r="1830" spans="1:18">
      <c r="A1830" s="322" t="s">
        <v>290</v>
      </c>
      <c r="C1830" s="325">
        <v>2599296000</v>
      </c>
      <c r="D1830" s="322" t="s">
        <v>2169</v>
      </c>
    </row>
    <row r="1831" spans="1:18">
      <c r="A1831" s="322" t="s">
        <v>290</v>
      </c>
      <c r="C1831" s="325">
        <v>2612108000</v>
      </c>
      <c r="D1831" s="322" t="s">
        <v>2170</v>
      </c>
      <c r="E1831" s="455">
        <v>63417</v>
      </c>
      <c r="F1831" s="455">
        <v>72255</v>
      </c>
      <c r="G1831" s="455">
        <v>2795</v>
      </c>
      <c r="J1831" s="455">
        <v>94743</v>
      </c>
      <c r="K1831" s="455">
        <v>74477</v>
      </c>
      <c r="L1831" s="455">
        <v>74113</v>
      </c>
      <c r="M1831" s="455">
        <v>74698</v>
      </c>
      <c r="N1831" s="455">
        <v>86797</v>
      </c>
      <c r="O1831" s="455">
        <v>92213</v>
      </c>
      <c r="P1831" s="455">
        <v>81855</v>
      </c>
      <c r="Q1831" s="455">
        <v>90876</v>
      </c>
      <c r="R1831" s="455">
        <v>85719</v>
      </c>
    </row>
    <row r="1832" spans="1:18">
      <c r="A1832" s="322" t="s">
        <v>290</v>
      </c>
      <c r="C1832" s="325">
        <v>2612200000</v>
      </c>
      <c r="D1832" s="322" t="s">
        <v>2171</v>
      </c>
      <c r="Q1832" s="455">
        <v>15405</v>
      </c>
      <c r="R1832" s="455">
        <v>1709031</v>
      </c>
    </row>
    <row r="1833" spans="1:18">
      <c r="A1833" s="322" t="s">
        <v>290</v>
      </c>
      <c r="C1833" s="325">
        <v>2612300000</v>
      </c>
      <c r="D1833" s="322" t="s">
        <v>2172</v>
      </c>
      <c r="E1833" s="455">
        <v>1280</v>
      </c>
    </row>
    <row r="1834" spans="1:18">
      <c r="A1834" s="322" t="s">
        <v>290</v>
      </c>
      <c r="C1834" s="325">
        <v>2620110000</v>
      </c>
      <c r="D1834" s="322" t="s">
        <v>2173</v>
      </c>
      <c r="E1834" s="455">
        <v>278</v>
      </c>
      <c r="F1834" s="455">
        <v>232</v>
      </c>
      <c r="G1834" s="455">
        <v>1418</v>
      </c>
      <c r="H1834" s="455">
        <v>1874</v>
      </c>
      <c r="I1834" s="455">
        <v>2706</v>
      </c>
    </row>
    <row r="1835" spans="1:18">
      <c r="A1835" s="322" t="s">
        <v>290</v>
      </c>
      <c r="C1835" s="325">
        <v>2620130000</v>
      </c>
      <c r="D1835" s="322" t="s">
        <v>2174</v>
      </c>
      <c r="E1835" s="455">
        <v>29721</v>
      </c>
      <c r="F1835" s="455">
        <v>34284</v>
      </c>
      <c r="G1835" s="455">
        <v>40734</v>
      </c>
      <c r="H1835" s="455">
        <v>31072</v>
      </c>
      <c r="I1835" s="455">
        <v>11576</v>
      </c>
      <c r="J1835" s="455">
        <v>10342</v>
      </c>
      <c r="K1835" s="455">
        <v>11925</v>
      </c>
      <c r="L1835" s="455">
        <v>16440</v>
      </c>
      <c r="M1835" s="455">
        <v>11976</v>
      </c>
      <c r="N1835" s="455">
        <v>14373</v>
      </c>
      <c r="O1835" s="455">
        <v>14114</v>
      </c>
      <c r="P1835" s="455">
        <v>12099</v>
      </c>
      <c r="Q1835" s="455">
        <v>13420</v>
      </c>
      <c r="R1835" s="455">
        <v>13007</v>
      </c>
    </row>
    <row r="1836" spans="1:18">
      <c r="A1836" s="322" t="s">
        <v>290</v>
      </c>
      <c r="C1836" s="325">
        <v>2620140000</v>
      </c>
      <c r="D1836" s="322" t="s">
        <v>2175</v>
      </c>
      <c r="L1836" s="455">
        <v>82</v>
      </c>
      <c r="M1836" s="455">
        <v>51</v>
      </c>
      <c r="N1836" s="455">
        <v>22</v>
      </c>
      <c r="O1836" s="455">
        <v>24</v>
      </c>
      <c r="P1836" s="455">
        <v>16</v>
      </c>
      <c r="Q1836" s="455">
        <v>10</v>
      </c>
      <c r="R1836" s="455">
        <v>28</v>
      </c>
    </row>
    <row r="1837" spans="1:18">
      <c r="A1837" s="322" t="s">
        <v>290</v>
      </c>
      <c r="C1837" s="325">
        <v>2620150000</v>
      </c>
      <c r="D1837" s="322" t="s">
        <v>2176</v>
      </c>
      <c r="E1837" s="455">
        <v>857</v>
      </c>
      <c r="F1837" s="455">
        <v>1383</v>
      </c>
      <c r="G1837" s="455">
        <v>1712</v>
      </c>
      <c r="H1837" s="455">
        <v>1594</v>
      </c>
      <c r="I1837" s="455">
        <v>463</v>
      </c>
      <c r="J1837" s="455">
        <v>983</v>
      </c>
      <c r="K1837" s="455">
        <v>1011</v>
      </c>
      <c r="L1837" s="455">
        <v>1270</v>
      </c>
    </row>
    <row r="1838" spans="1:18">
      <c r="A1838" s="322" t="s">
        <v>290</v>
      </c>
      <c r="C1838" s="325">
        <v>2620164000</v>
      </c>
      <c r="D1838" s="322" t="s">
        <v>2177</v>
      </c>
      <c r="E1838" s="455">
        <v>43</v>
      </c>
      <c r="M1838" s="455">
        <v>12</v>
      </c>
      <c r="R1838" s="455">
        <v>13</v>
      </c>
    </row>
    <row r="1839" spans="1:18">
      <c r="A1839" s="322" t="s">
        <v>290</v>
      </c>
      <c r="C1839" s="325">
        <v>2620166000</v>
      </c>
      <c r="D1839" s="322" t="s">
        <v>2178</v>
      </c>
      <c r="E1839" s="455">
        <v>46</v>
      </c>
      <c r="H1839" s="455">
        <v>21</v>
      </c>
    </row>
    <row r="1840" spans="1:18">
      <c r="A1840" s="322" t="s">
        <v>290</v>
      </c>
      <c r="C1840" s="325">
        <v>2620180000</v>
      </c>
      <c r="D1840" s="322" t="s">
        <v>2179</v>
      </c>
      <c r="L1840" s="455">
        <v>2230</v>
      </c>
    </row>
    <row r="1841" spans="1:18">
      <c r="A1841" s="322" t="s">
        <v>290</v>
      </c>
      <c r="C1841" s="325">
        <v>2620210000</v>
      </c>
      <c r="D1841" s="322" t="s">
        <v>2180</v>
      </c>
    </row>
    <row r="1842" spans="1:18">
      <c r="A1842" s="322" t="s">
        <v>290</v>
      </c>
      <c r="C1842" s="325">
        <v>2620300000</v>
      </c>
      <c r="D1842" s="322" t="s">
        <v>2181</v>
      </c>
      <c r="F1842" s="455">
        <v>512</v>
      </c>
      <c r="G1842" s="455">
        <v>191</v>
      </c>
      <c r="H1842" s="455">
        <v>81</v>
      </c>
      <c r="I1842" s="455">
        <v>296</v>
      </c>
      <c r="J1842" s="455">
        <v>2174</v>
      </c>
      <c r="K1842" s="455">
        <v>1688</v>
      </c>
      <c r="L1842" s="455">
        <v>50</v>
      </c>
    </row>
    <row r="1843" spans="1:18">
      <c r="A1843" s="322" t="s">
        <v>290</v>
      </c>
      <c r="C1843" s="325">
        <v>2620400000</v>
      </c>
      <c r="D1843" s="322" t="s">
        <v>2182</v>
      </c>
    </row>
    <row r="1844" spans="1:18">
      <c r="A1844" s="322" t="s">
        <v>290</v>
      </c>
      <c r="C1844" s="325">
        <v>2630110000</v>
      </c>
      <c r="D1844" s="322" t="s">
        <v>2183</v>
      </c>
      <c r="E1844" s="455">
        <v>603</v>
      </c>
      <c r="F1844" s="455">
        <v>53539</v>
      </c>
      <c r="G1844" s="455">
        <v>184983</v>
      </c>
      <c r="I1844" s="455">
        <v>2</v>
      </c>
      <c r="J1844" s="455">
        <v>10</v>
      </c>
      <c r="K1844" s="455">
        <v>2</v>
      </c>
      <c r="L1844" s="455">
        <v>7</v>
      </c>
      <c r="M1844" s="455">
        <v>2000</v>
      </c>
      <c r="N1844" s="455">
        <v>3784</v>
      </c>
      <c r="O1844" s="455">
        <v>2393</v>
      </c>
      <c r="P1844" s="455">
        <v>2456</v>
      </c>
      <c r="Q1844" s="455">
        <v>3419</v>
      </c>
      <c r="R1844" s="455">
        <v>4741</v>
      </c>
    </row>
    <row r="1845" spans="1:18">
      <c r="A1845" s="322" t="s">
        <v>290</v>
      </c>
      <c r="C1845" s="325">
        <v>2630120000</v>
      </c>
      <c r="D1845" s="322" t="s">
        <v>2184</v>
      </c>
      <c r="E1845" s="455">
        <v>24470</v>
      </c>
      <c r="F1845" s="455">
        <v>46337</v>
      </c>
      <c r="G1845" s="455">
        <v>53179</v>
      </c>
      <c r="H1845" s="455">
        <v>41160</v>
      </c>
      <c r="I1845" s="455">
        <v>98</v>
      </c>
      <c r="J1845" s="455">
        <v>101</v>
      </c>
      <c r="K1845" s="455">
        <v>260</v>
      </c>
      <c r="L1845" s="455">
        <v>97</v>
      </c>
      <c r="M1845" s="455">
        <v>124</v>
      </c>
      <c r="N1845" s="455">
        <v>98</v>
      </c>
      <c r="O1845" s="455">
        <v>77</v>
      </c>
      <c r="P1845" s="455">
        <v>93</v>
      </c>
      <c r="Q1845" s="455">
        <v>91</v>
      </c>
      <c r="R1845" s="455">
        <v>170</v>
      </c>
    </row>
    <row r="1846" spans="1:18">
      <c r="A1846" s="322" t="s">
        <v>290</v>
      </c>
      <c r="C1846" s="325">
        <v>2630130000</v>
      </c>
      <c r="D1846" s="322" t="s">
        <v>2185</v>
      </c>
      <c r="K1846" s="455">
        <v>1841</v>
      </c>
      <c r="L1846" s="455">
        <v>268</v>
      </c>
      <c r="M1846" s="455">
        <v>1593</v>
      </c>
      <c r="N1846" s="455">
        <v>957</v>
      </c>
      <c r="O1846" s="455">
        <v>57</v>
      </c>
      <c r="P1846" s="455">
        <v>89</v>
      </c>
      <c r="Q1846" s="455">
        <v>62</v>
      </c>
      <c r="R1846" s="455">
        <v>44411</v>
      </c>
    </row>
    <row r="1847" spans="1:18">
      <c r="A1847" s="322" t="s">
        <v>290</v>
      </c>
      <c r="C1847" s="325">
        <v>2630210000</v>
      </c>
      <c r="D1847" s="322" t="s">
        <v>2186</v>
      </c>
      <c r="E1847" s="455">
        <v>20935</v>
      </c>
      <c r="F1847" s="455">
        <v>4853</v>
      </c>
      <c r="G1847" s="455">
        <v>21703</v>
      </c>
      <c r="H1847" s="455">
        <v>210832</v>
      </c>
      <c r="I1847" s="455">
        <v>111025</v>
      </c>
      <c r="J1847" s="455">
        <v>93448</v>
      </c>
      <c r="K1847" s="455">
        <v>166600</v>
      </c>
      <c r="L1847" s="455">
        <v>26312</v>
      </c>
    </row>
    <row r="1848" spans="1:18">
      <c r="A1848" s="322" t="s">
        <v>290</v>
      </c>
      <c r="C1848" s="325">
        <v>2630220000</v>
      </c>
      <c r="D1848" s="322" t="s">
        <v>2187</v>
      </c>
      <c r="K1848" s="455">
        <v>751</v>
      </c>
      <c r="L1848" s="455">
        <v>126</v>
      </c>
      <c r="M1848" s="455">
        <v>8</v>
      </c>
    </row>
    <row r="1849" spans="1:18">
      <c r="A1849" s="322" t="s">
        <v>290</v>
      </c>
      <c r="C1849" s="325">
        <v>2630232000</v>
      </c>
      <c r="D1849" s="322" t="s">
        <v>2188</v>
      </c>
      <c r="H1849" s="455">
        <v>37</v>
      </c>
      <c r="I1849" s="455">
        <v>32364</v>
      </c>
      <c r="J1849" s="455">
        <v>14270</v>
      </c>
      <c r="K1849" s="455">
        <v>26870</v>
      </c>
      <c r="L1849" s="455">
        <v>30752</v>
      </c>
      <c r="M1849" s="455">
        <v>29918</v>
      </c>
      <c r="N1849" s="455">
        <v>35153</v>
      </c>
      <c r="O1849" s="455">
        <v>32913</v>
      </c>
      <c r="P1849" s="455">
        <v>37649</v>
      </c>
      <c r="Q1849" s="455">
        <v>40816</v>
      </c>
      <c r="R1849" s="455">
        <v>51015</v>
      </c>
    </row>
    <row r="1850" spans="1:18">
      <c r="A1850" s="322" t="s">
        <v>290</v>
      </c>
      <c r="C1850" s="325">
        <v>2630233000</v>
      </c>
      <c r="D1850" s="322" t="s">
        <v>2189</v>
      </c>
      <c r="I1850" s="455">
        <v>131051</v>
      </c>
      <c r="J1850" s="455">
        <v>43200</v>
      </c>
      <c r="K1850" s="455">
        <v>145140</v>
      </c>
      <c r="L1850" s="455">
        <v>19680</v>
      </c>
    </row>
    <row r="1851" spans="1:18">
      <c r="A1851" s="322" t="s">
        <v>290</v>
      </c>
      <c r="C1851" s="325">
        <v>2630234000</v>
      </c>
      <c r="D1851" s="322" t="s">
        <v>2190</v>
      </c>
      <c r="K1851" s="455">
        <v>14969</v>
      </c>
      <c r="L1851" s="455">
        <v>12437</v>
      </c>
      <c r="M1851" s="455">
        <v>14940</v>
      </c>
      <c r="N1851" s="455">
        <v>8031</v>
      </c>
      <c r="O1851" s="455">
        <v>15643</v>
      </c>
      <c r="P1851" s="455">
        <v>16139</v>
      </c>
      <c r="Q1851" s="455">
        <v>33729</v>
      </c>
      <c r="R1851" s="455">
        <v>6381</v>
      </c>
    </row>
    <row r="1852" spans="1:18">
      <c r="A1852" s="322" t="s">
        <v>290</v>
      </c>
      <c r="C1852" s="325">
        <v>2630237000</v>
      </c>
      <c r="D1852" s="322" t="s">
        <v>2191</v>
      </c>
      <c r="H1852" s="455">
        <v>144193</v>
      </c>
      <c r="I1852" s="455">
        <v>240374</v>
      </c>
      <c r="J1852" s="455">
        <v>395705</v>
      </c>
      <c r="K1852" s="455">
        <v>227293</v>
      </c>
      <c r="L1852" s="455">
        <v>71250</v>
      </c>
      <c r="M1852" s="455">
        <v>40312</v>
      </c>
      <c r="N1852" s="455">
        <v>59705</v>
      </c>
      <c r="O1852" s="455">
        <v>170249</v>
      </c>
      <c r="P1852" s="455">
        <v>173545</v>
      </c>
      <c r="Q1852" s="455">
        <v>297707</v>
      </c>
      <c r="R1852" s="455">
        <v>1013897</v>
      </c>
    </row>
    <row r="1853" spans="1:18">
      <c r="A1853" s="322" t="s">
        <v>290</v>
      </c>
      <c r="C1853" s="325">
        <v>2630300000</v>
      </c>
      <c r="D1853" s="322" t="s">
        <v>2192</v>
      </c>
    </row>
    <row r="1854" spans="1:18">
      <c r="A1854" s="322" t="s">
        <v>290</v>
      </c>
      <c r="C1854" s="325">
        <v>2630403500</v>
      </c>
      <c r="D1854" s="322" t="s">
        <v>2193</v>
      </c>
      <c r="G1854" s="455">
        <v>15670</v>
      </c>
      <c r="H1854" s="455">
        <v>6140</v>
      </c>
      <c r="I1854" s="455">
        <v>2078</v>
      </c>
      <c r="J1854" s="455">
        <v>12500</v>
      </c>
      <c r="K1854" s="455">
        <v>10182</v>
      </c>
      <c r="L1854" s="455">
        <v>25070</v>
      </c>
      <c r="M1854" s="455">
        <v>31755</v>
      </c>
      <c r="N1854" s="455">
        <v>2144</v>
      </c>
      <c r="O1854" s="455">
        <v>4955</v>
      </c>
      <c r="P1854" s="455">
        <v>2221</v>
      </c>
      <c r="Q1854" s="455">
        <v>9386</v>
      </c>
      <c r="R1854" s="455">
        <v>14004</v>
      </c>
    </row>
    <row r="1855" spans="1:18">
      <c r="A1855" s="322" t="s">
        <v>290</v>
      </c>
      <c r="C1855" s="325">
        <v>2630403900</v>
      </c>
      <c r="D1855" s="322" t="s">
        <v>2194</v>
      </c>
      <c r="E1855" s="455">
        <v>168</v>
      </c>
      <c r="F1855" s="455">
        <v>131</v>
      </c>
      <c r="G1855" s="455">
        <v>260</v>
      </c>
      <c r="H1855" s="455">
        <v>209</v>
      </c>
      <c r="I1855" s="455">
        <v>187</v>
      </c>
      <c r="J1855" s="455">
        <v>8078</v>
      </c>
      <c r="K1855" s="455">
        <v>9331</v>
      </c>
      <c r="L1855" s="455">
        <v>74</v>
      </c>
      <c r="M1855" s="455">
        <v>69</v>
      </c>
      <c r="N1855" s="455">
        <v>8</v>
      </c>
      <c r="O1855" s="455">
        <v>63</v>
      </c>
      <c r="P1855" s="455">
        <v>50</v>
      </c>
      <c r="Q1855" s="455">
        <v>42</v>
      </c>
      <c r="R1855" s="455">
        <v>60</v>
      </c>
    </row>
    <row r="1856" spans="1:18">
      <c r="A1856" s="322" t="s">
        <v>290</v>
      </c>
      <c r="C1856" s="325">
        <v>2630404000</v>
      </c>
      <c r="D1856" s="322" t="s">
        <v>2195</v>
      </c>
    </row>
    <row r="1857" spans="1:18">
      <c r="A1857" s="322" t="s">
        <v>290</v>
      </c>
      <c r="C1857" s="325">
        <v>2630405000</v>
      </c>
      <c r="D1857" s="322" t="s">
        <v>2196</v>
      </c>
      <c r="E1857" s="455">
        <v>12095</v>
      </c>
      <c r="F1857" s="455">
        <v>57550</v>
      </c>
      <c r="G1857" s="455">
        <v>59133</v>
      </c>
      <c r="H1857" s="455">
        <v>36006</v>
      </c>
      <c r="I1857" s="455">
        <v>34660</v>
      </c>
      <c r="J1857" s="455">
        <v>106327</v>
      </c>
      <c r="K1857" s="455">
        <v>2100</v>
      </c>
    </row>
    <row r="1858" spans="1:18">
      <c r="A1858" s="322" t="s">
        <v>290</v>
      </c>
      <c r="C1858" s="325">
        <v>2630406000</v>
      </c>
      <c r="D1858" s="322" t="s">
        <v>2197</v>
      </c>
    </row>
    <row r="1859" spans="1:18">
      <c r="A1859" s="322" t="s">
        <v>290</v>
      </c>
      <c r="C1859" s="325">
        <v>2630407000</v>
      </c>
      <c r="D1859" s="322" t="s">
        <v>2198</v>
      </c>
    </row>
    <row r="1860" spans="1:18">
      <c r="A1860" s="322" t="s">
        <v>290</v>
      </c>
      <c r="C1860" s="325">
        <v>2630502000</v>
      </c>
      <c r="D1860" s="322" t="s">
        <v>2199</v>
      </c>
      <c r="E1860" s="455">
        <v>55310</v>
      </c>
      <c r="F1860" s="455">
        <v>34945</v>
      </c>
      <c r="G1860" s="455">
        <v>6890</v>
      </c>
      <c r="I1860" s="455">
        <v>658</v>
      </c>
    </row>
    <row r="1861" spans="1:18">
      <c r="A1861" s="322" t="s">
        <v>290</v>
      </c>
      <c r="C1861" s="325">
        <v>2630508000</v>
      </c>
      <c r="D1861" s="322" t="s">
        <v>2200</v>
      </c>
      <c r="E1861" s="455">
        <v>47</v>
      </c>
      <c r="F1861" s="455">
        <v>27</v>
      </c>
      <c r="G1861" s="455">
        <v>30</v>
      </c>
      <c r="H1861" s="455">
        <v>2018</v>
      </c>
      <c r="I1861" s="455">
        <v>1899</v>
      </c>
      <c r="J1861" s="455">
        <v>12212</v>
      </c>
      <c r="K1861" s="455">
        <v>50157</v>
      </c>
      <c r="L1861" s="455">
        <v>93442</v>
      </c>
      <c r="M1861" s="455">
        <v>101392</v>
      </c>
      <c r="N1861" s="455">
        <v>106357</v>
      </c>
      <c r="O1861" s="455">
        <v>133289</v>
      </c>
      <c r="P1861" s="455">
        <v>118785</v>
      </c>
      <c r="Q1861" s="455">
        <v>140108</v>
      </c>
      <c r="R1861" s="455">
        <v>125581</v>
      </c>
    </row>
    <row r="1862" spans="1:18">
      <c r="A1862" s="322" t="s">
        <v>290</v>
      </c>
      <c r="C1862" s="325">
        <v>2640202000</v>
      </c>
      <c r="D1862" s="322" t="s">
        <v>2201</v>
      </c>
      <c r="E1862" s="455">
        <v>2872118</v>
      </c>
      <c r="F1862" s="455">
        <v>2068656</v>
      </c>
      <c r="G1862" s="455">
        <v>865880</v>
      </c>
      <c r="H1862" s="455">
        <v>389221</v>
      </c>
      <c r="I1862" s="455">
        <v>162528</v>
      </c>
      <c r="J1862" s="455">
        <v>114467</v>
      </c>
      <c r="K1862" s="455">
        <v>58136</v>
      </c>
      <c r="L1862" s="455">
        <v>23801</v>
      </c>
      <c r="M1862" s="455">
        <v>17596</v>
      </c>
      <c r="N1862" s="455">
        <v>24167</v>
      </c>
      <c r="O1862" s="455">
        <v>17789</v>
      </c>
      <c r="P1862" s="455">
        <v>27804</v>
      </c>
      <c r="Q1862" s="455">
        <v>12729</v>
      </c>
      <c r="R1862" s="455">
        <v>16033</v>
      </c>
    </row>
    <row r="1863" spans="1:18">
      <c r="A1863" s="322" t="s">
        <v>290</v>
      </c>
      <c r="C1863" s="325">
        <v>2640204000</v>
      </c>
      <c r="D1863" s="322" t="s">
        <v>2202</v>
      </c>
      <c r="I1863" s="455">
        <v>6398</v>
      </c>
      <c r="J1863" s="455">
        <v>9422</v>
      </c>
    </row>
    <row r="1864" spans="1:18">
      <c r="A1864" s="322" t="s">
        <v>290</v>
      </c>
      <c r="C1864" s="325">
        <v>2611502000</v>
      </c>
      <c r="D1864" s="322" t="s">
        <v>2203</v>
      </c>
      <c r="Q1864" s="455">
        <v>3082326</v>
      </c>
      <c r="R1864" s="455">
        <v>1576634</v>
      </c>
    </row>
    <row r="1865" spans="1:18">
      <c r="A1865" s="322" t="s">
        <v>290</v>
      </c>
      <c r="C1865" s="325">
        <v>2640209000</v>
      </c>
      <c r="D1865" s="322" t="s">
        <v>2204</v>
      </c>
      <c r="E1865" s="455">
        <v>1025456</v>
      </c>
      <c r="F1865" s="455">
        <v>711295</v>
      </c>
      <c r="G1865" s="455">
        <v>509179</v>
      </c>
      <c r="H1865" s="455">
        <v>376671</v>
      </c>
      <c r="I1865" s="455">
        <v>397023</v>
      </c>
      <c r="J1865" s="455">
        <v>414748</v>
      </c>
      <c r="K1865" s="455">
        <v>376919</v>
      </c>
      <c r="L1865" s="455">
        <v>206454</v>
      </c>
      <c r="M1865" s="455">
        <v>125082</v>
      </c>
      <c r="N1865" s="455">
        <v>173053</v>
      </c>
      <c r="O1865" s="455">
        <v>239081</v>
      </c>
      <c r="P1865" s="455">
        <v>109334</v>
      </c>
      <c r="Q1865" s="455">
        <v>190730</v>
      </c>
      <c r="R1865" s="455">
        <v>33475</v>
      </c>
    </row>
    <row r="1866" spans="1:18">
      <c r="A1866" s="322" t="s">
        <v>290</v>
      </c>
      <c r="C1866" s="325">
        <v>2640310000</v>
      </c>
      <c r="D1866" s="322" t="s">
        <v>2205</v>
      </c>
      <c r="O1866" s="455">
        <v>17</v>
      </c>
      <c r="P1866" s="455">
        <v>29</v>
      </c>
      <c r="Q1866" s="455">
        <v>116</v>
      </c>
      <c r="R1866" s="455">
        <v>6360</v>
      </c>
    </row>
    <row r="1867" spans="1:18">
      <c r="A1867" s="322" t="s">
        <v>290</v>
      </c>
      <c r="C1867" s="325">
        <v>2611505000</v>
      </c>
      <c r="D1867" s="322" t="s">
        <v>2206</v>
      </c>
      <c r="Q1867" s="455">
        <v>15609</v>
      </c>
      <c r="R1867" s="455">
        <v>14079</v>
      </c>
    </row>
    <row r="1868" spans="1:18">
      <c r="A1868" s="322" t="s">
        <v>290</v>
      </c>
      <c r="C1868" s="325">
        <v>2640320000</v>
      </c>
      <c r="D1868" s="322" t="s">
        <v>2207</v>
      </c>
      <c r="E1868" s="455">
        <v>50</v>
      </c>
      <c r="F1868" s="455">
        <v>57</v>
      </c>
      <c r="G1868" s="455">
        <v>506</v>
      </c>
      <c r="H1868" s="455">
        <v>232</v>
      </c>
      <c r="I1868" s="455">
        <v>168</v>
      </c>
      <c r="J1868" s="455">
        <v>45</v>
      </c>
      <c r="K1868" s="455">
        <v>63</v>
      </c>
      <c r="L1868" s="455">
        <v>164</v>
      </c>
      <c r="M1868" s="455">
        <v>89</v>
      </c>
      <c r="N1868" s="455">
        <v>165</v>
      </c>
      <c r="O1868" s="455">
        <v>215</v>
      </c>
      <c r="P1868" s="455">
        <v>85</v>
      </c>
      <c r="Q1868" s="455">
        <v>22</v>
      </c>
      <c r="R1868" s="455">
        <v>39</v>
      </c>
    </row>
    <row r="1869" spans="1:18">
      <c r="A1869" s="322" t="s">
        <v>290</v>
      </c>
      <c r="C1869" s="325">
        <v>2640330000</v>
      </c>
      <c r="D1869" s="322" t="s">
        <v>2208</v>
      </c>
      <c r="E1869" s="455">
        <v>130</v>
      </c>
      <c r="F1869" s="455">
        <v>157</v>
      </c>
      <c r="G1869" s="455">
        <v>163</v>
      </c>
      <c r="H1869" s="455">
        <v>155</v>
      </c>
      <c r="I1869" s="455">
        <v>38777</v>
      </c>
    </row>
    <row r="1870" spans="1:18">
      <c r="A1870" s="322" t="s">
        <v>290</v>
      </c>
      <c r="C1870" s="325">
        <v>2640346000</v>
      </c>
      <c r="D1870" s="322" t="s">
        <v>2209</v>
      </c>
      <c r="E1870" s="455">
        <v>346</v>
      </c>
      <c r="F1870" s="455">
        <v>74</v>
      </c>
    </row>
    <row r="1871" spans="1:18">
      <c r="A1871" s="322" t="s">
        <v>290</v>
      </c>
      <c r="C1871" s="325">
        <v>2640517000</v>
      </c>
      <c r="D1871" s="322" t="s">
        <v>2210</v>
      </c>
    </row>
    <row r="1872" spans="1:18">
      <c r="A1872" s="322" t="s">
        <v>290</v>
      </c>
      <c r="C1872" s="325">
        <v>2640518000</v>
      </c>
      <c r="D1872" s="322" t="s">
        <v>2211</v>
      </c>
    </row>
    <row r="1873" spans="1:18">
      <c r="A1873" s="322" t="s">
        <v>290</v>
      </c>
      <c r="C1873" s="325">
        <v>2640520000</v>
      </c>
      <c r="D1873" s="322" t="s">
        <v>2212</v>
      </c>
    </row>
    <row r="1874" spans="1:18">
      <c r="A1874" s="322" t="s">
        <v>290</v>
      </c>
      <c r="C1874" s="325">
        <v>2651118000</v>
      </c>
      <c r="D1874" s="322" t="s">
        <v>2213</v>
      </c>
      <c r="G1874" s="455">
        <v>2</v>
      </c>
      <c r="O1874" s="455">
        <v>39229</v>
      </c>
      <c r="P1874" s="455">
        <v>57567</v>
      </c>
      <c r="Q1874" s="455">
        <v>72023</v>
      </c>
      <c r="R1874" s="455">
        <v>76246</v>
      </c>
    </row>
    <row r="1875" spans="1:18">
      <c r="A1875" s="322" t="s">
        <v>290</v>
      </c>
      <c r="C1875" s="325">
        <v>2651123500</v>
      </c>
      <c r="D1875" s="322" t="s">
        <v>2214</v>
      </c>
      <c r="G1875" s="455">
        <v>6</v>
      </c>
      <c r="H1875" s="455">
        <v>5</v>
      </c>
      <c r="Q1875" s="455">
        <v>24</v>
      </c>
    </row>
    <row r="1876" spans="1:18">
      <c r="A1876" s="322" t="s">
        <v>290</v>
      </c>
      <c r="C1876" s="325">
        <v>2651123900</v>
      </c>
      <c r="D1876" s="322" t="s">
        <v>2215</v>
      </c>
      <c r="E1876" s="455">
        <v>1156</v>
      </c>
      <c r="F1876" s="455">
        <v>1390</v>
      </c>
      <c r="G1876" s="455">
        <v>1322</v>
      </c>
      <c r="H1876" s="455">
        <v>743</v>
      </c>
      <c r="I1876" s="455">
        <v>683</v>
      </c>
      <c r="J1876" s="455">
        <v>2809</v>
      </c>
      <c r="K1876" s="455">
        <v>2076</v>
      </c>
      <c r="L1876" s="455">
        <v>7452</v>
      </c>
      <c r="M1876" s="455">
        <v>1877</v>
      </c>
      <c r="N1876" s="455">
        <v>2352</v>
      </c>
      <c r="O1876" s="455">
        <v>755</v>
      </c>
      <c r="P1876" s="455">
        <v>837</v>
      </c>
    </row>
    <row r="1877" spans="1:18">
      <c r="A1877" s="322" t="s">
        <v>290</v>
      </c>
      <c r="C1877" s="325">
        <v>2651127000</v>
      </c>
      <c r="D1877" s="322" t="s">
        <v>2216</v>
      </c>
      <c r="F1877" s="455">
        <v>1</v>
      </c>
      <c r="I1877" s="455">
        <v>27</v>
      </c>
      <c r="J1877" s="455">
        <v>27</v>
      </c>
      <c r="K1877" s="455">
        <v>25</v>
      </c>
    </row>
    <row r="1878" spans="1:18">
      <c r="A1878" s="322" t="s">
        <v>290</v>
      </c>
      <c r="C1878" s="325">
        <v>2651205000</v>
      </c>
      <c r="D1878" s="322" t="s">
        <v>2217</v>
      </c>
      <c r="K1878" s="455">
        <v>280899</v>
      </c>
      <c r="L1878" s="455">
        <v>320122</v>
      </c>
      <c r="M1878" s="455">
        <v>402900</v>
      </c>
      <c r="N1878" s="455">
        <v>421635</v>
      </c>
      <c r="O1878" s="455">
        <v>622341</v>
      </c>
      <c r="P1878" s="455">
        <v>683561</v>
      </c>
      <c r="Q1878" s="455">
        <v>1144934</v>
      </c>
      <c r="R1878" s="455">
        <v>966681</v>
      </c>
    </row>
    <row r="1879" spans="1:18">
      <c r="A1879" s="322" t="s">
        <v>290</v>
      </c>
      <c r="C1879" s="325">
        <v>2651208000</v>
      </c>
      <c r="D1879" s="322" t="s">
        <v>2218</v>
      </c>
    </row>
    <row r="1880" spans="1:18">
      <c r="A1880" s="322" t="s">
        <v>290</v>
      </c>
      <c r="C1880" s="325">
        <v>2651320000</v>
      </c>
      <c r="D1880" s="322" t="s">
        <v>2219</v>
      </c>
      <c r="I1880" s="455">
        <v>4</v>
      </c>
    </row>
    <row r="1881" spans="1:18">
      <c r="A1881" s="322" t="s">
        <v>290</v>
      </c>
      <c r="C1881" s="325">
        <v>2651410000</v>
      </c>
      <c r="D1881" s="322" t="s">
        <v>2220</v>
      </c>
      <c r="H1881" s="455">
        <v>1325</v>
      </c>
      <c r="I1881" s="455">
        <v>420</v>
      </c>
      <c r="J1881" s="455">
        <v>367</v>
      </c>
      <c r="K1881" s="455">
        <v>1100</v>
      </c>
      <c r="L1881" s="455">
        <v>449</v>
      </c>
      <c r="M1881" s="455">
        <v>2209</v>
      </c>
      <c r="N1881" s="455">
        <v>982</v>
      </c>
      <c r="O1881" s="455">
        <v>3453</v>
      </c>
      <c r="P1881" s="455">
        <v>2365</v>
      </c>
      <c r="Q1881" s="455">
        <v>1867</v>
      </c>
      <c r="R1881" s="455">
        <v>7573</v>
      </c>
    </row>
    <row r="1882" spans="1:18">
      <c r="A1882" s="322" t="s">
        <v>290</v>
      </c>
      <c r="C1882" s="325">
        <v>2651433000</v>
      </c>
      <c r="D1882" s="322" t="s">
        <v>2221</v>
      </c>
      <c r="E1882" s="455">
        <v>21</v>
      </c>
      <c r="F1882" s="455">
        <v>11</v>
      </c>
      <c r="G1882" s="455">
        <v>12</v>
      </c>
      <c r="H1882" s="455">
        <v>7</v>
      </c>
      <c r="N1882" s="455">
        <v>561</v>
      </c>
      <c r="O1882" s="455">
        <v>896</v>
      </c>
      <c r="P1882" s="455">
        <v>417</v>
      </c>
      <c r="Q1882" s="455">
        <v>335</v>
      </c>
      <c r="R1882" s="455">
        <v>345</v>
      </c>
    </row>
    <row r="1883" spans="1:18">
      <c r="A1883" s="322" t="s">
        <v>290</v>
      </c>
      <c r="C1883" s="325">
        <v>2651440000</v>
      </c>
      <c r="D1883" s="322" t="s">
        <v>2222</v>
      </c>
      <c r="J1883" s="455">
        <v>7500</v>
      </c>
      <c r="K1883" s="455">
        <v>8164</v>
      </c>
      <c r="L1883" s="455">
        <v>5330</v>
      </c>
      <c r="M1883" s="455">
        <v>4619</v>
      </c>
      <c r="N1883" s="455">
        <v>5543</v>
      </c>
      <c r="O1883" s="455">
        <v>10506</v>
      </c>
      <c r="P1883" s="455">
        <v>477013</v>
      </c>
      <c r="Q1883" s="455">
        <v>193108</v>
      </c>
      <c r="R1883" s="455">
        <v>344616</v>
      </c>
    </row>
    <row r="1884" spans="1:18">
      <c r="A1884" s="322" t="s">
        <v>290</v>
      </c>
      <c r="C1884" s="325">
        <v>2651453000</v>
      </c>
      <c r="D1884" s="322" t="s">
        <v>2223</v>
      </c>
      <c r="L1884" s="455">
        <v>2084</v>
      </c>
      <c r="M1884" s="455">
        <v>410</v>
      </c>
    </row>
    <row r="1885" spans="1:18">
      <c r="A1885" s="322" t="s">
        <v>290</v>
      </c>
      <c r="C1885" s="325">
        <v>2651455500</v>
      </c>
      <c r="D1885" s="322" t="s">
        <v>2224</v>
      </c>
      <c r="E1885" s="455">
        <v>1</v>
      </c>
      <c r="G1885" s="455">
        <v>1</v>
      </c>
      <c r="K1885" s="455">
        <v>37</v>
      </c>
      <c r="L1885" s="455">
        <v>47</v>
      </c>
      <c r="M1885" s="455">
        <v>42</v>
      </c>
      <c r="N1885" s="455">
        <v>15</v>
      </c>
      <c r="O1885" s="455">
        <v>25</v>
      </c>
      <c r="P1885" s="455">
        <v>25</v>
      </c>
      <c r="Q1885" s="455">
        <v>22</v>
      </c>
      <c r="R1885" s="455">
        <v>12</v>
      </c>
    </row>
    <row r="1886" spans="1:18">
      <c r="A1886" s="322" t="s">
        <v>290</v>
      </c>
      <c r="C1886" s="325">
        <v>2651455900</v>
      </c>
      <c r="D1886" s="322" t="s">
        <v>2225</v>
      </c>
      <c r="K1886" s="455">
        <v>1376</v>
      </c>
      <c r="L1886" s="455">
        <v>1829</v>
      </c>
      <c r="M1886" s="455">
        <v>1525</v>
      </c>
      <c r="N1886" s="455">
        <v>1613</v>
      </c>
      <c r="O1886" s="455">
        <v>765</v>
      </c>
      <c r="P1886" s="455">
        <v>103</v>
      </c>
    </row>
    <row r="1887" spans="1:18">
      <c r="A1887" s="322" t="s">
        <v>290</v>
      </c>
      <c r="C1887" s="325">
        <v>2651513500</v>
      </c>
      <c r="D1887" s="322" t="s">
        <v>2226</v>
      </c>
      <c r="E1887" s="455">
        <v>11</v>
      </c>
    </row>
    <row r="1888" spans="1:18">
      <c r="A1888" s="322" t="s">
        <v>290</v>
      </c>
      <c r="C1888" s="325">
        <v>2651517500</v>
      </c>
      <c r="D1888" s="322" t="s">
        <v>2227</v>
      </c>
      <c r="E1888" s="455">
        <v>4</v>
      </c>
      <c r="I1888" s="455">
        <v>1</v>
      </c>
    </row>
    <row r="1889" spans="1:18">
      <c r="A1889" s="322" t="s">
        <v>290</v>
      </c>
      <c r="C1889" s="325">
        <v>2651523900</v>
      </c>
      <c r="D1889" s="322" t="s">
        <v>2228</v>
      </c>
      <c r="E1889" s="455">
        <v>79</v>
      </c>
      <c r="F1889" s="455">
        <v>112</v>
      </c>
      <c r="G1889" s="455">
        <v>64</v>
      </c>
      <c r="H1889" s="455">
        <v>65</v>
      </c>
      <c r="I1889" s="455">
        <v>26</v>
      </c>
      <c r="J1889" s="455">
        <v>18</v>
      </c>
      <c r="K1889" s="455">
        <v>7</v>
      </c>
      <c r="Q1889" s="455">
        <v>4815</v>
      </c>
      <c r="R1889" s="455">
        <v>284523</v>
      </c>
    </row>
    <row r="1890" spans="1:18">
      <c r="A1890" s="322" t="s">
        <v>290</v>
      </c>
      <c r="C1890" s="325">
        <v>2651525900</v>
      </c>
      <c r="D1890" s="322" t="s">
        <v>2229</v>
      </c>
      <c r="E1890" s="455">
        <v>5065</v>
      </c>
      <c r="F1890" s="455">
        <v>12563</v>
      </c>
      <c r="G1890" s="455">
        <v>31547</v>
      </c>
      <c r="H1890" s="455">
        <v>42288</v>
      </c>
      <c r="I1890" s="455">
        <v>15899</v>
      </c>
      <c r="J1890" s="455">
        <v>8851</v>
      </c>
      <c r="K1890" s="455">
        <v>694</v>
      </c>
    </row>
    <row r="1891" spans="1:18">
      <c r="A1891" s="322" t="s">
        <v>290</v>
      </c>
      <c r="C1891" s="325">
        <v>2651527100</v>
      </c>
      <c r="D1891" s="322" t="s">
        <v>2230</v>
      </c>
      <c r="G1891" s="455">
        <v>52</v>
      </c>
      <c r="H1891" s="455">
        <v>1</v>
      </c>
      <c r="J1891" s="455">
        <v>202401</v>
      </c>
      <c r="K1891" s="455">
        <v>117742</v>
      </c>
      <c r="L1891" s="455">
        <v>80</v>
      </c>
      <c r="M1891" s="455">
        <v>44</v>
      </c>
      <c r="O1891" s="455">
        <v>15</v>
      </c>
      <c r="Q1891" s="455">
        <v>13</v>
      </c>
      <c r="R1891" s="455">
        <v>60</v>
      </c>
    </row>
    <row r="1892" spans="1:18">
      <c r="A1892" s="322" t="s">
        <v>290</v>
      </c>
      <c r="C1892" s="325">
        <v>2651527400</v>
      </c>
      <c r="D1892" s="322" t="s">
        <v>2231</v>
      </c>
      <c r="G1892" s="455">
        <v>194</v>
      </c>
    </row>
    <row r="1893" spans="1:18">
      <c r="A1893" s="322" t="s">
        <v>290</v>
      </c>
      <c r="C1893" s="325">
        <v>2651527900</v>
      </c>
      <c r="D1893" s="322" t="s">
        <v>2232</v>
      </c>
      <c r="E1893" s="455">
        <v>95</v>
      </c>
      <c r="F1893" s="455">
        <v>83</v>
      </c>
      <c r="H1893" s="455">
        <v>55</v>
      </c>
      <c r="P1893" s="455">
        <v>4416</v>
      </c>
      <c r="Q1893" s="455">
        <v>8253</v>
      </c>
      <c r="R1893" s="455">
        <v>12123</v>
      </c>
    </row>
    <row r="1894" spans="1:18">
      <c r="A1894" s="322" t="s">
        <v>290</v>
      </c>
      <c r="C1894" s="325">
        <v>2651528300</v>
      </c>
      <c r="D1894" s="322" t="s">
        <v>2233</v>
      </c>
      <c r="E1894" s="455">
        <v>5551</v>
      </c>
      <c r="F1894" s="455">
        <v>5061</v>
      </c>
      <c r="G1894" s="455">
        <v>4683</v>
      </c>
      <c r="H1894" s="455">
        <v>2168</v>
      </c>
      <c r="I1894" s="455">
        <v>1910</v>
      </c>
      <c r="J1894" s="455">
        <v>2082</v>
      </c>
      <c r="K1894" s="455">
        <v>1551</v>
      </c>
      <c r="L1894" s="455">
        <v>2531</v>
      </c>
      <c r="M1894" s="455">
        <v>4623</v>
      </c>
      <c r="N1894" s="455">
        <v>11975</v>
      </c>
      <c r="O1894" s="455">
        <v>22379</v>
      </c>
      <c r="P1894" s="455">
        <v>35650</v>
      </c>
      <c r="Q1894" s="455">
        <v>36837</v>
      </c>
    </row>
    <row r="1895" spans="1:18">
      <c r="A1895" s="322" t="s">
        <v>290</v>
      </c>
      <c r="C1895" s="325">
        <v>2651531300</v>
      </c>
      <c r="D1895" s="322" t="s">
        <v>2234</v>
      </c>
      <c r="E1895" s="455">
        <v>700</v>
      </c>
      <c r="G1895" s="455">
        <v>79</v>
      </c>
    </row>
    <row r="1896" spans="1:18">
      <c r="A1896" s="322" t="s">
        <v>290</v>
      </c>
      <c r="C1896" s="325">
        <v>2651533000</v>
      </c>
      <c r="D1896" s="322" t="s">
        <v>2235</v>
      </c>
      <c r="K1896" s="455">
        <v>35</v>
      </c>
      <c r="L1896" s="455">
        <v>36</v>
      </c>
      <c r="M1896" s="455">
        <v>42</v>
      </c>
      <c r="N1896" s="455">
        <v>42</v>
      </c>
      <c r="O1896" s="455">
        <v>59</v>
      </c>
      <c r="P1896" s="455">
        <v>46</v>
      </c>
      <c r="Q1896" s="455">
        <v>304</v>
      </c>
      <c r="R1896" s="455">
        <v>5864</v>
      </c>
    </row>
    <row r="1897" spans="1:18">
      <c r="A1897" s="322" t="s">
        <v>290</v>
      </c>
      <c r="C1897" s="325">
        <v>2651535000</v>
      </c>
      <c r="D1897" s="322" t="s">
        <v>2236</v>
      </c>
      <c r="G1897" s="455">
        <v>2</v>
      </c>
      <c r="J1897" s="455">
        <v>9571</v>
      </c>
      <c r="K1897" s="455">
        <v>3861</v>
      </c>
      <c r="L1897" s="455">
        <v>2508</v>
      </c>
      <c r="M1897" s="455">
        <v>2162</v>
      </c>
      <c r="N1897" s="455">
        <v>2117</v>
      </c>
      <c r="O1897" s="455">
        <v>2618</v>
      </c>
      <c r="P1897" s="455">
        <v>3798</v>
      </c>
    </row>
    <row r="1898" spans="1:18">
      <c r="A1898" s="322" t="s">
        <v>290</v>
      </c>
      <c r="C1898" s="325">
        <v>2651538100</v>
      </c>
      <c r="D1898" s="322" t="s">
        <v>2237</v>
      </c>
      <c r="H1898" s="455">
        <v>1</v>
      </c>
    </row>
    <row r="1899" spans="1:18">
      <c r="A1899" s="322" t="s">
        <v>290</v>
      </c>
      <c r="C1899" s="325">
        <v>2651538300</v>
      </c>
      <c r="D1899" s="322" t="s">
        <v>2238</v>
      </c>
      <c r="E1899" s="455">
        <v>7</v>
      </c>
      <c r="F1899" s="455">
        <v>5</v>
      </c>
      <c r="G1899" s="455">
        <v>9</v>
      </c>
    </row>
    <row r="1900" spans="1:18">
      <c r="A1900" s="322" t="s">
        <v>290</v>
      </c>
      <c r="C1900" s="325">
        <v>2651539000</v>
      </c>
      <c r="D1900" s="322" t="s">
        <v>2239</v>
      </c>
      <c r="E1900" s="455">
        <v>1004</v>
      </c>
    </row>
    <row r="1901" spans="1:18">
      <c r="A1901" s="322" t="s">
        <v>290</v>
      </c>
      <c r="C1901" s="325">
        <v>2651125000</v>
      </c>
      <c r="D1901" s="322" t="s">
        <v>2240</v>
      </c>
      <c r="Q1901" s="455">
        <v>1</v>
      </c>
    </row>
    <row r="1902" spans="1:18">
      <c r="A1902" s="322" t="s">
        <v>290</v>
      </c>
      <c r="C1902" s="325">
        <v>2651633000</v>
      </c>
      <c r="D1902" s="322" t="s">
        <v>2241</v>
      </c>
      <c r="E1902" s="455">
        <v>1</v>
      </c>
    </row>
    <row r="1903" spans="1:18">
      <c r="A1903" s="322" t="s">
        <v>290</v>
      </c>
      <c r="C1903" s="325">
        <v>2651635000</v>
      </c>
      <c r="D1903" s="322" t="s">
        <v>2242</v>
      </c>
      <c r="E1903" s="455">
        <v>107848</v>
      </c>
      <c r="F1903" s="455">
        <v>135345</v>
      </c>
      <c r="G1903" s="455">
        <v>170150</v>
      </c>
      <c r="H1903" s="455">
        <v>181159</v>
      </c>
      <c r="I1903" s="455">
        <v>145677</v>
      </c>
      <c r="J1903" s="455">
        <v>129057</v>
      </c>
      <c r="K1903" s="455">
        <v>135267</v>
      </c>
      <c r="L1903" s="455">
        <v>237036</v>
      </c>
      <c r="M1903" s="455">
        <v>190935</v>
      </c>
      <c r="N1903" s="455">
        <v>92172</v>
      </c>
      <c r="O1903" s="455">
        <v>45577</v>
      </c>
      <c r="P1903" s="455">
        <v>65446</v>
      </c>
      <c r="Q1903" s="455">
        <v>36457</v>
      </c>
      <c r="R1903" s="455">
        <v>314540</v>
      </c>
    </row>
    <row r="1904" spans="1:18">
      <c r="A1904" s="322" t="s">
        <v>290</v>
      </c>
      <c r="C1904" s="325">
        <v>2651637000</v>
      </c>
      <c r="D1904" s="322" t="s">
        <v>2243</v>
      </c>
      <c r="E1904" s="455">
        <v>216800</v>
      </c>
      <c r="F1904" s="455">
        <v>201035</v>
      </c>
      <c r="G1904" s="455">
        <v>150670</v>
      </c>
      <c r="H1904" s="455">
        <v>126899</v>
      </c>
      <c r="I1904" s="455">
        <v>127591</v>
      </c>
      <c r="J1904" s="455">
        <v>142955</v>
      </c>
      <c r="K1904" s="455">
        <v>94919</v>
      </c>
      <c r="L1904" s="455">
        <v>138730</v>
      </c>
      <c r="M1904" s="455">
        <v>150434</v>
      </c>
      <c r="N1904" s="455">
        <v>126653</v>
      </c>
      <c r="O1904" s="455">
        <v>164586</v>
      </c>
      <c r="P1904" s="455">
        <v>219928</v>
      </c>
      <c r="Q1904" s="455">
        <v>364582</v>
      </c>
      <c r="R1904" s="455">
        <v>140532</v>
      </c>
    </row>
    <row r="1905" spans="1:18">
      <c r="A1905" s="322" t="s">
        <v>290</v>
      </c>
      <c r="C1905" s="325">
        <v>2651643000</v>
      </c>
      <c r="D1905" s="322" t="s">
        <v>2244</v>
      </c>
      <c r="J1905" s="455">
        <v>114</v>
      </c>
      <c r="K1905" s="455">
        <v>79</v>
      </c>
      <c r="M1905" s="455">
        <v>223</v>
      </c>
    </row>
    <row r="1906" spans="1:18">
      <c r="A1906" s="322" t="s">
        <v>290</v>
      </c>
      <c r="C1906" s="325">
        <v>2651431000</v>
      </c>
      <c r="D1906" s="322" t="s">
        <v>2245</v>
      </c>
      <c r="R1906" s="455">
        <v>30</v>
      </c>
    </row>
    <row r="1907" spans="1:18">
      <c r="A1907" s="322" t="s">
        <v>290</v>
      </c>
      <c r="C1907" s="325">
        <v>2651645500</v>
      </c>
      <c r="D1907" s="322" t="s">
        <v>2246</v>
      </c>
      <c r="M1907" s="455">
        <v>16</v>
      </c>
    </row>
    <row r="1908" spans="1:18">
      <c r="A1908" s="322" t="s">
        <v>290</v>
      </c>
      <c r="C1908" s="325">
        <v>2651650000</v>
      </c>
      <c r="D1908" s="322" t="s">
        <v>2247</v>
      </c>
      <c r="J1908" s="455">
        <v>39</v>
      </c>
      <c r="K1908" s="455">
        <v>1</v>
      </c>
      <c r="N1908" s="455">
        <v>1</v>
      </c>
    </row>
    <row r="1909" spans="1:18">
      <c r="A1909" s="322" t="s">
        <v>290</v>
      </c>
      <c r="C1909" s="325">
        <v>2651662000</v>
      </c>
      <c r="D1909" s="322" t="s">
        <v>2248</v>
      </c>
      <c r="L1909" s="455">
        <v>604</v>
      </c>
    </row>
    <row r="1910" spans="1:18">
      <c r="A1910" s="322" t="s">
        <v>290</v>
      </c>
      <c r="C1910" s="325">
        <v>2651663000</v>
      </c>
      <c r="D1910" s="322" t="s">
        <v>2249</v>
      </c>
      <c r="E1910" s="455">
        <v>9443</v>
      </c>
      <c r="F1910" s="455">
        <v>13086</v>
      </c>
      <c r="G1910" s="455">
        <v>11527</v>
      </c>
      <c r="H1910" s="455">
        <v>13593</v>
      </c>
      <c r="I1910" s="455">
        <v>7682</v>
      </c>
      <c r="J1910" s="455">
        <v>138</v>
      </c>
      <c r="K1910" s="455">
        <v>132</v>
      </c>
      <c r="L1910" s="455">
        <v>282</v>
      </c>
      <c r="M1910" s="455">
        <v>168</v>
      </c>
    </row>
    <row r="1911" spans="1:18">
      <c r="A1911" s="322" t="s">
        <v>290</v>
      </c>
      <c r="C1911" s="325">
        <v>2651665000</v>
      </c>
      <c r="D1911" s="322" t="s">
        <v>2250</v>
      </c>
      <c r="E1911" s="455">
        <v>2</v>
      </c>
      <c r="F1911" s="455">
        <v>6</v>
      </c>
      <c r="G1911" s="455">
        <v>3</v>
      </c>
      <c r="H1911" s="455">
        <v>2</v>
      </c>
      <c r="I1911" s="455">
        <v>1</v>
      </c>
      <c r="O1911" s="455">
        <v>3</v>
      </c>
      <c r="P1911" s="455">
        <v>2</v>
      </c>
      <c r="Q1911" s="455">
        <v>2</v>
      </c>
      <c r="R1911" s="455">
        <v>3</v>
      </c>
    </row>
    <row r="1912" spans="1:18">
      <c r="A1912" s="322" t="s">
        <v>290</v>
      </c>
      <c r="C1912" s="325">
        <v>2651667000</v>
      </c>
      <c r="D1912" s="322" t="s">
        <v>2251</v>
      </c>
      <c r="E1912" s="455">
        <v>659</v>
      </c>
      <c r="F1912" s="455">
        <v>1340</v>
      </c>
      <c r="G1912" s="455">
        <v>1896</v>
      </c>
      <c r="H1912" s="455">
        <v>2838</v>
      </c>
      <c r="I1912" s="455">
        <v>2588</v>
      </c>
      <c r="J1912" s="455">
        <v>3461</v>
      </c>
      <c r="K1912" s="455">
        <v>4541</v>
      </c>
      <c r="L1912" s="455">
        <v>4705</v>
      </c>
      <c r="M1912" s="455">
        <v>6093</v>
      </c>
      <c r="N1912" s="455">
        <v>4180</v>
      </c>
      <c r="O1912" s="455">
        <v>1930</v>
      </c>
      <c r="P1912" s="455">
        <v>2107</v>
      </c>
      <c r="Q1912" s="455">
        <v>4131</v>
      </c>
      <c r="R1912" s="455">
        <v>6686</v>
      </c>
    </row>
    <row r="1913" spans="1:18">
      <c r="A1913" s="322" t="s">
        <v>290</v>
      </c>
      <c r="C1913" s="325">
        <v>2651701500</v>
      </c>
      <c r="D1913" s="322" t="s">
        <v>2252</v>
      </c>
      <c r="E1913" s="455">
        <v>8</v>
      </c>
      <c r="F1913" s="455">
        <v>27</v>
      </c>
      <c r="G1913" s="455">
        <v>6</v>
      </c>
      <c r="H1913" s="455">
        <v>69</v>
      </c>
      <c r="I1913" s="455">
        <v>84</v>
      </c>
      <c r="J1913" s="455">
        <v>16</v>
      </c>
      <c r="K1913" s="455">
        <v>20</v>
      </c>
      <c r="M1913" s="455">
        <v>90</v>
      </c>
      <c r="N1913" s="455">
        <v>116</v>
      </c>
      <c r="O1913" s="455">
        <v>130</v>
      </c>
      <c r="P1913" s="455">
        <v>176</v>
      </c>
      <c r="Q1913" s="455">
        <v>146</v>
      </c>
      <c r="R1913" s="455">
        <v>108</v>
      </c>
    </row>
    <row r="1914" spans="1:18">
      <c r="A1914" s="322" t="s">
        <v>290</v>
      </c>
      <c r="C1914" s="325">
        <v>2651701900</v>
      </c>
      <c r="D1914" s="322" t="s">
        <v>2253</v>
      </c>
      <c r="E1914" s="455">
        <v>5</v>
      </c>
    </row>
    <row r="1915" spans="1:18">
      <c r="A1915" s="322" t="s">
        <v>290</v>
      </c>
      <c r="C1915" s="325">
        <v>2651709000</v>
      </c>
      <c r="D1915" s="322" t="s">
        <v>2254</v>
      </c>
      <c r="E1915" s="455">
        <v>2518</v>
      </c>
      <c r="F1915" s="455">
        <v>2831</v>
      </c>
      <c r="G1915" s="455">
        <v>3766</v>
      </c>
      <c r="H1915" s="455">
        <v>4112</v>
      </c>
      <c r="I1915" s="455">
        <v>925</v>
      </c>
      <c r="J1915" s="455">
        <v>2680</v>
      </c>
      <c r="K1915" s="455">
        <v>3383</v>
      </c>
      <c r="L1915" s="455">
        <v>3591</v>
      </c>
      <c r="M1915" s="455">
        <v>2778</v>
      </c>
      <c r="N1915" s="455">
        <v>3138</v>
      </c>
      <c r="O1915" s="455">
        <v>2743</v>
      </c>
      <c r="P1915" s="455">
        <v>2066</v>
      </c>
      <c r="Q1915" s="455">
        <v>6242</v>
      </c>
      <c r="R1915" s="455">
        <v>5522</v>
      </c>
    </row>
    <row r="1916" spans="1:18">
      <c r="A1916" s="322" t="s">
        <v>290</v>
      </c>
      <c r="C1916" s="325">
        <v>2651810000</v>
      </c>
      <c r="D1916" s="322" t="s">
        <v>2255</v>
      </c>
    </row>
    <row r="1917" spans="1:18">
      <c r="A1917" s="322" t="s">
        <v>290</v>
      </c>
      <c r="C1917" s="325">
        <v>2651820000</v>
      </c>
      <c r="D1917" s="322" t="s">
        <v>2256</v>
      </c>
    </row>
    <row r="1918" spans="1:18">
      <c r="A1918" s="322" t="s">
        <v>290</v>
      </c>
      <c r="C1918" s="325">
        <v>2651843300</v>
      </c>
      <c r="D1918" s="322" t="s">
        <v>2257</v>
      </c>
    </row>
    <row r="1919" spans="1:18">
      <c r="A1919" s="322" t="s">
        <v>290</v>
      </c>
      <c r="C1919" s="325">
        <v>2651843500</v>
      </c>
      <c r="D1919" s="322" t="s">
        <v>2258</v>
      </c>
    </row>
    <row r="1920" spans="1:18">
      <c r="A1920" s="322" t="s">
        <v>290</v>
      </c>
      <c r="C1920" s="325">
        <v>2651852000</v>
      </c>
      <c r="D1920" s="322" t="s">
        <v>2259</v>
      </c>
    </row>
    <row r="1921" spans="1:18">
      <c r="A1921" s="322" t="s">
        <v>290</v>
      </c>
      <c r="C1921" s="325">
        <v>2651855000</v>
      </c>
      <c r="D1921" s="322" t="s">
        <v>2260</v>
      </c>
    </row>
    <row r="1922" spans="1:18">
      <c r="A1922" s="322" t="s">
        <v>290</v>
      </c>
      <c r="C1922" s="325">
        <v>2651860000</v>
      </c>
      <c r="D1922" s="322" t="s">
        <v>2261</v>
      </c>
    </row>
    <row r="1923" spans="1:18">
      <c r="A1923" s="322" t="s">
        <v>290</v>
      </c>
      <c r="C1923" s="325">
        <v>2652120000</v>
      </c>
      <c r="D1923" s="322" t="s">
        <v>2262</v>
      </c>
      <c r="M1923" s="455">
        <v>102105</v>
      </c>
      <c r="N1923" s="455">
        <v>15074</v>
      </c>
      <c r="O1923" s="455">
        <v>5028</v>
      </c>
    </row>
    <row r="1924" spans="1:18">
      <c r="A1924" s="322" t="s">
        <v>290</v>
      </c>
      <c r="C1924" s="325">
        <v>2652140000</v>
      </c>
      <c r="D1924" s="322" t="s">
        <v>2263</v>
      </c>
      <c r="M1924" s="455">
        <v>63760</v>
      </c>
      <c r="N1924" s="455">
        <v>51216</v>
      </c>
      <c r="O1924" s="455">
        <v>11880</v>
      </c>
      <c r="P1924" s="455">
        <v>3</v>
      </c>
      <c r="Q1924" s="455">
        <v>21246</v>
      </c>
      <c r="R1924" s="455">
        <v>23459</v>
      </c>
    </row>
    <row r="1925" spans="1:18">
      <c r="A1925" s="322" t="s">
        <v>290</v>
      </c>
      <c r="C1925" s="325">
        <v>2652285000</v>
      </c>
      <c r="D1925" s="322" t="s">
        <v>2264</v>
      </c>
    </row>
    <row r="1926" spans="1:18">
      <c r="A1926" s="322" t="s">
        <v>290</v>
      </c>
      <c r="C1926" s="325">
        <v>2651539500</v>
      </c>
      <c r="D1926" s="322" t="s">
        <v>2265</v>
      </c>
      <c r="Q1926" s="455">
        <v>3</v>
      </c>
      <c r="R1926" s="455">
        <v>7</v>
      </c>
    </row>
    <row r="1927" spans="1:18">
      <c r="A1927" s="322" t="s">
        <v>290</v>
      </c>
      <c r="C1927" s="325">
        <v>2660111500</v>
      </c>
      <c r="D1927" s="322" t="s">
        <v>2266</v>
      </c>
      <c r="E1927" s="455">
        <v>399</v>
      </c>
      <c r="F1927" s="455">
        <v>100</v>
      </c>
    </row>
    <row r="1928" spans="1:18">
      <c r="A1928" s="322" t="s">
        <v>290</v>
      </c>
      <c r="C1928" s="325">
        <v>2660113000</v>
      </c>
      <c r="D1928" s="322" t="s">
        <v>2267</v>
      </c>
      <c r="F1928" s="455">
        <v>72</v>
      </c>
      <c r="G1928" s="455">
        <v>134</v>
      </c>
      <c r="H1928" s="455">
        <v>93</v>
      </c>
    </row>
    <row r="1929" spans="1:18">
      <c r="A1929" s="322" t="s">
        <v>290</v>
      </c>
      <c r="C1929" s="325">
        <v>2660117000</v>
      </c>
      <c r="D1929" s="322" t="s">
        <v>2268</v>
      </c>
    </row>
    <row r="1930" spans="1:18">
      <c r="A1930" s="322" t="s">
        <v>290</v>
      </c>
      <c r="C1930" s="325">
        <v>2660128000</v>
      </c>
      <c r="D1930" s="322" t="s">
        <v>2269</v>
      </c>
      <c r="E1930" s="455">
        <v>603</v>
      </c>
      <c r="F1930" s="455">
        <v>685</v>
      </c>
      <c r="G1930" s="455">
        <v>687</v>
      </c>
      <c r="H1930" s="455">
        <v>728</v>
      </c>
      <c r="I1930" s="455">
        <v>465</v>
      </c>
      <c r="J1930" s="455">
        <v>288</v>
      </c>
      <c r="K1930" s="455">
        <v>186</v>
      </c>
      <c r="L1930" s="455">
        <v>86</v>
      </c>
      <c r="M1930" s="455">
        <v>777</v>
      </c>
      <c r="N1930" s="455">
        <v>809</v>
      </c>
      <c r="O1930" s="455">
        <v>1722</v>
      </c>
      <c r="P1930" s="455">
        <v>2282</v>
      </c>
      <c r="Q1930" s="455">
        <v>2970</v>
      </c>
      <c r="R1930" s="455">
        <v>2634</v>
      </c>
    </row>
    <row r="1931" spans="1:18">
      <c r="A1931" s="322" t="s">
        <v>290</v>
      </c>
      <c r="C1931" s="325">
        <v>2660143300</v>
      </c>
      <c r="D1931" s="322" t="s">
        <v>2270</v>
      </c>
      <c r="G1931" s="455">
        <v>135</v>
      </c>
      <c r="H1931" s="455">
        <v>103</v>
      </c>
      <c r="I1931" s="455">
        <v>51</v>
      </c>
      <c r="J1931" s="455">
        <v>15</v>
      </c>
    </row>
    <row r="1932" spans="1:18">
      <c r="A1932" s="322" t="s">
        <v>290</v>
      </c>
      <c r="C1932" s="325">
        <v>2660143900</v>
      </c>
      <c r="D1932" s="322" t="s">
        <v>2271</v>
      </c>
    </row>
    <row r="1933" spans="1:18">
      <c r="A1933" s="322" t="s">
        <v>290</v>
      </c>
      <c r="C1933" s="325">
        <v>2670170000</v>
      </c>
      <c r="D1933" s="322" t="s">
        <v>2272</v>
      </c>
    </row>
    <row r="1934" spans="1:18">
      <c r="A1934" s="322" t="s">
        <v>290</v>
      </c>
      <c r="C1934" s="325">
        <v>2670190000</v>
      </c>
      <c r="D1934" s="322" t="s">
        <v>2273</v>
      </c>
    </row>
    <row r="1935" spans="1:18">
      <c r="A1935" s="322" t="s">
        <v>290</v>
      </c>
      <c r="C1935" s="325">
        <v>2670215300</v>
      </c>
      <c r="D1935" s="322" t="s">
        <v>2274</v>
      </c>
      <c r="E1935" s="455">
        <v>62</v>
      </c>
      <c r="F1935" s="455">
        <v>34</v>
      </c>
      <c r="G1935" s="455">
        <v>29</v>
      </c>
      <c r="H1935" s="455">
        <v>20</v>
      </c>
      <c r="I1935" s="455">
        <v>772</v>
      </c>
      <c r="J1935" s="455">
        <v>403</v>
      </c>
      <c r="K1935" s="455">
        <v>270</v>
      </c>
      <c r="L1935" s="455">
        <v>294</v>
      </c>
      <c r="M1935" s="455">
        <v>227</v>
      </c>
      <c r="N1935" s="455">
        <v>249</v>
      </c>
      <c r="O1935" s="455">
        <v>313</v>
      </c>
      <c r="P1935" s="455">
        <v>608</v>
      </c>
      <c r="Q1935" s="455">
        <v>391</v>
      </c>
      <c r="R1935" s="455">
        <v>451</v>
      </c>
    </row>
    <row r="1936" spans="1:18">
      <c r="A1936" s="322" t="s">
        <v>290</v>
      </c>
      <c r="C1936" s="325">
        <v>2670215500</v>
      </c>
      <c r="D1936" s="322" t="s">
        <v>2275</v>
      </c>
      <c r="K1936" s="455">
        <v>28</v>
      </c>
      <c r="M1936" s="455">
        <v>1</v>
      </c>
    </row>
    <row r="1937" spans="1:18">
      <c r="A1937" s="322" t="s">
        <v>290</v>
      </c>
      <c r="C1937" s="325">
        <v>2670217000</v>
      </c>
      <c r="D1937" s="322" t="s">
        <v>2276</v>
      </c>
    </row>
    <row r="1938" spans="1:18">
      <c r="A1938" s="322" t="s">
        <v>290</v>
      </c>
      <c r="C1938" s="325">
        <v>2670223000</v>
      </c>
      <c r="D1938" s="322" t="s">
        <v>2277</v>
      </c>
      <c r="G1938" s="455">
        <v>3460</v>
      </c>
      <c r="H1938" s="455">
        <v>1681</v>
      </c>
      <c r="I1938" s="455">
        <v>927</v>
      </c>
    </row>
    <row r="1939" spans="1:18">
      <c r="A1939" s="322" t="s">
        <v>290</v>
      </c>
      <c r="C1939" s="325">
        <v>2670227000</v>
      </c>
      <c r="D1939" s="322" t="s">
        <v>2278</v>
      </c>
      <c r="I1939" s="455">
        <v>13</v>
      </c>
      <c r="J1939" s="455">
        <v>89</v>
      </c>
      <c r="K1939" s="455">
        <v>35</v>
      </c>
      <c r="L1939" s="455">
        <v>87</v>
      </c>
      <c r="M1939" s="455">
        <v>88</v>
      </c>
      <c r="N1939" s="455">
        <v>41</v>
      </c>
      <c r="O1939" s="455">
        <v>29</v>
      </c>
      <c r="P1939" s="455">
        <v>25</v>
      </c>
      <c r="Q1939" s="455">
        <v>65</v>
      </c>
      <c r="R1939" s="455">
        <v>67</v>
      </c>
    </row>
    <row r="1940" spans="1:18">
      <c r="A1940" s="322" t="s">
        <v>290</v>
      </c>
      <c r="C1940" s="325">
        <v>2670233000</v>
      </c>
      <c r="D1940" s="322" t="s">
        <v>2279</v>
      </c>
      <c r="E1940" s="455">
        <v>137</v>
      </c>
      <c r="F1940" s="455">
        <v>162</v>
      </c>
      <c r="G1940" s="455">
        <v>192</v>
      </c>
      <c r="H1940" s="455">
        <v>204</v>
      </c>
      <c r="I1940" s="455">
        <v>235</v>
      </c>
      <c r="J1940" s="455">
        <v>279</v>
      </c>
      <c r="K1940" s="455">
        <v>137</v>
      </c>
      <c r="L1940" s="455">
        <v>144</v>
      </c>
      <c r="M1940" s="455">
        <v>171</v>
      </c>
      <c r="N1940" s="455">
        <v>253</v>
      </c>
      <c r="O1940" s="455">
        <v>212</v>
      </c>
      <c r="P1940" s="455">
        <v>300</v>
      </c>
      <c r="Q1940" s="455">
        <v>796</v>
      </c>
      <c r="R1940" s="455">
        <v>948</v>
      </c>
    </row>
    <row r="1941" spans="1:18">
      <c r="A1941" s="322" t="s">
        <v>290</v>
      </c>
      <c r="C1941" s="325">
        <v>2670239000</v>
      </c>
      <c r="D1941" s="322" t="s">
        <v>2280</v>
      </c>
    </row>
    <row r="1942" spans="1:18">
      <c r="A1942" s="322" t="s">
        <v>290</v>
      </c>
      <c r="C1942" s="325">
        <v>2651853000</v>
      </c>
      <c r="D1942" s="322" t="s">
        <v>2281</v>
      </c>
    </row>
    <row r="1943" spans="1:18">
      <c r="A1943" s="322" t="s">
        <v>290</v>
      </c>
      <c r="C1943" s="325">
        <v>2670241000</v>
      </c>
      <c r="D1943" s="322" t="s">
        <v>2282</v>
      </c>
    </row>
    <row r="1944" spans="1:18">
      <c r="A1944" s="322" t="s">
        <v>290</v>
      </c>
      <c r="C1944" s="325">
        <v>2670243000</v>
      </c>
      <c r="D1944" s="322" t="s">
        <v>2283</v>
      </c>
    </row>
    <row r="1945" spans="1:18">
      <c r="A1945" s="322" t="s">
        <v>290</v>
      </c>
      <c r="C1945" s="325">
        <v>2670250000</v>
      </c>
      <c r="D1945" s="322" t="s">
        <v>2284</v>
      </c>
    </row>
    <row r="1946" spans="1:18">
      <c r="A1946" s="322" t="s">
        <v>290</v>
      </c>
      <c r="C1946" s="325">
        <v>2680110000</v>
      </c>
      <c r="D1946" s="322" t="s">
        <v>2285</v>
      </c>
    </row>
    <row r="1947" spans="1:18">
      <c r="A1947" s="322" t="s">
        <v>290</v>
      </c>
      <c r="C1947" s="325">
        <v>2680130000</v>
      </c>
      <c r="D1947" s="322" t="s">
        <v>2286</v>
      </c>
      <c r="H1947" s="455">
        <v>606245</v>
      </c>
      <c r="I1947" s="455">
        <v>209055</v>
      </c>
      <c r="J1947" s="455">
        <v>265888</v>
      </c>
      <c r="K1947" s="455">
        <v>244370</v>
      </c>
      <c r="L1947" s="455">
        <v>198605</v>
      </c>
      <c r="M1947" s="455">
        <v>222084</v>
      </c>
      <c r="N1947" s="455">
        <v>174614</v>
      </c>
      <c r="O1947" s="455">
        <v>225278</v>
      </c>
      <c r="P1947" s="455">
        <v>179616</v>
      </c>
      <c r="Q1947" s="455">
        <v>73018</v>
      </c>
    </row>
    <row r="1948" spans="1:18">
      <c r="A1948" s="322" t="s">
        <v>290</v>
      </c>
      <c r="C1948" s="325">
        <v>2711103000</v>
      </c>
      <c r="D1948" s="322" t="s">
        <v>2287</v>
      </c>
      <c r="E1948" s="455">
        <v>152800</v>
      </c>
      <c r="F1948" s="455">
        <v>187431</v>
      </c>
      <c r="G1948" s="455">
        <v>121432</v>
      </c>
      <c r="H1948" s="455">
        <v>51391</v>
      </c>
      <c r="I1948" s="455">
        <v>71537</v>
      </c>
      <c r="J1948" s="455">
        <v>81347</v>
      </c>
      <c r="K1948" s="455">
        <v>75823</v>
      </c>
      <c r="N1948" s="455">
        <v>11</v>
      </c>
    </row>
    <row r="1949" spans="1:18">
      <c r="A1949" s="322" t="s">
        <v>290</v>
      </c>
      <c r="C1949" s="325">
        <v>2711105000</v>
      </c>
      <c r="D1949" s="322" t="s">
        <v>2288</v>
      </c>
      <c r="N1949" s="455">
        <v>4</v>
      </c>
    </row>
    <row r="1950" spans="1:18">
      <c r="A1950" s="322" t="s">
        <v>290</v>
      </c>
      <c r="C1950" s="325">
        <v>2711105300</v>
      </c>
      <c r="D1950" s="322" t="s">
        <v>2289</v>
      </c>
      <c r="M1950" s="455">
        <v>4</v>
      </c>
    </row>
    <row r="1951" spans="1:18">
      <c r="A1951" s="322" t="s">
        <v>290</v>
      </c>
      <c r="C1951" s="325">
        <v>2711105500</v>
      </c>
      <c r="D1951" s="322" t="s">
        <v>2290</v>
      </c>
      <c r="E1951" s="455">
        <v>121</v>
      </c>
      <c r="I1951" s="455">
        <v>2</v>
      </c>
      <c r="J1951" s="455">
        <v>1</v>
      </c>
    </row>
    <row r="1952" spans="1:18">
      <c r="A1952" s="322" t="s">
        <v>290</v>
      </c>
      <c r="C1952" s="325">
        <v>2711109000</v>
      </c>
      <c r="D1952" s="322" t="s">
        <v>2291</v>
      </c>
      <c r="E1952" s="455">
        <v>1</v>
      </c>
      <c r="F1952" s="455">
        <v>21</v>
      </c>
    </row>
    <row r="1953" spans="1:18">
      <c r="A1953" s="322" t="s">
        <v>290</v>
      </c>
      <c r="C1953" s="325">
        <v>2711210000</v>
      </c>
      <c r="D1953" s="322" t="s">
        <v>2292</v>
      </c>
      <c r="M1953" s="455">
        <v>1</v>
      </c>
      <c r="N1953" s="455">
        <v>6</v>
      </c>
      <c r="O1953" s="455">
        <v>21</v>
      </c>
      <c r="P1953" s="455">
        <v>942</v>
      </c>
      <c r="Q1953" s="455">
        <v>1885</v>
      </c>
      <c r="R1953" s="455">
        <v>1370</v>
      </c>
    </row>
    <row r="1954" spans="1:18">
      <c r="A1954" s="322" t="s">
        <v>290</v>
      </c>
      <c r="C1954" s="325">
        <v>2711223000</v>
      </c>
      <c r="D1954" s="322" t="s">
        <v>2293</v>
      </c>
      <c r="E1954" s="455">
        <v>32760</v>
      </c>
      <c r="F1954" s="455">
        <v>28452</v>
      </c>
    </row>
    <row r="1955" spans="1:18">
      <c r="A1955" s="322" t="s">
        <v>290</v>
      </c>
      <c r="C1955" s="325">
        <v>2711261000</v>
      </c>
      <c r="D1955" s="322" t="s">
        <v>2294</v>
      </c>
      <c r="E1955" s="455">
        <v>377</v>
      </c>
      <c r="F1955" s="455">
        <v>436</v>
      </c>
      <c r="G1955" s="455">
        <v>148</v>
      </c>
      <c r="H1955" s="455">
        <v>424</v>
      </c>
      <c r="I1955" s="455">
        <v>129</v>
      </c>
      <c r="J1955" s="455">
        <v>542</v>
      </c>
      <c r="K1955" s="455">
        <v>499</v>
      </c>
      <c r="L1955" s="455">
        <v>538</v>
      </c>
      <c r="M1955" s="455">
        <v>653</v>
      </c>
      <c r="N1955" s="455">
        <v>657</v>
      </c>
      <c r="O1955" s="455">
        <v>379</v>
      </c>
      <c r="P1955" s="455">
        <v>444</v>
      </c>
      <c r="Q1955" s="455">
        <v>302</v>
      </c>
      <c r="R1955" s="455">
        <v>140</v>
      </c>
    </row>
    <row r="1956" spans="1:18">
      <c r="A1956" s="322" t="s">
        <v>290</v>
      </c>
      <c r="C1956" s="325">
        <v>2711263000</v>
      </c>
      <c r="D1956" s="322" t="s">
        <v>2295</v>
      </c>
      <c r="G1956" s="455">
        <v>148</v>
      </c>
      <c r="H1956" s="455">
        <v>2</v>
      </c>
      <c r="I1956" s="455">
        <v>36</v>
      </c>
    </row>
    <row r="1957" spans="1:18">
      <c r="A1957" s="322" t="s">
        <v>290</v>
      </c>
      <c r="C1957" s="325">
        <v>2711311000</v>
      </c>
      <c r="D1957" s="322" t="s">
        <v>2296</v>
      </c>
      <c r="E1957" s="455">
        <v>84</v>
      </c>
      <c r="F1957" s="455">
        <v>76</v>
      </c>
      <c r="G1957" s="455">
        <v>63</v>
      </c>
      <c r="H1957" s="455">
        <v>2</v>
      </c>
      <c r="L1957" s="455">
        <v>18</v>
      </c>
      <c r="M1957" s="455">
        <v>11</v>
      </c>
      <c r="N1957" s="455">
        <v>8</v>
      </c>
      <c r="O1957" s="455">
        <v>7</v>
      </c>
      <c r="P1957" s="455">
        <v>1</v>
      </c>
      <c r="Q1957" s="455">
        <v>7</v>
      </c>
      <c r="R1957" s="455">
        <v>11</v>
      </c>
    </row>
    <row r="1958" spans="1:18">
      <c r="A1958" s="322" t="s">
        <v>290</v>
      </c>
      <c r="C1958" s="325">
        <v>2711313000</v>
      </c>
      <c r="D1958" s="322" t="s">
        <v>2297</v>
      </c>
      <c r="E1958" s="455">
        <v>3</v>
      </c>
      <c r="F1958" s="455">
        <v>9</v>
      </c>
      <c r="G1958" s="455">
        <v>1</v>
      </c>
      <c r="L1958" s="455">
        <v>6</v>
      </c>
      <c r="M1958" s="455">
        <v>9</v>
      </c>
      <c r="N1958" s="455">
        <v>2</v>
      </c>
      <c r="O1958" s="455">
        <v>4</v>
      </c>
      <c r="P1958" s="455">
        <v>31</v>
      </c>
      <c r="R1958" s="455">
        <v>4</v>
      </c>
    </row>
    <row r="1959" spans="1:18">
      <c r="A1959" s="322" t="s">
        <v>290</v>
      </c>
      <c r="C1959" s="325">
        <v>2711315000</v>
      </c>
      <c r="D1959" s="322" t="s">
        <v>2298</v>
      </c>
      <c r="N1959" s="455">
        <v>1</v>
      </c>
      <c r="O1959" s="455">
        <v>2</v>
      </c>
      <c r="P1959" s="455">
        <v>2</v>
      </c>
      <c r="Q1959" s="455">
        <v>1</v>
      </c>
    </row>
    <row r="1960" spans="1:18">
      <c r="A1960" s="322" t="s">
        <v>290</v>
      </c>
      <c r="C1960" s="325">
        <v>2711317000</v>
      </c>
      <c r="D1960" s="322" t="s">
        <v>2299</v>
      </c>
      <c r="L1960" s="455">
        <v>1</v>
      </c>
    </row>
    <row r="1961" spans="1:18">
      <c r="A1961" s="322" t="s">
        <v>290</v>
      </c>
      <c r="C1961" s="325">
        <v>2711323300</v>
      </c>
      <c r="D1961" s="322" t="s">
        <v>2300</v>
      </c>
      <c r="L1961" s="455">
        <v>115</v>
      </c>
      <c r="M1961" s="455">
        <v>99</v>
      </c>
      <c r="N1961" s="455">
        <v>129</v>
      </c>
      <c r="O1961" s="455">
        <v>150</v>
      </c>
      <c r="P1961" s="455">
        <v>207</v>
      </c>
      <c r="Q1961" s="455">
        <v>306</v>
      </c>
      <c r="R1961" s="455">
        <v>409</v>
      </c>
    </row>
    <row r="1962" spans="1:18">
      <c r="A1962" s="322" t="s">
        <v>290</v>
      </c>
      <c r="C1962" s="325">
        <v>2711323500</v>
      </c>
      <c r="D1962" s="322" t="s">
        <v>2301</v>
      </c>
      <c r="L1962" s="455">
        <v>14</v>
      </c>
      <c r="M1962" s="455">
        <v>24</v>
      </c>
      <c r="N1962" s="455">
        <v>22</v>
      </c>
      <c r="O1962" s="455">
        <v>31</v>
      </c>
      <c r="P1962" s="455">
        <v>70</v>
      </c>
      <c r="Q1962" s="455">
        <v>135</v>
      </c>
      <c r="R1962" s="455">
        <v>132</v>
      </c>
    </row>
    <row r="1963" spans="1:18">
      <c r="A1963" s="322" t="s">
        <v>290</v>
      </c>
      <c r="C1963" s="325">
        <v>2711325000</v>
      </c>
      <c r="D1963" s="322" t="s">
        <v>2302</v>
      </c>
      <c r="E1963" s="455">
        <v>71</v>
      </c>
      <c r="F1963" s="455">
        <v>49</v>
      </c>
      <c r="G1963" s="455">
        <v>173</v>
      </c>
      <c r="H1963" s="455">
        <v>13</v>
      </c>
    </row>
    <row r="1964" spans="1:18">
      <c r="A1964" s="322" t="s">
        <v>290</v>
      </c>
      <c r="C1964" s="325">
        <v>2711327000</v>
      </c>
      <c r="D1964" s="322" t="s">
        <v>2303</v>
      </c>
      <c r="F1964" s="455">
        <v>95</v>
      </c>
      <c r="G1964" s="455">
        <v>31</v>
      </c>
      <c r="H1964" s="455">
        <v>151</v>
      </c>
      <c r="I1964" s="455">
        <v>383</v>
      </c>
      <c r="J1964" s="455">
        <v>209</v>
      </c>
    </row>
    <row r="1965" spans="1:18">
      <c r="A1965" s="322" t="s">
        <v>290</v>
      </c>
      <c r="C1965" s="325">
        <v>2711422000</v>
      </c>
      <c r="D1965" s="322" t="s">
        <v>2304</v>
      </c>
      <c r="E1965" s="455">
        <v>95151</v>
      </c>
      <c r="F1965" s="455">
        <v>5400</v>
      </c>
      <c r="G1965" s="455">
        <v>24300</v>
      </c>
      <c r="H1965" s="455">
        <v>23750</v>
      </c>
    </row>
    <row r="1966" spans="1:18">
      <c r="A1966" s="322" t="s">
        <v>290</v>
      </c>
      <c r="C1966" s="325">
        <v>2711424000</v>
      </c>
      <c r="D1966" s="322" t="s">
        <v>2305</v>
      </c>
      <c r="E1966" s="455">
        <v>730230</v>
      </c>
      <c r="F1966" s="455">
        <v>21758</v>
      </c>
      <c r="G1966" s="455">
        <v>1216167</v>
      </c>
      <c r="H1966" s="455">
        <v>360207</v>
      </c>
      <c r="I1966" s="455">
        <v>47673</v>
      </c>
      <c r="J1966" s="455">
        <v>7281</v>
      </c>
      <c r="K1966" s="455">
        <v>9277</v>
      </c>
      <c r="L1966" s="455">
        <v>9572</v>
      </c>
      <c r="M1966" s="455">
        <v>8604</v>
      </c>
      <c r="N1966" s="455">
        <v>12597</v>
      </c>
      <c r="O1966" s="455">
        <v>9199</v>
      </c>
      <c r="P1966" s="455">
        <v>10381</v>
      </c>
      <c r="Q1966" s="455">
        <v>1947</v>
      </c>
      <c r="R1966" s="455">
        <v>666</v>
      </c>
    </row>
    <row r="1967" spans="1:18">
      <c r="A1967" s="322" t="s">
        <v>290</v>
      </c>
      <c r="C1967" s="325">
        <v>2711426000</v>
      </c>
      <c r="D1967" s="322" t="s">
        <v>2306</v>
      </c>
      <c r="F1967" s="455">
        <v>5</v>
      </c>
      <c r="M1967" s="455">
        <v>225</v>
      </c>
      <c r="N1967" s="455">
        <v>328</v>
      </c>
      <c r="O1967" s="455">
        <v>278</v>
      </c>
      <c r="P1967" s="455">
        <v>272</v>
      </c>
      <c r="Q1967" s="455">
        <v>231</v>
      </c>
      <c r="R1967" s="455">
        <v>265</v>
      </c>
    </row>
    <row r="1968" spans="1:18">
      <c r="A1968" s="322" t="s">
        <v>290</v>
      </c>
      <c r="C1968" s="325">
        <v>2711433000</v>
      </c>
      <c r="D1968" s="322" t="s">
        <v>2307</v>
      </c>
      <c r="E1968" s="455">
        <v>41</v>
      </c>
      <c r="F1968" s="455">
        <v>1</v>
      </c>
    </row>
    <row r="1969" spans="1:18">
      <c r="A1969" s="322" t="s">
        <v>290</v>
      </c>
      <c r="C1969" s="325">
        <v>2711501500</v>
      </c>
      <c r="D1969" s="322" t="s">
        <v>2308</v>
      </c>
      <c r="R1969" s="455">
        <v>98</v>
      </c>
    </row>
    <row r="1970" spans="1:18">
      <c r="A1970" s="322" t="s">
        <v>290</v>
      </c>
      <c r="C1970" s="325">
        <v>2711503300</v>
      </c>
      <c r="D1970" s="322" t="s">
        <v>2309</v>
      </c>
      <c r="H1970" s="455">
        <v>1</v>
      </c>
    </row>
    <row r="1971" spans="1:18">
      <c r="A1971" s="322" t="s">
        <v>290</v>
      </c>
      <c r="C1971" s="325">
        <v>2711503500</v>
      </c>
      <c r="D1971" s="322" t="s">
        <v>2310</v>
      </c>
      <c r="E1971" s="455">
        <v>177</v>
      </c>
      <c r="F1971" s="455">
        <v>7</v>
      </c>
      <c r="G1971" s="455">
        <v>2</v>
      </c>
      <c r="H1971" s="455">
        <v>19</v>
      </c>
      <c r="J1971" s="455">
        <v>23</v>
      </c>
    </row>
    <row r="1972" spans="1:18">
      <c r="A1972" s="322" t="s">
        <v>290</v>
      </c>
      <c r="C1972" s="325">
        <v>2670245000</v>
      </c>
      <c r="D1972" s="322" t="s">
        <v>2311</v>
      </c>
      <c r="Q1972" s="455">
        <v>6477</v>
      </c>
      <c r="R1972" s="455">
        <v>685</v>
      </c>
    </row>
    <row r="1973" spans="1:18">
      <c r="A1973" s="322" t="s">
        <v>290</v>
      </c>
      <c r="C1973" s="325">
        <v>2711504000</v>
      </c>
      <c r="D1973" s="322" t="s">
        <v>2312</v>
      </c>
    </row>
    <row r="1974" spans="1:18">
      <c r="A1974" s="322" t="s">
        <v>290</v>
      </c>
      <c r="C1974" s="325">
        <v>2670251000</v>
      </c>
      <c r="D1974" s="322" t="s">
        <v>2313</v>
      </c>
    </row>
    <row r="1975" spans="1:18">
      <c r="A1975" s="322" t="s">
        <v>290</v>
      </c>
      <c r="C1975" s="325">
        <v>2711505300</v>
      </c>
      <c r="D1975" s="322" t="s">
        <v>2314</v>
      </c>
      <c r="E1975" s="455">
        <v>673</v>
      </c>
      <c r="F1975" s="455">
        <v>794</v>
      </c>
      <c r="G1975" s="455">
        <v>1670</v>
      </c>
      <c r="H1975" s="455">
        <v>934</v>
      </c>
      <c r="I1975" s="455">
        <v>709</v>
      </c>
      <c r="J1975" s="455">
        <v>740</v>
      </c>
      <c r="K1975" s="455">
        <v>211</v>
      </c>
      <c r="L1975" s="455">
        <v>12</v>
      </c>
      <c r="M1975" s="455">
        <v>11</v>
      </c>
    </row>
    <row r="1976" spans="1:18">
      <c r="A1976" s="322" t="s">
        <v>290</v>
      </c>
      <c r="C1976" s="325">
        <v>2711505500</v>
      </c>
      <c r="D1976" s="322" t="s">
        <v>2315</v>
      </c>
      <c r="L1976" s="455">
        <v>53</v>
      </c>
      <c r="M1976" s="455">
        <v>19</v>
      </c>
    </row>
    <row r="1977" spans="1:18">
      <c r="A1977" s="322" t="s">
        <v>290</v>
      </c>
      <c r="C1977" s="325">
        <v>2670253000</v>
      </c>
      <c r="D1977" s="322" t="s">
        <v>2316</v>
      </c>
    </row>
    <row r="1978" spans="1:18">
      <c r="A1978" s="322" t="s">
        <v>290</v>
      </c>
      <c r="C1978" s="325">
        <v>2670261000</v>
      </c>
      <c r="D1978" s="322" t="s">
        <v>2317</v>
      </c>
    </row>
    <row r="1979" spans="1:18">
      <c r="A1979" s="322" t="s">
        <v>290</v>
      </c>
      <c r="C1979" s="325">
        <v>2711507000</v>
      </c>
      <c r="D1979" s="322" t="s">
        <v>2318</v>
      </c>
      <c r="F1979" s="455">
        <v>1</v>
      </c>
      <c r="G1979" s="455">
        <v>6244</v>
      </c>
      <c r="H1979" s="455">
        <v>1292</v>
      </c>
      <c r="I1979" s="455">
        <v>72</v>
      </c>
      <c r="K1979" s="455">
        <v>56</v>
      </c>
      <c r="L1979" s="455">
        <v>220</v>
      </c>
      <c r="M1979" s="455">
        <v>193</v>
      </c>
      <c r="N1979" s="455">
        <v>197</v>
      </c>
      <c r="O1979" s="455">
        <v>311</v>
      </c>
      <c r="P1979" s="455">
        <v>20</v>
      </c>
    </row>
    <row r="1980" spans="1:18">
      <c r="A1980" s="322" t="s">
        <v>290</v>
      </c>
      <c r="C1980" s="325">
        <v>2711101000</v>
      </c>
      <c r="D1980" s="322" t="s">
        <v>2319</v>
      </c>
      <c r="R1980" s="455">
        <v>3</v>
      </c>
    </row>
    <row r="1981" spans="1:18">
      <c r="A1981" s="322" t="s">
        <v>290</v>
      </c>
      <c r="C1981" s="325">
        <v>2711508000</v>
      </c>
      <c r="D1981" s="322" t="s">
        <v>2320</v>
      </c>
      <c r="E1981" s="455">
        <v>245280</v>
      </c>
      <c r="F1981" s="455">
        <v>307747</v>
      </c>
      <c r="G1981" s="455">
        <v>344015</v>
      </c>
      <c r="H1981" s="455">
        <v>68548</v>
      </c>
      <c r="I1981" s="455">
        <v>10221</v>
      </c>
      <c r="J1981" s="455">
        <v>4060</v>
      </c>
      <c r="K1981" s="455">
        <v>1811</v>
      </c>
    </row>
    <row r="1982" spans="1:18">
      <c r="A1982" s="322" t="s">
        <v>290</v>
      </c>
      <c r="C1982" s="325">
        <v>2711610000</v>
      </c>
      <c r="D1982" s="322" t="s">
        <v>2321</v>
      </c>
    </row>
    <row r="1983" spans="1:18">
      <c r="A1983" s="322" t="s">
        <v>290</v>
      </c>
      <c r="C1983" s="325">
        <v>2711620300</v>
      </c>
      <c r="D1983" s="322" t="s">
        <v>2322</v>
      </c>
    </row>
    <row r="1984" spans="1:18">
      <c r="A1984" s="322" t="s">
        <v>290</v>
      </c>
      <c r="C1984" s="325">
        <v>2711620500</v>
      </c>
      <c r="D1984" s="322" t="s">
        <v>2323</v>
      </c>
    </row>
    <row r="1985" spans="1:18">
      <c r="A1985" s="322" t="s">
        <v>290</v>
      </c>
      <c r="C1985" s="325">
        <v>2711620700</v>
      </c>
      <c r="D1985" s="322" t="s">
        <v>2324</v>
      </c>
    </row>
    <row r="1986" spans="1:18">
      <c r="A1986" s="322" t="s">
        <v>290</v>
      </c>
      <c r="C1986" s="325">
        <v>2712103000</v>
      </c>
      <c r="D1986" s="322" t="s">
        <v>2325</v>
      </c>
      <c r="F1986" s="455">
        <v>773</v>
      </c>
      <c r="G1986" s="455">
        <v>879</v>
      </c>
      <c r="H1986" s="455">
        <v>1173</v>
      </c>
      <c r="I1986" s="455">
        <v>1150</v>
      </c>
      <c r="J1986" s="455">
        <v>1326</v>
      </c>
      <c r="K1986" s="455">
        <v>1929</v>
      </c>
      <c r="L1986" s="455">
        <v>1920</v>
      </c>
      <c r="M1986" s="455">
        <v>3098</v>
      </c>
      <c r="N1986" s="455">
        <v>8420</v>
      </c>
      <c r="O1986" s="455">
        <v>25874</v>
      </c>
      <c r="P1986" s="455">
        <v>35096</v>
      </c>
      <c r="Q1986" s="455">
        <v>25804</v>
      </c>
      <c r="R1986" s="455">
        <v>8769</v>
      </c>
    </row>
    <row r="1987" spans="1:18">
      <c r="A1987" s="322" t="s">
        <v>290</v>
      </c>
      <c r="C1987" s="325">
        <v>2712104000</v>
      </c>
      <c r="D1987" s="322" t="s">
        <v>2326</v>
      </c>
      <c r="O1987" s="455">
        <v>15</v>
      </c>
    </row>
    <row r="1988" spans="1:18">
      <c r="A1988" s="322" t="s">
        <v>290</v>
      </c>
      <c r="C1988" s="325">
        <v>2712109000</v>
      </c>
      <c r="D1988" s="322" t="s">
        <v>2327</v>
      </c>
      <c r="O1988" s="455">
        <v>21144</v>
      </c>
      <c r="P1988" s="455">
        <v>36839</v>
      </c>
      <c r="Q1988" s="455">
        <v>63433</v>
      </c>
      <c r="R1988" s="455">
        <v>66713</v>
      </c>
    </row>
    <row r="1989" spans="1:18">
      <c r="A1989" s="322" t="s">
        <v>290</v>
      </c>
      <c r="C1989" s="325">
        <v>2711230000</v>
      </c>
      <c r="D1989" s="322" t="s">
        <v>2328</v>
      </c>
      <c r="R1989" s="455">
        <v>20</v>
      </c>
    </row>
    <row r="1990" spans="1:18">
      <c r="A1990" s="322" t="s">
        <v>290</v>
      </c>
      <c r="C1990" s="325">
        <v>2711240300</v>
      </c>
      <c r="D1990" s="322" t="s">
        <v>2329</v>
      </c>
      <c r="R1990" s="455">
        <v>16</v>
      </c>
    </row>
    <row r="1991" spans="1:18">
      <c r="A1991" s="322" t="s">
        <v>290</v>
      </c>
      <c r="C1991" s="325">
        <v>2712215000</v>
      </c>
      <c r="D1991" s="322" t="s">
        <v>2330</v>
      </c>
      <c r="E1991" s="455">
        <v>10800</v>
      </c>
      <c r="F1991" s="455">
        <v>4000</v>
      </c>
    </row>
    <row r="1992" spans="1:18">
      <c r="A1992" s="322" t="s">
        <v>290</v>
      </c>
      <c r="C1992" s="325">
        <v>2712223000</v>
      </c>
      <c r="D1992" s="322" t="s">
        <v>2331</v>
      </c>
      <c r="N1992" s="455">
        <v>28161</v>
      </c>
      <c r="O1992" s="455">
        <v>42616</v>
      </c>
      <c r="P1992" s="455">
        <v>204669</v>
      </c>
      <c r="Q1992" s="455">
        <v>393903</v>
      </c>
      <c r="R1992" s="455">
        <v>533634</v>
      </c>
    </row>
    <row r="1993" spans="1:18">
      <c r="A1993" s="322" t="s">
        <v>290</v>
      </c>
      <c r="C1993" s="325">
        <v>2712243300</v>
      </c>
      <c r="D1993" s="322" t="s">
        <v>2332</v>
      </c>
      <c r="G1993" s="455">
        <v>5</v>
      </c>
    </row>
    <row r="1994" spans="1:18">
      <c r="A1994" s="322" t="s">
        <v>290</v>
      </c>
      <c r="C1994" s="325">
        <v>2712245000</v>
      </c>
      <c r="D1994" s="322" t="s">
        <v>2333</v>
      </c>
      <c r="J1994" s="455">
        <v>371372</v>
      </c>
      <c r="K1994" s="455">
        <v>674249</v>
      </c>
      <c r="L1994" s="455">
        <v>742994</v>
      </c>
      <c r="M1994" s="455">
        <v>829722</v>
      </c>
      <c r="N1994" s="455">
        <v>1025997</v>
      </c>
      <c r="O1994" s="455">
        <v>1162271</v>
      </c>
      <c r="P1994" s="455">
        <v>1249077</v>
      </c>
      <c r="Q1994" s="455">
        <v>1393114</v>
      </c>
      <c r="R1994" s="455">
        <v>1497146</v>
      </c>
    </row>
    <row r="1995" spans="1:18">
      <c r="A1995" s="322" t="s">
        <v>290</v>
      </c>
      <c r="C1995" s="325">
        <v>2712313000</v>
      </c>
      <c r="D1995" s="322" t="s">
        <v>2334</v>
      </c>
      <c r="F1995" s="455">
        <v>361</v>
      </c>
      <c r="G1995" s="455">
        <v>283</v>
      </c>
      <c r="H1995" s="455">
        <v>32</v>
      </c>
      <c r="I1995" s="455">
        <v>166</v>
      </c>
      <c r="J1995" s="455">
        <v>52</v>
      </c>
      <c r="K1995" s="455">
        <v>53</v>
      </c>
      <c r="L1995" s="455">
        <v>56</v>
      </c>
      <c r="M1995" s="455">
        <v>45</v>
      </c>
      <c r="N1995" s="455">
        <v>337</v>
      </c>
      <c r="O1995" s="455">
        <v>175</v>
      </c>
      <c r="P1995" s="455">
        <v>134</v>
      </c>
      <c r="Q1995" s="455">
        <v>2108</v>
      </c>
      <c r="R1995" s="455">
        <v>389</v>
      </c>
    </row>
    <row r="1996" spans="1:18">
      <c r="A1996" s="322" t="s">
        <v>290</v>
      </c>
      <c r="C1996" s="325">
        <v>2712315000</v>
      </c>
      <c r="D1996" s="322" t="s">
        <v>2335</v>
      </c>
      <c r="E1996" s="455">
        <v>30</v>
      </c>
      <c r="F1996" s="455">
        <v>18</v>
      </c>
      <c r="G1996" s="455">
        <v>56</v>
      </c>
      <c r="H1996" s="455">
        <v>44</v>
      </c>
      <c r="I1996" s="455">
        <v>40</v>
      </c>
      <c r="M1996" s="455">
        <v>7</v>
      </c>
      <c r="N1996" s="455">
        <v>10</v>
      </c>
      <c r="P1996" s="455">
        <v>22</v>
      </c>
      <c r="Q1996" s="455">
        <v>33</v>
      </c>
      <c r="R1996" s="455">
        <v>23</v>
      </c>
    </row>
    <row r="1997" spans="1:18">
      <c r="A1997" s="322" t="s">
        <v>290</v>
      </c>
      <c r="C1997" s="325">
        <v>2712317000</v>
      </c>
      <c r="D1997" s="322" t="s">
        <v>2336</v>
      </c>
      <c r="E1997" s="455">
        <v>20899</v>
      </c>
      <c r="F1997" s="455">
        <v>79749</v>
      </c>
      <c r="G1997" s="455">
        <v>125087</v>
      </c>
      <c r="H1997" s="455">
        <v>48823</v>
      </c>
      <c r="I1997" s="455">
        <v>20453</v>
      </c>
      <c r="J1997" s="455">
        <v>22978</v>
      </c>
      <c r="K1997" s="455">
        <v>40896</v>
      </c>
      <c r="L1997" s="455">
        <v>57753</v>
      </c>
      <c r="M1997" s="455">
        <v>54733</v>
      </c>
      <c r="N1997" s="455">
        <v>61361</v>
      </c>
      <c r="O1997" s="455">
        <v>89436</v>
      </c>
      <c r="P1997" s="455">
        <v>81738</v>
      </c>
      <c r="Q1997" s="455">
        <v>100187</v>
      </c>
      <c r="R1997" s="455">
        <v>71936</v>
      </c>
    </row>
    <row r="1998" spans="1:18">
      <c r="A1998" s="322" t="s">
        <v>290</v>
      </c>
      <c r="C1998" s="325">
        <v>2712320300</v>
      </c>
      <c r="D1998" s="322" t="s">
        <v>2337</v>
      </c>
      <c r="E1998" s="455">
        <v>609</v>
      </c>
      <c r="F1998" s="455">
        <v>560</v>
      </c>
      <c r="G1998" s="455">
        <v>943</v>
      </c>
      <c r="H1998" s="455">
        <v>850</v>
      </c>
      <c r="I1998" s="455">
        <v>161</v>
      </c>
      <c r="J1998" s="455">
        <v>199</v>
      </c>
      <c r="K1998" s="455">
        <v>187</v>
      </c>
      <c r="L1998" s="455">
        <v>383</v>
      </c>
      <c r="M1998" s="455">
        <v>496</v>
      </c>
      <c r="N1998" s="455">
        <v>490</v>
      </c>
      <c r="O1998" s="455">
        <v>448</v>
      </c>
      <c r="P1998" s="455">
        <v>392</v>
      </c>
      <c r="Q1998" s="455">
        <v>578</v>
      </c>
      <c r="R1998" s="455">
        <v>489</v>
      </c>
    </row>
    <row r="1999" spans="1:18">
      <c r="A1999" s="322" t="s">
        <v>290</v>
      </c>
      <c r="C1999" s="325">
        <v>2712320500</v>
      </c>
      <c r="D1999" s="322" t="s">
        <v>2338</v>
      </c>
      <c r="J1999" s="455">
        <v>3178</v>
      </c>
      <c r="K1999" s="455">
        <v>74003</v>
      </c>
    </row>
    <row r="2000" spans="1:18">
      <c r="A2000" s="322" t="s">
        <v>290</v>
      </c>
      <c r="C2000" s="325">
        <v>2712403000</v>
      </c>
      <c r="D2000" s="322" t="s">
        <v>2339</v>
      </c>
      <c r="E2000" s="455">
        <v>51112</v>
      </c>
      <c r="F2000" s="455">
        <v>1680687</v>
      </c>
      <c r="G2000" s="455">
        <v>2209368</v>
      </c>
      <c r="H2000" s="455">
        <v>2327140</v>
      </c>
      <c r="I2000" s="455">
        <v>2188191</v>
      </c>
      <c r="J2000" s="455">
        <v>2303594</v>
      </c>
      <c r="K2000" s="455">
        <v>2667280</v>
      </c>
      <c r="L2000" s="455">
        <v>757076</v>
      </c>
      <c r="M2000" s="455">
        <v>792768</v>
      </c>
      <c r="N2000" s="455">
        <v>2044139</v>
      </c>
      <c r="O2000" s="455">
        <v>2081150</v>
      </c>
      <c r="P2000" s="455">
        <v>1002126</v>
      </c>
      <c r="Q2000" s="455">
        <v>911270</v>
      </c>
      <c r="R2000" s="455">
        <v>998384</v>
      </c>
    </row>
    <row r="2001" spans="1:18">
      <c r="A2001" s="322" t="s">
        <v>290</v>
      </c>
      <c r="C2001" s="325">
        <v>2712409000</v>
      </c>
      <c r="D2001" s="322" t="s">
        <v>2340</v>
      </c>
    </row>
    <row r="2002" spans="1:18">
      <c r="A2002" s="322" t="s">
        <v>290</v>
      </c>
      <c r="C2002" s="325">
        <v>2720110000</v>
      </c>
      <c r="D2002" s="322" t="s">
        <v>2341</v>
      </c>
      <c r="E2002" s="455">
        <v>990</v>
      </c>
      <c r="F2002" s="455">
        <v>1088</v>
      </c>
      <c r="G2002" s="455">
        <v>1276</v>
      </c>
      <c r="I2002" s="455">
        <v>1524</v>
      </c>
      <c r="J2002" s="455">
        <v>1223</v>
      </c>
      <c r="K2002" s="455">
        <v>28934</v>
      </c>
      <c r="L2002" s="455">
        <v>24464</v>
      </c>
      <c r="M2002" s="455">
        <v>25729</v>
      </c>
      <c r="N2002" s="455">
        <v>30598</v>
      </c>
      <c r="O2002" s="455">
        <v>29911</v>
      </c>
      <c r="P2002" s="455">
        <v>22075</v>
      </c>
      <c r="Q2002" s="455">
        <v>23820</v>
      </c>
      <c r="R2002" s="455">
        <v>38091</v>
      </c>
    </row>
    <row r="2003" spans="1:18">
      <c r="A2003" s="322" t="s">
        <v>290</v>
      </c>
      <c r="C2003" s="325">
        <v>2720230000</v>
      </c>
      <c r="D2003" s="322" t="s">
        <v>2342</v>
      </c>
      <c r="K2003" s="455">
        <v>332</v>
      </c>
      <c r="L2003" s="455">
        <v>155</v>
      </c>
      <c r="M2003" s="455">
        <v>83</v>
      </c>
      <c r="N2003" s="455">
        <v>125</v>
      </c>
      <c r="O2003" s="455">
        <v>119</v>
      </c>
      <c r="P2003" s="455">
        <v>10</v>
      </c>
    </row>
    <row r="2004" spans="1:18">
      <c r="A2004" s="322" t="s">
        <v>290</v>
      </c>
      <c r="C2004" s="325">
        <v>2720240000</v>
      </c>
      <c r="D2004" s="322" t="s">
        <v>2343</v>
      </c>
    </row>
    <row r="2005" spans="1:18">
      <c r="A2005" s="322" t="s">
        <v>290</v>
      </c>
      <c r="C2005" s="325">
        <v>2731110000</v>
      </c>
      <c r="D2005" s="322" t="s">
        <v>2344</v>
      </c>
      <c r="E2005" s="455">
        <v>31</v>
      </c>
      <c r="F2005" s="455">
        <v>9</v>
      </c>
      <c r="G2005" s="455">
        <v>8</v>
      </c>
    </row>
    <row r="2006" spans="1:18">
      <c r="A2006" s="322" t="s">
        <v>290</v>
      </c>
      <c r="C2006" s="325">
        <v>2731120000</v>
      </c>
      <c r="D2006" s="322" t="s">
        <v>2345</v>
      </c>
    </row>
    <row r="2007" spans="1:18">
      <c r="A2007" s="322" t="s">
        <v>290</v>
      </c>
      <c r="C2007" s="325">
        <v>2732110000</v>
      </c>
      <c r="D2007" s="322" t="s">
        <v>2346</v>
      </c>
    </row>
    <row r="2008" spans="1:18">
      <c r="A2008" s="322" t="s">
        <v>290</v>
      </c>
      <c r="C2008" s="325">
        <v>2732113000</v>
      </c>
      <c r="D2008" s="322" t="s">
        <v>2347</v>
      </c>
      <c r="E2008" s="455">
        <v>1596722</v>
      </c>
      <c r="F2008" s="455">
        <v>1678982</v>
      </c>
      <c r="G2008" s="455">
        <v>1153246</v>
      </c>
      <c r="H2008" s="455">
        <v>357754</v>
      </c>
    </row>
    <row r="2009" spans="1:18">
      <c r="A2009" s="322" t="s">
        <v>290</v>
      </c>
      <c r="C2009" s="325">
        <v>2732115000</v>
      </c>
      <c r="D2009" s="322" t="s">
        <v>2348</v>
      </c>
    </row>
    <row r="2010" spans="1:18">
      <c r="A2010" s="322" t="s">
        <v>290</v>
      </c>
      <c r="C2010" s="325">
        <v>2732120000</v>
      </c>
      <c r="D2010" s="322" t="s">
        <v>2349</v>
      </c>
      <c r="G2010" s="455">
        <v>31814</v>
      </c>
      <c r="H2010" s="455">
        <v>49461</v>
      </c>
      <c r="I2010" s="455">
        <v>19602</v>
      </c>
      <c r="J2010" s="455">
        <v>59754</v>
      </c>
      <c r="K2010" s="455">
        <v>73061</v>
      </c>
      <c r="L2010" s="455">
        <v>66553</v>
      </c>
      <c r="M2010" s="455">
        <v>74862</v>
      </c>
      <c r="N2010" s="455">
        <v>107582</v>
      </c>
      <c r="O2010" s="455">
        <v>102842</v>
      </c>
      <c r="P2010" s="455">
        <v>125084</v>
      </c>
      <c r="Q2010" s="455">
        <v>157223</v>
      </c>
    </row>
    <row r="2011" spans="1:18">
      <c r="A2011" s="322" t="s">
        <v>290</v>
      </c>
      <c r="C2011" s="325">
        <v>2732134000</v>
      </c>
      <c r="D2011" s="322" t="s">
        <v>2350</v>
      </c>
      <c r="E2011" s="455">
        <v>40993</v>
      </c>
      <c r="F2011" s="455">
        <v>52495</v>
      </c>
      <c r="G2011" s="455">
        <v>51486</v>
      </c>
      <c r="H2011" s="455">
        <v>56941</v>
      </c>
      <c r="I2011" s="455">
        <v>32928</v>
      </c>
      <c r="J2011" s="455">
        <v>49599</v>
      </c>
      <c r="K2011" s="455">
        <v>72238</v>
      </c>
      <c r="L2011" s="455">
        <v>63472</v>
      </c>
      <c r="M2011" s="455">
        <v>71259</v>
      </c>
      <c r="N2011" s="455">
        <v>60054</v>
      </c>
      <c r="O2011" s="455">
        <v>68172</v>
      </c>
      <c r="P2011" s="455">
        <v>73602</v>
      </c>
    </row>
    <row r="2012" spans="1:18">
      <c r="A2012" s="322" t="s">
        <v>290</v>
      </c>
      <c r="C2012" s="325">
        <v>2732138000</v>
      </c>
      <c r="D2012" s="322" t="s">
        <v>2351</v>
      </c>
      <c r="E2012" s="455">
        <v>4964431</v>
      </c>
      <c r="F2012" s="455">
        <v>5003051</v>
      </c>
      <c r="G2012" s="455">
        <v>4475171</v>
      </c>
      <c r="H2012" s="455">
        <v>2802602</v>
      </c>
      <c r="I2012" s="455">
        <v>844074</v>
      </c>
      <c r="J2012" s="455">
        <v>1564758</v>
      </c>
      <c r="K2012" s="455">
        <v>1977586</v>
      </c>
      <c r="L2012" s="455">
        <v>2713062</v>
      </c>
      <c r="M2012" s="455">
        <v>3178165</v>
      </c>
      <c r="N2012" s="455">
        <v>3301420</v>
      </c>
      <c r="O2012" s="455">
        <v>4025755</v>
      </c>
      <c r="P2012" s="455">
        <v>4505718</v>
      </c>
      <c r="Q2012" s="455">
        <v>4253681</v>
      </c>
      <c r="R2012" s="455">
        <v>4812257</v>
      </c>
    </row>
    <row r="2013" spans="1:18">
      <c r="A2013" s="322" t="s">
        <v>290</v>
      </c>
      <c r="C2013" s="325">
        <v>2732140000</v>
      </c>
      <c r="D2013" s="322" t="s">
        <v>2352</v>
      </c>
    </row>
    <row r="2014" spans="1:18">
      <c r="A2014" s="322" t="s">
        <v>290</v>
      </c>
      <c r="C2014" s="325">
        <v>2733110000</v>
      </c>
      <c r="D2014" s="322" t="s">
        <v>2353</v>
      </c>
      <c r="E2014" s="455">
        <v>1329397</v>
      </c>
      <c r="F2014" s="455">
        <v>1821616</v>
      </c>
      <c r="G2014" s="455">
        <v>2793050</v>
      </c>
      <c r="H2014" s="455">
        <v>1582297</v>
      </c>
      <c r="I2014" s="455">
        <v>1318756</v>
      </c>
      <c r="J2014" s="455">
        <v>1993596</v>
      </c>
      <c r="K2014" s="455">
        <v>1970950</v>
      </c>
      <c r="L2014" s="455">
        <v>1924477</v>
      </c>
      <c r="M2014" s="455">
        <v>2125412</v>
      </c>
      <c r="N2014" s="455">
        <v>2122983</v>
      </c>
      <c r="O2014" s="455">
        <v>2127934</v>
      </c>
      <c r="P2014" s="455">
        <v>2101679</v>
      </c>
      <c r="Q2014" s="455">
        <v>2255075</v>
      </c>
      <c r="R2014" s="455">
        <v>8150356</v>
      </c>
    </row>
    <row r="2015" spans="1:18">
      <c r="A2015" s="322" t="s">
        <v>290</v>
      </c>
      <c r="C2015" s="325">
        <v>2733120000</v>
      </c>
      <c r="D2015" s="322" t="s">
        <v>2354</v>
      </c>
      <c r="E2015" s="455">
        <v>742047</v>
      </c>
      <c r="F2015" s="455">
        <v>704026</v>
      </c>
      <c r="G2015" s="455">
        <v>722085</v>
      </c>
      <c r="H2015" s="455">
        <v>470859</v>
      </c>
      <c r="I2015" s="455">
        <v>219725</v>
      </c>
      <c r="J2015" s="455">
        <v>175899</v>
      </c>
      <c r="K2015" s="455">
        <v>577296</v>
      </c>
      <c r="L2015" s="455">
        <v>146225</v>
      </c>
      <c r="M2015" s="455">
        <v>140296</v>
      </c>
      <c r="N2015" s="455">
        <v>99397</v>
      </c>
      <c r="O2015" s="455">
        <v>85350</v>
      </c>
      <c r="P2015" s="455">
        <v>72387</v>
      </c>
      <c r="Q2015" s="455">
        <v>61406</v>
      </c>
      <c r="R2015" s="455">
        <v>61062</v>
      </c>
    </row>
    <row r="2016" spans="1:18">
      <c r="A2016" s="322" t="s">
        <v>290</v>
      </c>
      <c r="C2016" s="325">
        <v>2733131000</v>
      </c>
      <c r="D2016" s="322" t="s">
        <v>2355</v>
      </c>
      <c r="E2016" s="455">
        <v>13050</v>
      </c>
      <c r="F2016" s="455">
        <v>37510</v>
      </c>
      <c r="K2016" s="455">
        <v>42200</v>
      </c>
      <c r="L2016" s="455">
        <v>29320</v>
      </c>
      <c r="M2016" s="455">
        <v>38760</v>
      </c>
      <c r="N2016" s="455">
        <v>66697</v>
      </c>
      <c r="O2016" s="455">
        <v>109580</v>
      </c>
      <c r="P2016" s="455">
        <v>107100</v>
      </c>
      <c r="Q2016" s="455">
        <v>82920</v>
      </c>
      <c r="R2016" s="455">
        <v>70420</v>
      </c>
    </row>
    <row r="2017" spans="1:18">
      <c r="A2017" s="322" t="s">
        <v>290</v>
      </c>
      <c r="C2017" s="325">
        <v>2733135000</v>
      </c>
      <c r="D2017" s="322" t="s">
        <v>2356</v>
      </c>
      <c r="E2017" s="455">
        <v>1510914</v>
      </c>
      <c r="F2017" s="455">
        <v>1415565</v>
      </c>
      <c r="G2017" s="455">
        <v>1505720</v>
      </c>
      <c r="H2017" s="455">
        <v>1346522</v>
      </c>
      <c r="I2017" s="455">
        <v>769045</v>
      </c>
      <c r="J2017" s="455">
        <v>756792</v>
      </c>
      <c r="K2017" s="455">
        <v>1228376</v>
      </c>
      <c r="L2017" s="455">
        <v>854609</v>
      </c>
      <c r="M2017" s="455">
        <v>859916</v>
      </c>
      <c r="N2017" s="455">
        <v>922925</v>
      </c>
      <c r="O2017" s="455">
        <v>829043</v>
      </c>
      <c r="P2017" s="455">
        <v>799215</v>
      </c>
      <c r="Q2017" s="455">
        <v>857711</v>
      </c>
      <c r="R2017" s="455">
        <v>803824</v>
      </c>
    </row>
    <row r="2018" spans="1:18">
      <c r="A2018" s="322" t="s">
        <v>290</v>
      </c>
      <c r="C2018" s="325">
        <v>2733136000</v>
      </c>
      <c r="D2018" s="322" t="s">
        <v>2357</v>
      </c>
      <c r="E2018" s="455">
        <v>333534</v>
      </c>
      <c r="F2018" s="455">
        <v>353906</v>
      </c>
      <c r="G2018" s="455">
        <v>438842</v>
      </c>
      <c r="H2018" s="455">
        <v>205247</v>
      </c>
      <c r="I2018" s="455">
        <v>151909</v>
      </c>
      <c r="J2018" s="455">
        <v>218142</v>
      </c>
      <c r="K2018" s="455">
        <v>207688</v>
      </c>
      <c r="L2018" s="455">
        <v>323706</v>
      </c>
      <c r="M2018" s="455">
        <v>421412</v>
      </c>
      <c r="N2018" s="455">
        <v>463640</v>
      </c>
      <c r="O2018" s="455">
        <v>508213</v>
      </c>
      <c r="P2018" s="455">
        <v>661052</v>
      </c>
      <c r="Q2018" s="455">
        <v>719747</v>
      </c>
      <c r="R2018" s="455">
        <v>727074</v>
      </c>
    </row>
    <row r="2019" spans="1:18">
      <c r="A2019" s="322" t="s">
        <v>290</v>
      </c>
      <c r="C2019" s="325">
        <v>2733137000</v>
      </c>
      <c r="D2019" s="322" t="s">
        <v>2358</v>
      </c>
      <c r="E2019" s="455">
        <v>1164300</v>
      </c>
      <c r="F2019" s="455">
        <v>976165</v>
      </c>
      <c r="G2019" s="455">
        <v>1345830</v>
      </c>
      <c r="H2019" s="455">
        <v>1884141</v>
      </c>
      <c r="I2019" s="455">
        <v>4449472</v>
      </c>
      <c r="J2019" s="455">
        <v>2295561</v>
      </c>
      <c r="K2019" s="455">
        <v>204905</v>
      </c>
      <c r="L2019" s="455">
        <v>169118</v>
      </c>
      <c r="M2019" s="455">
        <v>155275</v>
      </c>
      <c r="N2019" s="455">
        <v>190039</v>
      </c>
      <c r="O2019" s="455">
        <v>466045</v>
      </c>
      <c r="P2019" s="455">
        <v>621253</v>
      </c>
      <c r="Q2019" s="455">
        <v>610103</v>
      </c>
      <c r="R2019" s="455">
        <v>2292910</v>
      </c>
    </row>
    <row r="2020" spans="1:18">
      <c r="A2020" s="322" t="s">
        <v>290</v>
      </c>
      <c r="C2020" s="325">
        <v>2733138000</v>
      </c>
      <c r="D2020" s="322" t="s">
        <v>2359</v>
      </c>
      <c r="E2020" s="455">
        <v>1798182</v>
      </c>
      <c r="F2020" s="455">
        <v>2297915</v>
      </c>
      <c r="G2020" s="455">
        <v>2182302</v>
      </c>
      <c r="H2020" s="455">
        <v>2317855</v>
      </c>
      <c r="I2020" s="455">
        <v>1608391</v>
      </c>
      <c r="J2020" s="455">
        <v>1638271</v>
      </c>
      <c r="K2020" s="455">
        <v>1749906</v>
      </c>
      <c r="L2020" s="455">
        <v>2124338</v>
      </c>
      <c r="M2020" s="455">
        <v>2642757</v>
      </c>
      <c r="N2020" s="455">
        <v>2412350</v>
      </c>
      <c r="O2020" s="455">
        <v>2928031</v>
      </c>
      <c r="P2020" s="455">
        <v>3282959</v>
      </c>
      <c r="Q2020" s="455">
        <v>2794441</v>
      </c>
      <c r="R2020" s="455">
        <v>2706077</v>
      </c>
    </row>
    <row r="2021" spans="1:18">
      <c r="A2021" s="322" t="s">
        <v>290</v>
      </c>
      <c r="C2021" s="325">
        <v>2733141000</v>
      </c>
      <c r="D2021" s="322" t="s">
        <v>2360</v>
      </c>
      <c r="I2021" s="455">
        <v>1755</v>
      </c>
    </row>
    <row r="2022" spans="1:18">
      <c r="A2022" s="322" t="s">
        <v>290</v>
      </c>
      <c r="C2022" s="325">
        <v>2733143000</v>
      </c>
      <c r="D2022" s="322" t="s">
        <v>2361</v>
      </c>
      <c r="M2022" s="455">
        <v>17</v>
      </c>
      <c r="N2022" s="455">
        <v>10</v>
      </c>
      <c r="P2022" s="455">
        <v>217</v>
      </c>
    </row>
    <row r="2023" spans="1:18">
      <c r="A2023" s="322" t="s">
        <v>290</v>
      </c>
      <c r="C2023" s="325">
        <v>2711611000</v>
      </c>
      <c r="D2023" s="322" t="s">
        <v>2362</v>
      </c>
    </row>
    <row r="2024" spans="1:18">
      <c r="A2024" s="322" t="s">
        <v>290</v>
      </c>
      <c r="C2024" s="325">
        <v>2740110000</v>
      </c>
      <c r="D2024" s="322" t="s">
        <v>2363</v>
      </c>
      <c r="L2024" s="455">
        <v>101</v>
      </c>
      <c r="P2024" s="455">
        <v>1349</v>
      </c>
      <c r="Q2024" s="455">
        <v>390</v>
      </c>
      <c r="R2024" s="455">
        <v>424</v>
      </c>
    </row>
    <row r="2025" spans="1:18">
      <c r="A2025" s="322" t="s">
        <v>290</v>
      </c>
      <c r="C2025" s="325">
        <v>2740130000</v>
      </c>
      <c r="D2025" s="322" t="s">
        <v>2364</v>
      </c>
    </row>
    <row r="2026" spans="1:18">
      <c r="A2026" s="322" t="s">
        <v>290</v>
      </c>
      <c r="C2026" s="325">
        <v>2740149000</v>
      </c>
      <c r="D2026" s="322" t="s">
        <v>2365</v>
      </c>
      <c r="J2026" s="455">
        <v>58625</v>
      </c>
    </row>
    <row r="2027" spans="1:18">
      <c r="A2027" s="322" t="s">
        <v>290</v>
      </c>
      <c r="C2027" s="325">
        <v>2740157000</v>
      </c>
      <c r="D2027" s="322" t="s">
        <v>2366</v>
      </c>
      <c r="E2027" s="455">
        <v>100</v>
      </c>
    </row>
    <row r="2028" spans="1:18">
      <c r="A2028" s="322" t="s">
        <v>290</v>
      </c>
      <c r="C2028" s="325">
        <v>2740220000</v>
      </c>
      <c r="D2028" s="322" t="s">
        <v>2367</v>
      </c>
      <c r="E2028" s="455">
        <v>113356</v>
      </c>
      <c r="F2028" s="455">
        <v>238352</v>
      </c>
      <c r="G2028" s="455">
        <v>180271</v>
      </c>
      <c r="H2028" s="455">
        <v>174008</v>
      </c>
      <c r="I2028" s="455">
        <v>237430</v>
      </c>
      <c r="J2028" s="455">
        <v>539375</v>
      </c>
      <c r="K2028" s="455">
        <v>1100099</v>
      </c>
      <c r="L2028" s="455">
        <v>697014</v>
      </c>
      <c r="M2028" s="455">
        <v>752866</v>
      </c>
      <c r="N2028" s="455">
        <v>663148</v>
      </c>
      <c r="O2028" s="455">
        <v>297252</v>
      </c>
      <c r="P2028" s="455">
        <v>339515</v>
      </c>
      <c r="Q2028" s="455">
        <v>1259033</v>
      </c>
      <c r="R2028" s="455">
        <v>902714</v>
      </c>
    </row>
    <row r="2029" spans="1:18">
      <c r="A2029" s="322" t="s">
        <v>290</v>
      </c>
      <c r="C2029" s="325">
        <v>2712225000</v>
      </c>
      <c r="D2029" s="322" t="s">
        <v>2368</v>
      </c>
      <c r="Q2029" s="455">
        <v>106156</v>
      </c>
      <c r="R2029" s="455">
        <v>306707</v>
      </c>
    </row>
    <row r="2030" spans="1:18">
      <c r="A2030" s="322" t="s">
        <v>290</v>
      </c>
      <c r="C2030" s="325">
        <v>2740230000</v>
      </c>
      <c r="D2030" s="322" t="s">
        <v>2369</v>
      </c>
      <c r="E2030" s="455">
        <v>54</v>
      </c>
      <c r="G2030" s="455">
        <v>6397</v>
      </c>
      <c r="H2030" s="455">
        <v>6839</v>
      </c>
      <c r="I2030" s="455">
        <v>4989</v>
      </c>
      <c r="J2030" s="455">
        <v>4079</v>
      </c>
      <c r="K2030" s="455">
        <v>2101</v>
      </c>
      <c r="L2030" s="455">
        <v>187</v>
      </c>
    </row>
    <row r="2031" spans="1:18">
      <c r="A2031" s="322" t="s">
        <v>290</v>
      </c>
      <c r="C2031" s="325">
        <v>2740240000</v>
      </c>
      <c r="D2031" s="322" t="s">
        <v>2370</v>
      </c>
      <c r="E2031" s="455">
        <v>17846</v>
      </c>
      <c r="F2031" s="455">
        <v>7399</v>
      </c>
      <c r="G2031" s="455">
        <v>6380</v>
      </c>
      <c r="H2031" s="455">
        <v>11192</v>
      </c>
      <c r="I2031" s="455">
        <v>8607</v>
      </c>
      <c r="J2031" s="455">
        <v>915</v>
      </c>
      <c r="K2031" s="455">
        <v>56447</v>
      </c>
      <c r="L2031" s="455">
        <v>116294</v>
      </c>
      <c r="M2031" s="455">
        <v>1779</v>
      </c>
      <c r="N2031" s="455">
        <v>2371</v>
      </c>
      <c r="O2031" s="455">
        <v>46396</v>
      </c>
      <c r="P2031" s="455">
        <v>99689</v>
      </c>
      <c r="Q2031" s="455">
        <v>225794</v>
      </c>
      <c r="R2031" s="455">
        <v>413351</v>
      </c>
    </row>
    <row r="2032" spans="1:18">
      <c r="A2032" s="322" t="s">
        <v>290</v>
      </c>
      <c r="C2032" s="325">
        <v>2740250000</v>
      </c>
      <c r="D2032" s="322" t="s">
        <v>2371</v>
      </c>
      <c r="E2032" s="455">
        <v>1924004</v>
      </c>
      <c r="F2032" s="455">
        <v>2443924</v>
      </c>
      <c r="G2032" s="455">
        <v>2838275</v>
      </c>
      <c r="H2032" s="455">
        <v>4671469</v>
      </c>
      <c r="I2032" s="455">
        <v>6374972</v>
      </c>
      <c r="J2032" s="455">
        <v>5661679</v>
      </c>
      <c r="K2032" s="455">
        <v>5472979</v>
      </c>
      <c r="L2032" s="455">
        <v>5122467</v>
      </c>
      <c r="M2032" s="455">
        <v>4413928</v>
      </c>
      <c r="N2032" s="455">
        <v>6083592</v>
      </c>
      <c r="O2032" s="455">
        <v>6912057</v>
      </c>
      <c r="P2032" s="455">
        <v>8875459</v>
      </c>
      <c r="Q2032" s="455">
        <v>9393316</v>
      </c>
      <c r="R2032" s="455">
        <v>7623654</v>
      </c>
    </row>
    <row r="2033" spans="1:18">
      <c r="A2033" s="322" t="s">
        <v>290</v>
      </c>
      <c r="C2033" s="325">
        <v>2740330000</v>
      </c>
      <c r="D2033" s="322" t="s">
        <v>2372</v>
      </c>
      <c r="F2033" s="455">
        <v>51</v>
      </c>
      <c r="I2033" s="455">
        <v>4142</v>
      </c>
      <c r="J2033" s="455">
        <v>6140</v>
      </c>
      <c r="M2033" s="455">
        <v>1337</v>
      </c>
      <c r="N2033" s="455">
        <v>349</v>
      </c>
      <c r="O2033" s="455">
        <v>42478</v>
      </c>
      <c r="P2033" s="455">
        <v>9554</v>
      </c>
    </row>
    <row r="2034" spans="1:18">
      <c r="A2034" s="322" t="s">
        <v>290</v>
      </c>
      <c r="C2034" s="325">
        <v>2740391000</v>
      </c>
      <c r="D2034" s="322" t="s">
        <v>2373</v>
      </c>
      <c r="F2034" s="455">
        <v>46205</v>
      </c>
      <c r="G2034" s="455">
        <v>69864</v>
      </c>
      <c r="H2034" s="455">
        <v>48233</v>
      </c>
      <c r="I2034" s="455">
        <v>33251</v>
      </c>
      <c r="J2034" s="455">
        <v>22446</v>
      </c>
      <c r="K2034" s="455">
        <v>23414</v>
      </c>
      <c r="L2034" s="455">
        <v>17616</v>
      </c>
      <c r="M2034" s="455">
        <v>5373</v>
      </c>
    </row>
    <row r="2035" spans="1:18">
      <c r="A2035" s="322" t="s">
        <v>290</v>
      </c>
      <c r="C2035" s="325">
        <v>2740393000</v>
      </c>
      <c r="D2035" s="322" t="s">
        <v>2374</v>
      </c>
      <c r="E2035" s="455">
        <v>304344</v>
      </c>
      <c r="F2035" s="455">
        <v>1516516</v>
      </c>
      <c r="G2035" s="455">
        <v>1858427</v>
      </c>
      <c r="H2035" s="455">
        <v>3152007</v>
      </c>
      <c r="I2035" s="455">
        <v>4125377</v>
      </c>
      <c r="J2035" s="455">
        <v>2433285</v>
      </c>
      <c r="K2035" s="455">
        <v>479855</v>
      </c>
      <c r="L2035" s="455">
        <v>460556</v>
      </c>
      <c r="M2035" s="455">
        <v>501052</v>
      </c>
      <c r="N2035" s="455">
        <v>343879</v>
      </c>
      <c r="O2035" s="455">
        <v>349036</v>
      </c>
      <c r="P2035" s="455">
        <v>204074</v>
      </c>
    </row>
    <row r="2036" spans="1:18">
      <c r="A2036" s="322" t="s">
        <v>290</v>
      </c>
      <c r="C2036" s="325">
        <v>2740410000</v>
      </c>
      <c r="D2036" s="322" t="s">
        <v>2375</v>
      </c>
    </row>
    <row r="2037" spans="1:18">
      <c r="A2037" s="322" t="s">
        <v>290</v>
      </c>
      <c r="C2037" s="325">
        <v>2740423000</v>
      </c>
      <c r="D2037" s="322" t="s">
        <v>2376</v>
      </c>
    </row>
    <row r="2038" spans="1:18">
      <c r="A2038" s="322" t="s">
        <v>290</v>
      </c>
      <c r="C2038" s="325">
        <v>2740425000</v>
      </c>
      <c r="D2038" s="322" t="s">
        <v>2377</v>
      </c>
    </row>
    <row r="2039" spans="1:18">
      <c r="A2039" s="322" t="s">
        <v>290</v>
      </c>
      <c r="C2039" s="325">
        <v>2751111000</v>
      </c>
      <c r="D2039" s="322" t="s">
        <v>2378</v>
      </c>
      <c r="E2039" s="455">
        <v>339542</v>
      </c>
      <c r="F2039" s="455">
        <v>337099</v>
      </c>
      <c r="G2039" s="455">
        <v>348595</v>
      </c>
      <c r="H2039" s="455">
        <v>260964</v>
      </c>
      <c r="I2039" s="455">
        <v>96596</v>
      </c>
      <c r="J2039" s="455">
        <v>115967</v>
      </c>
      <c r="K2039" s="455">
        <v>125780</v>
      </c>
      <c r="L2039" s="455">
        <v>151942</v>
      </c>
      <c r="M2039" s="455">
        <v>194338</v>
      </c>
      <c r="N2039" s="455">
        <v>177475</v>
      </c>
      <c r="O2039" s="455">
        <v>167143</v>
      </c>
      <c r="P2039" s="455">
        <v>140819</v>
      </c>
      <c r="Q2039" s="455">
        <v>143087</v>
      </c>
      <c r="R2039" s="455">
        <v>115938</v>
      </c>
    </row>
    <row r="2040" spans="1:18">
      <c r="A2040" s="322" t="s">
        <v>290</v>
      </c>
      <c r="C2040" s="325">
        <v>2751113300</v>
      </c>
      <c r="D2040" s="322" t="s">
        <v>2379</v>
      </c>
      <c r="E2040" s="455">
        <v>29668</v>
      </c>
      <c r="F2040" s="455">
        <v>23888</v>
      </c>
      <c r="G2040" s="455">
        <v>23451</v>
      </c>
      <c r="H2040" s="455">
        <v>26462</v>
      </c>
      <c r="I2040" s="455">
        <v>16949</v>
      </c>
      <c r="J2040" s="455">
        <v>13802</v>
      </c>
      <c r="K2040" s="455">
        <v>7119</v>
      </c>
      <c r="L2040" s="455">
        <v>10635</v>
      </c>
      <c r="M2040" s="455">
        <v>8692</v>
      </c>
      <c r="N2040" s="455">
        <v>7266</v>
      </c>
      <c r="O2040" s="455">
        <v>10677</v>
      </c>
      <c r="P2040" s="455">
        <v>12038</v>
      </c>
      <c r="Q2040" s="455">
        <v>12108</v>
      </c>
      <c r="R2040" s="455">
        <v>12262</v>
      </c>
    </row>
    <row r="2041" spans="1:18">
      <c r="A2041" s="322" t="s">
        <v>290</v>
      </c>
      <c r="C2041" s="325">
        <v>2751113500</v>
      </c>
      <c r="D2041" s="322" t="s">
        <v>2380</v>
      </c>
      <c r="E2041" s="455">
        <v>6043</v>
      </c>
      <c r="F2041" s="455">
        <v>6001</v>
      </c>
      <c r="G2041" s="455">
        <v>6613</v>
      </c>
      <c r="H2041" s="455">
        <v>1969</v>
      </c>
      <c r="I2041" s="455">
        <v>1031</v>
      </c>
      <c r="J2041" s="455">
        <v>1440</v>
      </c>
      <c r="K2041" s="455">
        <v>155</v>
      </c>
      <c r="L2041" s="455">
        <v>1513</v>
      </c>
      <c r="M2041" s="455">
        <v>455</v>
      </c>
      <c r="N2041" s="455">
        <v>750</v>
      </c>
      <c r="O2041" s="455">
        <v>424</v>
      </c>
      <c r="P2041" s="455">
        <v>130</v>
      </c>
      <c r="Q2041" s="455">
        <v>10</v>
      </c>
      <c r="R2041" s="455">
        <v>2</v>
      </c>
    </row>
    <row r="2042" spans="1:18">
      <c r="A2042" s="322" t="s">
        <v>290</v>
      </c>
      <c r="C2042" s="325">
        <v>2751117000</v>
      </c>
      <c r="D2042" s="322" t="s">
        <v>2381</v>
      </c>
      <c r="E2042" s="455">
        <v>52438</v>
      </c>
      <c r="F2042" s="455">
        <v>52523</v>
      </c>
      <c r="G2042" s="455">
        <v>69054</v>
      </c>
      <c r="H2042" s="455">
        <v>68880</v>
      </c>
      <c r="I2042" s="455">
        <v>31187</v>
      </c>
      <c r="J2042" s="455">
        <v>33684</v>
      </c>
      <c r="K2042" s="455">
        <v>30810</v>
      </c>
      <c r="L2042" s="455">
        <v>30976</v>
      </c>
      <c r="M2042" s="455">
        <v>34343</v>
      </c>
      <c r="N2042" s="455">
        <v>23396</v>
      </c>
      <c r="O2042" s="455">
        <v>27810</v>
      </c>
      <c r="P2042" s="455">
        <v>27321</v>
      </c>
      <c r="Q2042" s="455">
        <v>30381</v>
      </c>
      <c r="R2042" s="455">
        <v>27997</v>
      </c>
    </row>
    <row r="2043" spans="1:18">
      <c r="A2043" s="322" t="s">
        <v>290</v>
      </c>
      <c r="C2043" s="325">
        <v>2751153000</v>
      </c>
      <c r="D2043" s="322" t="s">
        <v>2382</v>
      </c>
      <c r="E2043" s="455">
        <v>117</v>
      </c>
      <c r="F2043" s="455">
        <v>15</v>
      </c>
      <c r="G2043" s="455">
        <v>107</v>
      </c>
      <c r="I2043" s="455">
        <v>42563</v>
      </c>
      <c r="J2043" s="455">
        <v>129918</v>
      </c>
      <c r="K2043" s="455">
        <v>122961</v>
      </c>
      <c r="L2043" s="455">
        <v>83325</v>
      </c>
    </row>
    <row r="2044" spans="1:18">
      <c r="A2044" s="322" t="s">
        <v>290</v>
      </c>
      <c r="C2044" s="325">
        <v>2751158000</v>
      </c>
      <c r="D2044" s="322" t="s">
        <v>2383</v>
      </c>
      <c r="E2044" s="455">
        <v>3462</v>
      </c>
      <c r="F2044" s="455">
        <v>2313</v>
      </c>
      <c r="G2044" s="455">
        <v>330</v>
      </c>
    </row>
    <row r="2045" spans="1:18">
      <c r="A2045" s="322" t="s">
        <v>290</v>
      </c>
      <c r="C2045" s="325">
        <v>2751217000</v>
      </c>
      <c r="D2045" s="322" t="s">
        <v>2384</v>
      </c>
      <c r="E2045" s="455">
        <v>43500</v>
      </c>
      <c r="F2045" s="455">
        <v>19080</v>
      </c>
      <c r="G2045" s="455">
        <v>24479</v>
      </c>
      <c r="H2045" s="455">
        <v>24946</v>
      </c>
      <c r="I2045" s="455">
        <v>19050</v>
      </c>
      <c r="J2045" s="455">
        <v>16800</v>
      </c>
      <c r="K2045" s="455">
        <v>13500</v>
      </c>
      <c r="L2045" s="455">
        <v>18400</v>
      </c>
      <c r="M2045" s="455">
        <v>15800</v>
      </c>
      <c r="N2045" s="455">
        <v>21000</v>
      </c>
      <c r="O2045" s="455">
        <v>18500</v>
      </c>
      <c r="P2045" s="455">
        <v>19500</v>
      </c>
      <c r="Q2045" s="455">
        <v>19000</v>
      </c>
      <c r="R2045" s="455">
        <v>23000</v>
      </c>
    </row>
    <row r="2046" spans="1:18">
      <c r="A2046" s="322" t="s">
        <v>290</v>
      </c>
      <c r="C2046" s="325">
        <v>2751219000</v>
      </c>
      <c r="D2046" s="322" t="s">
        <v>2385</v>
      </c>
      <c r="E2046" s="455">
        <v>9479</v>
      </c>
      <c r="J2046" s="455">
        <v>411789</v>
      </c>
      <c r="K2046" s="455">
        <v>1160774</v>
      </c>
      <c r="L2046" s="455">
        <v>2464218</v>
      </c>
      <c r="M2046" s="455">
        <v>2879060</v>
      </c>
      <c r="N2046" s="455">
        <v>2898799</v>
      </c>
      <c r="O2046" s="455">
        <v>1855014</v>
      </c>
      <c r="P2046" s="455">
        <v>1620289</v>
      </c>
      <c r="Q2046" s="455">
        <v>4041763</v>
      </c>
      <c r="R2046" s="455">
        <v>4159389</v>
      </c>
    </row>
    <row r="2047" spans="1:18">
      <c r="A2047" s="322" t="s">
        <v>290</v>
      </c>
      <c r="C2047" s="325">
        <v>2751235000</v>
      </c>
      <c r="D2047" s="322" t="s">
        <v>2386</v>
      </c>
      <c r="E2047" s="455">
        <v>5300</v>
      </c>
      <c r="F2047" s="455">
        <v>5779</v>
      </c>
      <c r="G2047" s="455">
        <v>5248</v>
      </c>
      <c r="H2047" s="455">
        <v>7509</v>
      </c>
      <c r="I2047" s="455">
        <v>1286</v>
      </c>
      <c r="J2047" s="455">
        <v>1756</v>
      </c>
      <c r="K2047" s="455">
        <v>1415</v>
      </c>
      <c r="L2047" s="455">
        <v>874</v>
      </c>
      <c r="M2047" s="455">
        <v>1235</v>
      </c>
      <c r="N2047" s="455">
        <v>4</v>
      </c>
      <c r="O2047" s="455">
        <v>1</v>
      </c>
    </row>
    <row r="2048" spans="1:18">
      <c r="A2048" s="322" t="s">
        <v>290</v>
      </c>
      <c r="C2048" s="325">
        <v>2751237000</v>
      </c>
      <c r="D2048" s="322" t="s">
        <v>2387</v>
      </c>
      <c r="L2048" s="455">
        <v>40747</v>
      </c>
      <c r="M2048" s="455">
        <v>53631</v>
      </c>
      <c r="N2048" s="455">
        <v>41068</v>
      </c>
      <c r="O2048" s="455">
        <v>46087</v>
      </c>
      <c r="P2048" s="455">
        <v>51459</v>
      </c>
      <c r="Q2048" s="455">
        <v>78687</v>
      </c>
      <c r="R2048" s="455">
        <v>59358</v>
      </c>
    </row>
    <row r="2049" spans="1:18">
      <c r="A2049" s="322" t="s">
        <v>290</v>
      </c>
      <c r="C2049" s="325">
        <v>2751249000</v>
      </c>
      <c r="D2049" s="322" t="s">
        <v>2388</v>
      </c>
      <c r="I2049" s="455">
        <v>6</v>
      </c>
      <c r="R2049" s="455">
        <v>8</v>
      </c>
    </row>
    <row r="2050" spans="1:18">
      <c r="A2050" s="322" t="s">
        <v>290</v>
      </c>
      <c r="C2050" s="325">
        <v>2751253000</v>
      </c>
      <c r="D2050" s="322" t="s">
        <v>2389</v>
      </c>
      <c r="I2050" s="455">
        <v>2</v>
      </c>
    </row>
    <row r="2051" spans="1:18">
      <c r="A2051" s="322" t="s">
        <v>290</v>
      </c>
      <c r="C2051" s="325">
        <v>2751255000</v>
      </c>
      <c r="D2051" s="322" t="s">
        <v>2390</v>
      </c>
      <c r="I2051" s="455">
        <v>1</v>
      </c>
    </row>
    <row r="2052" spans="1:18">
      <c r="A2052" s="322" t="s">
        <v>290</v>
      </c>
      <c r="C2052" s="325">
        <v>2751263000</v>
      </c>
      <c r="D2052" s="322" t="s">
        <v>2391</v>
      </c>
      <c r="J2052" s="455">
        <v>437682</v>
      </c>
      <c r="K2052" s="455">
        <v>279108</v>
      </c>
      <c r="L2052" s="455">
        <v>239793</v>
      </c>
      <c r="M2052" s="455">
        <v>287098</v>
      </c>
      <c r="N2052" s="455">
        <v>285377</v>
      </c>
      <c r="O2052" s="455">
        <v>277869</v>
      </c>
      <c r="P2052" s="455">
        <v>446538</v>
      </c>
      <c r="Q2052" s="455">
        <v>434603</v>
      </c>
      <c r="R2052" s="455">
        <v>406781</v>
      </c>
    </row>
    <row r="2053" spans="1:18">
      <c r="A2053" s="322" t="s">
        <v>290</v>
      </c>
      <c r="C2053" s="325">
        <v>2751265000</v>
      </c>
      <c r="D2053" s="322" t="s">
        <v>2392</v>
      </c>
      <c r="E2053" s="455">
        <v>72</v>
      </c>
      <c r="M2053" s="455">
        <v>192</v>
      </c>
      <c r="N2053" s="455">
        <v>1547</v>
      </c>
      <c r="O2053" s="455">
        <v>443</v>
      </c>
      <c r="P2053" s="455">
        <v>260</v>
      </c>
      <c r="Q2053" s="455">
        <v>2025</v>
      </c>
      <c r="R2053" s="455">
        <v>445</v>
      </c>
    </row>
    <row r="2054" spans="1:18">
      <c r="A2054" s="322" t="s">
        <v>290</v>
      </c>
      <c r="C2054" s="325">
        <v>2751269000</v>
      </c>
      <c r="D2054" s="322" t="s">
        <v>2393</v>
      </c>
      <c r="E2054" s="455">
        <v>1544095</v>
      </c>
      <c r="F2054" s="455">
        <v>317427</v>
      </c>
      <c r="G2054" s="455">
        <v>535265</v>
      </c>
      <c r="H2054" s="455">
        <v>454660</v>
      </c>
      <c r="I2054" s="455">
        <v>746749</v>
      </c>
      <c r="J2054" s="455">
        <v>27191</v>
      </c>
      <c r="K2054" s="455">
        <v>33908</v>
      </c>
      <c r="L2054" s="455">
        <v>37959</v>
      </c>
      <c r="M2054" s="455">
        <v>43430</v>
      </c>
      <c r="N2054" s="455">
        <v>47366</v>
      </c>
      <c r="O2054" s="455">
        <v>45488</v>
      </c>
      <c r="P2054" s="455">
        <v>41074</v>
      </c>
      <c r="Q2054" s="455">
        <v>57972</v>
      </c>
      <c r="R2054" s="455">
        <v>50822</v>
      </c>
    </row>
    <row r="2055" spans="1:18">
      <c r="A2055" s="322" t="s">
        <v>290</v>
      </c>
      <c r="C2055" s="325">
        <v>2751270000</v>
      </c>
      <c r="D2055" s="322" t="s">
        <v>2394</v>
      </c>
    </row>
    <row r="2056" spans="1:18">
      <c r="A2056" s="322" t="s">
        <v>290</v>
      </c>
      <c r="C2056" s="325">
        <v>2751290000</v>
      </c>
      <c r="D2056" s="322" t="s">
        <v>2395</v>
      </c>
      <c r="I2056" s="455">
        <v>18</v>
      </c>
      <c r="J2056" s="455">
        <v>3629</v>
      </c>
      <c r="K2056" s="455">
        <v>3576</v>
      </c>
      <c r="L2056" s="455">
        <v>3576</v>
      </c>
      <c r="M2056" s="455">
        <v>3555</v>
      </c>
      <c r="N2056" s="455">
        <v>3090</v>
      </c>
      <c r="O2056" s="455">
        <v>2963</v>
      </c>
      <c r="P2056" s="455">
        <v>2826</v>
      </c>
      <c r="Q2056" s="455">
        <v>2183</v>
      </c>
      <c r="R2056" s="455">
        <v>2247</v>
      </c>
    </row>
    <row r="2057" spans="1:18">
      <c r="A2057" s="322" t="s">
        <v>290</v>
      </c>
      <c r="C2057" s="325">
        <v>2751303000</v>
      </c>
      <c r="D2057" s="322" t="s">
        <v>2396</v>
      </c>
    </row>
    <row r="2058" spans="1:18">
      <c r="A2058" s="322" t="s">
        <v>290</v>
      </c>
      <c r="C2058" s="325">
        <v>2751307000</v>
      </c>
      <c r="D2058" s="322" t="s">
        <v>2397</v>
      </c>
    </row>
    <row r="2059" spans="1:18">
      <c r="A2059" s="322" t="s">
        <v>290</v>
      </c>
      <c r="C2059" s="325">
        <v>2752119000</v>
      </c>
      <c r="D2059" s="322" t="s">
        <v>2398</v>
      </c>
      <c r="I2059" s="455">
        <v>451</v>
      </c>
      <c r="J2059" s="455">
        <v>5068</v>
      </c>
      <c r="K2059" s="455">
        <v>5291</v>
      </c>
      <c r="L2059" s="455">
        <v>4850</v>
      </c>
      <c r="M2059" s="455">
        <v>4328</v>
      </c>
      <c r="N2059" s="455">
        <v>3294</v>
      </c>
      <c r="O2059" s="455">
        <v>2850</v>
      </c>
      <c r="P2059" s="455">
        <v>2482</v>
      </c>
      <c r="Q2059" s="455">
        <v>2411</v>
      </c>
      <c r="R2059" s="455">
        <v>2079</v>
      </c>
    </row>
    <row r="2060" spans="1:18">
      <c r="A2060" s="322" t="s">
        <v>290</v>
      </c>
      <c r="C2060" s="325">
        <v>2740301000</v>
      </c>
      <c r="D2060" s="322" t="s">
        <v>2399</v>
      </c>
      <c r="Q2060" s="455">
        <v>6293</v>
      </c>
      <c r="R2060" s="455">
        <v>7770</v>
      </c>
    </row>
    <row r="2061" spans="1:18">
      <c r="A2061" s="322" t="s">
        <v>290</v>
      </c>
      <c r="C2061" s="325">
        <v>2740309000</v>
      </c>
      <c r="D2061" s="322" t="s">
        <v>2400</v>
      </c>
      <c r="Q2061" s="455">
        <v>143614</v>
      </c>
      <c r="R2061" s="455">
        <v>91082</v>
      </c>
    </row>
    <row r="2062" spans="1:18">
      <c r="A2062" s="322" t="s">
        <v>290</v>
      </c>
      <c r="C2062" s="325">
        <v>2752127000</v>
      </c>
      <c r="D2062" s="322" t="s">
        <v>2401</v>
      </c>
      <c r="E2062" s="455">
        <v>33472</v>
      </c>
      <c r="F2062" s="455">
        <v>1914</v>
      </c>
      <c r="G2062" s="455">
        <v>3131</v>
      </c>
      <c r="H2062" s="455">
        <v>2545</v>
      </c>
      <c r="I2062" s="455">
        <v>771</v>
      </c>
      <c r="J2062" s="455">
        <v>1908</v>
      </c>
      <c r="K2062" s="455">
        <v>1842</v>
      </c>
      <c r="L2062" s="455">
        <v>1859</v>
      </c>
      <c r="M2062" s="455">
        <v>2323</v>
      </c>
      <c r="N2062" s="455">
        <v>2779</v>
      </c>
      <c r="O2062" s="455">
        <v>1302</v>
      </c>
      <c r="P2062" s="455">
        <v>781</v>
      </c>
      <c r="Q2062" s="455">
        <v>547</v>
      </c>
    </row>
    <row r="2063" spans="1:18">
      <c r="A2063" s="322" t="s">
        <v>290</v>
      </c>
      <c r="C2063" s="325">
        <v>2752130000</v>
      </c>
      <c r="D2063" s="322" t="s">
        <v>2402</v>
      </c>
      <c r="E2063" s="455">
        <v>777</v>
      </c>
      <c r="F2063" s="455">
        <v>22231</v>
      </c>
      <c r="G2063" s="455">
        <v>23056</v>
      </c>
      <c r="H2063" s="455">
        <v>24313</v>
      </c>
      <c r="I2063" s="455">
        <v>19328</v>
      </c>
      <c r="J2063" s="455">
        <v>23818</v>
      </c>
      <c r="K2063" s="455">
        <v>27835</v>
      </c>
      <c r="L2063" s="455">
        <v>25478</v>
      </c>
      <c r="M2063" s="455">
        <v>20451</v>
      </c>
      <c r="N2063" s="455">
        <v>25595</v>
      </c>
      <c r="O2063" s="455">
        <v>17163</v>
      </c>
      <c r="P2063" s="455">
        <v>14805</v>
      </c>
      <c r="Q2063" s="455">
        <v>15673</v>
      </c>
      <c r="R2063" s="455">
        <v>12412</v>
      </c>
    </row>
    <row r="2064" spans="1:18">
      <c r="A2064" s="322" t="s">
        <v>290</v>
      </c>
      <c r="C2064" s="325">
        <v>2752140000</v>
      </c>
      <c r="D2064" s="322" t="s">
        <v>2403</v>
      </c>
      <c r="N2064" s="455">
        <v>1</v>
      </c>
    </row>
    <row r="2065" spans="1:18">
      <c r="A2065" s="322" t="s">
        <v>290</v>
      </c>
      <c r="C2065" s="325">
        <v>2752200000</v>
      </c>
      <c r="D2065" s="322" t="s">
        <v>2404</v>
      </c>
    </row>
    <row r="2066" spans="1:18">
      <c r="A2066" s="322" t="s">
        <v>290</v>
      </c>
      <c r="C2066" s="325">
        <v>2790115000</v>
      </c>
      <c r="D2066" s="322" t="s">
        <v>2405</v>
      </c>
    </row>
    <row r="2067" spans="1:18">
      <c r="A2067" s="322" t="s">
        <v>290</v>
      </c>
      <c r="C2067" s="325">
        <v>2790123000</v>
      </c>
      <c r="D2067" s="322" t="s">
        <v>2406</v>
      </c>
      <c r="E2067" s="455">
        <v>17273</v>
      </c>
      <c r="F2067" s="455">
        <v>15169</v>
      </c>
      <c r="G2067" s="455">
        <v>16299</v>
      </c>
      <c r="H2067" s="455">
        <v>18029</v>
      </c>
      <c r="I2067" s="455">
        <v>11149</v>
      </c>
      <c r="J2067" s="455">
        <v>10547</v>
      </c>
      <c r="K2067" s="455">
        <v>9746</v>
      </c>
      <c r="L2067" s="455">
        <v>13693</v>
      </c>
      <c r="M2067" s="455">
        <v>22954</v>
      </c>
      <c r="N2067" s="455">
        <v>23765</v>
      </c>
      <c r="O2067" s="455">
        <v>27110</v>
      </c>
      <c r="P2067" s="455">
        <v>21958</v>
      </c>
      <c r="Q2067" s="455">
        <v>18552</v>
      </c>
      <c r="R2067" s="455">
        <v>33196</v>
      </c>
    </row>
    <row r="2068" spans="1:18">
      <c r="A2068" s="322" t="s">
        <v>290</v>
      </c>
      <c r="C2068" s="325">
        <v>2751120000</v>
      </c>
      <c r="D2068" s="322" t="s">
        <v>2407</v>
      </c>
      <c r="R2068" s="455">
        <v>3</v>
      </c>
    </row>
    <row r="2069" spans="1:18">
      <c r="A2069" s="322" t="s">
        <v>290</v>
      </c>
      <c r="C2069" s="325">
        <v>2751130000</v>
      </c>
      <c r="D2069" s="322" t="s">
        <v>2408</v>
      </c>
      <c r="R2069" s="455">
        <v>4</v>
      </c>
    </row>
    <row r="2070" spans="1:18">
      <c r="A2070" s="322" t="s">
        <v>290</v>
      </c>
      <c r="C2070" s="325">
        <v>2790135000</v>
      </c>
      <c r="D2070" s="322" t="s">
        <v>2409</v>
      </c>
      <c r="G2070" s="455">
        <v>21112</v>
      </c>
      <c r="H2070" s="455">
        <v>16436</v>
      </c>
      <c r="I2070" s="455">
        <v>7314</v>
      </c>
      <c r="J2070" s="455">
        <v>50721</v>
      </c>
      <c r="K2070" s="455">
        <v>13510</v>
      </c>
      <c r="L2070" s="455">
        <v>13236</v>
      </c>
      <c r="M2070" s="455">
        <v>22537</v>
      </c>
      <c r="N2070" s="455">
        <v>11891</v>
      </c>
      <c r="O2070" s="455">
        <v>4061</v>
      </c>
    </row>
    <row r="2071" spans="1:18">
      <c r="A2071" s="322" t="s">
        <v>290</v>
      </c>
      <c r="C2071" s="325">
        <v>2790202000</v>
      </c>
      <c r="D2071" s="322" t="s">
        <v>2410</v>
      </c>
      <c r="K2071" s="455">
        <v>96</v>
      </c>
      <c r="L2071" s="455">
        <v>97</v>
      </c>
      <c r="M2071" s="455">
        <v>15</v>
      </c>
      <c r="N2071" s="455">
        <v>6</v>
      </c>
      <c r="O2071" s="455">
        <v>7</v>
      </c>
      <c r="P2071" s="455">
        <v>2</v>
      </c>
    </row>
    <row r="2072" spans="1:18">
      <c r="A2072" s="322" t="s">
        <v>290</v>
      </c>
      <c r="C2072" s="325">
        <v>2790208000</v>
      </c>
      <c r="D2072" s="322" t="s">
        <v>2411</v>
      </c>
      <c r="E2072" s="455">
        <v>2960</v>
      </c>
      <c r="F2072" s="455">
        <v>2769</v>
      </c>
      <c r="G2072" s="455">
        <v>2860</v>
      </c>
      <c r="H2072" s="455">
        <v>240</v>
      </c>
      <c r="I2072" s="455">
        <v>182</v>
      </c>
      <c r="J2072" s="455">
        <v>143</v>
      </c>
      <c r="K2072" s="455">
        <v>269</v>
      </c>
      <c r="L2072" s="455">
        <v>1167</v>
      </c>
      <c r="M2072" s="455">
        <v>927</v>
      </c>
      <c r="N2072" s="455">
        <v>934</v>
      </c>
      <c r="O2072" s="455">
        <v>513</v>
      </c>
      <c r="P2072" s="455">
        <v>561</v>
      </c>
      <c r="Q2072" s="455">
        <v>355</v>
      </c>
      <c r="R2072" s="455">
        <v>13435</v>
      </c>
    </row>
    <row r="2073" spans="1:18">
      <c r="A2073" s="322" t="s">
        <v>290</v>
      </c>
      <c r="C2073" s="325">
        <v>2790315400</v>
      </c>
      <c r="D2073" s="322" t="s">
        <v>2412</v>
      </c>
      <c r="E2073" s="455">
        <v>410</v>
      </c>
      <c r="F2073" s="455">
        <v>419</v>
      </c>
      <c r="G2073" s="455">
        <v>446</v>
      </c>
      <c r="H2073" s="455">
        <v>199</v>
      </c>
      <c r="I2073" s="455">
        <v>59</v>
      </c>
      <c r="J2073" s="455">
        <v>158</v>
      </c>
      <c r="K2073" s="455">
        <v>193</v>
      </c>
      <c r="L2073" s="455">
        <v>237</v>
      </c>
      <c r="M2073" s="455">
        <v>233</v>
      </c>
      <c r="N2073" s="455">
        <v>131</v>
      </c>
      <c r="O2073" s="455">
        <v>137</v>
      </c>
      <c r="P2073" s="455">
        <v>181</v>
      </c>
      <c r="Q2073" s="455">
        <v>155</v>
      </c>
      <c r="R2073" s="455">
        <v>131</v>
      </c>
    </row>
    <row r="2074" spans="1:18">
      <c r="A2074" s="322" t="s">
        <v>290</v>
      </c>
      <c r="C2074" s="325">
        <v>2790317200</v>
      </c>
      <c r="D2074" s="322" t="s">
        <v>2413</v>
      </c>
      <c r="E2074" s="455">
        <v>2</v>
      </c>
      <c r="F2074" s="455">
        <v>9</v>
      </c>
      <c r="G2074" s="455">
        <v>1</v>
      </c>
    </row>
    <row r="2075" spans="1:18">
      <c r="A2075" s="322" t="s">
        <v>290</v>
      </c>
      <c r="C2075" s="325">
        <v>2790320000</v>
      </c>
      <c r="D2075" s="322" t="s">
        <v>2414</v>
      </c>
    </row>
    <row r="2076" spans="1:18">
      <c r="A2076" s="322" t="s">
        <v>290</v>
      </c>
      <c r="C2076" s="325">
        <v>2790333000</v>
      </c>
      <c r="D2076" s="322" t="s">
        <v>2415</v>
      </c>
    </row>
    <row r="2077" spans="1:18">
      <c r="A2077" s="322" t="s">
        <v>290</v>
      </c>
      <c r="C2077" s="325">
        <v>2790335000</v>
      </c>
      <c r="D2077" s="322" t="s">
        <v>2416</v>
      </c>
    </row>
    <row r="2078" spans="1:18">
      <c r="A2078" s="322" t="s">
        <v>290</v>
      </c>
      <c r="C2078" s="325">
        <v>2790337000</v>
      </c>
      <c r="D2078" s="322" t="s">
        <v>2417</v>
      </c>
    </row>
    <row r="2079" spans="1:18">
      <c r="A2079" s="322" t="s">
        <v>290</v>
      </c>
      <c r="C2079" s="325">
        <v>2790339000</v>
      </c>
      <c r="D2079" s="322" t="s">
        <v>2418</v>
      </c>
    </row>
    <row r="2080" spans="1:18">
      <c r="A2080" s="322" t="s">
        <v>290</v>
      </c>
      <c r="C2080" s="325">
        <v>2751281000</v>
      </c>
      <c r="D2080" s="322" t="s">
        <v>2419</v>
      </c>
      <c r="R2080" s="455">
        <v>2</v>
      </c>
    </row>
    <row r="2081" spans="1:18">
      <c r="A2081" s="322" t="s">
        <v>290</v>
      </c>
      <c r="C2081" s="325">
        <v>2790522000</v>
      </c>
      <c r="D2081" s="322" t="s">
        <v>2420</v>
      </c>
    </row>
    <row r="2082" spans="1:18">
      <c r="A2082" s="322" t="s">
        <v>290</v>
      </c>
      <c r="C2082" s="325">
        <v>2751287000</v>
      </c>
      <c r="D2082" s="322" t="s">
        <v>2421</v>
      </c>
      <c r="R2082" s="455">
        <v>1</v>
      </c>
    </row>
    <row r="2083" spans="1:18">
      <c r="A2083" s="322" t="s">
        <v>290</v>
      </c>
      <c r="C2083" s="325">
        <v>2751283000</v>
      </c>
      <c r="D2083" s="322" t="s">
        <v>2422</v>
      </c>
      <c r="R2083" s="455">
        <v>6</v>
      </c>
    </row>
    <row r="2084" spans="1:18">
      <c r="A2084" s="322" t="s">
        <v>290</v>
      </c>
      <c r="C2084" s="325">
        <v>2790608000</v>
      </c>
      <c r="D2084" s="322" t="s">
        <v>2423</v>
      </c>
    </row>
    <row r="2085" spans="1:18">
      <c r="A2085" s="322" t="s">
        <v>290</v>
      </c>
      <c r="C2085" s="325">
        <v>2790703000</v>
      </c>
      <c r="D2085" s="322" t="s">
        <v>2424</v>
      </c>
      <c r="J2085" s="455">
        <v>13468</v>
      </c>
      <c r="K2085" s="455">
        <v>30231</v>
      </c>
      <c r="L2085" s="455">
        <v>35133</v>
      </c>
      <c r="M2085" s="455">
        <v>53302</v>
      </c>
      <c r="N2085" s="455">
        <v>41555</v>
      </c>
      <c r="O2085" s="455">
        <v>95857</v>
      </c>
      <c r="P2085" s="455">
        <v>69446</v>
      </c>
      <c r="Q2085" s="455">
        <v>67569</v>
      </c>
      <c r="R2085" s="455">
        <v>64756</v>
      </c>
    </row>
    <row r="2086" spans="1:18">
      <c r="A2086" s="322" t="s">
        <v>290</v>
      </c>
      <c r="C2086" s="325">
        <v>2811133100</v>
      </c>
      <c r="D2086" s="322" t="s">
        <v>2425</v>
      </c>
      <c r="E2086" s="455">
        <v>97</v>
      </c>
      <c r="F2086" s="455">
        <v>146</v>
      </c>
      <c r="G2086" s="455">
        <v>33</v>
      </c>
      <c r="H2086" s="455">
        <v>2</v>
      </c>
    </row>
    <row r="2087" spans="1:18">
      <c r="A2087" s="322" t="s">
        <v>290</v>
      </c>
      <c r="C2087" s="325">
        <v>2811133300</v>
      </c>
      <c r="D2087" s="322" t="s">
        <v>2426</v>
      </c>
      <c r="E2087" s="455">
        <v>496</v>
      </c>
      <c r="F2087" s="455">
        <v>733</v>
      </c>
      <c r="G2087" s="455">
        <v>389</v>
      </c>
      <c r="H2087" s="455">
        <v>63</v>
      </c>
    </row>
    <row r="2088" spans="1:18">
      <c r="A2088" s="322" t="s">
        <v>290</v>
      </c>
      <c r="C2088" s="325">
        <v>2790205000</v>
      </c>
      <c r="D2088" s="322" t="s">
        <v>2427</v>
      </c>
      <c r="R2088" s="455">
        <v>2312</v>
      </c>
    </row>
    <row r="2089" spans="1:18">
      <c r="A2089" s="322" t="s">
        <v>290</v>
      </c>
      <c r="C2089" s="325">
        <v>2811220000</v>
      </c>
      <c r="D2089" s="322" t="s">
        <v>2428</v>
      </c>
      <c r="H2089" s="455">
        <v>67</v>
      </c>
      <c r="I2089" s="455">
        <v>95</v>
      </c>
      <c r="Q2089" s="455">
        <v>5</v>
      </c>
    </row>
    <row r="2090" spans="1:18">
      <c r="A2090" s="322" t="s">
        <v>290</v>
      </c>
      <c r="C2090" s="325">
        <v>2811240000</v>
      </c>
      <c r="D2090" s="322" t="s">
        <v>2429</v>
      </c>
      <c r="J2090" s="455">
        <v>2</v>
      </c>
    </row>
    <row r="2091" spans="1:18">
      <c r="A2091" s="322" t="s">
        <v>290</v>
      </c>
      <c r="C2091" s="325">
        <v>2811310000</v>
      </c>
      <c r="D2091" s="322" t="s">
        <v>2430</v>
      </c>
    </row>
    <row r="2092" spans="1:18">
      <c r="A2092" s="322" t="s">
        <v>290</v>
      </c>
      <c r="C2092" s="325">
        <v>2811320000</v>
      </c>
      <c r="D2092" s="322" t="s">
        <v>2431</v>
      </c>
    </row>
    <row r="2093" spans="1:18">
      <c r="A2093" s="322" t="s">
        <v>290</v>
      </c>
      <c r="C2093" s="325">
        <v>2811410000</v>
      </c>
      <c r="D2093" s="322" t="s">
        <v>2432</v>
      </c>
    </row>
    <row r="2094" spans="1:18">
      <c r="A2094" s="322" t="s">
        <v>290</v>
      </c>
      <c r="C2094" s="325">
        <v>2811420000</v>
      </c>
      <c r="D2094" s="322" t="s">
        <v>2433</v>
      </c>
    </row>
    <row r="2095" spans="1:18">
      <c r="A2095" s="322" t="s">
        <v>290</v>
      </c>
      <c r="C2095" s="325">
        <v>2812113000</v>
      </c>
      <c r="D2095" s="322" t="s">
        <v>2434</v>
      </c>
      <c r="E2095" s="455">
        <v>58</v>
      </c>
      <c r="F2095" s="455">
        <v>14</v>
      </c>
      <c r="G2095" s="455">
        <v>40</v>
      </c>
      <c r="H2095" s="455">
        <v>2170</v>
      </c>
      <c r="I2095" s="455">
        <v>753</v>
      </c>
      <c r="J2095" s="455">
        <v>848</v>
      </c>
      <c r="K2095" s="455">
        <v>1252</v>
      </c>
      <c r="L2095" s="455">
        <v>945</v>
      </c>
      <c r="M2095" s="455">
        <v>1390</v>
      </c>
      <c r="N2095" s="455">
        <v>1852</v>
      </c>
      <c r="O2095" s="455">
        <v>2430</v>
      </c>
      <c r="P2095" s="455">
        <v>5488</v>
      </c>
      <c r="Q2095" s="455">
        <v>6788</v>
      </c>
      <c r="R2095" s="455">
        <v>4701</v>
      </c>
    </row>
    <row r="2096" spans="1:18">
      <c r="A2096" s="322" t="s">
        <v>290</v>
      </c>
      <c r="C2096" s="325">
        <v>2812120000</v>
      </c>
      <c r="D2096" s="322" t="s">
        <v>2435</v>
      </c>
      <c r="G2096" s="455">
        <v>50</v>
      </c>
      <c r="H2096" s="455">
        <v>1</v>
      </c>
      <c r="I2096" s="455">
        <v>202</v>
      </c>
      <c r="J2096" s="455">
        <v>6</v>
      </c>
      <c r="K2096" s="455">
        <v>1</v>
      </c>
    </row>
    <row r="2097" spans="1:18">
      <c r="A2097" s="322" t="s">
        <v>290</v>
      </c>
      <c r="C2097" s="325">
        <v>2812132000</v>
      </c>
      <c r="D2097" s="322" t="s">
        <v>2436</v>
      </c>
      <c r="M2097" s="455">
        <v>833</v>
      </c>
      <c r="N2097" s="455">
        <v>745</v>
      </c>
      <c r="O2097" s="455">
        <v>604</v>
      </c>
      <c r="P2097" s="455">
        <v>250</v>
      </c>
      <c r="Q2097" s="455">
        <v>407</v>
      </c>
      <c r="R2097" s="455">
        <v>455</v>
      </c>
    </row>
    <row r="2098" spans="1:18">
      <c r="A2098" s="322" t="s">
        <v>290</v>
      </c>
      <c r="C2098" s="325">
        <v>2812135000</v>
      </c>
      <c r="D2098" s="322" t="s">
        <v>2437</v>
      </c>
      <c r="G2098" s="455">
        <v>9</v>
      </c>
    </row>
    <row r="2099" spans="1:18">
      <c r="A2099" s="322" t="s">
        <v>290</v>
      </c>
      <c r="C2099" s="325">
        <v>2813141300</v>
      </c>
      <c r="D2099" s="322" t="s">
        <v>2438</v>
      </c>
      <c r="P2099" s="455">
        <v>2</v>
      </c>
      <c r="R2099" s="455">
        <v>1</v>
      </c>
    </row>
    <row r="2100" spans="1:18">
      <c r="A2100" s="322" t="s">
        <v>290</v>
      </c>
      <c r="C2100" s="325">
        <v>2812153000</v>
      </c>
      <c r="D2100" s="322" t="s">
        <v>2439</v>
      </c>
    </row>
    <row r="2101" spans="1:18">
      <c r="A2101" s="322" t="s">
        <v>290</v>
      </c>
      <c r="C2101" s="325">
        <v>2812163000</v>
      </c>
      <c r="D2101" s="322" t="s">
        <v>2440</v>
      </c>
      <c r="H2101" s="455">
        <v>77</v>
      </c>
      <c r="I2101" s="455">
        <v>20</v>
      </c>
      <c r="J2101" s="455">
        <v>8</v>
      </c>
      <c r="L2101" s="455">
        <v>82</v>
      </c>
      <c r="M2101" s="455">
        <v>16</v>
      </c>
      <c r="N2101" s="455">
        <v>230</v>
      </c>
      <c r="O2101" s="455">
        <v>184</v>
      </c>
      <c r="P2101" s="455">
        <v>151</v>
      </c>
      <c r="Q2101" s="455">
        <v>236</v>
      </c>
      <c r="R2101" s="455">
        <v>978</v>
      </c>
    </row>
    <row r="2102" spans="1:18">
      <c r="A2102" s="322" t="s">
        <v>290</v>
      </c>
      <c r="C2102" s="325">
        <v>2812168000</v>
      </c>
      <c r="D2102" s="322" t="s">
        <v>2441</v>
      </c>
      <c r="H2102" s="455">
        <v>1</v>
      </c>
      <c r="I2102" s="455">
        <v>1</v>
      </c>
      <c r="J2102" s="455">
        <v>20</v>
      </c>
      <c r="K2102" s="455">
        <v>65</v>
      </c>
      <c r="L2102" s="455">
        <v>88</v>
      </c>
      <c r="M2102" s="455">
        <v>38</v>
      </c>
      <c r="N2102" s="455">
        <v>43</v>
      </c>
      <c r="O2102" s="455">
        <v>44</v>
      </c>
      <c r="P2102" s="455">
        <v>26</v>
      </c>
      <c r="Q2102" s="455">
        <v>46</v>
      </c>
      <c r="R2102" s="455">
        <v>28</v>
      </c>
    </row>
    <row r="2103" spans="1:18">
      <c r="A2103" s="322" t="s">
        <v>290</v>
      </c>
      <c r="C2103" s="325">
        <v>2812200000</v>
      </c>
      <c r="D2103" s="322" t="s">
        <v>2442</v>
      </c>
    </row>
    <row r="2104" spans="1:18">
      <c r="A2104" s="322" t="s">
        <v>290</v>
      </c>
      <c r="C2104" s="325">
        <v>2813112500</v>
      </c>
      <c r="D2104" s="322" t="s">
        <v>2443</v>
      </c>
      <c r="K2104" s="455">
        <v>2</v>
      </c>
    </row>
    <row r="2105" spans="1:18">
      <c r="A2105" s="322" t="s">
        <v>290</v>
      </c>
      <c r="C2105" s="325">
        <v>2813114500</v>
      </c>
      <c r="D2105" s="322" t="s">
        <v>2444</v>
      </c>
      <c r="L2105" s="455">
        <v>50</v>
      </c>
      <c r="M2105" s="455">
        <v>48</v>
      </c>
      <c r="N2105" s="455">
        <v>84</v>
      </c>
      <c r="O2105" s="455">
        <v>42</v>
      </c>
      <c r="P2105" s="455">
        <v>2</v>
      </c>
    </row>
    <row r="2106" spans="1:18">
      <c r="A2106" s="322" t="s">
        <v>290</v>
      </c>
      <c r="C2106" s="325">
        <v>2813116500</v>
      </c>
      <c r="D2106" s="322" t="s">
        <v>2445</v>
      </c>
      <c r="E2106" s="455">
        <v>1672</v>
      </c>
      <c r="G2106" s="455">
        <v>35</v>
      </c>
      <c r="H2106" s="455">
        <v>68</v>
      </c>
      <c r="I2106" s="455">
        <v>59</v>
      </c>
      <c r="J2106" s="455">
        <v>58</v>
      </c>
      <c r="K2106" s="455">
        <v>42</v>
      </c>
      <c r="L2106" s="455">
        <v>117</v>
      </c>
      <c r="M2106" s="455">
        <v>59</v>
      </c>
      <c r="N2106" s="455">
        <v>55</v>
      </c>
    </row>
    <row r="2107" spans="1:18">
      <c r="A2107" s="322" t="s">
        <v>290</v>
      </c>
      <c r="C2107" s="325">
        <v>2790417000</v>
      </c>
      <c r="D2107" s="322" t="s">
        <v>2446</v>
      </c>
    </row>
    <row r="2108" spans="1:18">
      <c r="A2108" s="322" t="s">
        <v>290</v>
      </c>
      <c r="C2108" s="325">
        <v>2790420000</v>
      </c>
      <c r="D2108" s="322" t="s">
        <v>2447</v>
      </c>
    </row>
    <row r="2109" spans="1:18">
      <c r="A2109" s="322" t="s">
        <v>290</v>
      </c>
      <c r="C2109" s="325">
        <v>2790440000</v>
      </c>
      <c r="D2109" s="322" t="s">
        <v>2448</v>
      </c>
      <c r="Q2109" s="455">
        <v>95183</v>
      </c>
      <c r="R2109" s="455">
        <v>252940</v>
      </c>
    </row>
    <row r="2110" spans="1:18">
      <c r="A2110" s="322" t="s">
        <v>290</v>
      </c>
      <c r="C2110" s="325">
        <v>2790456000</v>
      </c>
      <c r="D2110" s="322" t="s">
        <v>2449</v>
      </c>
      <c r="R2110" s="455">
        <v>373</v>
      </c>
    </row>
    <row r="2111" spans="1:18">
      <c r="A2111" s="322" t="s">
        <v>290</v>
      </c>
      <c r="C2111" s="325">
        <v>2790455000</v>
      </c>
      <c r="D2111" s="322" t="s">
        <v>2450</v>
      </c>
      <c r="Q2111" s="455">
        <v>52</v>
      </c>
    </row>
    <row r="2112" spans="1:18">
      <c r="A2112" s="322" t="s">
        <v>290</v>
      </c>
      <c r="C2112" s="325">
        <v>2813136000</v>
      </c>
      <c r="D2112" s="322" t="s">
        <v>2451</v>
      </c>
    </row>
    <row r="2113" spans="1:18">
      <c r="A2113" s="322" t="s">
        <v>290</v>
      </c>
      <c r="C2113" s="325">
        <v>2813146000</v>
      </c>
      <c r="D2113" s="322" t="s">
        <v>2452</v>
      </c>
    </row>
    <row r="2114" spans="1:18">
      <c r="A2114" s="322" t="s">
        <v>290</v>
      </c>
      <c r="C2114" s="325">
        <v>2813147500</v>
      </c>
      <c r="D2114" s="322" t="s">
        <v>2453</v>
      </c>
      <c r="F2114" s="455">
        <v>8</v>
      </c>
    </row>
    <row r="2115" spans="1:18">
      <c r="A2115" s="322" t="s">
        <v>290</v>
      </c>
      <c r="C2115" s="325">
        <v>2813148000</v>
      </c>
      <c r="D2115" s="322" t="s">
        <v>2454</v>
      </c>
      <c r="F2115" s="455">
        <v>8000</v>
      </c>
      <c r="N2115" s="455">
        <v>1</v>
      </c>
    </row>
    <row r="2116" spans="1:18">
      <c r="A2116" s="322" t="s">
        <v>290</v>
      </c>
      <c r="C2116" s="325">
        <v>2813217000</v>
      </c>
      <c r="D2116" s="322" t="s">
        <v>2455</v>
      </c>
      <c r="E2116" s="455">
        <v>146</v>
      </c>
      <c r="F2116" s="455">
        <v>30</v>
      </c>
      <c r="G2116" s="455">
        <v>60</v>
      </c>
      <c r="H2116" s="455">
        <v>9</v>
      </c>
      <c r="J2116" s="455">
        <v>4</v>
      </c>
    </row>
    <row r="2117" spans="1:18">
      <c r="A2117" s="322" t="s">
        <v>290</v>
      </c>
      <c r="C2117" s="325">
        <v>2813219000</v>
      </c>
      <c r="D2117" s="322" t="s">
        <v>2456</v>
      </c>
      <c r="E2117" s="455">
        <v>83</v>
      </c>
      <c r="F2117" s="455">
        <v>56</v>
      </c>
      <c r="G2117" s="455">
        <v>42</v>
      </c>
      <c r="H2117" s="455">
        <v>17</v>
      </c>
      <c r="I2117" s="455">
        <v>35</v>
      </c>
      <c r="M2117" s="455">
        <v>1</v>
      </c>
      <c r="N2117" s="455">
        <v>1</v>
      </c>
      <c r="P2117" s="455">
        <v>7</v>
      </c>
    </row>
    <row r="2118" spans="1:18">
      <c r="A2118" s="322" t="s">
        <v>290</v>
      </c>
      <c r="C2118" s="325">
        <v>2813230000</v>
      </c>
      <c r="D2118" s="322" t="s">
        <v>2457</v>
      </c>
      <c r="E2118" s="455">
        <v>18</v>
      </c>
      <c r="J2118" s="455">
        <v>90</v>
      </c>
      <c r="K2118" s="455">
        <v>25</v>
      </c>
      <c r="L2118" s="455">
        <v>71</v>
      </c>
      <c r="M2118" s="455">
        <v>77</v>
      </c>
    </row>
    <row r="2119" spans="1:18">
      <c r="A2119" s="322" t="s">
        <v>290</v>
      </c>
      <c r="C2119" s="325">
        <v>2813280000</v>
      </c>
      <c r="D2119" s="322" t="s">
        <v>2458</v>
      </c>
      <c r="E2119" s="455">
        <v>55470</v>
      </c>
      <c r="F2119" s="455">
        <v>78151</v>
      </c>
      <c r="G2119" s="455">
        <v>100800</v>
      </c>
      <c r="H2119" s="455">
        <v>82544</v>
      </c>
      <c r="I2119" s="455">
        <v>27228</v>
      </c>
      <c r="J2119" s="455">
        <v>43018</v>
      </c>
      <c r="K2119" s="455">
        <v>49975</v>
      </c>
      <c r="L2119" s="455">
        <v>70693</v>
      </c>
      <c r="M2119" s="455">
        <v>59988</v>
      </c>
      <c r="N2119" s="455">
        <v>45526</v>
      </c>
      <c r="O2119" s="455">
        <v>30976</v>
      </c>
      <c r="P2119" s="455">
        <v>44958</v>
      </c>
      <c r="Q2119" s="455">
        <v>59301</v>
      </c>
      <c r="R2119" s="455">
        <v>43025</v>
      </c>
    </row>
    <row r="2120" spans="1:18">
      <c r="A2120" s="322" t="s">
        <v>290</v>
      </c>
      <c r="C2120" s="325">
        <v>2813280010</v>
      </c>
      <c r="D2120" s="322" t="s">
        <v>2459</v>
      </c>
      <c r="E2120" s="455">
        <v>55270</v>
      </c>
      <c r="F2120" s="455">
        <v>78151</v>
      </c>
      <c r="G2120" s="455">
        <v>100800</v>
      </c>
      <c r="H2120" s="455">
        <v>82544</v>
      </c>
      <c r="I2120" s="455">
        <v>27228</v>
      </c>
      <c r="J2120" s="455">
        <v>43018</v>
      </c>
      <c r="K2120" s="455">
        <v>49975</v>
      </c>
      <c r="L2120" s="455">
        <v>70693</v>
      </c>
      <c r="M2120" s="455">
        <v>59988</v>
      </c>
      <c r="N2120" s="455">
        <v>45526</v>
      </c>
      <c r="O2120" s="455">
        <v>30976</v>
      </c>
      <c r="P2120" s="455">
        <v>44958</v>
      </c>
      <c r="Q2120" s="455">
        <v>59301</v>
      </c>
      <c r="R2120" s="455">
        <v>43025</v>
      </c>
    </row>
    <row r="2121" spans="1:18">
      <c r="A2121" s="322" t="s">
        <v>290</v>
      </c>
      <c r="C2121" s="325">
        <v>2812118000</v>
      </c>
      <c r="D2121" s="322" t="s">
        <v>2460</v>
      </c>
      <c r="R2121" s="455">
        <v>22</v>
      </c>
    </row>
    <row r="2122" spans="1:18">
      <c r="A2122" s="322" t="s">
        <v>290</v>
      </c>
      <c r="C2122" s="325">
        <v>2813280080</v>
      </c>
      <c r="D2122" s="322" t="s">
        <v>2461</v>
      </c>
      <c r="E2122" s="455">
        <v>200</v>
      </c>
    </row>
    <row r="2123" spans="1:18">
      <c r="A2123" s="322" t="s">
        <v>290</v>
      </c>
      <c r="C2123" s="325">
        <v>2813310000</v>
      </c>
      <c r="D2123" s="322" t="s">
        <v>2462</v>
      </c>
    </row>
    <row r="2124" spans="1:18">
      <c r="A2124" s="322" t="s">
        <v>290</v>
      </c>
      <c r="C2124" s="325">
        <v>2813320000</v>
      </c>
      <c r="D2124" s="322" t="s">
        <v>2463</v>
      </c>
    </row>
    <row r="2125" spans="1:18">
      <c r="A2125" s="322" t="s">
        <v>290</v>
      </c>
      <c r="C2125" s="325">
        <v>2814114000</v>
      </c>
      <c r="D2125" s="322" t="s">
        <v>2464</v>
      </c>
      <c r="G2125" s="455">
        <v>186800</v>
      </c>
      <c r="H2125" s="455">
        <v>141480</v>
      </c>
      <c r="I2125" s="455">
        <v>553471</v>
      </c>
      <c r="J2125" s="455">
        <v>288012</v>
      </c>
    </row>
    <row r="2126" spans="1:18">
      <c r="A2126" s="322" t="s">
        <v>290</v>
      </c>
      <c r="C2126" s="325">
        <v>2814123300</v>
      </c>
      <c r="D2126" s="322" t="s">
        <v>2465</v>
      </c>
      <c r="E2126" s="455">
        <v>169618</v>
      </c>
      <c r="F2126" s="455">
        <v>194816</v>
      </c>
      <c r="G2126" s="455">
        <v>161546</v>
      </c>
      <c r="H2126" s="455">
        <v>251501</v>
      </c>
      <c r="I2126" s="455">
        <v>219684</v>
      </c>
      <c r="J2126" s="455">
        <v>245532</v>
      </c>
      <c r="K2126" s="455">
        <v>218127</v>
      </c>
      <c r="L2126" s="455">
        <v>232447</v>
      </c>
      <c r="M2126" s="455">
        <v>258462</v>
      </c>
      <c r="N2126" s="455">
        <v>355823</v>
      </c>
      <c r="O2126" s="455">
        <v>136824</v>
      </c>
      <c r="P2126" s="455">
        <v>144479</v>
      </c>
      <c r="Q2126" s="455">
        <v>151915</v>
      </c>
      <c r="R2126" s="455">
        <v>134950</v>
      </c>
    </row>
    <row r="2127" spans="1:18">
      <c r="A2127" s="322" t="s">
        <v>290</v>
      </c>
      <c r="C2127" s="325">
        <v>2814123500</v>
      </c>
      <c r="D2127" s="322" t="s">
        <v>2466</v>
      </c>
    </row>
    <row r="2128" spans="1:18">
      <c r="A2128" s="322" t="s">
        <v>290</v>
      </c>
      <c r="C2128" s="325">
        <v>2814131300</v>
      </c>
      <c r="D2128" s="322" t="s">
        <v>2467</v>
      </c>
      <c r="N2128" s="455">
        <v>20</v>
      </c>
    </row>
    <row r="2129" spans="1:18">
      <c r="A2129" s="322" t="s">
        <v>290</v>
      </c>
      <c r="C2129" s="325">
        <v>2814133300</v>
      </c>
      <c r="D2129" s="322" t="s">
        <v>2468</v>
      </c>
      <c r="F2129" s="455">
        <v>622</v>
      </c>
    </row>
    <row r="2130" spans="1:18">
      <c r="A2130" s="322" t="s">
        <v>290</v>
      </c>
      <c r="C2130" s="325">
        <v>2814133500</v>
      </c>
      <c r="D2130" s="322" t="s">
        <v>2469</v>
      </c>
      <c r="K2130" s="455">
        <v>1800</v>
      </c>
      <c r="L2130" s="455">
        <v>400</v>
      </c>
      <c r="N2130" s="455">
        <v>722</v>
      </c>
    </row>
    <row r="2131" spans="1:18">
      <c r="A2131" s="322" t="s">
        <v>290</v>
      </c>
      <c r="C2131" s="325">
        <v>2814133700</v>
      </c>
      <c r="D2131" s="322" t="s">
        <v>2470</v>
      </c>
      <c r="F2131" s="455">
        <v>109545</v>
      </c>
      <c r="G2131" s="455">
        <v>118930</v>
      </c>
      <c r="H2131" s="455">
        <v>114428</v>
      </c>
      <c r="I2131" s="455">
        <v>116025</v>
      </c>
      <c r="J2131" s="455">
        <v>121723</v>
      </c>
      <c r="K2131" s="455">
        <v>129332</v>
      </c>
      <c r="L2131" s="455">
        <v>151191</v>
      </c>
      <c r="M2131" s="455">
        <v>141988</v>
      </c>
      <c r="N2131" s="455">
        <v>210757</v>
      </c>
      <c r="O2131" s="455">
        <v>73058</v>
      </c>
      <c r="P2131" s="455">
        <v>53077</v>
      </c>
      <c r="Q2131" s="455">
        <v>59811</v>
      </c>
      <c r="R2131" s="455">
        <v>53460</v>
      </c>
    </row>
    <row r="2132" spans="1:18">
      <c r="A2132" s="322" t="s">
        <v>290</v>
      </c>
      <c r="C2132" s="325">
        <v>2814135500</v>
      </c>
      <c r="D2132" s="322" t="s">
        <v>2471</v>
      </c>
    </row>
    <row r="2133" spans="1:18">
      <c r="A2133" s="322" t="s">
        <v>290</v>
      </c>
      <c r="C2133" s="325">
        <v>2814135700</v>
      </c>
      <c r="D2133" s="322" t="s">
        <v>2472</v>
      </c>
      <c r="G2133" s="455">
        <v>4</v>
      </c>
    </row>
    <row r="2134" spans="1:18">
      <c r="A2134" s="322" t="s">
        <v>290</v>
      </c>
      <c r="C2134" s="325">
        <v>2814200000</v>
      </c>
      <c r="D2134" s="322" t="s">
        <v>2473</v>
      </c>
    </row>
    <row r="2135" spans="1:18">
      <c r="A2135" s="322" t="s">
        <v>290</v>
      </c>
      <c r="C2135" s="325">
        <v>2815247500</v>
      </c>
      <c r="D2135" s="322" t="s">
        <v>2474</v>
      </c>
      <c r="P2135" s="455">
        <v>24191</v>
      </c>
      <c r="Q2135" s="455">
        <v>69181</v>
      </c>
      <c r="R2135" s="455">
        <v>48008</v>
      </c>
    </row>
    <row r="2136" spans="1:18">
      <c r="A2136" s="322" t="s">
        <v>290</v>
      </c>
      <c r="C2136" s="325">
        <v>2815103000</v>
      </c>
      <c r="D2136" s="322" t="s">
        <v>2475</v>
      </c>
      <c r="N2136" s="455">
        <v>2</v>
      </c>
    </row>
    <row r="2137" spans="1:18">
      <c r="A2137" s="322" t="s">
        <v>290</v>
      </c>
      <c r="C2137" s="325">
        <v>2813147100</v>
      </c>
      <c r="D2137" s="322" t="s">
        <v>2476</v>
      </c>
      <c r="R2137" s="455">
        <v>3</v>
      </c>
    </row>
    <row r="2138" spans="1:18">
      <c r="A2138" s="322" t="s">
        <v>290</v>
      </c>
      <c r="C2138" s="325">
        <v>2815223000</v>
      </c>
      <c r="D2138" s="322" t="s">
        <v>2477</v>
      </c>
      <c r="E2138" s="455">
        <v>3914</v>
      </c>
    </row>
    <row r="2139" spans="1:18">
      <c r="A2139" s="322" t="s">
        <v>290</v>
      </c>
      <c r="C2139" s="325">
        <v>2815227000</v>
      </c>
      <c r="D2139" s="322" t="s">
        <v>2478</v>
      </c>
      <c r="E2139" s="455">
        <v>79</v>
      </c>
      <c r="F2139" s="455">
        <v>482</v>
      </c>
      <c r="G2139" s="455">
        <v>948</v>
      </c>
      <c r="H2139" s="455">
        <v>775</v>
      </c>
      <c r="I2139" s="455">
        <v>525</v>
      </c>
      <c r="J2139" s="455">
        <v>118</v>
      </c>
      <c r="K2139" s="455">
        <v>63</v>
      </c>
      <c r="L2139" s="455">
        <v>13</v>
      </c>
      <c r="M2139" s="455">
        <v>478</v>
      </c>
      <c r="N2139" s="455">
        <v>55</v>
      </c>
      <c r="O2139" s="455">
        <v>29</v>
      </c>
      <c r="P2139" s="455">
        <v>322</v>
      </c>
      <c r="Q2139" s="455">
        <v>4746</v>
      </c>
      <c r="R2139" s="455">
        <v>860</v>
      </c>
    </row>
    <row r="2140" spans="1:18">
      <c r="A2140" s="322" t="s">
        <v>290</v>
      </c>
      <c r="C2140" s="325">
        <v>2815245000</v>
      </c>
      <c r="D2140" s="322" t="s">
        <v>2479</v>
      </c>
      <c r="E2140" s="455">
        <v>965</v>
      </c>
    </row>
    <row r="2141" spans="1:18">
      <c r="A2141" s="322" t="s">
        <v>290</v>
      </c>
      <c r="C2141" s="325">
        <v>2815250000</v>
      </c>
      <c r="D2141" s="322" t="s">
        <v>2480</v>
      </c>
      <c r="E2141" s="455">
        <v>31575</v>
      </c>
      <c r="F2141" s="455">
        <v>41853</v>
      </c>
      <c r="G2141" s="455">
        <v>52862</v>
      </c>
      <c r="H2141" s="455">
        <v>44061</v>
      </c>
      <c r="I2141" s="455">
        <v>17482</v>
      </c>
    </row>
    <row r="2142" spans="1:18">
      <c r="A2142" s="322" t="s">
        <v>290</v>
      </c>
      <c r="C2142" s="325">
        <v>2815260000</v>
      </c>
      <c r="D2142" s="322" t="s">
        <v>2481</v>
      </c>
      <c r="E2142" s="455">
        <v>39881</v>
      </c>
      <c r="F2142" s="455">
        <v>16501</v>
      </c>
      <c r="G2142" s="455">
        <v>14700</v>
      </c>
      <c r="H2142" s="455">
        <v>6656</v>
      </c>
      <c r="I2142" s="455">
        <v>26125</v>
      </c>
      <c r="J2142" s="455">
        <v>391</v>
      </c>
    </row>
    <row r="2143" spans="1:18">
      <c r="A2143" s="322" t="s">
        <v>290</v>
      </c>
      <c r="C2143" s="325">
        <v>2815313000</v>
      </c>
      <c r="D2143" s="322" t="s">
        <v>2482</v>
      </c>
      <c r="N2143" s="455">
        <v>521</v>
      </c>
      <c r="O2143" s="455">
        <v>1847</v>
      </c>
      <c r="P2143" s="455">
        <v>8435</v>
      </c>
      <c r="Q2143" s="455">
        <v>3139</v>
      </c>
      <c r="R2143" s="455">
        <v>4101</v>
      </c>
    </row>
    <row r="2144" spans="1:18">
      <c r="A2144" s="322" t="s">
        <v>290</v>
      </c>
      <c r="C2144" s="325">
        <v>2815395000</v>
      </c>
      <c r="D2144" s="322" t="s">
        <v>2483</v>
      </c>
    </row>
    <row r="2145" spans="1:18">
      <c r="A2145" s="322" t="s">
        <v>290</v>
      </c>
      <c r="C2145" s="325">
        <v>2821115000</v>
      </c>
      <c r="D2145" s="322" t="s">
        <v>2484</v>
      </c>
      <c r="E2145" s="455">
        <v>666</v>
      </c>
      <c r="F2145" s="455">
        <v>2631</v>
      </c>
      <c r="G2145" s="455">
        <v>287</v>
      </c>
      <c r="H2145" s="455">
        <v>414</v>
      </c>
      <c r="I2145" s="455">
        <v>667</v>
      </c>
      <c r="J2145" s="455">
        <v>641</v>
      </c>
      <c r="K2145" s="455">
        <v>504</v>
      </c>
      <c r="L2145" s="455">
        <v>629</v>
      </c>
      <c r="M2145" s="455">
        <v>1175</v>
      </c>
      <c r="N2145" s="455">
        <v>253</v>
      </c>
      <c r="O2145" s="455">
        <v>512</v>
      </c>
      <c r="P2145" s="455">
        <v>884</v>
      </c>
      <c r="Q2145" s="455">
        <v>612</v>
      </c>
      <c r="R2145" s="455">
        <v>243</v>
      </c>
    </row>
    <row r="2146" spans="1:18">
      <c r="A2146" s="322" t="s">
        <v>290</v>
      </c>
      <c r="C2146" s="325">
        <v>2821117000</v>
      </c>
      <c r="D2146" s="322" t="s">
        <v>2485</v>
      </c>
      <c r="I2146" s="455">
        <v>441</v>
      </c>
      <c r="J2146" s="455">
        <v>177</v>
      </c>
      <c r="K2146" s="455">
        <v>570</v>
      </c>
      <c r="M2146" s="455">
        <v>29</v>
      </c>
      <c r="N2146" s="455">
        <v>15</v>
      </c>
      <c r="O2146" s="455">
        <v>15</v>
      </c>
      <c r="P2146" s="455">
        <v>5</v>
      </c>
      <c r="Q2146" s="455">
        <v>5</v>
      </c>
    </row>
    <row r="2147" spans="1:18">
      <c r="A2147" s="322" t="s">
        <v>290</v>
      </c>
      <c r="C2147" s="325">
        <v>2821123000</v>
      </c>
      <c r="D2147" s="322" t="s">
        <v>2486</v>
      </c>
      <c r="N2147" s="455">
        <v>1</v>
      </c>
    </row>
    <row r="2148" spans="1:18">
      <c r="A2148" s="322" t="s">
        <v>290</v>
      </c>
      <c r="C2148" s="325">
        <v>2821127000</v>
      </c>
      <c r="D2148" s="322" t="s">
        <v>2487</v>
      </c>
      <c r="E2148" s="455">
        <v>5100</v>
      </c>
      <c r="G2148" s="455">
        <v>200</v>
      </c>
    </row>
    <row r="2149" spans="1:18">
      <c r="A2149" s="322" t="s">
        <v>290</v>
      </c>
      <c r="C2149" s="325">
        <v>2821133000</v>
      </c>
      <c r="D2149" s="322" t="s">
        <v>2488</v>
      </c>
      <c r="I2149" s="455">
        <v>27</v>
      </c>
      <c r="J2149" s="455">
        <v>85</v>
      </c>
      <c r="K2149" s="455">
        <v>72</v>
      </c>
    </row>
    <row r="2150" spans="1:18">
      <c r="A2150" s="322" t="s">
        <v>290</v>
      </c>
      <c r="C2150" s="325">
        <v>2821135100</v>
      </c>
      <c r="D2150" s="322" t="s">
        <v>2489</v>
      </c>
      <c r="E2150" s="455">
        <v>178132</v>
      </c>
      <c r="F2150" s="455">
        <v>252157</v>
      </c>
      <c r="G2150" s="455">
        <v>298968</v>
      </c>
      <c r="H2150" s="455">
        <v>303546</v>
      </c>
      <c r="I2150" s="455">
        <v>222000</v>
      </c>
      <c r="J2150" s="455">
        <v>203583</v>
      </c>
      <c r="K2150" s="455">
        <v>307978</v>
      </c>
      <c r="L2150" s="455">
        <v>356751</v>
      </c>
      <c r="M2150" s="455">
        <v>339780</v>
      </c>
      <c r="N2150" s="455">
        <v>432837</v>
      </c>
      <c r="O2150" s="455">
        <v>389703</v>
      </c>
      <c r="P2150" s="455">
        <v>464755</v>
      </c>
      <c r="Q2150" s="455">
        <v>438845</v>
      </c>
      <c r="R2150" s="455">
        <v>63922</v>
      </c>
    </row>
    <row r="2151" spans="1:18">
      <c r="A2151" s="322" t="s">
        <v>290</v>
      </c>
      <c r="C2151" s="325">
        <v>2821135300</v>
      </c>
      <c r="D2151" s="322" t="s">
        <v>2490</v>
      </c>
      <c r="F2151" s="455">
        <v>2500</v>
      </c>
      <c r="G2151" s="455">
        <v>1000</v>
      </c>
      <c r="H2151" s="455">
        <v>1000</v>
      </c>
    </row>
    <row r="2152" spans="1:18">
      <c r="A2152" s="322" t="s">
        <v>290</v>
      </c>
      <c r="C2152" s="325">
        <v>2821145000</v>
      </c>
      <c r="D2152" s="322" t="s">
        <v>2491</v>
      </c>
    </row>
    <row r="2153" spans="1:18">
      <c r="A2153" s="322" t="s">
        <v>290</v>
      </c>
      <c r="C2153" s="325">
        <v>2821147000</v>
      </c>
      <c r="D2153" s="322" t="s">
        <v>2492</v>
      </c>
    </row>
    <row r="2154" spans="1:18">
      <c r="A2154" s="322" t="s">
        <v>290</v>
      </c>
      <c r="C2154" s="325">
        <v>2822113000</v>
      </c>
      <c r="D2154" s="322" t="s">
        <v>2493</v>
      </c>
      <c r="E2154" s="455">
        <v>63</v>
      </c>
      <c r="F2154" s="455">
        <v>98</v>
      </c>
      <c r="G2154" s="455">
        <v>135</v>
      </c>
      <c r="H2154" s="455">
        <v>118</v>
      </c>
      <c r="I2154" s="455">
        <v>70</v>
      </c>
      <c r="J2154" s="455">
        <v>80</v>
      </c>
      <c r="K2154" s="455">
        <v>79</v>
      </c>
      <c r="L2154" s="455">
        <v>112</v>
      </c>
      <c r="M2154" s="455">
        <v>140</v>
      </c>
      <c r="N2154" s="455">
        <v>146</v>
      </c>
      <c r="O2154" s="455">
        <v>153</v>
      </c>
      <c r="P2154" s="455">
        <v>46</v>
      </c>
      <c r="Q2154" s="455">
        <v>4</v>
      </c>
      <c r="R2154" s="455">
        <v>1</v>
      </c>
    </row>
    <row r="2155" spans="1:18">
      <c r="A2155" s="322" t="s">
        <v>290</v>
      </c>
      <c r="C2155" s="325">
        <v>2822127000</v>
      </c>
      <c r="D2155" s="322" t="s">
        <v>2494</v>
      </c>
      <c r="E2155" s="455">
        <v>25</v>
      </c>
    </row>
    <row r="2156" spans="1:18">
      <c r="A2156" s="322" t="s">
        <v>290</v>
      </c>
      <c r="C2156" s="325">
        <v>2822133000</v>
      </c>
      <c r="D2156" s="322" t="s">
        <v>2495</v>
      </c>
      <c r="N2156" s="455">
        <v>4</v>
      </c>
    </row>
    <row r="2157" spans="1:18">
      <c r="A2157" s="322" t="s">
        <v>290</v>
      </c>
      <c r="C2157" s="325">
        <v>2822135000</v>
      </c>
      <c r="D2157" s="322" t="s">
        <v>2496</v>
      </c>
      <c r="E2157" s="455">
        <v>558</v>
      </c>
      <c r="F2157" s="455">
        <v>351</v>
      </c>
      <c r="H2157" s="455">
        <v>7</v>
      </c>
      <c r="I2157" s="455">
        <v>6</v>
      </c>
      <c r="O2157" s="455">
        <v>26</v>
      </c>
    </row>
    <row r="2158" spans="1:18">
      <c r="A2158" s="322" t="s">
        <v>290</v>
      </c>
      <c r="C2158" s="325">
        <v>2822137000</v>
      </c>
      <c r="D2158" s="322" t="s">
        <v>2497</v>
      </c>
      <c r="E2158" s="455">
        <v>30</v>
      </c>
      <c r="F2158" s="455">
        <v>42</v>
      </c>
      <c r="G2158" s="455">
        <v>43</v>
      </c>
      <c r="H2158" s="455">
        <v>6642</v>
      </c>
      <c r="I2158" s="455">
        <v>926</v>
      </c>
      <c r="M2158" s="455">
        <v>14</v>
      </c>
      <c r="O2158" s="455">
        <v>4</v>
      </c>
    </row>
    <row r="2159" spans="1:18">
      <c r="A2159" s="322" t="s">
        <v>290</v>
      </c>
      <c r="C2159" s="325">
        <v>2822142000</v>
      </c>
      <c r="D2159" s="322" t="s">
        <v>2498</v>
      </c>
      <c r="J2159" s="455">
        <v>58</v>
      </c>
      <c r="K2159" s="455">
        <v>54</v>
      </c>
      <c r="L2159" s="455">
        <v>45</v>
      </c>
      <c r="M2159" s="455">
        <v>56</v>
      </c>
      <c r="N2159" s="455">
        <v>96</v>
      </c>
      <c r="O2159" s="455">
        <v>85</v>
      </c>
      <c r="P2159" s="455">
        <v>63</v>
      </c>
      <c r="Q2159" s="455">
        <v>93</v>
      </c>
      <c r="R2159" s="455">
        <v>111</v>
      </c>
    </row>
    <row r="2160" spans="1:18">
      <c r="A2160" s="322" t="s">
        <v>290</v>
      </c>
      <c r="C2160" s="325">
        <v>2822143300</v>
      </c>
      <c r="D2160" s="322" t="s">
        <v>2499</v>
      </c>
      <c r="E2160" s="455">
        <v>121</v>
      </c>
      <c r="G2160" s="455">
        <v>2</v>
      </c>
      <c r="I2160" s="455">
        <v>7</v>
      </c>
      <c r="J2160" s="455">
        <v>1</v>
      </c>
    </row>
    <row r="2161" spans="1:18">
      <c r="A2161" s="322" t="s">
        <v>290</v>
      </c>
      <c r="C2161" s="325">
        <v>2822143500</v>
      </c>
      <c r="D2161" s="322" t="s">
        <v>2500</v>
      </c>
      <c r="H2161" s="455">
        <v>7</v>
      </c>
      <c r="J2161" s="455">
        <v>11</v>
      </c>
      <c r="K2161" s="455">
        <v>38</v>
      </c>
      <c r="L2161" s="455">
        <v>94</v>
      </c>
      <c r="M2161" s="455">
        <v>72</v>
      </c>
      <c r="N2161" s="455">
        <v>50</v>
      </c>
      <c r="O2161" s="455">
        <v>2</v>
      </c>
      <c r="P2161" s="455">
        <v>3</v>
      </c>
      <c r="Q2161" s="455">
        <v>3</v>
      </c>
      <c r="R2161" s="455">
        <v>1</v>
      </c>
    </row>
    <row r="2162" spans="1:18">
      <c r="A2162" s="322" t="s">
        <v>290</v>
      </c>
      <c r="C2162" s="325">
        <v>2822144000</v>
      </c>
      <c r="D2162" s="322" t="s">
        <v>2501</v>
      </c>
      <c r="I2162" s="455">
        <v>3</v>
      </c>
    </row>
    <row r="2163" spans="1:18">
      <c r="A2163" s="322" t="s">
        <v>290</v>
      </c>
      <c r="C2163" s="325">
        <v>2822146000</v>
      </c>
      <c r="D2163" s="322" t="s">
        <v>2502</v>
      </c>
      <c r="E2163" s="455">
        <v>113</v>
      </c>
      <c r="F2163" s="455">
        <v>20</v>
      </c>
      <c r="I2163" s="455">
        <v>587</v>
      </c>
      <c r="J2163" s="455">
        <v>503</v>
      </c>
      <c r="M2163" s="455">
        <v>3</v>
      </c>
      <c r="P2163" s="455">
        <v>1</v>
      </c>
    </row>
    <row r="2164" spans="1:18">
      <c r="A2164" s="322" t="s">
        <v>290</v>
      </c>
      <c r="C2164" s="325">
        <v>2822147000</v>
      </c>
      <c r="D2164" s="322" t="s">
        <v>2503</v>
      </c>
      <c r="E2164" s="455">
        <v>49</v>
      </c>
      <c r="F2164" s="455">
        <v>101</v>
      </c>
      <c r="G2164" s="455">
        <v>55</v>
      </c>
      <c r="H2164" s="455">
        <v>8</v>
      </c>
      <c r="J2164" s="455">
        <v>30</v>
      </c>
      <c r="K2164" s="455">
        <v>1</v>
      </c>
      <c r="Q2164" s="455">
        <v>2</v>
      </c>
    </row>
    <row r="2165" spans="1:18">
      <c r="A2165" s="322" t="s">
        <v>290</v>
      </c>
      <c r="C2165" s="325">
        <v>2822151300</v>
      </c>
      <c r="D2165" s="322" t="s">
        <v>2504</v>
      </c>
      <c r="I2165" s="455">
        <v>41</v>
      </c>
    </row>
    <row r="2166" spans="1:18">
      <c r="A2166" s="322" t="s">
        <v>290</v>
      </c>
      <c r="C2166" s="325">
        <v>2815109000</v>
      </c>
      <c r="D2166" s="322" t="s">
        <v>2505</v>
      </c>
      <c r="R2166" s="455">
        <v>120</v>
      </c>
    </row>
    <row r="2167" spans="1:18">
      <c r="A2167" s="322" t="s">
        <v>290</v>
      </c>
      <c r="C2167" s="325">
        <v>2822155000</v>
      </c>
      <c r="D2167" s="322" t="s">
        <v>2506</v>
      </c>
      <c r="F2167" s="455">
        <v>45</v>
      </c>
      <c r="G2167" s="455">
        <v>66</v>
      </c>
      <c r="Q2167" s="455">
        <v>107</v>
      </c>
      <c r="R2167" s="455">
        <v>3</v>
      </c>
    </row>
    <row r="2168" spans="1:18">
      <c r="A2168" s="322" t="s">
        <v>290</v>
      </c>
      <c r="C2168" s="325">
        <v>2822157000</v>
      </c>
      <c r="D2168" s="322" t="s">
        <v>2507</v>
      </c>
      <c r="E2168" s="455">
        <v>68</v>
      </c>
      <c r="F2168" s="455">
        <v>11</v>
      </c>
      <c r="L2168" s="455">
        <v>4</v>
      </c>
      <c r="O2168" s="455">
        <v>1</v>
      </c>
    </row>
    <row r="2169" spans="1:18">
      <c r="A2169" s="322" t="s">
        <v>290</v>
      </c>
      <c r="C2169" s="325">
        <v>2822163000</v>
      </c>
      <c r="D2169" s="322" t="s">
        <v>2508</v>
      </c>
      <c r="F2169" s="455">
        <v>10</v>
      </c>
      <c r="G2169" s="455">
        <v>6</v>
      </c>
      <c r="H2169" s="455">
        <v>1</v>
      </c>
      <c r="I2169" s="455">
        <v>2</v>
      </c>
      <c r="J2169" s="455">
        <v>12</v>
      </c>
      <c r="K2169" s="455">
        <v>4993</v>
      </c>
      <c r="L2169" s="455">
        <v>223</v>
      </c>
      <c r="M2169" s="455">
        <v>321</v>
      </c>
      <c r="N2169" s="455">
        <v>552</v>
      </c>
      <c r="O2169" s="455">
        <v>582</v>
      </c>
      <c r="P2169" s="455">
        <v>692</v>
      </c>
      <c r="Q2169" s="455">
        <v>1037</v>
      </c>
      <c r="R2169" s="455">
        <v>1141</v>
      </c>
    </row>
    <row r="2170" spans="1:18">
      <c r="A2170" s="322" t="s">
        <v>290</v>
      </c>
      <c r="C2170" s="325">
        <v>2822171000</v>
      </c>
      <c r="D2170" s="322" t="s">
        <v>2509</v>
      </c>
      <c r="E2170" s="455">
        <v>37</v>
      </c>
      <c r="F2170" s="455">
        <v>161</v>
      </c>
      <c r="G2170" s="455">
        <v>101</v>
      </c>
      <c r="H2170" s="455">
        <v>46</v>
      </c>
      <c r="I2170" s="455">
        <v>6</v>
      </c>
      <c r="J2170" s="455">
        <v>18</v>
      </c>
    </row>
    <row r="2171" spans="1:18">
      <c r="A2171" s="322" t="s">
        <v>290</v>
      </c>
      <c r="C2171" s="325">
        <v>2822173300</v>
      </c>
      <c r="D2171" s="322" t="s">
        <v>2510</v>
      </c>
      <c r="I2171" s="455">
        <v>1</v>
      </c>
      <c r="J2171" s="455">
        <v>2</v>
      </c>
    </row>
    <row r="2172" spans="1:18">
      <c r="A2172" s="322" t="s">
        <v>290</v>
      </c>
      <c r="C2172" s="325">
        <v>2822173500</v>
      </c>
      <c r="D2172" s="322" t="s">
        <v>2511</v>
      </c>
      <c r="E2172" s="455">
        <v>11</v>
      </c>
      <c r="H2172" s="455">
        <v>11</v>
      </c>
    </row>
    <row r="2173" spans="1:18">
      <c r="A2173" s="322" t="s">
        <v>290</v>
      </c>
      <c r="C2173" s="325">
        <v>2822174000</v>
      </c>
      <c r="D2173" s="322" t="s">
        <v>2512</v>
      </c>
      <c r="K2173" s="455">
        <v>38</v>
      </c>
      <c r="L2173" s="455">
        <v>28</v>
      </c>
      <c r="M2173" s="455">
        <v>35</v>
      </c>
      <c r="O2173" s="455">
        <v>1</v>
      </c>
      <c r="Q2173" s="455">
        <v>4</v>
      </c>
      <c r="R2173" s="455">
        <v>13</v>
      </c>
    </row>
    <row r="2174" spans="1:18">
      <c r="A2174" s="322" t="s">
        <v>290</v>
      </c>
      <c r="C2174" s="325">
        <v>2822175000</v>
      </c>
      <c r="D2174" s="322" t="s">
        <v>2513</v>
      </c>
      <c r="E2174" s="455">
        <v>1</v>
      </c>
      <c r="F2174" s="455">
        <v>1</v>
      </c>
      <c r="L2174" s="455">
        <v>22</v>
      </c>
      <c r="M2174" s="455">
        <v>23</v>
      </c>
      <c r="N2174" s="455">
        <v>30</v>
      </c>
      <c r="O2174" s="455">
        <v>24</v>
      </c>
      <c r="P2174" s="455">
        <v>19</v>
      </c>
      <c r="Q2174" s="455">
        <v>18</v>
      </c>
      <c r="R2174" s="455">
        <v>21</v>
      </c>
    </row>
    <row r="2175" spans="1:18">
      <c r="A2175" s="322" t="s">
        <v>290</v>
      </c>
      <c r="C2175" s="325">
        <v>2822177000</v>
      </c>
      <c r="D2175" s="322" t="s">
        <v>2514</v>
      </c>
      <c r="E2175" s="455">
        <v>83</v>
      </c>
      <c r="F2175" s="455">
        <v>74</v>
      </c>
      <c r="G2175" s="455">
        <v>76</v>
      </c>
      <c r="H2175" s="455">
        <v>3248</v>
      </c>
      <c r="I2175" s="455">
        <v>34</v>
      </c>
      <c r="J2175" s="455">
        <v>9</v>
      </c>
      <c r="L2175" s="455">
        <v>21</v>
      </c>
      <c r="M2175" s="455">
        <v>96</v>
      </c>
      <c r="N2175" s="455">
        <v>52</v>
      </c>
      <c r="O2175" s="455">
        <v>152</v>
      </c>
      <c r="P2175" s="455">
        <v>139</v>
      </c>
      <c r="Q2175" s="455">
        <v>133</v>
      </c>
      <c r="R2175" s="455">
        <v>254</v>
      </c>
    </row>
    <row r="2176" spans="1:18">
      <c r="A2176" s="322" t="s">
        <v>290</v>
      </c>
      <c r="C2176" s="325">
        <v>2822179300</v>
      </c>
      <c r="D2176" s="322" t="s">
        <v>2515</v>
      </c>
      <c r="E2176" s="455">
        <v>9</v>
      </c>
      <c r="F2176" s="455">
        <v>52</v>
      </c>
      <c r="G2176" s="455">
        <v>36</v>
      </c>
      <c r="H2176" s="455">
        <v>165</v>
      </c>
      <c r="I2176" s="455">
        <v>662</v>
      </c>
      <c r="J2176" s="455">
        <v>1789</v>
      </c>
      <c r="K2176" s="455">
        <v>1213</v>
      </c>
      <c r="L2176" s="455">
        <v>1481</v>
      </c>
      <c r="M2176" s="455">
        <v>3757</v>
      </c>
      <c r="N2176" s="455">
        <v>3476</v>
      </c>
      <c r="O2176" s="455">
        <v>2217</v>
      </c>
      <c r="P2176" s="455">
        <v>1521</v>
      </c>
      <c r="Q2176" s="455">
        <v>2242</v>
      </c>
      <c r="R2176" s="455">
        <v>1934</v>
      </c>
    </row>
    <row r="2177" spans="1:18">
      <c r="A2177" s="322" t="s">
        <v>290</v>
      </c>
      <c r="C2177" s="325">
        <v>2822179500</v>
      </c>
      <c r="D2177" s="322" t="s">
        <v>2516</v>
      </c>
      <c r="E2177" s="455">
        <v>2</v>
      </c>
      <c r="G2177" s="455">
        <v>3</v>
      </c>
      <c r="H2177" s="455">
        <v>10</v>
      </c>
      <c r="I2177" s="455">
        <v>25</v>
      </c>
      <c r="J2177" s="455">
        <v>47</v>
      </c>
      <c r="K2177" s="455">
        <v>61</v>
      </c>
      <c r="L2177" s="455">
        <v>63</v>
      </c>
      <c r="M2177" s="455">
        <v>57</v>
      </c>
      <c r="N2177" s="455">
        <v>108</v>
      </c>
      <c r="O2177" s="455">
        <v>106</v>
      </c>
      <c r="P2177" s="455">
        <v>110</v>
      </c>
      <c r="Q2177" s="455">
        <v>82</v>
      </c>
      <c r="R2177" s="455">
        <v>35</v>
      </c>
    </row>
    <row r="2178" spans="1:18">
      <c r="A2178" s="322" t="s">
        <v>290</v>
      </c>
      <c r="C2178" s="325">
        <v>2822183000</v>
      </c>
      <c r="D2178" s="322" t="s">
        <v>2517</v>
      </c>
      <c r="F2178" s="455">
        <v>7</v>
      </c>
    </row>
    <row r="2179" spans="1:18">
      <c r="A2179" s="322" t="s">
        <v>290</v>
      </c>
      <c r="C2179" s="325">
        <v>2822184000</v>
      </c>
      <c r="D2179" s="322" t="s">
        <v>2518</v>
      </c>
      <c r="K2179" s="455">
        <v>2687</v>
      </c>
      <c r="L2179" s="455">
        <v>2462</v>
      </c>
      <c r="M2179" s="455">
        <v>1928</v>
      </c>
      <c r="N2179" s="455">
        <v>1986</v>
      </c>
      <c r="O2179" s="455">
        <v>2222</v>
      </c>
      <c r="P2179" s="455">
        <v>2468</v>
      </c>
      <c r="Q2179" s="455">
        <v>2091</v>
      </c>
      <c r="R2179" s="455">
        <v>2290</v>
      </c>
    </row>
    <row r="2180" spans="1:18">
      <c r="A2180" s="322" t="s">
        <v>290</v>
      </c>
      <c r="C2180" s="325">
        <v>2822185000</v>
      </c>
      <c r="D2180" s="322" t="s">
        <v>2519</v>
      </c>
      <c r="E2180" s="455">
        <v>1396</v>
      </c>
      <c r="F2180" s="455">
        <v>1507</v>
      </c>
      <c r="G2180" s="455">
        <v>1624</v>
      </c>
      <c r="H2180" s="455">
        <v>1308</v>
      </c>
      <c r="I2180" s="455">
        <v>1345</v>
      </c>
      <c r="J2180" s="455">
        <v>559</v>
      </c>
      <c r="K2180" s="455">
        <v>960</v>
      </c>
      <c r="L2180" s="455">
        <v>908</v>
      </c>
      <c r="M2180" s="455">
        <v>892</v>
      </c>
      <c r="N2180" s="455">
        <v>851</v>
      </c>
      <c r="O2180" s="455">
        <v>711</v>
      </c>
      <c r="P2180" s="455">
        <v>665</v>
      </c>
      <c r="Q2180" s="455">
        <v>488</v>
      </c>
      <c r="R2180" s="455">
        <v>633</v>
      </c>
    </row>
    <row r="2181" spans="1:18">
      <c r="A2181" s="322" t="s">
        <v>290</v>
      </c>
      <c r="C2181" s="325">
        <v>2822189000</v>
      </c>
      <c r="D2181" s="322" t="s">
        <v>2520</v>
      </c>
      <c r="E2181" s="455">
        <v>998</v>
      </c>
      <c r="F2181" s="455">
        <v>1010</v>
      </c>
      <c r="G2181" s="455">
        <v>1136</v>
      </c>
      <c r="H2181" s="455">
        <v>1264</v>
      </c>
      <c r="I2181" s="455">
        <v>1155</v>
      </c>
      <c r="J2181" s="455">
        <v>2296</v>
      </c>
    </row>
    <row r="2182" spans="1:18">
      <c r="A2182" s="322" t="s">
        <v>290</v>
      </c>
      <c r="C2182" s="325">
        <v>2822193000</v>
      </c>
      <c r="D2182" s="322" t="s">
        <v>2521</v>
      </c>
    </row>
    <row r="2183" spans="1:18">
      <c r="A2183" s="322" t="s">
        <v>290</v>
      </c>
      <c r="C2183" s="325">
        <v>2822195000</v>
      </c>
      <c r="D2183" s="322" t="s">
        <v>2522</v>
      </c>
    </row>
    <row r="2184" spans="1:18">
      <c r="A2184" s="322" t="s">
        <v>290</v>
      </c>
      <c r="C2184" s="325">
        <v>2822197000</v>
      </c>
      <c r="D2184" s="322" t="s">
        <v>2523</v>
      </c>
    </row>
    <row r="2185" spans="1:18">
      <c r="A2185" s="322" t="s">
        <v>290</v>
      </c>
      <c r="C2185" s="325">
        <v>2822200000</v>
      </c>
      <c r="D2185" s="322" t="s">
        <v>2524</v>
      </c>
      <c r="E2185" s="455">
        <v>180511</v>
      </c>
      <c r="F2185" s="455">
        <v>18969</v>
      </c>
      <c r="G2185" s="455">
        <v>232794</v>
      </c>
      <c r="H2185" s="455">
        <v>175893</v>
      </c>
      <c r="I2185" s="455">
        <v>69978</v>
      </c>
      <c r="J2185" s="455">
        <v>103801</v>
      </c>
      <c r="K2185" s="455">
        <v>14360</v>
      </c>
      <c r="L2185" s="455">
        <v>6358</v>
      </c>
      <c r="M2185" s="455">
        <v>146423</v>
      </c>
      <c r="N2185" s="455">
        <v>128193</v>
      </c>
      <c r="O2185" s="455">
        <v>210189</v>
      </c>
      <c r="P2185" s="455">
        <v>311531</v>
      </c>
      <c r="Q2185" s="455">
        <v>344642</v>
      </c>
      <c r="R2185" s="455">
        <v>373921</v>
      </c>
    </row>
    <row r="2186" spans="1:18">
      <c r="A2186" s="322" t="s">
        <v>290</v>
      </c>
      <c r="C2186" s="325">
        <v>2823130000</v>
      </c>
      <c r="D2186" s="322" t="s">
        <v>2525</v>
      </c>
      <c r="E2186" s="455">
        <v>191</v>
      </c>
      <c r="F2186" s="455">
        <v>42</v>
      </c>
      <c r="G2186" s="455">
        <v>1332</v>
      </c>
      <c r="H2186" s="455">
        <v>435</v>
      </c>
      <c r="I2186" s="455">
        <v>82</v>
      </c>
      <c r="J2186" s="455">
        <v>234</v>
      </c>
      <c r="K2186" s="455">
        <v>485</v>
      </c>
      <c r="L2186" s="455">
        <v>196</v>
      </c>
      <c r="M2186" s="455">
        <v>208</v>
      </c>
      <c r="N2186" s="455">
        <v>242</v>
      </c>
      <c r="O2186" s="455">
        <v>949</v>
      </c>
      <c r="P2186" s="455">
        <v>1537</v>
      </c>
    </row>
    <row r="2187" spans="1:18">
      <c r="A2187" s="322" t="s">
        <v>290</v>
      </c>
      <c r="C2187" s="325">
        <v>2823230000</v>
      </c>
      <c r="D2187" s="322" t="s">
        <v>2526</v>
      </c>
      <c r="E2187" s="455">
        <v>45915</v>
      </c>
      <c r="F2187" s="455">
        <v>59914</v>
      </c>
      <c r="G2187" s="455">
        <v>49770</v>
      </c>
      <c r="H2187" s="455">
        <v>46373</v>
      </c>
      <c r="J2187" s="455">
        <v>1</v>
      </c>
      <c r="L2187" s="455">
        <v>9</v>
      </c>
    </row>
    <row r="2188" spans="1:18">
      <c r="A2188" s="322" t="s">
        <v>290</v>
      </c>
      <c r="C2188" s="325">
        <v>2823240000</v>
      </c>
      <c r="D2188" s="322" t="s">
        <v>2527</v>
      </c>
    </row>
    <row r="2189" spans="1:18">
      <c r="A2189" s="322" t="s">
        <v>290</v>
      </c>
      <c r="C2189" s="325">
        <v>2823250000</v>
      </c>
      <c r="D2189" s="322" t="s">
        <v>2528</v>
      </c>
    </row>
    <row r="2190" spans="1:18">
      <c r="A2190" s="322" t="s">
        <v>290</v>
      </c>
      <c r="C2190" s="325">
        <v>2823260000</v>
      </c>
      <c r="D2190" s="322" t="s">
        <v>2529</v>
      </c>
    </row>
    <row r="2191" spans="1:18">
      <c r="A2191" s="322" t="s">
        <v>290</v>
      </c>
      <c r="C2191" s="325">
        <v>2824112300</v>
      </c>
      <c r="D2191" s="322" t="s">
        <v>2530</v>
      </c>
      <c r="E2191" s="455">
        <v>60450</v>
      </c>
      <c r="F2191" s="455">
        <v>68310</v>
      </c>
      <c r="G2191" s="455">
        <v>164</v>
      </c>
    </row>
    <row r="2192" spans="1:18">
      <c r="A2192" s="322" t="s">
        <v>290</v>
      </c>
      <c r="C2192" s="325">
        <v>2822117000</v>
      </c>
      <c r="D2192" s="322" t="s">
        <v>2531</v>
      </c>
      <c r="R2192" s="455">
        <v>2</v>
      </c>
    </row>
    <row r="2193" spans="1:18">
      <c r="A2193" s="322" t="s">
        <v>290</v>
      </c>
      <c r="C2193" s="325">
        <v>2825144000</v>
      </c>
      <c r="D2193" s="322" t="s">
        <v>2532</v>
      </c>
      <c r="P2193" s="455">
        <v>23</v>
      </c>
      <c r="Q2193" s="455">
        <v>22</v>
      </c>
      <c r="R2193" s="455">
        <v>18</v>
      </c>
    </row>
    <row r="2194" spans="1:18">
      <c r="A2194" s="322" t="s">
        <v>290</v>
      </c>
      <c r="C2194" s="325">
        <v>2824210000</v>
      </c>
      <c r="D2194" s="322" t="s">
        <v>2533</v>
      </c>
    </row>
    <row r="2195" spans="1:18">
      <c r="A2195" s="322" t="s">
        <v>290</v>
      </c>
      <c r="C2195" s="325">
        <v>2825113000</v>
      </c>
      <c r="D2195" s="322" t="s">
        <v>2534</v>
      </c>
      <c r="F2195" s="455">
        <v>906</v>
      </c>
      <c r="G2195" s="455">
        <v>32193</v>
      </c>
      <c r="H2195" s="455">
        <v>36496</v>
      </c>
      <c r="I2195" s="455">
        <v>39231</v>
      </c>
      <c r="J2195" s="455">
        <v>48081</v>
      </c>
      <c r="K2195" s="455">
        <v>3467</v>
      </c>
      <c r="L2195" s="455">
        <v>3172</v>
      </c>
      <c r="M2195" s="455">
        <v>9711</v>
      </c>
      <c r="N2195" s="455">
        <v>8958</v>
      </c>
      <c r="O2195" s="455">
        <v>7011</v>
      </c>
      <c r="P2195" s="455">
        <v>5502</v>
      </c>
      <c r="Q2195" s="455">
        <v>7284</v>
      </c>
      <c r="R2195" s="455">
        <v>7576</v>
      </c>
    </row>
    <row r="2196" spans="1:18">
      <c r="A2196" s="322" t="s">
        <v>290</v>
      </c>
      <c r="C2196" s="325">
        <v>2825122000</v>
      </c>
      <c r="D2196" s="322" t="s">
        <v>2535</v>
      </c>
      <c r="F2196" s="455">
        <v>1103</v>
      </c>
      <c r="G2196" s="455">
        <v>5</v>
      </c>
      <c r="H2196" s="455">
        <v>83</v>
      </c>
      <c r="I2196" s="455">
        <v>4</v>
      </c>
      <c r="R2196" s="455">
        <v>1</v>
      </c>
    </row>
    <row r="2197" spans="1:18">
      <c r="A2197" s="322" t="s">
        <v>290</v>
      </c>
      <c r="C2197" s="325">
        <v>2825124000</v>
      </c>
      <c r="D2197" s="322" t="s">
        <v>2536</v>
      </c>
    </row>
    <row r="2198" spans="1:18">
      <c r="A2198" s="322" t="s">
        <v>290</v>
      </c>
      <c r="C2198" s="325">
        <v>2825127000</v>
      </c>
      <c r="D2198" s="322" t="s">
        <v>2537</v>
      </c>
      <c r="F2198" s="455">
        <v>4927</v>
      </c>
      <c r="G2198" s="455">
        <v>5388</v>
      </c>
      <c r="H2198" s="455">
        <v>5888</v>
      </c>
      <c r="I2198" s="455">
        <v>3515</v>
      </c>
      <c r="J2198" s="455">
        <v>4740</v>
      </c>
      <c r="K2198" s="455">
        <v>47417</v>
      </c>
      <c r="L2198" s="455">
        <v>35266</v>
      </c>
      <c r="M2198" s="455">
        <v>26130</v>
      </c>
      <c r="N2198" s="455">
        <v>39067</v>
      </c>
      <c r="O2198" s="455">
        <v>45622</v>
      </c>
      <c r="P2198" s="455">
        <v>48751</v>
      </c>
      <c r="Q2198" s="455">
        <v>61528</v>
      </c>
      <c r="R2198" s="455">
        <v>63110</v>
      </c>
    </row>
    <row r="2199" spans="1:18">
      <c r="A2199" s="322" t="s">
        <v>290</v>
      </c>
      <c r="C2199" s="325">
        <v>2825133300</v>
      </c>
      <c r="D2199" s="322" t="s">
        <v>2538</v>
      </c>
      <c r="N2199" s="455">
        <v>11904</v>
      </c>
      <c r="O2199" s="455">
        <v>13157</v>
      </c>
      <c r="P2199" s="455">
        <v>15311</v>
      </c>
      <c r="Q2199" s="455">
        <v>17170</v>
      </c>
      <c r="R2199" s="455">
        <v>17933</v>
      </c>
    </row>
    <row r="2200" spans="1:18">
      <c r="A2200" s="322" t="s">
        <v>290</v>
      </c>
      <c r="C2200" s="325">
        <v>2825133500</v>
      </c>
      <c r="D2200" s="322" t="s">
        <v>2539</v>
      </c>
      <c r="H2200" s="455">
        <v>1326</v>
      </c>
      <c r="I2200" s="455">
        <v>1395</v>
      </c>
      <c r="J2200" s="455">
        <v>1219</v>
      </c>
      <c r="K2200" s="455">
        <v>12602</v>
      </c>
      <c r="L2200" s="455">
        <v>16581</v>
      </c>
      <c r="M2200" s="455">
        <v>15409</v>
      </c>
      <c r="N2200" s="455">
        <v>2696</v>
      </c>
      <c r="O2200" s="455">
        <v>2906</v>
      </c>
      <c r="P2200" s="455">
        <v>2780</v>
      </c>
      <c r="Q2200" s="455">
        <v>5062</v>
      </c>
      <c r="R2200" s="455">
        <v>4592</v>
      </c>
    </row>
    <row r="2201" spans="1:18">
      <c r="A2201" s="322" t="s">
        <v>290</v>
      </c>
      <c r="C2201" s="325">
        <v>2825135000</v>
      </c>
      <c r="D2201" s="322" t="s">
        <v>2540</v>
      </c>
      <c r="E2201" s="455">
        <v>15829</v>
      </c>
      <c r="F2201" s="455">
        <v>15309</v>
      </c>
      <c r="G2201" s="455">
        <v>20298</v>
      </c>
      <c r="H2201" s="455">
        <v>18279</v>
      </c>
      <c r="I2201" s="455">
        <v>6855</v>
      </c>
      <c r="J2201" s="455">
        <v>8427</v>
      </c>
    </row>
    <row r="2202" spans="1:18">
      <c r="A2202" s="322" t="s">
        <v>290</v>
      </c>
      <c r="C2202" s="325">
        <v>2825138000</v>
      </c>
      <c r="D2202" s="322" t="s">
        <v>2541</v>
      </c>
      <c r="I2202" s="455">
        <v>4</v>
      </c>
      <c r="J2202" s="455">
        <v>10</v>
      </c>
      <c r="K2202" s="455">
        <v>3</v>
      </c>
      <c r="L2202" s="455">
        <v>1</v>
      </c>
      <c r="M2202" s="455">
        <v>10</v>
      </c>
      <c r="N2202" s="455">
        <v>5</v>
      </c>
      <c r="O2202" s="455">
        <v>11</v>
      </c>
      <c r="P2202" s="455">
        <v>4</v>
      </c>
    </row>
    <row r="2203" spans="1:18">
      <c r="A2203" s="322" t="s">
        <v>290</v>
      </c>
      <c r="C2203" s="325">
        <v>2825139000</v>
      </c>
      <c r="D2203" s="322" t="s">
        <v>2542</v>
      </c>
      <c r="E2203" s="455">
        <v>248</v>
      </c>
      <c r="F2203" s="455">
        <v>120</v>
      </c>
      <c r="G2203" s="455">
        <v>223</v>
      </c>
      <c r="H2203" s="455">
        <v>37</v>
      </c>
      <c r="I2203" s="455">
        <v>125</v>
      </c>
      <c r="J2203" s="455">
        <v>76</v>
      </c>
      <c r="K2203" s="455">
        <v>89</v>
      </c>
      <c r="L2203" s="455">
        <v>211</v>
      </c>
      <c r="M2203" s="455">
        <v>492</v>
      </c>
      <c r="N2203" s="455">
        <v>1432</v>
      </c>
      <c r="O2203" s="455">
        <v>1474</v>
      </c>
      <c r="P2203" s="455">
        <v>8658</v>
      </c>
      <c r="Q2203" s="455">
        <v>42163</v>
      </c>
      <c r="R2203" s="455">
        <v>28514</v>
      </c>
    </row>
    <row r="2204" spans="1:18">
      <c r="A2204" s="322" t="s">
        <v>290</v>
      </c>
      <c r="C2204" s="325">
        <v>2825141000</v>
      </c>
      <c r="D2204" s="322" t="s">
        <v>2543</v>
      </c>
      <c r="E2204" s="455">
        <v>1006202</v>
      </c>
      <c r="F2204" s="455">
        <v>2037381</v>
      </c>
      <c r="G2204" s="455">
        <v>4872636</v>
      </c>
      <c r="H2204" s="455">
        <v>4576610</v>
      </c>
      <c r="I2204" s="455">
        <v>52601</v>
      </c>
      <c r="J2204" s="455">
        <v>70514</v>
      </c>
      <c r="K2204" s="455">
        <v>87553</v>
      </c>
      <c r="L2204" s="455">
        <v>102543</v>
      </c>
      <c r="M2204" s="455">
        <v>107214</v>
      </c>
      <c r="N2204" s="455">
        <v>120400</v>
      </c>
      <c r="O2204" s="455">
        <v>110654</v>
      </c>
      <c r="P2204" s="455">
        <v>123682</v>
      </c>
      <c r="Q2204" s="455">
        <v>136623</v>
      </c>
      <c r="R2204" s="455">
        <v>130071</v>
      </c>
    </row>
    <row r="2205" spans="1:18">
      <c r="A2205" s="322" t="s">
        <v>290</v>
      </c>
      <c r="C2205" s="325">
        <v>2825203000</v>
      </c>
      <c r="D2205" s="322" t="s">
        <v>2544</v>
      </c>
      <c r="M2205" s="455">
        <v>118</v>
      </c>
      <c r="N2205" s="455">
        <v>160</v>
      </c>
      <c r="O2205" s="455">
        <v>155</v>
      </c>
      <c r="P2205" s="455">
        <v>153</v>
      </c>
      <c r="Q2205" s="455">
        <v>197</v>
      </c>
      <c r="R2205" s="455">
        <v>319</v>
      </c>
    </row>
    <row r="2206" spans="1:18">
      <c r="A2206" s="322" t="s">
        <v>290</v>
      </c>
      <c r="C2206" s="325">
        <v>2825205000</v>
      </c>
      <c r="D2206" s="322" t="s">
        <v>2545</v>
      </c>
      <c r="E2206" s="455">
        <v>6</v>
      </c>
      <c r="F2206" s="455">
        <v>38435</v>
      </c>
      <c r="G2206" s="455">
        <v>50421</v>
      </c>
      <c r="H2206" s="455">
        <v>47915</v>
      </c>
      <c r="I2206" s="455">
        <v>20001</v>
      </c>
      <c r="J2206" s="455">
        <v>35164</v>
      </c>
      <c r="K2206" s="455">
        <v>43259</v>
      </c>
      <c r="L2206" s="455">
        <v>61080</v>
      </c>
      <c r="M2206" s="455">
        <v>56891</v>
      </c>
      <c r="N2206" s="455">
        <v>100840</v>
      </c>
      <c r="O2206" s="455">
        <v>44589</v>
      </c>
      <c r="P2206" s="455">
        <v>47968</v>
      </c>
      <c r="Q2206" s="455">
        <v>39306</v>
      </c>
      <c r="R2206" s="455">
        <v>41897</v>
      </c>
    </row>
    <row r="2207" spans="1:18">
      <c r="A2207" s="322" t="s">
        <v>290</v>
      </c>
      <c r="C2207" s="325">
        <v>2825207000</v>
      </c>
      <c r="D2207" s="322" t="s">
        <v>2546</v>
      </c>
      <c r="G2207" s="455">
        <v>71</v>
      </c>
      <c r="H2207" s="455">
        <v>20</v>
      </c>
      <c r="I2207" s="455">
        <v>13</v>
      </c>
      <c r="J2207" s="455">
        <v>20</v>
      </c>
      <c r="K2207" s="455">
        <v>42</v>
      </c>
      <c r="L2207" s="455">
        <v>15</v>
      </c>
      <c r="M2207" s="455">
        <v>1040</v>
      </c>
      <c r="N2207" s="455">
        <v>2453</v>
      </c>
      <c r="O2207" s="455">
        <v>1508</v>
      </c>
      <c r="P2207" s="455">
        <v>1330</v>
      </c>
      <c r="Q2207" s="455">
        <v>2193</v>
      </c>
      <c r="R2207" s="455">
        <v>2744</v>
      </c>
    </row>
    <row r="2208" spans="1:18">
      <c r="A2208" s="322" t="s">
        <v>290</v>
      </c>
      <c r="C2208" s="325">
        <v>2825301000</v>
      </c>
      <c r="D2208" s="322" t="s">
        <v>2547</v>
      </c>
    </row>
    <row r="2209" spans="1:18">
      <c r="A2209" s="322" t="s">
        <v>290</v>
      </c>
      <c r="C2209" s="325">
        <v>2825305000</v>
      </c>
      <c r="D2209" s="322" t="s">
        <v>2548</v>
      </c>
      <c r="F2209" s="455">
        <v>33</v>
      </c>
      <c r="G2209" s="455">
        <v>140</v>
      </c>
      <c r="H2209" s="455">
        <v>3244</v>
      </c>
      <c r="I2209" s="455">
        <v>2140379</v>
      </c>
      <c r="J2209" s="455">
        <v>3309229</v>
      </c>
      <c r="K2209" s="455">
        <v>4400105</v>
      </c>
      <c r="L2209" s="455">
        <v>3303925</v>
      </c>
      <c r="M2209" s="455">
        <v>4078063</v>
      </c>
      <c r="N2209" s="455">
        <v>2846055</v>
      </c>
      <c r="O2209" s="455">
        <v>2270602</v>
      </c>
      <c r="P2209" s="455">
        <v>3112671</v>
      </c>
      <c r="Q2209" s="455">
        <v>4379127</v>
      </c>
      <c r="R2209" s="455">
        <v>2574814</v>
      </c>
    </row>
    <row r="2210" spans="1:18">
      <c r="A2210" s="322" t="s">
        <v>290</v>
      </c>
      <c r="C2210" s="325">
        <v>2825307000</v>
      </c>
      <c r="D2210" s="322" t="s">
        <v>2549</v>
      </c>
    </row>
    <row r="2211" spans="1:18">
      <c r="A2211" s="322" t="s">
        <v>290</v>
      </c>
      <c r="C2211" s="325">
        <v>2825308000</v>
      </c>
      <c r="D2211" s="322" t="s">
        <v>2550</v>
      </c>
    </row>
    <row r="2212" spans="1:18">
      <c r="A2212" s="322" t="s">
        <v>290</v>
      </c>
      <c r="C2212" s="325">
        <v>2829123000</v>
      </c>
      <c r="D2212" s="322" t="s">
        <v>2551</v>
      </c>
      <c r="E2212" s="455">
        <v>47053</v>
      </c>
      <c r="F2212" s="455">
        <v>43088</v>
      </c>
      <c r="G2212" s="455">
        <v>11308</v>
      </c>
      <c r="H2212" s="455">
        <v>4401</v>
      </c>
      <c r="I2212" s="455">
        <v>2594</v>
      </c>
      <c r="J2212" s="455">
        <v>3216</v>
      </c>
      <c r="K2212" s="455">
        <v>5403</v>
      </c>
      <c r="L2212" s="455">
        <v>5260</v>
      </c>
      <c r="M2212" s="455">
        <v>5202</v>
      </c>
      <c r="N2212" s="455">
        <v>5718</v>
      </c>
      <c r="O2212" s="455">
        <v>5028</v>
      </c>
      <c r="P2212" s="455">
        <v>4529</v>
      </c>
      <c r="Q2212" s="455">
        <v>4438</v>
      </c>
      <c r="R2212" s="455">
        <v>5167</v>
      </c>
    </row>
    <row r="2213" spans="1:18">
      <c r="A2213" s="322" t="s">
        <v>290</v>
      </c>
      <c r="C2213" s="325">
        <v>2829123010</v>
      </c>
      <c r="D2213" s="322" t="s">
        <v>2552</v>
      </c>
      <c r="E2213" s="455">
        <v>93</v>
      </c>
      <c r="F2213" s="455">
        <v>47</v>
      </c>
      <c r="G2213" s="455">
        <v>37</v>
      </c>
      <c r="H2213" s="455">
        <v>172</v>
      </c>
      <c r="I2213" s="455">
        <v>322</v>
      </c>
      <c r="J2213" s="455">
        <v>106</v>
      </c>
      <c r="K2213" s="455">
        <v>111</v>
      </c>
      <c r="L2213" s="455">
        <v>116</v>
      </c>
      <c r="M2213" s="455">
        <v>115</v>
      </c>
      <c r="N2213" s="455">
        <v>94</v>
      </c>
      <c r="O2213" s="455">
        <v>96</v>
      </c>
      <c r="P2213" s="455">
        <v>118</v>
      </c>
      <c r="Q2213" s="455">
        <v>89</v>
      </c>
      <c r="R2213" s="455">
        <v>184</v>
      </c>
    </row>
    <row r="2214" spans="1:18">
      <c r="A2214" s="322" t="s">
        <v>290</v>
      </c>
      <c r="C2214" s="325">
        <v>2829123020</v>
      </c>
      <c r="D2214" s="322" t="s">
        <v>2553</v>
      </c>
      <c r="E2214" s="455">
        <v>46960</v>
      </c>
      <c r="F2214" s="455">
        <v>43041</v>
      </c>
      <c r="G2214" s="455">
        <v>11271</v>
      </c>
      <c r="H2214" s="455">
        <v>4229</v>
      </c>
      <c r="I2214" s="455">
        <v>2272</v>
      </c>
      <c r="J2214" s="455">
        <v>3110</v>
      </c>
      <c r="K2214" s="455">
        <v>5292</v>
      </c>
      <c r="L2214" s="455">
        <v>5144</v>
      </c>
      <c r="M2214" s="455">
        <v>5087</v>
      </c>
      <c r="N2214" s="455">
        <v>5624</v>
      </c>
      <c r="O2214" s="455">
        <v>4932</v>
      </c>
      <c r="P2214" s="455">
        <v>4411</v>
      </c>
      <c r="Q2214" s="455">
        <v>4349</v>
      </c>
      <c r="R2214" s="455">
        <v>4983</v>
      </c>
    </row>
    <row r="2215" spans="1:18">
      <c r="A2215" s="322" t="s">
        <v>290</v>
      </c>
      <c r="C2215" s="325">
        <v>2829125000</v>
      </c>
      <c r="D2215" s="322" t="s">
        <v>2554</v>
      </c>
      <c r="F2215" s="455">
        <v>1</v>
      </c>
    </row>
    <row r="2216" spans="1:18">
      <c r="A2216" s="322" t="s">
        <v>290</v>
      </c>
      <c r="C2216" s="325">
        <v>2829127000</v>
      </c>
      <c r="D2216" s="322" t="s">
        <v>2555</v>
      </c>
      <c r="E2216" s="455">
        <v>390</v>
      </c>
      <c r="F2216" s="455">
        <v>1429</v>
      </c>
      <c r="G2216" s="455">
        <v>929</v>
      </c>
      <c r="H2216" s="455">
        <v>1292</v>
      </c>
      <c r="I2216" s="455">
        <v>732</v>
      </c>
      <c r="J2216" s="455">
        <v>949</v>
      </c>
      <c r="K2216" s="455">
        <v>1214</v>
      </c>
      <c r="L2216" s="455">
        <v>1320</v>
      </c>
      <c r="M2216" s="455">
        <v>2091</v>
      </c>
      <c r="N2216" s="455">
        <v>2826</v>
      </c>
      <c r="O2216" s="455">
        <v>3278</v>
      </c>
      <c r="P2216" s="455">
        <v>3898</v>
      </c>
      <c r="Q2216" s="455">
        <v>5732</v>
      </c>
      <c r="R2216" s="455">
        <v>4526</v>
      </c>
    </row>
    <row r="2217" spans="1:18">
      <c r="A2217" s="322" t="s">
        <v>290</v>
      </c>
      <c r="C2217" s="325">
        <v>2829133000</v>
      </c>
      <c r="D2217" s="322" t="s">
        <v>2556</v>
      </c>
      <c r="E2217" s="455">
        <v>64337</v>
      </c>
      <c r="F2217" s="455">
        <v>63091</v>
      </c>
      <c r="G2217" s="455">
        <v>53695</v>
      </c>
      <c r="H2217" s="455">
        <v>30542</v>
      </c>
      <c r="I2217" s="455">
        <v>19521</v>
      </c>
      <c r="J2217" s="455">
        <v>21580</v>
      </c>
      <c r="K2217" s="455">
        <v>25777</v>
      </c>
      <c r="L2217" s="455">
        <v>73255</v>
      </c>
      <c r="M2217" s="455">
        <v>363617</v>
      </c>
      <c r="N2217" s="455">
        <v>2350247</v>
      </c>
      <c r="O2217" s="455">
        <v>420949</v>
      </c>
      <c r="P2217" s="455">
        <v>481117</v>
      </c>
      <c r="Q2217" s="455">
        <v>462592</v>
      </c>
      <c r="R2217" s="455">
        <v>453843</v>
      </c>
    </row>
    <row r="2218" spans="1:18">
      <c r="A2218" s="322" t="s">
        <v>290</v>
      </c>
      <c r="C2218" s="325">
        <v>2829135000</v>
      </c>
      <c r="D2218" s="322" t="s">
        <v>2557</v>
      </c>
      <c r="E2218" s="455">
        <v>1401611</v>
      </c>
      <c r="F2218" s="455">
        <v>1683385</v>
      </c>
      <c r="G2218" s="455">
        <v>1229359</v>
      </c>
      <c r="H2218" s="455">
        <v>709210</v>
      </c>
      <c r="I2218" s="455">
        <v>781752</v>
      </c>
      <c r="J2218" s="455">
        <v>865063</v>
      </c>
      <c r="K2218" s="455">
        <v>924153</v>
      </c>
      <c r="L2218" s="455">
        <v>1183961</v>
      </c>
      <c r="M2218" s="455">
        <v>1535680</v>
      </c>
      <c r="N2218" s="455">
        <v>499676</v>
      </c>
      <c r="O2218" s="455">
        <v>2731465</v>
      </c>
      <c r="P2218" s="455">
        <v>3042507</v>
      </c>
      <c r="Q2218" s="455">
        <v>3374144</v>
      </c>
      <c r="R2218" s="455">
        <v>3208967</v>
      </c>
    </row>
    <row r="2219" spans="1:18">
      <c r="A2219" s="322" t="s">
        <v>290</v>
      </c>
      <c r="C2219" s="325">
        <v>2829212000</v>
      </c>
      <c r="D2219" s="322" t="s">
        <v>2558</v>
      </c>
      <c r="O2219" s="455">
        <v>2</v>
      </c>
      <c r="R2219" s="455">
        <v>12</v>
      </c>
    </row>
    <row r="2220" spans="1:18">
      <c r="A2220" s="322" t="s">
        <v>290</v>
      </c>
      <c r="C2220" s="325">
        <v>2823100000</v>
      </c>
      <c r="D2220" s="322" t="s">
        <v>2559</v>
      </c>
      <c r="Q2220" s="455">
        <v>873</v>
      </c>
      <c r="R2220" s="455">
        <v>367</v>
      </c>
    </row>
    <row r="2221" spans="1:18">
      <c r="A2221" s="322" t="s">
        <v>290</v>
      </c>
      <c r="C2221" s="325">
        <v>2829215000</v>
      </c>
      <c r="D2221" s="322" t="s">
        <v>2560</v>
      </c>
      <c r="G2221" s="455">
        <v>7</v>
      </c>
      <c r="K2221" s="455">
        <v>1</v>
      </c>
      <c r="L2221" s="455">
        <v>5</v>
      </c>
      <c r="O2221" s="455">
        <v>1</v>
      </c>
      <c r="R2221" s="455">
        <v>11</v>
      </c>
    </row>
    <row r="2222" spans="1:18">
      <c r="A2222" s="322" t="s">
        <v>290</v>
      </c>
      <c r="C2222" s="325">
        <v>2829218000</v>
      </c>
      <c r="D2222" s="322" t="s">
        <v>2561</v>
      </c>
      <c r="E2222" s="455">
        <v>114</v>
      </c>
      <c r="F2222" s="455">
        <v>106</v>
      </c>
      <c r="G2222" s="455">
        <v>83</v>
      </c>
      <c r="H2222" s="455">
        <v>73</v>
      </c>
      <c r="I2222" s="455">
        <v>67</v>
      </c>
      <c r="J2222" s="455">
        <v>70</v>
      </c>
      <c r="K2222" s="455">
        <v>81</v>
      </c>
      <c r="L2222" s="455">
        <v>122</v>
      </c>
      <c r="M2222" s="455">
        <v>147</v>
      </c>
      <c r="N2222" s="455">
        <v>118</v>
      </c>
      <c r="O2222" s="455">
        <v>80</v>
      </c>
      <c r="P2222" s="455">
        <v>66</v>
      </c>
      <c r="Q2222" s="455">
        <v>75</v>
      </c>
      <c r="R2222" s="455">
        <v>218</v>
      </c>
    </row>
    <row r="2223" spans="1:18">
      <c r="A2223" s="322" t="s">
        <v>290</v>
      </c>
      <c r="C2223" s="325">
        <v>2829221000</v>
      </c>
      <c r="D2223" s="322" t="s">
        <v>2562</v>
      </c>
      <c r="E2223" s="455">
        <v>66440</v>
      </c>
      <c r="F2223" s="455">
        <v>110819</v>
      </c>
      <c r="G2223" s="455">
        <v>198495</v>
      </c>
      <c r="H2223" s="455">
        <v>204194</v>
      </c>
      <c r="I2223" s="455">
        <v>127171</v>
      </c>
      <c r="J2223" s="455">
        <v>223342</v>
      </c>
      <c r="K2223" s="455">
        <v>130116</v>
      </c>
      <c r="L2223" s="455">
        <v>155560</v>
      </c>
      <c r="M2223" s="455">
        <v>125939</v>
      </c>
      <c r="N2223" s="455">
        <v>172125</v>
      </c>
      <c r="O2223" s="455">
        <v>164455</v>
      </c>
      <c r="P2223" s="455">
        <v>272164</v>
      </c>
      <c r="Q2223" s="455">
        <v>224442</v>
      </c>
      <c r="R2223" s="455">
        <v>287584</v>
      </c>
    </row>
    <row r="2224" spans="1:18">
      <c r="A2224" s="322" t="s">
        <v>290</v>
      </c>
      <c r="C2224" s="325">
        <v>2829222000</v>
      </c>
      <c r="D2224" s="322" t="s">
        <v>2563</v>
      </c>
      <c r="E2224" s="455">
        <v>12183</v>
      </c>
      <c r="F2224" s="455">
        <v>16693</v>
      </c>
      <c r="G2224" s="455">
        <v>19579</v>
      </c>
      <c r="H2224" s="455">
        <v>15790</v>
      </c>
      <c r="I2224" s="455">
        <v>2057</v>
      </c>
      <c r="L2224" s="455">
        <v>6208</v>
      </c>
      <c r="M2224" s="455">
        <v>1600</v>
      </c>
      <c r="N2224" s="455">
        <v>4871</v>
      </c>
      <c r="O2224" s="455">
        <v>1171</v>
      </c>
    </row>
    <row r="2225" spans="1:18">
      <c r="A2225" s="322" t="s">
        <v>290</v>
      </c>
      <c r="C2225" s="325">
        <v>2829223000</v>
      </c>
      <c r="D2225" s="322" t="s">
        <v>2564</v>
      </c>
      <c r="J2225" s="455">
        <v>4794</v>
      </c>
      <c r="K2225" s="455">
        <v>1180</v>
      </c>
      <c r="L2225" s="455">
        <v>487</v>
      </c>
      <c r="M2225" s="455">
        <v>376</v>
      </c>
      <c r="N2225" s="455">
        <v>356</v>
      </c>
      <c r="O2225" s="455">
        <v>221</v>
      </c>
      <c r="P2225" s="455">
        <v>2448</v>
      </c>
    </row>
    <row r="2226" spans="1:18">
      <c r="A2226" s="322" t="s">
        <v>290</v>
      </c>
      <c r="C2226" s="325">
        <v>2829224000</v>
      </c>
      <c r="D2226" s="322" t="s">
        <v>2565</v>
      </c>
      <c r="F2226" s="455">
        <v>177</v>
      </c>
      <c r="G2226" s="455">
        <v>269</v>
      </c>
      <c r="H2226" s="455">
        <v>7</v>
      </c>
    </row>
    <row r="2227" spans="1:18">
      <c r="A2227" s="322" t="s">
        <v>290</v>
      </c>
      <c r="C2227" s="325">
        <v>2823221000</v>
      </c>
      <c r="D2227" s="322" t="s">
        <v>2566</v>
      </c>
    </row>
    <row r="2228" spans="1:18">
      <c r="A2228" s="322" t="s">
        <v>290</v>
      </c>
      <c r="C2228" s="325">
        <v>2829230000</v>
      </c>
      <c r="D2228" s="322" t="s">
        <v>2567</v>
      </c>
      <c r="E2228" s="455">
        <v>4822</v>
      </c>
      <c r="F2228" s="455">
        <v>6492</v>
      </c>
      <c r="G2228" s="455">
        <v>6244</v>
      </c>
    </row>
    <row r="2229" spans="1:18">
      <c r="A2229" s="322" t="s">
        <v>290</v>
      </c>
      <c r="C2229" s="325">
        <v>2829313000</v>
      </c>
      <c r="D2229" s="322" t="s">
        <v>2568</v>
      </c>
      <c r="M2229" s="455">
        <v>2</v>
      </c>
      <c r="N2229" s="455">
        <v>1</v>
      </c>
    </row>
    <row r="2230" spans="1:18">
      <c r="A2230" s="322" t="s">
        <v>290</v>
      </c>
      <c r="C2230" s="325">
        <v>2829318000</v>
      </c>
      <c r="D2230" s="322" t="s">
        <v>2569</v>
      </c>
      <c r="L2230" s="455">
        <v>1</v>
      </c>
    </row>
    <row r="2231" spans="1:18">
      <c r="A2231" s="322" t="s">
        <v>290</v>
      </c>
      <c r="C2231" s="325">
        <v>2829320000</v>
      </c>
      <c r="D2231" s="322" t="s">
        <v>2570</v>
      </c>
      <c r="E2231" s="455">
        <v>601927</v>
      </c>
      <c r="F2231" s="455">
        <v>466158</v>
      </c>
      <c r="G2231" s="455">
        <v>301940</v>
      </c>
      <c r="H2231" s="455">
        <v>292944</v>
      </c>
      <c r="I2231" s="455">
        <v>247548</v>
      </c>
      <c r="J2231" s="455">
        <v>192075</v>
      </c>
      <c r="K2231" s="455">
        <v>121650</v>
      </c>
      <c r="L2231" s="455">
        <v>148076</v>
      </c>
      <c r="M2231" s="455">
        <v>129947</v>
      </c>
      <c r="N2231" s="455">
        <v>100520</v>
      </c>
      <c r="O2231" s="455">
        <v>75934</v>
      </c>
      <c r="P2231" s="455">
        <v>92907</v>
      </c>
      <c r="Q2231" s="455">
        <v>69106</v>
      </c>
      <c r="R2231" s="455">
        <v>70926</v>
      </c>
    </row>
    <row r="2232" spans="1:18">
      <c r="A2232" s="322" t="s">
        <v>290</v>
      </c>
      <c r="C2232" s="325">
        <v>2829391000</v>
      </c>
      <c r="D2232" s="322" t="s">
        <v>2571</v>
      </c>
      <c r="F2232" s="455">
        <v>14</v>
      </c>
      <c r="G2232" s="455">
        <v>42</v>
      </c>
      <c r="H2232" s="455">
        <v>30</v>
      </c>
    </row>
    <row r="2233" spans="1:18">
      <c r="A2233" s="322" t="s">
        <v>290</v>
      </c>
      <c r="C2233" s="325">
        <v>2829393000</v>
      </c>
      <c r="D2233" s="322" t="s">
        <v>2572</v>
      </c>
      <c r="F2233" s="455">
        <v>2</v>
      </c>
      <c r="I2233" s="455">
        <v>60</v>
      </c>
      <c r="J2233" s="455">
        <v>16</v>
      </c>
      <c r="K2233" s="455">
        <v>15</v>
      </c>
      <c r="L2233" s="455">
        <v>5</v>
      </c>
      <c r="M2233" s="455">
        <v>19</v>
      </c>
      <c r="N2233" s="455">
        <v>3</v>
      </c>
      <c r="O2233" s="455">
        <v>14</v>
      </c>
      <c r="P2233" s="455">
        <v>3</v>
      </c>
    </row>
    <row r="2234" spans="1:18">
      <c r="A2234" s="322" t="s">
        <v>290</v>
      </c>
      <c r="C2234" s="325">
        <v>2829397500</v>
      </c>
      <c r="D2234" s="322" t="s">
        <v>2573</v>
      </c>
      <c r="E2234" s="455">
        <v>8</v>
      </c>
    </row>
    <row r="2235" spans="1:18">
      <c r="A2235" s="322" t="s">
        <v>290</v>
      </c>
      <c r="C2235" s="325">
        <v>2829397900</v>
      </c>
      <c r="D2235" s="322" t="s">
        <v>2574</v>
      </c>
    </row>
    <row r="2236" spans="1:18">
      <c r="A2236" s="322" t="s">
        <v>290</v>
      </c>
      <c r="C2236" s="325">
        <v>2829410000</v>
      </c>
      <c r="D2236" s="322" t="s">
        <v>2575</v>
      </c>
      <c r="O2236" s="455">
        <v>3</v>
      </c>
    </row>
    <row r="2237" spans="1:18">
      <c r="A2237" s="322" t="s">
        <v>290</v>
      </c>
      <c r="C2237" s="325">
        <v>2830220000</v>
      </c>
      <c r="D2237" s="322" t="s">
        <v>2576</v>
      </c>
      <c r="P2237" s="455">
        <v>4</v>
      </c>
      <c r="R2237" s="455">
        <v>1</v>
      </c>
    </row>
    <row r="2238" spans="1:18">
      <c r="A2238" s="322" t="s">
        <v>290</v>
      </c>
      <c r="C2238" s="325">
        <v>2829609000</v>
      </c>
      <c r="D2238" s="322" t="s">
        <v>2577</v>
      </c>
      <c r="E2238" s="455">
        <v>1294</v>
      </c>
      <c r="F2238" s="455">
        <v>2357</v>
      </c>
      <c r="G2238" s="455">
        <v>2386</v>
      </c>
      <c r="H2238" s="455">
        <v>49886</v>
      </c>
      <c r="I2238" s="455">
        <v>2165</v>
      </c>
      <c r="J2238" s="455">
        <v>1356</v>
      </c>
      <c r="K2238" s="455">
        <v>2017</v>
      </c>
      <c r="L2238" s="455">
        <v>1309</v>
      </c>
      <c r="M2238" s="455">
        <v>1604</v>
      </c>
      <c r="N2238" s="455">
        <v>5484</v>
      </c>
      <c r="O2238" s="455">
        <v>5271</v>
      </c>
      <c r="P2238" s="455">
        <v>3531</v>
      </c>
      <c r="Q2238" s="455">
        <v>5976</v>
      </c>
      <c r="R2238" s="455">
        <v>9913</v>
      </c>
    </row>
    <row r="2239" spans="1:18">
      <c r="A2239" s="322" t="s">
        <v>290</v>
      </c>
      <c r="C2239" s="325">
        <v>2829810000</v>
      </c>
      <c r="D2239" s="322" t="s">
        <v>2578</v>
      </c>
    </row>
    <row r="2240" spans="1:18">
      <c r="A2240" s="322" t="s">
        <v>290</v>
      </c>
      <c r="C2240" s="325">
        <v>2829825000</v>
      </c>
      <c r="D2240" s="322" t="s">
        <v>2579</v>
      </c>
    </row>
    <row r="2241" spans="1:18">
      <c r="A2241" s="322" t="s">
        <v>290</v>
      </c>
      <c r="C2241" s="325">
        <v>2829832000</v>
      </c>
      <c r="D2241" s="322" t="s">
        <v>2580</v>
      </c>
    </row>
    <row r="2242" spans="1:18">
      <c r="A2242" s="322" t="s">
        <v>290</v>
      </c>
      <c r="C2242" s="325">
        <v>2830335000</v>
      </c>
      <c r="D2242" s="322" t="s">
        <v>2581</v>
      </c>
      <c r="P2242" s="455">
        <v>1</v>
      </c>
    </row>
    <row r="2243" spans="1:18">
      <c r="A2243" s="322" t="s">
        <v>290</v>
      </c>
      <c r="C2243" s="325">
        <v>2829834000</v>
      </c>
      <c r="D2243" s="322" t="s">
        <v>2582</v>
      </c>
    </row>
    <row r="2244" spans="1:18">
      <c r="A2244" s="322" t="s">
        <v>290</v>
      </c>
      <c r="C2244" s="325">
        <v>2829852000</v>
      </c>
      <c r="D2244" s="322" t="s">
        <v>2583</v>
      </c>
    </row>
    <row r="2245" spans="1:18">
      <c r="A2245" s="322" t="s">
        <v>290</v>
      </c>
      <c r="C2245" s="325">
        <v>2829860000</v>
      </c>
      <c r="D2245" s="322" t="s">
        <v>2584</v>
      </c>
    </row>
    <row r="2246" spans="1:18">
      <c r="A2246" s="322" t="s">
        <v>290</v>
      </c>
      <c r="C2246" s="325">
        <v>2830237000</v>
      </c>
      <c r="D2246" s="322" t="s">
        <v>2585</v>
      </c>
      <c r="O2246" s="455">
        <v>10</v>
      </c>
      <c r="P2246" s="455">
        <v>17</v>
      </c>
      <c r="Q2246" s="455">
        <v>1</v>
      </c>
      <c r="R2246" s="455">
        <v>2</v>
      </c>
    </row>
    <row r="2247" spans="1:18">
      <c r="A2247" s="322" t="s">
        <v>290</v>
      </c>
      <c r="C2247" s="325">
        <v>2830313000</v>
      </c>
      <c r="D2247" s="322" t="s">
        <v>2586</v>
      </c>
      <c r="E2247" s="455">
        <v>26</v>
      </c>
      <c r="F2247" s="455">
        <v>42</v>
      </c>
      <c r="G2247" s="455">
        <v>5</v>
      </c>
      <c r="H2247" s="455">
        <v>9</v>
      </c>
      <c r="I2247" s="455">
        <v>2</v>
      </c>
      <c r="J2247" s="455">
        <v>2</v>
      </c>
    </row>
    <row r="2248" spans="1:18">
      <c r="A2248" s="322" t="s">
        <v>290</v>
      </c>
      <c r="C2248" s="325">
        <v>2830314000</v>
      </c>
      <c r="D2248" s="322" t="s">
        <v>2587</v>
      </c>
      <c r="K2248" s="455">
        <v>2</v>
      </c>
      <c r="L2248" s="455">
        <v>1</v>
      </c>
      <c r="M2248" s="455">
        <v>3</v>
      </c>
      <c r="N2248" s="455">
        <v>1</v>
      </c>
    </row>
    <row r="2249" spans="1:18">
      <c r="A2249" s="322" t="s">
        <v>290</v>
      </c>
      <c r="C2249" s="325">
        <v>2830315000</v>
      </c>
      <c r="D2249" s="322" t="s">
        <v>2588</v>
      </c>
      <c r="I2249" s="455">
        <v>1</v>
      </c>
    </row>
    <row r="2250" spans="1:18">
      <c r="A2250" s="322" t="s">
        <v>290</v>
      </c>
      <c r="C2250" s="325">
        <v>2830321000</v>
      </c>
      <c r="D2250" s="322" t="s">
        <v>2589</v>
      </c>
      <c r="E2250" s="455">
        <v>242</v>
      </c>
      <c r="F2250" s="455">
        <v>217</v>
      </c>
      <c r="G2250" s="455">
        <v>168</v>
      </c>
      <c r="H2250" s="455">
        <v>294</v>
      </c>
      <c r="I2250" s="455">
        <v>202</v>
      </c>
      <c r="J2250" s="455">
        <v>194</v>
      </c>
      <c r="K2250" s="455">
        <v>211</v>
      </c>
      <c r="L2250" s="455">
        <v>217</v>
      </c>
      <c r="M2250" s="455">
        <v>209</v>
      </c>
      <c r="N2250" s="455">
        <v>364</v>
      </c>
      <c r="O2250" s="455">
        <v>200</v>
      </c>
      <c r="P2250" s="455">
        <v>205</v>
      </c>
      <c r="Q2250" s="455">
        <v>187</v>
      </c>
      <c r="R2250" s="455">
        <v>159</v>
      </c>
    </row>
    <row r="2251" spans="1:18">
      <c r="A2251" s="322" t="s">
        <v>290</v>
      </c>
      <c r="C2251" s="325">
        <v>2829110000</v>
      </c>
      <c r="D2251" s="322" t="s">
        <v>2590</v>
      </c>
      <c r="Q2251" s="455">
        <v>1</v>
      </c>
    </row>
    <row r="2252" spans="1:18">
      <c r="A2252" s="322" t="s">
        <v>290</v>
      </c>
      <c r="C2252" s="325">
        <v>2830322000</v>
      </c>
      <c r="D2252" s="322" t="s">
        <v>2591</v>
      </c>
      <c r="E2252" s="455">
        <v>18</v>
      </c>
      <c r="F2252" s="455">
        <v>30</v>
      </c>
      <c r="G2252" s="455">
        <v>9</v>
      </c>
      <c r="H2252" s="455">
        <v>11</v>
      </c>
      <c r="I2252" s="455">
        <v>12</v>
      </c>
      <c r="J2252" s="455">
        <v>5</v>
      </c>
      <c r="K2252" s="455">
        <v>4</v>
      </c>
      <c r="L2252" s="455">
        <v>3</v>
      </c>
      <c r="M2252" s="455">
        <v>1</v>
      </c>
      <c r="N2252" s="455">
        <v>3</v>
      </c>
      <c r="P2252" s="455">
        <v>4</v>
      </c>
    </row>
    <row r="2253" spans="1:18">
      <c r="A2253" s="322" t="s">
        <v>290</v>
      </c>
      <c r="C2253" s="325">
        <v>2830323000</v>
      </c>
      <c r="D2253" s="322" t="s">
        <v>2592</v>
      </c>
      <c r="E2253" s="455">
        <v>186</v>
      </c>
      <c r="F2253" s="455">
        <v>125</v>
      </c>
      <c r="G2253" s="455">
        <v>48</v>
      </c>
      <c r="H2253" s="455">
        <v>104</v>
      </c>
      <c r="I2253" s="455">
        <v>133</v>
      </c>
      <c r="J2253" s="455">
        <v>36</v>
      </c>
      <c r="K2253" s="455">
        <v>188</v>
      </c>
      <c r="L2253" s="455">
        <v>122</v>
      </c>
    </row>
    <row r="2254" spans="1:18">
      <c r="A2254" s="322" t="s">
        <v>290</v>
      </c>
      <c r="C2254" s="325">
        <v>2830327000</v>
      </c>
      <c r="D2254" s="322" t="s">
        <v>2593</v>
      </c>
      <c r="E2254" s="455">
        <v>5</v>
      </c>
      <c r="G2254" s="455">
        <v>1</v>
      </c>
      <c r="H2254" s="455">
        <v>20</v>
      </c>
      <c r="I2254" s="455">
        <v>6</v>
      </c>
      <c r="J2254" s="455">
        <v>17</v>
      </c>
      <c r="K2254" s="455">
        <v>13</v>
      </c>
      <c r="L2254" s="455">
        <v>10</v>
      </c>
      <c r="M2254" s="455">
        <v>3</v>
      </c>
      <c r="N2254" s="455">
        <v>3</v>
      </c>
    </row>
    <row r="2255" spans="1:18">
      <c r="A2255" s="322" t="s">
        <v>290</v>
      </c>
      <c r="C2255" s="325">
        <v>2830333500</v>
      </c>
      <c r="D2255" s="322" t="s">
        <v>2594</v>
      </c>
      <c r="I2255" s="455">
        <v>1</v>
      </c>
      <c r="J2255" s="455">
        <v>2</v>
      </c>
      <c r="O2255" s="455">
        <v>41</v>
      </c>
      <c r="P2255" s="455">
        <v>111</v>
      </c>
      <c r="Q2255" s="455">
        <v>174</v>
      </c>
      <c r="R2255" s="455">
        <v>195</v>
      </c>
    </row>
    <row r="2256" spans="1:18">
      <c r="A2256" s="322" t="s">
        <v>290</v>
      </c>
      <c r="C2256" s="325">
        <v>2830343000</v>
      </c>
      <c r="D2256" s="322" t="s">
        <v>2595</v>
      </c>
      <c r="E2256" s="455">
        <v>6</v>
      </c>
      <c r="F2256" s="455">
        <v>10</v>
      </c>
      <c r="O2256" s="455">
        <v>2</v>
      </c>
      <c r="R2256" s="455">
        <v>23</v>
      </c>
    </row>
    <row r="2257" spans="1:18">
      <c r="A2257" s="322" t="s">
        <v>290</v>
      </c>
      <c r="C2257" s="325">
        <v>2830345000</v>
      </c>
      <c r="D2257" s="322" t="s">
        <v>2596</v>
      </c>
      <c r="J2257" s="455">
        <v>17</v>
      </c>
      <c r="K2257" s="455">
        <v>15</v>
      </c>
      <c r="L2257" s="455">
        <v>14</v>
      </c>
      <c r="M2257" s="455">
        <v>12</v>
      </c>
      <c r="N2257" s="455">
        <v>23</v>
      </c>
      <c r="O2257" s="455">
        <v>27</v>
      </c>
      <c r="P2257" s="455">
        <v>36</v>
      </c>
      <c r="Q2257" s="455">
        <v>56</v>
      </c>
      <c r="R2257" s="455">
        <v>56</v>
      </c>
    </row>
    <row r="2258" spans="1:18">
      <c r="A2258" s="322" t="s">
        <v>290</v>
      </c>
      <c r="C2258" s="325">
        <v>2830390000</v>
      </c>
      <c r="D2258" s="322" t="s">
        <v>2597</v>
      </c>
      <c r="E2258" s="455">
        <v>400</v>
      </c>
      <c r="F2258" s="455">
        <v>968</v>
      </c>
      <c r="G2258" s="455">
        <v>399</v>
      </c>
      <c r="H2258" s="455">
        <v>635</v>
      </c>
      <c r="I2258" s="455">
        <v>729</v>
      </c>
      <c r="J2258" s="455">
        <v>763</v>
      </c>
      <c r="K2258" s="455">
        <v>1848</v>
      </c>
      <c r="L2258" s="455">
        <v>1452</v>
      </c>
      <c r="M2258" s="455">
        <v>1059</v>
      </c>
      <c r="N2258" s="455">
        <v>1602</v>
      </c>
      <c r="O2258" s="455">
        <v>1671</v>
      </c>
      <c r="P2258" s="455">
        <v>2514</v>
      </c>
      <c r="Q2258" s="455">
        <v>983</v>
      </c>
      <c r="R2258" s="455">
        <v>1871</v>
      </c>
    </row>
    <row r="2259" spans="1:18">
      <c r="A2259" s="322" t="s">
        <v>290</v>
      </c>
      <c r="C2259" s="325">
        <v>2830513000</v>
      </c>
      <c r="D2259" s="322" t="s">
        <v>2598</v>
      </c>
      <c r="K2259" s="455">
        <v>1</v>
      </c>
    </row>
    <row r="2260" spans="1:18">
      <c r="A2260" s="322" t="s">
        <v>290</v>
      </c>
      <c r="C2260" s="325">
        <v>2830515000</v>
      </c>
      <c r="D2260" s="322" t="s">
        <v>2599</v>
      </c>
      <c r="K2260" s="455">
        <v>11</v>
      </c>
      <c r="L2260" s="455">
        <v>8</v>
      </c>
      <c r="M2260" s="455">
        <v>6</v>
      </c>
      <c r="N2260" s="455">
        <v>6</v>
      </c>
      <c r="O2260" s="455">
        <v>5</v>
      </c>
      <c r="P2260" s="455">
        <v>4</v>
      </c>
      <c r="Q2260" s="455">
        <v>9</v>
      </c>
    </row>
    <row r="2261" spans="1:18">
      <c r="A2261" s="322" t="s">
        <v>290</v>
      </c>
      <c r="C2261" s="325">
        <v>2830515300</v>
      </c>
      <c r="D2261" s="322" t="s">
        <v>2600</v>
      </c>
      <c r="E2261" s="455">
        <v>88</v>
      </c>
      <c r="F2261" s="455">
        <v>96</v>
      </c>
      <c r="G2261" s="455">
        <v>75</v>
      </c>
      <c r="H2261" s="455">
        <v>48</v>
      </c>
      <c r="I2261" s="455">
        <v>20</v>
      </c>
      <c r="J2261" s="455">
        <v>19</v>
      </c>
    </row>
    <row r="2262" spans="1:18">
      <c r="A2262" s="322" t="s">
        <v>290</v>
      </c>
      <c r="C2262" s="325">
        <v>2830515500</v>
      </c>
      <c r="D2262" s="322" t="s">
        <v>2601</v>
      </c>
      <c r="G2262" s="455">
        <v>26</v>
      </c>
      <c r="H2262" s="455">
        <v>1</v>
      </c>
      <c r="J2262" s="455">
        <v>10</v>
      </c>
    </row>
    <row r="2263" spans="1:18">
      <c r="A2263" s="322" t="s">
        <v>290</v>
      </c>
      <c r="C2263" s="325">
        <v>2830517000</v>
      </c>
      <c r="D2263" s="322" t="s">
        <v>2602</v>
      </c>
      <c r="K2263" s="455">
        <v>1</v>
      </c>
    </row>
    <row r="2264" spans="1:18">
      <c r="A2264" s="322" t="s">
        <v>290</v>
      </c>
      <c r="C2264" s="325">
        <v>2830520000</v>
      </c>
      <c r="D2264" s="322" t="s">
        <v>2603</v>
      </c>
      <c r="E2264" s="455">
        <v>589</v>
      </c>
      <c r="F2264" s="455">
        <v>422</v>
      </c>
      <c r="G2264" s="455">
        <v>408</v>
      </c>
      <c r="H2264" s="455">
        <v>439</v>
      </c>
      <c r="I2264" s="455">
        <v>156</v>
      </c>
      <c r="J2264" s="455">
        <v>212</v>
      </c>
      <c r="K2264" s="455">
        <v>247</v>
      </c>
      <c r="L2264" s="455">
        <v>281</v>
      </c>
      <c r="M2264" s="455">
        <v>341</v>
      </c>
      <c r="N2264" s="455">
        <v>212</v>
      </c>
      <c r="O2264" s="455">
        <v>119</v>
      </c>
      <c r="P2264" s="455">
        <v>185</v>
      </c>
      <c r="Q2264" s="455">
        <v>118</v>
      </c>
      <c r="R2264" s="455">
        <v>127</v>
      </c>
    </row>
    <row r="2265" spans="1:18">
      <c r="A2265" s="322" t="s">
        <v>290</v>
      </c>
      <c r="C2265" s="325">
        <v>2830520010</v>
      </c>
      <c r="D2265" s="322" t="s">
        <v>2604</v>
      </c>
      <c r="E2265" s="455">
        <v>583</v>
      </c>
      <c r="F2265" s="455">
        <v>422</v>
      </c>
      <c r="G2265" s="455">
        <v>408</v>
      </c>
      <c r="H2265" s="455">
        <v>439</v>
      </c>
      <c r="I2265" s="455">
        <v>156</v>
      </c>
      <c r="J2265" s="455">
        <v>212</v>
      </c>
      <c r="K2265" s="455">
        <v>247</v>
      </c>
      <c r="L2265" s="455">
        <v>281</v>
      </c>
      <c r="M2265" s="455">
        <v>341</v>
      </c>
      <c r="N2265" s="455">
        <v>212</v>
      </c>
      <c r="O2265" s="455">
        <v>119</v>
      </c>
      <c r="P2265" s="455">
        <v>185</v>
      </c>
    </row>
    <row r="2266" spans="1:18">
      <c r="A2266" s="322" t="s">
        <v>290</v>
      </c>
      <c r="C2266" s="325">
        <v>2830520020</v>
      </c>
      <c r="D2266" s="322" t="s">
        <v>2605</v>
      </c>
      <c r="E2266" s="455">
        <v>5</v>
      </c>
    </row>
    <row r="2267" spans="1:18">
      <c r="A2267" s="322" t="s">
        <v>290</v>
      </c>
      <c r="C2267" s="325">
        <v>2830535000</v>
      </c>
      <c r="D2267" s="322" t="s">
        <v>2606</v>
      </c>
      <c r="E2267" s="455">
        <v>63</v>
      </c>
      <c r="G2267" s="455">
        <v>2</v>
      </c>
    </row>
    <row r="2268" spans="1:18">
      <c r="A2268" s="322" t="s">
        <v>290</v>
      </c>
      <c r="C2268" s="325">
        <v>2830542000</v>
      </c>
      <c r="D2268" s="322" t="s">
        <v>2607</v>
      </c>
    </row>
    <row r="2269" spans="1:18">
      <c r="A2269" s="322" t="s">
        <v>290</v>
      </c>
      <c r="C2269" s="325">
        <v>2830548000</v>
      </c>
      <c r="D2269" s="322" t="s">
        <v>2608</v>
      </c>
      <c r="I2269" s="455">
        <v>1</v>
      </c>
      <c r="P2269" s="455">
        <v>1</v>
      </c>
    </row>
    <row r="2270" spans="1:18">
      <c r="A2270" s="322" t="s">
        <v>290</v>
      </c>
      <c r="C2270" s="325">
        <v>2830591500</v>
      </c>
      <c r="D2270" s="322" t="s">
        <v>2609</v>
      </c>
      <c r="E2270" s="455">
        <v>37</v>
      </c>
      <c r="F2270" s="455">
        <v>4</v>
      </c>
      <c r="G2270" s="455">
        <v>1</v>
      </c>
      <c r="H2270" s="455">
        <v>1</v>
      </c>
    </row>
    <row r="2271" spans="1:18">
      <c r="A2271" s="322" t="s">
        <v>290</v>
      </c>
      <c r="C2271" s="325">
        <v>2829822000</v>
      </c>
      <c r="D2271" s="322" t="s">
        <v>2610</v>
      </c>
    </row>
    <row r="2272" spans="1:18">
      <c r="A2272" s="322" t="s">
        <v>290</v>
      </c>
      <c r="C2272" s="325">
        <v>2830597000</v>
      </c>
      <c r="D2272" s="322" t="s">
        <v>2611</v>
      </c>
      <c r="N2272" s="455">
        <v>10</v>
      </c>
      <c r="R2272" s="455">
        <v>3</v>
      </c>
    </row>
    <row r="2273" spans="1:18">
      <c r="A2273" s="322" t="s">
        <v>290</v>
      </c>
      <c r="C2273" s="325">
        <v>2830599000</v>
      </c>
      <c r="D2273" s="322" t="s">
        <v>2612</v>
      </c>
      <c r="E2273" s="455">
        <v>46</v>
      </c>
      <c r="H2273" s="455">
        <v>14</v>
      </c>
      <c r="I2273" s="455">
        <v>11</v>
      </c>
    </row>
    <row r="2274" spans="1:18">
      <c r="A2274" s="322" t="s">
        <v>290</v>
      </c>
      <c r="C2274" s="325">
        <v>2830603000</v>
      </c>
      <c r="D2274" s="322" t="s">
        <v>2613</v>
      </c>
      <c r="K2274" s="455">
        <v>3</v>
      </c>
    </row>
    <row r="2275" spans="1:18">
      <c r="A2275" s="322" t="s">
        <v>290</v>
      </c>
      <c r="C2275" s="325">
        <v>2830605000</v>
      </c>
      <c r="D2275" s="322" t="s">
        <v>2614</v>
      </c>
      <c r="E2275" s="455">
        <v>66</v>
      </c>
      <c r="F2275" s="455">
        <v>22</v>
      </c>
      <c r="G2275" s="455">
        <v>10</v>
      </c>
      <c r="H2275" s="455">
        <v>14</v>
      </c>
      <c r="I2275" s="455">
        <v>11</v>
      </c>
      <c r="J2275" s="455">
        <v>11</v>
      </c>
      <c r="K2275" s="455">
        <v>10</v>
      </c>
      <c r="L2275" s="455">
        <v>3</v>
      </c>
      <c r="M2275" s="455">
        <v>5</v>
      </c>
      <c r="N2275" s="455">
        <v>3</v>
      </c>
      <c r="O2275" s="455">
        <v>5</v>
      </c>
      <c r="Q2275" s="455">
        <v>2</v>
      </c>
      <c r="R2275" s="455">
        <v>1</v>
      </c>
    </row>
    <row r="2276" spans="1:18">
      <c r="A2276" s="322" t="s">
        <v>290</v>
      </c>
      <c r="C2276" s="325">
        <v>2829851000</v>
      </c>
      <c r="D2276" s="322" t="s">
        <v>2615</v>
      </c>
    </row>
    <row r="2277" spans="1:18">
      <c r="A2277" s="322" t="s">
        <v>290</v>
      </c>
      <c r="C2277" s="325">
        <v>2830609000</v>
      </c>
      <c r="D2277" s="322" t="s">
        <v>2616</v>
      </c>
      <c r="E2277" s="455">
        <v>1930</v>
      </c>
      <c r="F2277" s="455">
        <v>1123</v>
      </c>
      <c r="G2277" s="455">
        <v>116</v>
      </c>
      <c r="H2277" s="455">
        <v>59</v>
      </c>
      <c r="I2277" s="455">
        <v>160</v>
      </c>
      <c r="J2277" s="455">
        <v>114</v>
      </c>
      <c r="K2277" s="455">
        <v>88</v>
      </c>
      <c r="L2277" s="455">
        <v>102</v>
      </c>
      <c r="M2277" s="455">
        <v>378</v>
      </c>
      <c r="N2277" s="455">
        <v>640</v>
      </c>
      <c r="O2277" s="455">
        <v>995</v>
      </c>
      <c r="P2277" s="455">
        <v>1572</v>
      </c>
      <c r="Q2277" s="455">
        <v>1175</v>
      </c>
      <c r="R2277" s="455">
        <v>1256</v>
      </c>
    </row>
    <row r="2278" spans="1:18">
      <c r="A2278" s="322" t="s">
        <v>290</v>
      </c>
      <c r="C2278" s="325">
        <v>2830704000</v>
      </c>
      <c r="D2278" s="322" t="s">
        <v>2617</v>
      </c>
      <c r="E2278" s="455">
        <v>88</v>
      </c>
      <c r="F2278" s="455">
        <v>132</v>
      </c>
      <c r="G2278" s="455">
        <v>243</v>
      </c>
      <c r="H2278" s="455">
        <v>266</v>
      </c>
      <c r="I2278" s="455">
        <v>313</v>
      </c>
      <c r="J2278" s="455">
        <v>371</v>
      </c>
      <c r="K2278" s="455">
        <v>385</v>
      </c>
      <c r="L2278" s="455">
        <v>336</v>
      </c>
      <c r="M2278" s="455">
        <v>257</v>
      </c>
      <c r="N2278" s="455">
        <v>255</v>
      </c>
      <c r="O2278" s="455">
        <v>170</v>
      </c>
      <c r="P2278" s="455">
        <v>276</v>
      </c>
      <c r="Q2278" s="455">
        <v>738</v>
      </c>
      <c r="R2278" s="455">
        <v>940</v>
      </c>
    </row>
    <row r="2279" spans="1:18">
      <c r="A2279" s="322" t="s">
        <v>290</v>
      </c>
      <c r="C2279" s="325">
        <v>2830810000</v>
      </c>
      <c r="D2279" s="322" t="s">
        <v>2618</v>
      </c>
      <c r="J2279" s="455">
        <v>1</v>
      </c>
      <c r="K2279" s="455">
        <v>2</v>
      </c>
    </row>
    <row r="2280" spans="1:18">
      <c r="A2280" s="322" t="s">
        <v>290</v>
      </c>
      <c r="C2280" s="325">
        <v>2830820000</v>
      </c>
      <c r="D2280" s="322" t="s">
        <v>2619</v>
      </c>
      <c r="J2280" s="455">
        <v>2</v>
      </c>
    </row>
    <row r="2281" spans="1:18">
      <c r="A2281" s="322" t="s">
        <v>290</v>
      </c>
      <c r="C2281" s="325">
        <v>2830830000</v>
      </c>
      <c r="D2281" s="322" t="s">
        <v>2620</v>
      </c>
      <c r="E2281" s="455">
        <v>65</v>
      </c>
      <c r="F2281" s="455">
        <v>101</v>
      </c>
      <c r="G2281" s="455">
        <v>87</v>
      </c>
      <c r="H2281" s="455">
        <v>49</v>
      </c>
      <c r="I2281" s="455">
        <v>73</v>
      </c>
      <c r="J2281" s="455">
        <v>80</v>
      </c>
      <c r="K2281" s="455">
        <v>27</v>
      </c>
      <c r="L2281" s="455">
        <v>41</v>
      </c>
      <c r="M2281" s="455">
        <v>15</v>
      </c>
      <c r="N2281" s="455">
        <v>27</v>
      </c>
      <c r="O2281" s="455">
        <v>24</v>
      </c>
      <c r="P2281" s="455">
        <v>66</v>
      </c>
      <c r="Q2281" s="455">
        <v>52</v>
      </c>
      <c r="R2281" s="455">
        <v>21</v>
      </c>
    </row>
    <row r="2282" spans="1:18">
      <c r="A2282" s="322" t="s">
        <v>290</v>
      </c>
      <c r="C2282" s="325">
        <v>2830863000</v>
      </c>
      <c r="D2282" s="322" t="s">
        <v>2621</v>
      </c>
      <c r="E2282" s="455">
        <v>306</v>
      </c>
      <c r="F2282" s="455">
        <v>161</v>
      </c>
      <c r="G2282" s="455">
        <v>153</v>
      </c>
      <c r="H2282" s="455">
        <v>195</v>
      </c>
      <c r="I2282" s="455">
        <v>112</v>
      </c>
      <c r="J2282" s="455">
        <v>160</v>
      </c>
      <c r="K2282" s="455">
        <v>190</v>
      </c>
      <c r="L2282" s="455">
        <v>192</v>
      </c>
      <c r="M2282" s="455">
        <v>185</v>
      </c>
      <c r="N2282" s="455">
        <v>206</v>
      </c>
      <c r="O2282" s="455">
        <v>201</v>
      </c>
      <c r="P2282" s="455">
        <v>168</v>
      </c>
      <c r="Q2282" s="455">
        <v>99</v>
      </c>
      <c r="R2282" s="455">
        <v>429</v>
      </c>
    </row>
    <row r="2283" spans="1:18">
      <c r="A2283" s="322" t="s">
        <v>290</v>
      </c>
      <c r="C2283" s="325">
        <v>2830865000</v>
      </c>
      <c r="D2283" s="322" t="s">
        <v>2622</v>
      </c>
      <c r="E2283" s="455">
        <v>27</v>
      </c>
      <c r="G2283" s="455">
        <v>17</v>
      </c>
      <c r="H2283" s="455">
        <v>21</v>
      </c>
      <c r="I2283" s="455">
        <v>2</v>
      </c>
      <c r="J2283" s="455">
        <v>1</v>
      </c>
    </row>
    <row r="2284" spans="1:18">
      <c r="A2284" s="322" t="s">
        <v>290</v>
      </c>
      <c r="C2284" s="325">
        <v>2830866000</v>
      </c>
      <c r="D2284" s="322" t="s">
        <v>2623</v>
      </c>
      <c r="K2284" s="455">
        <v>6</v>
      </c>
      <c r="L2284" s="455">
        <v>17</v>
      </c>
      <c r="M2284" s="455">
        <v>6</v>
      </c>
      <c r="N2284" s="455">
        <v>9</v>
      </c>
      <c r="O2284" s="455">
        <v>13</v>
      </c>
      <c r="P2284" s="455">
        <v>68</v>
      </c>
      <c r="Q2284" s="455">
        <v>18</v>
      </c>
      <c r="R2284" s="455">
        <v>86</v>
      </c>
    </row>
    <row r="2285" spans="1:18">
      <c r="A2285" s="322" t="s">
        <v>290</v>
      </c>
      <c r="C2285" s="325">
        <v>2830910000</v>
      </c>
      <c r="D2285" s="322" t="s">
        <v>2624</v>
      </c>
    </row>
    <row r="2286" spans="1:18">
      <c r="A2286" s="322" t="s">
        <v>290</v>
      </c>
      <c r="C2286" s="325">
        <v>2830920000</v>
      </c>
      <c r="D2286" s="322" t="s">
        <v>2625</v>
      </c>
    </row>
    <row r="2287" spans="1:18">
      <c r="A2287" s="322" t="s">
        <v>290</v>
      </c>
      <c r="C2287" s="325">
        <v>2830938000</v>
      </c>
      <c r="D2287" s="322" t="s">
        <v>2626</v>
      </c>
    </row>
    <row r="2288" spans="1:18">
      <c r="A2288" s="322" t="s">
        <v>290</v>
      </c>
      <c r="C2288" s="325">
        <v>2830940000</v>
      </c>
      <c r="D2288" s="322" t="s">
        <v>2627</v>
      </c>
    </row>
    <row r="2289" spans="1:18">
      <c r="A2289" s="322" t="s">
        <v>290</v>
      </c>
      <c r="C2289" s="325">
        <v>2841111000</v>
      </c>
      <c r="D2289" s="322" t="s">
        <v>2628</v>
      </c>
      <c r="L2289" s="455">
        <v>3</v>
      </c>
      <c r="M2289" s="455">
        <v>1</v>
      </c>
      <c r="R2289" s="455">
        <v>1</v>
      </c>
    </row>
    <row r="2290" spans="1:18">
      <c r="A2290" s="322" t="s">
        <v>290</v>
      </c>
      <c r="C2290" s="325">
        <v>2841122000</v>
      </c>
      <c r="D2290" s="322" t="s">
        <v>2629</v>
      </c>
      <c r="I2290" s="455">
        <v>6</v>
      </c>
    </row>
    <row r="2291" spans="1:18">
      <c r="A2291" s="322" t="s">
        <v>290</v>
      </c>
      <c r="C2291" s="325">
        <v>2841212300</v>
      </c>
      <c r="D2291" s="322" t="s">
        <v>2630</v>
      </c>
      <c r="I2291" s="455">
        <v>2</v>
      </c>
    </row>
    <row r="2292" spans="1:18">
      <c r="A2292" s="322" t="s">
        <v>290</v>
      </c>
      <c r="C2292" s="325">
        <v>2830401000</v>
      </c>
      <c r="D2292" s="322" t="s">
        <v>2631</v>
      </c>
    </row>
    <row r="2293" spans="1:18">
      <c r="A2293" s="322" t="s">
        <v>290</v>
      </c>
      <c r="C2293" s="325">
        <v>2841222300</v>
      </c>
      <c r="D2293" s="322" t="s">
        <v>2632</v>
      </c>
      <c r="E2293" s="455">
        <v>10</v>
      </c>
      <c r="F2293" s="455">
        <v>13</v>
      </c>
      <c r="G2293" s="455">
        <v>4</v>
      </c>
      <c r="H2293" s="455">
        <v>6</v>
      </c>
      <c r="M2293" s="455">
        <v>7</v>
      </c>
      <c r="N2293" s="455">
        <v>13</v>
      </c>
      <c r="O2293" s="455">
        <v>9</v>
      </c>
    </row>
    <row r="2294" spans="1:18">
      <c r="A2294" s="322" t="s">
        <v>290</v>
      </c>
      <c r="C2294" s="325">
        <v>2841223500</v>
      </c>
      <c r="D2294" s="322" t="s">
        <v>2633</v>
      </c>
      <c r="E2294" s="455">
        <v>15</v>
      </c>
      <c r="F2294" s="455">
        <v>11</v>
      </c>
      <c r="G2294" s="455">
        <v>9</v>
      </c>
      <c r="H2294" s="455">
        <v>12</v>
      </c>
      <c r="I2294" s="455">
        <v>5</v>
      </c>
      <c r="J2294" s="455">
        <v>9</v>
      </c>
      <c r="K2294" s="455">
        <v>5</v>
      </c>
      <c r="L2294" s="455">
        <v>9</v>
      </c>
    </row>
    <row r="2295" spans="1:18">
      <c r="A2295" s="322" t="s">
        <v>290</v>
      </c>
      <c r="C2295" s="325">
        <v>2841224000</v>
      </c>
      <c r="D2295" s="322" t="s">
        <v>2634</v>
      </c>
      <c r="M2295" s="455">
        <v>4</v>
      </c>
      <c r="N2295" s="455">
        <v>3</v>
      </c>
      <c r="O2295" s="455">
        <v>1</v>
      </c>
    </row>
    <row r="2296" spans="1:18">
      <c r="A2296" s="322" t="s">
        <v>290</v>
      </c>
      <c r="C2296" s="325">
        <v>2841226000</v>
      </c>
      <c r="D2296" s="322" t="s">
        <v>2635</v>
      </c>
    </row>
    <row r="2297" spans="1:18">
      <c r="A2297" s="322" t="s">
        <v>290</v>
      </c>
      <c r="C2297" s="325">
        <v>2841227000</v>
      </c>
      <c r="D2297" s="322" t="s">
        <v>2636</v>
      </c>
      <c r="E2297" s="455">
        <v>14</v>
      </c>
      <c r="F2297" s="455">
        <v>5</v>
      </c>
      <c r="G2297" s="455">
        <v>2</v>
      </c>
      <c r="L2297" s="455">
        <v>9</v>
      </c>
    </row>
    <row r="2298" spans="1:18">
      <c r="A2298" s="322" t="s">
        <v>290</v>
      </c>
      <c r="C2298" s="325">
        <v>2841232500</v>
      </c>
      <c r="D2298" s="322" t="s">
        <v>2637</v>
      </c>
      <c r="E2298" s="455">
        <v>10</v>
      </c>
      <c r="F2298" s="455">
        <v>11</v>
      </c>
      <c r="G2298" s="455">
        <v>10</v>
      </c>
      <c r="H2298" s="455">
        <v>5</v>
      </c>
      <c r="J2298" s="455">
        <v>2</v>
      </c>
      <c r="K2298" s="455">
        <v>2</v>
      </c>
      <c r="L2298" s="455">
        <v>8</v>
      </c>
      <c r="M2298" s="455">
        <v>13</v>
      </c>
      <c r="N2298" s="455">
        <v>9</v>
      </c>
      <c r="O2298" s="455">
        <v>2</v>
      </c>
      <c r="P2298" s="455">
        <v>4</v>
      </c>
    </row>
    <row r="2299" spans="1:18">
      <c r="A2299" s="322" t="s">
        <v>290</v>
      </c>
      <c r="C2299" s="325">
        <v>2830534000</v>
      </c>
      <c r="D2299" s="322" t="s">
        <v>2638</v>
      </c>
      <c r="R2299" s="455">
        <v>2</v>
      </c>
    </row>
    <row r="2300" spans="1:18">
      <c r="A2300" s="322" t="s">
        <v>290</v>
      </c>
      <c r="C2300" s="325">
        <v>2841233500</v>
      </c>
      <c r="D2300" s="322" t="s">
        <v>2639</v>
      </c>
      <c r="E2300" s="455">
        <v>10</v>
      </c>
      <c r="F2300" s="455">
        <v>9</v>
      </c>
    </row>
    <row r="2301" spans="1:18">
      <c r="A2301" s="322" t="s">
        <v>290</v>
      </c>
      <c r="C2301" s="325">
        <v>2841235500</v>
      </c>
      <c r="D2301" s="322" t="s">
        <v>2640</v>
      </c>
      <c r="L2301" s="455">
        <v>3</v>
      </c>
      <c r="M2301" s="455">
        <v>2</v>
      </c>
    </row>
    <row r="2302" spans="1:18">
      <c r="A2302" s="322" t="s">
        <v>290</v>
      </c>
      <c r="C2302" s="325">
        <v>2841237500</v>
      </c>
      <c r="D2302" s="322" t="s">
        <v>2641</v>
      </c>
      <c r="E2302" s="455">
        <v>12</v>
      </c>
    </row>
    <row r="2303" spans="1:18">
      <c r="A2303" s="322" t="s">
        <v>290</v>
      </c>
      <c r="C2303" s="325">
        <v>2841247000</v>
      </c>
      <c r="D2303" s="322" t="s">
        <v>2642</v>
      </c>
      <c r="F2303" s="455">
        <v>2</v>
      </c>
      <c r="G2303" s="455">
        <v>2</v>
      </c>
      <c r="I2303" s="455">
        <v>9</v>
      </c>
      <c r="J2303" s="455">
        <v>2</v>
      </c>
      <c r="K2303" s="455">
        <v>2</v>
      </c>
      <c r="L2303" s="455">
        <v>1</v>
      </c>
    </row>
    <row r="2304" spans="1:18">
      <c r="A2304" s="322" t="s">
        <v>290</v>
      </c>
      <c r="C2304" s="325">
        <v>2841312000</v>
      </c>
      <c r="D2304" s="322" t="s">
        <v>2643</v>
      </c>
      <c r="E2304" s="455">
        <v>2</v>
      </c>
    </row>
    <row r="2305" spans="1:18">
      <c r="A2305" s="322" t="s">
        <v>290</v>
      </c>
      <c r="C2305" s="325">
        <v>2841316000</v>
      </c>
      <c r="D2305" s="322" t="s">
        <v>2644</v>
      </c>
      <c r="E2305" s="455">
        <v>96</v>
      </c>
      <c r="F2305" s="455">
        <v>29</v>
      </c>
      <c r="G2305" s="455">
        <v>1</v>
      </c>
      <c r="L2305" s="455">
        <v>22</v>
      </c>
      <c r="M2305" s="455">
        <v>2</v>
      </c>
    </row>
    <row r="2306" spans="1:18">
      <c r="A2306" s="322" t="s">
        <v>290</v>
      </c>
      <c r="C2306" s="325">
        <v>2841332000</v>
      </c>
      <c r="D2306" s="322" t="s">
        <v>2645</v>
      </c>
      <c r="I2306" s="455">
        <v>1</v>
      </c>
    </row>
    <row r="2307" spans="1:18">
      <c r="A2307" s="322" t="s">
        <v>290</v>
      </c>
      <c r="C2307" s="325">
        <v>2830933000</v>
      </c>
      <c r="D2307" s="322" t="s">
        <v>2646</v>
      </c>
    </row>
    <row r="2308" spans="1:18">
      <c r="A2308" s="322" t="s">
        <v>290</v>
      </c>
      <c r="C2308" s="325">
        <v>2841334000</v>
      </c>
      <c r="D2308" s="322" t="s">
        <v>2647</v>
      </c>
      <c r="J2308" s="455">
        <v>1</v>
      </c>
    </row>
    <row r="2309" spans="1:18">
      <c r="A2309" s="322" t="s">
        <v>290</v>
      </c>
      <c r="C2309" s="325">
        <v>2841335000</v>
      </c>
      <c r="D2309" s="322" t="s">
        <v>2648</v>
      </c>
      <c r="K2309" s="455">
        <v>1</v>
      </c>
      <c r="L2309" s="455">
        <v>1</v>
      </c>
      <c r="N2309" s="455">
        <v>2</v>
      </c>
      <c r="P2309" s="455">
        <v>1</v>
      </c>
      <c r="Q2309" s="455">
        <v>2</v>
      </c>
      <c r="R2309" s="455">
        <v>1</v>
      </c>
    </row>
    <row r="2310" spans="1:18">
      <c r="A2310" s="322" t="s">
        <v>290</v>
      </c>
      <c r="C2310" s="325">
        <v>2841341000</v>
      </c>
      <c r="D2310" s="322" t="s">
        <v>2649</v>
      </c>
      <c r="E2310" s="455">
        <v>21</v>
      </c>
    </row>
    <row r="2311" spans="1:18">
      <c r="A2311" s="322" t="s">
        <v>290</v>
      </c>
      <c r="C2311" s="325">
        <v>2841345000</v>
      </c>
      <c r="D2311" s="322" t="s">
        <v>2650</v>
      </c>
      <c r="G2311" s="455">
        <v>27</v>
      </c>
    </row>
    <row r="2312" spans="1:18">
      <c r="A2312" s="322" t="s">
        <v>290</v>
      </c>
      <c r="C2312" s="325">
        <v>2841403000</v>
      </c>
      <c r="D2312" s="322" t="s">
        <v>2651</v>
      </c>
    </row>
    <row r="2313" spans="1:18">
      <c r="A2313" s="322" t="s">
        <v>290</v>
      </c>
      <c r="C2313" s="325">
        <v>2841405000</v>
      </c>
      <c r="D2313" s="322" t="s">
        <v>2652</v>
      </c>
    </row>
    <row r="2314" spans="1:18">
      <c r="A2314" s="322" t="s">
        <v>290</v>
      </c>
      <c r="C2314" s="325">
        <v>2849113000</v>
      </c>
      <c r="D2314" s="322" t="s">
        <v>2653</v>
      </c>
      <c r="F2314" s="455">
        <v>1</v>
      </c>
      <c r="H2314" s="455">
        <v>1</v>
      </c>
    </row>
    <row r="2315" spans="1:18">
      <c r="A2315" s="322" t="s">
        <v>290</v>
      </c>
      <c r="C2315" s="325">
        <v>2849115000</v>
      </c>
      <c r="D2315" s="322" t="s">
        <v>2654</v>
      </c>
      <c r="I2315" s="455">
        <v>4</v>
      </c>
      <c r="J2315" s="455">
        <v>2</v>
      </c>
      <c r="L2315" s="455">
        <v>2</v>
      </c>
      <c r="M2315" s="455">
        <v>1</v>
      </c>
      <c r="N2315" s="455">
        <v>2</v>
      </c>
    </row>
    <row r="2316" spans="1:18">
      <c r="A2316" s="322" t="s">
        <v>290</v>
      </c>
      <c r="C2316" s="325">
        <v>2849121000</v>
      </c>
      <c r="D2316" s="322" t="s">
        <v>2655</v>
      </c>
      <c r="F2316" s="455">
        <v>33</v>
      </c>
      <c r="G2316" s="455">
        <v>78</v>
      </c>
      <c r="H2316" s="455">
        <v>29</v>
      </c>
      <c r="I2316" s="455">
        <v>3</v>
      </c>
      <c r="P2316" s="455">
        <v>1</v>
      </c>
    </row>
    <row r="2317" spans="1:18">
      <c r="A2317" s="322" t="s">
        <v>290</v>
      </c>
      <c r="C2317" s="325">
        <v>2849122000</v>
      </c>
      <c r="D2317" s="322" t="s">
        <v>2656</v>
      </c>
      <c r="G2317" s="455">
        <v>1</v>
      </c>
      <c r="L2317" s="455">
        <v>257</v>
      </c>
      <c r="M2317" s="455">
        <v>32</v>
      </c>
      <c r="N2317" s="455">
        <v>42</v>
      </c>
      <c r="O2317" s="455">
        <v>19</v>
      </c>
      <c r="P2317" s="455">
        <v>23</v>
      </c>
      <c r="Q2317" s="455">
        <v>55</v>
      </c>
      <c r="R2317" s="455">
        <v>47</v>
      </c>
    </row>
    <row r="2318" spans="1:18">
      <c r="A2318" s="322" t="s">
        <v>290</v>
      </c>
      <c r="C2318" s="325">
        <v>2849123300</v>
      </c>
      <c r="D2318" s="322" t="s">
        <v>2657</v>
      </c>
      <c r="E2318" s="455">
        <v>23</v>
      </c>
      <c r="H2318" s="455">
        <v>1</v>
      </c>
      <c r="K2318" s="455">
        <v>2</v>
      </c>
      <c r="Q2318" s="455">
        <v>1</v>
      </c>
      <c r="R2318" s="455">
        <v>1</v>
      </c>
    </row>
    <row r="2319" spans="1:18">
      <c r="A2319" s="322" t="s">
        <v>290</v>
      </c>
      <c r="C2319" s="325">
        <v>2849123500</v>
      </c>
      <c r="D2319" s="322" t="s">
        <v>2658</v>
      </c>
      <c r="E2319" s="455">
        <v>28</v>
      </c>
      <c r="O2319" s="455">
        <v>1</v>
      </c>
    </row>
    <row r="2320" spans="1:18">
      <c r="A2320" s="322" t="s">
        <v>290</v>
      </c>
      <c r="C2320" s="325">
        <v>2849123700</v>
      </c>
      <c r="D2320" s="322" t="s">
        <v>2659</v>
      </c>
      <c r="E2320" s="455">
        <v>80</v>
      </c>
      <c r="F2320" s="455">
        <v>71</v>
      </c>
      <c r="G2320" s="455">
        <v>84</v>
      </c>
      <c r="H2320" s="455">
        <v>62</v>
      </c>
      <c r="I2320" s="455">
        <v>19</v>
      </c>
      <c r="J2320" s="455">
        <v>30</v>
      </c>
      <c r="K2320" s="455">
        <v>48</v>
      </c>
      <c r="L2320" s="455">
        <v>55</v>
      </c>
      <c r="M2320" s="455">
        <v>85</v>
      </c>
      <c r="N2320" s="455">
        <v>99</v>
      </c>
      <c r="O2320" s="455">
        <v>104</v>
      </c>
      <c r="P2320" s="455">
        <v>96</v>
      </c>
      <c r="Q2320" s="455">
        <v>141</v>
      </c>
      <c r="R2320" s="455">
        <v>169</v>
      </c>
    </row>
    <row r="2321" spans="1:18">
      <c r="A2321" s="322" t="s">
        <v>290</v>
      </c>
      <c r="C2321" s="325">
        <v>2841222500</v>
      </c>
      <c r="D2321" s="322" t="s">
        <v>2660</v>
      </c>
      <c r="R2321" s="455">
        <v>2</v>
      </c>
    </row>
    <row r="2322" spans="1:18">
      <c r="A2322" s="322" t="s">
        <v>290</v>
      </c>
      <c r="C2322" s="325">
        <v>2849125000</v>
      </c>
      <c r="D2322" s="322" t="s">
        <v>2661</v>
      </c>
      <c r="E2322" s="455">
        <v>72</v>
      </c>
      <c r="F2322" s="455">
        <v>28</v>
      </c>
      <c r="G2322" s="455">
        <v>21</v>
      </c>
      <c r="H2322" s="455">
        <v>16</v>
      </c>
      <c r="I2322" s="455">
        <v>40</v>
      </c>
      <c r="J2322" s="455">
        <v>28</v>
      </c>
      <c r="L2322" s="455">
        <v>16</v>
      </c>
      <c r="M2322" s="455">
        <v>6</v>
      </c>
      <c r="N2322" s="455">
        <v>4</v>
      </c>
      <c r="O2322" s="455">
        <v>1</v>
      </c>
      <c r="Q2322" s="455">
        <v>4</v>
      </c>
    </row>
    <row r="2323" spans="1:18">
      <c r="A2323" s="322" t="s">
        <v>290</v>
      </c>
      <c r="C2323" s="325">
        <v>2849125010</v>
      </c>
      <c r="D2323" s="322" t="s">
        <v>2662</v>
      </c>
      <c r="L2323" s="455">
        <v>6</v>
      </c>
      <c r="M2323" s="455">
        <v>5</v>
      </c>
    </row>
    <row r="2324" spans="1:18">
      <c r="A2324" s="322" t="s">
        <v>290</v>
      </c>
      <c r="C2324" s="325">
        <v>2849125020</v>
      </c>
      <c r="D2324" s="322" t="s">
        <v>2663</v>
      </c>
      <c r="E2324" s="455">
        <v>16</v>
      </c>
      <c r="F2324" s="455">
        <v>14</v>
      </c>
      <c r="G2324" s="455">
        <v>5</v>
      </c>
      <c r="H2324" s="455">
        <v>16</v>
      </c>
      <c r="I2324" s="455">
        <v>21</v>
      </c>
      <c r="M2324" s="455">
        <v>1</v>
      </c>
      <c r="O2324" s="455">
        <v>1</v>
      </c>
    </row>
    <row r="2325" spans="1:18">
      <c r="A2325" s="322" t="s">
        <v>290</v>
      </c>
      <c r="C2325" s="325">
        <v>2849125080</v>
      </c>
      <c r="D2325" s="322" t="s">
        <v>2664</v>
      </c>
      <c r="E2325" s="455">
        <v>56</v>
      </c>
      <c r="F2325" s="455">
        <v>14</v>
      </c>
      <c r="G2325" s="455">
        <v>16</v>
      </c>
      <c r="I2325" s="455">
        <v>19</v>
      </c>
      <c r="J2325" s="455">
        <v>28</v>
      </c>
      <c r="L2325" s="455">
        <v>10</v>
      </c>
      <c r="N2325" s="455">
        <v>4</v>
      </c>
    </row>
    <row r="2326" spans="1:18">
      <c r="A2326" s="322" t="s">
        <v>290</v>
      </c>
      <c r="C2326" s="325">
        <v>2849126300</v>
      </c>
      <c r="D2326" s="322" t="s">
        <v>2665</v>
      </c>
      <c r="F2326" s="455">
        <v>1</v>
      </c>
    </row>
    <row r="2327" spans="1:18">
      <c r="A2327" s="322" t="s">
        <v>290</v>
      </c>
      <c r="C2327" s="325">
        <v>2849126500</v>
      </c>
      <c r="D2327" s="322" t="s">
        <v>2666</v>
      </c>
      <c r="G2327" s="455">
        <v>5</v>
      </c>
    </row>
    <row r="2328" spans="1:18">
      <c r="A2328" s="322" t="s">
        <v>290</v>
      </c>
      <c r="C2328" s="325">
        <v>2849126700</v>
      </c>
      <c r="D2328" s="322" t="s">
        <v>2667</v>
      </c>
      <c r="F2328" s="455">
        <v>8</v>
      </c>
    </row>
    <row r="2329" spans="1:18">
      <c r="A2329" s="322" t="s">
        <v>290</v>
      </c>
      <c r="C2329" s="325">
        <v>2849127500</v>
      </c>
      <c r="D2329" s="322" t="s">
        <v>2668</v>
      </c>
      <c r="E2329" s="455">
        <v>3</v>
      </c>
      <c r="F2329" s="455">
        <v>1</v>
      </c>
      <c r="G2329" s="455">
        <v>3</v>
      </c>
      <c r="H2329" s="455">
        <v>2</v>
      </c>
      <c r="I2329" s="455">
        <v>1</v>
      </c>
      <c r="J2329" s="455">
        <v>4</v>
      </c>
      <c r="K2329" s="455">
        <v>1</v>
      </c>
      <c r="Q2329" s="455">
        <v>3</v>
      </c>
    </row>
    <row r="2330" spans="1:18">
      <c r="A2330" s="322" t="s">
        <v>290</v>
      </c>
      <c r="C2330" s="325">
        <v>2849127900</v>
      </c>
      <c r="D2330" s="322" t="s">
        <v>2669</v>
      </c>
      <c r="E2330" s="455">
        <v>118</v>
      </c>
      <c r="F2330" s="455">
        <v>127</v>
      </c>
      <c r="G2330" s="455">
        <v>103</v>
      </c>
      <c r="H2330" s="455">
        <v>97</v>
      </c>
      <c r="I2330" s="455">
        <v>20</v>
      </c>
      <c r="J2330" s="455">
        <v>13</v>
      </c>
      <c r="K2330" s="455">
        <v>13</v>
      </c>
      <c r="L2330" s="455">
        <v>42</v>
      </c>
      <c r="M2330" s="455">
        <v>21</v>
      </c>
      <c r="N2330" s="455">
        <v>29</v>
      </c>
      <c r="O2330" s="455">
        <v>27</v>
      </c>
      <c r="P2330" s="455">
        <v>24</v>
      </c>
      <c r="Q2330" s="455">
        <v>23</v>
      </c>
      <c r="R2330" s="455">
        <v>71</v>
      </c>
    </row>
    <row r="2331" spans="1:18">
      <c r="A2331" s="322" t="s">
        <v>290</v>
      </c>
      <c r="C2331" s="325">
        <v>2849128300</v>
      </c>
      <c r="D2331" s="322" t="s">
        <v>2670</v>
      </c>
      <c r="E2331" s="455">
        <v>518</v>
      </c>
      <c r="G2331" s="455">
        <v>751</v>
      </c>
      <c r="H2331" s="455">
        <v>1179</v>
      </c>
      <c r="I2331" s="455">
        <v>1251</v>
      </c>
      <c r="J2331" s="455">
        <v>2455</v>
      </c>
      <c r="K2331" s="455">
        <v>1929</v>
      </c>
      <c r="L2331" s="455">
        <v>6903</v>
      </c>
      <c r="M2331" s="455">
        <v>5285</v>
      </c>
      <c r="N2331" s="455">
        <v>8313</v>
      </c>
      <c r="O2331" s="455">
        <v>13528</v>
      </c>
      <c r="P2331" s="455">
        <v>23602</v>
      </c>
      <c r="Q2331" s="455">
        <v>26432</v>
      </c>
      <c r="R2331" s="455">
        <v>16985</v>
      </c>
    </row>
    <row r="2332" spans="1:18">
      <c r="A2332" s="322" t="s">
        <v>290</v>
      </c>
      <c r="C2332" s="325">
        <v>2849128700</v>
      </c>
      <c r="D2332" s="322" t="s">
        <v>2671</v>
      </c>
      <c r="E2332" s="455">
        <v>12</v>
      </c>
      <c r="F2332" s="455">
        <v>46</v>
      </c>
      <c r="G2332" s="455">
        <v>58</v>
      </c>
      <c r="H2332" s="455">
        <v>19</v>
      </c>
      <c r="I2332" s="455">
        <v>12</v>
      </c>
      <c r="J2332" s="455">
        <v>55</v>
      </c>
      <c r="K2332" s="455">
        <v>72</v>
      </c>
      <c r="L2332" s="455">
        <v>51</v>
      </c>
      <c r="M2332" s="455">
        <v>26</v>
      </c>
      <c r="O2332" s="455">
        <v>45</v>
      </c>
      <c r="P2332" s="455">
        <v>28</v>
      </c>
      <c r="Q2332" s="455">
        <v>41</v>
      </c>
      <c r="R2332" s="455">
        <v>74</v>
      </c>
    </row>
    <row r="2333" spans="1:18">
      <c r="A2333" s="322" t="s">
        <v>290</v>
      </c>
      <c r="C2333" s="325">
        <v>2849215000</v>
      </c>
      <c r="D2333" s="322" t="s">
        <v>2672</v>
      </c>
      <c r="I2333" s="455">
        <v>13793</v>
      </c>
      <c r="K2333" s="455">
        <v>31</v>
      </c>
      <c r="L2333" s="455">
        <v>19</v>
      </c>
      <c r="M2333" s="455">
        <v>44</v>
      </c>
      <c r="N2333" s="455">
        <v>60</v>
      </c>
      <c r="O2333" s="455">
        <v>64</v>
      </c>
      <c r="P2333" s="455">
        <v>64</v>
      </c>
      <c r="Q2333" s="455">
        <v>69</v>
      </c>
      <c r="R2333" s="455">
        <v>733</v>
      </c>
    </row>
    <row r="2334" spans="1:18">
      <c r="A2334" s="322" t="s">
        <v>290</v>
      </c>
      <c r="C2334" s="325">
        <v>2849235000</v>
      </c>
      <c r="D2334" s="322" t="s">
        <v>2673</v>
      </c>
      <c r="F2334" s="455">
        <v>190</v>
      </c>
      <c r="G2334" s="455">
        <v>150</v>
      </c>
      <c r="I2334" s="455">
        <v>20155</v>
      </c>
    </row>
    <row r="2335" spans="1:18">
      <c r="A2335" s="322" t="s">
        <v>290</v>
      </c>
      <c r="C2335" s="325">
        <v>2849243000</v>
      </c>
      <c r="D2335" s="322" t="s">
        <v>2674</v>
      </c>
    </row>
    <row r="2336" spans="1:18">
      <c r="A2336" s="322" t="s">
        <v>290</v>
      </c>
      <c r="C2336" s="325">
        <v>2849245000</v>
      </c>
      <c r="D2336" s="322" t="s">
        <v>2675</v>
      </c>
    </row>
    <row r="2337" spans="1:18">
      <c r="A2337" s="322" t="s">
        <v>290</v>
      </c>
      <c r="C2337" s="325">
        <v>2891123000</v>
      </c>
      <c r="D2337" s="322" t="s">
        <v>2676</v>
      </c>
    </row>
    <row r="2338" spans="1:18">
      <c r="A2338" s="322" t="s">
        <v>290</v>
      </c>
      <c r="C2338" s="325">
        <v>2891127000</v>
      </c>
      <c r="D2338" s="322" t="s">
        <v>2677</v>
      </c>
    </row>
    <row r="2339" spans="1:18">
      <c r="A2339" s="322" t="s">
        <v>290</v>
      </c>
      <c r="C2339" s="325">
        <v>2892110000</v>
      </c>
      <c r="D2339" s="322" t="s">
        <v>2678</v>
      </c>
      <c r="J2339" s="455">
        <v>1</v>
      </c>
    </row>
    <row r="2340" spans="1:18">
      <c r="A2340" s="322" t="s">
        <v>290</v>
      </c>
      <c r="C2340" s="325">
        <v>2892125300</v>
      </c>
      <c r="D2340" s="322" t="s">
        <v>2679</v>
      </c>
      <c r="E2340" s="455">
        <v>1</v>
      </c>
      <c r="F2340" s="455">
        <v>3</v>
      </c>
      <c r="G2340" s="455">
        <v>6</v>
      </c>
    </row>
    <row r="2341" spans="1:18">
      <c r="A2341" s="322" t="s">
        <v>290</v>
      </c>
      <c r="C2341" s="325">
        <v>2892213000</v>
      </c>
      <c r="D2341" s="322" t="s">
        <v>2680</v>
      </c>
      <c r="F2341" s="455">
        <v>1</v>
      </c>
    </row>
    <row r="2342" spans="1:18">
      <c r="A2342" s="322" t="s">
        <v>290</v>
      </c>
      <c r="C2342" s="325">
        <v>2892215000</v>
      </c>
      <c r="D2342" s="322" t="s">
        <v>2681</v>
      </c>
      <c r="I2342" s="455">
        <v>1</v>
      </c>
    </row>
    <row r="2343" spans="1:18">
      <c r="A2343" s="322" t="s">
        <v>290</v>
      </c>
      <c r="C2343" s="325">
        <v>2892275000</v>
      </c>
      <c r="D2343" s="322" t="s">
        <v>2682</v>
      </c>
      <c r="L2343" s="455">
        <v>13</v>
      </c>
      <c r="M2343" s="455">
        <v>8</v>
      </c>
      <c r="N2343" s="455">
        <v>6</v>
      </c>
      <c r="O2343" s="455">
        <v>3</v>
      </c>
    </row>
    <row r="2344" spans="1:18">
      <c r="A2344" s="322" t="s">
        <v>290</v>
      </c>
      <c r="C2344" s="325">
        <v>2892303000</v>
      </c>
      <c r="D2344" s="322" t="s">
        <v>2683</v>
      </c>
      <c r="E2344" s="455">
        <v>7</v>
      </c>
      <c r="F2344" s="455">
        <v>4</v>
      </c>
      <c r="G2344" s="455">
        <v>1</v>
      </c>
      <c r="H2344" s="455">
        <v>2</v>
      </c>
      <c r="I2344" s="455">
        <v>5</v>
      </c>
      <c r="J2344" s="455">
        <v>2</v>
      </c>
      <c r="K2344" s="455">
        <v>63</v>
      </c>
      <c r="L2344" s="455">
        <v>49</v>
      </c>
      <c r="M2344" s="455">
        <v>69</v>
      </c>
      <c r="N2344" s="455">
        <v>37</v>
      </c>
      <c r="O2344" s="455">
        <v>16</v>
      </c>
      <c r="P2344" s="455">
        <v>18</v>
      </c>
      <c r="Q2344" s="455">
        <v>1</v>
      </c>
    </row>
    <row r="2345" spans="1:18">
      <c r="A2345" s="322" t="s">
        <v>290</v>
      </c>
      <c r="C2345" s="325">
        <v>2892305000</v>
      </c>
      <c r="D2345" s="322" t="s">
        <v>2684</v>
      </c>
      <c r="F2345" s="455">
        <v>3</v>
      </c>
    </row>
    <row r="2346" spans="1:18">
      <c r="A2346" s="322" t="s">
        <v>290</v>
      </c>
      <c r="C2346" s="325">
        <v>2892307000</v>
      </c>
      <c r="D2346" s="322" t="s">
        <v>2685</v>
      </c>
      <c r="E2346" s="455">
        <v>1</v>
      </c>
      <c r="H2346" s="455">
        <v>1</v>
      </c>
      <c r="J2346" s="455">
        <v>1</v>
      </c>
      <c r="M2346" s="455">
        <v>1</v>
      </c>
      <c r="R2346" s="455">
        <v>143</v>
      </c>
    </row>
    <row r="2347" spans="1:18">
      <c r="A2347" s="322" t="s">
        <v>290</v>
      </c>
      <c r="C2347" s="325">
        <v>2892309000</v>
      </c>
      <c r="D2347" s="322" t="s">
        <v>2686</v>
      </c>
      <c r="E2347" s="455">
        <v>26202</v>
      </c>
      <c r="F2347" s="455">
        <v>97329</v>
      </c>
      <c r="G2347" s="455">
        <v>164392</v>
      </c>
      <c r="H2347" s="455">
        <v>138180</v>
      </c>
      <c r="I2347" s="455">
        <v>185364</v>
      </c>
    </row>
    <row r="2348" spans="1:18">
      <c r="A2348" s="322" t="s">
        <v>290</v>
      </c>
      <c r="C2348" s="325">
        <v>2892403000</v>
      </c>
      <c r="D2348" s="322" t="s">
        <v>2687</v>
      </c>
      <c r="E2348" s="455">
        <v>11</v>
      </c>
      <c r="F2348" s="455">
        <v>15</v>
      </c>
      <c r="G2348" s="455">
        <v>18</v>
      </c>
      <c r="H2348" s="455">
        <v>37</v>
      </c>
      <c r="I2348" s="455">
        <v>7</v>
      </c>
      <c r="J2348" s="455">
        <v>4</v>
      </c>
      <c r="K2348" s="455">
        <v>73</v>
      </c>
      <c r="L2348" s="455">
        <v>8</v>
      </c>
      <c r="M2348" s="455">
        <v>1</v>
      </c>
      <c r="N2348" s="455">
        <v>1</v>
      </c>
      <c r="O2348" s="455">
        <v>2</v>
      </c>
      <c r="P2348" s="455">
        <v>5</v>
      </c>
      <c r="Q2348" s="455">
        <v>7</v>
      </c>
      <c r="R2348" s="455">
        <v>11</v>
      </c>
    </row>
    <row r="2349" spans="1:18">
      <c r="A2349" s="322" t="s">
        <v>290</v>
      </c>
      <c r="C2349" s="325">
        <v>2892405000</v>
      </c>
      <c r="D2349" s="322" t="s">
        <v>2688</v>
      </c>
      <c r="E2349" s="455">
        <v>39</v>
      </c>
      <c r="F2349" s="455">
        <v>33</v>
      </c>
      <c r="G2349" s="455">
        <v>3</v>
      </c>
      <c r="H2349" s="455">
        <v>3</v>
      </c>
      <c r="I2349" s="455">
        <v>2</v>
      </c>
      <c r="J2349" s="455">
        <v>1</v>
      </c>
      <c r="K2349" s="455">
        <v>2</v>
      </c>
      <c r="L2349" s="455">
        <v>1</v>
      </c>
    </row>
    <row r="2350" spans="1:18">
      <c r="A2350" s="322" t="s">
        <v>290</v>
      </c>
      <c r="C2350" s="325">
        <v>2892613000</v>
      </c>
      <c r="D2350" s="322" t="s">
        <v>2689</v>
      </c>
    </row>
    <row r="2351" spans="1:18">
      <c r="A2351" s="322" t="s">
        <v>290</v>
      </c>
      <c r="C2351" s="325">
        <v>2892615000</v>
      </c>
      <c r="D2351" s="322" t="s">
        <v>2690</v>
      </c>
    </row>
    <row r="2352" spans="1:18">
      <c r="A2352" s="322" t="s">
        <v>290</v>
      </c>
      <c r="C2352" s="325">
        <v>2892620000</v>
      </c>
      <c r="D2352" s="322" t="s">
        <v>2691</v>
      </c>
    </row>
    <row r="2353" spans="1:18">
      <c r="A2353" s="322" t="s">
        <v>290</v>
      </c>
      <c r="C2353" s="325">
        <v>2893120000</v>
      </c>
      <c r="D2353" s="322" t="s">
        <v>2692</v>
      </c>
      <c r="E2353" s="455">
        <v>13</v>
      </c>
      <c r="F2353" s="455">
        <v>44</v>
      </c>
      <c r="G2353" s="455">
        <v>68</v>
      </c>
      <c r="H2353" s="455">
        <v>68</v>
      </c>
      <c r="I2353" s="455">
        <v>26</v>
      </c>
      <c r="J2353" s="455">
        <v>6</v>
      </c>
      <c r="K2353" s="455">
        <v>4</v>
      </c>
      <c r="L2353" s="455">
        <v>10</v>
      </c>
      <c r="M2353" s="455">
        <v>5</v>
      </c>
      <c r="N2353" s="455">
        <v>8</v>
      </c>
      <c r="O2353" s="455">
        <v>20</v>
      </c>
      <c r="P2353" s="455">
        <v>19</v>
      </c>
      <c r="Q2353" s="455">
        <v>5</v>
      </c>
      <c r="R2353" s="455">
        <v>4</v>
      </c>
    </row>
    <row r="2354" spans="1:18">
      <c r="A2354" s="322" t="s">
        <v>290</v>
      </c>
      <c r="C2354" s="325">
        <v>2893130000</v>
      </c>
      <c r="D2354" s="322" t="s">
        <v>2693</v>
      </c>
      <c r="E2354" s="455">
        <v>16</v>
      </c>
      <c r="F2354" s="455">
        <v>8</v>
      </c>
      <c r="G2354" s="455">
        <v>4</v>
      </c>
      <c r="L2354" s="455">
        <v>2</v>
      </c>
      <c r="O2354" s="455">
        <v>2</v>
      </c>
    </row>
    <row r="2355" spans="1:18">
      <c r="A2355" s="322" t="s">
        <v>290</v>
      </c>
      <c r="C2355" s="325">
        <v>2893158000</v>
      </c>
      <c r="D2355" s="322" t="s">
        <v>2694</v>
      </c>
      <c r="I2355" s="455">
        <v>3</v>
      </c>
    </row>
    <row r="2356" spans="1:18">
      <c r="A2356" s="322" t="s">
        <v>290</v>
      </c>
      <c r="C2356" s="325">
        <v>2893160000</v>
      </c>
      <c r="D2356" s="322" t="s">
        <v>2695</v>
      </c>
      <c r="F2356" s="455">
        <v>4</v>
      </c>
      <c r="G2356" s="455">
        <v>14</v>
      </c>
      <c r="M2356" s="455">
        <v>5</v>
      </c>
    </row>
    <row r="2357" spans="1:18">
      <c r="A2357" s="322" t="s">
        <v>290</v>
      </c>
      <c r="C2357" s="325">
        <v>2893171300</v>
      </c>
      <c r="D2357" s="322" t="s">
        <v>2696</v>
      </c>
      <c r="E2357" s="455">
        <v>130</v>
      </c>
      <c r="F2357" s="455">
        <v>195</v>
      </c>
      <c r="G2357" s="455">
        <v>186</v>
      </c>
      <c r="H2357" s="455">
        <v>102</v>
      </c>
      <c r="I2357" s="455">
        <v>66</v>
      </c>
      <c r="J2357" s="455">
        <v>16</v>
      </c>
      <c r="K2357" s="455">
        <v>14</v>
      </c>
      <c r="L2357" s="455">
        <v>33</v>
      </c>
      <c r="M2357" s="455">
        <v>36</v>
      </c>
      <c r="N2357" s="455">
        <v>37</v>
      </c>
      <c r="O2357" s="455">
        <v>44</v>
      </c>
      <c r="P2357" s="455">
        <v>57</v>
      </c>
      <c r="Q2357" s="455">
        <v>48</v>
      </c>
      <c r="R2357" s="455">
        <v>67</v>
      </c>
    </row>
    <row r="2358" spans="1:18">
      <c r="A2358" s="322" t="s">
        <v>290</v>
      </c>
      <c r="C2358" s="325">
        <v>2893175000</v>
      </c>
      <c r="D2358" s="322" t="s">
        <v>2697</v>
      </c>
      <c r="E2358" s="455">
        <v>19</v>
      </c>
      <c r="F2358" s="455">
        <v>29</v>
      </c>
      <c r="G2358" s="455">
        <v>31</v>
      </c>
      <c r="H2358" s="455">
        <v>14</v>
      </c>
      <c r="J2358" s="455">
        <v>142</v>
      </c>
      <c r="K2358" s="455">
        <v>8</v>
      </c>
      <c r="M2358" s="455">
        <v>52</v>
      </c>
      <c r="N2358" s="455">
        <v>18</v>
      </c>
      <c r="O2358" s="455">
        <v>2</v>
      </c>
      <c r="P2358" s="455">
        <v>1</v>
      </c>
    </row>
    <row r="2359" spans="1:18">
      <c r="A2359" s="322" t="s">
        <v>290</v>
      </c>
      <c r="C2359" s="325">
        <v>2893176000</v>
      </c>
      <c r="D2359" s="322" t="s">
        <v>2698</v>
      </c>
      <c r="L2359" s="455">
        <v>1</v>
      </c>
    </row>
    <row r="2360" spans="1:18">
      <c r="A2360" s="322" t="s">
        <v>290</v>
      </c>
      <c r="C2360" s="325">
        <v>2893177000</v>
      </c>
      <c r="D2360" s="322" t="s">
        <v>2699</v>
      </c>
      <c r="E2360" s="455">
        <v>259</v>
      </c>
      <c r="F2360" s="455">
        <v>341</v>
      </c>
      <c r="G2360" s="455">
        <v>288</v>
      </c>
      <c r="H2360" s="455">
        <v>388</v>
      </c>
      <c r="I2360" s="455">
        <v>393</v>
      </c>
      <c r="J2360" s="455">
        <v>87</v>
      </c>
      <c r="K2360" s="455">
        <v>21</v>
      </c>
      <c r="L2360" s="455">
        <v>16</v>
      </c>
      <c r="M2360" s="455">
        <v>34</v>
      </c>
      <c r="N2360" s="455">
        <v>364</v>
      </c>
      <c r="O2360" s="455">
        <v>592</v>
      </c>
      <c r="P2360" s="455">
        <v>754</v>
      </c>
      <c r="Q2360" s="455">
        <v>291</v>
      </c>
      <c r="R2360" s="455">
        <v>105</v>
      </c>
    </row>
    <row r="2361" spans="1:18">
      <c r="A2361" s="322" t="s">
        <v>290</v>
      </c>
      <c r="C2361" s="325">
        <v>2893190000</v>
      </c>
      <c r="D2361" s="322" t="s">
        <v>2700</v>
      </c>
      <c r="I2361" s="455">
        <v>13</v>
      </c>
    </row>
    <row r="2362" spans="1:18">
      <c r="A2362" s="322" t="s">
        <v>290</v>
      </c>
      <c r="C2362" s="325">
        <v>2893200000</v>
      </c>
      <c r="D2362" s="322" t="s">
        <v>2701</v>
      </c>
      <c r="E2362" s="455">
        <v>137</v>
      </c>
      <c r="F2362" s="455">
        <v>60</v>
      </c>
      <c r="G2362" s="455">
        <v>66</v>
      </c>
      <c r="H2362" s="455">
        <v>99</v>
      </c>
      <c r="I2362" s="455">
        <v>100</v>
      </c>
      <c r="J2362" s="455">
        <v>58</v>
      </c>
      <c r="K2362" s="455">
        <v>37</v>
      </c>
      <c r="L2362" s="455">
        <v>88</v>
      </c>
      <c r="M2362" s="455">
        <v>77</v>
      </c>
      <c r="N2362" s="455">
        <v>68</v>
      </c>
      <c r="O2362" s="455">
        <v>111</v>
      </c>
      <c r="P2362" s="455">
        <v>504</v>
      </c>
      <c r="Q2362" s="455">
        <v>390</v>
      </c>
      <c r="R2362" s="455">
        <v>230</v>
      </c>
    </row>
    <row r="2363" spans="1:18">
      <c r="A2363" s="322" t="s">
        <v>290</v>
      </c>
      <c r="C2363" s="325">
        <v>2893320000</v>
      </c>
      <c r="D2363" s="322" t="s">
        <v>2702</v>
      </c>
    </row>
    <row r="2364" spans="1:18">
      <c r="A2364" s="322" t="s">
        <v>290</v>
      </c>
      <c r="C2364" s="325">
        <v>2893340000</v>
      </c>
      <c r="D2364" s="322" t="s">
        <v>2703</v>
      </c>
    </row>
    <row r="2365" spans="1:18">
      <c r="A2365" s="322" t="s">
        <v>290</v>
      </c>
      <c r="C2365" s="325">
        <v>2894120000</v>
      </c>
      <c r="D2365" s="322" t="s">
        <v>2704</v>
      </c>
      <c r="E2365" s="455">
        <v>2</v>
      </c>
      <c r="F2365" s="455">
        <v>5</v>
      </c>
      <c r="G2365" s="455">
        <v>3</v>
      </c>
      <c r="H2365" s="455">
        <v>2</v>
      </c>
      <c r="K2365" s="455">
        <v>3</v>
      </c>
      <c r="L2365" s="455">
        <v>2</v>
      </c>
      <c r="O2365" s="455">
        <v>1</v>
      </c>
      <c r="R2365" s="455">
        <v>1</v>
      </c>
    </row>
    <row r="2366" spans="1:18">
      <c r="A2366" s="322" t="s">
        <v>290</v>
      </c>
      <c r="C2366" s="325">
        <v>2894213000</v>
      </c>
      <c r="D2366" s="322" t="s">
        <v>2705</v>
      </c>
      <c r="E2366" s="455">
        <v>160</v>
      </c>
      <c r="F2366" s="455">
        <v>160</v>
      </c>
      <c r="G2366" s="455">
        <v>152</v>
      </c>
      <c r="H2366" s="455">
        <v>173</v>
      </c>
      <c r="I2366" s="455">
        <v>60</v>
      </c>
      <c r="J2366" s="455">
        <v>150</v>
      </c>
      <c r="K2366" s="455">
        <v>150</v>
      </c>
      <c r="L2366" s="455">
        <v>106</v>
      </c>
      <c r="M2366" s="455">
        <v>120</v>
      </c>
      <c r="N2366" s="455">
        <v>120</v>
      </c>
      <c r="O2366" s="455">
        <v>42</v>
      </c>
      <c r="P2366" s="455">
        <v>75</v>
      </c>
      <c r="Q2366" s="455">
        <v>37</v>
      </c>
      <c r="R2366" s="455">
        <v>40</v>
      </c>
    </row>
    <row r="2367" spans="1:18">
      <c r="A2367" s="322" t="s">
        <v>290</v>
      </c>
      <c r="C2367" s="325">
        <v>2894223000</v>
      </c>
      <c r="D2367" s="322" t="s">
        <v>2706</v>
      </c>
      <c r="E2367" s="455">
        <v>1</v>
      </c>
    </row>
    <row r="2368" spans="1:18">
      <c r="A2368" s="322" t="s">
        <v>290</v>
      </c>
      <c r="C2368" s="325">
        <v>2894225000</v>
      </c>
      <c r="D2368" s="322" t="s">
        <v>2707</v>
      </c>
      <c r="F2368" s="455">
        <v>8</v>
      </c>
      <c r="G2368" s="455">
        <v>3</v>
      </c>
      <c r="L2368" s="455">
        <v>3</v>
      </c>
      <c r="M2368" s="455">
        <v>4</v>
      </c>
      <c r="N2368" s="455">
        <v>3</v>
      </c>
    </row>
    <row r="2369" spans="1:15">
      <c r="A2369" s="322" t="s">
        <v>290</v>
      </c>
      <c r="C2369" s="325">
        <v>2894227000</v>
      </c>
      <c r="D2369" s="322" t="s">
        <v>2708</v>
      </c>
      <c r="L2369" s="455">
        <v>18</v>
      </c>
      <c r="M2369" s="455">
        <v>5</v>
      </c>
      <c r="N2369" s="455">
        <v>6</v>
      </c>
    </row>
    <row r="2370" spans="1:15">
      <c r="A2370" s="322" t="s">
        <v>290</v>
      </c>
      <c r="C2370" s="325">
        <v>2894230000</v>
      </c>
      <c r="D2370" s="322" t="s">
        <v>2709</v>
      </c>
      <c r="E2370" s="455">
        <v>5</v>
      </c>
    </row>
    <row r="2371" spans="1:15">
      <c r="A2371" s="322" t="s">
        <v>290</v>
      </c>
      <c r="C2371" s="325">
        <v>2894511000</v>
      </c>
      <c r="D2371" s="322" t="s">
        <v>2710</v>
      </c>
    </row>
    <row r="2372" spans="1:15">
      <c r="A2372" s="322" t="s">
        <v>290</v>
      </c>
      <c r="C2372" s="325">
        <v>2894515000</v>
      </c>
      <c r="D2372" s="322" t="s">
        <v>2711</v>
      </c>
    </row>
    <row r="2373" spans="1:15">
      <c r="A2373" s="322" t="s">
        <v>290</v>
      </c>
      <c r="C2373" s="325">
        <v>2894521000</v>
      </c>
      <c r="D2373" s="322" t="s">
        <v>2712</v>
      </c>
    </row>
    <row r="2374" spans="1:15">
      <c r="A2374" s="322" t="s">
        <v>290</v>
      </c>
      <c r="C2374" s="325">
        <v>2894522000</v>
      </c>
      <c r="D2374" s="322" t="s">
        <v>2713</v>
      </c>
    </row>
    <row r="2375" spans="1:15">
      <c r="A2375" s="322" t="s">
        <v>290</v>
      </c>
      <c r="C2375" s="325">
        <v>2894526000</v>
      </c>
      <c r="D2375" s="322" t="s">
        <v>2714</v>
      </c>
    </row>
    <row r="2376" spans="1:15">
      <c r="A2376" s="322" t="s">
        <v>290</v>
      </c>
      <c r="C2376" s="325">
        <v>2894527000</v>
      </c>
      <c r="D2376" s="322" t="s">
        <v>2715</v>
      </c>
    </row>
    <row r="2377" spans="1:15">
      <c r="A2377" s="322" t="s">
        <v>290</v>
      </c>
      <c r="C2377" s="325">
        <v>2895111700</v>
      </c>
      <c r="D2377" s="322" t="s">
        <v>2716</v>
      </c>
      <c r="M2377" s="455">
        <v>1</v>
      </c>
    </row>
    <row r="2378" spans="1:15">
      <c r="A2378" s="322" t="s">
        <v>290</v>
      </c>
      <c r="C2378" s="325">
        <v>2895113300</v>
      </c>
      <c r="D2378" s="322" t="s">
        <v>2717</v>
      </c>
      <c r="E2378" s="455">
        <v>22</v>
      </c>
      <c r="F2378" s="455">
        <v>26</v>
      </c>
      <c r="G2378" s="455">
        <v>25</v>
      </c>
      <c r="H2378" s="455">
        <v>12</v>
      </c>
      <c r="I2378" s="455">
        <v>6</v>
      </c>
      <c r="K2378" s="455">
        <v>1</v>
      </c>
      <c r="M2378" s="455">
        <v>1</v>
      </c>
    </row>
    <row r="2379" spans="1:15">
      <c r="A2379" s="322" t="s">
        <v>290</v>
      </c>
      <c r="C2379" s="325">
        <v>2895113500</v>
      </c>
      <c r="D2379" s="322" t="s">
        <v>2718</v>
      </c>
      <c r="K2379" s="455">
        <v>2</v>
      </c>
      <c r="M2379" s="455">
        <v>1</v>
      </c>
    </row>
    <row r="2380" spans="1:15">
      <c r="A2380" s="322" t="s">
        <v>290</v>
      </c>
      <c r="C2380" s="325">
        <v>2895114000</v>
      </c>
      <c r="D2380" s="322" t="s">
        <v>2719</v>
      </c>
      <c r="E2380" s="455">
        <v>2954</v>
      </c>
      <c r="F2380" s="455">
        <v>2707</v>
      </c>
      <c r="G2380" s="455">
        <v>9129</v>
      </c>
      <c r="H2380" s="455">
        <v>12281</v>
      </c>
      <c r="M2380" s="455">
        <v>1</v>
      </c>
      <c r="N2380" s="455">
        <v>5</v>
      </c>
      <c r="O2380" s="455">
        <v>3</v>
      </c>
    </row>
    <row r="2381" spans="1:15">
      <c r="A2381" s="322" t="s">
        <v>290</v>
      </c>
      <c r="C2381" s="325">
        <v>2895117000</v>
      </c>
      <c r="D2381" s="322" t="s">
        <v>2720</v>
      </c>
      <c r="G2381" s="455">
        <v>3</v>
      </c>
    </row>
    <row r="2382" spans="1:15">
      <c r="A2382" s="322" t="s">
        <v>290</v>
      </c>
      <c r="C2382" s="325">
        <v>2895119000</v>
      </c>
      <c r="D2382" s="322" t="s">
        <v>2721</v>
      </c>
      <c r="G2382" s="455">
        <v>1</v>
      </c>
    </row>
    <row r="2383" spans="1:15">
      <c r="A2383" s="322" t="s">
        <v>290</v>
      </c>
      <c r="C2383" s="325">
        <v>2895125000</v>
      </c>
      <c r="D2383" s="322" t="s">
        <v>2722</v>
      </c>
    </row>
    <row r="2384" spans="1:15">
      <c r="A2384" s="322" t="s">
        <v>290</v>
      </c>
      <c r="C2384" s="325">
        <v>2895127000</v>
      </c>
      <c r="D2384" s="322" t="s">
        <v>2723</v>
      </c>
    </row>
    <row r="2385" spans="1:18">
      <c r="A2385" s="322" t="s">
        <v>290</v>
      </c>
      <c r="C2385" s="325">
        <v>2896109700</v>
      </c>
      <c r="D2385" s="322" t="s">
        <v>2724</v>
      </c>
      <c r="J2385" s="455">
        <v>5</v>
      </c>
      <c r="K2385" s="455">
        <v>3</v>
      </c>
      <c r="L2385" s="455">
        <v>5</v>
      </c>
      <c r="M2385" s="455">
        <v>3</v>
      </c>
      <c r="N2385" s="455">
        <v>4</v>
      </c>
      <c r="O2385" s="455">
        <v>3</v>
      </c>
    </row>
    <row r="2386" spans="1:18">
      <c r="A2386" s="322" t="s">
        <v>290</v>
      </c>
      <c r="C2386" s="325">
        <v>2896200000</v>
      </c>
      <c r="D2386" s="322" t="s">
        <v>2725</v>
      </c>
    </row>
    <row r="2387" spans="1:18">
      <c r="A2387" s="322" t="s">
        <v>290</v>
      </c>
      <c r="C2387" s="325">
        <v>2899143000</v>
      </c>
      <c r="D2387" s="322" t="s">
        <v>2726</v>
      </c>
    </row>
    <row r="2388" spans="1:18">
      <c r="A2388" s="322" t="s">
        <v>290</v>
      </c>
      <c r="C2388" s="325">
        <v>2899510000</v>
      </c>
      <c r="D2388" s="322" t="s">
        <v>2727</v>
      </c>
    </row>
    <row r="2389" spans="1:18">
      <c r="A2389" s="322" t="s">
        <v>290</v>
      </c>
      <c r="C2389" s="325">
        <v>2899149000</v>
      </c>
      <c r="D2389" s="322" t="s">
        <v>2728</v>
      </c>
      <c r="M2389" s="455">
        <v>1</v>
      </c>
    </row>
    <row r="2390" spans="1:18">
      <c r="A2390" s="322" t="s">
        <v>290</v>
      </c>
      <c r="C2390" s="325">
        <v>2899313000</v>
      </c>
      <c r="D2390" s="322" t="s">
        <v>2729</v>
      </c>
      <c r="E2390" s="455">
        <v>15</v>
      </c>
      <c r="F2390" s="455">
        <v>23</v>
      </c>
      <c r="G2390" s="455">
        <v>39</v>
      </c>
      <c r="H2390" s="455">
        <v>22</v>
      </c>
      <c r="I2390" s="455">
        <v>3</v>
      </c>
      <c r="J2390" s="455">
        <v>4</v>
      </c>
    </row>
    <row r="2391" spans="1:18">
      <c r="A2391" s="322" t="s">
        <v>290</v>
      </c>
      <c r="C2391" s="325">
        <v>2899315000</v>
      </c>
      <c r="D2391" s="322" t="s">
        <v>2730</v>
      </c>
      <c r="L2391" s="455">
        <v>1</v>
      </c>
    </row>
    <row r="2392" spans="1:18">
      <c r="A2392" s="322" t="s">
        <v>290</v>
      </c>
      <c r="C2392" s="325">
        <v>2899320000</v>
      </c>
      <c r="D2392" s="322" t="s">
        <v>2731</v>
      </c>
    </row>
    <row r="2393" spans="1:18">
      <c r="A2393" s="322" t="s">
        <v>290</v>
      </c>
      <c r="C2393" s="325">
        <v>2899390500</v>
      </c>
      <c r="D2393" s="322" t="s">
        <v>2732</v>
      </c>
      <c r="E2393" s="455">
        <v>1</v>
      </c>
      <c r="Q2393" s="455">
        <v>15</v>
      </c>
      <c r="R2393" s="455">
        <v>19</v>
      </c>
    </row>
    <row r="2394" spans="1:18">
      <c r="A2394" s="322" t="s">
        <v>290</v>
      </c>
      <c r="C2394" s="325">
        <v>2899391500</v>
      </c>
      <c r="D2394" s="322" t="s">
        <v>2733</v>
      </c>
      <c r="N2394" s="455">
        <v>3</v>
      </c>
      <c r="O2394" s="455">
        <v>5</v>
      </c>
      <c r="P2394" s="455">
        <v>9</v>
      </c>
      <c r="R2394" s="455">
        <v>2</v>
      </c>
    </row>
    <row r="2395" spans="1:18">
      <c r="A2395" s="322" t="s">
        <v>290</v>
      </c>
      <c r="C2395" s="325">
        <v>2899393000</v>
      </c>
      <c r="D2395" s="322" t="s">
        <v>2734</v>
      </c>
      <c r="F2395" s="455">
        <v>822</v>
      </c>
      <c r="G2395" s="455">
        <v>958</v>
      </c>
      <c r="H2395" s="455">
        <v>956</v>
      </c>
    </row>
    <row r="2396" spans="1:18">
      <c r="A2396" s="322" t="s">
        <v>290</v>
      </c>
      <c r="C2396" s="325">
        <v>2899393500</v>
      </c>
      <c r="D2396" s="322" t="s">
        <v>2735</v>
      </c>
      <c r="E2396" s="455">
        <v>5</v>
      </c>
      <c r="F2396" s="455">
        <v>8</v>
      </c>
      <c r="G2396" s="455">
        <v>6</v>
      </c>
      <c r="H2396" s="455">
        <v>4</v>
      </c>
      <c r="I2396" s="455">
        <v>1</v>
      </c>
      <c r="J2396" s="455">
        <v>8</v>
      </c>
      <c r="K2396" s="455">
        <v>2</v>
      </c>
      <c r="L2396" s="455">
        <v>4</v>
      </c>
      <c r="M2396" s="455">
        <v>5</v>
      </c>
      <c r="O2396" s="455">
        <v>1</v>
      </c>
      <c r="Q2396" s="455">
        <v>2</v>
      </c>
      <c r="R2396" s="455">
        <v>4</v>
      </c>
    </row>
    <row r="2397" spans="1:18">
      <c r="A2397" s="322" t="s">
        <v>290</v>
      </c>
      <c r="C2397" s="325">
        <v>2899395500</v>
      </c>
      <c r="D2397" s="322" t="s">
        <v>2736</v>
      </c>
      <c r="E2397" s="455">
        <v>1632</v>
      </c>
      <c r="F2397" s="455">
        <v>1798</v>
      </c>
      <c r="G2397" s="455">
        <v>3465</v>
      </c>
      <c r="H2397" s="455">
        <v>5195</v>
      </c>
      <c r="I2397" s="455">
        <v>1213</v>
      </c>
      <c r="J2397" s="455">
        <v>1024</v>
      </c>
      <c r="K2397" s="455">
        <v>1076</v>
      </c>
      <c r="L2397" s="455">
        <v>1948</v>
      </c>
      <c r="M2397" s="455">
        <v>2159</v>
      </c>
      <c r="N2397" s="455">
        <v>1879</v>
      </c>
      <c r="O2397" s="455">
        <v>2411</v>
      </c>
      <c r="P2397" s="455">
        <v>1387</v>
      </c>
    </row>
    <row r="2398" spans="1:18">
      <c r="A2398" s="322" t="s">
        <v>290</v>
      </c>
      <c r="C2398" s="325">
        <v>2899397500</v>
      </c>
      <c r="D2398" s="322" t="s">
        <v>2737</v>
      </c>
      <c r="E2398" s="455">
        <v>1800</v>
      </c>
      <c r="F2398" s="455">
        <v>4048</v>
      </c>
      <c r="G2398" s="455">
        <v>2458</v>
      </c>
      <c r="H2398" s="455">
        <v>1854</v>
      </c>
      <c r="I2398" s="455">
        <v>229</v>
      </c>
    </row>
    <row r="2399" spans="1:18">
      <c r="A2399" s="322" t="s">
        <v>290</v>
      </c>
      <c r="C2399" s="325">
        <v>2899400000</v>
      </c>
      <c r="D2399" s="322" t="s">
        <v>2738</v>
      </c>
    </row>
    <row r="2400" spans="1:18">
      <c r="A2400" s="322" t="s">
        <v>290</v>
      </c>
      <c r="C2400" s="325">
        <v>2899523000</v>
      </c>
      <c r="D2400" s="322" t="s">
        <v>2739</v>
      </c>
    </row>
    <row r="2401" spans="1:18">
      <c r="A2401" s="322" t="s">
        <v>290</v>
      </c>
      <c r="C2401" s="325">
        <v>2899528000</v>
      </c>
      <c r="D2401" s="322" t="s">
        <v>2740</v>
      </c>
    </row>
    <row r="2402" spans="1:18">
      <c r="A2402" s="322" t="s">
        <v>290</v>
      </c>
      <c r="C2402" s="325">
        <v>2910110000</v>
      </c>
      <c r="D2402" s="322" t="s">
        <v>2741</v>
      </c>
      <c r="M2402" s="455">
        <v>106</v>
      </c>
      <c r="N2402" s="455">
        <v>284</v>
      </c>
      <c r="O2402" s="455">
        <v>274</v>
      </c>
      <c r="P2402" s="455">
        <v>446</v>
      </c>
      <c r="Q2402" s="455">
        <v>494</v>
      </c>
    </row>
    <row r="2403" spans="1:18">
      <c r="A2403" s="322" t="s">
        <v>290</v>
      </c>
      <c r="C2403" s="325">
        <v>2910120000</v>
      </c>
      <c r="D2403" s="322" t="s">
        <v>2742</v>
      </c>
      <c r="E2403" s="455">
        <v>242</v>
      </c>
      <c r="F2403" s="455">
        <v>237</v>
      </c>
      <c r="G2403" s="455">
        <v>226</v>
      </c>
      <c r="H2403" s="455">
        <v>146</v>
      </c>
      <c r="I2403" s="455">
        <v>11</v>
      </c>
      <c r="J2403" s="455">
        <v>22</v>
      </c>
      <c r="K2403" s="455">
        <v>4</v>
      </c>
      <c r="L2403" s="455">
        <v>3</v>
      </c>
    </row>
    <row r="2404" spans="1:18">
      <c r="A2404" s="322" t="s">
        <v>290</v>
      </c>
      <c r="C2404" s="325">
        <v>2910130000</v>
      </c>
      <c r="D2404" s="322" t="s">
        <v>2743</v>
      </c>
    </row>
    <row r="2405" spans="1:18">
      <c r="A2405" s="322" t="s">
        <v>290</v>
      </c>
      <c r="C2405" s="325">
        <v>2910411000</v>
      </c>
      <c r="D2405" s="322" t="s">
        <v>2744</v>
      </c>
    </row>
    <row r="2406" spans="1:18">
      <c r="A2406" s="322" t="s">
        <v>290</v>
      </c>
      <c r="C2406" s="325">
        <v>2910413000</v>
      </c>
      <c r="D2406" s="322" t="s">
        <v>2745</v>
      </c>
      <c r="G2406" s="455">
        <v>95</v>
      </c>
      <c r="H2406" s="455">
        <v>40</v>
      </c>
      <c r="I2406" s="455">
        <v>3</v>
      </c>
    </row>
    <row r="2407" spans="1:18">
      <c r="A2407" s="322" t="s">
        <v>290</v>
      </c>
      <c r="C2407" s="325">
        <v>2910414000</v>
      </c>
      <c r="D2407" s="322" t="s">
        <v>2746</v>
      </c>
      <c r="G2407" s="455">
        <v>191</v>
      </c>
      <c r="H2407" s="455">
        <v>85</v>
      </c>
      <c r="L2407" s="455">
        <v>33</v>
      </c>
      <c r="M2407" s="455">
        <v>3</v>
      </c>
    </row>
    <row r="2408" spans="1:18">
      <c r="A2408" s="322" t="s">
        <v>290</v>
      </c>
      <c r="C2408" s="325">
        <v>2910430000</v>
      </c>
      <c r="D2408" s="322" t="s">
        <v>2747</v>
      </c>
      <c r="R2408" s="455">
        <v>71</v>
      </c>
    </row>
    <row r="2409" spans="1:18">
      <c r="A2409" s="322" t="s">
        <v>290</v>
      </c>
      <c r="C2409" s="325">
        <v>2910440000</v>
      </c>
      <c r="D2409" s="322" t="s">
        <v>2748</v>
      </c>
      <c r="P2409" s="455">
        <v>4</v>
      </c>
      <c r="Q2409" s="455">
        <v>173</v>
      </c>
      <c r="R2409" s="455">
        <v>124</v>
      </c>
    </row>
    <row r="2410" spans="1:18">
      <c r="A2410" s="322" t="s">
        <v>290</v>
      </c>
      <c r="C2410" s="325">
        <v>2910593000</v>
      </c>
      <c r="D2410" s="322" t="s">
        <v>2749</v>
      </c>
      <c r="E2410" s="455">
        <v>25</v>
      </c>
      <c r="F2410" s="455">
        <v>19</v>
      </c>
      <c r="G2410" s="455">
        <v>38</v>
      </c>
      <c r="H2410" s="455">
        <v>34</v>
      </c>
      <c r="I2410" s="455">
        <v>6</v>
      </c>
      <c r="J2410" s="455">
        <v>22</v>
      </c>
      <c r="K2410" s="455">
        <v>16</v>
      </c>
      <c r="L2410" s="455">
        <v>8</v>
      </c>
      <c r="M2410" s="455">
        <v>17</v>
      </c>
      <c r="N2410" s="455">
        <v>9</v>
      </c>
      <c r="O2410" s="455">
        <v>19</v>
      </c>
      <c r="P2410" s="455">
        <v>24</v>
      </c>
      <c r="Q2410" s="455">
        <v>4</v>
      </c>
      <c r="R2410" s="455">
        <v>17</v>
      </c>
    </row>
    <row r="2411" spans="1:18">
      <c r="A2411" s="322" t="s">
        <v>290</v>
      </c>
      <c r="C2411" s="325">
        <v>2910599000</v>
      </c>
      <c r="D2411" s="322" t="s">
        <v>2750</v>
      </c>
      <c r="E2411" s="455">
        <v>663</v>
      </c>
      <c r="F2411" s="455">
        <v>844</v>
      </c>
      <c r="G2411" s="455">
        <v>2193</v>
      </c>
      <c r="H2411" s="455">
        <v>2957</v>
      </c>
      <c r="I2411" s="455">
        <v>24</v>
      </c>
      <c r="J2411" s="455">
        <v>15</v>
      </c>
      <c r="K2411" s="455">
        <v>15</v>
      </c>
      <c r="L2411" s="455">
        <v>124</v>
      </c>
      <c r="M2411" s="455">
        <v>21</v>
      </c>
      <c r="O2411" s="455">
        <v>26</v>
      </c>
      <c r="P2411" s="455">
        <v>29</v>
      </c>
      <c r="Q2411" s="455">
        <v>20</v>
      </c>
      <c r="R2411" s="455">
        <v>410</v>
      </c>
    </row>
    <row r="2412" spans="1:18">
      <c r="A2412" s="322" t="s">
        <v>290</v>
      </c>
      <c r="C2412" s="325">
        <v>2920103000</v>
      </c>
      <c r="D2412" s="322" t="s">
        <v>2751</v>
      </c>
      <c r="I2412" s="455">
        <v>3</v>
      </c>
      <c r="L2412" s="455">
        <v>158</v>
      </c>
      <c r="M2412" s="455">
        <v>317</v>
      </c>
      <c r="N2412" s="455">
        <v>236</v>
      </c>
      <c r="O2412" s="455">
        <v>192</v>
      </c>
      <c r="P2412" s="455">
        <v>248</v>
      </c>
      <c r="Q2412" s="455">
        <v>129</v>
      </c>
      <c r="R2412" s="455">
        <v>244</v>
      </c>
    </row>
    <row r="2413" spans="1:18">
      <c r="A2413" s="322" t="s">
        <v>290</v>
      </c>
      <c r="C2413" s="325">
        <v>2920105000</v>
      </c>
      <c r="D2413" s="322" t="s">
        <v>2752</v>
      </c>
      <c r="E2413" s="455">
        <v>107</v>
      </c>
      <c r="F2413" s="455">
        <v>504</v>
      </c>
      <c r="G2413" s="455">
        <v>1619</v>
      </c>
      <c r="H2413" s="455">
        <v>1427</v>
      </c>
      <c r="I2413" s="455">
        <v>558</v>
      </c>
      <c r="J2413" s="455">
        <v>1248</v>
      </c>
      <c r="K2413" s="455">
        <v>1581</v>
      </c>
      <c r="L2413" s="455">
        <v>1516</v>
      </c>
      <c r="M2413" s="455">
        <v>1606</v>
      </c>
      <c r="N2413" s="455">
        <v>1241</v>
      </c>
      <c r="O2413" s="455">
        <v>734</v>
      </c>
      <c r="P2413" s="455">
        <v>1091</v>
      </c>
      <c r="Q2413" s="455">
        <v>1806</v>
      </c>
      <c r="R2413" s="455">
        <v>1162</v>
      </c>
    </row>
    <row r="2414" spans="1:18">
      <c r="A2414" s="322" t="s">
        <v>290</v>
      </c>
      <c r="C2414" s="325">
        <v>2920210000</v>
      </c>
      <c r="D2414" s="322" t="s">
        <v>2753</v>
      </c>
      <c r="F2414" s="455">
        <v>3</v>
      </c>
      <c r="G2414" s="455">
        <v>32</v>
      </c>
      <c r="H2414" s="455">
        <v>101</v>
      </c>
      <c r="I2414" s="455">
        <v>71</v>
      </c>
      <c r="J2414" s="455">
        <v>114</v>
      </c>
      <c r="K2414" s="455">
        <v>50</v>
      </c>
      <c r="L2414" s="455">
        <v>227</v>
      </c>
      <c r="M2414" s="455">
        <v>111</v>
      </c>
      <c r="N2414" s="455">
        <v>101</v>
      </c>
      <c r="O2414" s="455">
        <v>496</v>
      </c>
      <c r="P2414" s="455">
        <v>775</v>
      </c>
      <c r="Q2414" s="455">
        <v>481</v>
      </c>
      <c r="R2414" s="455">
        <v>433</v>
      </c>
    </row>
    <row r="2415" spans="1:18">
      <c r="A2415" s="322" t="s">
        <v>290</v>
      </c>
      <c r="C2415" s="325">
        <v>2920221000</v>
      </c>
      <c r="D2415" s="322" t="s">
        <v>2754</v>
      </c>
      <c r="F2415" s="455">
        <v>58</v>
      </c>
    </row>
    <row r="2416" spans="1:18">
      <c r="A2416" s="322" t="s">
        <v>290</v>
      </c>
      <c r="C2416" s="325">
        <v>2920225000</v>
      </c>
      <c r="D2416" s="322" t="s">
        <v>2755</v>
      </c>
      <c r="E2416" s="455">
        <v>1</v>
      </c>
    </row>
    <row r="2417" spans="1:18">
      <c r="A2417" s="322" t="s">
        <v>290</v>
      </c>
      <c r="C2417" s="325">
        <v>2920230000</v>
      </c>
      <c r="D2417" s="322" t="s">
        <v>2756</v>
      </c>
      <c r="E2417" s="455">
        <v>1384</v>
      </c>
      <c r="F2417" s="455">
        <v>2043</v>
      </c>
      <c r="G2417" s="455">
        <v>2767</v>
      </c>
      <c r="H2417" s="455">
        <v>2474</v>
      </c>
      <c r="I2417" s="455">
        <v>855</v>
      </c>
      <c r="J2417" s="455">
        <v>1315</v>
      </c>
      <c r="K2417" s="455">
        <v>2187</v>
      </c>
      <c r="L2417" s="455">
        <v>2158</v>
      </c>
      <c r="M2417" s="455">
        <v>2190</v>
      </c>
      <c r="N2417" s="455">
        <v>2389</v>
      </c>
      <c r="O2417" s="455">
        <v>2097</v>
      </c>
      <c r="P2417" s="455">
        <v>2456</v>
      </c>
      <c r="Q2417" s="455">
        <v>2434</v>
      </c>
      <c r="R2417" s="455">
        <v>2496</v>
      </c>
    </row>
    <row r="2418" spans="1:18">
      <c r="A2418" s="322" t="s">
        <v>290</v>
      </c>
      <c r="C2418" s="325">
        <v>2920303000</v>
      </c>
      <c r="D2418" s="322" t="s">
        <v>2757</v>
      </c>
      <c r="L2418" s="455">
        <v>26</v>
      </c>
      <c r="M2418" s="455">
        <v>28</v>
      </c>
    </row>
    <row r="2419" spans="1:18">
      <c r="A2419" s="322" t="s">
        <v>290</v>
      </c>
      <c r="C2419" s="325">
        <v>2920305000</v>
      </c>
      <c r="D2419" s="322" t="s">
        <v>2758</v>
      </c>
      <c r="E2419" s="455">
        <v>179</v>
      </c>
      <c r="F2419" s="455">
        <v>1508</v>
      </c>
      <c r="G2419" s="455">
        <v>409</v>
      </c>
      <c r="H2419" s="455">
        <v>1255</v>
      </c>
      <c r="I2419" s="455">
        <v>156</v>
      </c>
      <c r="J2419" s="455">
        <v>917</v>
      </c>
      <c r="K2419" s="455">
        <v>1069</v>
      </c>
      <c r="L2419" s="455">
        <v>1085</v>
      </c>
      <c r="M2419" s="455">
        <v>1074</v>
      </c>
      <c r="N2419" s="455">
        <v>720</v>
      </c>
      <c r="O2419" s="455">
        <v>349</v>
      </c>
      <c r="P2419" s="455">
        <v>800</v>
      </c>
      <c r="Q2419" s="455">
        <v>1443</v>
      </c>
      <c r="R2419" s="455">
        <v>2563</v>
      </c>
    </row>
    <row r="2420" spans="1:18">
      <c r="A2420" s="322" t="s">
        <v>290</v>
      </c>
      <c r="C2420" s="325">
        <v>2920307000</v>
      </c>
      <c r="D2420" s="322" t="s">
        <v>2759</v>
      </c>
      <c r="I2420" s="455">
        <v>3109</v>
      </c>
      <c r="M2420" s="455">
        <v>16</v>
      </c>
      <c r="O2420" s="455">
        <v>2</v>
      </c>
    </row>
    <row r="2421" spans="1:18">
      <c r="A2421" s="322" t="s">
        <v>290</v>
      </c>
      <c r="C2421" s="325">
        <v>2920309000</v>
      </c>
      <c r="D2421" s="322" t="s">
        <v>2760</v>
      </c>
    </row>
    <row r="2422" spans="1:18">
      <c r="A2422" s="322" t="s">
        <v>290</v>
      </c>
      <c r="C2422" s="325">
        <v>2931100000</v>
      </c>
      <c r="D2422" s="322" t="s">
        <v>2761</v>
      </c>
      <c r="E2422" s="455">
        <v>8225184</v>
      </c>
      <c r="F2422" s="455">
        <v>5612028</v>
      </c>
      <c r="G2422" s="455">
        <v>4043788</v>
      </c>
      <c r="H2422" s="455">
        <v>1912146</v>
      </c>
      <c r="I2422" s="455">
        <v>503720</v>
      </c>
      <c r="J2422" s="455">
        <v>43535</v>
      </c>
      <c r="K2422" s="455">
        <v>38115</v>
      </c>
      <c r="L2422" s="455">
        <v>28037</v>
      </c>
      <c r="M2422" s="455">
        <v>1400113</v>
      </c>
      <c r="N2422" s="455">
        <v>2274252</v>
      </c>
      <c r="O2422" s="455">
        <v>2699159</v>
      </c>
      <c r="P2422" s="455">
        <v>3222068</v>
      </c>
      <c r="Q2422" s="455">
        <v>3614802</v>
      </c>
      <c r="R2422" s="455">
        <v>5005672</v>
      </c>
    </row>
    <row r="2423" spans="1:18">
      <c r="A2423" s="322" t="s">
        <v>290</v>
      </c>
      <c r="C2423" s="325">
        <v>2931223000</v>
      </c>
      <c r="D2423" s="322" t="s">
        <v>2762</v>
      </c>
      <c r="O2423" s="455">
        <v>136524</v>
      </c>
      <c r="P2423" s="455">
        <v>184112</v>
      </c>
      <c r="Q2423" s="455">
        <v>231470</v>
      </c>
      <c r="R2423" s="455">
        <v>234984</v>
      </c>
    </row>
    <row r="2424" spans="1:18">
      <c r="A2424" s="322" t="s">
        <v>290</v>
      </c>
      <c r="C2424" s="325">
        <v>2931225000</v>
      </c>
      <c r="D2424" s="322" t="s">
        <v>2763</v>
      </c>
      <c r="O2424" s="455">
        <v>35954</v>
      </c>
      <c r="P2424" s="455">
        <v>22512</v>
      </c>
      <c r="Q2424" s="455">
        <v>25086</v>
      </c>
      <c r="R2424" s="455">
        <v>20874</v>
      </c>
    </row>
    <row r="2425" spans="1:18">
      <c r="A2425" s="322" t="s">
        <v>290</v>
      </c>
      <c r="C2425" s="325">
        <v>2931227000</v>
      </c>
      <c r="D2425" s="322" t="s">
        <v>2764</v>
      </c>
      <c r="P2425" s="455">
        <v>15890</v>
      </c>
      <c r="Q2425" s="455">
        <v>25096</v>
      </c>
      <c r="R2425" s="455">
        <v>38415</v>
      </c>
    </row>
    <row r="2426" spans="1:18">
      <c r="A2426" s="322" t="s">
        <v>290</v>
      </c>
      <c r="C2426" s="325">
        <v>2931233000</v>
      </c>
      <c r="D2426" s="322" t="s">
        <v>2765</v>
      </c>
      <c r="E2426" s="455">
        <v>168148</v>
      </c>
      <c r="F2426" s="455">
        <v>281326</v>
      </c>
      <c r="G2426" s="455">
        <v>303572</v>
      </c>
      <c r="H2426" s="455">
        <v>323488</v>
      </c>
      <c r="I2426" s="455">
        <v>48854</v>
      </c>
      <c r="J2426" s="455">
        <v>36039</v>
      </c>
      <c r="K2426" s="455">
        <v>42921</v>
      </c>
      <c r="L2426" s="455">
        <v>37715</v>
      </c>
      <c r="M2426" s="455">
        <v>34667</v>
      </c>
      <c r="N2426" s="455">
        <v>28238</v>
      </c>
      <c r="O2426" s="455">
        <v>27283</v>
      </c>
      <c r="P2426" s="455">
        <v>34735</v>
      </c>
      <c r="Q2426" s="455">
        <v>39690</v>
      </c>
      <c r="R2426" s="455">
        <v>46971</v>
      </c>
    </row>
    <row r="2427" spans="1:18">
      <c r="A2427" s="322" t="s">
        <v>290</v>
      </c>
      <c r="C2427" s="325">
        <v>2931303000</v>
      </c>
      <c r="D2427" s="322" t="s">
        <v>2766</v>
      </c>
    </row>
    <row r="2428" spans="1:18">
      <c r="A2428" s="322" t="s">
        <v>290</v>
      </c>
      <c r="C2428" s="325">
        <v>2931308000</v>
      </c>
      <c r="D2428" s="322" t="s">
        <v>2767</v>
      </c>
    </row>
    <row r="2429" spans="1:18">
      <c r="A2429" s="322" t="s">
        <v>290</v>
      </c>
      <c r="C2429" s="325">
        <v>2932203000</v>
      </c>
      <c r="D2429" s="322" t="s">
        <v>2768</v>
      </c>
      <c r="L2429" s="455">
        <v>7064315</v>
      </c>
      <c r="M2429" s="455">
        <v>4587307</v>
      </c>
      <c r="N2429" s="455">
        <v>5360744</v>
      </c>
      <c r="O2429" s="455">
        <v>5214842</v>
      </c>
      <c r="P2429" s="455">
        <v>7011114</v>
      </c>
      <c r="Q2429" s="455">
        <v>7102055</v>
      </c>
      <c r="R2429" s="455">
        <v>6401624</v>
      </c>
    </row>
    <row r="2430" spans="1:18">
      <c r="A2430" s="322" t="s">
        <v>290</v>
      </c>
      <c r="C2430" s="325">
        <v>2899395600</v>
      </c>
      <c r="D2430" s="322" t="s">
        <v>2769</v>
      </c>
      <c r="Q2430" s="455">
        <v>1745</v>
      </c>
      <c r="R2430" s="455">
        <v>1778</v>
      </c>
    </row>
    <row r="2431" spans="1:18">
      <c r="A2431" s="322" t="s">
        <v>290</v>
      </c>
      <c r="C2431" s="325">
        <v>2932209000</v>
      </c>
      <c r="D2431" s="322" t="s">
        <v>2770</v>
      </c>
    </row>
    <row r="2432" spans="1:18">
      <c r="A2432" s="322" t="s">
        <v>290</v>
      </c>
      <c r="C2432" s="325">
        <v>2932301000</v>
      </c>
      <c r="D2432" s="322" t="s">
        <v>2771</v>
      </c>
      <c r="E2432" s="455">
        <v>1809</v>
      </c>
      <c r="F2432" s="455">
        <v>4671</v>
      </c>
      <c r="G2432" s="455">
        <v>13901</v>
      </c>
      <c r="H2432" s="455">
        <v>137183</v>
      </c>
      <c r="I2432" s="455">
        <v>38341</v>
      </c>
      <c r="J2432" s="455">
        <v>69165</v>
      </c>
      <c r="K2432" s="455">
        <v>89284</v>
      </c>
      <c r="L2432" s="455">
        <v>84369</v>
      </c>
      <c r="M2432" s="455">
        <v>68549</v>
      </c>
      <c r="N2432" s="455">
        <v>24210</v>
      </c>
      <c r="O2432" s="455">
        <v>16107</v>
      </c>
      <c r="P2432" s="455">
        <v>11462</v>
      </c>
      <c r="Q2432" s="455">
        <v>11633</v>
      </c>
      <c r="R2432" s="455">
        <v>3356</v>
      </c>
    </row>
    <row r="2433" spans="1:18">
      <c r="A2433" s="322" t="s">
        <v>290</v>
      </c>
      <c r="C2433" s="325">
        <v>2932302000</v>
      </c>
      <c r="D2433" s="322" t="s">
        <v>2772</v>
      </c>
      <c r="H2433" s="455">
        <v>604017</v>
      </c>
      <c r="I2433" s="455">
        <v>96073</v>
      </c>
      <c r="J2433" s="455">
        <v>39783</v>
      </c>
      <c r="K2433" s="455">
        <v>30926</v>
      </c>
      <c r="L2433" s="455">
        <v>21569</v>
      </c>
      <c r="M2433" s="455">
        <v>7740</v>
      </c>
      <c r="N2433" s="455">
        <v>14610</v>
      </c>
      <c r="O2433" s="455">
        <v>3852</v>
      </c>
      <c r="P2433" s="455">
        <v>1960</v>
      </c>
    </row>
    <row r="2434" spans="1:18">
      <c r="A2434" s="322" t="s">
        <v>290</v>
      </c>
      <c r="C2434" s="325">
        <v>2932303300</v>
      </c>
      <c r="D2434" s="322" t="s">
        <v>2773</v>
      </c>
      <c r="K2434" s="455">
        <v>6694</v>
      </c>
      <c r="L2434" s="455">
        <v>12323</v>
      </c>
      <c r="M2434" s="455">
        <v>13633</v>
      </c>
      <c r="N2434" s="455">
        <v>23074</v>
      </c>
      <c r="O2434" s="455">
        <v>34378</v>
      </c>
      <c r="P2434" s="455">
        <v>40737</v>
      </c>
      <c r="Q2434" s="455">
        <v>54408</v>
      </c>
      <c r="R2434" s="455">
        <v>68200</v>
      </c>
    </row>
    <row r="2435" spans="1:18">
      <c r="A2435" s="322" t="s">
        <v>290</v>
      </c>
      <c r="C2435" s="325">
        <v>2932303600</v>
      </c>
      <c r="D2435" s="322" t="s">
        <v>2774</v>
      </c>
      <c r="K2435" s="455">
        <v>89706</v>
      </c>
      <c r="L2435" s="455">
        <v>59000</v>
      </c>
      <c r="M2435" s="455">
        <v>48690</v>
      </c>
      <c r="N2435" s="455">
        <v>44460</v>
      </c>
      <c r="O2435" s="455">
        <v>51572</v>
      </c>
      <c r="P2435" s="455">
        <v>38004</v>
      </c>
      <c r="Q2435" s="455">
        <v>33463</v>
      </c>
      <c r="R2435" s="455">
        <v>27880</v>
      </c>
    </row>
    <row r="2436" spans="1:18">
      <c r="A2436" s="322" t="s">
        <v>290</v>
      </c>
      <c r="C2436" s="325">
        <v>2932306300</v>
      </c>
      <c r="D2436" s="322" t="s">
        <v>2775</v>
      </c>
      <c r="F2436" s="455">
        <v>109589</v>
      </c>
      <c r="G2436" s="455">
        <v>257563</v>
      </c>
      <c r="H2436" s="455">
        <v>351579</v>
      </c>
      <c r="I2436" s="455">
        <v>149888</v>
      </c>
      <c r="J2436" s="455">
        <v>184422</v>
      </c>
      <c r="K2436" s="455">
        <v>199959</v>
      </c>
      <c r="L2436" s="455">
        <v>259193</v>
      </c>
      <c r="M2436" s="455">
        <v>202993</v>
      </c>
      <c r="N2436" s="455">
        <v>283110</v>
      </c>
      <c r="O2436" s="455">
        <v>327640</v>
      </c>
      <c r="P2436" s="455">
        <v>268800</v>
      </c>
      <c r="Q2436" s="455">
        <v>280986</v>
      </c>
      <c r="R2436" s="455">
        <v>604643</v>
      </c>
    </row>
    <row r="2437" spans="1:18">
      <c r="A2437" s="322" t="s">
        <v>290</v>
      </c>
      <c r="C2437" s="325">
        <v>2932306700</v>
      </c>
      <c r="D2437" s="322" t="s">
        <v>2776</v>
      </c>
      <c r="E2437" s="455">
        <v>2665</v>
      </c>
      <c r="F2437" s="455">
        <v>2341</v>
      </c>
      <c r="G2437" s="455">
        <v>2965</v>
      </c>
      <c r="H2437" s="455">
        <v>1857</v>
      </c>
      <c r="I2437" s="455">
        <v>260</v>
      </c>
      <c r="K2437" s="455">
        <v>2895</v>
      </c>
      <c r="L2437" s="455">
        <v>3398</v>
      </c>
      <c r="M2437" s="455">
        <v>4268</v>
      </c>
      <c r="N2437" s="455">
        <v>8167</v>
      </c>
      <c r="O2437" s="455">
        <v>6959</v>
      </c>
      <c r="P2437" s="455">
        <v>5822</v>
      </c>
      <c r="Q2437" s="455">
        <v>5664</v>
      </c>
      <c r="R2437" s="455">
        <v>6193</v>
      </c>
    </row>
    <row r="2438" spans="1:18">
      <c r="A2438" s="322" t="s">
        <v>290</v>
      </c>
      <c r="C2438" s="325">
        <v>2932309000</v>
      </c>
      <c r="D2438" s="322" t="s">
        <v>2777</v>
      </c>
    </row>
    <row r="2439" spans="1:18">
      <c r="A2439" s="322" t="s">
        <v>290</v>
      </c>
      <c r="C2439" s="325">
        <v>3011213000</v>
      </c>
      <c r="D2439" s="322" t="s">
        <v>2778</v>
      </c>
    </row>
    <row r="2440" spans="1:18">
      <c r="A2440" s="322" t="s">
        <v>290</v>
      </c>
      <c r="C2440" s="325">
        <v>3011215000</v>
      </c>
      <c r="D2440" s="322" t="s">
        <v>2779</v>
      </c>
      <c r="M2440" s="455">
        <v>1</v>
      </c>
      <c r="R2440" s="455">
        <v>532</v>
      </c>
    </row>
    <row r="2441" spans="1:18">
      <c r="A2441" s="322" t="s">
        <v>290</v>
      </c>
      <c r="C2441" s="325">
        <v>3011313000</v>
      </c>
      <c r="D2441" s="322" t="s">
        <v>2780</v>
      </c>
      <c r="J2441" s="455">
        <v>1</v>
      </c>
      <c r="N2441" s="455">
        <v>45</v>
      </c>
    </row>
    <row r="2442" spans="1:18">
      <c r="A2442" s="322" t="s">
        <v>290</v>
      </c>
      <c r="C2442" s="325">
        <v>3011320000</v>
      </c>
      <c r="D2442" s="322" t="s">
        <v>2781</v>
      </c>
    </row>
    <row r="2443" spans="1:18">
      <c r="A2443" s="322" t="s">
        <v>290</v>
      </c>
      <c r="C2443" s="325">
        <v>3011335000</v>
      </c>
      <c r="D2443" s="322" t="s">
        <v>2782</v>
      </c>
      <c r="M2443" s="455">
        <v>11</v>
      </c>
    </row>
    <row r="2444" spans="1:18">
      <c r="A2444" s="322" t="s">
        <v>290</v>
      </c>
      <c r="C2444" s="325">
        <v>3011500000</v>
      </c>
      <c r="D2444" s="322" t="s">
        <v>2783</v>
      </c>
      <c r="E2444" s="455">
        <v>192</v>
      </c>
      <c r="F2444" s="455">
        <v>213</v>
      </c>
      <c r="G2444" s="455">
        <v>191</v>
      </c>
      <c r="H2444" s="455">
        <v>184</v>
      </c>
      <c r="I2444" s="455">
        <v>198</v>
      </c>
      <c r="J2444" s="455">
        <v>147</v>
      </c>
      <c r="M2444" s="455">
        <v>4</v>
      </c>
      <c r="N2444" s="455">
        <v>56</v>
      </c>
      <c r="O2444" s="455">
        <v>38</v>
      </c>
      <c r="R2444" s="455">
        <v>53</v>
      </c>
    </row>
    <row r="2445" spans="1:18">
      <c r="A2445" s="322" t="s">
        <v>290</v>
      </c>
      <c r="C2445" s="325">
        <v>3011910000</v>
      </c>
      <c r="D2445" s="322" t="s">
        <v>2784</v>
      </c>
    </row>
    <row r="2446" spans="1:18">
      <c r="A2446" s="322" t="s">
        <v>290</v>
      </c>
      <c r="C2446" s="325">
        <v>3011920000</v>
      </c>
      <c r="D2446" s="322" t="s">
        <v>2785</v>
      </c>
    </row>
    <row r="2447" spans="1:18">
      <c r="A2447" s="322" t="s">
        <v>290</v>
      </c>
      <c r="C2447" s="325">
        <v>3012110000</v>
      </c>
      <c r="D2447" s="322" t="s">
        <v>2786</v>
      </c>
      <c r="E2447" s="455">
        <v>208</v>
      </c>
      <c r="F2447" s="455">
        <v>379</v>
      </c>
      <c r="G2447" s="455">
        <v>386</v>
      </c>
      <c r="H2447" s="455">
        <v>107</v>
      </c>
      <c r="I2447" s="455">
        <v>43</v>
      </c>
      <c r="J2447" s="455">
        <v>42</v>
      </c>
      <c r="K2447" s="455">
        <v>49</v>
      </c>
      <c r="L2447" s="455">
        <v>19</v>
      </c>
      <c r="M2447" s="455">
        <v>35</v>
      </c>
      <c r="N2447" s="455">
        <v>43</v>
      </c>
      <c r="O2447" s="455">
        <v>50</v>
      </c>
      <c r="P2447" s="455">
        <v>49</v>
      </c>
      <c r="Q2447" s="455">
        <v>185</v>
      </c>
      <c r="R2447" s="455">
        <v>178</v>
      </c>
    </row>
    <row r="2448" spans="1:18">
      <c r="A2448" s="322" t="s">
        <v>290</v>
      </c>
      <c r="C2448" s="325">
        <v>3012193000</v>
      </c>
      <c r="D2448" s="322" t="s">
        <v>2787</v>
      </c>
      <c r="H2448" s="455">
        <v>112</v>
      </c>
      <c r="J2448" s="455">
        <v>173</v>
      </c>
    </row>
    <row r="2449" spans="1:18">
      <c r="A2449" s="322" t="s">
        <v>290</v>
      </c>
      <c r="C2449" s="325">
        <v>3012197000</v>
      </c>
      <c r="D2449" s="322" t="s">
        <v>2788</v>
      </c>
      <c r="E2449" s="455">
        <v>304</v>
      </c>
      <c r="F2449" s="455">
        <v>446</v>
      </c>
      <c r="G2449" s="455">
        <v>359</v>
      </c>
      <c r="H2449" s="455">
        <v>324</v>
      </c>
      <c r="I2449" s="455">
        <v>237</v>
      </c>
      <c r="J2449" s="455">
        <v>225</v>
      </c>
      <c r="K2449" s="455">
        <v>470</v>
      </c>
      <c r="L2449" s="455">
        <v>369</v>
      </c>
      <c r="M2449" s="455">
        <v>368</v>
      </c>
      <c r="N2449" s="455">
        <v>415</v>
      </c>
      <c r="O2449" s="455">
        <v>461</v>
      </c>
      <c r="P2449" s="455">
        <v>698</v>
      </c>
      <c r="Q2449" s="455">
        <v>973</v>
      </c>
      <c r="R2449" s="455">
        <v>968</v>
      </c>
    </row>
    <row r="2450" spans="1:18">
      <c r="A2450" s="322" t="s">
        <v>290</v>
      </c>
      <c r="C2450" s="325">
        <v>3020130000</v>
      </c>
      <c r="D2450" s="322" t="s">
        <v>2789</v>
      </c>
      <c r="E2450" s="455">
        <v>40</v>
      </c>
      <c r="K2450" s="455">
        <v>7</v>
      </c>
      <c r="L2450" s="455">
        <v>16</v>
      </c>
      <c r="M2450" s="455">
        <v>17</v>
      </c>
      <c r="N2450" s="455">
        <v>21</v>
      </c>
      <c r="O2450" s="455">
        <v>7</v>
      </c>
      <c r="P2450" s="455">
        <v>1</v>
      </c>
      <c r="Q2450" s="455">
        <v>1</v>
      </c>
    </row>
    <row r="2451" spans="1:18">
      <c r="A2451" s="322" t="s">
        <v>290</v>
      </c>
      <c r="C2451" s="325">
        <v>3020310000</v>
      </c>
      <c r="D2451" s="322" t="s">
        <v>2790</v>
      </c>
      <c r="F2451" s="455">
        <v>617</v>
      </c>
      <c r="G2451" s="455">
        <v>631</v>
      </c>
    </row>
    <row r="2452" spans="1:18">
      <c r="A2452" s="322" t="s">
        <v>290</v>
      </c>
      <c r="C2452" s="325">
        <v>3020403000</v>
      </c>
      <c r="D2452" s="322" t="s">
        <v>2791</v>
      </c>
    </row>
    <row r="2453" spans="1:18">
      <c r="A2453" s="322" t="s">
        <v>290</v>
      </c>
      <c r="C2453" s="325">
        <v>3020406000</v>
      </c>
      <c r="D2453" s="322" t="s">
        <v>2792</v>
      </c>
    </row>
    <row r="2454" spans="1:18">
      <c r="A2454" s="322" t="s">
        <v>290</v>
      </c>
      <c r="C2454" s="325">
        <v>3020407000</v>
      </c>
      <c r="D2454" s="322" t="s">
        <v>2793</v>
      </c>
    </row>
    <row r="2455" spans="1:18">
      <c r="A2455" s="322" t="s">
        <v>290</v>
      </c>
      <c r="C2455" s="325">
        <v>3020910000</v>
      </c>
      <c r="D2455" s="322" t="s">
        <v>2794</v>
      </c>
    </row>
    <row r="2456" spans="1:18">
      <c r="A2456" s="322" t="s">
        <v>290</v>
      </c>
      <c r="C2456" s="325">
        <v>3030110000</v>
      </c>
      <c r="D2456" s="322" t="s">
        <v>2795</v>
      </c>
      <c r="E2456" s="455">
        <v>3</v>
      </c>
      <c r="F2456" s="455">
        <v>11</v>
      </c>
      <c r="G2456" s="455">
        <v>8</v>
      </c>
      <c r="H2456" s="455">
        <v>10</v>
      </c>
      <c r="I2456" s="455">
        <v>5</v>
      </c>
      <c r="J2456" s="455">
        <v>11</v>
      </c>
      <c r="K2456" s="455">
        <v>6</v>
      </c>
      <c r="L2456" s="455">
        <v>3</v>
      </c>
      <c r="M2456" s="455">
        <v>5</v>
      </c>
      <c r="N2456" s="455">
        <v>8</v>
      </c>
      <c r="O2456" s="455">
        <v>2</v>
      </c>
      <c r="P2456" s="455">
        <v>1</v>
      </c>
      <c r="Q2456" s="455">
        <v>2</v>
      </c>
      <c r="R2456" s="455">
        <v>2</v>
      </c>
    </row>
    <row r="2457" spans="1:18">
      <c r="A2457" s="322" t="s">
        <v>290</v>
      </c>
      <c r="C2457" s="325">
        <v>3030200000</v>
      </c>
      <c r="D2457" s="322" t="s">
        <v>2796</v>
      </c>
      <c r="E2457" s="455">
        <v>15</v>
      </c>
      <c r="F2457" s="455">
        <v>15</v>
      </c>
      <c r="G2457" s="455">
        <v>15</v>
      </c>
    </row>
    <row r="2458" spans="1:18">
      <c r="A2458" s="322" t="s">
        <v>290</v>
      </c>
      <c r="C2458" s="325">
        <v>3030320000</v>
      </c>
      <c r="D2458" s="322" t="s">
        <v>2797</v>
      </c>
      <c r="E2458" s="455">
        <v>7</v>
      </c>
      <c r="F2458" s="455">
        <v>3</v>
      </c>
      <c r="G2458" s="455">
        <v>6</v>
      </c>
      <c r="H2458" s="455">
        <v>12</v>
      </c>
      <c r="I2458" s="455">
        <v>15</v>
      </c>
      <c r="J2458" s="455">
        <v>11</v>
      </c>
      <c r="K2458" s="455">
        <v>15</v>
      </c>
      <c r="L2458" s="455">
        <v>15</v>
      </c>
      <c r="M2458" s="455">
        <v>13</v>
      </c>
      <c r="N2458" s="455">
        <v>14</v>
      </c>
      <c r="O2458" s="455">
        <v>24</v>
      </c>
      <c r="P2458" s="455">
        <v>9</v>
      </c>
      <c r="Q2458" s="455">
        <v>8</v>
      </c>
      <c r="R2458" s="455">
        <v>11</v>
      </c>
    </row>
    <row r="2459" spans="1:18">
      <c r="A2459" s="322" t="s">
        <v>290</v>
      </c>
      <c r="C2459" s="325">
        <v>2932305000</v>
      </c>
      <c r="D2459" s="322" t="s">
        <v>2798</v>
      </c>
      <c r="Q2459" s="455">
        <v>53</v>
      </c>
      <c r="R2459" s="455">
        <v>140</v>
      </c>
    </row>
    <row r="2460" spans="1:18">
      <c r="A2460" s="322" t="s">
        <v>290</v>
      </c>
      <c r="C2460" s="325">
        <v>3030509000</v>
      </c>
      <c r="D2460" s="322" t="s">
        <v>2799</v>
      </c>
    </row>
    <row r="2461" spans="1:18">
      <c r="A2461" s="322" t="s">
        <v>290</v>
      </c>
      <c r="C2461" s="325">
        <v>2932306100</v>
      </c>
      <c r="D2461" s="322" t="s">
        <v>2800</v>
      </c>
    </row>
    <row r="2462" spans="1:18">
      <c r="A2462" s="322" t="s">
        <v>290</v>
      </c>
      <c r="C2462" s="325">
        <v>3030605000</v>
      </c>
      <c r="D2462" s="322" t="s">
        <v>2801</v>
      </c>
    </row>
    <row r="2463" spans="1:18">
      <c r="A2463" s="322" t="s">
        <v>290</v>
      </c>
      <c r="C2463" s="325">
        <v>3030607000</v>
      </c>
      <c r="D2463" s="322" t="s">
        <v>2802</v>
      </c>
    </row>
    <row r="2464" spans="1:18">
      <c r="A2464" s="322" t="s">
        <v>290</v>
      </c>
      <c r="C2464" s="325">
        <v>3091130000</v>
      </c>
      <c r="D2464" s="322" t="s">
        <v>2803</v>
      </c>
      <c r="M2464" s="455">
        <v>14814</v>
      </c>
      <c r="N2464" s="455">
        <v>5977</v>
      </c>
      <c r="O2464" s="455">
        <v>2721</v>
      </c>
      <c r="P2464" s="455">
        <v>4417</v>
      </c>
      <c r="Q2464" s="455">
        <v>10241</v>
      </c>
      <c r="R2464" s="455">
        <v>21627</v>
      </c>
    </row>
    <row r="2465" spans="1:18">
      <c r="A2465" s="322" t="s">
        <v>290</v>
      </c>
      <c r="C2465" s="325">
        <v>3092100000</v>
      </c>
      <c r="D2465" s="322" t="s">
        <v>2804</v>
      </c>
      <c r="N2465" s="455">
        <v>230776</v>
      </c>
      <c r="O2465" s="455">
        <v>255601</v>
      </c>
      <c r="P2465" s="455">
        <v>109297</v>
      </c>
      <c r="Q2465" s="455">
        <v>166191</v>
      </c>
      <c r="R2465" s="455">
        <v>270776</v>
      </c>
    </row>
    <row r="2466" spans="1:18">
      <c r="A2466" s="322" t="s">
        <v>290</v>
      </c>
      <c r="C2466" s="325">
        <v>3092105000</v>
      </c>
      <c r="D2466" s="322" t="s">
        <v>2805</v>
      </c>
      <c r="E2466" s="455">
        <v>417769</v>
      </c>
      <c r="F2466" s="455">
        <v>330346</v>
      </c>
      <c r="G2466" s="455">
        <v>404644</v>
      </c>
      <c r="H2466" s="455">
        <v>389264</v>
      </c>
      <c r="I2466" s="455">
        <v>309677</v>
      </c>
      <c r="J2466" s="455">
        <v>346423</v>
      </c>
      <c r="K2466" s="455">
        <v>327188</v>
      </c>
      <c r="L2466" s="455">
        <v>296869</v>
      </c>
      <c r="M2466" s="455">
        <v>292566</v>
      </c>
    </row>
    <row r="2467" spans="1:18">
      <c r="A2467" s="322" t="s">
        <v>290</v>
      </c>
      <c r="C2467" s="325">
        <v>3092203000</v>
      </c>
      <c r="D2467" s="322" t="s">
        <v>2806</v>
      </c>
      <c r="E2467" s="455">
        <v>4134</v>
      </c>
      <c r="F2467" s="455">
        <v>4564</v>
      </c>
      <c r="G2467" s="455">
        <v>2784</v>
      </c>
      <c r="H2467" s="455">
        <v>1137</v>
      </c>
      <c r="I2467" s="455">
        <v>1413</v>
      </c>
      <c r="J2467" s="455">
        <v>561</v>
      </c>
      <c r="K2467" s="455">
        <v>248</v>
      </c>
      <c r="L2467" s="455">
        <v>481</v>
      </c>
      <c r="M2467" s="455">
        <v>1726</v>
      </c>
      <c r="N2467" s="455">
        <v>4811</v>
      </c>
      <c r="O2467" s="455">
        <v>916</v>
      </c>
      <c r="P2467" s="455">
        <v>148</v>
      </c>
      <c r="Q2467" s="455">
        <v>526</v>
      </c>
      <c r="R2467" s="455">
        <v>489</v>
      </c>
    </row>
    <row r="2468" spans="1:18">
      <c r="A2468" s="322" t="s">
        <v>290</v>
      </c>
      <c r="C2468" s="325">
        <v>3092209000</v>
      </c>
      <c r="D2468" s="322" t="s">
        <v>2807</v>
      </c>
    </row>
    <row r="2469" spans="1:18">
      <c r="A2469" s="322" t="s">
        <v>290</v>
      </c>
      <c r="C2469" s="325">
        <v>3092301000</v>
      </c>
      <c r="D2469" s="322" t="s">
        <v>2808</v>
      </c>
      <c r="E2469" s="455">
        <v>284232</v>
      </c>
      <c r="F2469" s="455">
        <v>388186</v>
      </c>
      <c r="G2469" s="455">
        <v>497885</v>
      </c>
      <c r="H2469" s="455">
        <v>429724</v>
      </c>
      <c r="I2469" s="455">
        <v>313279</v>
      </c>
      <c r="J2469" s="455">
        <v>376296</v>
      </c>
      <c r="K2469" s="455">
        <v>362491</v>
      </c>
      <c r="L2469" s="455">
        <v>297121</v>
      </c>
      <c r="M2469" s="455">
        <v>315328</v>
      </c>
      <c r="N2469" s="455">
        <v>236886</v>
      </c>
      <c r="O2469" s="455">
        <v>238263</v>
      </c>
      <c r="P2469" s="455">
        <v>56476</v>
      </c>
      <c r="Q2469" s="455">
        <v>141873</v>
      </c>
      <c r="R2469" s="455">
        <v>291549</v>
      </c>
    </row>
    <row r="2470" spans="1:18">
      <c r="A2470" s="322" t="s">
        <v>290</v>
      </c>
      <c r="C2470" s="325">
        <v>3092303000</v>
      </c>
      <c r="D2470" s="322" t="s">
        <v>2809</v>
      </c>
    </row>
    <row r="2471" spans="1:18">
      <c r="A2471" s="322" t="s">
        <v>290</v>
      </c>
      <c r="C2471" s="325">
        <v>3092306000</v>
      </c>
      <c r="D2471" s="322" t="s">
        <v>2810</v>
      </c>
    </row>
    <row r="2472" spans="1:18">
      <c r="A2472" s="322" t="s">
        <v>290</v>
      </c>
      <c r="C2472" s="325">
        <v>3092307000</v>
      </c>
      <c r="D2472" s="322" t="s">
        <v>2811</v>
      </c>
    </row>
    <row r="2473" spans="1:18">
      <c r="A2473" s="322" t="s">
        <v>290</v>
      </c>
      <c r="C2473" s="325">
        <v>3092309000</v>
      </c>
      <c r="D2473" s="322" t="s">
        <v>2812</v>
      </c>
    </row>
    <row r="2474" spans="1:18">
      <c r="A2474" s="322" t="s">
        <v>290</v>
      </c>
      <c r="C2474" s="325">
        <v>3092403000</v>
      </c>
      <c r="D2474" s="322" t="s">
        <v>2813</v>
      </c>
      <c r="E2474" s="455">
        <v>6411</v>
      </c>
      <c r="F2474" s="455">
        <v>8679</v>
      </c>
      <c r="G2474" s="455">
        <v>11239</v>
      </c>
      <c r="H2474" s="455">
        <v>7881</v>
      </c>
      <c r="I2474" s="455">
        <v>4613</v>
      </c>
      <c r="J2474" s="455">
        <v>15197</v>
      </c>
      <c r="K2474" s="455">
        <v>32047</v>
      </c>
      <c r="L2474" s="455">
        <v>46548</v>
      </c>
      <c r="M2474" s="455">
        <v>55986</v>
      </c>
      <c r="N2474" s="455">
        <v>61660</v>
      </c>
      <c r="O2474" s="455">
        <v>60169</v>
      </c>
      <c r="P2474" s="455">
        <v>48936</v>
      </c>
      <c r="Q2474" s="455">
        <v>33613</v>
      </c>
      <c r="R2474" s="455">
        <v>30680</v>
      </c>
    </row>
    <row r="2475" spans="1:18">
      <c r="A2475" s="322" t="s">
        <v>290</v>
      </c>
      <c r="C2475" s="325">
        <v>3092405000</v>
      </c>
      <c r="D2475" s="322" t="s">
        <v>2814</v>
      </c>
    </row>
    <row r="2476" spans="1:18">
      <c r="A2476" s="322" t="s">
        <v>290</v>
      </c>
      <c r="C2476" s="325">
        <v>3099100000</v>
      </c>
      <c r="D2476" s="322" t="s">
        <v>2815</v>
      </c>
      <c r="E2476" s="455">
        <v>2261</v>
      </c>
      <c r="F2476" s="455">
        <v>1960</v>
      </c>
      <c r="G2476" s="455">
        <v>1575</v>
      </c>
      <c r="H2476" s="455">
        <v>1274</v>
      </c>
      <c r="I2476" s="455">
        <v>909</v>
      </c>
      <c r="J2476" s="455">
        <v>1378</v>
      </c>
      <c r="K2476" s="455">
        <v>1390</v>
      </c>
      <c r="L2476" s="455">
        <v>526</v>
      </c>
      <c r="M2476" s="455">
        <v>1866</v>
      </c>
      <c r="N2476" s="455">
        <v>1325</v>
      </c>
      <c r="O2476" s="455">
        <v>1018</v>
      </c>
      <c r="P2476" s="455">
        <v>1156</v>
      </c>
      <c r="Q2476" s="455">
        <v>4562</v>
      </c>
      <c r="R2476" s="455">
        <v>4126</v>
      </c>
    </row>
    <row r="2477" spans="1:18">
      <c r="A2477" s="322" t="s">
        <v>290</v>
      </c>
      <c r="C2477" s="325">
        <v>3100115000</v>
      </c>
      <c r="D2477" s="322" t="s">
        <v>2816</v>
      </c>
      <c r="N2477" s="455">
        <v>8862</v>
      </c>
      <c r="O2477" s="455">
        <v>12084</v>
      </c>
      <c r="P2477" s="455">
        <v>9287</v>
      </c>
      <c r="Q2477" s="455">
        <v>10296</v>
      </c>
      <c r="R2477" s="455">
        <v>10792</v>
      </c>
    </row>
    <row r="2478" spans="1:18">
      <c r="A2478" s="322" t="s">
        <v>290</v>
      </c>
      <c r="C2478" s="325">
        <v>3100115500</v>
      </c>
      <c r="D2478" s="322" t="s">
        <v>2817</v>
      </c>
      <c r="E2478" s="455">
        <v>5187</v>
      </c>
      <c r="F2478" s="455">
        <v>1304</v>
      </c>
      <c r="G2478" s="455">
        <v>102332</v>
      </c>
      <c r="H2478" s="455">
        <v>125484</v>
      </c>
      <c r="I2478" s="455">
        <v>119010</v>
      </c>
      <c r="J2478" s="455">
        <v>169194</v>
      </c>
      <c r="K2478" s="455">
        <v>145452</v>
      </c>
      <c r="L2478" s="455">
        <v>29245</v>
      </c>
      <c r="M2478" s="455">
        <v>4894</v>
      </c>
    </row>
    <row r="2479" spans="1:18">
      <c r="A2479" s="322" t="s">
        <v>290</v>
      </c>
      <c r="C2479" s="325">
        <v>3100115900</v>
      </c>
      <c r="D2479" s="322" t="s">
        <v>2818</v>
      </c>
      <c r="G2479" s="455">
        <v>1</v>
      </c>
    </row>
    <row r="2480" spans="1:18">
      <c r="A2480" s="322" t="s">
        <v>290</v>
      </c>
      <c r="C2480" s="325">
        <v>3100117000</v>
      </c>
      <c r="D2480" s="322" t="s">
        <v>2819</v>
      </c>
      <c r="E2480" s="455">
        <v>8017</v>
      </c>
      <c r="F2480" s="455">
        <v>56473</v>
      </c>
      <c r="G2480" s="455">
        <v>32594</v>
      </c>
      <c r="H2480" s="455">
        <v>39453</v>
      </c>
      <c r="I2480" s="455">
        <v>15145</v>
      </c>
      <c r="J2480" s="455">
        <v>13946</v>
      </c>
      <c r="K2480" s="455">
        <v>72252</v>
      </c>
      <c r="L2480" s="455">
        <v>70280</v>
      </c>
      <c r="M2480" s="455">
        <v>72524</v>
      </c>
      <c r="N2480" s="455">
        <v>97986</v>
      </c>
      <c r="O2480" s="455">
        <v>110559</v>
      </c>
      <c r="P2480" s="455">
        <v>65939</v>
      </c>
      <c r="Q2480" s="455">
        <v>65552</v>
      </c>
      <c r="R2480" s="455">
        <v>88211</v>
      </c>
    </row>
    <row r="2481" spans="1:18">
      <c r="A2481" s="322" t="s">
        <v>290</v>
      </c>
      <c r="C2481" s="325">
        <v>3100117010</v>
      </c>
      <c r="D2481" s="322" t="s">
        <v>2820</v>
      </c>
      <c r="E2481" s="455">
        <v>5222</v>
      </c>
      <c r="F2481" s="455">
        <v>4282</v>
      </c>
      <c r="G2481" s="455">
        <v>3923</v>
      </c>
      <c r="H2481" s="455">
        <v>10679</v>
      </c>
      <c r="I2481" s="455">
        <v>4552</v>
      </c>
      <c r="J2481" s="455">
        <v>2414</v>
      </c>
      <c r="K2481" s="455">
        <v>15081</v>
      </c>
      <c r="L2481" s="455">
        <v>14325</v>
      </c>
      <c r="M2481" s="455">
        <v>26912</v>
      </c>
    </row>
    <row r="2482" spans="1:18">
      <c r="A2482" s="322" t="s">
        <v>290</v>
      </c>
      <c r="C2482" s="325">
        <v>3100117080</v>
      </c>
      <c r="D2482" s="322" t="s">
        <v>2821</v>
      </c>
      <c r="E2482" s="455">
        <v>2795</v>
      </c>
      <c r="F2482" s="455">
        <v>52191</v>
      </c>
      <c r="G2482" s="455">
        <v>28671</v>
      </c>
      <c r="H2482" s="455">
        <v>28774</v>
      </c>
      <c r="I2482" s="455">
        <v>10593</v>
      </c>
      <c r="J2482" s="455">
        <v>11532</v>
      </c>
      <c r="K2482" s="455">
        <v>57171</v>
      </c>
      <c r="L2482" s="455">
        <v>55955</v>
      </c>
      <c r="M2482" s="455">
        <v>45612</v>
      </c>
    </row>
    <row r="2483" spans="1:18">
      <c r="A2483" s="322" t="s">
        <v>290</v>
      </c>
      <c r="C2483" s="325">
        <v>3100119000</v>
      </c>
      <c r="D2483" s="322" t="s">
        <v>2822</v>
      </c>
      <c r="E2483" s="455">
        <v>44071</v>
      </c>
      <c r="F2483" s="455">
        <v>49158</v>
      </c>
      <c r="G2483" s="455">
        <v>35622</v>
      </c>
      <c r="H2483" s="455">
        <v>17333</v>
      </c>
      <c r="I2483" s="455">
        <v>4658</v>
      </c>
      <c r="J2483" s="455">
        <v>5264</v>
      </c>
      <c r="K2483" s="455">
        <v>12238</v>
      </c>
      <c r="L2483" s="455">
        <v>6380</v>
      </c>
      <c r="M2483" s="455">
        <v>6980</v>
      </c>
      <c r="N2483" s="455">
        <v>12817</v>
      </c>
      <c r="O2483" s="455">
        <v>12579</v>
      </c>
      <c r="P2483" s="455">
        <v>18460</v>
      </c>
      <c r="Q2483" s="455">
        <v>29130</v>
      </c>
      <c r="R2483" s="455">
        <v>29959</v>
      </c>
    </row>
    <row r="2484" spans="1:18">
      <c r="A2484" s="322" t="s">
        <v>290</v>
      </c>
      <c r="C2484" s="325">
        <v>3100121000</v>
      </c>
      <c r="D2484" s="322" t="s">
        <v>2823</v>
      </c>
      <c r="E2484" s="455">
        <v>45894</v>
      </c>
      <c r="F2484" s="455">
        <v>70360</v>
      </c>
      <c r="G2484" s="455">
        <v>128159</v>
      </c>
      <c r="H2484" s="455">
        <v>119592</v>
      </c>
      <c r="I2484" s="455">
        <v>90702</v>
      </c>
      <c r="J2484" s="455">
        <v>78913</v>
      </c>
      <c r="K2484" s="455">
        <v>88968</v>
      </c>
      <c r="L2484" s="455">
        <v>144061</v>
      </c>
      <c r="M2484" s="455">
        <v>215233</v>
      </c>
      <c r="N2484" s="455">
        <v>238770</v>
      </c>
      <c r="O2484" s="455">
        <v>238689</v>
      </c>
      <c r="P2484" s="455">
        <v>253027</v>
      </c>
      <c r="Q2484" s="455">
        <v>231135</v>
      </c>
      <c r="R2484" s="455">
        <v>277820</v>
      </c>
    </row>
    <row r="2485" spans="1:18">
      <c r="A2485" s="322" t="s">
        <v>290</v>
      </c>
      <c r="C2485" s="325">
        <v>3100121010</v>
      </c>
      <c r="D2485" s="322" t="s">
        <v>2824</v>
      </c>
      <c r="E2485" s="455">
        <v>11068</v>
      </c>
      <c r="F2485" s="455">
        <v>21204</v>
      </c>
      <c r="G2485" s="455">
        <v>25556</v>
      </c>
      <c r="H2485" s="455">
        <v>19354</v>
      </c>
      <c r="I2485" s="455">
        <v>10261</v>
      </c>
      <c r="J2485" s="455">
        <v>10799</v>
      </c>
      <c r="K2485" s="455">
        <v>6772</v>
      </c>
      <c r="L2485" s="455">
        <v>9723</v>
      </c>
      <c r="M2485" s="455">
        <v>7604</v>
      </c>
      <c r="N2485" s="455">
        <v>4594</v>
      </c>
      <c r="O2485" s="455">
        <v>3021</v>
      </c>
      <c r="P2485" s="455">
        <v>3006</v>
      </c>
      <c r="Q2485" s="455">
        <v>2543</v>
      </c>
      <c r="R2485" s="455">
        <v>1749</v>
      </c>
    </row>
    <row r="2486" spans="1:18">
      <c r="A2486" s="322" t="s">
        <v>290</v>
      </c>
      <c r="C2486" s="325">
        <v>3100121020</v>
      </c>
      <c r="D2486" s="322" t="s">
        <v>2825</v>
      </c>
      <c r="E2486" s="455">
        <v>34826</v>
      </c>
      <c r="F2486" s="455">
        <v>49156</v>
      </c>
      <c r="G2486" s="455">
        <v>102603</v>
      </c>
      <c r="H2486" s="455">
        <v>100238</v>
      </c>
      <c r="I2486" s="455">
        <v>80441</v>
      </c>
      <c r="J2486" s="455">
        <v>68114</v>
      </c>
      <c r="K2486" s="455">
        <v>82196</v>
      </c>
      <c r="L2486" s="455">
        <v>134338</v>
      </c>
      <c r="M2486" s="455">
        <v>207629</v>
      </c>
      <c r="N2486" s="455">
        <v>234176</v>
      </c>
      <c r="O2486" s="455">
        <v>235668</v>
      </c>
      <c r="P2486" s="455">
        <v>250021</v>
      </c>
      <c r="Q2486" s="455">
        <v>228592</v>
      </c>
      <c r="R2486" s="455">
        <v>276071</v>
      </c>
    </row>
    <row r="2487" spans="1:18">
      <c r="A2487" s="322" t="s">
        <v>290</v>
      </c>
      <c r="C2487" s="325">
        <v>3100123000</v>
      </c>
      <c r="D2487" s="322" t="s">
        <v>2826</v>
      </c>
      <c r="O2487" s="455">
        <v>1</v>
      </c>
    </row>
    <row r="2488" spans="1:18">
      <c r="A2488" s="322" t="s">
        <v>290</v>
      </c>
      <c r="C2488" s="325">
        <v>3100125000</v>
      </c>
      <c r="D2488" s="322" t="s">
        <v>2827</v>
      </c>
      <c r="E2488" s="455">
        <v>1118193</v>
      </c>
      <c r="F2488" s="455">
        <v>1282913</v>
      </c>
      <c r="G2488" s="455">
        <v>1131090</v>
      </c>
      <c r="H2488" s="455">
        <v>1076200</v>
      </c>
      <c r="I2488" s="455">
        <v>836011</v>
      </c>
      <c r="J2488" s="455">
        <v>1010362</v>
      </c>
      <c r="K2488" s="455">
        <v>957490</v>
      </c>
      <c r="L2488" s="455">
        <v>1027633</v>
      </c>
      <c r="M2488" s="455">
        <v>920356</v>
      </c>
      <c r="N2488" s="455">
        <v>894998</v>
      </c>
      <c r="O2488" s="455">
        <v>979532</v>
      </c>
      <c r="P2488" s="455">
        <v>1081698</v>
      </c>
      <c r="Q2488" s="455">
        <v>1210571</v>
      </c>
      <c r="R2488" s="455">
        <v>1237820</v>
      </c>
    </row>
    <row r="2489" spans="1:18">
      <c r="A2489" s="322" t="s">
        <v>290</v>
      </c>
      <c r="C2489" s="325">
        <v>3100125010</v>
      </c>
      <c r="D2489" s="322" t="s">
        <v>2828</v>
      </c>
      <c r="E2489" s="455">
        <v>627446</v>
      </c>
      <c r="F2489" s="455">
        <v>635471</v>
      </c>
      <c r="G2489" s="455">
        <v>400716</v>
      </c>
      <c r="H2489" s="455">
        <v>266991</v>
      </c>
      <c r="I2489" s="455">
        <v>118470</v>
      </c>
      <c r="J2489" s="455">
        <v>165981</v>
      </c>
      <c r="K2489" s="455">
        <v>166158</v>
      </c>
      <c r="L2489" s="455">
        <v>152471</v>
      </c>
      <c r="M2489" s="455">
        <v>160290</v>
      </c>
      <c r="N2489" s="455">
        <v>163817</v>
      </c>
      <c r="O2489" s="455">
        <v>180220</v>
      </c>
      <c r="P2489" s="455">
        <v>204055</v>
      </c>
      <c r="Q2489" s="455">
        <v>188297</v>
      </c>
      <c r="R2489" s="455">
        <v>207928</v>
      </c>
    </row>
    <row r="2490" spans="1:18">
      <c r="A2490" s="322" t="s">
        <v>290</v>
      </c>
      <c r="C2490" s="325">
        <v>3100125020</v>
      </c>
      <c r="D2490" s="322" t="s">
        <v>2829</v>
      </c>
      <c r="E2490" s="455">
        <v>200500</v>
      </c>
      <c r="F2490" s="455">
        <v>248218</v>
      </c>
      <c r="G2490" s="455">
        <v>208036</v>
      </c>
      <c r="H2490" s="455">
        <v>208001</v>
      </c>
      <c r="I2490" s="455">
        <v>218237</v>
      </c>
      <c r="J2490" s="455">
        <v>259039</v>
      </c>
      <c r="K2490" s="455">
        <v>290333</v>
      </c>
      <c r="L2490" s="455">
        <v>311046</v>
      </c>
      <c r="M2490" s="455">
        <v>334501</v>
      </c>
      <c r="N2490" s="455">
        <v>382598</v>
      </c>
      <c r="O2490" s="455">
        <v>420672</v>
      </c>
      <c r="P2490" s="455">
        <v>398153</v>
      </c>
      <c r="Q2490" s="455">
        <v>476613</v>
      </c>
      <c r="R2490" s="455">
        <v>421905</v>
      </c>
    </row>
    <row r="2491" spans="1:18">
      <c r="A2491" s="322" t="s">
        <v>290</v>
      </c>
      <c r="C2491" s="325">
        <v>3100125030</v>
      </c>
      <c r="D2491" s="322" t="s">
        <v>2830</v>
      </c>
      <c r="E2491" s="455">
        <v>8226</v>
      </c>
      <c r="F2491" s="455">
        <v>141081</v>
      </c>
      <c r="G2491" s="455">
        <v>243675</v>
      </c>
      <c r="H2491" s="455">
        <v>145032</v>
      </c>
      <c r="I2491" s="455">
        <v>52173</v>
      </c>
      <c r="J2491" s="455">
        <v>38521</v>
      </c>
      <c r="K2491" s="455">
        <v>41948</v>
      </c>
      <c r="L2491" s="455">
        <v>60930</v>
      </c>
      <c r="M2491" s="455">
        <v>65607</v>
      </c>
      <c r="N2491" s="455">
        <v>41353</v>
      </c>
      <c r="O2491" s="455">
        <v>52363</v>
      </c>
      <c r="P2491" s="455">
        <v>147587</v>
      </c>
      <c r="Q2491" s="455">
        <v>173429</v>
      </c>
      <c r="R2491" s="455">
        <v>222266</v>
      </c>
    </row>
    <row r="2492" spans="1:18">
      <c r="A2492" s="322" t="s">
        <v>290</v>
      </c>
      <c r="C2492" s="325">
        <v>3100125080</v>
      </c>
      <c r="D2492" s="322" t="s">
        <v>2831</v>
      </c>
      <c r="E2492" s="455">
        <v>128243</v>
      </c>
      <c r="F2492" s="455">
        <v>258143</v>
      </c>
      <c r="G2492" s="455">
        <v>278663</v>
      </c>
      <c r="H2492" s="455">
        <v>456176</v>
      </c>
      <c r="I2492" s="455">
        <v>447131</v>
      </c>
      <c r="J2492" s="455">
        <v>546821</v>
      </c>
      <c r="K2492" s="455">
        <v>459051</v>
      </c>
      <c r="L2492" s="455">
        <v>503186</v>
      </c>
      <c r="M2492" s="455">
        <v>359958</v>
      </c>
      <c r="N2492" s="455">
        <v>307230</v>
      </c>
      <c r="O2492" s="455">
        <v>326277</v>
      </c>
      <c r="P2492" s="455">
        <v>331903</v>
      </c>
      <c r="Q2492" s="455">
        <v>372232</v>
      </c>
      <c r="R2492" s="455">
        <v>385721</v>
      </c>
    </row>
    <row r="2493" spans="1:18">
      <c r="A2493" s="322" t="s">
        <v>290</v>
      </c>
      <c r="C2493" s="325">
        <v>3100129000</v>
      </c>
      <c r="D2493" s="322" t="s">
        <v>2832</v>
      </c>
      <c r="E2493" s="455">
        <v>465808</v>
      </c>
      <c r="F2493" s="455">
        <v>494498</v>
      </c>
      <c r="G2493" s="455">
        <v>435764</v>
      </c>
      <c r="H2493" s="455">
        <v>412852</v>
      </c>
      <c r="I2493" s="455">
        <v>113641</v>
      </c>
      <c r="J2493" s="455">
        <v>84520</v>
      </c>
      <c r="K2493" s="455">
        <v>124123</v>
      </c>
      <c r="L2493" s="455">
        <v>158656</v>
      </c>
      <c r="M2493" s="455">
        <v>117577</v>
      </c>
      <c r="N2493" s="455">
        <v>146039</v>
      </c>
      <c r="O2493" s="455">
        <v>95215</v>
      </c>
      <c r="P2493" s="455">
        <v>38299</v>
      </c>
      <c r="Q2493" s="455">
        <v>37778</v>
      </c>
      <c r="R2493" s="455">
        <v>135094</v>
      </c>
    </row>
    <row r="2494" spans="1:18">
      <c r="A2494" s="322" t="s">
        <v>290</v>
      </c>
      <c r="C2494" s="325">
        <v>3100129010</v>
      </c>
      <c r="D2494" s="322" t="s">
        <v>2833</v>
      </c>
      <c r="E2494" s="455">
        <v>18439</v>
      </c>
      <c r="F2494" s="455">
        <v>29230</v>
      </c>
      <c r="G2494" s="455">
        <v>16424</v>
      </c>
      <c r="H2494" s="455">
        <v>8556</v>
      </c>
      <c r="I2494" s="455">
        <v>2598</v>
      </c>
      <c r="J2494" s="455">
        <v>3997</v>
      </c>
    </row>
    <row r="2495" spans="1:18">
      <c r="A2495" s="322" t="s">
        <v>290</v>
      </c>
      <c r="C2495" s="325">
        <v>3100129080</v>
      </c>
      <c r="D2495" s="322" t="s">
        <v>2834</v>
      </c>
      <c r="E2495" s="455">
        <v>447369</v>
      </c>
      <c r="F2495" s="455">
        <v>465268</v>
      </c>
      <c r="G2495" s="455">
        <v>419340</v>
      </c>
      <c r="H2495" s="455">
        <v>404296</v>
      </c>
      <c r="I2495" s="455">
        <v>111043</v>
      </c>
      <c r="J2495" s="455">
        <v>80523</v>
      </c>
    </row>
    <row r="2496" spans="1:18">
      <c r="A2496" s="322" t="s">
        <v>290</v>
      </c>
      <c r="C2496" s="325">
        <v>3100130000</v>
      </c>
      <c r="D2496" s="322" t="s">
        <v>2835</v>
      </c>
      <c r="E2496" s="455">
        <v>6378</v>
      </c>
      <c r="F2496" s="455">
        <v>8661</v>
      </c>
      <c r="G2496" s="455">
        <v>6206</v>
      </c>
      <c r="H2496" s="455">
        <v>5407</v>
      </c>
      <c r="I2496" s="455">
        <v>3196</v>
      </c>
      <c r="J2496" s="455">
        <v>1708</v>
      </c>
      <c r="K2496" s="455">
        <v>2396</v>
      </c>
      <c r="L2496" s="455">
        <v>1764</v>
      </c>
      <c r="M2496" s="455">
        <v>2354</v>
      </c>
      <c r="N2496" s="455">
        <v>12350</v>
      </c>
      <c r="O2496" s="455">
        <v>30246</v>
      </c>
      <c r="P2496" s="455">
        <v>35340</v>
      </c>
      <c r="Q2496" s="455">
        <v>34502</v>
      </c>
      <c r="R2496" s="455">
        <v>38522</v>
      </c>
    </row>
    <row r="2497" spans="1:18">
      <c r="A2497" s="322" t="s">
        <v>290</v>
      </c>
      <c r="C2497" s="325">
        <v>3100130010</v>
      </c>
      <c r="D2497" s="322" t="s">
        <v>2836</v>
      </c>
      <c r="K2497" s="455">
        <v>100</v>
      </c>
      <c r="P2497" s="455">
        <v>4</v>
      </c>
    </row>
    <row r="2498" spans="1:18">
      <c r="A2498" s="322" t="s">
        <v>290</v>
      </c>
      <c r="C2498" s="325">
        <v>3100130080</v>
      </c>
      <c r="D2498" s="322" t="s">
        <v>2837</v>
      </c>
      <c r="E2498" s="455">
        <v>6378</v>
      </c>
      <c r="F2498" s="455">
        <v>8661</v>
      </c>
      <c r="G2498" s="455">
        <v>6206</v>
      </c>
      <c r="H2498" s="455">
        <v>5407</v>
      </c>
      <c r="I2498" s="455">
        <v>3196</v>
      </c>
      <c r="J2498" s="455">
        <v>1708</v>
      </c>
      <c r="K2498" s="455">
        <v>2296</v>
      </c>
      <c r="L2498" s="455">
        <v>1764</v>
      </c>
      <c r="M2498" s="455">
        <v>2354</v>
      </c>
      <c r="N2498" s="455">
        <v>12350</v>
      </c>
      <c r="O2498" s="455">
        <v>30246</v>
      </c>
      <c r="P2498" s="455">
        <v>35336</v>
      </c>
    </row>
    <row r="2499" spans="1:18">
      <c r="A2499" s="322" t="s">
        <v>290</v>
      </c>
      <c r="C2499" s="325">
        <v>3100140000</v>
      </c>
      <c r="D2499" s="322" t="s">
        <v>2838</v>
      </c>
    </row>
    <row r="2500" spans="1:18">
      <c r="A2500" s="322" t="s">
        <v>290</v>
      </c>
      <c r="C2500" s="325">
        <v>3100140010</v>
      </c>
      <c r="D2500" s="322" t="s">
        <v>2839</v>
      </c>
    </row>
    <row r="2501" spans="1:18">
      <c r="A2501" s="322" t="s">
        <v>290</v>
      </c>
      <c r="C2501" s="325">
        <v>3100140080</v>
      </c>
      <c r="D2501" s="322" t="s">
        <v>2840</v>
      </c>
    </row>
    <row r="2502" spans="1:18">
      <c r="A2502" s="322" t="s">
        <v>290</v>
      </c>
      <c r="C2502" s="325">
        <v>3100203000</v>
      </c>
      <c r="D2502" s="322" t="s">
        <v>2841</v>
      </c>
    </row>
    <row r="2503" spans="1:18">
      <c r="A2503" s="322" t="s">
        <v>290</v>
      </c>
      <c r="C2503" s="325">
        <v>3100205000</v>
      </c>
      <c r="D2503" s="322" t="s">
        <v>2842</v>
      </c>
    </row>
    <row r="2504" spans="1:18">
      <c r="A2504" s="322" t="s">
        <v>290</v>
      </c>
      <c r="C2504" s="325">
        <v>3030603000</v>
      </c>
      <c r="D2504" s="322" t="s">
        <v>2843</v>
      </c>
    </row>
    <row r="2505" spans="1:18">
      <c r="A2505" s="322" t="s">
        <v>290</v>
      </c>
      <c r="C2505" s="325">
        <v>3100209000</v>
      </c>
      <c r="D2505" s="322" t="s">
        <v>2844</v>
      </c>
    </row>
    <row r="2506" spans="1:18">
      <c r="A2506" s="322" t="s">
        <v>290</v>
      </c>
      <c r="C2506" s="325">
        <v>3101110000</v>
      </c>
      <c r="D2506" s="322" t="s">
        <v>2845</v>
      </c>
      <c r="N2506" s="455">
        <v>7132</v>
      </c>
      <c r="O2506" s="455">
        <v>26191</v>
      </c>
      <c r="P2506" s="455">
        <v>70041</v>
      </c>
      <c r="Q2506" s="455">
        <v>83594</v>
      </c>
      <c r="R2506" s="455">
        <v>68508</v>
      </c>
    </row>
    <row r="2507" spans="1:18">
      <c r="A2507" s="322" t="s">
        <v>290</v>
      </c>
      <c r="C2507" s="325">
        <v>3101111000</v>
      </c>
      <c r="D2507" s="322" t="s">
        <v>2846</v>
      </c>
      <c r="E2507" s="455">
        <v>3108</v>
      </c>
      <c r="G2507" s="455">
        <v>810112</v>
      </c>
      <c r="H2507" s="455">
        <v>1</v>
      </c>
    </row>
    <row r="2508" spans="1:18">
      <c r="A2508" s="322" t="s">
        <v>290</v>
      </c>
      <c r="C2508" s="325">
        <v>3101114000</v>
      </c>
      <c r="D2508" s="322" t="s">
        <v>2847</v>
      </c>
      <c r="E2508" s="455">
        <v>52860</v>
      </c>
      <c r="F2508" s="455">
        <v>84328</v>
      </c>
      <c r="G2508" s="455">
        <v>45337</v>
      </c>
      <c r="H2508" s="455">
        <v>46577</v>
      </c>
      <c r="I2508" s="455">
        <v>4246</v>
      </c>
      <c r="J2508" s="455">
        <v>5370</v>
      </c>
      <c r="K2508" s="455">
        <v>11283</v>
      </c>
      <c r="L2508" s="455">
        <v>9239</v>
      </c>
      <c r="M2508" s="455">
        <v>19075</v>
      </c>
    </row>
    <row r="2509" spans="1:18">
      <c r="A2509" s="322" t="s">
        <v>290</v>
      </c>
      <c r="C2509" s="325">
        <v>3101114010</v>
      </c>
      <c r="D2509" s="322" t="s">
        <v>2848</v>
      </c>
      <c r="E2509" s="455">
        <v>32890</v>
      </c>
      <c r="F2509" s="455">
        <v>16595</v>
      </c>
      <c r="G2509" s="455">
        <v>14592</v>
      </c>
      <c r="H2509" s="455">
        <v>6781</v>
      </c>
      <c r="I2509" s="455">
        <v>4076</v>
      </c>
      <c r="J2509" s="455">
        <v>5252</v>
      </c>
      <c r="K2509" s="455">
        <v>10776</v>
      </c>
      <c r="L2509" s="455">
        <v>8792</v>
      </c>
      <c r="M2509" s="455">
        <v>16403</v>
      </c>
    </row>
    <row r="2510" spans="1:18">
      <c r="A2510" s="322" t="s">
        <v>290</v>
      </c>
      <c r="C2510" s="325">
        <v>3101114020</v>
      </c>
      <c r="D2510" s="322" t="s">
        <v>2849</v>
      </c>
      <c r="E2510" s="455">
        <v>2719</v>
      </c>
      <c r="F2510" s="455">
        <v>62130</v>
      </c>
      <c r="G2510" s="455">
        <v>5426</v>
      </c>
      <c r="H2510" s="455">
        <v>1665</v>
      </c>
      <c r="I2510" s="455">
        <v>170</v>
      </c>
      <c r="J2510" s="455">
        <v>118</v>
      </c>
      <c r="K2510" s="455">
        <v>159</v>
      </c>
      <c r="L2510" s="455">
        <v>79</v>
      </c>
      <c r="M2510" s="455">
        <v>2629</v>
      </c>
    </row>
    <row r="2511" spans="1:18">
      <c r="A2511" s="322" t="s">
        <v>290</v>
      </c>
      <c r="C2511" s="325">
        <v>3101114080</v>
      </c>
      <c r="D2511" s="322" t="s">
        <v>2850</v>
      </c>
      <c r="K2511" s="455">
        <v>348</v>
      </c>
      <c r="L2511" s="455">
        <v>368</v>
      </c>
      <c r="M2511" s="455">
        <v>43</v>
      </c>
    </row>
    <row r="2512" spans="1:18">
      <c r="A2512" s="322" t="s">
        <v>290</v>
      </c>
      <c r="C2512" s="325">
        <v>3101117000</v>
      </c>
      <c r="D2512" s="322" t="s">
        <v>2851</v>
      </c>
      <c r="E2512" s="455">
        <v>22131</v>
      </c>
      <c r="F2512" s="455">
        <v>15776</v>
      </c>
      <c r="G2512" s="455">
        <v>14574</v>
      </c>
      <c r="H2512" s="455">
        <v>6636</v>
      </c>
      <c r="I2512" s="455">
        <v>2146</v>
      </c>
      <c r="J2512" s="455">
        <v>2022</v>
      </c>
      <c r="K2512" s="455">
        <v>8399</v>
      </c>
      <c r="L2512" s="455">
        <v>7133</v>
      </c>
      <c r="M2512" s="455">
        <v>9176</v>
      </c>
    </row>
    <row r="2513" spans="1:18">
      <c r="A2513" s="322" t="s">
        <v>290</v>
      </c>
      <c r="C2513" s="325">
        <v>3101117010</v>
      </c>
      <c r="D2513" s="322" t="s">
        <v>2852</v>
      </c>
      <c r="E2513" s="455">
        <v>1384</v>
      </c>
      <c r="F2513" s="455">
        <v>418</v>
      </c>
      <c r="G2513" s="455">
        <v>1438</v>
      </c>
      <c r="H2513" s="455">
        <v>1054</v>
      </c>
      <c r="I2513" s="455">
        <v>362</v>
      </c>
      <c r="K2513" s="455">
        <v>31</v>
      </c>
    </row>
    <row r="2514" spans="1:18">
      <c r="A2514" s="322" t="s">
        <v>290</v>
      </c>
      <c r="C2514" s="325">
        <v>3101117080</v>
      </c>
      <c r="D2514" s="322" t="s">
        <v>2853</v>
      </c>
      <c r="E2514" s="455">
        <v>20186</v>
      </c>
      <c r="F2514" s="455">
        <v>14716</v>
      </c>
      <c r="G2514" s="455">
        <v>12040</v>
      </c>
      <c r="H2514" s="455">
        <v>4666</v>
      </c>
      <c r="I2514" s="455">
        <v>1784</v>
      </c>
      <c r="J2514" s="455">
        <v>2022</v>
      </c>
      <c r="K2514" s="455">
        <v>8368</v>
      </c>
      <c r="L2514" s="455">
        <v>7133</v>
      </c>
      <c r="M2514" s="455">
        <v>9176</v>
      </c>
    </row>
    <row r="2515" spans="1:18">
      <c r="A2515" s="322" t="s">
        <v>290</v>
      </c>
      <c r="C2515" s="325">
        <v>3101120000</v>
      </c>
      <c r="D2515" s="322" t="s">
        <v>2854</v>
      </c>
      <c r="E2515" s="455">
        <v>1594759</v>
      </c>
      <c r="F2515" s="455">
        <v>1445566</v>
      </c>
      <c r="G2515" s="455">
        <v>1716388</v>
      </c>
      <c r="H2515" s="455">
        <v>1359821</v>
      </c>
      <c r="I2515" s="455">
        <v>110880</v>
      </c>
      <c r="J2515" s="455">
        <v>270184</v>
      </c>
      <c r="K2515" s="455">
        <v>490577</v>
      </c>
      <c r="L2515" s="455">
        <v>982626</v>
      </c>
      <c r="M2515" s="455">
        <v>1258871</v>
      </c>
      <c r="N2515" s="455">
        <v>1476274</v>
      </c>
      <c r="O2515" s="455">
        <v>1892265</v>
      </c>
      <c r="P2515" s="455">
        <v>2346281</v>
      </c>
      <c r="Q2515" s="455">
        <v>2332714</v>
      </c>
      <c r="R2515" s="455">
        <v>2478680</v>
      </c>
    </row>
    <row r="2516" spans="1:18">
      <c r="A2516" s="322" t="s">
        <v>290</v>
      </c>
      <c r="C2516" s="325">
        <v>3101120010</v>
      </c>
      <c r="D2516" s="322" t="s">
        <v>2855</v>
      </c>
      <c r="E2516" s="455">
        <v>128495</v>
      </c>
      <c r="F2516" s="455">
        <v>139790</v>
      </c>
      <c r="G2516" s="455">
        <v>154961</v>
      </c>
      <c r="H2516" s="455">
        <v>140023</v>
      </c>
      <c r="I2516" s="455">
        <v>52989</v>
      </c>
      <c r="J2516" s="455">
        <v>178155</v>
      </c>
      <c r="K2516" s="455">
        <v>175293</v>
      </c>
      <c r="L2516" s="455">
        <v>592918</v>
      </c>
      <c r="M2516" s="455">
        <v>961047</v>
      </c>
      <c r="N2516" s="455">
        <v>992189</v>
      </c>
      <c r="O2516" s="455">
        <v>1181573</v>
      </c>
      <c r="P2516" s="455">
        <v>1192418</v>
      </c>
      <c r="Q2516" s="455">
        <v>1351213</v>
      </c>
      <c r="R2516" s="455">
        <v>1305191</v>
      </c>
    </row>
    <row r="2517" spans="1:18">
      <c r="A2517" s="322" t="s">
        <v>290</v>
      </c>
      <c r="C2517" s="325">
        <v>3101120020</v>
      </c>
      <c r="D2517" s="322" t="s">
        <v>2856</v>
      </c>
      <c r="E2517" s="455">
        <v>3491</v>
      </c>
      <c r="F2517" s="455">
        <v>3650</v>
      </c>
      <c r="G2517" s="455">
        <v>93462</v>
      </c>
      <c r="H2517" s="455">
        <v>5660</v>
      </c>
      <c r="I2517" s="455">
        <v>7340</v>
      </c>
      <c r="J2517" s="455">
        <v>5978</v>
      </c>
    </row>
    <row r="2518" spans="1:18">
      <c r="A2518" s="322" t="s">
        <v>290</v>
      </c>
      <c r="C2518" s="325">
        <v>3101120030</v>
      </c>
      <c r="D2518" s="322" t="s">
        <v>2857</v>
      </c>
      <c r="E2518" s="455">
        <v>101</v>
      </c>
      <c r="F2518" s="455">
        <v>84</v>
      </c>
      <c r="G2518" s="455">
        <v>331</v>
      </c>
      <c r="H2518" s="455">
        <v>785</v>
      </c>
      <c r="I2518" s="455">
        <v>48</v>
      </c>
      <c r="J2518" s="455">
        <v>848</v>
      </c>
    </row>
    <row r="2519" spans="1:18">
      <c r="A2519" s="322" t="s">
        <v>290</v>
      </c>
      <c r="C2519" s="325">
        <v>3101120040</v>
      </c>
      <c r="D2519" s="322" t="s">
        <v>2858</v>
      </c>
      <c r="E2519" s="455">
        <v>235419</v>
      </c>
      <c r="F2519" s="455">
        <v>303908</v>
      </c>
      <c r="G2519" s="455">
        <v>268552</v>
      </c>
      <c r="H2519" s="455">
        <v>311653</v>
      </c>
      <c r="I2519" s="455">
        <v>31038</v>
      </c>
      <c r="J2519" s="455">
        <v>68399</v>
      </c>
      <c r="K2519" s="455">
        <v>221016</v>
      </c>
      <c r="L2519" s="455">
        <v>328374</v>
      </c>
      <c r="M2519" s="455">
        <v>243991</v>
      </c>
      <c r="N2519" s="455">
        <v>323868</v>
      </c>
      <c r="O2519" s="455">
        <v>578809</v>
      </c>
      <c r="P2519" s="455">
        <v>1047496</v>
      </c>
      <c r="Q2519" s="455">
        <v>759168</v>
      </c>
      <c r="R2519" s="455">
        <v>821405</v>
      </c>
    </row>
    <row r="2520" spans="1:18">
      <c r="A2520" s="322" t="s">
        <v>290</v>
      </c>
      <c r="C2520" s="325">
        <v>3101120050</v>
      </c>
      <c r="D2520" s="322" t="s">
        <v>2859</v>
      </c>
      <c r="E2520" s="455">
        <v>1087193</v>
      </c>
      <c r="F2520" s="455">
        <v>857758</v>
      </c>
      <c r="G2520" s="455">
        <v>1053629</v>
      </c>
      <c r="H2520" s="455">
        <v>784567</v>
      </c>
      <c r="I2520" s="455">
        <v>11171</v>
      </c>
      <c r="J2520" s="455">
        <v>10886</v>
      </c>
      <c r="K2520" s="455">
        <v>30840</v>
      </c>
      <c r="L2520" s="455">
        <v>33515</v>
      </c>
      <c r="M2520" s="455">
        <v>27872</v>
      </c>
      <c r="N2520" s="455">
        <v>44864</v>
      </c>
      <c r="O2520" s="455">
        <v>53687</v>
      </c>
      <c r="P2520" s="455">
        <v>52761</v>
      </c>
      <c r="Q2520" s="455">
        <v>130016</v>
      </c>
      <c r="R2520" s="455">
        <v>277952</v>
      </c>
    </row>
    <row r="2521" spans="1:18">
      <c r="A2521" s="322" t="s">
        <v>290</v>
      </c>
      <c r="C2521" s="325">
        <v>3101120080</v>
      </c>
      <c r="D2521" s="322" t="s">
        <v>2860</v>
      </c>
      <c r="E2521" s="455">
        <v>53208</v>
      </c>
      <c r="F2521" s="455">
        <v>33239</v>
      </c>
      <c r="G2521" s="455">
        <v>34342</v>
      </c>
      <c r="H2521" s="455">
        <v>32696</v>
      </c>
      <c r="I2521" s="455">
        <v>8294</v>
      </c>
      <c r="J2521" s="455">
        <v>5918</v>
      </c>
      <c r="K2521" s="455">
        <v>63428</v>
      </c>
      <c r="L2521" s="455">
        <v>27819</v>
      </c>
      <c r="M2521" s="455">
        <v>25961</v>
      </c>
      <c r="N2521" s="455">
        <v>115353</v>
      </c>
      <c r="O2521" s="455">
        <v>78196</v>
      </c>
      <c r="P2521" s="455">
        <v>53606</v>
      </c>
      <c r="Q2521" s="455">
        <v>92317</v>
      </c>
      <c r="R2521" s="455">
        <v>74132</v>
      </c>
    </row>
    <row r="2522" spans="1:18">
      <c r="A2522" s="322" t="s">
        <v>290</v>
      </c>
      <c r="C2522" s="325">
        <v>3101130000</v>
      </c>
      <c r="D2522" s="322" t="s">
        <v>2861</v>
      </c>
      <c r="E2522" s="455">
        <v>121393</v>
      </c>
      <c r="F2522" s="455">
        <v>158278</v>
      </c>
      <c r="G2522" s="455">
        <v>181733</v>
      </c>
      <c r="H2522" s="455">
        <v>197630</v>
      </c>
      <c r="I2522" s="455">
        <v>203843</v>
      </c>
      <c r="J2522" s="455">
        <v>372314</v>
      </c>
      <c r="K2522" s="455">
        <v>472516</v>
      </c>
      <c r="L2522" s="455">
        <v>390745</v>
      </c>
      <c r="M2522" s="455">
        <v>371601</v>
      </c>
      <c r="N2522" s="455">
        <v>311889</v>
      </c>
      <c r="O2522" s="455">
        <v>376095</v>
      </c>
      <c r="P2522" s="455">
        <v>208825</v>
      </c>
      <c r="Q2522" s="455">
        <v>221685</v>
      </c>
      <c r="R2522" s="455">
        <v>216377</v>
      </c>
    </row>
    <row r="2523" spans="1:18">
      <c r="A2523" s="322" t="s">
        <v>290</v>
      </c>
      <c r="C2523" s="325">
        <v>3102100000</v>
      </c>
      <c r="D2523" s="322" t="s">
        <v>2862</v>
      </c>
      <c r="E2523" s="455">
        <v>156188</v>
      </c>
      <c r="F2523" s="455">
        <v>80296</v>
      </c>
      <c r="G2523" s="455">
        <v>107734</v>
      </c>
      <c r="H2523" s="455">
        <v>96102</v>
      </c>
      <c r="I2523" s="455">
        <v>45124</v>
      </c>
      <c r="J2523" s="455">
        <v>38753</v>
      </c>
      <c r="K2523" s="455">
        <v>92562</v>
      </c>
      <c r="L2523" s="455">
        <v>482576</v>
      </c>
      <c r="M2523" s="455">
        <v>330569</v>
      </c>
      <c r="N2523" s="455">
        <v>292808</v>
      </c>
      <c r="O2523" s="455">
        <v>339446</v>
      </c>
      <c r="P2523" s="455">
        <v>302124</v>
      </c>
      <c r="Q2523" s="455">
        <v>296135</v>
      </c>
      <c r="R2523" s="455">
        <v>346537</v>
      </c>
    </row>
    <row r="2524" spans="1:18">
      <c r="A2524" s="322" t="s">
        <v>290</v>
      </c>
      <c r="C2524" s="325">
        <v>3102100010</v>
      </c>
      <c r="D2524" s="322" t="s">
        <v>2863</v>
      </c>
      <c r="E2524" s="455">
        <v>129689</v>
      </c>
      <c r="F2524" s="455">
        <v>58822</v>
      </c>
      <c r="G2524" s="455">
        <v>63771</v>
      </c>
      <c r="H2524" s="455">
        <v>60507</v>
      </c>
      <c r="I2524" s="455">
        <v>37325</v>
      </c>
      <c r="J2524" s="455">
        <v>32844</v>
      </c>
      <c r="K2524" s="455">
        <v>54059</v>
      </c>
      <c r="L2524" s="455">
        <v>344505</v>
      </c>
      <c r="M2524" s="455">
        <v>179666</v>
      </c>
      <c r="N2524" s="455">
        <v>121926</v>
      </c>
      <c r="O2524" s="455">
        <v>104702</v>
      </c>
      <c r="P2524" s="455">
        <v>89671</v>
      </c>
      <c r="Q2524" s="455">
        <v>99991</v>
      </c>
      <c r="R2524" s="455">
        <v>111066</v>
      </c>
    </row>
    <row r="2525" spans="1:18">
      <c r="A2525" s="322" t="s">
        <v>290</v>
      </c>
      <c r="C2525" s="325">
        <v>3102100020</v>
      </c>
      <c r="D2525" s="322" t="s">
        <v>2864</v>
      </c>
      <c r="E2525" s="455">
        <v>8587</v>
      </c>
      <c r="F2525" s="455">
        <v>6342</v>
      </c>
      <c r="G2525" s="455">
        <v>22436</v>
      </c>
      <c r="H2525" s="455">
        <v>11472</v>
      </c>
      <c r="I2525" s="455">
        <v>2323</v>
      </c>
      <c r="J2525" s="455">
        <v>2161</v>
      </c>
      <c r="K2525" s="455">
        <v>13219</v>
      </c>
      <c r="L2525" s="455">
        <v>101759</v>
      </c>
      <c r="M2525" s="455">
        <v>115279</v>
      </c>
      <c r="N2525" s="455">
        <v>146868</v>
      </c>
      <c r="O2525" s="455">
        <v>198486</v>
      </c>
      <c r="P2525" s="455">
        <v>195514</v>
      </c>
      <c r="Q2525" s="455">
        <v>176395</v>
      </c>
      <c r="R2525" s="455">
        <v>149672</v>
      </c>
    </row>
    <row r="2526" spans="1:18">
      <c r="A2526" s="322" t="s">
        <v>290</v>
      </c>
      <c r="C2526" s="325">
        <v>3102100080</v>
      </c>
      <c r="D2526" s="322" t="s">
        <v>2865</v>
      </c>
      <c r="E2526" s="455">
        <v>9570</v>
      </c>
      <c r="F2526" s="455">
        <v>9158</v>
      </c>
      <c r="G2526" s="455">
        <v>8161</v>
      </c>
      <c r="H2526" s="455">
        <v>8988</v>
      </c>
      <c r="I2526" s="455">
        <v>5476</v>
      </c>
      <c r="J2526" s="455">
        <v>3748</v>
      </c>
      <c r="K2526" s="455">
        <v>25284</v>
      </c>
      <c r="L2526" s="455">
        <v>36312</v>
      </c>
      <c r="M2526" s="455">
        <v>35624</v>
      </c>
      <c r="N2526" s="455">
        <v>24014</v>
      </c>
      <c r="O2526" s="455">
        <v>36258</v>
      </c>
      <c r="P2526" s="455">
        <v>16939</v>
      </c>
      <c r="Q2526" s="455">
        <v>19749</v>
      </c>
      <c r="R2526" s="455">
        <v>85799</v>
      </c>
    </row>
    <row r="2527" spans="1:18">
      <c r="A2527" s="322" t="s">
        <v>290</v>
      </c>
      <c r="C2527" s="325">
        <v>3103110000</v>
      </c>
      <c r="D2527" s="322" t="s">
        <v>2866</v>
      </c>
      <c r="E2527" s="455">
        <v>4493</v>
      </c>
      <c r="F2527" s="455">
        <v>1995</v>
      </c>
      <c r="G2527" s="455">
        <v>309</v>
      </c>
      <c r="H2527" s="455">
        <v>125</v>
      </c>
      <c r="I2527" s="455">
        <v>6661</v>
      </c>
      <c r="J2527" s="455">
        <v>18323</v>
      </c>
      <c r="K2527" s="455">
        <v>40104</v>
      </c>
      <c r="L2527" s="455">
        <v>162800</v>
      </c>
      <c r="M2527" s="455">
        <v>187988</v>
      </c>
      <c r="N2527" s="455">
        <v>289804</v>
      </c>
      <c r="O2527" s="455">
        <v>227028</v>
      </c>
      <c r="P2527" s="455">
        <v>261721</v>
      </c>
      <c r="Q2527" s="455">
        <v>320136</v>
      </c>
      <c r="R2527" s="455">
        <v>477599</v>
      </c>
    </row>
    <row r="2528" spans="1:18">
      <c r="A2528" s="322" t="s">
        <v>290</v>
      </c>
      <c r="C2528" s="325">
        <v>3103123000</v>
      </c>
      <c r="D2528" s="322" t="s">
        <v>2867</v>
      </c>
      <c r="E2528" s="455">
        <v>48</v>
      </c>
      <c r="F2528" s="455">
        <v>73</v>
      </c>
      <c r="G2528" s="455">
        <v>67</v>
      </c>
      <c r="H2528" s="455">
        <v>46</v>
      </c>
      <c r="I2528" s="455">
        <v>38</v>
      </c>
      <c r="J2528" s="455">
        <v>16</v>
      </c>
      <c r="K2528" s="455">
        <v>10</v>
      </c>
      <c r="L2528" s="455">
        <v>462</v>
      </c>
      <c r="M2528" s="455">
        <v>2</v>
      </c>
      <c r="N2528" s="455">
        <v>1803</v>
      </c>
    </row>
    <row r="2529" spans="1:18">
      <c r="A2529" s="322" t="s">
        <v>290</v>
      </c>
      <c r="C2529" s="325">
        <v>3103125000</v>
      </c>
      <c r="D2529" s="322" t="s">
        <v>2868</v>
      </c>
      <c r="E2529" s="455">
        <v>94176</v>
      </c>
      <c r="F2529" s="455">
        <v>115060</v>
      </c>
      <c r="G2529" s="455">
        <v>134566</v>
      </c>
      <c r="H2529" s="455">
        <v>120316</v>
      </c>
      <c r="I2529" s="455">
        <v>88986</v>
      </c>
      <c r="J2529" s="455">
        <v>91925</v>
      </c>
      <c r="K2529" s="455">
        <v>97587</v>
      </c>
      <c r="L2529" s="455">
        <v>73102</v>
      </c>
      <c r="M2529" s="455">
        <v>46721</v>
      </c>
      <c r="N2529" s="455">
        <v>88430</v>
      </c>
      <c r="O2529" s="455">
        <v>93544</v>
      </c>
      <c r="P2529" s="455">
        <v>164016</v>
      </c>
      <c r="Q2529" s="455">
        <v>115701</v>
      </c>
      <c r="R2529" s="455">
        <v>102628</v>
      </c>
    </row>
    <row r="2530" spans="1:18">
      <c r="A2530" s="322" t="s">
        <v>290</v>
      </c>
      <c r="C2530" s="325">
        <v>3103127000</v>
      </c>
      <c r="D2530" s="322" t="s">
        <v>2869</v>
      </c>
      <c r="E2530" s="455">
        <v>91159</v>
      </c>
      <c r="F2530" s="455">
        <v>126241</v>
      </c>
      <c r="G2530" s="455">
        <v>139781</v>
      </c>
      <c r="H2530" s="455">
        <v>128508</v>
      </c>
      <c r="I2530" s="455">
        <v>125879</v>
      </c>
      <c r="J2530" s="455">
        <v>95030</v>
      </c>
      <c r="K2530" s="455">
        <v>122343</v>
      </c>
      <c r="L2530" s="455">
        <v>86340</v>
      </c>
      <c r="M2530" s="455">
        <v>119989</v>
      </c>
      <c r="N2530" s="455">
        <v>154664</v>
      </c>
      <c r="O2530" s="455">
        <v>215968</v>
      </c>
      <c r="P2530" s="455">
        <v>229194</v>
      </c>
      <c r="Q2530" s="455">
        <v>335539</v>
      </c>
      <c r="R2530" s="455">
        <v>773578</v>
      </c>
    </row>
    <row r="2531" spans="1:18">
      <c r="A2531" s="322" t="s">
        <v>290</v>
      </c>
      <c r="C2531" s="325">
        <v>3103129000</v>
      </c>
      <c r="D2531" s="322" t="s">
        <v>2870</v>
      </c>
      <c r="E2531" s="455">
        <v>222286</v>
      </c>
      <c r="F2531" s="455">
        <v>266482</v>
      </c>
      <c r="G2531" s="455">
        <v>204322</v>
      </c>
      <c r="H2531" s="455">
        <v>196846</v>
      </c>
      <c r="I2531" s="455">
        <v>207688</v>
      </c>
      <c r="J2531" s="455">
        <v>264615</v>
      </c>
      <c r="K2531" s="455">
        <v>330136</v>
      </c>
      <c r="L2531" s="455">
        <v>376935</v>
      </c>
      <c r="M2531" s="455">
        <v>363998</v>
      </c>
      <c r="N2531" s="455">
        <v>336557</v>
      </c>
      <c r="O2531" s="455">
        <v>178714</v>
      </c>
      <c r="P2531" s="455">
        <v>139898</v>
      </c>
      <c r="Q2531" s="455">
        <v>115642</v>
      </c>
      <c r="R2531" s="455">
        <v>132774</v>
      </c>
    </row>
    <row r="2532" spans="1:18">
      <c r="A2532" s="322" t="s">
        <v>290</v>
      </c>
      <c r="C2532" s="325">
        <v>3109110000</v>
      </c>
      <c r="D2532" s="322" t="s">
        <v>2871</v>
      </c>
      <c r="E2532" s="455">
        <v>451544</v>
      </c>
      <c r="F2532" s="455">
        <v>653899</v>
      </c>
      <c r="G2532" s="455">
        <v>866750</v>
      </c>
      <c r="H2532" s="455">
        <v>656371</v>
      </c>
      <c r="I2532" s="455">
        <v>631944</v>
      </c>
      <c r="J2532" s="455">
        <v>846277</v>
      </c>
      <c r="K2532" s="455">
        <v>4865971</v>
      </c>
      <c r="L2532" s="455">
        <v>5214267</v>
      </c>
      <c r="M2532" s="455">
        <v>4260629</v>
      </c>
      <c r="N2532" s="455">
        <v>5845962</v>
      </c>
      <c r="O2532" s="455">
        <v>8029297</v>
      </c>
      <c r="P2532" s="455">
        <v>8558915</v>
      </c>
      <c r="Q2532" s="455">
        <v>8816364</v>
      </c>
      <c r="R2532" s="455">
        <v>6411716</v>
      </c>
    </row>
    <row r="2533" spans="1:18">
      <c r="A2533" s="322" t="s">
        <v>290</v>
      </c>
      <c r="C2533" s="325">
        <v>3109123000</v>
      </c>
      <c r="D2533" s="322" t="s">
        <v>2872</v>
      </c>
      <c r="E2533" s="455">
        <v>1657812</v>
      </c>
      <c r="F2533" s="455">
        <v>2323920</v>
      </c>
      <c r="G2533" s="455">
        <v>2484881</v>
      </c>
      <c r="H2533" s="455">
        <v>2744264</v>
      </c>
      <c r="I2533" s="455">
        <v>2182037</v>
      </c>
      <c r="J2533" s="455">
        <v>2406639</v>
      </c>
      <c r="K2533" s="455">
        <v>3740831</v>
      </c>
      <c r="L2533" s="455">
        <v>4940303</v>
      </c>
      <c r="M2533" s="455">
        <v>4967562</v>
      </c>
      <c r="N2533" s="455">
        <v>5016856</v>
      </c>
      <c r="O2533" s="455">
        <v>5416069</v>
      </c>
      <c r="P2533" s="455">
        <v>6262491</v>
      </c>
      <c r="Q2533" s="455">
        <v>6403525</v>
      </c>
      <c r="R2533" s="455">
        <v>6729654</v>
      </c>
    </row>
    <row r="2534" spans="1:18">
      <c r="A2534" s="322" t="s">
        <v>290</v>
      </c>
      <c r="C2534" s="325">
        <v>3109123010</v>
      </c>
      <c r="D2534" s="322" t="s">
        <v>2873</v>
      </c>
      <c r="E2534" s="455">
        <v>345291</v>
      </c>
      <c r="F2534" s="455">
        <v>428734</v>
      </c>
      <c r="G2534" s="455">
        <v>265623</v>
      </c>
      <c r="H2534" s="455">
        <v>161683</v>
      </c>
      <c r="I2534" s="455">
        <v>33974</v>
      </c>
      <c r="J2534" s="455">
        <v>75863</v>
      </c>
      <c r="K2534" s="455">
        <v>308084</v>
      </c>
      <c r="L2534" s="455">
        <v>385572</v>
      </c>
      <c r="M2534" s="455">
        <v>666383</v>
      </c>
      <c r="N2534" s="455">
        <v>1061972</v>
      </c>
      <c r="O2534" s="455">
        <v>1220581</v>
      </c>
      <c r="P2534" s="455">
        <v>1283286</v>
      </c>
      <c r="Q2534" s="455">
        <v>1213558</v>
      </c>
      <c r="R2534" s="455">
        <v>1289948</v>
      </c>
    </row>
    <row r="2535" spans="1:18">
      <c r="A2535" s="322" t="s">
        <v>290</v>
      </c>
      <c r="C2535" s="325">
        <v>3109123020</v>
      </c>
      <c r="D2535" s="322" t="s">
        <v>2874</v>
      </c>
      <c r="E2535" s="455">
        <v>271300</v>
      </c>
      <c r="F2535" s="455">
        <v>252463</v>
      </c>
      <c r="G2535" s="455">
        <v>263282</v>
      </c>
      <c r="H2535" s="455">
        <v>122727</v>
      </c>
      <c r="I2535" s="455">
        <v>147552</v>
      </c>
      <c r="J2535" s="455">
        <v>120316</v>
      </c>
      <c r="K2535" s="455">
        <v>709818</v>
      </c>
      <c r="L2535" s="455">
        <v>497530</v>
      </c>
      <c r="M2535" s="455">
        <v>300916</v>
      </c>
      <c r="N2535" s="455">
        <v>299774</v>
      </c>
      <c r="O2535" s="455">
        <v>397969</v>
      </c>
      <c r="P2535" s="455">
        <v>517372</v>
      </c>
      <c r="Q2535" s="455">
        <v>525726</v>
      </c>
      <c r="R2535" s="455">
        <v>465998</v>
      </c>
    </row>
    <row r="2536" spans="1:18">
      <c r="A2536" s="322" t="s">
        <v>290</v>
      </c>
      <c r="C2536" s="325">
        <v>3109123030</v>
      </c>
      <c r="D2536" s="322" t="s">
        <v>2875</v>
      </c>
      <c r="E2536" s="455">
        <v>827345</v>
      </c>
      <c r="F2536" s="455">
        <v>1465500</v>
      </c>
      <c r="G2536" s="455">
        <v>1704155</v>
      </c>
      <c r="H2536" s="455">
        <v>2298008</v>
      </c>
      <c r="I2536" s="455">
        <v>1979422</v>
      </c>
      <c r="J2536" s="455">
        <v>2132462</v>
      </c>
      <c r="K2536" s="455">
        <v>2622613</v>
      </c>
      <c r="L2536" s="455">
        <v>3907309</v>
      </c>
      <c r="M2536" s="455">
        <v>3787583</v>
      </c>
      <c r="N2536" s="455">
        <v>3311881</v>
      </c>
      <c r="O2536" s="455">
        <v>3480085</v>
      </c>
      <c r="P2536" s="455">
        <v>4031396</v>
      </c>
      <c r="Q2536" s="455">
        <v>4188034</v>
      </c>
      <c r="R2536" s="455">
        <v>4560897</v>
      </c>
    </row>
    <row r="2537" spans="1:18">
      <c r="A2537" s="322" t="s">
        <v>290</v>
      </c>
      <c r="C2537" s="325">
        <v>3109123080</v>
      </c>
      <c r="D2537" s="322" t="s">
        <v>2876</v>
      </c>
      <c r="E2537" s="455">
        <v>213876</v>
      </c>
      <c r="F2537" s="455">
        <v>177223</v>
      </c>
      <c r="G2537" s="455">
        <v>251821</v>
      </c>
      <c r="H2537" s="455">
        <v>161846</v>
      </c>
      <c r="I2537" s="455">
        <v>21089</v>
      </c>
      <c r="J2537" s="455">
        <v>77998</v>
      </c>
      <c r="K2537" s="455">
        <v>100316</v>
      </c>
      <c r="L2537" s="455">
        <v>149893</v>
      </c>
      <c r="M2537" s="455">
        <v>212680</v>
      </c>
      <c r="N2537" s="455">
        <v>343229</v>
      </c>
      <c r="O2537" s="455">
        <v>317434</v>
      </c>
      <c r="P2537" s="455">
        <v>430437</v>
      </c>
      <c r="Q2537" s="455">
        <v>476207</v>
      </c>
      <c r="R2537" s="455">
        <v>412811</v>
      </c>
    </row>
    <row r="2538" spans="1:18">
      <c r="A2538" s="322" t="s">
        <v>290</v>
      </c>
      <c r="C2538" s="325">
        <v>3109125000</v>
      </c>
      <c r="D2538" s="322" t="s">
        <v>2877</v>
      </c>
      <c r="E2538" s="455">
        <v>627679</v>
      </c>
      <c r="F2538" s="455">
        <v>679027</v>
      </c>
      <c r="G2538" s="455">
        <v>766177</v>
      </c>
      <c r="H2538" s="455">
        <v>1128419</v>
      </c>
      <c r="I2538" s="455">
        <v>2081270</v>
      </c>
      <c r="J2538" s="455">
        <v>2268657</v>
      </c>
      <c r="K2538" s="455">
        <v>2233968</v>
      </c>
      <c r="L2538" s="455">
        <v>2078783</v>
      </c>
      <c r="M2538" s="455">
        <v>2549093</v>
      </c>
      <c r="N2538" s="455">
        <v>2276542</v>
      </c>
      <c r="O2538" s="455">
        <v>2205670</v>
      </c>
      <c r="P2538" s="455">
        <v>2469489</v>
      </c>
      <c r="Q2538" s="455">
        <v>2663466</v>
      </c>
      <c r="R2538" s="455">
        <v>2685522</v>
      </c>
    </row>
    <row r="2539" spans="1:18">
      <c r="A2539" s="322" t="s">
        <v>290</v>
      </c>
      <c r="C2539" s="325">
        <v>3109125010</v>
      </c>
      <c r="D2539" s="322" t="s">
        <v>2878</v>
      </c>
      <c r="E2539" s="455">
        <v>502229</v>
      </c>
      <c r="F2539" s="455">
        <v>523005</v>
      </c>
      <c r="G2539" s="455">
        <v>655737</v>
      </c>
      <c r="H2539" s="455">
        <v>1048871</v>
      </c>
      <c r="I2539" s="455">
        <v>1062158</v>
      </c>
      <c r="J2539" s="455">
        <v>996616</v>
      </c>
      <c r="K2539" s="455">
        <v>1196708</v>
      </c>
      <c r="L2539" s="455">
        <v>1080688</v>
      </c>
      <c r="M2539" s="455">
        <v>1093299</v>
      </c>
      <c r="N2539" s="455">
        <v>1321916</v>
      </c>
      <c r="O2539" s="455">
        <v>1231660</v>
      </c>
      <c r="P2539" s="455">
        <v>1336193</v>
      </c>
      <c r="Q2539" s="455">
        <v>1336065</v>
      </c>
      <c r="R2539" s="455">
        <v>1228101</v>
      </c>
    </row>
    <row r="2540" spans="1:18">
      <c r="A2540" s="322" t="s">
        <v>290</v>
      </c>
      <c r="C2540" s="325">
        <v>3109125020</v>
      </c>
      <c r="D2540" s="322" t="s">
        <v>2879</v>
      </c>
      <c r="E2540" s="455">
        <v>8479</v>
      </c>
      <c r="F2540" s="455">
        <v>10943</v>
      </c>
      <c r="G2540" s="455">
        <v>14236</v>
      </c>
      <c r="H2540" s="455">
        <v>14608</v>
      </c>
      <c r="I2540" s="455">
        <v>5401</v>
      </c>
      <c r="J2540" s="455">
        <v>1352</v>
      </c>
      <c r="K2540" s="455">
        <v>1206</v>
      </c>
      <c r="L2540" s="455">
        <v>642</v>
      </c>
      <c r="M2540" s="455">
        <v>834</v>
      </c>
      <c r="N2540" s="455">
        <v>1186</v>
      </c>
      <c r="O2540" s="455">
        <v>1013</v>
      </c>
      <c r="P2540" s="455">
        <v>220</v>
      </c>
      <c r="Q2540" s="455">
        <v>3590</v>
      </c>
      <c r="R2540" s="455">
        <v>207</v>
      </c>
    </row>
    <row r="2541" spans="1:18">
      <c r="A2541" s="322" t="s">
        <v>290</v>
      </c>
      <c r="C2541" s="325">
        <v>3109125030</v>
      </c>
      <c r="D2541" s="322" t="s">
        <v>2880</v>
      </c>
      <c r="E2541" s="455">
        <v>3485</v>
      </c>
      <c r="F2541" s="455">
        <v>4833</v>
      </c>
      <c r="G2541" s="455">
        <v>6025</v>
      </c>
      <c r="H2541" s="455">
        <v>7721</v>
      </c>
      <c r="I2541" s="455">
        <v>4472</v>
      </c>
      <c r="J2541" s="455">
        <v>3344</v>
      </c>
      <c r="K2541" s="455">
        <v>3182</v>
      </c>
      <c r="L2541" s="455">
        <v>2344</v>
      </c>
      <c r="M2541" s="455">
        <v>1784</v>
      </c>
      <c r="N2541" s="455">
        <v>1735</v>
      </c>
      <c r="O2541" s="455">
        <v>1060</v>
      </c>
      <c r="P2541" s="455">
        <v>1134</v>
      </c>
      <c r="Q2541" s="455">
        <v>27094</v>
      </c>
      <c r="R2541" s="455">
        <v>10233</v>
      </c>
    </row>
    <row r="2542" spans="1:18">
      <c r="A2542" s="322" t="s">
        <v>290</v>
      </c>
      <c r="C2542" s="325">
        <v>3109125040</v>
      </c>
      <c r="D2542" s="322" t="s">
        <v>2881</v>
      </c>
      <c r="E2542" s="455">
        <v>25155</v>
      </c>
      <c r="F2542" s="455">
        <v>28508</v>
      </c>
      <c r="G2542" s="455">
        <v>31126</v>
      </c>
      <c r="H2542" s="455">
        <v>22117</v>
      </c>
      <c r="I2542" s="455">
        <v>14055</v>
      </c>
      <c r="J2542" s="455">
        <v>20153</v>
      </c>
      <c r="K2542" s="455">
        <v>21559</v>
      </c>
      <c r="L2542" s="455">
        <v>17135</v>
      </c>
      <c r="M2542" s="455">
        <v>16794</v>
      </c>
      <c r="N2542" s="455">
        <v>16661</v>
      </c>
      <c r="O2542" s="455">
        <v>14864</v>
      </c>
      <c r="P2542" s="455">
        <v>15259</v>
      </c>
      <c r="Q2542" s="455">
        <v>11005</v>
      </c>
      <c r="R2542" s="455">
        <v>8616</v>
      </c>
    </row>
    <row r="2543" spans="1:18">
      <c r="A2543" s="322" t="s">
        <v>290</v>
      </c>
      <c r="C2543" s="325">
        <v>3109125080</v>
      </c>
      <c r="D2543" s="322" t="s">
        <v>2882</v>
      </c>
      <c r="E2543" s="455">
        <v>88331</v>
      </c>
      <c r="F2543" s="455">
        <v>111738</v>
      </c>
      <c r="G2543" s="455">
        <v>59053</v>
      </c>
      <c r="H2543" s="455">
        <v>35102</v>
      </c>
      <c r="I2543" s="455">
        <v>995184</v>
      </c>
      <c r="J2543" s="455">
        <v>1247192</v>
      </c>
      <c r="K2543" s="455">
        <v>1011313</v>
      </c>
      <c r="L2543" s="455">
        <v>977974</v>
      </c>
      <c r="M2543" s="455">
        <v>1436382</v>
      </c>
      <c r="N2543" s="455">
        <v>935044</v>
      </c>
      <c r="O2543" s="455">
        <v>957073</v>
      </c>
      <c r="P2543" s="455">
        <v>1116683</v>
      </c>
      <c r="Q2543" s="455">
        <v>1285712</v>
      </c>
      <c r="R2543" s="455">
        <v>1438365</v>
      </c>
    </row>
    <row r="2544" spans="1:18">
      <c r="A2544" s="322" t="s">
        <v>290</v>
      </c>
      <c r="C2544" s="325">
        <v>3109130000</v>
      </c>
      <c r="D2544" s="322" t="s">
        <v>2883</v>
      </c>
      <c r="E2544" s="455">
        <v>2938007</v>
      </c>
      <c r="F2544" s="455">
        <v>1900872</v>
      </c>
      <c r="G2544" s="455">
        <v>4805470</v>
      </c>
      <c r="H2544" s="455">
        <v>7165221</v>
      </c>
      <c r="I2544" s="455">
        <v>3391390</v>
      </c>
      <c r="J2544" s="455">
        <v>5172588</v>
      </c>
      <c r="K2544" s="455">
        <v>6180154</v>
      </c>
      <c r="L2544" s="455">
        <v>6684669</v>
      </c>
      <c r="M2544" s="455">
        <v>5322465</v>
      </c>
      <c r="N2544" s="455">
        <v>4735482</v>
      </c>
      <c r="O2544" s="455">
        <v>5860966</v>
      </c>
      <c r="P2544" s="455">
        <v>6106737</v>
      </c>
      <c r="Q2544" s="455">
        <v>6264242</v>
      </c>
      <c r="R2544" s="455">
        <v>8518466</v>
      </c>
    </row>
    <row r="2545" spans="1:18">
      <c r="A2545" s="322" t="s">
        <v>290</v>
      </c>
      <c r="C2545" s="325">
        <v>3109130010</v>
      </c>
      <c r="D2545" s="322" t="s">
        <v>2884</v>
      </c>
      <c r="E2545" s="455">
        <v>79186</v>
      </c>
      <c r="F2545" s="455">
        <v>88134</v>
      </c>
      <c r="G2545" s="455">
        <v>199023</v>
      </c>
      <c r="H2545" s="455">
        <v>1996624</v>
      </c>
      <c r="I2545" s="455">
        <v>738469</v>
      </c>
      <c r="J2545" s="455">
        <v>4051443</v>
      </c>
      <c r="K2545" s="455">
        <v>4655578</v>
      </c>
      <c r="L2545" s="455">
        <v>4254883</v>
      </c>
      <c r="M2545" s="455">
        <v>2678993</v>
      </c>
      <c r="N2545" s="455">
        <v>1669838</v>
      </c>
      <c r="O2545" s="455">
        <v>725070</v>
      </c>
      <c r="P2545" s="455">
        <v>653566</v>
      </c>
      <c r="Q2545" s="455">
        <v>650635</v>
      </c>
      <c r="R2545" s="455">
        <v>888515</v>
      </c>
    </row>
    <row r="2546" spans="1:18">
      <c r="A2546" s="322" t="s">
        <v>290</v>
      </c>
      <c r="C2546" s="325">
        <v>3109130020</v>
      </c>
      <c r="D2546" s="322" t="s">
        <v>2885</v>
      </c>
      <c r="E2546" s="455">
        <v>131679</v>
      </c>
      <c r="F2546" s="455">
        <v>151824</v>
      </c>
      <c r="G2546" s="455">
        <v>89191</v>
      </c>
      <c r="H2546" s="455">
        <v>51286</v>
      </c>
      <c r="I2546" s="455">
        <v>49967</v>
      </c>
      <c r="J2546" s="455">
        <v>294218</v>
      </c>
      <c r="K2546" s="455">
        <v>287704</v>
      </c>
      <c r="L2546" s="455">
        <v>303833</v>
      </c>
      <c r="M2546" s="455">
        <v>237337</v>
      </c>
      <c r="N2546" s="455">
        <v>124610</v>
      </c>
      <c r="O2546" s="455">
        <v>73035</v>
      </c>
      <c r="P2546" s="455">
        <v>93560</v>
      </c>
      <c r="Q2546" s="455">
        <v>144684</v>
      </c>
      <c r="R2546" s="455">
        <v>162473</v>
      </c>
    </row>
    <row r="2547" spans="1:18">
      <c r="A2547" s="322" t="s">
        <v>290</v>
      </c>
      <c r="C2547" s="325">
        <v>3109130030</v>
      </c>
      <c r="D2547" s="322" t="s">
        <v>2886</v>
      </c>
      <c r="E2547" s="455">
        <v>59739</v>
      </c>
      <c r="F2547" s="455">
        <v>45963</v>
      </c>
      <c r="G2547" s="455">
        <v>980163</v>
      </c>
      <c r="H2547" s="455">
        <v>261252</v>
      </c>
      <c r="I2547" s="455">
        <v>8073</v>
      </c>
      <c r="J2547" s="455">
        <v>10706</v>
      </c>
      <c r="K2547" s="455">
        <v>184458</v>
      </c>
      <c r="L2547" s="455">
        <v>198929</v>
      </c>
      <c r="M2547" s="455">
        <v>119111</v>
      </c>
      <c r="N2547" s="455">
        <v>25870</v>
      </c>
      <c r="O2547" s="455">
        <v>17589</v>
      </c>
      <c r="P2547" s="455">
        <v>221564</v>
      </c>
      <c r="Q2547" s="455">
        <v>253709</v>
      </c>
      <c r="R2547" s="455">
        <v>197295</v>
      </c>
    </row>
    <row r="2548" spans="1:18">
      <c r="A2548" s="322" t="s">
        <v>290</v>
      </c>
      <c r="C2548" s="325">
        <v>3109130040</v>
      </c>
      <c r="D2548" s="322" t="s">
        <v>2887</v>
      </c>
      <c r="E2548" s="455">
        <v>85256</v>
      </c>
      <c r="F2548" s="455">
        <v>64320</v>
      </c>
      <c r="G2548" s="455">
        <v>80959</v>
      </c>
      <c r="H2548" s="455">
        <v>103032</v>
      </c>
      <c r="I2548" s="455">
        <v>149080</v>
      </c>
      <c r="J2548" s="455">
        <v>375144</v>
      </c>
      <c r="K2548" s="455">
        <v>504877</v>
      </c>
      <c r="L2548" s="455">
        <v>576507</v>
      </c>
      <c r="M2548" s="455">
        <v>679910</v>
      </c>
      <c r="N2548" s="455">
        <v>1001742</v>
      </c>
      <c r="O2548" s="455">
        <v>739814</v>
      </c>
      <c r="P2548" s="455">
        <v>48933</v>
      </c>
      <c r="Q2548" s="455">
        <v>17580</v>
      </c>
      <c r="R2548" s="455">
        <v>39650</v>
      </c>
    </row>
    <row r="2549" spans="1:18">
      <c r="A2549" s="322" t="s">
        <v>290</v>
      </c>
      <c r="C2549" s="325">
        <v>3109130050</v>
      </c>
      <c r="D2549" s="322" t="s">
        <v>2888</v>
      </c>
      <c r="E2549" s="455">
        <v>105978</v>
      </c>
      <c r="F2549" s="455">
        <v>145162</v>
      </c>
      <c r="G2549" s="455">
        <v>143107</v>
      </c>
      <c r="H2549" s="455">
        <v>113627</v>
      </c>
      <c r="I2549" s="455">
        <v>113727</v>
      </c>
      <c r="J2549" s="455">
        <v>149887</v>
      </c>
      <c r="K2549" s="455">
        <v>131548</v>
      </c>
      <c r="L2549" s="455">
        <v>179742</v>
      </c>
      <c r="M2549" s="455">
        <v>217604</v>
      </c>
      <c r="N2549" s="455">
        <v>213297</v>
      </c>
      <c r="O2549" s="455">
        <v>239217</v>
      </c>
      <c r="P2549" s="455">
        <v>381850</v>
      </c>
      <c r="Q2549" s="455">
        <v>408096</v>
      </c>
      <c r="R2549" s="455">
        <v>421197</v>
      </c>
    </row>
    <row r="2550" spans="1:18">
      <c r="A2550" s="322" t="s">
        <v>290</v>
      </c>
      <c r="C2550" s="325">
        <v>3109130060</v>
      </c>
      <c r="D2550" s="322" t="s">
        <v>2889</v>
      </c>
      <c r="E2550" s="455">
        <v>388717</v>
      </c>
      <c r="F2550" s="455">
        <v>207721</v>
      </c>
      <c r="G2550" s="455">
        <v>202435</v>
      </c>
      <c r="H2550" s="455">
        <v>170633</v>
      </c>
      <c r="I2550" s="455">
        <v>78671</v>
      </c>
      <c r="J2550" s="455">
        <v>95241</v>
      </c>
      <c r="K2550" s="455">
        <v>95283</v>
      </c>
      <c r="L2550" s="455">
        <v>76571</v>
      </c>
      <c r="M2550" s="455">
        <v>80139</v>
      </c>
      <c r="N2550" s="455">
        <v>77922</v>
      </c>
      <c r="O2550" s="455">
        <v>58422</v>
      </c>
      <c r="P2550" s="455">
        <v>56280</v>
      </c>
      <c r="Q2550" s="455">
        <v>31586</v>
      </c>
      <c r="R2550" s="455">
        <v>34217</v>
      </c>
    </row>
    <row r="2551" spans="1:18">
      <c r="A2551" s="322" t="s">
        <v>290</v>
      </c>
      <c r="C2551" s="325">
        <v>3109130070</v>
      </c>
      <c r="D2551" s="322" t="s">
        <v>2890</v>
      </c>
      <c r="N2551" s="455">
        <v>11</v>
      </c>
      <c r="O2551" s="455">
        <v>23</v>
      </c>
      <c r="P2551" s="455">
        <v>46</v>
      </c>
      <c r="Q2551" s="455">
        <v>65</v>
      </c>
      <c r="R2551" s="455">
        <v>119</v>
      </c>
    </row>
    <row r="2552" spans="1:18">
      <c r="A2552" s="322" t="s">
        <v>290</v>
      </c>
      <c r="C2552" s="325">
        <v>3109130080</v>
      </c>
      <c r="D2552" s="322" t="s">
        <v>2891</v>
      </c>
      <c r="E2552" s="455">
        <v>2087452</v>
      </c>
      <c r="F2552" s="455">
        <v>1197727</v>
      </c>
      <c r="G2552" s="455">
        <v>3110548</v>
      </c>
      <c r="H2552" s="455">
        <v>4468767</v>
      </c>
      <c r="I2552" s="455">
        <v>2253403</v>
      </c>
      <c r="J2552" s="455">
        <v>195949</v>
      </c>
      <c r="K2552" s="455">
        <v>320706</v>
      </c>
      <c r="L2552" s="455">
        <v>1094204</v>
      </c>
      <c r="M2552" s="455">
        <v>1309371</v>
      </c>
      <c r="N2552" s="455">
        <v>1622192</v>
      </c>
      <c r="O2552" s="455">
        <v>4007796</v>
      </c>
      <c r="P2552" s="455">
        <v>4650938</v>
      </c>
      <c r="Q2552" s="455">
        <v>4757887</v>
      </c>
      <c r="R2552" s="455">
        <v>6775000</v>
      </c>
    </row>
    <row r="2553" spans="1:18">
      <c r="A2553" s="322" t="s">
        <v>290</v>
      </c>
      <c r="C2553" s="325">
        <v>3109143000</v>
      </c>
      <c r="D2553" s="322" t="s">
        <v>2892</v>
      </c>
      <c r="E2553" s="455">
        <v>10</v>
      </c>
      <c r="G2553" s="455">
        <v>3</v>
      </c>
      <c r="H2553" s="455">
        <v>250</v>
      </c>
      <c r="I2553" s="455">
        <v>199</v>
      </c>
      <c r="J2553" s="455">
        <v>84</v>
      </c>
      <c r="K2553" s="455">
        <v>3</v>
      </c>
      <c r="N2553" s="455">
        <v>30</v>
      </c>
      <c r="P2553" s="455">
        <v>4</v>
      </c>
      <c r="Q2553" s="455">
        <v>2277</v>
      </c>
      <c r="R2553" s="455">
        <v>2966</v>
      </c>
    </row>
    <row r="2554" spans="1:18">
      <c r="A2554" s="322" t="s">
        <v>290</v>
      </c>
      <c r="C2554" s="325">
        <v>3109143010</v>
      </c>
      <c r="D2554" s="322" t="s">
        <v>2893</v>
      </c>
      <c r="E2554" s="455">
        <v>10</v>
      </c>
      <c r="N2554" s="455">
        <v>1</v>
      </c>
      <c r="P2554" s="455">
        <v>4</v>
      </c>
    </row>
    <row r="2555" spans="1:18">
      <c r="A2555" s="322" t="s">
        <v>290</v>
      </c>
      <c r="C2555" s="325">
        <v>3109143080</v>
      </c>
      <c r="D2555" s="322" t="s">
        <v>2894</v>
      </c>
      <c r="H2555" s="455">
        <v>250</v>
      </c>
      <c r="I2555" s="455">
        <v>199</v>
      </c>
      <c r="J2555" s="455">
        <v>84</v>
      </c>
      <c r="K2555" s="455">
        <v>3</v>
      </c>
      <c r="N2555" s="455">
        <v>29</v>
      </c>
    </row>
    <row r="2556" spans="1:18">
      <c r="A2556" s="322" t="s">
        <v>290</v>
      </c>
      <c r="C2556" s="325">
        <v>3109145000</v>
      </c>
      <c r="D2556" s="322" t="s">
        <v>2895</v>
      </c>
      <c r="E2556" s="455">
        <v>19</v>
      </c>
      <c r="F2556" s="455">
        <v>95</v>
      </c>
      <c r="G2556" s="455">
        <v>8</v>
      </c>
      <c r="H2556" s="455">
        <v>4399</v>
      </c>
      <c r="I2556" s="455">
        <v>3912</v>
      </c>
      <c r="J2556" s="455">
        <v>3145</v>
      </c>
      <c r="K2556" s="455">
        <v>3929</v>
      </c>
      <c r="L2556" s="455">
        <v>4701</v>
      </c>
      <c r="M2556" s="455">
        <v>3762</v>
      </c>
      <c r="N2556" s="455">
        <v>13881</v>
      </c>
      <c r="O2556" s="455">
        <v>3889</v>
      </c>
      <c r="P2556" s="455">
        <v>7020</v>
      </c>
      <c r="Q2556" s="455">
        <v>12000</v>
      </c>
      <c r="R2556" s="455">
        <v>13950</v>
      </c>
    </row>
    <row r="2557" spans="1:18">
      <c r="A2557" s="322" t="s">
        <v>290</v>
      </c>
      <c r="C2557" s="325">
        <v>3212110000</v>
      </c>
      <c r="D2557" s="322" t="s">
        <v>2896</v>
      </c>
    </row>
    <row r="2558" spans="1:18">
      <c r="A2558" s="322" t="s">
        <v>290</v>
      </c>
      <c r="C2558" s="325">
        <v>3212120000</v>
      </c>
      <c r="D2558" s="322" t="s">
        <v>2897</v>
      </c>
    </row>
    <row r="2559" spans="1:18">
      <c r="A2559" s="322" t="s">
        <v>290</v>
      </c>
      <c r="C2559" s="325">
        <v>3212133000</v>
      </c>
      <c r="D2559" s="322" t="s">
        <v>2898</v>
      </c>
    </row>
    <row r="2560" spans="1:18">
      <c r="A2560" s="322" t="s">
        <v>290</v>
      </c>
      <c r="C2560" s="325">
        <v>3212135100</v>
      </c>
      <c r="D2560" s="322" t="s">
        <v>2899</v>
      </c>
    </row>
    <row r="2561" spans="1:18">
      <c r="A2561" s="322" t="s">
        <v>290</v>
      </c>
      <c r="C2561" s="325">
        <v>3212135300</v>
      </c>
      <c r="D2561" s="322" t="s">
        <v>2900</v>
      </c>
    </row>
    <row r="2562" spans="1:18">
      <c r="A2562" s="322" t="s">
        <v>290</v>
      </c>
      <c r="C2562" s="325">
        <v>3212135500</v>
      </c>
      <c r="D2562" s="322" t="s">
        <v>2901</v>
      </c>
    </row>
    <row r="2563" spans="1:18">
      <c r="A2563" s="322" t="s">
        <v>290</v>
      </c>
      <c r="C2563" s="325">
        <v>3212140000</v>
      </c>
      <c r="D2563" s="322" t="s">
        <v>2902</v>
      </c>
    </row>
    <row r="2564" spans="1:18">
      <c r="A2564" s="322" t="s">
        <v>290</v>
      </c>
      <c r="C2564" s="325">
        <v>3213100000</v>
      </c>
      <c r="D2564" s="322" t="s">
        <v>2903</v>
      </c>
      <c r="E2564" s="455">
        <v>13305</v>
      </c>
      <c r="F2564" s="455">
        <v>18273</v>
      </c>
      <c r="G2564" s="455">
        <v>17215</v>
      </c>
      <c r="H2564" s="455">
        <v>21726</v>
      </c>
      <c r="I2564" s="455">
        <v>4911</v>
      </c>
      <c r="J2564" s="455">
        <v>6797</v>
      </c>
      <c r="K2564" s="455">
        <v>6175</v>
      </c>
      <c r="L2564" s="455">
        <v>9538</v>
      </c>
      <c r="M2564" s="455">
        <v>15826</v>
      </c>
      <c r="N2564" s="455">
        <v>38309</v>
      </c>
      <c r="O2564" s="455">
        <v>14538</v>
      </c>
      <c r="P2564" s="455">
        <v>10148</v>
      </c>
      <c r="Q2564" s="455">
        <v>19843</v>
      </c>
      <c r="R2564" s="455">
        <v>17113</v>
      </c>
    </row>
    <row r="2565" spans="1:18">
      <c r="A2565" s="322" t="s">
        <v>290</v>
      </c>
      <c r="C2565" s="325">
        <v>3213100010</v>
      </c>
      <c r="D2565" s="322" t="s">
        <v>2904</v>
      </c>
      <c r="F2565" s="455">
        <v>8665</v>
      </c>
      <c r="G2565" s="455">
        <v>8023</v>
      </c>
      <c r="H2565" s="455">
        <v>13857</v>
      </c>
      <c r="I2565" s="455">
        <v>4911</v>
      </c>
      <c r="J2565" s="455">
        <v>6797</v>
      </c>
      <c r="K2565" s="455">
        <v>6175</v>
      </c>
      <c r="L2565" s="455">
        <v>6254</v>
      </c>
      <c r="M2565" s="455">
        <v>14381</v>
      </c>
      <c r="N2565" s="455">
        <v>37107</v>
      </c>
      <c r="O2565" s="455">
        <v>13530</v>
      </c>
      <c r="P2565" s="455">
        <v>9126</v>
      </c>
      <c r="Q2565" s="455">
        <v>15261</v>
      </c>
      <c r="R2565" s="455">
        <v>12406</v>
      </c>
    </row>
    <row r="2566" spans="1:18">
      <c r="A2566" s="322" t="s">
        <v>290</v>
      </c>
      <c r="C2566" s="325">
        <v>3213100080</v>
      </c>
      <c r="D2566" s="322" t="s">
        <v>2905</v>
      </c>
      <c r="N2566" s="455">
        <v>1202</v>
      </c>
      <c r="O2566" s="455">
        <v>1008</v>
      </c>
      <c r="P2566" s="455">
        <v>1022</v>
      </c>
      <c r="Q2566" s="455">
        <v>4582</v>
      </c>
      <c r="R2566" s="455">
        <v>4707</v>
      </c>
    </row>
    <row r="2567" spans="1:18">
      <c r="A2567" s="322" t="s">
        <v>290</v>
      </c>
      <c r="C2567" s="325">
        <v>3220131000</v>
      </c>
      <c r="D2567" s="322" t="s">
        <v>2906</v>
      </c>
      <c r="E2567" s="455">
        <v>4</v>
      </c>
    </row>
    <row r="2568" spans="1:18">
      <c r="A2568" s="322" t="s">
        <v>290</v>
      </c>
      <c r="C2568" s="325">
        <v>3220200000</v>
      </c>
      <c r="D2568" s="322" t="s">
        <v>2907</v>
      </c>
    </row>
    <row r="2569" spans="1:18">
      <c r="A2569" s="322" t="s">
        <v>290</v>
      </c>
      <c r="C2569" s="325">
        <v>3230113700</v>
      </c>
      <c r="D2569" s="322" t="s">
        <v>2908</v>
      </c>
    </row>
    <row r="2570" spans="1:18">
      <c r="A2570" s="322" t="s">
        <v>290</v>
      </c>
      <c r="C2570" s="325">
        <v>3230130000</v>
      </c>
      <c r="D2570" s="322" t="s">
        <v>2909</v>
      </c>
    </row>
    <row r="2571" spans="1:18">
      <c r="A2571" s="322" t="s">
        <v>290</v>
      </c>
      <c r="C2571" s="325">
        <v>3230140000</v>
      </c>
      <c r="D2571" s="322" t="s">
        <v>2910</v>
      </c>
    </row>
    <row r="2572" spans="1:18">
      <c r="A2572" s="322" t="s">
        <v>290</v>
      </c>
      <c r="C2572" s="325">
        <v>3230151000</v>
      </c>
      <c r="D2572" s="322" t="s">
        <v>2911</v>
      </c>
      <c r="E2572" s="455">
        <v>2572</v>
      </c>
      <c r="F2572" s="455">
        <v>1025</v>
      </c>
      <c r="G2572" s="455">
        <v>2372</v>
      </c>
      <c r="H2572" s="455">
        <v>1161</v>
      </c>
      <c r="I2572" s="455">
        <v>557</v>
      </c>
    </row>
    <row r="2573" spans="1:18">
      <c r="A2573" s="322" t="s">
        <v>290</v>
      </c>
      <c r="C2573" s="325">
        <v>3230155000</v>
      </c>
      <c r="D2573" s="322" t="s">
        <v>2912</v>
      </c>
    </row>
    <row r="2574" spans="1:18">
      <c r="A2574" s="322" t="s">
        <v>290</v>
      </c>
      <c r="C2574" s="325">
        <v>3230158000</v>
      </c>
      <c r="D2574" s="322" t="s">
        <v>2913</v>
      </c>
      <c r="E2574" s="455">
        <v>2963</v>
      </c>
      <c r="F2574" s="455">
        <v>1169</v>
      </c>
      <c r="G2574" s="455">
        <v>2404</v>
      </c>
      <c r="H2574" s="455">
        <v>2242</v>
      </c>
      <c r="I2574" s="455">
        <v>619</v>
      </c>
    </row>
    <row r="2575" spans="1:18">
      <c r="A2575" s="322" t="s">
        <v>290</v>
      </c>
      <c r="C2575" s="325">
        <v>3230159000</v>
      </c>
      <c r="D2575" s="322" t="s">
        <v>2914</v>
      </c>
    </row>
    <row r="2576" spans="1:18">
      <c r="A2576" s="322" t="s">
        <v>290</v>
      </c>
      <c r="C2576" s="325">
        <v>3230160000</v>
      </c>
      <c r="D2576" s="322" t="s">
        <v>2915</v>
      </c>
    </row>
    <row r="2577" spans="1:18">
      <c r="A2577" s="322" t="s">
        <v>290</v>
      </c>
      <c r="C2577" s="325">
        <v>3240120000</v>
      </c>
      <c r="D2577" s="322" t="s">
        <v>2916</v>
      </c>
      <c r="E2577" s="455">
        <v>173124</v>
      </c>
      <c r="F2577" s="455">
        <v>207012</v>
      </c>
      <c r="G2577" s="455">
        <v>216688</v>
      </c>
      <c r="H2577" s="455">
        <v>113468</v>
      </c>
      <c r="I2577" s="455">
        <v>65553</v>
      </c>
      <c r="J2577" s="455">
        <v>41856</v>
      </c>
      <c r="K2577" s="455">
        <v>46673</v>
      </c>
      <c r="L2577" s="455">
        <v>28582</v>
      </c>
      <c r="M2577" s="455">
        <v>49104</v>
      </c>
      <c r="N2577" s="455">
        <v>44795</v>
      </c>
      <c r="O2577" s="455">
        <v>60993</v>
      </c>
      <c r="P2577" s="455">
        <v>72708</v>
      </c>
      <c r="Q2577" s="455">
        <v>71990</v>
      </c>
      <c r="R2577" s="455">
        <v>71083</v>
      </c>
    </row>
    <row r="2578" spans="1:18">
      <c r="A2578" s="322" t="s">
        <v>290</v>
      </c>
      <c r="C2578" s="325">
        <v>3240130000</v>
      </c>
      <c r="D2578" s="322" t="s">
        <v>2917</v>
      </c>
    </row>
    <row r="2579" spans="1:18">
      <c r="A2579" s="322" t="s">
        <v>290</v>
      </c>
      <c r="C2579" s="325">
        <v>3240200000</v>
      </c>
      <c r="D2579" s="322" t="s">
        <v>2918</v>
      </c>
    </row>
    <row r="2580" spans="1:18">
      <c r="A2580" s="322" t="s">
        <v>290</v>
      </c>
      <c r="C2580" s="325">
        <v>3240310000</v>
      </c>
      <c r="D2580" s="322" t="s">
        <v>2919</v>
      </c>
      <c r="E2580" s="455">
        <v>2070</v>
      </c>
      <c r="F2580" s="455">
        <v>27203</v>
      </c>
      <c r="G2580" s="455">
        <v>30612</v>
      </c>
      <c r="H2580" s="455">
        <v>2401</v>
      </c>
      <c r="I2580" s="455">
        <v>3072</v>
      </c>
      <c r="J2580" s="455">
        <v>3456</v>
      </c>
      <c r="K2580" s="455">
        <v>4492</v>
      </c>
      <c r="L2580" s="455">
        <v>3059</v>
      </c>
      <c r="M2580" s="455">
        <v>4184</v>
      </c>
      <c r="N2580" s="455">
        <v>4393</v>
      </c>
      <c r="O2580" s="455">
        <v>3347</v>
      </c>
      <c r="P2580" s="455">
        <v>4379</v>
      </c>
      <c r="Q2580" s="455">
        <v>2821</v>
      </c>
      <c r="R2580" s="455">
        <v>2792</v>
      </c>
    </row>
    <row r="2581" spans="1:18">
      <c r="A2581" s="322" t="s">
        <v>290</v>
      </c>
      <c r="C2581" s="325">
        <v>3240392000</v>
      </c>
      <c r="D2581" s="322" t="s">
        <v>2920</v>
      </c>
      <c r="E2581" s="455">
        <v>10881</v>
      </c>
      <c r="F2581" s="455">
        <v>585</v>
      </c>
    </row>
    <row r="2582" spans="1:18">
      <c r="A2582" s="322" t="s">
        <v>290</v>
      </c>
      <c r="C2582" s="325">
        <v>3240394000</v>
      </c>
      <c r="D2582" s="322" t="s">
        <v>2921</v>
      </c>
    </row>
    <row r="2583" spans="1:18">
      <c r="A2583" s="322" t="s">
        <v>290</v>
      </c>
      <c r="C2583" s="325">
        <v>3240399000</v>
      </c>
      <c r="D2583" s="322" t="s">
        <v>2922</v>
      </c>
    </row>
    <row r="2584" spans="1:18">
      <c r="A2584" s="322" t="s">
        <v>290</v>
      </c>
      <c r="C2584" s="325">
        <v>3240421000</v>
      </c>
      <c r="D2584" s="322" t="s">
        <v>2923</v>
      </c>
    </row>
    <row r="2585" spans="1:18">
      <c r="A2585" s="322" t="s">
        <v>290</v>
      </c>
      <c r="C2585" s="325">
        <v>3250113000</v>
      </c>
      <c r="D2585" s="322" t="s">
        <v>2924</v>
      </c>
      <c r="G2585" s="455">
        <v>92</v>
      </c>
      <c r="H2585" s="455">
        <v>85</v>
      </c>
      <c r="I2585" s="455">
        <v>43</v>
      </c>
      <c r="J2585" s="455">
        <v>66</v>
      </c>
      <c r="K2585" s="455">
        <v>244</v>
      </c>
      <c r="L2585" s="455">
        <v>120</v>
      </c>
      <c r="M2585" s="455">
        <v>19</v>
      </c>
      <c r="N2585" s="455">
        <v>54</v>
      </c>
      <c r="O2585" s="455">
        <v>48</v>
      </c>
      <c r="P2585" s="455">
        <v>55</v>
      </c>
      <c r="Q2585" s="455">
        <v>19</v>
      </c>
      <c r="R2585" s="455">
        <v>46</v>
      </c>
    </row>
    <row r="2586" spans="1:18">
      <c r="A2586" s="322" t="s">
        <v>290</v>
      </c>
      <c r="C2586" s="325">
        <v>3250115000</v>
      </c>
      <c r="D2586" s="322" t="s">
        <v>2925</v>
      </c>
      <c r="I2586" s="455">
        <v>70</v>
      </c>
      <c r="M2586" s="455">
        <v>185</v>
      </c>
    </row>
    <row r="2587" spans="1:18">
      <c r="A2587" s="322" t="s">
        <v>290</v>
      </c>
      <c r="C2587" s="325">
        <v>3250131700</v>
      </c>
      <c r="D2587" s="322" t="s">
        <v>2926</v>
      </c>
      <c r="E2587" s="455">
        <v>5004900</v>
      </c>
      <c r="F2587" s="455">
        <v>4130000</v>
      </c>
      <c r="G2587" s="455">
        <v>2131018</v>
      </c>
      <c r="H2587" s="455">
        <v>871582</v>
      </c>
      <c r="I2587" s="455">
        <v>776700</v>
      </c>
      <c r="J2587" s="455">
        <v>1926704</v>
      </c>
      <c r="K2587" s="455">
        <v>1880007</v>
      </c>
      <c r="L2587" s="455">
        <v>1279035</v>
      </c>
      <c r="M2587" s="455">
        <v>1149890</v>
      </c>
      <c r="N2587" s="455">
        <v>1319117</v>
      </c>
      <c r="O2587" s="455">
        <v>1162126</v>
      </c>
      <c r="P2587" s="455">
        <v>854216</v>
      </c>
      <c r="Q2587" s="455">
        <v>895958</v>
      </c>
      <c r="R2587" s="455">
        <v>1014767</v>
      </c>
    </row>
    <row r="2588" spans="1:18">
      <c r="A2588" s="322" t="s">
        <v>290</v>
      </c>
      <c r="C2588" s="325">
        <v>3250133500</v>
      </c>
      <c r="D2588" s="322" t="s">
        <v>2927</v>
      </c>
      <c r="E2588" s="455">
        <v>1123</v>
      </c>
      <c r="F2588" s="455">
        <v>197</v>
      </c>
      <c r="G2588" s="455">
        <v>1648</v>
      </c>
    </row>
    <row r="2589" spans="1:18">
      <c r="A2589" s="322" t="s">
        <v>290</v>
      </c>
      <c r="C2589" s="325">
        <v>3250137000</v>
      </c>
      <c r="D2589" s="322" t="s">
        <v>2928</v>
      </c>
      <c r="N2589" s="455">
        <v>129852</v>
      </c>
      <c r="O2589" s="455">
        <v>36682</v>
      </c>
      <c r="P2589" s="455">
        <v>13460</v>
      </c>
      <c r="Q2589" s="455">
        <v>423854</v>
      </c>
      <c r="R2589" s="455">
        <v>381051</v>
      </c>
    </row>
    <row r="2590" spans="1:18">
      <c r="A2590" s="322" t="s">
        <v>290</v>
      </c>
      <c r="C2590" s="325">
        <v>3250137900</v>
      </c>
      <c r="D2590" s="322" t="s">
        <v>2929</v>
      </c>
      <c r="E2590" s="455">
        <v>245764</v>
      </c>
      <c r="F2590" s="455">
        <v>4287</v>
      </c>
      <c r="G2590" s="455">
        <v>5331</v>
      </c>
      <c r="H2590" s="455">
        <v>54485</v>
      </c>
      <c r="I2590" s="455">
        <v>37003</v>
      </c>
      <c r="J2590" s="455">
        <v>5078</v>
      </c>
      <c r="K2590" s="455">
        <v>8920</v>
      </c>
      <c r="L2590" s="455">
        <v>10377</v>
      </c>
      <c r="M2590" s="455">
        <v>25323</v>
      </c>
    </row>
    <row r="2591" spans="1:18">
      <c r="A2591" s="322" t="s">
        <v>290</v>
      </c>
      <c r="C2591" s="325">
        <v>3250137910</v>
      </c>
      <c r="D2591" s="322" t="s">
        <v>2930</v>
      </c>
      <c r="E2591" s="455">
        <v>245021</v>
      </c>
      <c r="F2591" s="455">
        <v>3734</v>
      </c>
      <c r="G2591" s="455">
        <v>4873</v>
      </c>
      <c r="H2591" s="455">
        <v>6735</v>
      </c>
      <c r="I2591" s="455">
        <v>6701</v>
      </c>
      <c r="J2591" s="455">
        <v>4892</v>
      </c>
      <c r="K2591" s="455">
        <v>6349</v>
      </c>
      <c r="L2591" s="455">
        <v>911</v>
      </c>
      <c r="M2591" s="455">
        <v>8935</v>
      </c>
      <c r="N2591" s="455">
        <v>3234</v>
      </c>
      <c r="O2591" s="455">
        <v>3144</v>
      </c>
      <c r="P2591" s="455">
        <v>3588</v>
      </c>
    </row>
    <row r="2592" spans="1:18">
      <c r="A2592" s="322" t="s">
        <v>290</v>
      </c>
      <c r="C2592" s="325">
        <v>3250137980</v>
      </c>
      <c r="D2592" s="322" t="s">
        <v>2931</v>
      </c>
      <c r="F2592" s="455">
        <v>553</v>
      </c>
      <c r="G2592" s="455">
        <v>458</v>
      </c>
      <c r="H2592" s="455">
        <v>47750</v>
      </c>
      <c r="I2592" s="455">
        <v>30302</v>
      </c>
      <c r="J2592" s="455">
        <v>186</v>
      </c>
      <c r="K2592" s="455">
        <v>2571</v>
      </c>
      <c r="L2592" s="455">
        <v>9466</v>
      </c>
      <c r="M2592" s="455">
        <v>16388</v>
      </c>
      <c r="N2592" s="455">
        <v>126618</v>
      </c>
      <c r="O2592" s="455">
        <v>33538</v>
      </c>
      <c r="P2592" s="455">
        <v>9872</v>
      </c>
    </row>
    <row r="2593" spans="1:18">
      <c r="A2593" s="322" t="s">
        <v>290</v>
      </c>
      <c r="C2593" s="325">
        <v>3250213000</v>
      </c>
      <c r="D2593" s="322" t="s">
        <v>2932</v>
      </c>
    </row>
    <row r="2594" spans="1:18">
      <c r="A2594" s="322" t="s">
        <v>290</v>
      </c>
      <c r="C2594" s="325">
        <v>3250218000</v>
      </c>
      <c r="D2594" s="322" t="s">
        <v>2933</v>
      </c>
      <c r="E2594" s="455">
        <v>47046319</v>
      </c>
      <c r="F2594" s="455">
        <v>48406064</v>
      </c>
      <c r="G2594" s="455">
        <v>54250587</v>
      </c>
      <c r="H2594" s="455">
        <v>56983201</v>
      </c>
      <c r="I2594" s="455">
        <v>57270634</v>
      </c>
      <c r="J2594" s="455">
        <v>51585640</v>
      </c>
      <c r="K2594" s="455">
        <v>66352195</v>
      </c>
      <c r="L2594" s="455">
        <v>68132883</v>
      </c>
      <c r="M2594" s="455">
        <v>69353167</v>
      </c>
      <c r="N2594" s="455">
        <v>81446973</v>
      </c>
      <c r="O2594" s="455">
        <v>81936264</v>
      </c>
      <c r="P2594" s="455">
        <v>83800744</v>
      </c>
      <c r="Q2594" s="455">
        <v>87498758</v>
      </c>
      <c r="R2594" s="455">
        <v>91070182</v>
      </c>
    </row>
    <row r="2595" spans="1:18">
      <c r="A2595" s="322" t="s">
        <v>290</v>
      </c>
      <c r="C2595" s="325">
        <v>3250218010</v>
      </c>
      <c r="D2595" s="322" t="s">
        <v>2934</v>
      </c>
      <c r="E2595" s="455">
        <v>47046319</v>
      </c>
      <c r="F2595" s="455">
        <v>48406064</v>
      </c>
      <c r="G2595" s="455">
        <v>54250587</v>
      </c>
      <c r="H2595" s="455">
        <v>56983201</v>
      </c>
      <c r="I2595" s="455">
        <v>57270634</v>
      </c>
      <c r="J2595" s="455">
        <v>51585640</v>
      </c>
      <c r="K2595" s="455">
        <v>66352105</v>
      </c>
      <c r="L2595" s="455">
        <v>68132810</v>
      </c>
      <c r="M2595" s="455">
        <v>69352882</v>
      </c>
      <c r="N2595" s="455">
        <v>81443240</v>
      </c>
      <c r="O2595" s="455">
        <v>81935952</v>
      </c>
      <c r="P2595" s="455">
        <v>83800583</v>
      </c>
      <c r="Q2595" s="455">
        <v>87498374</v>
      </c>
      <c r="R2595" s="455">
        <v>91069855</v>
      </c>
    </row>
    <row r="2596" spans="1:18">
      <c r="A2596" s="322" t="s">
        <v>290</v>
      </c>
      <c r="C2596" s="325">
        <v>3250218080</v>
      </c>
      <c r="D2596" s="322" t="s">
        <v>2935</v>
      </c>
      <c r="K2596" s="455">
        <v>90</v>
      </c>
      <c r="L2596" s="455">
        <v>73</v>
      </c>
      <c r="M2596" s="455">
        <v>285</v>
      </c>
      <c r="N2596" s="455">
        <v>3733</v>
      </c>
      <c r="O2596" s="455">
        <v>312</v>
      </c>
      <c r="P2596" s="455">
        <v>161</v>
      </c>
      <c r="Q2596" s="455">
        <v>384</v>
      </c>
      <c r="R2596" s="455">
        <v>327</v>
      </c>
    </row>
    <row r="2597" spans="1:18">
      <c r="A2597" s="322" t="s">
        <v>290</v>
      </c>
      <c r="C2597" s="325">
        <v>3250223900</v>
      </c>
      <c r="D2597" s="322" t="s">
        <v>2936</v>
      </c>
    </row>
    <row r="2598" spans="1:18">
      <c r="A2598" s="322" t="s">
        <v>290</v>
      </c>
      <c r="C2598" s="325">
        <v>3250225300</v>
      </c>
      <c r="D2598" s="322" t="s">
        <v>2937</v>
      </c>
      <c r="E2598" s="455">
        <v>602</v>
      </c>
      <c r="F2598" s="455">
        <v>331</v>
      </c>
      <c r="G2598" s="455">
        <v>1367</v>
      </c>
      <c r="J2598" s="455">
        <v>2219</v>
      </c>
      <c r="K2598" s="455">
        <v>2145</v>
      </c>
      <c r="L2598" s="455">
        <v>426</v>
      </c>
      <c r="O2598" s="455">
        <v>28</v>
      </c>
      <c r="Q2598" s="455">
        <v>1026</v>
      </c>
      <c r="R2598" s="455">
        <v>1005</v>
      </c>
    </row>
    <row r="2599" spans="1:18">
      <c r="A2599" s="322" t="s">
        <v>290</v>
      </c>
      <c r="C2599" s="325">
        <v>3250225500</v>
      </c>
      <c r="D2599" s="322" t="s">
        <v>2938</v>
      </c>
      <c r="E2599" s="455">
        <v>411</v>
      </c>
      <c r="G2599" s="455">
        <v>56</v>
      </c>
      <c r="J2599" s="455">
        <v>2739</v>
      </c>
      <c r="K2599" s="455">
        <v>2017</v>
      </c>
      <c r="L2599" s="455">
        <v>1501</v>
      </c>
      <c r="Q2599" s="455">
        <v>3347</v>
      </c>
      <c r="R2599" s="455">
        <v>2955</v>
      </c>
    </row>
    <row r="2600" spans="1:18">
      <c r="A2600" s="322" t="s">
        <v>290</v>
      </c>
      <c r="C2600" s="325">
        <v>3250225900</v>
      </c>
      <c r="D2600" s="322" t="s">
        <v>2939</v>
      </c>
    </row>
    <row r="2601" spans="1:18">
      <c r="A2601" s="322" t="s">
        <v>290</v>
      </c>
      <c r="C2601" s="325">
        <v>3250229000</v>
      </c>
      <c r="D2601" s="322" t="s">
        <v>2940</v>
      </c>
    </row>
    <row r="2602" spans="1:18">
      <c r="A2602" s="322" t="s">
        <v>290</v>
      </c>
      <c r="C2602" s="325">
        <v>3250230000</v>
      </c>
      <c r="D2602" s="322" t="s">
        <v>2941</v>
      </c>
    </row>
    <row r="2603" spans="1:18">
      <c r="A2603" s="322" t="s">
        <v>290</v>
      </c>
      <c r="C2603" s="325">
        <v>3250303000</v>
      </c>
      <c r="D2603" s="322" t="s">
        <v>2942</v>
      </c>
    </row>
    <row r="2604" spans="1:18">
      <c r="A2604" s="322" t="s">
        <v>290</v>
      </c>
      <c r="C2604" s="325">
        <v>3250305000</v>
      </c>
      <c r="D2604" s="322" t="s">
        <v>2943</v>
      </c>
    </row>
    <row r="2605" spans="1:18">
      <c r="A2605" s="322" t="s">
        <v>290</v>
      </c>
      <c r="C2605" s="325">
        <v>3250429000</v>
      </c>
      <c r="D2605" s="322" t="s">
        <v>2944</v>
      </c>
    </row>
    <row r="2606" spans="1:18">
      <c r="A2606" s="322" t="s">
        <v>290</v>
      </c>
      <c r="C2606" s="325">
        <v>3250440000</v>
      </c>
      <c r="D2606" s="322" t="s">
        <v>2945</v>
      </c>
    </row>
    <row r="2607" spans="1:18">
      <c r="A2607" s="322" t="s">
        <v>290</v>
      </c>
      <c r="C2607" s="325">
        <v>3250501000</v>
      </c>
      <c r="D2607" s="322" t="s">
        <v>2946</v>
      </c>
    </row>
    <row r="2608" spans="1:18">
      <c r="A2608" s="322" t="s">
        <v>290</v>
      </c>
      <c r="C2608" s="325">
        <v>3250503000</v>
      </c>
      <c r="D2608" s="322" t="s">
        <v>2947</v>
      </c>
    </row>
    <row r="2609" spans="1:18">
      <c r="A2609" s="322" t="s">
        <v>290</v>
      </c>
      <c r="C2609" s="325">
        <v>3291111000</v>
      </c>
      <c r="D2609" s="322" t="s">
        <v>2948</v>
      </c>
      <c r="G2609" s="455">
        <v>12610</v>
      </c>
      <c r="I2609" s="455">
        <v>800</v>
      </c>
      <c r="J2609" s="455">
        <v>4700</v>
      </c>
      <c r="K2609" s="455">
        <v>5014</v>
      </c>
      <c r="L2609" s="455">
        <v>1084</v>
      </c>
      <c r="M2609" s="455">
        <v>2160</v>
      </c>
      <c r="N2609" s="455">
        <v>1339</v>
      </c>
      <c r="O2609" s="455">
        <v>1346</v>
      </c>
      <c r="P2609" s="455">
        <v>3192</v>
      </c>
      <c r="Q2609" s="455">
        <v>1321</v>
      </c>
      <c r="R2609" s="455">
        <v>2395</v>
      </c>
    </row>
    <row r="2610" spans="1:18">
      <c r="A2610" s="322" t="s">
        <v>290</v>
      </c>
      <c r="C2610" s="325">
        <v>3291113000</v>
      </c>
      <c r="D2610" s="322" t="s">
        <v>2949</v>
      </c>
      <c r="I2610" s="455">
        <v>100</v>
      </c>
      <c r="J2610" s="455">
        <v>162750</v>
      </c>
    </row>
    <row r="2611" spans="1:18">
      <c r="A2611" s="322" t="s">
        <v>290</v>
      </c>
      <c r="C2611" s="325">
        <v>3291114000</v>
      </c>
      <c r="D2611" s="322" t="s">
        <v>2950</v>
      </c>
      <c r="K2611" s="455">
        <v>234292</v>
      </c>
      <c r="L2611" s="455">
        <v>218261</v>
      </c>
      <c r="M2611" s="455">
        <v>202507</v>
      </c>
      <c r="N2611" s="455">
        <v>192631</v>
      </c>
      <c r="O2611" s="455">
        <v>196144</v>
      </c>
      <c r="P2611" s="455">
        <v>207794</v>
      </c>
      <c r="Q2611" s="455">
        <v>233456</v>
      </c>
      <c r="R2611" s="455">
        <v>224220</v>
      </c>
    </row>
    <row r="2612" spans="1:18">
      <c r="A2612" s="322" t="s">
        <v>290</v>
      </c>
      <c r="C2612" s="325">
        <v>3291115000</v>
      </c>
      <c r="D2612" s="322" t="s">
        <v>2951</v>
      </c>
      <c r="E2612" s="455">
        <v>126775</v>
      </c>
      <c r="F2612" s="455">
        <v>117421</v>
      </c>
      <c r="G2612" s="455">
        <v>98789</v>
      </c>
      <c r="H2612" s="455">
        <v>93943</v>
      </c>
      <c r="I2612" s="455">
        <v>42283</v>
      </c>
      <c r="J2612" s="455">
        <v>54073</v>
      </c>
    </row>
    <row r="2613" spans="1:18">
      <c r="A2613" s="322" t="s">
        <v>290</v>
      </c>
      <c r="C2613" s="325">
        <v>3291119000</v>
      </c>
      <c r="D2613" s="322" t="s">
        <v>2952</v>
      </c>
      <c r="E2613" s="455">
        <v>11464</v>
      </c>
      <c r="F2613" s="455">
        <v>8942</v>
      </c>
      <c r="G2613" s="455">
        <v>11734</v>
      </c>
      <c r="H2613" s="455">
        <v>31004</v>
      </c>
      <c r="I2613" s="455">
        <v>33137</v>
      </c>
      <c r="J2613" s="455">
        <v>31625</v>
      </c>
      <c r="K2613" s="455">
        <v>7435</v>
      </c>
      <c r="L2613" s="455">
        <v>6305</v>
      </c>
      <c r="M2613" s="455">
        <v>3159</v>
      </c>
      <c r="P2613" s="455">
        <v>5</v>
      </c>
      <c r="Q2613" s="455">
        <v>629</v>
      </c>
      <c r="R2613" s="455">
        <v>2237</v>
      </c>
    </row>
    <row r="2614" spans="1:18">
      <c r="A2614" s="322" t="s">
        <v>290</v>
      </c>
      <c r="C2614" s="325">
        <v>3291121000</v>
      </c>
      <c r="D2614" s="322" t="s">
        <v>2953</v>
      </c>
      <c r="K2614" s="455">
        <v>283300</v>
      </c>
      <c r="L2614" s="455">
        <v>251543</v>
      </c>
      <c r="M2614" s="455">
        <v>200005</v>
      </c>
      <c r="N2614" s="455">
        <v>245282</v>
      </c>
      <c r="O2614" s="455">
        <v>319825</v>
      </c>
      <c r="P2614" s="455">
        <v>368990</v>
      </c>
      <c r="Q2614" s="455">
        <v>370583</v>
      </c>
      <c r="R2614" s="455">
        <v>400810</v>
      </c>
    </row>
    <row r="2615" spans="1:18">
      <c r="A2615" s="322" t="s">
        <v>290</v>
      </c>
      <c r="C2615" s="325">
        <v>3291193000</v>
      </c>
      <c r="D2615" s="322" t="s">
        <v>2954</v>
      </c>
      <c r="E2615" s="455">
        <v>1075</v>
      </c>
      <c r="F2615" s="455">
        <v>1263</v>
      </c>
    </row>
    <row r="2616" spans="1:18">
      <c r="A2616" s="322" t="s">
        <v>290</v>
      </c>
      <c r="C2616" s="325">
        <v>3291197000</v>
      </c>
      <c r="D2616" s="322" t="s">
        <v>2955</v>
      </c>
      <c r="E2616" s="455">
        <v>516</v>
      </c>
      <c r="F2616" s="455">
        <v>480</v>
      </c>
      <c r="G2616" s="455">
        <v>527</v>
      </c>
      <c r="H2616" s="455">
        <v>501</v>
      </c>
      <c r="I2616" s="455">
        <v>310</v>
      </c>
      <c r="J2616" s="455">
        <v>26155</v>
      </c>
      <c r="K2616" s="455">
        <v>762</v>
      </c>
      <c r="L2616" s="455">
        <v>767</v>
      </c>
      <c r="M2616" s="455">
        <v>806</v>
      </c>
      <c r="N2616" s="455">
        <v>956</v>
      </c>
      <c r="O2616" s="455">
        <v>819</v>
      </c>
      <c r="P2616" s="455">
        <v>740</v>
      </c>
      <c r="Q2616" s="455">
        <v>757</v>
      </c>
      <c r="R2616" s="455">
        <v>989</v>
      </c>
    </row>
    <row r="2617" spans="1:18">
      <c r="A2617" s="322" t="s">
        <v>290</v>
      </c>
      <c r="C2617" s="325">
        <v>3299113000</v>
      </c>
      <c r="D2617" s="322" t="s">
        <v>2956</v>
      </c>
      <c r="F2617" s="455">
        <v>1740</v>
      </c>
      <c r="H2617" s="455">
        <v>1000</v>
      </c>
      <c r="I2617" s="455">
        <v>1998</v>
      </c>
      <c r="J2617" s="455">
        <v>1437</v>
      </c>
      <c r="K2617" s="455">
        <v>1583</v>
      </c>
      <c r="O2617" s="455">
        <v>20</v>
      </c>
      <c r="Q2617" s="455">
        <v>307</v>
      </c>
    </row>
    <row r="2618" spans="1:18">
      <c r="A2618" s="322" t="s">
        <v>290</v>
      </c>
      <c r="C2618" s="325">
        <v>3299115000</v>
      </c>
      <c r="D2618" s="322" t="s">
        <v>2957</v>
      </c>
    </row>
    <row r="2619" spans="1:18">
      <c r="A2619" s="322" t="s">
        <v>290</v>
      </c>
      <c r="C2619" s="325">
        <v>3299163000</v>
      </c>
      <c r="D2619" s="322" t="s">
        <v>2958</v>
      </c>
      <c r="E2619" s="455">
        <v>19268</v>
      </c>
      <c r="F2619" s="455">
        <v>18181</v>
      </c>
      <c r="G2619" s="455">
        <v>19745</v>
      </c>
      <c r="H2619" s="455">
        <v>16764</v>
      </c>
      <c r="I2619" s="455">
        <v>9956</v>
      </c>
      <c r="J2619" s="455">
        <v>7722</v>
      </c>
      <c r="K2619" s="455">
        <v>5616</v>
      </c>
      <c r="L2619" s="455">
        <v>6386</v>
      </c>
      <c r="M2619" s="455">
        <v>3454</v>
      </c>
      <c r="N2619" s="455">
        <v>2150</v>
      </c>
      <c r="O2619" s="455">
        <v>1820</v>
      </c>
      <c r="P2619" s="455">
        <v>2820</v>
      </c>
    </row>
    <row r="2620" spans="1:18">
      <c r="A2620" s="322" t="s">
        <v>290</v>
      </c>
      <c r="C2620" s="325">
        <v>3250137010</v>
      </c>
      <c r="D2620" s="322" t="s">
        <v>2959</v>
      </c>
      <c r="Q2620" s="455">
        <v>7239</v>
      </c>
      <c r="R2620" s="455">
        <v>13487</v>
      </c>
    </row>
    <row r="2621" spans="1:18">
      <c r="A2621" s="322" t="s">
        <v>290</v>
      </c>
      <c r="C2621" s="325">
        <v>3299165000</v>
      </c>
      <c r="D2621" s="322" t="s">
        <v>2960</v>
      </c>
      <c r="E2621" s="455">
        <v>12324</v>
      </c>
      <c r="F2621" s="455">
        <v>14231</v>
      </c>
      <c r="G2621" s="455">
        <v>26769</v>
      </c>
      <c r="H2621" s="455">
        <v>56128</v>
      </c>
      <c r="I2621" s="455">
        <v>40424</v>
      </c>
      <c r="J2621" s="455">
        <v>44289</v>
      </c>
      <c r="K2621" s="455">
        <v>70321</v>
      </c>
      <c r="L2621" s="455">
        <v>13917</v>
      </c>
      <c r="M2621" s="455">
        <v>24418</v>
      </c>
      <c r="N2621" s="455">
        <v>24179</v>
      </c>
      <c r="O2621" s="455">
        <v>15619</v>
      </c>
      <c r="P2621" s="455">
        <v>13215</v>
      </c>
      <c r="Q2621" s="455">
        <v>11330</v>
      </c>
      <c r="R2621" s="455">
        <v>9266</v>
      </c>
    </row>
    <row r="2622" spans="1:18">
      <c r="A2622" s="322" t="s">
        <v>290</v>
      </c>
      <c r="C2622" s="325">
        <v>3250137080</v>
      </c>
      <c r="D2622" s="322" t="s">
        <v>2931</v>
      </c>
      <c r="Q2622" s="455">
        <v>416615</v>
      </c>
      <c r="R2622" s="455">
        <v>367564</v>
      </c>
    </row>
    <row r="2623" spans="1:18">
      <c r="A2623" s="322" t="s">
        <v>290</v>
      </c>
      <c r="C2623" s="325">
        <v>3299167000</v>
      </c>
      <c r="D2623" s="322" t="s">
        <v>2961</v>
      </c>
      <c r="E2623" s="455">
        <v>178092</v>
      </c>
      <c r="F2623" s="455">
        <v>319950</v>
      </c>
      <c r="G2623" s="455">
        <v>392225</v>
      </c>
      <c r="H2623" s="455">
        <v>380441</v>
      </c>
      <c r="I2623" s="455">
        <v>236763</v>
      </c>
      <c r="J2623" s="455">
        <v>76185</v>
      </c>
      <c r="K2623" s="455">
        <v>5780</v>
      </c>
      <c r="L2623" s="455">
        <v>368</v>
      </c>
      <c r="M2623" s="455">
        <v>879813</v>
      </c>
      <c r="N2623" s="455">
        <v>908811</v>
      </c>
      <c r="O2623" s="455">
        <v>865795</v>
      </c>
      <c r="P2623" s="455">
        <v>1074709</v>
      </c>
      <c r="Q2623" s="455">
        <v>1188140</v>
      </c>
      <c r="R2623" s="455">
        <v>1036313</v>
      </c>
    </row>
    <row r="2624" spans="1:18">
      <c r="A2624" s="322" t="s">
        <v>290</v>
      </c>
      <c r="C2624" s="325">
        <v>3299213000</v>
      </c>
      <c r="D2624" s="322" t="s">
        <v>2962</v>
      </c>
      <c r="E2624" s="455">
        <v>168</v>
      </c>
      <c r="F2624" s="455">
        <v>6033</v>
      </c>
    </row>
    <row r="2625" spans="1:18">
      <c r="A2625" s="322" t="s">
        <v>290</v>
      </c>
      <c r="C2625" s="325">
        <v>3299220000</v>
      </c>
      <c r="D2625" s="322" t="s">
        <v>2963</v>
      </c>
    </row>
    <row r="2626" spans="1:18">
      <c r="A2626" s="322" t="s">
        <v>290</v>
      </c>
      <c r="C2626" s="325">
        <v>3299230000</v>
      </c>
      <c r="D2626" s="322" t="s">
        <v>2964</v>
      </c>
    </row>
    <row r="2627" spans="1:18">
      <c r="A2627" s="322" t="s">
        <v>290</v>
      </c>
      <c r="C2627" s="325">
        <v>3299243000</v>
      </c>
      <c r="D2627" s="322" t="s">
        <v>2965</v>
      </c>
      <c r="E2627" s="455">
        <v>1537840</v>
      </c>
      <c r="F2627" s="455">
        <v>33973</v>
      </c>
      <c r="G2627" s="455">
        <v>9623</v>
      </c>
      <c r="H2627" s="455">
        <v>5924</v>
      </c>
      <c r="I2627" s="455">
        <v>11120</v>
      </c>
      <c r="J2627" s="455">
        <v>8379</v>
      </c>
      <c r="K2627" s="455">
        <v>6114</v>
      </c>
      <c r="L2627" s="455">
        <v>5400</v>
      </c>
      <c r="M2627" s="455">
        <v>13582</v>
      </c>
      <c r="N2627" s="455">
        <v>12176</v>
      </c>
      <c r="O2627" s="455">
        <v>6470</v>
      </c>
      <c r="P2627" s="455">
        <v>5824</v>
      </c>
      <c r="Q2627" s="455">
        <v>3456</v>
      </c>
      <c r="R2627" s="455">
        <v>2832</v>
      </c>
    </row>
    <row r="2628" spans="1:18">
      <c r="A2628" s="322" t="s">
        <v>290</v>
      </c>
      <c r="C2628" s="325">
        <v>3299245000</v>
      </c>
      <c r="D2628" s="322" t="s">
        <v>2966</v>
      </c>
    </row>
    <row r="2629" spans="1:18">
      <c r="A2629" s="322" t="s">
        <v>290</v>
      </c>
      <c r="C2629" s="325">
        <v>3299513000</v>
      </c>
      <c r="D2629" s="322" t="s">
        <v>2967</v>
      </c>
    </row>
    <row r="2630" spans="1:18">
      <c r="A2630" s="322" t="s">
        <v>290</v>
      </c>
      <c r="C2630" s="325">
        <v>3250417000</v>
      </c>
      <c r="D2630" s="322" t="s">
        <v>2968</v>
      </c>
      <c r="R2630" s="455">
        <v>606612</v>
      </c>
    </row>
    <row r="2631" spans="1:18">
      <c r="A2631" s="322" t="s">
        <v>290</v>
      </c>
      <c r="C2631" s="325">
        <v>3299515000</v>
      </c>
      <c r="D2631" s="322" t="s">
        <v>2969</v>
      </c>
    </row>
    <row r="2632" spans="1:18">
      <c r="A2632" s="322" t="s">
        <v>290</v>
      </c>
      <c r="C2632" s="325">
        <v>3299530000</v>
      </c>
      <c r="D2632" s="322" t="s">
        <v>2970</v>
      </c>
      <c r="E2632" s="455">
        <v>27854</v>
      </c>
      <c r="F2632" s="455">
        <v>50341</v>
      </c>
      <c r="G2632" s="455">
        <v>38372</v>
      </c>
      <c r="H2632" s="455">
        <v>21776</v>
      </c>
      <c r="L2632" s="455">
        <v>1</v>
      </c>
      <c r="P2632" s="455">
        <v>153</v>
      </c>
      <c r="Q2632" s="455">
        <v>43</v>
      </c>
    </row>
    <row r="2633" spans="1:18">
      <c r="A2633" s="322" t="s">
        <v>290</v>
      </c>
      <c r="C2633" s="325">
        <v>3299540000</v>
      </c>
      <c r="D2633" s="322" t="s">
        <v>2971</v>
      </c>
      <c r="M2633" s="455">
        <v>5755785</v>
      </c>
      <c r="N2633" s="455">
        <v>5075044</v>
      </c>
      <c r="O2633" s="455">
        <v>5811881</v>
      </c>
      <c r="P2633" s="455">
        <v>20773563</v>
      </c>
      <c r="Q2633" s="455">
        <v>48261765</v>
      </c>
      <c r="R2633" s="455">
        <v>40021867</v>
      </c>
    </row>
    <row r="2634" spans="1:18">
      <c r="A2634" s="322" t="s">
        <v>290</v>
      </c>
      <c r="C2634" s="325">
        <v>3299550000</v>
      </c>
      <c r="D2634" s="322" t="s">
        <v>2972</v>
      </c>
    </row>
    <row r="2635" spans="1:18">
      <c r="A2635" s="322" t="s">
        <v>290</v>
      </c>
      <c r="C2635" s="325">
        <v>3299591000</v>
      </c>
      <c r="D2635" s="322" t="s">
        <v>2973</v>
      </c>
      <c r="K2635" s="455">
        <v>96574</v>
      </c>
      <c r="L2635" s="455">
        <v>88639</v>
      </c>
      <c r="M2635" s="455">
        <v>17215</v>
      </c>
      <c r="N2635" s="455">
        <v>18859</v>
      </c>
      <c r="O2635" s="455">
        <v>34932</v>
      </c>
      <c r="P2635" s="455">
        <v>49894</v>
      </c>
      <c r="Q2635" s="455">
        <v>97595</v>
      </c>
      <c r="R2635" s="455">
        <v>73367</v>
      </c>
    </row>
    <row r="2636" spans="1:18">
      <c r="A2636" s="322" t="s">
        <v>290</v>
      </c>
      <c r="C2636" s="325">
        <v>3299594000</v>
      </c>
      <c r="D2636" s="322" t="s">
        <v>2974</v>
      </c>
      <c r="F2636" s="455">
        <v>13437</v>
      </c>
      <c r="G2636" s="455">
        <v>11352</v>
      </c>
      <c r="H2636" s="455">
        <v>17569</v>
      </c>
      <c r="I2636" s="455">
        <v>8321</v>
      </c>
      <c r="J2636" s="455">
        <v>6592</v>
      </c>
      <c r="K2636" s="455">
        <v>8623</v>
      </c>
      <c r="L2636" s="455">
        <v>9248</v>
      </c>
      <c r="M2636" s="455">
        <v>52285</v>
      </c>
      <c r="N2636" s="455">
        <v>10953</v>
      </c>
      <c r="O2636" s="455">
        <v>6307</v>
      </c>
      <c r="P2636" s="455">
        <v>4465</v>
      </c>
      <c r="Q2636" s="455">
        <v>6847</v>
      </c>
      <c r="R2636" s="455">
        <v>131319</v>
      </c>
    </row>
    <row r="2637" spans="1:18">
      <c r="A2637" s="322" t="s">
        <v>290</v>
      </c>
      <c r="C2637" s="325">
        <v>3299594010</v>
      </c>
      <c r="D2637" s="322" t="s">
        <v>2975</v>
      </c>
      <c r="F2637" s="455">
        <v>13437</v>
      </c>
      <c r="G2637" s="455">
        <v>11352</v>
      </c>
      <c r="H2637" s="455">
        <v>17569</v>
      </c>
      <c r="I2637" s="455">
        <v>8321</v>
      </c>
      <c r="J2637" s="455">
        <v>6592</v>
      </c>
      <c r="K2637" s="455">
        <v>8623</v>
      </c>
      <c r="L2637" s="455">
        <v>9248</v>
      </c>
      <c r="M2637" s="455">
        <v>52285</v>
      </c>
      <c r="N2637" s="455">
        <v>10953</v>
      </c>
      <c r="O2637" s="455">
        <v>5130</v>
      </c>
      <c r="P2637" s="455">
        <v>3917</v>
      </c>
      <c r="Q2637" s="455">
        <v>6204</v>
      </c>
      <c r="R2637" s="455">
        <v>4020</v>
      </c>
    </row>
    <row r="2638" spans="1:18">
      <c r="A2638" s="322" t="s">
        <v>290</v>
      </c>
      <c r="C2638" s="325">
        <v>3299594080</v>
      </c>
      <c r="D2638" s="322" t="s">
        <v>2976</v>
      </c>
      <c r="O2638" s="455">
        <v>1177</v>
      </c>
      <c r="P2638" s="455">
        <v>548</v>
      </c>
      <c r="Q2638" s="455">
        <v>643</v>
      </c>
      <c r="R2638" s="455">
        <v>127299</v>
      </c>
    </row>
    <row r="2639" spans="1:18">
      <c r="A2639" s="322" t="s">
        <v>290</v>
      </c>
      <c r="C2639" s="325">
        <v>3299597000</v>
      </c>
      <c r="D2639" s="322" t="s">
        <v>2977</v>
      </c>
      <c r="E2639" s="455">
        <v>651200</v>
      </c>
      <c r="F2639" s="455">
        <v>843072</v>
      </c>
      <c r="G2639" s="455">
        <v>1073760</v>
      </c>
      <c r="H2639" s="455">
        <v>1104820</v>
      </c>
      <c r="I2639" s="455">
        <v>582870</v>
      </c>
      <c r="J2639" s="455">
        <v>814950</v>
      </c>
      <c r="K2639" s="455">
        <v>1155770</v>
      </c>
      <c r="L2639" s="455">
        <v>1073620</v>
      </c>
      <c r="M2639" s="455">
        <v>1147010</v>
      </c>
      <c r="N2639" s="455">
        <v>1041440</v>
      </c>
      <c r="O2639" s="455">
        <v>1101497</v>
      </c>
      <c r="P2639" s="455">
        <v>1814613</v>
      </c>
      <c r="Q2639" s="455">
        <v>953938</v>
      </c>
      <c r="R2639" s="455">
        <v>551629</v>
      </c>
    </row>
    <row r="2640" spans="1:18">
      <c r="A2640" s="322" t="s">
        <v>290</v>
      </c>
      <c r="C2640" s="325">
        <v>3299599010</v>
      </c>
      <c r="D2640" s="322" t="s">
        <v>2978</v>
      </c>
      <c r="I2640" s="455">
        <v>18496</v>
      </c>
      <c r="J2640" s="455">
        <v>17812</v>
      </c>
      <c r="K2640" s="455">
        <v>18647</v>
      </c>
      <c r="L2640" s="455">
        <v>22016</v>
      </c>
      <c r="M2640" s="455">
        <v>20415</v>
      </c>
      <c r="N2640" s="455">
        <v>21160</v>
      </c>
      <c r="O2640" s="455">
        <v>22080</v>
      </c>
      <c r="P2640" s="455">
        <v>22622</v>
      </c>
    </row>
    <row r="2641" spans="1:4">
      <c r="A2641" s="322" t="s">
        <v>290</v>
      </c>
      <c r="C2641" s="325">
        <v>3250505000</v>
      </c>
      <c r="D2641" s="322" t="s">
        <v>2979</v>
      </c>
    </row>
    <row r="2642" spans="1:4">
      <c r="A2642" s="322" t="s">
        <v>290</v>
      </c>
      <c r="C2642" s="325">
        <v>3311120000</v>
      </c>
      <c r="D2642" s="322" t="s">
        <v>2980</v>
      </c>
    </row>
    <row r="2643" spans="1:4">
      <c r="A2643" s="322" t="s">
        <v>290</v>
      </c>
      <c r="C2643" s="325">
        <v>3311130000</v>
      </c>
      <c r="D2643" s="322" t="s">
        <v>2981</v>
      </c>
    </row>
    <row r="2644" spans="1:4">
      <c r="A2644" s="322" t="s">
        <v>290</v>
      </c>
      <c r="C2644" s="325">
        <v>3311190000</v>
      </c>
      <c r="D2644" s="322" t="s">
        <v>2982</v>
      </c>
    </row>
    <row r="2645" spans="1:4">
      <c r="A2645" s="322" t="s">
        <v>290</v>
      </c>
      <c r="C2645" s="325">
        <v>3312110000</v>
      </c>
      <c r="D2645" s="322" t="s">
        <v>2983</v>
      </c>
    </row>
    <row r="2646" spans="1:4">
      <c r="A2646" s="322" t="s">
        <v>290</v>
      </c>
      <c r="C2646" s="325">
        <v>3312121000</v>
      </c>
      <c r="D2646" s="322" t="s">
        <v>2984</v>
      </c>
    </row>
    <row r="2647" spans="1:4">
      <c r="A2647" s="322" t="s">
        <v>290</v>
      </c>
      <c r="C2647" s="325">
        <v>3312140000</v>
      </c>
      <c r="D2647" s="322" t="s">
        <v>2985</v>
      </c>
    </row>
    <row r="2648" spans="1:4">
      <c r="A2648" s="322" t="s">
        <v>290</v>
      </c>
      <c r="C2648" s="325">
        <v>3312150000</v>
      </c>
      <c r="D2648" s="322" t="s">
        <v>2986</v>
      </c>
    </row>
    <row r="2649" spans="1:4">
      <c r="A2649" s="322" t="s">
        <v>290</v>
      </c>
      <c r="C2649" s="325">
        <v>3312180000</v>
      </c>
      <c r="D2649" s="322" t="s">
        <v>2987</v>
      </c>
    </row>
    <row r="2650" spans="1:4">
      <c r="A2650" s="322" t="s">
        <v>290</v>
      </c>
      <c r="C2650" s="325">
        <v>3312199000</v>
      </c>
      <c r="D2650" s="322" t="s">
        <v>2988</v>
      </c>
    </row>
    <row r="2651" spans="1:4">
      <c r="A2651" s="322" t="s">
        <v>290</v>
      </c>
      <c r="C2651" s="325">
        <v>3312211000</v>
      </c>
      <c r="D2651" s="322" t="s">
        <v>2989</v>
      </c>
    </row>
    <row r="2652" spans="1:4">
      <c r="A2652" s="322" t="s">
        <v>290</v>
      </c>
      <c r="C2652" s="325">
        <v>3312212000</v>
      </c>
      <c r="D2652" s="322" t="s">
        <v>2990</v>
      </c>
    </row>
    <row r="2653" spans="1:4">
      <c r="A2653" s="322" t="s">
        <v>290</v>
      </c>
      <c r="C2653" s="325">
        <v>3312220000</v>
      </c>
      <c r="D2653" s="322" t="s">
        <v>2991</v>
      </c>
    </row>
    <row r="2654" spans="1:4">
      <c r="A2654" s="322" t="s">
        <v>290</v>
      </c>
      <c r="C2654" s="325">
        <v>3312240000</v>
      </c>
      <c r="D2654" s="322" t="s">
        <v>2992</v>
      </c>
    </row>
    <row r="2655" spans="1:4">
      <c r="A2655" s="322" t="s">
        <v>290</v>
      </c>
      <c r="C2655" s="325">
        <v>3312250000</v>
      </c>
      <c r="D2655" s="322" t="s">
        <v>2993</v>
      </c>
    </row>
    <row r="2656" spans="1:4">
      <c r="A2656" s="322" t="s">
        <v>290</v>
      </c>
      <c r="C2656" s="325">
        <v>3312260000</v>
      </c>
      <c r="D2656" s="322" t="s">
        <v>2994</v>
      </c>
    </row>
    <row r="2657" spans="1:18">
      <c r="A2657" s="322" t="s">
        <v>290</v>
      </c>
      <c r="C2657" s="325">
        <v>3312270000</v>
      </c>
      <c r="D2657" s="322" t="s">
        <v>2995</v>
      </c>
    </row>
    <row r="2658" spans="1:18">
      <c r="A2658" s="322" t="s">
        <v>290</v>
      </c>
      <c r="C2658" s="325">
        <v>3312280000</v>
      </c>
      <c r="D2658" s="322" t="s">
        <v>2996</v>
      </c>
    </row>
    <row r="2659" spans="1:18">
      <c r="A2659" s="322" t="s">
        <v>290</v>
      </c>
      <c r="C2659" s="325">
        <v>3312291000</v>
      </c>
      <c r="D2659" s="322" t="s">
        <v>2997</v>
      </c>
    </row>
    <row r="2660" spans="1:18">
      <c r="A2660" s="322" t="s">
        <v>290</v>
      </c>
      <c r="C2660" s="325">
        <v>3312299000</v>
      </c>
      <c r="D2660" s="322" t="s">
        <v>2998</v>
      </c>
    </row>
    <row r="2661" spans="1:18">
      <c r="A2661" s="322" t="s">
        <v>290</v>
      </c>
      <c r="C2661" s="325">
        <v>3313111000</v>
      </c>
      <c r="D2661" s="322" t="s">
        <v>2999</v>
      </c>
    </row>
    <row r="2662" spans="1:18">
      <c r="A2662" s="322" t="s">
        <v>290</v>
      </c>
      <c r="C2662" s="325">
        <v>3313120000</v>
      </c>
      <c r="D2662" s="322" t="s">
        <v>3000</v>
      </c>
    </row>
    <row r="2663" spans="1:18">
      <c r="A2663" s="322" t="s">
        <v>290</v>
      </c>
      <c r="C2663" s="325">
        <v>3313130000</v>
      </c>
      <c r="D2663" s="322" t="s">
        <v>3001</v>
      </c>
    </row>
    <row r="2664" spans="1:18">
      <c r="A2664" s="322" t="s">
        <v>290</v>
      </c>
      <c r="C2664" s="325">
        <v>3313190000</v>
      </c>
      <c r="D2664" s="322" t="s">
        <v>3002</v>
      </c>
    </row>
    <row r="2665" spans="1:18">
      <c r="A2665" s="322" t="s">
        <v>290</v>
      </c>
      <c r="C2665" s="325">
        <v>3314112000</v>
      </c>
      <c r="D2665" s="322" t="s">
        <v>3003</v>
      </c>
    </row>
    <row r="2666" spans="1:18">
      <c r="A2666" s="322" t="s">
        <v>290</v>
      </c>
      <c r="C2666" s="325">
        <v>3314115000</v>
      </c>
      <c r="D2666" s="322" t="s">
        <v>3004</v>
      </c>
    </row>
    <row r="2667" spans="1:18">
      <c r="A2667" s="322" t="s">
        <v>290</v>
      </c>
      <c r="C2667" s="325">
        <v>3299161000</v>
      </c>
      <c r="D2667" s="322" t="s">
        <v>3005</v>
      </c>
      <c r="Q2667" s="455">
        <v>209</v>
      </c>
      <c r="R2667" s="455">
        <v>189</v>
      </c>
    </row>
    <row r="2668" spans="1:18">
      <c r="A2668" s="322" t="s">
        <v>290</v>
      </c>
      <c r="C2668" s="325">
        <v>3314190000</v>
      </c>
      <c r="D2668" s="322" t="s">
        <v>3006</v>
      </c>
    </row>
    <row r="2669" spans="1:18">
      <c r="A2669" s="322" t="s">
        <v>290</v>
      </c>
      <c r="C2669" s="325">
        <v>3315101000</v>
      </c>
      <c r="D2669" s="322" t="s">
        <v>3007</v>
      </c>
    </row>
    <row r="2670" spans="1:18">
      <c r="A2670" s="322" t="s">
        <v>290</v>
      </c>
      <c r="C2670" s="325">
        <v>3315103000</v>
      </c>
      <c r="D2670" s="322" t="s">
        <v>3008</v>
      </c>
    </row>
    <row r="2671" spans="1:18">
      <c r="A2671" s="322" t="s">
        <v>290</v>
      </c>
      <c r="C2671" s="325">
        <v>3316100000</v>
      </c>
      <c r="D2671" s="322" t="s">
        <v>3009</v>
      </c>
    </row>
    <row r="2672" spans="1:18">
      <c r="A2672" s="322" t="s">
        <v>290</v>
      </c>
      <c r="C2672" s="325">
        <v>3317110000</v>
      </c>
      <c r="D2672" s="322" t="s">
        <v>3010</v>
      </c>
    </row>
    <row r="2673" spans="1:4">
      <c r="A2673" s="322" t="s">
        <v>290</v>
      </c>
      <c r="C2673" s="325">
        <v>3319102000</v>
      </c>
      <c r="D2673" s="322" t="s">
        <v>3011</v>
      </c>
    </row>
    <row r="2674" spans="1:4">
      <c r="A2674" s="322" t="s">
        <v>290</v>
      </c>
      <c r="C2674" s="325">
        <v>3320110000</v>
      </c>
      <c r="D2674" s="322" t="s">
        <v>3012</v>
      </c>
    </row>
    <row r="2675" spans="1:4">
      <c r="A2675" s="322" t="s">
        <v>290</v>
      </c>
      <c r="C2675" s="325">
        <v>3320210000</v>
      </c>
      <c r="D2675" s="322" t="s">
        <v>3013</v>
      </c>
    </row>
    <row r="2676" spans="1:4">
      <c r="A2676" s="322" t="s">
        <v>290</v>
      </c>
      <c r="C2676" s="325">
        <v>3320291000</v>
      </c>
      <c r="D2676" s="322" t="s">
        <v>3014</v>
      </c>
    </row>
    <row r="2677" spans="1:4">
      <c r="A2677" s="322" t="s">
        <v>290</v>
      </c>
      <c r="C2677" s="325">
        <v>3320292000</v>
      </c>
      <c r="D2677" s="322" t="s">
        <v>3015</v>
      </c>
    </row>
    <row r="2678" spans="1:4">
      <c r="A2678" s="322" t="s">
        <v>290</v>
      </c>
      <c r="C2678" s="325">
        <v>3320293000</v>
      </c>
      <c r="D2678" s="322" t="s">
        <v>3016</v>
      </c>
    </row>
    <row r="2679" spans="1:4">
      <c r="A2679" s="322" t="s">
        <v>290</v>
      </c>
      <c r="C2679" s="325">
        <v>3320294000</v>
      </c>
      <c r="D2679" s="322" t="s">
        <v>3017</v>
      </c>
    </row>
    <row r="2680" spans="1:4">
      <c r="A2680" s="322" t="s">
        <v>290</v>
      </c>
      <c r="C2680" s="325">
        <v>3320295000</v>
      </c>
      <c r="D2680" s="322" t="s">
        <v>3018</v>
      </c>
    </row>
    <row r="2681" spans="1:4">
      <c r="A2681" s="322" t="s">
        <v>290</v>
      </c>
      <c r="C2681" s="325">
        <v>3320296000</v>
      </c>
      <c r="D2681" s="322" t="s">
        <v>3019</v>
      </c>
    </row>
    <row r="2682" spans="1:4">
      <c r="A2682" s="322" t="s">
        <v>290</v>
      </c>
      <c r="C2682" s="325">
        <v>3320297000</v>
      </c>
      <c r="D2682" s="322" t="s">
        <v>3020</v>
      </c>
    </row>
    <row r="2683" spans="1:4">
      <c r="A2683" s="322" t="s">
        <v>290</v>
      </c>
      <c r="C2683" s="325">
        <v>3320320000</v>
      </c>
      <c r="D2683" s="322" t="s">
        <v>3021</v>
      </c>
    </row>
    <row r="2684" spans="1:4">
      <c r="A2684" s="322" t="s">
        <v>290</v>
      </c>
      <c r="C2684" s="325">
        <v>3320340000</v>
      </c>
      <c r="D2684" s="322" t="s">
        <v>3022</v>
      </c>
    </row>
    <row r="2685" spans="1:4">
      <c r="A2685" s="322" t="s">
        <v>290</v>
      </c>
      <c r="C2685" s="325">
        <v>3320350000</v>
      </c>
      <c r="D2685" s="322" t="s">
        <v>3023</v>
      </c>
    </row>
    <row r="2686" spans="1:4">
      <c r="A2686" s="322" t="s">
        <v>290</v>
      </c>
      <c r="C2686" s="325">
        <v>3320360000</v>
      </c>
      <c r="D2686" s="322" t="s">
        <v>3024</v>
      </c>
    </row>
    <row r="2687" spans="1:4">
      <c r="A2687" s="322" t="s">
        <v>290</v>
      </c>
      <c r="C2687" s="325">
        <v>3320370000</v>
      </c>
      <c r="D2687" s="322" t="s">
        <v>3025</v>
      </c>
    </row>
    <row r="2688" spans="1:4">
      <c r="A2688" s="322" t="s">
        <v>290</v>
      </c>
      <c r="C2688" s="325">
        <v>3320380000</v>
      </c>
      <c r="D2688" s="322" t="s">
        <v>3026</v>
      </c>
    </row>
    <row r="2689" spans="1:18">
      <c r="A2689" s="322" t="s">
        <v>290</v>
      </c>
      <c r="C2689" s="325">
        <v>3320390000</v>
      </c>
      <c r="D2689" s="322" t="s">
        <v>3027</v>
      </c>
    </row>
    <row r="2690" spans="1:18">
      <c r="A2690" s="322" t="s">
        <v>290</v>
      </c>
      <c r="C2690" s="325">
        <v>3320410000</v>
      </c>
      <c r="D2690" s="322" t="s">
        <v>3028</v>
      </c>
    </row>
    <row r="2691" spans="1:18">
      <c r="A2691" s="322" t="s">
        <v>290</v>
      </c>
      <c r="C2691" s="325">
        <v>3320420000</v>
      </c>
      <c r="D2691" s="322" t="s">
        <v>3029</v>
      </c>
    </row>
    <row r="2692" spans="1:18">
      <c r="A2692" s="322" t="s">
        <v>290</v>
      </c>
      <c r="C2692" s="325">
        <v>3320502000</v>
      </c>
      <c r="D2692" s="322" t="s">
        <v>3030</v>
      </c>
    </row>
    <row r="2693" spans="1:18">
      <c r="A2693" s="322" t="s">
        <v>290</v>
      </c>
      <c r="C2693" s="325">
        <v>3320505000</v>
      </c>
      <c r="D2693" s="322" t="s">
        <v>3031</v>
      </c>
    </row>
    <row r="2694" spans="1:18">
      <c r="A2694" s="322" t="s">
        <v>290</v>
      </c>
      <c r="C2694" s="325">
        <v>3320509000</v>
      </c>
      <c r="D2694" s="322" t="s">
        <v>3032</v>
      </c>
    </row>
    <row r="2695" spans="1:18">
      <c r="A2695" s="322" t="s">
        <v>290</v>
      </c>
      <c r="C2695" s="325">
        <v>3320600000</v>
      </c>
      <c r="D2695" s="322" t="s">
        <v>3033</v>
      </c>
    </row>
    <row r="2696" spans="1:18">
      <c r="A2696" s="322" t="s">
        <v>290</v>
      </c>
      <c r="C2696" s="325">
        <v>3320700000</v>
      </c>
      <c r="D2696" s="322" t="s">
        <v>3034</v>
      </c>
    </row>
    <row r="2697" spans="1:18">
      <c r="A2697" s="322" t="s">
        <v>290</v>
      </c>
      <c r="C2697" s="325">
        <v>3299599000</v>
      </c>
      <c r="D2697" s="322" t="s">
        <v>3035</v>
      </c>
      <c r="Q2697" s="455">
        <v>24233</v>
      </c>
      <c r="R2697" s="455">
        <v>24707</v>
      </c>
    </row>
    <row r="2698" spans="1:18">
      <c r="A2698" s="322" t="s">
        <v>305</v>
      </c>
      <c r="C2698" s="325">
        <v>610100010</v>
      </c>
      <c r="D2698" s="322" t="s">
        <v>442</v>
      </c>
    </row>
    <row r="2699" spans="1:18">
      <c r="A2699" s="322" t="s">
        <v>305</v>
      </c>
      <c r="C2699" s="325">
        <v>710100000</v>
      </c>
      <c r="D2699" s="322" t="s">
        <v>443</v>
      </c>
    </row>
    <row r="2700" spans="1:18">
      <c r="A2700" s="322" t="s">
        <v>305</v>
      </c>
      <c r="C2700" s="325">
        <v>729110000</v>
      </c>
      <c r="D2700" s="322" t="s">
        <v>444</v>
      </c>
    </row>
    <row r="2701" spans="1:18">
      <c r="A2701" s="322" t="s">
        <v>305</v>
      </c>
      <c r="C2701" s="325">
        <v>729120000</v>
      </c>
      <c r="D2701" s="322" t="s">
        <v>445</v>
      </c>
    </row>
    <row r="2702" spans="1:18">
      <c r="A2702" s="322" t="s">
        <v>305</v>
      </c>
      <c r="C2702" s="325">
        <v>729130000</v>
      </c>
      <c r="D2702" s="322" t="s">
        <v>446</v>
      </c>
    </row>
    <row r="2703" spans="1:18">
      <c r="A2703" s="322" t="s">
        <v>305</v>
      </c>
      <c r="C2703" s="325">
        <v>729140000</v>
      </c>
      <c r="D2703" s="322" t="s">
        <v>447</v>
      </c>
    </row>
    <row r="2704" spans="1:18">
      <c r="A2704" s="322" t="s">
        <v>305</v>
      </c>
      <c r="C2704" s="325">
        <v>729150000</v>
      </c>
      <c r="D2704" s="322" t="s">
        <v>448</v>
      </c>
    </row>
    <row r="2705" spans="1:4">
      <c r="A2705" s="322" t="s">
        <v>305</v>
      </c>
      <c r="C2705" s="325">
        <v>729190000</v>
      </c>
      <c r="D2705" s="322" t="s">
        <v>449</v>
      </c>
    </row>
    <row r="2706" spans="1:4">
      <c r="A2706" s="322" t="s">
        <v>305</v>
      </c>
      <c r="C2706" s="325">
        <v>811113300</v>
      </c>
      <c r="D2706" s="322" t="s">
        <v>450</v>
      </c>
    </row>
    <row r="2707" spans="1:4">
      <c r="A2707" s="322" t="s">
        <v>305</v>
      </c>
      <c r="C2707" s="325">
        <v>811113600</v>
      </c>
      <c r="D2707" s="322" t="s">
        <v>451</v>
      </c>
    </row>
    <row r="2708" spans="1:4">
      <c r="A2708" s="322" t="s">
        <v>305</v>
      </c>
      <c r="C2708" s="325">
        <v>811115000</v>
      </c>
      <c r="D2708" s="322" t="s">
        <v>452</v>
      </c>
    </row>
    <row r="2709" spans="1:4">
      <c r="A2709" s="322" t="s">
        <v>305</v>
      </c>
      <c r="C2709" s="325">
        <v>811123300</v>
      </c>
      <c r="D2709" s="322" t="s">
        <v>453</v>
      </c>
    </row>
    <row r="2710" spans="1:4">
      <c r="A2710" s="322" t="s">
        <v>305</v>
      </c>
      <c r="C2710" s="325">
        <v>811123600</v>
      </c>
      <c r="D2710" s="322" t="s">
        <v>454</v>
      </c>
    </row>
    <row r="2711" spans="1:4">
      <c r="A2711" s="322" t="s">
        <v>305</v>
      </c>
      <c r="C2711" s="325">
        <v>811125000</v>
      </c>
      <c r="D2711" s="322" t="s">
        <v>455</v>
      </c>
    </row>
    <row r="2712" spans="1:4">
      <c r="A2712" s="322" t="s">
        <v>305</v>
      </c>
      <c r="C2712" s="325">
        <v>811129000</v>
      </c>
      <c r="D2712" s="322" t="s">
        <v>456</v>
      </c>
    </row>
    <row r="2713" spans="1:4">
      <c r="A2713" s="322" t="s">
        <v>305</v>
      </c>
      <c r="C2713" s="325">
        <v>811203000</v>
      </c>
      <c r="D2713" s="322" t="s">
        <v>457</v>
      </c>
    </row>
    <row r="2714" spans="1:4">
      <c r="A2714" s="322" t="s">
        <v>305</v>
      </c>
      <c r="C2714" s="325">
        <v>811205000</v>
      </c>
      <c r="D2714" s="322" t="s">
        <v>458</v>
      </c>
    </row>
    <row r="2715" spans="1:4">
      <c r="A2715" s="322" t="s">
        <v>305</v>
      </c>
      <c r="C2715" s="325">
        <v>811205010</v>
      </c>
      <c r="D2715" s="322" t="s">
        <v>459</v>
      </c>
    </row>
    <row r="2716" spans="1:4">
      <c r="A2716" s="322" t="s">
        <v>305</v>
      </c>
      <c r="C2716" s="325">
        <v>811205020</v>
      </c>
      <c r="D2716" s="322" t="s">
        <v>460</v>
      </c>
    </row>
    <row r="2717" spans="1:4">
      <c r="A2717" s="322" t="s">
        <v>305</v>
      </c>
      <c r="C2717" s="325">
        <v>811301000</v>
      </c>
      <c r="D2717" s="322" t="s">
        <v>461</v>
      </c>
    </row>
    <row r="2718" spans="1:4">
      <c r="A2718" s="322" t="s">
        <v>305</v>
      </c>
      <c r="C2718" s="325">
        <v>811303000</v>
      </c>
      <c r="D2718" s="322" t="s">
        <v>462</v>
      </c>
    </row>
    <row r="2719" spans="1:4">
      <c r="A2719" s="322" t="s">
        <v>305</v>
      </c>
      <c r="C2719" s="325">
        <v>811400000</v>
      </c>
      <c r="D2719" s="322" t="s">
        <v>463</v>
      </c>
    </row>
    <row r="2720" spans="1:4">
      <c r="A2720" s="322" t="s">
        <v>305</v>
      </c>
      <c r="C2720" s="325">
        <v>812115000</v>
      </c>
      <c r="D2720" s="322" t="s">
        <v>464</v>
      </c>
    </row>
    <row r="2721" spans="1:18">
      <c r="A2721" s="322" t="s">
        <v>305</v>
      </c>
      <c r="C2721" s="325">
        <v>812119000</v>
      </c>
      <c r="D2721" s="322" t="s">
        <v>465</v>
      </c>
      <c r="H2721" s="455">
        <v>5920000</v>
      </c>
      <c r="N2721" s="455">
        <v>123980198</v>
      </c>
      <c r="O2721" s="455">
        <v>138780695</v>
      </c>
    </row>
    <row r="2722" spans="1:18">
      <c r="A2722" s="322" t="s">
        <v>305</v>
      </c>
      <c r="C2722" s="325">
        <v>812121000</v>
      </c>
      <c r="D2722" s="322" t="s">
        <v>466</v>
      </c>
      <c r="N2722" s="455">
        <v>313332979</v>
      </c>
      <c r="O2722" s="455">
        <v>214746615</v>
      </c>
      <c r="P2722" s="455">
        <v>9017650</v>
      </c>
      <c r="Q2722" s="455">
        <v>57398550</v>
      </c>
    </row>
    <row r="2723" spans="1:18">
      <c r="A2723" s="322" t="s">
        <v>305</v>
      </c>
      <c r="C2723" s="325">
        <v>812121010</v>
      </c>
      <c r="D2723" s="322" t="s">
        <v>467</v>
      </c>
      <c r="N2723" s="455">
        <v>313332979</v>
      </c>
      <c r="O2723" s="455">
        <v>214746615</v>
      </c>
      <c r="P2723" s="455">
        <v>9017650</v>
      </c>
      <c r="Q2723" s="455">
        <v>57398550</v>
      </c>
    </row>
    <row r="2724" spans="1:18">
      <c r="A2724" s="322" t="s">
        <v>305</v>
      </c>
      <c r="C2724" s="325">
        <v>812121020</v>
      </c>
      <c r="D2724" s="322" t="s">
        <v>468</v>
      </c>
    </row>
    <row r="2725" spans="1:18">
      <c r="A2725" s="322" t="s">
        <v>305</v>
      </c>
      <c r="C2725" s="325">
        <v>812123000</v>
      </c>
      <c r="D2725" s="322" t="s">
        <v>469</v>
      </c>
      <c r="K2725" s="455">
        <v>293033400</v>
      </c>
      <c r="L2725" s="455">
        <v>285639650</v>
      </c>
      <c r="M2725" s="455">
        <v>200438150</v>
      </c>
      <c r="N2725" s="455">
        <v>306021510</v>
      </c>
      <c r="O2725" s="455">
        <v>287592600</v>
      </c>
      <c r="P2725" s="455">
        <v>276241450</v>
      </c>
      <c r="Q2725" s="455">
        <v>499441400</v>
      </c>
      <c r="R2725" s="455">
        <v>879125416</v>
      </c>
    </row>
    <row r="2726" spans="1:18">
      <c r="A2726" s="322" t="s">
        <v>305</v>
      </c>
      <c r="C2726" s="325">
        <v>812123010</v>
      </c>
      <c r="D2726" s="322" t="s">
        <v>470</v>
      </c>
      <c r="K2726" s="455">
        <v>291333800</v>
      </c>
      <c r="L2726" s="455">
        <v>285639650</v>
      </c>
      <c r="M2726" s="455">
        <v>200305250</v>
      </c>
      <c r="N2726" s="455">
        <v>302767440</v>
      </c>
      <c r="O2726" s="455">
        <v>285669000</v>
      </c>
      <c r="P2726" s="455">
        <v>275998450</v>
      </c>
      <c r="Q2726" s="455">
        <v>498828300</v>
      </c>
      <c r="R2726" s="455">
        <v>440037550</v>
      </c>
    </row>
    <row r="2727" spans="1:18">
      <c r="A2727" s="322" t="s">
        <v>305</v>
      </c>
      <c r="C2727" s="325">
        <v>812123020</v>
      </c>
      <c r="D2727" s="322" t="s">
        <v>471</v>
      </c>
      <c r="R2727" s="455">
        <v>439087866</v>
      </c>
    </row>
    <row r="2728" spans="1:18">
      <c r="A2728" s="322" t="s">
        <v>305</v>
      </c>
      <c r="C2728" s="325">
        <v>812123080</v>
      </c>
      <c r="D2728" s="322" t="s">
        <v>472</v>
      </c>
      <c r="K2728" s="455">
        <v>1699600</v>
      </c>
      <c r="M2728" s="455">
        <v>132900</v>
      </c>
      <c r="N2728" s="455">
        <v>3254070</v>
      </c>
      <c r="O2728" s="455">
        <v>1923600</v>
      </c>
      <c r="P2728" s="455">
        <v>243000</v>
      </c>
      <c r="Q2728" s="455">
        <v>613100</v>
      </c>
    </row>
    <row r="2729" spans="1:18">
      <c r="A2729" s="322" t="s">
        <v>305</v>
      </c>
      <c r="C2729" s="325">
        <v>812125000</v>
      </c>
      <c r="D2729" s="322" t="s">
        <v>473</v>
      </c>
    </row>
    <row r="2730" spans="1:18">
      <c r="A2730" s="322" t="s">
        <v>305</v>
      </c>
      <c r="C2730" s="325">
        <v>812129000</v>
      </c>
      <c r="D2730" s="322" t="s">
        <v>474</v>
      </c>
    </row>
    <row r="2731" spans="1:18">
      <c r="A2731" s="322" t="s">
        <v>305</v>
      </c>
      <c r="C2731" s="325">
        <v>812130000</v>
      </c>
      <c r="D2731" s="322" t="s">
        <v>475</v>
      </c>
    </row>
    <row r="2732" spans="1:18">
      <c r="A2732" s="322" t="s">
        <v>305</v>
      </c>
      <c r="C2732" s="325">
        <v>812214000</v>
      </c>
      <c r="D2732" s="322" t="s">
        <v>476</v>
      </c>
    </row>
    <row r="2733" spans="1:18">
      <c r="A2733" s="322" t="s">
        <v>305</v>
      </c>
      <c r="C2733" s="325">
        <v>812216000</v>
      </c>
      <c r="D2733" s="322" t="s">
        <v>477</v>
      </c>
    </row>
    <row r="2734" spans="1:18">
      <c r="A2734" s="322" t="s">
        <v>305</v>
      </c>
      <c r="C2734" s="325">
        <v>812221000</v>
      </c>
      <c r="D2734" s="322" t="s">
        <v>478</v>
      </c>
    </row>
    <row r="2735" spans="1:18">
      <c r="A2735" s="322" t="s">
        <v>305</v>
      </c>
      <c r="C2735" s="325">
        <v>812223000</v>
      </c>
      <c r="D2735" s="322" t="s">
        <v>479</v>
      </c>
    </row>
    <row r="2736" spans="1:18">
      <c r="A2736" s="322" t="s">
        <v>305</v>
      </c>
      <c r="C2736" s="325">
        <v>812225000</v>
      </c>
      <c r="D2736" s="322" t="s">
        <v>480</v>
      </c>
    </row>
    <row r="2737" spans="1:18">
      <c r="A2737" s="322" t="s">
        <v>305</v>
      </c>
      <c r="C2737" s="325">
        <v>891110000</v>
      </c>
      <c r="D2737" s="322" t="s">
        <v>481</v>
      </c>
    </row>
    <row r="2738" spans="1:18">
      <c r="A2738" s="322" t="s">
        <v>305</v>
      </c>
      <c r="C2738" s="325">
        <v>891120000</v>
      </c>
      <c r="D2738" s="322" t="s">
        <v>482</v>
      </c>
    </row>
    <row r="2739" spans="1:18">
      <c r="A2739" s="322" t="s">
        <v>305</v>
      </c>
      <c r="C2739" s="325">
        <v>891190000</v>
      </c>
      <c r="D2739" s="322" t="s">
        <v>483</v>
      </c>
    </row>
    <row r="2740" spans="1:18">
      <c r="A2740" s="322" t="s">
        <v>305</v>
      </c>
      <c r="C2740" s="325">
        <v>892100010</v>
      </c>
      <c r="D2740" s="322" t="s">
        <v>484</v>
      </c>
    </row>
    <row r="2741" spans="1:18">
      <c r="A2741" s="322" t="s">
        <v>305</v>
      </c>
      <c r="C2741" s="325">
        <v>892100011</v>
      </c>
      <c r="D2741" s="322" t="s">
        <v>485</v>
      </c>
    </row>
    <row r="2742" spans="1:18">
      <c r="A2742" s="322" t="s">
        <v>305</v>
      </c>
      <c r="C2742" s="325">
        <v>892100012</v>
      </c>
      <c r="D2742" s="322" t="s">
        <v>486</v>
      </c>
    </row>
    <row r="2743" spans="1:18">
      <c r="A2743" s="322" t="s">
        <v>305</v>
      </c>
      <c r="C2743" s="325">
        <v>892100018</v>
      </c>
      <c r="D2743" s="322" t="s">
        <v>487</v>
      </c>
    </row>
    <row r="2744" spans="1:18">
      <c r="A2744" s="322" t="s">
        <v>305</v>
      </c>
      <c r="C2744" s="325">
        <v>893100000</v>
      </c>
      <c r="D2744" s="322" t="s">
        <v>488</v>
      </c>
    </row>
    <row r="2745" spans="1:18">
      <c r="A2745" s="322" t="s">
        <v>305</v>
      </c>
      <c r="C2745" s="325">
        <v>899100000</v>
      </c>
      <c r="D2745" s="322" t="s">
        <v>489</v>
      </c>
    </row>
    <row r="2746" spans="1:18">
      <c r="A2746" s="322" t="s">
        <v>305</v>
      </c>
      <c r="C2746" s="325">
        <v>899210000</v>
      </c>
      <c r="D2746" s="322" t="s">
        <v>490</v>
      </c>
    </row>
    <row r="2747" spans="1:18">
      <c r="A2747" s="322" t="s">
        <v>305</v>
      </c>
      <c r="C2747" s="325">
        <v>899220000</v>
      </c>
      <c r="D2747" s="322" t="s">
        <v>491</v>
      </c>
    </row>
    <row r="2748" spans="1:18">
      <c r="A2748" s="322" t="s">
        <v>305</v>
      </c>
      <c r="C2748" s="325">
        <v>899290000</v>
      </c>
      <c r="D2748" s="322" t="s">
        <v>492</v>
      </c>
    </row>
    <row r="2749" spans="1:18">
      <c r="A2749" s="322" t="s">
        <v>305</v>
      </c>
      <c r="C2749" s="325">
        <v>1011114000</v>
      </c>
      <c r="D2749" s="322" t="s">
        <v>493</v>
      </c>
      <c r="E2749" s="455">
        <v>3851074</v>
      </c>
      <c r="F2749" s="455">
        <v>2281641</v>
      </c>
      <c r="G2749" s="455">
        <v>4046268</v>
      </c>
      <c r="H2749" s="455">
        <v>3882113</v>
      </c>
      <c r="I2749" s="455">
        <v>3229264</v>
      </c>
      <c r="J2749" s="455">
        <v>3589878</v>
      </c>
      <c r="K2749" s="455">
        <v>2653532</v>
      </c>
      <c r="L2749" s="455">
        <v>2649571</v>
      </c>
      <c r="M2749" s="455">
        <v>2165244</v>
      </c>
      <c r="N2749" s="455">
        <v>1678885</v>
      </c>
      <c r="O2749" s="455">
        <v>4230315</v>
      </c>
      <c r="P2749" s="455">
        <v>4107760</v>
      </c>
      <c r="Q2749" s="455">
        <v>2976131</v>
      </c>
      <c r="R2749" s="455">
        <v>3073292</v>
      </c>
    </row>
    <row r="2750" spans="1:18">
      <c r="A2750" s="322" t="s">
        <v>305</v>
      </c>
      <c r="C2750" s="325">
        <v>1011119000</v>
      </c>
      <c r="D2750" s="322" t="s">
        <v>494</v>
      </c>
      <c r="E2750" s="455">
        <v>94887</v>
      </c>
      <c r="H2750" s="455">
        <v>650</v>
      </c>
    </row>
    <row r="2751" spans="1:18">
      <c r="A2751" s="322" t="s">
        <v>305</v>
      </c>
      <c r="C2751" s="325">
        <v>1011123000</v>
      </c>
      <c r="D2751" s="322" t="s">
        <v>495</v>
      </c>
      <c r="E2751" s="455">
        <v>7429617</v>
      </c>
      <c r="F2751" s="455">
        <v>7205112</v>
      </c>
      <c r="G2751" s="455">
        <v>11141329</v>
      </c>
      <c r="H2751" s="455">
        <v>4911452</v>
      </c>
      <c r="I2751" s="455">
        <v>3658515</v>
      </c>
      <c r="J2751" s="455">
        <v>14570255</v>
      </c>
      <c r="K2751" s="455">
        <v>17365013</v>
      </c>
      <c r="L2751" s="455">
        <v>14604977</v>
      </c>
      <c r="M2751" s="455">
        <v>14782555</v>
      </c>
      <c r="N2751" s="455">
        <v>15603829</v>
      </c>
      <c r="O2751" s="455">
        <v>16668862</v>
      </c>
      <c r="P2751" s="455">
        <v>11976006</v>
      </c>
      <c r="Q2751" s="455">
        <v>7032981</v>
      </c>
      <c r="R2751" s="455">
        <v>7197438</v>
      </c>
    </row>
    <row r="2752" spans="1:18">
      <c r="A2752" s="322" t="s">
        <v>305</v>
      </c>
      <c r="C2752" s="325">
        <v>1011125000</v>
      </c>
      <c r="D2752" s="322" t="s">
        <v>496</v>
      </c>
      <c r="F2752" s="455">
        <v>106182</v>
      </c>
      <c r="N2752" s="455">
        <v>318779</v>
      </c>
    </row>
    <row r="2753" spans="1:18">
      <c r="A2753" s="322" t="s">
        <v>305</v>
      </c>
      <c r="C2753" s="325">
        <v>1011129000</v>
      </c>
      <c r="D2753" s="322" t="s">
        <v>497</v>
      </c>
      <c r="E2753" s="455">
        <v>29524</v>
      </c>
      <c r="F2753" s="455">
        <v>2400</v>
      </c>
      <c r="N2753" s="455">
        <v>24997</v>
      </c>
      <c r="R2753" s="455">
        <v>483</v>
      </c>
    </row>
    <row r="2754" spans="1:18">
      <c r="A2754" s="322" t="s">
        <v>305</v>
      </c>
      <c r="C2754" s="325">
        <v>1011130000</v>
      </c>
      <c r="D2754" s="322" t="s">
        <v>498</v>
      </c>
      <c r="E2754" s="455">
        <v>18704</v>
      </c>
      <c r="F2754" s="455">
        <v>22551</v>
      </c>
      <c r="G2754" s="455">
        <v>42807</v>
      </c>
      <c r="H2754" s="455">
        <v>62294</v>
      </c>
      <c r="I2754" s="455">
        <v>54911</v>
      </c>
      <c r="J2754" s="455">
        <v>48864</v>
      </c>
      <c r="K2754" s="455">
        <v>44390</v>
      </c>
      <c r="L2754" s="455">
        <v>50640</v>
      </c>
      <c r="M2754" s="455">
        <v>45589</v>
      </c>
      <c r="N2754" s="455">
        <v>28847</v>
      </c>
      <c r="O2754" s="455">
        <v>55679</v>
      </c>
      <c r="P2754" s="455">
        <v>66685</v>
      </c>
      <c r="Q2754" s="455">
        <v>71365</v>
      </c>
      <c r="R2754" s="455">
        <v>63339</v>
      </c>
    </row>
    <row r="2755" spans="1:18">
      <c r="A2755" s="322" t="s">
        <v>305</v>
      </c>
      <c r="C2755" s="325">
        <v>1011140000</v>
      </c>
      <c r="D2755" s="322" t="s">
        <v>499</v>
      </c>
      <c r="L2755" s="455">
        <v>123</v>
      </c>
      <c r="M2755" s="455">
        <v>10</v>
      </c>
      <c r="O2755" s="455">
        <v>77</v>
      </c>
      <c r="P2755" s="455">
        <v>78</v>
      </c>
      <c r="Q2755" s="455">
        <v>63</v>
      </c>
    </row>
    <row r="2756" spans="1:18">
      <c r="A2756" s="322" t="s">
        <v>305</v>
      </c>
      <c r="C2756" s="325">
        <v>1011150000</v>
      </c>
      <c r="D2756" s="322" t="s">
        <v>500</v>
      </c>
      <c r="G2756" s="455">
        <v>544957</v>
      </c>
      <c r="H2756" s="455">
        <v>633157</v>
      </c>
      <c r="I2756" s="455">
        <v>873841</v>
      </c>
      <c r="J2756" s="455">
        <v>838731</v>
      </c>
      <c r="K2756" s="455">
        <v>174250</v>
      </c>
      <c r="L2756" s="455">
        <v>682198</v>
      </c>
      <c r="M2756" s="455">
        <v>369048</v>
      </c>
      <c r="N2756" s="455">
        <v>565696</v>
      </c>
      <c r="O2756" s="455">
        <v>523933</v>
      </c>
      <c r="P2756" s="455">
        <v>477108</v>
      </c>
      <c r="Q2756" s="455">
        <v>220396</v>
      </c>
      <c r="R2756" s="455">
        <v>212875</v>
      </c>
    </row>
    <row r="2757" spans="1:18">
      <c r="A2757" s="322" t="s">
        <v>305</v>
      </c>
      <c r="C2757" s="325">
        <v>1011200000</v>
      </c>
      <c r="D2757" s="322" t="s">
        <v>501</v>
      </c>
    </row>
    <row r="2758" spans="1:18">
      <c r="A2758" s="322" t="s">
        <v>305</v>
      </c>
      <c r="C2758" s="325">
        <v>1011310000</v>
      </c>
      <c r="D2758" s="322" t="s">
        <v>502</v>
      </c>
    </row>
    <row r="2759" spans="1:18">
      <c r="A2759" s="322" t="s">
        <v>305</v>
      </c>
      <c r="C2759" s="325">
        <v>1011323000</v>
      </c>
      <c r="D2759" s="322" t="s">
        <v>503</v>
      </c>
      <c r="J2759" s="455">
        <v>1237</v>
      </c>
      <c r="R2759" s="455">
        <v>535</v>
      </c>
    </row>
    <row r="2760" spans="1:18">
      <c r="A2760" s="322" t="s">
        <v>305</v>
      </c>
      <c r="C2760" s="325">
        <v>1011325000</v>
      </c>
      <c r="D2760" s="322" t="s">
        <v>504</v>
      </c>
    </row>
    <row r="2761" spans="1:18">
      <c r="A2761" s="322" t="s">
        <v>305</v>
      </c>
      <c r="C2761" s="325">
        <v>1011329000</v>
      </c>
      <c r="D2761" s="322" t="s">
        <v>505</v>
      </c>
    </row>
    <row r="2762" spans="1:18">
      <c r="A2762" s="322" t="s">
        <v>305</v>
      </c>
      <c r="C2762" s="325">
        <v>1011330000</v>
      </c>
      <c r="D2762" s="322" t="s">
        <v>506</v>
      </c>
    </row>
    <row r="2763" spans="1:18">
      <c r="A2763" s="322" t="s">
        <v>305</v>
      </c>
      <c r="C2763" s="325">
        <v>1011340000</v>
      </c>
      <c r="D2763" s="322" t="s">
        <v>507</v>
      </c>
    </row>
    <row r="2764" spans="1:18">
      <c r="A2764" s="322" t="s">
        <v>305</v>
      </c>
      <c r="C2764" s="325">
        <v>1011350000</v>
      </c>
      <c r="D2764" s="322" t="s">
        <v>508</v>
      </c>
    </row>
    <row r="2765" spans="1:18">
      <c r="A2765" s="322" t="s">
        <v>305</v>
      </c>
      <c r="C2765" s="325">
        <v>1011391000</v>
      </c>
      <c r="D2765" s="322" t="s">
        <v>509</v>
      </c>
    </row>
    <row r="2766" spans="1:18">
      <c r="A2766" s="322" t="s">
        <v>305</v>
      </c>
      <c r="C2766" s="325">
        <v>1011393000</v>
      </c>
      <c r="D2766" s="322" t="s">
        <v>510</v>
      </c>
      <c r="H2766" s="455">
        <v>1206</v>
      </c>
      <c r="I2766" s="455">
        <v>104478</v>
      </c>
      <c r="J2766" s="455">
        <v>168848</v>
      </c>
      <c r="K2766" s="455">
        <v>145993</v>
      </c>
      <c r="L2766" s="455">
        <v>62673</v>
      </c>
      <c r="M2766" s="455">
        <v>11028</v>
      </c>
      <c r="N2766" s="455">
        <v>207</v>
      </c>
      <c r="O2766" s="455">
        <v>781</v>
      </c>
      <c r="P2766" s="455">
        <v>2049</v>
      </c>
      <c r="Q2766" s="455">
        <v>2596</v>
      </c>
      <c r="R2766" s="455">
        <v>2937</v>
      </c>
    </row>
    <row r="2767" spans="1:18">
      <c r="A2767" s="322" t="s">
        <v>305</v>
      </c>
      <c r="C2767" s="325">
        <v>1011410000</v>
      </c>
      <c r="D2767" s="322" t="s">
        <v>511</v>
      </c>
    </row>
    <row r="2768" spans="1:18">
      <c r="A2768" s="322" t="s">
        <v>305</v>
      </c>
      <c r="C2768" s="325">
        <v>1011420000</v>
      </c>
      <c r="D2768" s="322" t="s">
        <v>512</v>
      </c>
    </row>
    <row r="2769" spans="1:18">
      <c r="A2769" s="322" t="s">
        <v>305</v>
      </c>
      <c r="C2769" s="325">
        <v>1011430000</v>
      </c>
      <c r="D2769" s="322" t="s">
        <v>513</v>
      </c>
      <c r="E2769" s="455">
        <v>10757</v>
      </c>
      <c r="H2769" s="455">
        <v>1175</v>
      </c>
    </row>
    <row r="2770" spans="1:18">
      <c r="A2770" s="322" t="s">
        <v>305</v>
      </c>
      <c r="C2770" s="325">
        <v>1011440000</v>
      </c>
      <c r="D2770" s="322" t="s">
        <v>514</v>
      </c>
    </row>
    <row r="2771" spans="1:18">
      <c r="A2771" s="322" t="s">
        <v>305</v>
      </c>
      <c r="C2771" s="325">
        <v>1011450000</v>
      </c>
      <c r="D2771" s="322" t="s">
        <v>515</v>
      </c>
    </row>
    <row r="2772" spans="1:18">
      <c r="A2772" s="322" t="s">
        <v>305</v>
      </c>
      <c r="C2772" s="325">
        <v>1011504000</v>
      </c>
      <c r="D2772" s="322" t="s">
        <v>516</v>
      </c>
    </row>
    <row r="2773" spans="1:18">
      <c r="A2773" s="322" t="s">
        <v>305</v>
      </c>
      <c r="C2773" s="325">
        <v>1011506000</v>
      </c>
      <c r="D2773" s="322" t="s">
        <v>517</v>
      </c>
    </row>
    <row r="2774" spans="1:18">
      <c r="A2774" s="322" t="s">
        <v>305</v>
      </c>
      <c r="C2774" s="325">
        <v>1011507000</v>
      </c>
      <c r="D2774" s="322" t="s">
        <v>518</v>
      </c>
    </row>
    <row r="2775" spans="1:18">
      <c r="A2775" s="322" t="s">
        <v>305</v>
      </c>
      <c r="C2775" s="325">
        <v>1011603000</v>
      </c>
      <c r="D2775" s="322" t="s">
        <v>519</v>
      </c>
      <c r="I2775" s="455">
        <v>4210000</v>
      </c>
    </row>
    <row r="2776" spans="1:18">
      <c r="A2776" s="322" t="s">
        <v>305</v>
      </c>
      <c r="C2776" s="325">
        <v>1011609000</v>
      </c>
      <c r="D2776" s="322" t="s">
        <v>520</v>
      </c>
      <c r="Q2776" s="455">
        <v>61785</v>
      </c>
      <c r="R2776" s="455">
        <v>138460</v>
      </c>
    </row>
    <row r="2777" spans="1:18">
      <c r="A2777" s="322" t="s">
        <v>305</v>
      </c>
      <c r="C2777" s="325">
        <v>1012101000</v>
      </c>
      <c r="D2777" s="322" t="s">
        <v>521</v>
      </c>
      <c r="E2777" s="455">
        <v>1433054</v>
      </c>
      <c r="F2777" s="455">
        <v>327589</v>
      </c>
      <c r="G2777" s="455">
        <v>105142</v>
      </c>
      <c r="H2777" s="455">
        <v>346795</v>
      </c>
      <c r="I2777" s="455">
        <v>422971</v>
      </c>
      <c r="J2777" s="455">
        <v>835199</v>
      </c>
      <c r="K2777" s="455">
        <v>2236163</v>
      </c>
      <c r="L2777" s="455">
        <v>2047114</v>
      </c>
      <c r="M2777" s="455">
        <v>1069366</v>
      </c>
      <c r="N2777" s="455">
        <v>1743519</v>
      </c>
      <c r="O2777" s="455">
        <v>243294</v>
      </c>
      <c r="P2777" s="455">
        <v>234470</v>
      </c>
      <c r="Q2777" s="455">
        <v>75278</v>
      </c>
      <c r="R2777" s="455">
        <v>69568</v>
      </c>
    </row>
    <row r="2778" spans="1:18">
      <c r="A2778" s="322" t="s">
        <v>305</v>
      </c>
      <c r="C2778" s="325">
        <v>1012102000</v>
      </c>
      <c r="D2778" s="322" t="s">
        <v>522</v>
      </c>
      <c r="F2778" s="455">
        <v>4482</v>
      </c>
      <c r="G2778" s="455">
        <v>198968</v>
      </c>
      <c r="H2778" s="455">
        <v>48002</v>
      </c>
      <c r="I2778" s="455">
        <v>12477</v>
      </c>
      <c r="J2778" s="455">
        <v>2415</v>
      </c>
      <c r="K2778" s="455">
        <v>1454</v>
      </c>
      <c r="L2778" s="455">
        <v>5515</v>
      </c>
      <c r="M2778" s="455">
        <v>367</v>
      </c>
      <c r="N2778" s="455">
        <v>2058</v>
      </c>
      <c r="O2778" s="455">
        <v>1620</v>
      </c>
      <c r="P2778" s="455">
        <v>2106</v>
      </c>
      <c r="Q2778" s="455">
        <v>2500</v>
      </c>
      <c r="R2778" s="455">
        <v>4562</v>
      </c>
    </row>
    <row r="2779" spans="1:18">
      <c r="A2779" s="322" t="s">
        <v>305</v>
      </c>
      <c r="C2779" s="325">
        <v>1012103000</v>
      </c>
      <c r="D2779" s="322" t="s">
        <v>523</v>
      </c>
      <c r="H2779" s="455">
        <v>2116</v>
      </c>
      <c r="I2779" s="455">
        <v>2218</v>
      </c>
      <c r="J2779" s="455">
        <v>1345</v>
      </c>
      <c r="K2779" s="455">
        <v>4178</v>
      </c>
      <c r="L2779" s="455">
        <v>2933</v>
      </c>
      <c r="M2779" s="455">
        <v>4580</v>
      </c>
      <c r="N2779" s="455">
        <v>5202</v>
      </c>
      <c r="O2779" s="455">
        <v>4583</v>
      </c>
      <c r="P2779" s="455">
        <v>7847</v>
      </c>
      <c r="Q2779" s="455">
        <v>7540</v>
      </c>
      <c r="R2779" s="455">
        <v>7032</v>
      </c>
    </row>
    <row r="2780" spans="1:18">
      <c r="A2780" s="322" t="s">
        <v>305</v>
      </c>
      <c r="C2780" s="325">
        <v>1012104000</v>
      </c>
      <c r="D2780" s="322" t="s">
        <v>524</v>
      </c>
      <c r="P2780" s="455">
        <v>265554</v>
      </c>
    </row>
    <row r="2781" spans="1:18">
      <c r="A2781" s="322" t="s">
        <v>305</v>
      </c>
      <c r="C2781" s="325">
        <v>1012105000</v>
      </c>
      <c r="D2781" s="322" t="s">
        <v>525</v>
      </c>
      <c r="R2781" s="455">
        <v>359604</v>
      </c>
    </row>
    <row r="2782" spans="1:18">
      <c r="A2782" s="322" t="s">
        <v>305</v>
      </c>
      <c r="C2782" s="325">
        <v>1012106000</v>
      </c>
      <c r="D2782" s="322" t="s">
        <v>526</v>
      </c>
      <c r="F2782" s="455">
        <v>10078</v>
      </c>
      <c r="G2782" s="455">
        <v>58406</v>
      </c>
    </row>
    <row r="2783" spans="1:18">
      <c r="A2783" s="322" t="s">
        <v>305</v>
      </c>
      <c r="C2783" s="325">
        <v>1012107000</v>
      </c>
      <c r="D2783" s="322" t="s">
        <v>527</v>
      </c>
    </row>
    <row r="2784" spans="1:18">
      <c r="A2784" s="322" t="s">
        <v>305</v>
      </c>
      <c r="C2784" s="325">
        <v>1012201300</v>
      </c>
      <c r="D2784" s="322" t="s">
        <v>528</v>
      </c>
    </row>
    <row r="2785" spans="1:14">
      <c r="A2785" s="322" t="s">
        <v>305</v>
      </c>
      <c r="C2785" s="325">
        <v>1012201500</v>
      </c>
      <c r="D2785" s="322" t="s">
        <v>529</v>
      </c>
    </row>
    <row r="2786" spans="1:14">
      <c r="A2786" s="322" t="s">
        <v>305</v>
      </c>
      <c r="C2786" s="325">
        <v>1012201700</v>
      </c>
      <c r="D2786" s="322" t="s">
        <v>530</v>
      </c>
    </row>
    <row r="2787" spans="1:14">
      <c r="A2787" s="322" t="s">
        <v>305</v>
      </c>
      <c r="C2787" s="325">
        <v>1012205300</v>
      </c>
      <c r="D2787" s="322" t="s">
        <v>531</v>
      </c>
    </row>
    <row r="2788" spans="1:14">
      <c r="A2788" s="322" t="s">
        <v>305</v>
      </c>
      <c r="C2788" s="325">
        <v>1012205500</v>
      </c>
      <c r="D2788" s="322" t="s">
        <v>532</v>
      </c>
      <c r="G2788" s="455">
        <v>24312</v>
      </c>
    </row>
    <row r="2789" spans="1:14">
      <c r="A2789" s="322" t="s">
        <v>305</v>
      </c>
      <c r="C2789" s="325">
        <v>1012205700</v>
      </c>
      <c r="D2789" s="322" t="s">
        <v>533</v>
      </c>
    </row>
    <row r="2790" spans="1:14">
      <c r="A2790" s="322" t="s">
        <v>305</v>
      </c>
      <c r="C2790" s="325">
        <v>1012208000</v>
      </c>
      <c r="D2790" s="322" t="s">
        <v>534</v>
      </c>
    </row>
    <row r="2791" spans="1:14">
      <c r="A2791" s="322" t="s">
        <v>305</v>
      </c>
      <c r="C2791" s="325">
        <v>1012300000</v>
      </c>
      <c r="D2791" s="322" t="s">
        <v>535</v>
      </c>
    </row>
    <row r="2792" spans="1:14">
      <c r="A2792" s="322" t="s">
        <v>305</v>
      </c>
      <c r="C2792" s="325">
        <v>1012402000</v>
      </c>
      <c r="D2792" s="322" t="s">
        <v>536</v>
      </c>
    </row>
    <row r="2793" spans="1:14">
      <c r="A2793" s="322" t="s">
        <v>305</v>
      </c>
      <c r="C2793" s="325">
        <v>1012405000</v>
      </c>
      <c r="D2793" s="322" t="s">
        <v>537</v>
      </c>
    </row>
    <row r="2794" spans="1:14">
      <c r="A2794" s="322" t="s">
        <v>305</v>
      </c>
      <c r="C2794" s="325">
        <v>1012500000</v>
      </c>
      <c r="D2794" s="322" t="s">
        <v>538</v>
      </c>
    </row>
    <row r="2795" spans="1:14">
      <c r="A2795" s="322" t="s">
        <v>305</v>
      </c>
      <c r="C2795" s="325">
        <v>1013112000</v>
      </c>
      <c r="D2795" s="322" t="s">
        <v>539</v>
      </c>
      <c r="N2795" s="455">
        <v>8038</v>
      </c>
    </row>
    <row r="2796" spans="1:14">
      <c r="A2796" s="322" t="s">
        <v>305</v>
      </c>
      <c r="C2796" s="325">
        <v>1013115000</v>
      </c>
      <c r="D2796" s="322" t="s">
        <v>540</v>
      </c>
    </row>
    <row r="2797" spans="1:14">
      <c r="A2797" s="322" t="s">
        <v>305</v>
      </c>
      <c r="C2797" s="325">
        <v>1013118000</v>
      </c>
      <c r="D2797" s="322" t="s">
        <v>363</v>
      </c>
      <c r="N2797" s="455">
        <v>32450</v>
      </c>
    </row>
    <row r="2798" spans="1:14">
      <c r="A2798" s="322" t="s">
        <v>305</v>
      </c>
      <c r="C2798" s="325">
        <v>1013120000</v>
      </c>
      <c r="D2798" s="322" t="s">
        <v>364</v>
      </c>
    </row>
    <row r="2799" spans="1:14">
      <c r="A2799" s="322" t="s">
        <v>305</v>
      </c>
      <c r="C2799" s="325">
        <v>1013130000</v>
      </c>
      <c r="D2799" s="322" t="s">
        <v>365</v>
      </c>
      <c r="L2799" s="455">
        <v>11</v>
      </c>
      <c r="M2799" s="455">
        <v>87</v>
      </c>
      <c r="N2799" s="455">
        <v>367</v>
      </c>
    </row>
    <row r="2800" spans="1:14">
      <c r="A2800" s="322" t="s">
        <v>305</v>
      </c>
      <c r="C2800" s="325">
        <v>1013143000</v>
      </c>
      <c r="D2800" s="322" t="s">
        <v>541</v>
      </c>
      <c r="N2800" s="455">
        <v>552</v>
      </c>
    </row>
    <row r="2801" spans="1:18">
      <c r="A2801" s="322" t="s">
        <v>305</v>
      </c>
      <c r="C2801" s="325">
        <v>1013146000</v>
      </c>
      <c r="D2801" s="322" t="s">
        <v>542</v>
      </c>
      <c r="K2801" s="455">
        <v>4129</v>
      </c>
      <c r="L2801" s="455">
        <v>7074</v>
      </c>
      <c r="M2801" s="455">
        <v>645</v>
      </c>
      <c r="N2801" s="455">
        <v>27466</v>
      </c>
      <c r="O2801" s="455">
        <v>3950</v>
      </c>
      <c r="P2801" s="455">
        <v>10265</v>
      </c>
      <c r="Q2801" s="455">
        <v>16786</v>
      </c>
      <c r="R2801" s="455">
        <v>84376</v>
      </c>
    </row>
    <row r="2802" spans="1:18">
      <c r="A2802" s="322" t="s">
        <v>305</v>
      </c>
      <c r="C2802" s="325">
        <v>1013150500</v>
      </c>
      <c r="D2802" s="322" t="s">
        <v>543</v>
      </c>
    </row>
    <row r="2803" spans="1:18">
      <c r="A2803" s="322" t="s">
        <v>305</v>
      </c>
      <c r="C2803" s="325">
        <v>1013151500</v>
      </c>
      <c r="D2803" s="322" t="s">
        <v>544</v>
      </c>
    </row>
    <row r="2804" spans="1:18">
      <c r="A2804" s="322" t="s">
        <v>305</v>
      </c>
      <c r="C2804" s="325">
        <v>1013152500</v>
      </c>
      <c r="D2804" s="322" t="s">
        <v>545</v>
      </c>
    </row>
    <row r="2805" spans="1:18">
      <c r="A2805" s="322" t="s">
        <v>305</v>
      </c>
      <c r="C2805" s="325">
        <v>1013153500</v>
      </c>
      <c r="D2805" s="322" t="s">
        <v>546</v>
      </c>
      <c r="E2805" s="455">
        <v>154479</v>
      </c>
      <c r="F2805" s="455">
        <v>27757</v>
      </c>
      <c r="N2805" s="455">
        <v>7388</v>
      </c>
    </row>
    <row r="2806" spans="1:18">
      <c r="A2806" s="322" t="s">
        <v>305</v>
      </c>
      <c r="C2806" s="325">
        <v>1013154500</v>
      </c>
      <c r="D2806" s="322" t="s">
        <v>547</v>
      </c>
    </row>
    <row r="2807" spans="1:18">
      <c r="A2807" s="322" t="s">
        <v>305</v>
      </c>
      <c r="C2807" s="325">
        <v>1013155500</v>
      </c>
      <c r="D2807" s="322" t="s">
        <v>548</v>
      </c>
    </row>
    <row r="2808" spans="1:18">
      <c r="A2808" s="322" t="s">
        <v>305</v>
      </c>
      <c r="C2808" s="325">
        <v>1013156500</v>
      </c>
      <c r="D2808" s="322" t="s">
        <v>549</v>
      </c>
    </row>
    <row r="2809" spans="1:18">
      <c r="A2809" s="322" t="s">
        <v>305</v>
      </c>
      <c r="C2809" s="325">
        <v>1013157500</v>
      </c>
      <c r="D2809" s="322" t="s">
        <v>550</v>
      </c>
    </row>
    <row r="2810" spans="1:18">
      <c r="A2810" s="322" t="s">
        <v>305</v>
      </c>
      <c r="C2810" s="325">
        <v>1013158500</v>
      </c>
      <c r="D2810" s="322" t="s">
        <v>551</v>
      </c>
    </row>
    <row r="2811" spans="1:18">
      <c r="A2811" s="322" t="s">
        <v>305</v>
      </c>
      <c r="C2811" s="325">
        <v>1013159500</v>
      </c>
      <c r="D2811" s="322" t="s">
        <v>552</v>
      </c>
    </row>
    <row r="2812" spans="1:18">
      <c r="A2812" s="322" t="s">
        <v>305</v>
      </c>
      <c r="C2812" s="325">
        <v>1013160000</v>
      </c>
      <c r="D2812" s="322" t="s">
        <v>553</v>
      </c>
    </row>
    <row r="2813" spans="1:18">
      <c r="A2813" s="322" t="s">
        <v>305</v>
      </c>
      <c r="C2813" s="325">
        <v>1013910000</v>
      </c>
      <c r="D2813" s="322" t="s">
        <v>554</v>
      </c>
    </row>
    <row r="2814" spans="1:18">
      <c r="A2814" s="322" t="s">
        <v>305</v>
      </c>
      <c r="C2814" s="325">
        <v>1020110000</v>
      </c>
      <c r="D2814" s="322" t="s">
        <v>555</v>
      </c>
      <c r="I2814" s="455">
        <v>848</v>
      </c>
      <c r="J2814" s="455">
        <v>4125</v>
      </c>
      <c r="K2814" s="455">
        <v>12974</v>
      </c>
      <c r="L2814" s="455">
        <v>2949</v>
      </c>
      <c r="M2814" s="455">
        <v>3080</v>
      </c>
      <c r="N2814" s="455">
        <v>3807</v>
      </c>
      <c r="P2814" s="455">
        <v>1178</v>
      </c>
      <c r="Q2814" s="455">
        <v>622</v>
      </c>
      <c r="R2814" s="455">
        <v>14709</v>
      </c>
    </row>
    <row r="2815" spans="1:18">
      <c r="A2815" s="322" t="s">
        <v>305</v>
      </c>
      <c r="C2815" s="325">
        <v>1020120000</v>
      </c>
      <c r="D2815" s="322" t="s">
        <v>556</v>
      </c>
      <c r="L2815" s="455">
        <v>341</v>
      </c>
      <c r="N2815" s="455">
        <v>45655</v>
      </c>
      <c r="O2815" s="455">
        <v>8630</v>
      </c>
      <c r="P2815" s="455">
        <v>25502</v>
      </c>
      <c r="Q2815" s="455">
        <v>8256</v>
      </c>
      <c r="R2815" s="455">
        <v>1722</v>
      </c>
    </row>
    <row r="2816" spans="1:18">
      <c r="A2816" s="322" t="s">
        <v>305</v>
      </c>
      <c r="C2816" s="325">
        <v>1020133000</v>
      </c>
      <c r="D2816" s="322" t="s">
        <v>557</v>
      </c>
      <c r="E2816" s="455">
        <v>2447160</v>
      </c>
      <c r="F2816" s="455">
        <v>799102</v>
      </c>
      <c r="G2816" s="455">
        <v>1167779</v>
      </c>
      <c r="H2816" s="455">
        <v>1115700</v>
      </c>
      <c r="I2816" s="455">
        <v>821547</v>
      </c>
      <c r="J2816" s="455">
        <v>455906</v>
      </c>
      <c r="K2816" s="455">
        <v>477019</v>
      </c>
      <c r="L2816" s="455">
        <v>288940</v>
      </c>
      <c r="M2816" s="455">
        <v>413548</v>
      </c>
      <c r="N2816" s="455">
        <v>162290</v>
      </c>
      <c r="O2816" s="455">
        <v>112308</v>
      </c>
      <c r="P2816" s="455">
        <v>130230</v>
      </c>
      <c r="Q2816" s="455">
        <v>78449</v>
      </c>
      <c r="R2816" s="455">
        <v>36536</v>
      </c>
    </row>
    <row r="2817" spans="1:18">
      <c r="A2817" s="322" t="s">
        <v>305</v>
      </c>
      <c r="C2817" s="325">
        <v>1020136000</v>
      </c>
      <c r="D2817" s="322" t="s">
        <v>558</v>
      </c>
      <c r="H2817" s="455">
        <v>3076</v>
      </c>
      <c r="I2817" s="455">
        <v>7190</v>
      </c>
      <c r="J2817" s="455">
        <v>8439</v>
      </c>
      <c r="K2817" s="455">
        <v>137899</v>
      </c>
      <c r="L2817" s="455">
        <v>2601</v>
      </c>
      <c r="M2817" s="455">
        <v>51159</v>
      </c>
      <c r="N2817" s="455">
        <v>185221</v>
      </c>
      <c r="O2817" s="455">
        <v>230421</v>
      </c>
      <c r="P2817" s="455">
        <v>94554</v>
      </c>
      <c r="Q2817" s="455">
        <v>33249</v>
      </c>
    </row>
    <row r="2818" spans="1:18">
      <c r="A2818" s="322" t="s">
        <v>305</v>
      </c>
      <c r="C2818" s="325">
        <v>1020140000</v>
      </c>
      <c r="D2818" s="322" t="s">
        <v>559</v>
      </c>
      <c r="E2818" s="455">
        <v>2551355</v>
      </c>
      <c r="F2818" s="455">
        <v>2879274</v>
      </c>
      <c r="G2818" s="455">
        <v>2026720</v>
      </c>
      <c r="H2818" s="455">
        <v>1475187</v>
      </c>
      <c r="I2818" s="455">
        <v>2367125</v>
      </c>
      <c r="J2818" s="455">
        <v>3913881</v>
      </c>
      <c r="K2818" s="455">
        <v>1667729</v>
      </c>
      <c r="L2818" s="455">
        <v>1900566</v>
      </c>
      <c r="M2818" s="455">
        <v>2279912</v>
      </c>
      <c r="N2818" s="455">
        <v>3570749</v>
      </c>
      <c r="O2818" s="455">
        <v>5624596</v>
      </c>
      <c r="P2818" s="455">
        <v>3871758</v>
      </c>
      <c r="Q2818" s="455">
        <v>3699184</v>
      </c>
      <c r="R2818" s="455">
        <v>5017919</v>
      </c>
    </row>
    <row r="2819" spans="1:18">
      <c r="A2819" s="322" t="s">
        <v>305</v>
      </c>
      <c r="C2819" s="325">
        <v>1020150000</v>
      </c>
      <c r="D2819" s="322" t="s">
        <v>560</v>
      </c>
      <c r="E2819" s="455">
        <v>306101</v>
      </c>
      <c r="F2819" s="455">
        <v>113056</v>
      </c>
      <c r="G2819" s="455">
        <v>67412</v>
      </c>
      <c r="H2819" s="455">
        <v>252451</v>
      </c>
      <c r="I2819" s="455">
        <v>80505</v>
      </c>
      <c r="J2819" s="455">
        <v>88493</v>
      </c>
      <c r="K2819" s="455">
        <v>105818</v>
      </c>
      <c r="L2819" s="455">
        <v>137012</v>
      </c>
      <c r="M2819" s="455">
        <v>159532</v>
      </c>
      <c r="N2819" s="455">
        <v>209160</v>
      </c>
      <c r="O2819" s="455">
        <v>447225</v>
      </c>
      <c r="P2819" s="455">
        <v>552541</v>
      </c>
      <c r="Q2819" s="455">
        <v>584891</v>
      </c>
      <c r="R2819" s="455">
        <v>783106</v>
      </c>
    </row>
    <row r="2820" spans="1:18">
      <c r="A2820" s="322" t="s">
        <v>305</v>
      </c>
      <c r="C2820" s="325">
        <v>1020160000</v>
      </c>
      <c r="D2820" s="322" t="s">
        <v>561</v>
      </c>
      <c r="G2820" s="455">
        <v>151221</v>
      </c>
      <c r="J2820" s="455">
        <v>21391</v>
      </c>
      <c r="M2820" s="455">
        <v>25298</v>
      </c>
      <c r="N2820" s="455">
        <v>38799</v>
      </c>
      <c r="O2820" s="455">
        <v>49885</v>
      </c>
      <c r="P2820" s="455">
        <v>51515</v>
      </c>
      <c r="Q2820" s="455">
        <v>8635</v>
      </c>
    </row>
    <row r="2821" spans="1:18">
      <c r="A2821" s="322" t="s">
        <v>305</v>
      </c>
      <c r="C2821" s="325">
        <v>1020210000</v>
      </c>
      <c r="D2821" s="322" t="s">
        <v>562</v>
      </c>
      <c r="E2821" s="455">
        <v>1813</v>
      </c>
      <c r="I2821" s="455">
        <v>887989</v>
      </c>
      <c r="J2821" s="455">
        <v>170556</v>
      </c>
      <c r="K2821" s="455">
        <v>30011</v>
      </c>
      <c r="R2821" s="455">
        <v>17044</v>
      </c>
    </row>
    <row r="2822" spans="1:18">
      <c r="A2822" s="322" t="s">
        <v>305</v>
      </c>
      <c r="C2822" s="325">
        <v>1020220000</v>
      </c>
      <c r="D2822" s="322" t="s">
        <v>563</v>
      </c>
      <c r="I2822" s="455">
        <v>65325</v>
      </c>
      <c r="J2822" s="455">
        <v>109175</v>
      </c>
    </row>
    <row r="2823" spans="1:18">
      <c r="A2823" s="322" t="s">
        <v>305</v>
      </c>
      <c r="C2823" s="325">
        <v>1020230000</v>
      </c>
      <c r="D2823" s="322" t="s">
        <v>564</v>
      </c>
      <c r="E2823" s="455">
        <v>69770</v>
      </c>
      <c r="F2823" s="455">
        <v>32867</v>
      </c>
      <c r="G2823" s="455">
        <v>5157</v>
      </c>
      <c r="I2823" s="455">
        <v>56086</v>
      </c>
      <c r="J2823" s="455">
        <v>409411</v>
      </c>
      <c r="K2823" s="455">
        <v>215735</v>
      </c>
      <c r="L2823" s="455">
        <v>145594</v>
      </c>
      <c r="M2823" s="455">
        <v>235259</v>
      </c>
    </row>
    <row r="2824" spans="1:18">
      <c r="A2824" s="322" t="s">
        <v>305</v>
      </c>
      <c r="C2824" s="325">
        <v>1020225000</v>
      </c>
      <c r="D2824" s="322" t="s">
        <v>565</v>
      </c>
      <c r="Q2824" s="455">
        <v>252058</v>
      </c>
      <c r="R2824" s="455">
        <v>225862</v>
      </c>
    </row>
    <row r="2825" spans="1:18">
      <c r="A2825" s="322" t="s">
        <v>305</v>
      </c>
      <c r="C2825" s="325">
        <v>1020235000</v>
      </c>
      <c r="D2825" s="322" t="s">
        <v>566</v>
      </c>
      <c r="N2825" s="455">
        <v>255249</v>
      </c>
      <c r="O2825" s="455">
        <v>217495</v>
      </c>
      <c r="P2825" s="455">
        <v>113424</v>
      </c>
      <c r="Q2825" s="455">
        <v>75866</v>
      </c>
      <c r="R2825" s="455">
        <v>82610</v>
      </c>
    </row>
    <row r="2826" spans="1:18">
      <c r="A2826" s="322" t="s">
        <v>305</v>
      </c>
      <c r="C2826" s="325">
        <v>1020242000</v>
      </c>
      <c r="D2826" s="322" t="s">
        <v>368</v>
      </c>
      <c r="E2826" s="455">
        <v>54851</v>
      </c>
      <c r="F2826" s="455">
        <v>463101</v>
      </c>
      <c r="G2826" s="455">
        <v>809859</v>
      </c>
      <c r="H2826" s="455">
        <v>1213154</v>
      </c>
      <c r="I2826" s="455">
        <v>2246889</v>
      </c>
      <c r="J2826" s="455">
        <v>2396141</v>
      </c>
      <c r="K2826" s="455">
        <v>108907</v>
      </c>
      <c r="L2826" s="455">
        <v>2290776</v>
      </c>
      <c r="M2826" s="455">
        <v>2927749</v>
      </c>
    </row>
    <row r="2827" spans="1:18">
      <c r="A2827" s="322" t="s">
        <v>305</v>
      </c>
      <c r="C2827" s="325">
        <v>1020242500</v>
      </c>
      <c r="D2827" s="322" t="s">
        <v>369</v>
      </c>
      <c r="N2827" s="455">
        <v>2358838</v>
      </c>
      <c r="O2827" s="455">
        <v>3095869</v>
      </c>
      <c r="P2827" s="455">
        <v>6381960</v>
      </c>
      <c r="Q2827" s="455">
        <v>5499094</v>
      </c>
      <c r="R2827" s="455">
        <v>4229248</v>
      </c>
    </row>
    <row r="2828" spans="1:18">
      <c r="A2828" s="322" t="s">
        <v>305</v>
      </c>
      <c r="C2828" s="325">
        <v>1020245000</v>
      </c>
      <c r="D2828" s="322" t="s">
        <v>370</v>
      </c>
      <c r="H2828" s="455">
        <v>7737</v>
      </c>
      <c r="L2828" s="455">
        <v>1200</v>
      </c>
    </row>
    <row r="2829" spans="1:18">
      <c r="A2829" s="322" t="s">
        <v>305</v>
      </c>
      <c r="C2829" s="325">
        <v>1020245500</v>
      </c>
      <c r="D2829" s="322" t="s">
        <v>371</v>
      </c>
    </row>
    <row r="2830" spans="1:18">
      <c r="A2830" s="322" t="s">
        <v>305</v>
      </c>
      <c r="C2830" s="325">
        <v>1020248000</v>
      </c>
      <c r="D2830" s="322" t="s">
        <v>366</v>
      </c>
      <c r="E2830" s="455">
        <v>62537</v>
      </c>
      <c r="G2830" s="455">
        <v>6510</v>
      </c>
      <c r="H2830" s="455">
        <v>8447</v>
      </c>
      <c r="I2830" s="455">
        <v>38088</v>
      </c>
      <c r="J2830" s="455">
        <v>104491</v>
      </c>
      <c r="K2830" s="455">
        <v>27457</v>
      </c>
      <c r="L2830" s="455">
        <v>2694</v>
      </c>
      <c r="M2830" s="455">
        <v>26446</v>
      </c>
    </row>
    <row r="2831" spans="1:18">
      <c r="A2831" s="322" t="s">
        <v>305</v>
      </c>
      <c r="C2831" s="325">
        <v>1020248500</v>
      </c>
      <c r="D2831" s="322" t="s">
        <v>367</v>
      </c>
      <c r="N2831" s="455">
        <v>152842</v>
      </c>
      <c r="O2831" s="455">
        <v>158826</v>
      </c>
      <c r="P2831" s="455">
        <v>39955</v>
      </c>
      <c r="Q2831" s="455">
        <v>131370</v>
      </c>
      <c r="R2831" s="455">
        <v>339637</v>
      </c>
    </row>
    <row r="2832" spans="1:18">
      <c r="A2832" s="322" t="s">
        <v>305</v>
      </c>
      <c r="C2832" s="325">
        <v>1020251000</v>
      </c>
      <c r="D2832" s="322" t="s">
        <v>567</v>
      </c>
      <c r="J2832" s="455">
        <v>1770613</v>
      </c>
      <c r="K2832" s="455">
        <v>1529833</v>
      </c>
      <c r="L2832" s="455">
        <v>2054709</v>
      </c>
      <c r="N2832" s="455">
        <v>1821159</v>
      </c>
      <c r="O2832" s="455">
        <v>3607678</v>
      </c>
      <c r="P2832" s="455">
        <v>3408938</v>
      </c>
      <c r="Q2832" s="455">
        <v>3880360</v>
      </c>
      <c r="R2832" s="455">
        <v>3131322</v>
      </c>
    </row>
    <row r="2833" spans="1:18">
      <c r="A2833" s="322" t="s">
        <v>305</v>
      </c>
      <c r="C2833" s="325">
        <v>1020252000</v>
      </c>
      <c r="D2833" s="322" t="s">
        <v>568</v>
      </c>
      <c r="E2833" s="455">
        <v>1637079</v>
      </c>
      <c r="F2833" s="455">
        <v>1400795</v>
      </c>
      <c r="G2833" s="455">
        <v>202683</v>
      </c>
      <c r="H2833" s="455">
        <v>915276</v>
      </c>
      <c r="I2833" s="455">
        <v>100437</v>
      </c>
      <c r="J2833" s="455">
        <v>847088</v>
      </c>
      <c r="K2833" s="455">
        <v>889182</v>
      </c>
      <c r="L2833" s="455">
        <v>1070993</v>
      </c>
      <c r="M2833" s="455">
        <v>7031589</v>
      </c>
      <c r="N2833" s="455">
        <v>3879670</v>
      </c>
      <c r="O2833" s="455">
        <v>516954</v>
      </c>
      <c r="P2833" s="455">
        <v>612823</v>
      </c>
      <c r="Q2833" s="455">
        <v>210994</v>
      </c>
      <c r="R2833" s="455">
        <v>78263</v>
      </c>
    </row>
    <row r="2834" spans="1:18">
      <c r="A2834" s="322" t="s">
        <v>305</v>
      </c>
      <c r="C2834" s="325">
        <v>1020253000</v>
      </c>
      <c r="D2834" s="322" t="s">
        <v>569</v>
      </c>
      <c r="L2834" s="455">
        <v>1792</v>
      </c>
      <c r="N2834" s="455">
        <v>9937</v>
      </c>
      <c r="O2834" s="455">
        <v>15236</v>
      </c>
    </row>
    <row r="2835" spans="1:18">
      <c r="A2835" s="322" t="s">
        <v>305</v>
      </c>
      <c r="C2835" s="325">
        <v>1020254000</v>
      </c>
      <c r="D2835" s="322" t="s">
        <v>570</v>
      </c>
    </row>
    <row r="2836" spans="1:18">
      <c r="A2836" s="322" t="s">
        <v>305</v>
      </c>
      <c r="C2836" s="325">
        <v>1020255000</v>
      </c>
      <c r="D2836" s="322" t="s">
        <v>571</v>
      </c>
    </row>
    <row r="2837" spans="1:18">
      <c r="A2837" s="322" t="s">
        <v>305</v>
      </c>
      <c r="C2837" s="325">
        <v>1020256000</v>
      </c>
      <c r="D2837" s="322" t="s">
        <v>572</v>
      </c>
    </row>
    <row r="2838" spans="1:18">
      <c r="A2838" s="322" t="s">
        <v>305</v>
      </c>
      <c r="C2838" s="325">
        <v>1020257000</v>
      </c>
      <c r="D2838" s="322" t="s">
        <v>573</v>
      </c>
    </row>
    <row r="2839" spans="1:18">
      <c r="A2839" s="322" t="s">
        <v>305</v>
      </c>
      <c r="C2839" s="325">
        <v>1020258000</v>
      </c>
      <c r="D2839" s="322" t="s">
        <v>574</v>
      </c>
      <c r="E2839" s="455">
        <v>60053</v>
      </c>
      <c r="F2839" s="455">
        <v>530555</v>
      </c>
      <c r="G2839" s="455">
        <v>71011</v>
      </c>
      <c r="I2839" s="455">
        <v>430</v>
      </c>
      <c r="K2839" s="455">
        <v>6984</v>
      </c>
      <c r="L2839" s="455">
        <v>130996</v>
      </c>
      <c r="M2839" s="455">
        <v>18300</v>
      </c>
      <c r="N2839" s="455">
        <v>52660</v>
      </c>
    </row>
    <row r="2840" spans="1:18">
      <c r="A2840" s="322" t="s">
        <v>305</v>
      </c>
      <c r="C2840" s="325">
        <v>1020259000</v>
      </c>
      <c r="D2840" s="322" t="s">
        <v>575</v>
      </c>
      <c r="E2840" s="455">
        <v>309852</v>
      </c>
      <c r="F2840" s="455">
        <v>724610</v>
      </c>
      <c r="G2840" s="455">
        <v>647346</v>
      </c>
      <c r="L2840" s="455">
        <v>27871</v>
      </c>
      <c r="M2840" s="455">
        <v>34186</v>
      </c>
      <c r="N2840" s="455">
        <v>8547</v>
      </c>
      <c r="O2840" s="455">
        <v>10054</v>
      </c>
    </row>
    <row r="2841" spans="1:18">
      <c r="A2841" s="322" t="s">
        <v>305</v>
      </c>
      <c r="C2841" s="325">
        <v>1020263000</v>
      </c>
      <c r="D2841" s="322" t="s">
        <v>576</v>
      </c>
      <c r="H2841" s="455">
        <v>105941</v>
      </c>
    </row>
    <row r="2842" spans="1:18">
      <c r="A2842" s="322" t="s">
        <v>305</v>
      </c>
      <c r="C2842" s="325">
        <v>1020266000</v>
      </c>
      <c r="D2842" s="322" t="s">
        <v>577</v>
      </c>
      <c r="M2842" s="455">
        <v>26</v>
      </c>
    </row>
    <row r="2843" spans="1:18">
      <c r="A2843" s="322" t="s">
        <v>305</v>
      </c>
      <c r="C2843" s="325">
        <v>1020310000</v>
      </c>
      <c r="D2843" s="322" t="s">
        <v>578</v>
      </c>
      <c r="J2843" s="455">
        <v>1427</v>
      </c>
    </row>
    <row r="2844" spans="1:18">
      <c r="A2844" s="322" t="s">
        <v>305</v>
      </c>
      <c r="C2844" s="325">
        <v>1020320000</v>
      </c>
      <c r="D2844" s="322" t="s">
        <v>579</v>
      </c>
      <c r="J2844" s="455">
        <v>2820</v>
      </c>
      <c r="O2844" s="455">
        <v>1287</v>
      </c>
      <c r="P2844" s="455">
        <v>10427</v>
      </c>
    </row>
    <row r="2845" spans="1:18">
      <c r="A2845" s="322" t="s">
        <v>305</v>
      </c>
      <c r="C2845" s="325">
        <v>1020330000</v>
      </c>
      <c r="D2845" s="322" t="s">
        <v>580</v>
      </c>
    </row>
    <row r="2846" spans="1:18">
      <c r="A2846" s="322" t="s">
        <v>305</v>
      </c>
      <c r="C2846" s="325">
        <v>1020325000</v>
      </c>
      <c r="D2846" s="322" t="s">
        <v>581</v>
      </c>
      <c r="Q2846" s="455">
        <v>4192</v>
      </c>
    </row>
    <row r="2847" spans="1:18">
      <c r="A2847" s="322" t="s">
        <v>305</v>
      </c>
      <c r="C2847" s="325">
        <v>1020340000</v>
      </c>
      <c r="D2847" s="322" t="s">
        <v>582</v>
      </c>
    </row>
    <row r="2848" spans="1:18">
      <c r="A2848" s="322" t="s">
        <v>305</v>
      </c>
      <c r="C2848" s="325">
        <v>1020410000</v>
      </c>
      <c r="D2848" s="322" t="s">
        <v>583</v>
      </c>
    </row>
    <row r="2849" spans="1:18">
      <c r="A2849" s="322" t="s">
        <v>305</v>
      </c>
      <c r="C2849" s="325">
        <v>1020420000</v>
      </c>
      <c r="D2849" s="322" t="s">
        <v>584</v>
      </c>
      <c r="I2849" s="455">
        <v>25539</v>
      </c>
      <c r="J2849" s="455">
        <v>28310</v>
      </c>
      <c r="N2849" s="455">
        <v>70462</v>
      </c>
      <c r="O2849" s="455">
        <v>55416</v>
      </c>
      <c r="P2849" s="455">
        <v>13534</v>
      </c>
      <c r="Q2849" s="455">
        <v>2284</v>
      </c>
    </row>
    <row r="2850" spans="1:18">
      <c r="A2850" s="322" t="s">
        <v>305</v>
      </c>
      <c r="C2850" s="325">
        <v>1020425000</v>
      </c>
      <c r="D2850" s="322" t="s">
        <v>585</v>
      </c>
      <c r="O2850" s="455">
        <v>14865</v>
      </c>
      <c r="P2850" s="455">
        <v>148143</v>
      </c>
    </row>
    <row r="2851" spans="1:18">
      <c r="A2851" s="322" t="s">
        <v>305</v>
      </c>
      <c r="C2851" s="325">
        <v>1031111000</v>
      </c>
      <c r="D2851" s="322" t="s">
        <v>586</v>
      </c>
    </row>
    <row r="2852" spans="1:18">
      <c r="A2852" s="322" t="s">
        <v>305</v>
      </c>
      <c r="C2852" s="325">
        <v>1031113000</v>
      </c>
      <c r="D2852" s="322" t="s">
        <v>587</v>
      </c>
    </row>
    <row r="2853" spans="1:18">
      <c r="A2853" s="322" t="s">
        <v>305</v>
      </c>
      <c r="C2853" s="325">
        <v>1031120000</v>
      </c>
      <c r="D2853" s="322" t="s">
        <v>588</v>
      </c>
    </row>
    <row r="2854" spans="1:18">
      <c r="A2854" s="322" t="s">
        <v>305</v>
      </c>
      <c r="C2854" s="325">
        <v>1031130000</v>
      </c>
      <c r="D2854" s="322" t="s">
        <v>589</v>
      </c>
    </row>
    <row r="2855" spans="1:18">
      <c r="A2855" s="322" t="s">
        <v>305</v>
      </c>
      <c r="C2855" s="325">
        <v>1031143000</v>
      </c>
      <c r="D2855" s="322" t="s">
        <v>590</v>
      </c>
    </row>
    <row r="2856" spans="1:18">
      <c r="A2856" s="322" t="s">
        <v>305</v>
      </c>
      <c r="C2856" s="325">
        <v>1031146000</v>
      </c>
      <c r="D2856" s="322" t="s">
        <v>591</v>
      </c>
      <c r="L2856" s="455">
        <v>75387</v>
      </c>
      <c r="M2856" s="455">
        <v>2016595</v>
      </c>
      <c r="N2856" s="455">
        <v>2902832</v>
      </c>
      <c r="O2856" s="455">
        <v>2830367</v>
      </c>
      <c r="P2856" s="455">
        <v>2406643</v>
      </c>
      <c r="Q2856" s="455">
        <v>339671</v>
      </c>
    </row>
    <row r="2857" spans="1:18">
      <c r="A2857" s="322" t="s">
        <v>305</v>
      </c>
      <c r="C2857" s="325">
        <v>1032110000</v>
      </c>
      <c r="D2857" s="322" t="s">
        <v>592</v>
      </c>
      <c r="N2857" s="455">
        <v>10019</v>
      </c>
      <c r="O2857" s="455">
        <v>5250</v>
      </c>
    </row>
    <row r="2858" spans="1:18">
      <c r="A2858" s="322" t="s">
        <v>305</v>
      </c>
      <c r="C2858" s="325">
        <v>1032121000</v>
      </c>
      <c r="D2858" s="322" t="s">
        <v>593</v>
      </c>
    </row>
    <row r="2859" spans="1:18">
      <c r="A2859" s="322" t="s">
        <v>305</v>
      </c>
      <c r="C2859" s="325">
        <v>1032122000</v>
      </c>
      <c r="D2859" s="322" t="s">
        <v>594</v>
      </c>
    </row>
    <row r="2860" spans="1:18">
      <c r="A2860" s="322" t="s">
        <v>305</v>
      </c>
      <c r="C2860" s="325">
        <v>1032123000</v>
      </c>
      <c r="D2860" s="322" t="s">
        <v>595</v>
      </c>
    </row>
    <row r="2861" spans="1:18">
      <c r="A2861" s="322" t="s">
        <v>305</v>
      </c>
      <c r="C2861" s="325">
        <v>1032130000</v>
      </c>
      <c r="D2861" s="322" t="s">
        <v>596</v>
      </c>
    </row>
    <row r="2862" spans="1:18">
      <c r="A2862" s="322" t="s">
        <v>305</v>
      </c>
      <c r="C2862" s="325">
        <v>1032140000</v>
      </c>
      <c r="D2862" s="322" t="s">
        <v>597</v>
      </c>
    </row>
    <row r="2863" spans="1:18">
      <c r="A2863" s="322" t="s">
        <v>305</v>
      </c>
      <c r="C2863" s="325">
        <v>1032150000</v>
      </c>
      <c r="D2863" s="322" t="s">
        <v>598</v>
      </c>
    </row>
    <row r="2864" spans="1:18">
      <c r="A2864" s="322" t="s">
        <v>305</v>
      </c>
      <c r="C2864" s="325">
        <v>1032160000</v>
      </c>
      <c r="D2864" s="322" t="s">
        <v>599</v>
      </c>
      <c r="Q2864" s="455">
        <v>580193</v>
      </c>
      <c r="R2864" s="455">
        <v>276616</v>
      </c>
    </row>
    <row r="2865" spans="1:14">
      <c r="A2865" s="322" t="s">
        <v>305</v>
      </c>
      <c r="C2865" s="325">
        <v>1032170000</v>
      </c>
      <c r="D2865" s="322" t="s">
        <v>600</v>
      </c>
    </row>
    <row r="2866" spans="1:14">
      <c r="A2866" s="322" t="s">
        <v>305</v>
      </c>
      <c r="C2866" s="325">
        <v>1032191000</v>
      </c>
      <c r="D2866" s="322" t="s">
        <v>601</v>
      </c>
    </row>
    <row r="2867" spans="1:14">
      <c r="A2867" s="322" t="s">
        <v>305</v>
      </c>
      <c r="C2867" s="325">
        <v>1032192000</v>
      </c>
      <c r="D2867" s="322" t="s">
        <v>602</v>
      </c>
      <c r="E2867" s="455">
        <v>13800</v>
      </c>
      <c r="G2867" s="455">
        <v>18000</v>
      </c>
      <c r="H2867" s="455">
        <v>9500</v>
      </c>
      <c r="I2867" s="455">
        <v>9500</v>
      </c>
    </row>
    <row r="2868" spans="1:14">
      <c r="A2868" s="322" t="s">
        <v>305</v>
      </c>
      <c r="C2868" s="325">
        <v>1032193000</v>
      </c>
      <c r="D2868" s="322" t="s">
        <v>603</v>
      </c>
      <c r="E2868" s="455">
        <v>5240</v>
      </c>
      <c r="F2868" s="455">
        <v>31133</v>
      </c>
      <c r="H2868" s="455">
        <v>1936</v>
      </c>
      <c r="I2868" s="455">
        <v>42300</v>
      </c>
      <c r="J2868" s="455">
        <v>41132</v>
      </c>
      <c r="K2868" s="455">
        <v>2594</v>
      </c>
      <c r="L2868" s="455">
        <v>2285365</v>
      </c>
      <c r="M2868" s="455">
        <v>2220</v>
      </c>
      <c r="N2868" s="455">
        <v>39519</v>
      </c>
    </row>
    <row r="2869" spans="1:14">
      <c r="A2869" s="322" t="s">
        <v>305</v>
      </c>
      <c r="C2869" s="325">
        <v>1039110000</v>
      </c>
      <c r="D2869" s="322" t="s">
        <v>604</v>
      </c>
      <c r="L2869" s="455">
        <v>498</v>
      </c>
      <c r="N2869" s="455">
        <v>28911</v>
      </c>
    </row>
    <row r="2870" spans="1:14">
      <c r="A2870" s="322" t="s">
        <v>305</v>
      </c>
      <c r="C2870" s="325">
        <v>1039120000</v>
      </c>
      <c r="D2870" s="322" t="s">
        <v>605</v>
      </c>
    </row>
    <row r="2871" spans="1:14">
      <c r="A2871" s="322" t="s">
        <v>305</v>
      </c>
      <c r="C2871" s="325">
        <v>1039133000</v>
      </c>
      <c r="D2871" s="322" t="s">
        <v>606</v>
      </c>
    </row>
    <row r="2872" spans="1:14">
      <c r="A2872" s="322" t="s">
        <v>305</v>
      </c>
      <c r="C2872" s="325">
        <v>1039135000</v>
      </c>
      <c r="D2872" s="322" t="s">
        <v>607</v>
      </c>
    </row>
    <row r="2873" spans="1:14">
      <c r="A2873" s="322" t="s">
        <v>305</v>
      </c>
      <c r="C2873" s="325">
        <v>1039139000</v>
      </c>
      <c r="D2873" s="322" t="s">
        <v>608</v>
      </c>
    </row>
    <row r="2874" spans="1:14">
      <c r="A2874" s="322" t="s">
        <v>305</v>
      </c>
      <c r="C2874" s="325">
        <v>1039150000</v>
      </c>
      <c r="D2874" s="322" t="s">
        <v>609</v>
      </c>
    </row>
    <row r="2875" spans="1:14">
      <c r="A2875" s="322" t="s">
        <v>305</v>
      </c>
      <c r="C2875" s="325">
        <v>1039160000</v>
      </c>
      <c r="D2875" s="322" t="s">
        <v>610</v>
      </c>
    </row>
    <row r="2876" spans="1:14">
      <c r="A2876" s="322" t="s">
        <v>305</v>
      </c>
      <c r="C2876" s="325">
        <v>1039171000</v>
      </c>
      <c r="D2876" s="322" t="s">
        <v>611</v>
      </c>
    </row>
    <row r="2877" spans="1:14">
      <c r="A2877" s="322" t="s">
        <v>305</v>
      </c>
      <c r="C2877" s="325">
        <v>1039172100</v>
      </c>
      <c r="D2877" s="322" t="s">
        <v>612</v>
      </c>
    </row>
    <row r="2878" spans="1:14">
      <c r="A2878" s="322" t="s">
        <v>305</v>
      </c>
      <c r="C2878" s="325">
        <v>1039172500</v>
      </c>
      <c r="D2878" s="322" t="s">
        <v>613</v>
      </c>
    </row>
    <row r="2879" spans="1:14">
      <c r="A2879" s="322" t="s">
        <v>305</v>
      </c>
      <c r="C2879" s="325">
        <v>1039173000</v>
      </c>
      <c r="D2879" s="322" t="s">
        <v>614</v>
      </c>
    </row>
    <row r="2880" spans="1:14">
      <c r="A2880" s="322" t="s">
        <v>305</v>
      </c>
      <c r="C2880" s="325">
        <v>1039174000</v>
      </c>
      <c r="D2880" s="322" t="s">
        <v>615</v>
      </c>
    </row>
    <row r="2881" spans="1:18">
      <c r="A2881" s="322" t="s">
        <v>305</v>
      </c>
      <c r="C2881" s="325">
        <v>1039175000</v>
      </c>
      <c r="D2881" s="322" t="s">
        <v>616</v>
      </c>
    </row>
    <row r="2882" spans="1:18">
      <c r="A2882" s="322" t="s">
        <v>305</v>
      </c>
      <c r="C2882" s="325">
        <v>1039176000</v>
      </c>
      <c r="D2882" s="322" t="s">
        <v>617</v>
      </c>
    </row>
    <row r="2883" spans="1:18">
      <c r="A2883" s="322" t="s">
        <v>305</v>
      </c>
      <c r="C2883" s="325">
        <v>1039177000</v>
      </c>
      <c r="D2883" s="322" t="s">
        <v>618</v>
      </c>
    </row>
    <row r="2884" spans="1:18">
      <c r="A2884" s="322" t="s">
        <v>305</v>
      </c>
      <c r="C2884" s="325">
        <v>1039178000</v>
      </c>
      <c r="D2884" s="322" t="s">
        <v>619</v>
      </c>
    </row>
    <row r="2885" spans="1:18">
      <c r="A2885" s="322" t="s">
        <v>305</v>
      </c>
      <c r="C2885" s="325">
        <v>1039179000</v>
      </c>
      <c r="D2885" s="322" t="s">
        <v>620</v>
      </c>
      <c r="J2885" s="455">
        <v>294602</v>
      </c>
      <c r="L2885" s="455">
        <v>526336</v>
      </c>
      <c r="M2885" s="455">
        <v>260305</v>
      </c>
    </row>
    <row r="2886" spans="1:18">
      <c r="A2886" s="322" t="s">
        <v>305</v>
      </c>
      <c r="C2886" s="325">
        <v>1039180000</v>
      </c>
      <c r="D2886" s="322" t="s">
        <v>621</v>
      </c>
      <c r="E2886" s="455">
        <v>994082</v>
      </c>
      <c r="F2886" s="455">
        <v>401125</v>
      </c>
    </row>
    <row r="2887" spans="1:18">
      <c r="A2887" s="322" t="s">
        <v>305</v>
      </c>
      <c r="C2887" s="325">
        <v>1039210000</v>
      </c>
      <c r="D2887" s="322" t="s">
        <v>622</v>
      </c>
      <c r="L2887" s="455">
        <v>209078</v>
      </c>
    </row>
    <row r="2888" spans="1:18">
      <c r="A2888" s="322" t="s">
        <v>305</v>
      </c>
      <c r="C2888" s="325">
        <v>1039223000</v>
      </c>
      <c r="D2888" s="322" t="s">
        <v>623</v>
      </c>
    </row>
    <row r="2889" spans="1:18">
      <c r="A2889" s="322" t="s">
        <v>305</v>
      </c>
      <c r="C2889" s="325">
        <v>1039229000</v>
      </c>
      <c r="D2889" s="322" t="s">
        <v>624</v>
      </c>
      <c r="E2889" s="455">
        <v>3032</v>
      </c>
      <c r="F2889" s="455">
        <v>4024</v>
      </c>
      <c r="M2889" s="455">
        <v>2700</v>
      </c>
      <c r="N2889" s="455">
        <v>2694</v>
      </c>
    </row>
    <row r="2890" spans="1:18">
      <c r="A2890" s="322" t="s">
        <v>305</v>
      </c>
      <c r="C2890" s="325">
        <v>1039233000</v>
      </c>
      <c r="D2890" s="322" t="s">
        <v>625</v>
      </c>
      <c r="K2890" s="455">
        <v>164053</v>
      </c>
      <c r="L2890" s="455">
        <v>276849</v>
      </c>
      <c r="M2890" s="455">
        <v>185746</v>
      </c>
      <c r="N2890" s="455">
        <v>132126</v>
      </c>
      <c r="O2890" s="455">
        <v>58567</v>
      </c>
      <c r="P2890" s="455">
        <v>27958</v>
      </c>
      <c r="Q2890" s="455">
        <v>32233</v>
      </c>
      <c r="R2890" s="455">
        <v>61232</v>
      </c>
    </row>
    <row r="2891" spans="1:18">
      <c r="A2891" s="322" t="s">
        <v>305</v>
      </c>
      <c r="C2891" s="325">
        <v>1039239000</v>
      </c>
      <c r="D2891" s="322" t="s">
        <v>626</v>
      </c>
      <c r="K2891" s="455">
        <v>451851</v>
      </c>
      <c r="L2891" s="455">
        <v>358103</v>
      </c>
      <c r="M2891" s="455">
        <v>206519</v>
      </c>
      <c r="N2891" s="455">
        <v>419696</v>
      </c>
      <c r="O2891" s="455">
        <v>261981</v>
      </c>
      <c r="P2891" s="455">
        <v>95053</v>
      </c>
      <c r="Q2891" s="455">
        <v>39745</v>
      </c>
      <c r="R2891" s="455">
        <v>1861</v>
      </c>
    </row>
    <row r="2892" spans="1:18">
      <c r="A2892" s="322" t="s">
        <v>305</v>
      </c>
      <c r="C2892" s="325">
        <v>1039241000</v>
      </c>
      <c r="D2892" s="322" t="s">
        <v>627</v>
      </c>
    </row>
    <row r="2893" spans="1:18">
      <c r="A2893" s="322" t="s">
        <v>305</v>
      </c>
      <c r="C2893" s="325">
        <v>1039243000</v>
      </c>
      <c r="D2893" s="322" t="s">
        <v>628</v>
      </c>
    </row>
    <row r="2894" spans="1:18">
      <c r="A2894" s="322" t="s">
        <v>305</v>
      </c>
      <c r="C2894" s="325">
        <v>1039251000</v>
      </c>
      <c r="D2894" s="322" t="s">
        <v>629</v>
      </c>
    </row>
    <row r="2895" spans="1:18">
      <c r="A2895" s="322" t="s">
        <v>305</v>
      </c>
      <c r="C2895" s="325">
        <v>1039252000</v>
      </c>
      <c r="D2895" s="322" t="s">
        <v>630</v>
      </c>
    </row>
    <row r="2896" spans="1:18">
      <c r="A2896" s="322" t="s">
        <v>305</v>
      </c>
      <c r="C2896" s="325">
        <v>1039255000</v>
      </c>
      <c r="D2896" s="322" t="s">
        <v>631</v>
      </c>
    </row>
    <row r="2897" spans="1:17">
      <c r="A2897" s="322" t="s">
        <v>305</v>
      </c>
      <c r="C2897" s="325">
        <v>1039300000</v>
      </c>
      <c r="D2897" s="322" t="s">
        <v>632</v>
      </c>
    </row>
    <row r="2898" spans="1:17">
      <c r="A2898" s="322" t="s">
        <v>305</v>
      </c>
      <c r="C2898" s="325">
        <v>1039910000</v>
      </c>
      <c r="D2898" s="322" t="s">
        <v>633</v>
      </c>
    </row>
    <row r="2899" spans="1:17">
      <c r="A2899" s="322" t="s">
        <v>305</v>
      </c>
      <c r="C2899" s="325">
        <v>1039292000</v>
      </c>
      <c r="D2899" s="322" t="s">
        <v>634</v>
      </c>
    </row>
    <row r="2900" spans="1:17">
      <c r="A2900" s="322" t="s">
        <v>305</v>
      </c>
      <c r="C2900" s="325">
        <v>1041110000</v>
      </c>
      <c r="D2900" s="322" t="s">
        <v>635</v>
      </c>
    </row>
    <row r="2901" spans="1:17">
      <c r="A2901" s="322" t="s">
        <v>305</v>
      </c>
      <c r="C2901" s="325">
        <v>1039295000</v>
      </c>
      <c r="D2901" s="322" t="s">
        <v>636</v>
      </c>
    </row>
    <row r="2902" spans="1:17">
      <c r="A2902" s="322" t="s">
        <v>305</v>
      </c>
      <c r="C2902" s="325">
        <v>1041120000</v>
      </c>
      <c r="D2902" s="322" t="s">
        <v>637</v>
      </c>
    </row>
    <row r="2903" spans="1:17">
      <c r="A2903" s="322" t="s">
        <v>305</v>
      </c>
      <c r="C2903" s="325">
        <v>1041190000</v>
      </c>
      <c r="D2903" s="322" t="s">
        <v>638</v>
      </c>
    </row>
    <row r="2904" spans="1:17">
      <c r="A2904" s="322" t="s">
        <v>305</v>
      </c>
      <c r="C2904" s="325">
        <v>1041210000</v>
      </c>
      <c r="D2904" s="322" t="s">
        <v>639</v>
      </c>
    </row>
    <row r="2905" spans="1:17">
      <c r="A2905" s="322" t="s">
        <v>305</v>
      </c>
      <c r="C2905" s="325">
        <v>1041220000</v>
      </c>
      <c r="D2905" s="322" t="s">
        <v>640</v>
      </c>
      <c r="P2905" s="455">
        <v>2</v>
      </c>
    </row>
    <row r="2906" spans="1:17">
      <c r="A2906" s="322" t="s">
        <v>305</v>
      </c>
      <c r="C2906" s="325">
        <v>1041231000</v>
      </c>
      <c r="D2906" s="322" t="s">
        <v>641</v>
      </c>
    </row>
    <row r="2907" spans="1:17">
      <c r="A2907" s="322" t="s">
        <v>305</v>
      </c>
      <c r="C2907" s="325">
        <v>1041233000</v>
      </c>
      <c r="D2907" s="322" t="s">
        <v>642</v>
      </c>
      <c r="P2907" s="455">
        <v>2481</v>
      </c>
    </row>
    <row r="2908" spans="1:17">
      <c r="A2908" s="322" t="s">
        <v>305</v>
      </c>
      <c r="C2908" s="325">
        <v>1041240000</v>
      </c>
      <c r="D2908" s="322" t="s">
        <v>643</v>
      </c>
      <c r="P2908" s="455">
        <v>4301</v>
      </c>
    </row>
    <row r="2909" spans="1:17">
      <c r="A2909" s="322" t="s">
        <v>305</v>
      </c>
      <c r="C2909" s="325">
        <v>1041250000</v>
      </c>
      <c r="D2909" s="322" t="s">
        <v>644</v>
      </c>
    </row>
    <row r="2910" spans="1:17">
      <c r="A2910" s="322" t="s">
        <v>305</v>
      </c>
      <c r="C2910" s="325">
        <v>1041222000</v>
      </c>
      <c r="D2910" s="322" t="s">
        <v>642</v>
      </c>
      <c r="Q2910" s="455">
        <v>496</v>
      </c>
    </row>
    <row r="2911" spans="1:17">
      <c r="A2911" s="322" t="s">
        <v>305</v>
      </c>
      <c r="C2911" s="325">
        <v>1041260000</v>
      </c>
      <c r="D2911" s="322" t="s">
        <v>645</v>
      </c>
    </row>
    <row r="2912" spans="1:17">
      <c r="A2912" s="322" t="s">
        <v>305</v>
      </c>
      <c r="C2912" s="325">
        <v>1041270000</v>
      </c>
      <c r="D2912" s="322" t="s">
        <v>646</v>
      </c>
    </row>
    <row r="2913" spans="1:17">
      <c r="A2913" s="322" t="s">
        <v>305</v>
      </c>
      <c r="C2913" s="325">
        <v>1041230000</v>
      </c>
      <c r="D2913" s="322" t="s">
        <v>647</v>
      </c>
      <c r="Q2913" s="455">
        <v>1355</v>
      </c>
    </row>
    <row r="2914" spans="1:17">
      <c r="A2914" s="322" t="s">
        <v>305</v>
      </c>
      <c r="C2914" s="325">
        <v>1041280000</v>
      </c>
      <c r="D2914" s="322" t="s">
        <v>648</v>
      </c>
      <c r="P2914" s="455">
        <v>4391</v>
      </c>
    </row>
    <row r="2915" spans="1:17">
      <c r="A2915" s="322" t="s">
        <v>305</v>
      </c>
      <c r="C2915" s="325">
        <v>1041290000</v>
      </c>
      <c r="D2915" s="322" t="s">
        <v>649</v>
      </c>
    </row>
    <row r="2916" spans="1:17">
      <c r="A2916" s="322" t="s">
        <v>305</v>
      </c>
      <c r="C2916" s="325">
        <v>1041300000</v>
      </c>
      <c r="D2916" s="322" t="s">
        <v>650</v>
      </c>
    </row>
    <row r="2917" spans="1:17">
      <c r="A2917" s="322" t="s">
        <v>305</v>
      </c>
      <c r="C2917" s="325">
        <v>1041413000</v>
      </c>
      <c r="D2917" s="322" t="s">
        <v>651</v>
      </c>
    </row>
    <row r="2918" spans="1:17">
      <c r="A2918" s="322" t="s">
        <v>305</v>
      </c>
      <c r="C2918" s="325">
        <v>1041241000</v>
      </c>
      <c r="D2918" s="322" t="s">
        <v>652</v>
      </c>
      <c r="Q2918" s="455">
        <v>126</v>
      </c>
    </row>
    <row r="2919" spans="1:17">
      <c r="A2919" s="322" t="s">
        <v>305</v>
      </c>
      <c r="C2919" s="325">
        <v>1041415000</v>
      </c>
      <c r="D2919" s="322" t="s">
        <v>653</v>
      </c>
    </row>
    <row r="2920" spans="1:17">
      <c r="A2920" s="322" t="s">
        <v>305</v>
      </c>
      <c r="C2920" s="325">
        <v>1041417000</v>
      </c>
      <c r="D2920" s="322" t="s">
        <v>654</v>
      </c>
    </row>
    <row r="2921" spans="1:17">
      <c r="A2921" s="322" t="s">
        <v>305</v>
      </c>
      <c r="C2921" s="325">
        <v>1041251000</v>
      </c>
      <c r="D2921" s="322" t="s">
        <v>655</v>
      </c>
      <c r="Q2921" s="455">
        <v>323</v>
      </c>
    </row>
    <row r="2922" spans="1:17">
      <c r="A2922" s="322" t="s">
        <v>305</v>
      </c>
      <c r="C2922" s="325">
        <v>1041419000</v>
      </c>
      <c r="D2922" s="322" t="s">
        <v>656</v>
      </c>
      <c r="P2922" s="455">
        <v>89</v>
      </c>
    </row>
    <row r="2923" spans="1:17">
      <c r="A2923" s="322" t="s">
        <v>305</v>
      </c>
      <c r="C2923" s="325">
        <v>1041420000</v>
      </c>
      <c r="D2923" s="322" t="s">
        <v>657</v>
      </c>
    </row>
    <row r="2924" spans="1:17">
      <c r="A2924" s="322" t="s">
        <v>305</v>
      </c>
      <c r="C2924" s="325">
        <v>1041510000</v>
      </c>
      <c r="D2924" s="322" t="s">
        <v>658</v>
      </c>
    </row>
    <row r="2925" spans="1:17">
      <c r="A2925" s="322" t="s">
        <v>305</v>
      </c>
      <c r="C2925" s="325">
        <v>1041520000</v>
      </c>
      <c r="D2925" s="322" t="s">
        <v>659</v>
      </c>
      <c r="P2925" s="455">
        <v>56</v>
      </c>
    </row>
    <row r="2926" spans="1:17">
      <c r="A2926" s="322" t="s">
        <v>305</v>
      </c>
      <c r="C2926" s="325">
        <v>1041291000</v>
      </c>
      <c r="D2926" s="322" t="s">
        <v>660</v>
      </c>
      <c r="Q2926" s="455">
        <v>188</v>
      </c>
    </row>
    <row r="2927" spans="1:17">
      <c r="A2927" s="322" t="s">
        <v>305</v>
      </c>
      <c r="C2927" s="325">
        <v>1041531000</v>
      </c>
      <c r="D2927" s="322" t="s">
        <v>661</v>
      </c>
    </row>
    <row r="2928" spans="1:17">
      <c r="A2928" s="322" t="s">
        <v>305</v>
      </c>
      <c r="C2928" s="325">
        <v>1041533000</v>
      </c>
      <c r="D2928" s="322" t="s">
        <v>662</v>
      </c>
    </row>
    <row r="2929" spans="1:17">
      <c r="A2929" s="322" t="s">
        <v>305</v>
      </c>
      <c r="C2929" s="325">
        <v>1041540000</v>
      </c>
      <c r="D2929" s="322" t="s">
        <v>663</v>
      </c>
      <c r="P2929" s="455">
        <v>13</v>
      </c>
    </row>
    <row r="2930" spans="1:17">
      <c r="A2930" s="322" t="s">
        <v>305</v>
      </c>
      <c r="C2930" s="325">
        <v>1041550000</v>
      </c>
      <c r="D2930" s="322" t="s">
        <v>664</v>
      </c>
    </row>
    <row r="2931" spans="1:17">
      <c r="A2931" s="322" t="s">
        <v>305</v>
      </c>
      <c r="C2931" s="325">
        <v>1041560000</v>
      </c>
      <c r="D2931" s="322" t="s">
        <v>665</v>
      </c>
    </row>
    <row r="2932" spans="1:17">
      <c r="A2932" s="322" t="s">
        <v>305</v>
      </c>
      <c r="C2932" s="325">
        <v>1041570000</v>
      </c>
      <c r="D2932" s="322" t="s">
        <v>666</v>
      </c>
      <c r="P2932" s="455">
        <v>1059</v>
      </c>
      <c r="Q2932" s="455">
        <v>63</v>
      </c>
    </row>
    <row r="2933" spans="1:17">
      <c r="A2933" s="322" t="s">
        <v>305</v>
      </c>
      <c r="C2933" s="325">
        <v>1041580000</v>
      </c>
      <c r="D2933" s="322" t="s">
        <v>667</v>
      </c>
      <c r="P2933" s="455">
        <v>4522</v>
      </c>
      <c r="Q2933" s="455">
        <v>1094</v>
      </c>
    </row>
    <row r="2934" spans="1:17">
      <c r="A2934" s="322" t="s">
        <v>305</v>
      </c>
      <c r="C2934" s="325">
        <v>1041590000</v>
      </c>
      <c r="D2934" s="322" t="s">
        <v>668</v>
      </c>
      <c r="P2934" s="455">
        <v>38026</v>
      </c>
      <c r="Q2934" s="455">
        <v>15315</v>
      </c>
    </row>
    <row r="2935" spans="1:17">
      <c r="A2935" s="322" t="s">
        <v>305</v>
      </c>
      <c r="C2935" s="325">
        <v>1041603000</v>
      </c>
      <c r="D2935" s="322" t="s">
        <v>669</v>
      </c>
    </row>
    <row r="2936" spans="1:17">
      <c r="A2936" s="322" t="s">
        <v>305</v>
      </c>
      <c r="C2936" s="325">
        <v>1041605000</v>
      </c>
      <c r="D2936" s="322" t="s">
        <v>670</v>
      </c>
    </row>
    <row r="2937" spans="1:17">
      <c r="A2937" s="322" t="s">
        <v>305</v>
      </c>
      <c r="C2937" s="325">
        <v>1041710000</v>
      </c>
      <c r="D2937" s="322" t="s">
        <v>671</v>
      </c>
    </row>
    <row r="2938" spans="1:17">
      <c r="A2938" s="322" t="s">
        <v>305</v>
      </c>
      <c r="C2938" s="325">
        <v>1041720000</v>
      </c>
      <c r="D2938" s="322" t="s">
        <v>672</v>
      </c>
    </row>
    <row r="2939" spans="1:17">
      <c r="A2939" s="322" t="s">
        <v>305</v>
      </c>
      <c r="C2939" s="325">
        <v>1042103000</v>
      </c>
      <c r="D2939" s="322" t="s">
        <v>376</v>
      </c>
      <c r="E2939" s="455">
        <v>3308491</v>
      </c>
    </row>
    <row r="2940" spans="1:17">
      <c r="A2940" s="322" t="s">
        <v>305</v>
      </c>
      <c r="C2940" s="325">
        <v>1042105000</v>
      </c>
      <c r="D2940" s="322" t="s">
        <v>673</v>
      </c>
    </row>
    <row r="2941" spans="1:17">
      <c r="A2941" s="322" t="s">
        <v>305</v>
      </c>
      <c r="C2941" s="325">
        <v>1051113300</v>
      </c>
      <c r="D2941" s="322" t="s">
        <v>674</v>
      </c>
    </row>
    <row r="2942" spans="1:17">
      <c r="A2942" s="322" t="s">
        <v>305</v>
      </c>
      <c r="C2942" s="325">
        <v>1051113700</v>
      </c>
      <c r="D2942" s="322" t="s">
        <v>675</v>
      </c>
    </row>
    <row r="2943" spans="1:17">
      <c r="A2943" s="322" t="s">
        <v>305</v>
      </c>
      <c r="C2943" s="325">
        <v>1051114200</v>
      </c>
      <c r="D2943" s="322" t="s">
        <v>676</v>
      </c>
    </row>
    <row r="2944" spans="1:17">
      <c r="A2944" s="322" t="s">
        <v>305</v>
      </c>
      <c r="C2944" s="325">
        <v>1051114800</v>
      </c>
      <c r="D2944" s="322" t="s">
        <v>677</v>
      </c>
    </row>
    <row r="2945" spans="1:18">
      <c r="A2945" s="322" t="s">
        <v>305</v>
      </c>
      <c r="C2945" s="325">
        <v>1051121000</v>
      </c>
      <c r="D2945" s="322" t="s">
        <v>678</v>
      </c>
      <c r="E2945" s="455">
        <v>4490344</v>
      </c>
    </row>
    <row r="2946" spans="1:18">
      <c r="A2946" s="322" t="s">
        <v>305</v>
      </c>
      <c r="C2946" s="325">
        <v>1051122000</v>
      </c>
      <c r="D2946" s="322" t="s">
        <v>679</v>
      </c>
    </row>
    <row r="2947" spans="1:18">
      <c r="A2947" s="322" t="s">
        <v>305</v>
      </c>
      <c r="C2947" s="325">
        <v>1051123000</v>
      </c>
      <c r="D2947" s="322" t="s">
        <v>680</v>
      </c>
    </row>
    <row r="2948" spans="1:18">
      <c r="A2948" s="322" t="s">
        <v>305</v>
      </c>
      <c r="C2948" s="325">
        <v>1051124000</v>
      </c>
      <c r="D2948" s="322" t="s">
        <v>681</v>
      </c>
      <c r="F2948" s="455">
        <v>1371678</v>
      </c>
      <c r="G2948" s="455">
        <v>11085032</v>
      </c>
      <c r="H2948" s="455">
        <v>7561460</v>
      </c>
      <c r="I2948" s="455">
        <v>7304500</v>
      </c>
      <c r="J2948" s="455">
        <v>999670</v>
      </c>
      <c r="M2948" s="455">
        <v>5062580</v>
      </c>
      <c r="N2948" s="455">
        <v>3496150</v>
      </c>
      <c r="O2948" s="455">
        <v>2920390</v>
      </c>
      <c r="P2948" s="455">
        <v>2144834</v>
      </c>
      <c r="Q2948" s="455">
        <v>2838270</v>
      </c>
      <c r="R2948" s="455">
        <v>824310</v>
      </c>
    </row>
    <row r="2949" spans="1:18">
      <c r="A2949" s="322" t="s">
        <v>305</v>
      </c>
      <c r="C2949" s="325">
        <v>1051213000</v>
      </c>
      <c r="D2949" s="322" t="s">
        <v>682</v>
      </c>
    </row>
    <row r="2950" spans="1:18">
      <c r="A2950" s="322" t="s">
        <v>305</v>
      </c>
      <c r="C2950" s="325">
        <v>1051216000</v>
      </c>
      <c r="D2950" s="322" t="s">
        <v>683</v>
      </c>
      <c r="F2950" s="455">
        <v>25957</v>
      </c>
      <c r="G2950" s="455">
        <v>4931498</v>
      </c>
      <c r="H2950" s="455">
        <v>1004925</v>
      </c>
      <c r="I2950" s="455">
        <v>4565425</v>
      </c>
      <c r="J2950" s="455">
        <v>28775</v>
      </c>
      <c r="M2950" s="455">
        <v>129025</v>
      </c>
      <c r="N2950" s="455">
        <v>3871875</v>
      </c>
      <c r="O2950" s="455">
        <v>2992600</v>
      </c>
      <c r="P2950" s="455">
        <v>6241225</v>
      </c>
      <c r="Q2950" s="455">
        <v>273100</v>
      </c>
      <c r="R2950" s="455">
        <v>470300</v>
      </c>
    </row>
    <row r="2951" spans="1:18">
      <c r="A2951" s="322" t="s">
        <v>305</v>
      </c>
      <c r="C2951" s="325">
        <v>1051223000</v>
      </c>
      <c r="D2951" s="322" t="s">
        <v>684</v>
      </c>
    </row>
    <row r="2952" spans="1:18">
      <c r="A2952" s="322" t="s">
        <v>305</v>
      </c>
      <c r="C2952" s="325">
        <v>1051226000</v>
      </c>
      <c r="D2952" s="322" t="s">
        <v>685</v>
      </c>
      <c r="H2952" s="455">
        <v>1497825</v>
      </c>
      <c r="I2952" s="455">
        <v>646650</v>
      </c>
    </row>
    <row r="2953" spans="1:18">
      <c r="A2953" s="322" t="s">
        <v>305</v>
      </c>
      <c r="C2953" s="325">
        <v>1051303000</v>
      </c>
      <c r="D2953" s="322" t="s">
        <v>372</v>
      </c>
      <c r="G2953" s="455">
        <v>2179380</v>
      </c>
      <c r="H2953" s="455">
        <v>1148400</v>
      </c>
      <c r="I2953" s="455">
        <v>1864805</v>
      </c>
      <c r="J2953" s="455">
        <v>202425</v>
      </c>
      <c r="K2953" s="455">
        <v>60050</v>
      </c>
      <c r="M2953" s="455">
        <v>2024228</v>
      </c>
      <c r="N2953" s="455">
        <v>4741341</v>
      </c>
      <c r="O2953" s="455">
        <v>5050504</v>
      </c>
      <c r="P2953" s="455">
        <v>5775951</v>
      </c>
      <c r="Q2953" s="455">
        <v>2888751</v>
      </c>
      <c r="R2953" s="455">
        <v>4323524</v>
      </c>
    </row>
    <row r="2954" spans="1:18">
      <c r="A2954" s="322" t="s">
        <v>305</v>
      </c>
      <c r="C2954" s="325">
        <v>1051305000</v>
      </c>
      <c r="D2954" s="322" t="s">
        <v>373</v>
      </c>
    </row>
    <row r="2955" spans="1:18">
      <c r="A2955" s="322" t="s">
        <v>305</v>
      </c>
      <c r="C2955" s="325">
        <v>1051307000</v>
      </c>
      <c r="D2955" s="322" t="s">
        <v>686</v>
      </c>
    </row>
    <row r="2956" spans="1:18">
      <c r="A2956" s="322" t="s">
        <v>305</v>
      </c>
      <c r="C2956" s="325">
        <v>1051403000</v>
      </c>
      <c r="D2956" s="322" t="s">
        <v>687</v>
      </c>
    </row>
    <row r="2957" spans="1:18">
      <c r="A2957" s="322" t="s">
        <v>305</v>
      </c>
      <c r="C2957" s="325">
        <v>1051403010</v>
      </c>
      <c r="D2957" s="322" t="s">
        <v>688</v>
      </c>
    </row>
    <row r="2958" spans="1:18">
      <c r="A2958" s="322" t="s">
        <v>305</v>
      </c>
      <c r="C2958" s="325">
        <v>1051403020</v>
      </c>
      <c r="D2958" s="322" t="s">
        <v>689</v>
      </c>
    </row>
    <row r="2959" spans="1:18">
      <c r="A2959" s="322" t="s">
        <v>305</v>
      </c>
      <c r="C2959" s="325">
        <v>1051403080</v>
      </c>
      <c r="D2959" s="322" t="s">
        <v>690</v>
      </c>
    </row>
    <row r="2960" spans="1:18">
      <c r="A2960" s="322" t="s">
        <v>305</v>
      </c>
      <c r="C2960" s="325">
        <v>1051405000</v>
      </c>
      <c r="D2960" s="322" t="s">
        <v>691</v>
      </c>
      <c r="E2960" s="455">
        <v>6206850</v>
      </c>
      <c r="F2960" s="455">
        <v>2276361</v>
      </c>
      <c r="G2960" s="455">
        <v>818538</v>
      </c>
      <c r="H2960" s="455">
        <v>59087</v>
      </c>
      <c r="I2960" s="455">
        <v>59496</v>
      </c>
      <c r="J2960" s="455">
        <v>3542</v>
      </c>
    </row>
    <row r="2961" spans="1:18">
      <c r="A2961" s="322" t="s">
        <v>305</v>
      </c>
      <c r="C2961" s="325">
        <v>1051405010</v>
      </c>
      <c r="D2961" s="322" t="s">
        <v>692</v>
      </c>
    </row>
    <row r="2962" spans="1:18">
      <c r="A2962" s="322" t="s">
        <v>305</v>
      </c>
      <c r="C2962" s="325">
        <v>1051405020</v>
      </c>
      <c r="D2962" s="322" t="s">
        <v>693</v>
      </c>
      <c r="E2962" s="455">
        <v>26510</v>
      </c>
    </row>
    <row r="2963" spans="1:18">
      <c r="A2963" s="322" t="s">
        <v>305</v>
      </c>
      <c r="C2963" s="325">
        <v>1051405080</v>
      </c>
      <c r="D2963" s="322" t="s">
        <v>694</v>
      </c>
      <c r="E2963" s="455">
        <v>6180340</v>
      </c>
      <c r="F2963" s="455">
        <v>2276361</v>
      </c>
      <c r="G2963" s="455">
        <v>818538</v>
      </c>
      <c r="H2963" s="455">
        <v>59087</v>
      </c>
      <c r="I2963" s="455">
        <v>59496</v>
      </c>
      <c r="J2963" s="455">
        <v>3542</v>
      </c>
    </row>
    <row r="2964" spans="1:18">
      <c r="A2964" s="322" t="s">
        <v>305</v>
      </c>
      <c r="C2964" s="325">
        <v>1051407000</v>
      </c>
      <c r="D2964" s="322" t="s">
        <v>695</v>
      </c>
    </row>
    <row r="2965" spans="1:18">
      <c r="A2965" s="322" t="s">
        <v>305</v>
      </c>
      <c r="C2965" s="325">
        <v>1051510400</v>
      </c>
      <c r="D2965" s="322" t="s">
        <v>696</v>
      </c>
      <c r="M2965" s="455">
        <v>141106</v>
      </c>
      <c r="N2965" s="455">
        <v>265975</v>
      </c>
      <c r="O2965" s="455">
        <v>979305</v>
      </c>
      <c r="P2965" s="455">
        <v>481261</v>
      </c>
      <c r="Q2965" s="455">
        <v>55469</v>
      </c>
    </row>
    <row r="2966" spans="1:18">
      <c r="A2966" s="322" t="s">
        <v>305</v>
      </c>
      <c r="C2966" s="325">
        <v>1051510800</v>
      </c>
      <c r="D2966" s="322" t="s">
        <v>697</v>
      </c>
      <c r="M2966" s="455">
        <v>2052197</v>
      </c>
      <c r="N2966" s="455">
        <v>858461</v>
      </c>
      <c r="O2966" s="455">
        <v>1587269</v>
      </c>
      <c r="P2966" s="455">
        <v>661393</v>
      </c>
      <c r="Q2966" s="455">
        <v>605415</v>
      </c>
      <c r="R2966" s="455">
        <v>235342</v>
      </c>
    </row>
    <row r="2967" spans="1:18">
      <c r="A2967" s="322" t="s">
        <v>305</v>
      </c>
      <c r="C2967" s="325">
        <v>1051524100</v>
      </c>
      <c r="D2967" s="322" t="s">
        <v>698</v>
      </c>
    </row>
    <row r="2968" spans="1:18">
      <c r="A2968" s="322" t="s">
        <v>305</v>
      </c>
      <c r="C2968" s="325">
        <v>1051524110</v>
      </c>
      <c r="D2968" s="322" t="s">
        <v>699</v>
      </c>
    </row>
    <row r="2969" spans="1:18">
      <c r="A2969" s="322" t="s">
        <v>305</v>
      </c>
      <c r="C2969" s="325">
        <v>1051524120</v>
      </c>
      <c r="D2969" s="322" t="s">
        <v>700</v>
      </c>
    </row>
    <row r="2970" spans="1:18">
      <c r="A2970" s="322" t="s">
        <v>305</v>
      </c>
      <c r="C2970" s="325">
        <v>1051524130</v>
      </c>
      <c r="D2970" s="322" t="s">
        <v>701</v>
      </c>
    </row>
    <row r="2971" spans="1:18">
      <c r="A2971" s="322" t="s">
        <v>305</v>
      </c>
      <c r="C2971" s="325">
        <v>1051524180</v>
      </c>
      <c r="D2971" s="322" t="s">
        <v>702</v>
      </c>
    </row>
    <row r="2972" spans="1:18">
      <c r="A2972" s="322" t="s">
        <v>305</v>
      </c>
      <c r="C2972" s="325">
        <v>1051524500</v>
      </c>
      <c r="D2972" s="322" t="s">
        <v>703</v>
      </c>
    </row>
    <row r="2973" spans="1:18">
      <c r="A2973" s="322" t="s">
        <v>305</v>
      </c>
      <c r="C2973" s="325">
        <v>1051524510</v>
      </c>
      <c r="D2973" s="322" t="s">
        <v>704</v>
      </c>
    </row>
    <row r="2974" spans="1:18">
      <c r="A2974" s="322" t="s">
        <v>305</v>
      </c>
      <c r="C2974" s="325">
        <v>1051524520</v>
      </c>
      <c r="D2974" s="322" t="s">
        <v>705</v>
      </c>
    </row>
    <row r="2975" spans="1:18">
      <c r="A2975" s="322" t="s">
        <v>305</v>
      </c>
      <c r="C2975" s="325">
        <v>1051524580</v>
      </c>
      <c r="D2975" s="322" t="s">
        <v>706</v>
      </c>
    </row>
    <row r="2976" spans="1:18">
      <c r="A2976" s="322" t="s">
        <v>305</v>
      </c>
      <c r="C2976" s="325">
        <v>1051526300</v>
      </c>
      <c r="D2976" s="322" t="s">
        <v>707</v>
      </c>
      <c r="G2976" s="455">
        <v>72675</v>
      </c>
    </row>
    <row r="2977" spans="1:18">
      <c r="A2977" s="322" t="s">
        <v>305</v>
      </c>
      <c r="C2977" s="325">
        <v>1051526500</v>
      </c>
      <c r="D2977" s="322" t="s">
        <v>708</v>
      </c>
    </row>
    <row r="2978" spans="1:18">
      <c r="A2978" s="322" t="s">
        <v>305</v>
      </c>
      <c r="C2978" s="325">
        <v>1051530000</v>
      </c>
      <c r="D2978" s="322" t="s">
        <v>709</v>
      </c>
    </row>
    <row r="2979" spans="1:18">
      <c r="A2979" s="322" t="s">
        <v>305</v>
      </c>
      <c r="C2979" s="325">
        <v>1051540000</v>
      </c>
      <c r="D2979" s="322" t="s">
        <v>710</v>
      </c>
    </row>
    <row r="2980" spans="1:18">
      <c r="A2980" s="322" t="s">
        <v>305</v>
      </c>
      <c r="C2980" s="325">
        <v>1051553000</v>
      </c>
      <c r="D2980" s="322" t="s">
        <v>711</v>
      </c>
      <c r="E2980" s="455">
        <v>652654</v>
      </c>
      <c r="F2980" s="455">
        <v>1840878</v>
      </c>
      <c r="G2980" s="455">
        <v>6764755</v>
      </c>
      <c r="H2980" s="455">
        <v>1099078</v>
      </c>
      <c r="L2980" s="455">
        <v>699976</v>
      </c>
      <c r="M2980" s="455">
        <v>689461</v>
      </c>
      <c r="N2980" s="455">
        <v>835204</v>
      </c>
      <c r="O2980" s="455">
        <v>43224</v>
      </c>
      <c r="P2980" s="455">
        <v>2512315</v>
      </c>
      <c r="Q2980" s="455">
        <v>2860205</v>
      </c>
      <c r="R2980" s="455">
        <v>2634626</v>
      </c>
    </row>
    <row r="2981" spans="1:18">
      <c r="A2981" s="322" t="s">
        <v>305</v>
      </c>
      <c r="C2981" s="325">
        <v>1051556000</v>
      </c>
      <c r="D2981" s="322" t="s">
        <v>712</v>
      </c>
      <c r="G2981" s="455">
        <v>151100</v>
      </c>
    </row>
    <row r="2982" spans="1:18">
      <c r="A2982" s="322" t="s">
        <v>305</v>
      </c>
      <c r="C2982" s="325">
        <v>1051560000</v>
      </c>
      <c r="D2982" s="322" t="s">
        <v>713</v>
      </c>
      <c r="H2982" s="455">
        <v>6109319</v>
      </c>
      <c r="I2982" s="455">
        <v>3922825</v>
      </c>
      <c r="J2982" s="455">
        <v>1062250</v>
      </c>
      <c r="L2982" s="455">
        <v>7125</v>
      </c>
      <c r="M2982" s="455">
        <v>6246822</v>
      </c>
      <c r="N2982" s="455">
        <v>4474865</v>
      </c>
      <c r="O2982" s="455">
        <v>4002440</v>
      </c>
    </row>
    <row r="2983" spans="1:18">
      <c r="A2983" s="322" t="s">
        <v>305</v>
      </c>
      <c r="C2983" s="325">
        <v>1052100000</v>
      </c>
      <c r="D2983" s="322" t="s">
        <v>714</v>
      </c>
      <c r="E2983" s="455">
        <v>3949459</v>
      </c>
      <c r="F2983" s="455">
        <v>3006829</v>
      </c>
      <c r="G2983" s="455">
        <v>1112425</v>
      </c>
    </row>
    <row r="2984" spans="1:18">
      <c r="A2984" s="322" t="s">
        <v>305</v>
      </c>
      <c r="C2984" s="325">
        <v>1061110000</v>
      </c>
      <c r="D2984" s="322" t="s">
        <v>715</v>
      </c>
    </row>
    <row r="2985" spans="1:18">
      <c r="A2985" s="322" t="s">
        <v>305</v>
      </c>
      <c r="C2985" s="325">
        <v>1061123000</v>
      </c>
      <c r="D2985" s="322" t="s">
        <v>716</v>
      </c>
    </row>
    <row r="2986" spans="1:18">
      <c r="A2986" s="322" t="s">
        <v>305</v>
      </c>
      <c r="C2986" s="325">
        <v>1061125000</v>
      </c>
      <c r="D2986" s="322" t="s">
        <v>717</v>
      </c>
      <c r="E2986" s="455">
        <v>68935</v>
      </c>
      <c r="F2986" s="455">
        <v>70607</v>
      </c>
      <c r="G2986" s="455">
        <v>111950</v>
      </c>
      <c r="H2986" s="455">
        <v>179000</v>
      </c>
      <c r="I2986" s="455">
        <v>66400</v>
      </c>
      <c r="J2986" s="455">
        <v>32560</v>
      </c>
      <c r="K2986" s="455">
        <v>57750</v>
      </c>
      <c r="L2986" s="455">
        <v>139535</v>
      </c>
      <c r="M2986" s="455">
        <v>202366</v>
      </c>
      <c r="N2986" s="455">
        <v>104870</v>
      </c>
      <c r="O2986" s="455">
        <v>149046</v>
      </c>
      <c r="P2986" s="455">
        <v>69350</v>
      </c>
      <c r="Q2986" s="455">
        <v>7000</v>
      </c>
    </row>
    <row r="2987" spans="1:18">
      <c r="A2987" s="322" t="s">
        <v>305</v>
      </c>
      <c r="C2987" s="325">
        <v>1061210000</v>
      </c>
      <c r="D2987" s="322" t="s">
        <v>718</v>
      </c>
      <c r="E2987" s="455">
        <v>1422059</v>
      </c>
      <c r="F2987" s="455">
        <v>460656</v>
      </c>
      <c r="G2987" s="455">
        <v>350630</v>
      </c>
      <c r="H2987" s="455">
        <v>80718</v>
      </c>
      <c r="I2987" s="455">
        <v>1987680</v>
      </c>
      <c r="J2987" s="455">
        <v>863200</v>
      </c>
      <c r="O2987" s="455">
        <v>3606520</v>
      </c>
      <c r="P2987" s="455">
        <v>5630926</v>
      </c>
      <c r="Q2987" s="455">
        <v>11284048</v>
      </c>
      <c r="R2987" s="455">
        <v>15529892</v>
      </c>
    </row>
    <row r="2988" spans="1:18">
      <c r="A2988" s="322" t="s">
        <v>305</v>
      </c>
      <c r="C2988" s="325">
        <v>1061220000</v>
      </c>
      <c r="D2988" s="322" t="s">
        <v>719</v>
      </c>
    </row>
    <row r="2989" spans="1:18">
      <c r="A2989" s="322" t="s">
        <v>305</v>
      </c>
      <c r="C2989" s="325">
        <v>1061220010</v>
      </c>
      <c r="D2989" s="322" t="s">
        <v>720</v>
      </c>
    </row>
    <row r="2990" spans="1:18">
      <c r="A2990" s="322" t="s">
        <v>305</v>
      </c>
      <c r="C2990" s="325">
        <v>1061220020</v>
      </c>
      <c r="D2990" s="322" t="s">
        <v>721</v>
      </c>
    </row>
    <row r="2991" spans="1:18">
      <c r="A2991" s="322" t="s">
        <v>305</v>
      </c>
      <c r="C2991" s="325">
        <v>1061220080</v>
      </c>
      <c r="D2991" s="322" t="s">
        <v>722</v>
      </c>
    </row>
    <row r="2992" spans="1:18">
      <c r="A2992" s="322" t="s">
        <v>305</v>
      </c>
      <c r="C2992" s="325">
        <v>1061230000</v>
      </c>
      <c r="D2992" s="322" t="s">
        <v>723</v>
      </c>
      <c r="H2992" s="455">
        <v>8000</v>
      </c>
    </row>
    <row r="2993" spans="1:18">
      <c r="A2993" s="322" t="s">
        <v>305</v>
      </c>
      <c r="C2993" s="325">
        <v>1061240000</v>
      </c>
      <c r="D2993" s="322" t="s">
        <v>724</v>
      </c>
    </row>
    <row r="2994" spans="1:18">
      <c r="A2994" s="322" t="s">
        <v>305</v>
      </c>
      <c r="C2994" s="325">
        <v>1061313300</v>
      </c>
      <c r="D2994" s="322" t="s">
        <v>725</v>
      </c>
    </row>
    <row r="2995" spans="1:18">
      <c r="A2995" s="322" t="s">
        <v>305</v>
      </c>
      <c r="C2995" s="325">
        <v>1061313310</v>
      </c>
      <c r="D2995" s="322" t="s">
        <v>726</v>
      </c>
    </row>
    <row r="2996" spans="1:18">
      <c r="A2996" s="322" t="s">
        <v>305</v>
      </c>
      <c r="C2996" s="325">
        <v>1061313380</v>
      </c>
      <c r="D2996" s="322" t="s">
        <v>727</v>
      </c>
    </row>
    <row r="2997" spans="1:18">
      <c r="A2997" s="322" t="s">
        <v>305</v>
      </c>
      <c r="C2997" s="325">
        <v>1061313500</v>
      </c>
      <c r="D2997" s="322" t="s">
        <v>728</v>
      </c>
    </row>
    <row r="2998" spans="1:18">
      <c r="A2998" s="322" t="s">
        <v>305</v>
      </c>
      <c r="C2998" s="325">
        <v>1061323000</v>
      </c>
      <c r="D2998" s="322" t="s">
        <v>729</v>
      </c>
      <c r="E2998" s="455">
        <v>1251000</v>
      </c>
      <c r="H2998" s="455">
        <v>320923</v>
      </c>
      <c r="I2998" s="455">
        <v>20008</v>
      </c>
      <c r="L2998" s="455">
        <v>1121372</v>
      </c>
      <c r="M2998" s="455">
        <v>431860</v>
      </c>
      <c r="N2998" s="455">
        <v>372885</v>
      </c>
      <c r="O2998" s="455">
        <v>746732</v>
      </c>
      <c r="P2998" s="455">
        <v>735322</v>
      </c>
      <c r="Q2998" s="455">
        <v>246047</v>
      </c>
      <c r="R2998" s="455">
        <v>6040</v>
      </c>
    </row>
    <row r="2999" spans="1:18">
      <c r="A2999" s="322" t="s">
        <v>305</v>
      </c>
      <c r="C2999" s="325">
        <v>1061323010</v>
      </c>
      <c r="D2999" s="322" t="s">
        <v>730</v>
      </c>
      <c r="E2999" s="455">
        <v>1251000</v>
      </c>
      <c r="H2999" s="455">
        <v>168923</v>
      </c>
      <c r="I2999" s="455">
        <v>20008</v>
      </c>
    </row>
    <row r="3000" spans="1:18">
      <c r="A3000" s="322" t="s">
        <v>305</v>
      </c>
      <c r="C3000" s="325">
        <v>1061323080</v>
      </c>
      <c r="D3000" s="322" t="s">
        <v>731</v>
      </c>
      <c r="H3000" s="455">
        <v>152000</v>
      </c>
      <c r="L3000" s="455">
        <v>1121372</v>
      </c>
      <c r="M3000" s="455">
        <v>431860</v>
      </c>
      <c r="N3000" s="455">
        <v>372885</v>
      </c>
      <c r="O3000" s="455">
        <v>746732</v>
      </c>
      <c r="P3000" s="455">
        <v>735322</v>
      </c>
      <c r="Q3000" s="455">
        <v>246047</v>
      </c>
      <c r="R3000" s="455">
        <v>6040</v>
      </c>
    </row>
    <row r="3001" spans="1:18">
      <c r="A3001" s="322" t="s">
        <v>305</v>
      </c>
      <c r="C3001" s="325">
        <v>1061324000</v>
      </c>
      <c r="D3001" s="322" t="s">
        <v>732</v>
      </c>
    </row>
    <row r="3002" spans="1:18">
      <c r="A3002" s="322" t="s">
        <v>305</v>
      </c>
      <c r="C3002" s="325">
        <v>1061325000</v>
      </c>
      <c r="D3002" s="322" t="s">
        <v>733</v>
      </c>
    </row>
    <row r="3003" spans="1:18">
      <c r="A3003" s="322" t="s">
        <v>305</v>
      </c>
      <c r="C3003" s="325">
        <v>1061333300</v>
      </c>
      <c r="D3003" s="322" t="s">
        <v>734</v>
      </c>
      <c r="E3003" s="455">
        <v>92136</v>
      </c>
      <c r="F3003" s="455">
        <v>121983</v>
      </c>
      <c r="G3003" s="455">
        <v>129450</v>
      </c>
      <c r="H3003" s="455">
        <v>104100</v>
      </c>
      <c r="I3003" s="455">
        <v>56500</v>
      </c>
      <c r="J3003" s="455">
        <v>60000</v>
      </c>
      <c r="K3003" s="455">
        <v>62650</v>
      </c>
      <c r="L3003" s="455">
        <v>55321</v>
      </c>
      <c r="M3003" s="455">
        <v>68725</v>
      </c>
      <c r="N3003" s="455">
        <v>88675</v>
      </c>
      <c r="O3003" s="455">
        <v>73100</v>
      </c>
      <c r="P3003" s="455">
        <v>49298</v>
      </c>
      <c r="Q3003" s="455">
        <v>44150</v>
      </c>
      <c r="R3003" s="455">
        <v>14500</v>
      </c>
    </row>
    <row r="3004" spans="1:18">
      <c r="A3004" s="322" t="s">
        <v>305</v>
      </c>
      <c r="C3004" s="325">
        <v>1061333500</v>
      </c>
      <c r="D3004" s="322" t="s">
        <v>735</v>
      </c>
    </row>
    <row r="3005" spans="1:18">
      <c r="A3005" s="322" t="s">
        <v>305</v>
      </c>
      <c r="C3005" s="325">
        <v>1061335100</v>
      </c>
      <c r="D3005" s="322" t="s">
        <v>736</v>
      </c>
    </row>
    <row r="3006" spans="1:18">
      <c r="A3006" s="322" t="s">
        <v>305</v>
      </c>
      <c r="C3006" s="325">
        <v>1061335300</v>
      </c>
      <c r="D3006" s="322" t="s">
        <v>737</v>
      </c>
      <c r="N3006" s="455">
        <v>4227084</v>
      </c>
      <c r="O3006" s="455">
        <v>5581220</v>
      </c>
      <c r="P3006" s="455">
        <v>5876757</v>
      </c>
      <c r="Q3006" s="455">
        <v>6149467</v>
      </c>
      <c r="R3006" s="455">
        <v>6563570</v>
      </c>
    </row>
    <row r="3007" spans="1:18">
      <c r="A3007" s="322" t="s">
        <v>305</v>
      </c>
      <c r="C3007" s="325">
        <v>1061335500</v>
      </c>
      <c r="D3007" s="322" t="s">
        <v>738</v>
      </c>
      <c r="H3007" s="455">
        <v>112173</v>
      </c>
      <c r="I3007" s="455">
        <v>95052</v>
      </c>
      <c r="J3007" s="455">
        <v>56412</v>
      </c>
      <c r="K3007" s="455">
        <v>12180</v>
      </c>
    </row>
    <row r="3008" spans="1:18">
      <c r="A3008" s="322" t="s">
        <v>305</v>
      </c>
      <c r="C3008" s="325">
        <v>1061401000</v>
      </c>
      <c r="D3008" s="322" t="s">
        <v>739</v>
      </c>
    </row>
    <row r="3009" spans="1:9">
      <c r="A3009" s="322" t="s">
        <v>305</v>
      </c>
      <c r="C3009" s="325">
        <v>1061403000</v>
      </c>
      <c r="D3009" s="322" t="s">
        <v>740</v>
      </c>
    </row>
    <row r="3010" spans="1:9">
      <c r="A3010" s="322" t="s">
        <v>305</v>
      </c>
      <c r="C3010" s="325">
        <v>1061405000</v>
      </c>
      <c r="D3010" s="322" t="s">
        <v>741</v>
      </c>
    </row>
    <row r="3011" spans="1:9">
      <c r="A3011" s="322" t="s">
        <v>305</v>
      </c>
      <c r="C3011" s="325">
        <v>1061409000</v>
      </c>
      <c r="D3011" s="322" t="s">
        <v>742</v>
      </c>
      <c r="H3011" s="455">
        <v>61032</v>
      </c>
      <c r="I3011" s="455">
        <v>1100</v>
      </c>
    </row>
    <row r="3012" spans="1:9">
      <c r="A3012" s="322" t="s">
        <v>305</v>
      </c>
      <c r="C3012" s="325">
        <v>1062111100</v>
      </c>
      <c r="D3012" s="322" t="s">
        <v>743</v>
      </c>
    </row>
    <row r="3013" spans="1:9">
      <c r="A3013" s="322" t="s">
        <v>305</v>
      </c>
      <c r="C3013" s="325">
        <v>1062111300</v>
      </c>
      <c r="D3013" s="322" t="s">
        <v>744</v>
      </c>
    </row>
    <row r="3014" spans="1:9">
      <c r="A3014" s="322" t="s">
        <v>305</v>
      </c>
      <c r="C3014" s="325">
        <v>1062111500</v>
      </c>
      <c r="D3014" s="322" t="s">
        <v>745</v>
      </c>
    </row>
    <row r="3015" spans="1:9">
      <c r="A3015" s="322" t="s">
        <v>305</v>
      </c>
      <c r="C3015" s="325">
        <v>1062111900</v>
      </c>
      <c r="D3015" s="322" t="s">
        <v>746</v>
      </c>
    </row>
    <row r="3016" spans="1:9">
      <c r="A3016" s="322" t="s">
        <v>305</v>
      </c>
      <c r="C3016" s="325">
        <v>1062113000</v>
      </c>
      <c r="D3016" s="322" t="s">
        <v>747</v>
      </c>
    </row>
    <row r="3017" spans="1:9">
      <c r="A3017" s="322" t="s">
        <v>305</v>
      </c>
      <c r="C3017" s="325">
        <v>1062115000</v>
      </c>
      <c r="D3017" s="322" t="s">
        <v>748</v>
      </c>
    </row>
    <row r="3018" spans="1:9">
      <c r="A3018" s="322" t="s">
        <v>305</v>
      </c>
      <c r="C3018" s="325">
        <v>1062117000</v>
      </c>
      <c r="D3018" s="322" t="s">
        <v>749</v>
      </c>
    </row>
    <row r="3019" spans="1:9">
      <c r="A3019" s="322" t="s">
        <v>305</v>
      </c>
      <c r="C3019" s="325">
        <v>1062120000</v>
      </c>
      <c r="D3019" s="322" t="s">
        <v>750</v>
      </c>
    </row>
    <row r="3020" spans="1:9">
      <c r="A3020" s="322" t="s">
        <v>305</v>
      </c>
      <c r="C3020" s="325">
        <v>1062131000</v>
      </c>
      <c r="D3020" s="322" t="s">
        <v>751</v>
      </c>
    </row>
    <row r="3021" spans="1:9">
      <c r="A3021" s="322" t="s">
        <v>305</v>
      </c>
      <c r="C3021" s="325">
        <v>1062132000</v>
      </c>
      <c r="D3021" s="322" t="s">
        <v>752</v>
      </c>
    </row>
    <row r="3022" spans="1:9">
      <c r="A3022" s="322" t="s">
        <v>305</v>
      </c>
      <c r="C3022" s="325">
        <v>1062133000</v>
      </c>
      <c r="D3022" s="322" t="s">
        <v>753</v>
      </c>
    </row>
    <row r="3023" spans="1:9">
      <c r="A3023" s="322" t="s">
        <v>305</v>
      </c>
      <c r="C3023" s="325">
        <v>1062139000</v>
      </c>
      <c r="D3023" s="322" t="s">
        <v>341</v>
      </c>
    </row>
    <row r="3024" spans="1:9">
      <c r="A3024" s="322" t="s">
        <v>305</v>
      </c>
      <c r="C3024" s="325">
        <v>1062143000</v>
      </c>
      <c r="D3024" s="322" t="s">
        <v>754</v>
      </c>
    </row>
    <row r="3025" spans="1:18">
      <c r="A3025" s="322" t="s">
        <v>305</v>
      </c>
      <c r="C3025" s="325">
        <v>1062200000</v>
      </c>
      <c r="D3025" s="322" t="s">
        <v>755</v>
      </c>
    </row>
    <row r="3026" spans="1:18">
      <c r="A3026" s="322" t="s">
        <v>305</v>
      </c>
      <c r="C3026" s="325">
        <v>1071110000</v>
      </c>
      <c r="D3026" s="322" t="s">
        <v>345</v>
      </c>
    </row>
    <row r="3027" spans="1:18">
      <c r="A3027" s="322" t="s">
        <v>305</v>
      </c>
      <c r="C3027" s="325">
        <v>1071110010</v>
      </c>
      <c r="D3027" s="322" t="s">
        <v>346</v>
      </c>
    </row>
    <row r="3028" spans="1:18">
      <c r="A3028" s="322" t="s">
        <v>305</v>
      </c>
      <c r="C3028" s="325">
        <v>1071110080</v>
      </c>
      <c r="D3028" s="322" t="s">
        <v>347</v>
      </c>
    </row>
    <row r="3029" spans="1:18">
      <c r="A3029" s="322" t="s">
        <v>305</v>
      </c>
      <c r="C3029" s="325">
        <v>1071120000</v>
      </c>
      <c r="D3029" s="322" t="s">
        <v>390</v>
      </c>
      <c r="J3029" s="455">
        <v>513480</v>
      </c>
      <c r="K3029" s="455">
        <v>99712</v>
      </c>
      <c r="L3029" s="455">
        <v>44700</v>
      </c>
      <c r="M3029" s="455">
        <v>225597</v>
      </c>
      <c r="N3029" s="455">
        <v>4000</v>
      </c>
      <c r="O3029" s="455">
        <v>3113</v>
      </c>
      <c r="Q3029" s="455">
        <v>42806</v>
      </c>
    </row>
    <row r="3030" spans="1:18">
      <c r="A3030" s="322" t="s">
        <v>305</v>
      </c>
      <c r="C3030" s="325">
        <v>1072113000</v>
      </c>
      <c r="D3030" s="322" t="s">
        <v>381</v>
      </c>
    </row>
    <row r="3031" spans="1:18">
      <c r="A3031" s="322" t="s">
        <v>305</v>
      </c>
      <c r="C3031" s="325">
        <v>1072115000</v>
      </c>
      <c r="D3031" s="322" t="s">
        <v>382</v>
      </c>
      <c r="J3031" s="455">
        <v>7104</v>
      </c>
    </row>
    <row r="3032" spans="1:18">
      <c r="A3032" s="322" t="s">
        <v>305</v>
      </c>
      <c r="C3032" s="325">
        <v>1072123000</v>
      </c>
      <c r="D3032" s="322" t="s">
        <v>383</v>
      </c>
    </row>
    <row r="3033" spans="1:18">
      <c r="A3033" s="322" t="s">
        <v>305</v>
      </c>
      <c r="C3033" s="325">
        <v>1072125300</v>
      </c>
      <c r="D3033" s="322" t="s">
        <v>384</v>
      </c>
      <c r="O3033" s="455">
        <v>90861</v>
      </c>
      <c r="P3033" s="455">
        <v>723831</v>
      </c>
      <c r="Q3033" s="455">
        <v>780084</v>
      </c>
      <c r="R3033" s="455">
        <v>729820</v>
      </c>
    </row>
    <row r="3034" spans="1:18">
      <c r="A3034" s="322" t="s">
        <v>305</v>
      </c>
      <c r="C3034" s="325">
        <v>1072125500</v>
      </c>
      <c r="D3034" s="322" t="s">
        <v>385</v>
      </c>
      <c r="M3034" s="455">
        <v>101371</v>
      </c>
    </row>
    <row r="3035" spans="1:18">
      <c r="A3035" s="322" t="s">
        <v>305</v>
      </c>
      <c r="C3035" s="325">
        <v>1072125700</v>
      </c>
      <c r="D3035" s="322" t="s">
        <v>386</v>
      </c>
    </row>
    <row r="3036" spans="1:18">
      <c r="A3036" s="322" t="s">
        <v>305</v>
      </c>
      <c r="C3036" s="325">
        <v>1072125900</v>
      </c>
      <c r="D3036" s="322" t="s">
        <v>387</v>
      </c>
      <c r="J3036" s="455">
        <v>196587</v>
      </c>
      <c r="K3036" s="455">
        <v>18353</v>
      </c>
    </row>
    <row r="3037" spans="1:18">
      <c r="A3037" s="322" t="s">
        <v>305</v>
      </c>
      <c r="C3037" s="325">
        <v>1072194000</v>
      </c>
      <c r="D3037" s="322" t="s">
        <v>388</v>
      </c>
    </row>
    <row r="3038" spans="1:18">
      <c r="A3038" s="322" t="s">
        <v>305</v>
      </c>
      <c r="C3038" s="325">
        <v>1072195000</v>
      </c>
      <c r="D3038" s="322" t="s">
        <v>756</v>
      </c>
    </row>
    <row r="3039" spans="1:18">
      <c r="A3039" s="322" t="s">
        <v>305</v>
      </c>
      <c r="C3039" s="325">
        <v>1072199000</v>
      </c>
      <c r="D3039" s="322" t="s">
        <v>389</v>
      </c>
      <c r="K3039" s="455">
        <v>55830</v>
      </c>
      <c r="L3039" s="455">
        <v>184673</v>
      </c>
    </row>
    <row r="3040" spans="1:18">
      <c r="A3040" s="322" t="s">
        <v>305</v>
      </c>
      <c r="C3040" s="325">
        <v>1073113000</v>
      </c>
      <c r="D3040" s="322" t="s">
        <v>757</v>
      </c>
    </row>
    <row r="3041" spans="1:18">
      <c r="A3041" s="322" t="s">
        <v>305</v>
      </c>
      <c r="C3041" s="325">
        <v>1073115000</v>
      </c>
      <c r="D3041" s="322" t="s">
        <v>758</v>
      </c>
      <c r="E3041" s="455">
        <v>469361</v>
      </c>
      <c r="F3041" s="455">
        <v>373931</v>
      </c>
      <c r="G3041" s="455">
        <v>195729</v>
      </c>
    </row>
    <row r="3042" spans="1:18">
      <c r="A3042" s="322" t="s">
        <v>305</v>
      </c>
      <c r="C3042" s="325">
        <v>1073120000</v>
      </c>
      <c r="D3042" s="322" t="s">
        <v>759</v>
      </c>
    </row>
    <row r="3043" spans="1:18">
      <c r="A3043" s="322" t="s">
        <v>305</v>
      </c>
      <c r="C3043" s="325">
        <v>1081123000</v>
      </c>
      <c r="D3043" s="322" t="s">
        <v>342</v>
      </c>
    </row>
    <row r="3044" spans="1:18">
      <c r="A3044" s="322" t="s">
        <v>305</v>
      </c>
      <c r="C3044" s="325">
        <v>1081129000</v>
      </c>
      <c r="D3044" s="322" t="s">
        <v>343</v>
      </c>
    </row>
    <row r="3045" spans="1:18">
      <c r="A3045" s="322" t="s">
        <v>305</v>
      </c>
      <c r="C3045" s="325">
        <v>1081130000</v>
      </c>
      <c r="D3045" s="322" t="s">
        <v>344</v>
      </c>
    </row>
    <row r="3046" spans="1:18">
      <c r="A3046" s="322" t="s">
        <v>305</v>
      </c>
      <c r="C3046" s="325">
        <v>1081145000</v>
      </c>
      <c r="D3046" s="322" t="s">
        <v>760</v>
      </c>
    </row>
    <row r="3047" spans="1:18">
      <c r="A3047" s="322" t="s">
        <v>305</v>
      </c>
      <c r="C3047" s="325">
        <v>1081200000</v>
      </c>
      <c r="D3047" s="322" t="s">
        <v>761</v>
      </c>
    </row>
    <row r="3048" spans="1:18">
      <c r="A3048" s="322" t="s">
        <v>305</v>
      </c>
      <c r="C3048" s="325">
        <v>1082110000</v>
      </c>
      <c r="D3048" s="322" t="s">
        <v>762</v>
      </c>
    </row>
    <row r="3049" spans="1:18">
      <c r="A3049" s="322" t="s">
        <v>305</v>
      </c>
      <c r="C3049" s="325">
        <v>1082120000</v>
      </c>
      <c r="D3049" s="322" t="s">
        <v>374</v>
      </c>
      <c r="P3049" s="455">
        <v>444</v>
      </c>
      <c r="Q3049" s="455">
        <v>31</v>
      </c>
    </row>
    <row r="3050" spans="1:18">
      <c r="A3050" s="322" t="s">
        <v>305</v>
      </c>
      <c r="C3050" s="325">
        <v>1082130000</v>
      </c>
      <c r="D3050" s="322" t="s">
        <v>763</v>
      </c>
    </row>
    <row r="3051" spans="1:18">
      <c r="A3051" s="322" t="s">
        <v>305</v>
      </c>
      <c r="C3051" s="325">
        <v>1082140000</v>
      </c>
      <c r="D3051" s="322" t="s">
        <v>764</v>
      </c>
      <c r="E3051" s="455">
        <v>9036015</v>
      </c>
      <c r="F3051" s="455">
        <v>93854455</v>
      </c>
      <c r="H3051" s="455">
        <v>28401604</v>
      </c>
      <c r="I3051" s="455">
        <v>10821109</v>
      </c>
      <c r="J3051" s="455">
        <v>66108</v>
      </c>
      <c r="K3051" s="455">
        <v>37075070</v>
      </c>
      <c r="M3051" s="455">
        <v>65924</v>
      </c>
    </row>
    <row r="3052" spans="1:18">
      <c r="A3052" s="322" t="s">
        <v>305</v>
      </c>
      <c r="C3052" s="325">
        <v>1082213000</v>
      </c>
      <c r="D3052" s="322" t="s">
        <v>765</v>
      </c>
      <c r="O3052" s="455">
        <v>891</v>
      </c>
    </row>
    <row r="3053" spans="1:18">
      <c r="A3053" s="322" t="s">
        <v>305</v>
      </c>
      <c r="C3053" s="325">
        <v>1081143000</v>
      </c>
      <c r="D3053" s="322" t="s">
        <v>766</v>
      </c>
    </row>
    <row r="3054" spans="1:18">
      <c r="A3054" s="322" t="s">
        <v>305</v>
      </c>
      <c r="C3054" s="325">
        <v>1082217000</v>
      </c>
      <c r="D3054" s="322" t="s">
        <v>767</v>
      </c>
    </row>
    <row r="3055" spans="1:18">
      <c r="A3055" s="322" t="s">
        <v>305</v>
      </c>
      <c r="C3055" s="325">
        <v>1082219000</v>
      </c>
      <c r="D3055" s="322" t="s">
        <v>768</v>
      </c>
    </row>
    <row r="3056" spans="1:18">
      <c r="A3056" s="322" t="s">
        <v>305</v>
      </c>
      <c r="C3056" s="325">
        <v>1082223300</v>
      </c>
      <c r="D3056" s="322" t="s">
        <v>769</v>
      </c>
      <c r="F3056" s="455">
        <v>7674</v>
      </c>
      <c r="N3056" s="455">
        <v>4519961</v>
      </c>
      <c r="O3056" s="455">
        <v>4187005</v>
      </c>
      <c r="P3056" s="455">
        <v>2934682</v>
      </c>
      <c r="Q3056" s="455">
        <v>2819750</v>
      </c>
      <c r="R3056" s="455">
        <v>2926297</v>
      </c>
    </row>
    <row r="3057" spans="1:18">
      <c r="A3057" s="322" t="s">
        <v>305</v>
      </c>
      <c r="C3057" s="325">
        <v>1082223500</v>
      </c>
      <c r="D3057" s="322" t="s">
        <v>770</v>
      </c>
      <c r="F3057" s="455">
        <v>9912</v>
      </c>
      <c r="G3057" s="455">
        <v>38061</v>
      </c>
      <c r="H3057" s="455">
        <v>35052</v>
      </c>
      <c r="I3057" s="455">
        <v>33159</v>
      </c>
      <c r="J3057" s="455">
        <v>43432</v>
      </c>
      <c r="N3057" s="455">
        <v>1939731</v>
      </c>
      <c r="O3057" s="455">
        <v>3074084</v>
      </c>
      <c r="P3057" s="455">
        <v>4692984</v>
      </c>
      <c r="Q3057" s="455">
        <v>4860845</v>
      </c>
      <c r="R3057" s="455">
        <v>5043133</v>
      </c>
    </row>
    <row r="3058" spans="1:18">
      <c r="A3058" s="322" t="s">
        <v>305</v>
      </c>
      <c r="C3058" s="325">
        <v>1082223900</v>
      </c>
      <c r="D3058" s="322" t="s">
        <v>771</v>
      </c>
      <c r="F3058" s="455">
        <v>1797</v>
      </c>
      <c r="G3058" s="455">
        <v>97565</v>
      </c>
      <c r="H3058" s="455">
        <v>95649</v>
      </c>
      <c r="I3058" s="455">
        <v>5966</v>
      </c>
      <c r="J3058" s="455">
        <v>114452</v>
      </c>
      <c r="N3058" s="455">
        <v>1045952</v>
      </c>
      <c r="O3058" s="455">
        <v>1221514</v>
      </c>
      <c r="P3058" s="455">
        <v>255198</v>
      </c>
    </row>
    <row r="3059" spans="1:18">
      <c r="A3059" s="322" t="s">
        <v>305</v>
      </c>
      <c r="C3059" s="325">
        <v>1082224300</v>
      </c>
      <c r="D3059" s="322" t="s">
        <v>772</v>
      </c>
      <c r="N3059" s="455">
        <v>62440</v>
      </c>
      <c r="O3059" s="455">
        <v>54968</v>
      </c>
    </row>
    <row r="3060" spans="1:18">
      <c r="A3060" s="322" t="s">
        <v>305</v>
      </c>
      <c r="C3060" s="325">
        <v>1082224500</v>
      </c>
      <c r="D3060" s="322" t="s">
        <v>773</v>
      </c>
      <c r="N3060" s="455">
        <v>7949615</v>
      </c>
      <c r="O3060" s="455">
        <v>7429015</v>
      </c>
      <c r="P3060" s="455">
        <v>9375236</v>
      </c>
      <c r="Q3060" s="455">
        <v>8097363</v>
      </c>
      <c r="R3060" s="455">
        <v>8964086</v>
      </c>
    </row>
    <row r="3061" spans="1:18">
      <c r="A3061" s="322" t="s">
        <v>305</v>
      </c>
      <c r="C3061" s="325">
        <v>1082225300</v>
      </c>
      <c r="D3061" s="322" t="s">
        <v>774</v>
      </c>
    </row>
    <row r="3062" spans="1:18">
      <c r="A3062" s="322" t="s">
        <v>305</v>
      </c>
      <c r="C3062" s="325">
        <v>1082225500</v>
      </c>
      <c r="D3062" s="322" t="s">
        <v>775</v>
      </c>
    </row>
    <row r="3063" spans="1:18">
      <c r="A3063" s="322" t="s">
        <v>305</v>
      </c>
      <c r="C3063" s="325">
        <v>1082226000</v>
      </c>
      <c r="D3063" s="322" t="s">
        <v>776</v>
      </c>
    </row>
    <row r="3064" spans="1:18">
      <c r="A3064" s="322" t="s">
        <v>305</v>
      </c>
      <c r="C3064" s="325">
        <v>1082229000</v>
      </c>
      <c r="D3064" s="322" t="s">
        <v>777</v>
      </c>
    </row>
    <row r="3065" spans="1:18">
      <c r="A3065" s="322" t="s">
        <v>305</v>
      </c>
      <c r="C3065" s="325">
        <v>1082233000</v>
      </c>
      <c r="D3065" s="322" t="s">
        <v>778</v>
      </c>
      <c r="N3065" s="455">
        <v>10008</v>
      </c>
    </row>
    <row r="3066" spans="1:18">
      <c r="A3066" s="322" t="s">
        <v>305</v>
      </c>
      <c r="C3066" s="325">
        <v>1082235300</v>
      </c>
      <c r="D3066" s="322" t="s">
        <v>779</v>
      </c>
    </row>
    <row r="3067" spans="1:18">
      <c r="A3067" s="322" t="s">
        <v>305</v>
      </c>
      <c r="C3067" s="325">
        <v>1082236300</v>
      </c>
      <c r="D3067" s="322" t="s">
        <v>780</v>
      </c>
    </row>
    <row r="3068" spans="1:18">
      <c r="A3068" s="322" t="s">
        <v>305</v>
      </c>
      <c r="C3068" s="325">
        <v>1082236500</v>
      </c>
      <c r="D3068" s="322" t="s">
        <v>781</v>
      </c>
    </row>
    <row r="3069" spans="1:18">
      <c r="A3069" s="322" t="s">
        <v>305</v>
      </c>
      <c r="C3069" s="325">
        <v>1082227000</v>
      </c>
      <c r="D3069" s="322" t="s">
        <v>782</v>
      </c>
    </row>
    <row r="3070" spans="1:18">
      <c r="A3070" s="322" t="s">
        <v>305</v>
      </c>
      <c r="C3070" s="325">
        <v>1082237300</v>
      </c>
      <c r="D3070" s="322" t="s">
        <v>783</v>
      </c>
    </row>
    <row r="3071" spans="1:18">
      <c r="A3071" s="322" t="s">
        <v>305</v>
      </c>
      <c r="C3071" s="325">
        <v>1082237500</v>
      </c>
      <c r="D3071" s="322" t="s">
        <v>784</v>
      </c>
    </row>
    <row r="3072" spans="1:18">
      <c r="A3072" s="322" t="s">
        <v>305</v>
      </c>
      <c r="C3072" s="325">
        <v>1082239000</v>
      </c>
      <c r="D3072" s="322" t="s">
        <v>785</v>
      </c>
      <c r="F3072" s="455">
        <v>213286</v>
      </c>
      <c r="G3072" s="455">
        <v>137647</v>
      </c>
      <c r="H3072" s="455">
        <v>162560</v>
      </c>
      <c r="I3072" s="455">
        <v>223185</v>
      </c>
      <c r="J3072" s="455">
        <v>12820</v>
      </c>
    </row>
    <row r="3073" spans="1:7">
      <c r="A3073" s="322" t="s">
        <v>305</v>
      </c>
      <c r="C3073" s="325">
        <v>1082240000</v>
      </c>
      <c r="D3073" s="322" t="s">
        <v>786</v>
      </c>
    </row>
    <row r="3074" spans="1:7">
      <c r="A3074" s="322" t="s">
        <v>305</v>
      </c>
      <c r="C3074" s="325">
        <v>1083115000</v>
      </c>
      <c r="D3074" s="322" t="s">
        <v>355</v>
      </c>
    </row>
    <row r="3075" spans="1:7">
      <c r="A3075" s="322" t="s">
        <v>305</v>
      </c>
      <c r="C3075" s="325">
        <v>1083117000</v>
      </c>
      <c r="D3075" s="322" t="s">
        <v>356</v>
      </c>
    </row>
    <row r="3076" spans="1:7">
      <c r="A3076" s="322" t="s">
        <v>305</v>
      </c>
      <c r="C3076" s="325">
        <v>1083121000</v>
      </c>
      <c r="D3076" s="322" t="s">
        <v>787</v>
      </c>
    </row>
    <row r="3077" spans="1:7">
      <c r="A3077" s="322" t="s">
        <v>305</v>
      </c>
      <c r="C3077" s="325">
        <v>1083130000</v>
      </c>
      <c r="D3077" s="322" t="s">
        <v>788</v>
      </c>
      <c r="G3077" s="455">
        <v>5963</v>
      </c>
    </row>
    <row r="3078" spans="1:7">
      <c r="A3078" s="322" t="s">
        <v>305</v>
      </c>
      <c r="C3078" s="325">
        <v>1083140000</v>
      </c>
      <c r="D3078" s="322" t="s">
        <v>789</v>
      </c>
    </row>
    <row r="3079" spans="1:7">
      <c r="A3079" s="322" t="s">
        <v>305</v>
      </c>
      <c r="C3079" s="325">
        <v>1084113000</v>
      </c>
      <c r="D3079" s="322" t="s">
        <v>790</v>
      </c>
    </row>
    <row r="3080" spans="1:7">
      <c r="A3080" s="322" t="s">
        <v>305</v>
      </c>
      <c r="C3080" s="325">
        <v>1083113000</v>
      </c>
      <c r="D3080" s="322" t="s">
        <v>791</v>
      </c>
    </row>
    <row r="3081" spans="1:7">
      <c r="A3081" s="322" t="s">
        <v>305</v>
      </c>
      <c r="C3081" s="325">
        <v>1084119000</v>
      </c>
      <c r="D3081" s="322" t="s">
        <v>792</v>
      </c>
      <c r="E3081" s="455">
        <v>1179050</v>
      </c>
      <c r="F3081" s="455">
        <v>80712</v>
      </c>
    </row>
    <row r="3082" spans="1:7">
      <c r="A3082" s="322" t="s">
        <v>305</v>
      </c>
      <c r="C3082" s="325">
        <v>1084121000</v>
      </c>
      <c r="D3082" s="322" t="s">
        <v>793</v>
      </c>
    </row>
    <row r="3083" spans="1:7">
      <c r="A3083" s="322" t="s">
        <v>305</v>
      </c>
      <c r="C3083" s="325">
        <v>1084123000</v>
      </c>
      <c r="D3083" s="322" t="s">
        <v>794</v>
      </c>
    </row>
    <row r="3084" spans="1:7">
      <c r="A3084" s="322" t="s">
        <v>305</v>
      </c>
      <c r="C3084" s="325">
        <v>1084125500</v>
      </c>
      <c r="D3084" s="322" t="s">
        <v>795</v>
      </c>
    </row>
    <row r="3085" spans="1:7">
      <c r="A3085" s="322" t="s">
        <v>305</v>
      </c>
      <c r="C3085" s="325">
        <v>1084127000</v>
      </c>
      <c r="D3085" s="322" t="s">
        <v>796</v>
      </c>
    </row>
    <row r="3086" spans="1:7">
      <c r="A3086" s="322" t="s">
        <v>305</v>
      </c>
      <c r="C3086" s="325">
        <v>1084127010</v>
      </c>
      <c r="D3086" s="322" t="s">
        <v>797</v>
      </c>
    </row>
    <row r="3087" spans="1:7">
      <c r="A3087" s="322" t="s">
        <v>305</v>
      </c>
      <c r="C3087" s="325">
        <v>1084127020</v>
      </c>
      <c r="D3087" s="322" t="s">
        <v>798</v>
      </c>
    </row>
    <row r="3088" spans="1:7">
      <c r="A3088" s="322" t="s">
        <v>305</v>
      </c>
      <c r="C3088" s="325">
        <v>1084127080</v>
      </c>
      <c r="D3088" s="322" t="s">
        <v>799</v>
      </c>
    </row>
    <row r="3089" spans="1:18">
      <c r="A3089" s="322" t="s">
        <v>305</v>
      </c>
      <c r="C3089" s="325">
        <v>1085110000</v>
      </c>
      <c r="D3089" s="322" t="s">
        <v>800</v>
      </c>
    </row>
    <row r="3090" spans="1:18">
      <c r="A3090" s="322" t="s">
        <v>305</v>
      </c>
      <c r="C3090" s="325">
        <v>1085120000</v>
      </c>
      <c r="D3090" s="322" t="s">
        <v>801</v>
      </c>
      <c r="I3090" s="455">
        <v>741157</v>
      </c>
      <c r="J3090" s="455">
        <v>203718</v>
      </c>
      <c r="K3090" s="455">
        <v>38460</v>
      </c>
    </row>
    <row r="3091" spans="1:18">
      <c r="A3091" s="322" t="s">
        <v>305</v>
      </c>
      <c r="C3091" s="325">
        <v>1085130000</v>
      </c>
      <c r="D3091" s="322" t="s">
        <v>802</v>
      </c>
      <c r="N3091" s="455">
        <v>188552</v>
      </c>
      <c r="O3091" s="455">
        <v>190243</v>
      </c>
      <c r="P3091" s="455">
        <v>140764</v>
      </c>
      <c r="Q3091" s="455">
        <v>178514</v>
      </c>
      <c r="R3091" s="455">
        <v>225086</v>
      </c>
    </row>
    <row r="3092" spans="1:18">
      <c r="A3092" s="322" t="s">
        <v>305</v>
      </c>
      <c r="C3092" s="325">
        <v>1085141000</v>
      </c>
      <c r="D3092" s="322" t="s">
        <v>803</v>
      </c>
      <c r="E3092" s="455">
        <v>64472</v>
      </c>
      <c r="P3092" s="455">
        <v>1413236</v>
      </c>
      <c r="Q3092" s="455">
        <v>475699</v>
      </c>
      <c r="R3092" s="455">
        <v>30941</v>
      </c>
    </row>
    <row r="3093" spans="1:18">
      <c r="A3093" s="322" t="s">
        <v>305</v>
      </c>
      <c r="C3093" s="325">
        <v>1085143000</v>
      </c>
      <c r="D3093" s="322" t="s">
        <v>804</v>
      </c>
    </row>
    <row r="3094" spans="1:18">
      <c r="A3094" s="322" t="s">
        <v>305</v>
      </c>
      <c r="C3094" s="325">
        <v>1085190000</v>
      </c>
      <c r="D3094" s="322" t="s">
        <v>805</v>
      </c>
      <c r="P3094" s="455">
        <v>4227</v>
      </c>
    </row>
    <row r="3095" spans="1:18">
      <c r="A3095" s="322" t="s">
        <v>305</v>
      </c>
      <c r="C3095" s="325">
        <v>1086107000</v>
      </c>
      <c r="D3095" s="322" t="s">
        <v>806</v>
      </c>
    </row>
    <row r="3096" spans="1:18">
      <c r="A3096" s="322" t="s">
        <v>305</v>
      </c>
      <c r="C3096" s="325">
        <v>1089110000</v>
      </c>
      <c r="D3096" s="322" t="s">
        <v>807</v>
      </c>
    </row>
    <row r="3097" spans="1:18">
      <c r="A3097" s="322" t="s">
        <v>305</v>
      </c>
      <c r="C3097" s="325">
        <v>1089123000</v>
      </c>
      <c r="D3097" s="322" t="s">
        <v>808</v>
      </c>
    </row>
    <row r="3098" spans="1:18">
      <c r="A3098" s="322" t="s">
        <v>305</v>
      </c>
      <c r="C3098" s="325">
        <v>1089133400</v>
      </c>
      <c r="D3098" s="322" t="s">
        <v>809</v>
      </c>
    </row>
    <row r="3099" spans="1:18">
      <c r="A3099" s="322" t="s">
        <v>305</v>
      </c>
      <c r="C3099" s="325">
        <v>1085191000</v>
      </c>
      <c r="D3099" s="322" t="s">
        <v>810</v>
      </c>
    </row>
    <row r="3100" spans="1:18">
      <c r="A3100" s="322" t="s">
        <v>305</v>
      </c>
      <c r="C3100" s="325">
        <v>1089135000</v>
      </c>
      <c r="D3100" s="322" t="s">
        <v>811</v>
      </c>
    </row>
    <row r="3101" spans="1:18">
      <c r="A3101" s="322" t="s">
        <v>305</v>
      </c>
      <c r="C3101" s="325">
        <v>1089140000</v>
      </c>
      <c r="D3101" s="322" t="s">
        <v>812</v>
      </c>
    </row>
    <row r="3102" spans="1:18">
      <c r="A3102" s="322" t="s">
        <v>305</v>
      </c>
      <c r="C3102" s="325">
        <v>1089191000</v>
      </c>
      <c r="D3102" s="322" t="s">
        <v>813</v>
      </c>
    </row>
    <row r="3103" spans="1:18">
      <c r="A3103" s="322" t="s">
        <v>305</v>
      </c>
      <c r="C3103" s="325">
        <v>1089193000</v>
      </c>
      <c r="D3103" s="322" t="s">
        <v>814</v>
      </c>
      <c r="P3103" s="455">
        <v>4798294</v>
      </c>
    </row>
    <row r="3104" spans="1:18">
      <c r="A3104" s="322" t="s">
        <v>305</v>
      </c>
      <c r="C3104" s="325">
        <v>1089193500</v>
      </c>
      <c r="D3104" s="322" t="s">
        <v>815</v>
      </c>
      <c r="E3104" s="455">
        <v>66000</v>
      </c>
    </row>
    <row r="3105" spans="1:18">
      <c r="A3105" s="322" t="s">
        <v>305</v>
      </c>
      <c r="C3105" s="325">
        <v>1089125000</v>
      </c>
      <c r="D3105" s="322" t="s">
        <v>816</v>
      </c>
    </row>
    <row r="3106" spans="1:18">
      <c r="A3106" s="322" t="s">
        <v>305</v>
      </c>
      <c r="C3106" s="325">
        <v>1089194000</v>
      </c>
      <c r="D3106" s="322" t="s">
        <v>817</v>
      </c>
    </row>
    <row r="3107" spans="1:18">
      <c r="A3107" s="322" t="s">
        <v>305</v>
      </c>
      <c r="C3107" s="325">
        <v>1089194010</v>
      </c>
      <c r="D3107" s="322" t="s">
        <v>818</v>
      </c>
    </row>
    <row r="3108" spans="1:18">
      <c r="A3108" s="322" t="s">
        <v>305</v>
      </c>
      <c r="C3108" s="325">
        <v>1089194020</v>
      </c>
      <c r="D3108" s="322" t="s">
        <v>819</v>
      </c>
    </row>
    <row r="3109" spans="1:18">
      <c r="A3109" s="322" t="s">
        <v>305</v>
      </c>
      <c r="C3109" s="325">
        <v>1089194030</v>
      </c>
      <c r="D3109" s="322" t="s">
        <v>820</v>
      </c>
    </row>
    <row r="3110" spans="1:18">
      <c r="A3110" s="322" t="s">
        <v>305</v>
      </c>
      <c r="C3110" s="325">
        <v>1089137000</v>
      </c>
      <c r="D3110" s="322" t="s">
        <v>821</v>
      </c>
    </row>
    <row r="3111" spans="1:18">
      <c r="A3111" s="322" t="s">
        <v>305</v>
      </c>
      <c r="C3111" s="325">
        <v>1089194040</v>
      </c>
      <c r="D3111" s="322" t="s">
        <v>822</v>
      </c>
    </row>
    <row r="3112" spans="1:18">
      <c r="A3112" s="322" t="s">
        <v>305</v>
      </c>
      <c r="C3112" s="325">
        <v>1089160000</v>
      </c>
      <c r="D3112" s="322" t="s">
        <v>823</v>
      </c>
    </row>
    <row r="3113" spans="1:18">
      <c r="A3113" s="322" t="s">
        <v>305</v>
      </c>
      <c r="C3113" s="325">
        <v>1089194050</v>
      </c>
      <c r="D3113" s="322" t="s">
        <v>824</v>
      </c>
    </row>
    <row r="3114" spans="1:18">
      <c r="A3114" s="322" t="s">
        <v>305</v>
      </c>
      <c r="C3114" s="325">
        <v>1089194060</v>
      </c>
      <c r="D3114" s="322" t="s">
        <v>375</v>
      </c>
    </row>
    <row r="3115" spans="1:18">
      <c r="A3115" s="322" t="s">
        <v>305</v>
      </c>
      <c r="C3115" s="325">
        <v>1089194070</v>
      </c>
      <c r="D3115" s="322" t="s">
        <v>825</v>
      </c>
    </row>
    <row r="3116" spans="1:18">
      <c r="A3116" s="322" t="s">
        <v>305</v>
      </c>
      <c r="C3116" s="325">
        <v>1089194080</v>
      </c>
      <c r="D3116" s="322" t="s">
        <v>826</v>
      </c>
    </row>
    <row r="3117" spans="1:18">
      <c r="A3117" s="322" t="s">
        <v>305</v>
      </c>
      <c r="C3117" s="325">
        <v>1091101000</v>
      </c>
      <c r="D3117" s="322" t="s">
        <v>827</v>
      </c>
      <c r="E3117" s="455">
        <v>779629</v>
      </c>
      <c r="F3117" s="455">
        <v>329536</v>
      </c>
      <c r="K3117" s="455">
        <v>401280</v>
      </c>
      <c r="L3117" s="455">
        <v>2324770</v>
      </c>
      <c r="M3117" s="455">
        <v>544100</v>
      </c>
      <c r="N3117" s="455">
        <v>986160</v>
      </c>
      <c r="O3117" s="455">
        <v>1038620</v>
      </c>
      <c r="P3117" s="455">
        <v>867760</v>
      </c>
      <c r="Q3117" s="455">
        <v>904530</v>
      </c>
      <c r="R3117" s="455">
        <v>1519055</v>
      </c>
    </row>
    <row r="3118" spans="1:18">
      <c r="A3118" s="322" t="s">
        <v>305</v>
      </c>
      <c r="C3118" s="325">
        <v>1091101010</v>
      </c>
      <c r="D3118" s="322" t="s">
        <v>828</v>
      </c>
      <c r="E3118" s="455">
        <v>779629</v>
      </c>
      <c r="F3118" s="455">
        <v>661427</v>
      </c>
      <c r="G3118" s="455">
        <v>2562236</v>
      </c>
      <c r="H3118" s="455">
        <v>4659880</v>
      </c>
      <c r="I3118" s="455">
        <v>2108399</v>
      </c>
      <c r="J3118" s="455">
        <v>271510</v>
      </c>
    </row>
    <row r="3119" spans="1:18">
      <c r="A3119" s="322" t="s">
        <v>305</v>
      </c>
      <c r="C3119" s="325">
        <v>1091103300</v>
      </c>
      <c r="D3119" s="322" t="s">
        <v>357</v>
      </c>
      <c r="E3119" s="455">
        <v>31732845</v>
      </c>
      <c r="F3119" s="455">
        <v>27862717</v>
      </c>
      <c r="G3119" s="455">
        <v>39596053</v>
      </c>
      <c r="H3119" s="455">
        <v>36591756</v>
      </c>
      <c r="I3119" s="455">
        <v>34675960</v>
      </c>
      <c r="J3119" s="455">
        <v>13679609</v>
      </c>
      <c r="K3119" s="455">
        <v>18481822</v>
      </c>
      <c r="L3119" s="455">
        <v>16421323</v>
      </c>
      <c r="M3119" s="455">
        <v>27645800</v>
      </c>
      <c r="N3119" s="455">
        <v>24485120</v>
      </c>
      <c r="O3119" s="455">
        <v>7943503</v>
      </c>
      <c r="P3119" s="455">
        <v>2485490</v>
      </c>
      <c r="Q3119" s="455">
        <v>5926240</v>
      </c>
      <c r="R3119" s="455">
        <v>6195260</v>
      </c>
    </row>
    <row r="3120" spans="1:18">
      <c r="A3120" s="322" t="s">
        <v>305</v>
      </c>
      <c r="C3120" s="325">
        <v>1091103500</v>
      </c>
      <c r="D3120" s="322" t="s">
        <v>358</v>
      </c>
      <c r="E3120" s="455">
        <v>25206640</v>
      </c>
      <c r="F3120" s="455">
        <v>49518658</v>
      </c>
      <c r="G3120" s="455">
        <v>63878451</v>
      </c>
      <c r="H3120" s="455">
        <v>58436274</v>
      </c>
      <c r="I3120" s="455">
        <v>37774796</v>
      </c>
      <c r="J3120" s="455">
        <v>24130830</v>
      </c>
      <c r="K3120" s="455">
        <v>18632856</v>
      </c>
      <c r="L3120" s="455">
        <v>13828400</v>
      </c>
      <c r="M3120" s="455">
        <v>10467500</v>
      </c>
    </row>
    <row r="3121" spans="1:18">
      <c r="A3121" s="322" t="s">
        <v>305</v>
      </c>
      <c r="C3121" s="325">
        <v>1091103700</v>
      </c>
      <c r="D3121" s="322" t="s">
        <v>359</v>
      </c>
      <c r="E3121" s="455">
        <v>115212432</v>
      </c>
      <c r="F3121" s="455">
        <v>134073057</v>
      </c>
      <c r="G3121" s="455">
        <v>147404053</v>
      </c>
      <c r="H3121" s="455">
        <v>84961335</v>
      </c>
      <c r="I3121" s="455">
        <v>153568409</v>
      </c>
      <c r="J3121" s="455">
        <v>175004384</v>
      </c>
      <c r="K3121" s="455">
        <v>187813909</v>
      </c>
      <c r="L3121" s="455">
        <v>209399086</v>
      </c>
      <c r="M3121" s="455">
        <v>209957000</v>
      </c>
      <c r="N3121" s="455">
        <v>195152080</v>
      </c>
      <c r="O3121" s="455">
        <v>178902011</v>
      </c>
      <c r="P3121" s="455">
        <v>200562045</v>
      </c>
      <c r="Q3121" s="455">
        <v>219905430</v>
      </c>
      <c r="R3121" s="455">
        <v>210308475</v>
      </c>
    </row>
    <row r="3122" spans="1:18">
      <c r="A3122" s="322" t="s">
        <v>305</v>
      </c>
      <c r="C3122" s="325">
        <v>1091103900</v>
      </c>
      <c r="D3122" s="322" t="s">
        <v>360</v>
      </c>
      <c r="E3122" s="455">
        <v>1189331</v>
      </c>
      <c r="F3122" s="455">
        <v>2488905</v>
      </c>
      <c r="G3122" s="455">
        <v>6181528</v>
      </c>
      <c r="H3122" s="455">
        <v>2507645</v>
      </c>
      <c r="I3122" s="455">
        <v>4100185</v>
      </c>
      <c r="J3122" s="455">
        <v>3750073</v>
      </c>
      <c r="K3122" s="455">
        <v>8598683</v>
      </c>
      <c r="L3122" s="455">
        <v>9302982</v>
      </c>
      <c r="M3122" s="455">
        <v>12059516</v>
      </c>
      <c r="N3122" s="455">
        <v>11502799</v>
      </c>
      <c r="O3122" s="455">
        <v>6611315</v>
      </c>
      <c r="P3122" s="455">
        <v>3552252</v>
      </c>
      <c r="Q3122" s="455">
        <v>13542963</v>
      </c>
      <c r="R3122" s="455">
        <v>20432915</v>
      </c>
    </row>
    <row r="3123" spans="1:18">
      <c r="A3123" s="322" t="s">
        <v>305</v>
      </c>
      <c r="C3123" s="325">
        <v>1092103000</v>
      </c>
      <c r="D3123" s="322" t="s">
        <v>361</v>
      </c>
      <c r="H3123" s="455">
        <v>1987000</v>
      </c>
      <c r="I3123" s="455">
        <v>2979842</v>
      </c>
      <c r="J3123" s="455">
        <v>3443000</v>
      </c>
      <c r="K3123" s="455">
        <v>3016955</v>
      </c>
      <c r="L3123" s="455">
        <v>4030889</v>
      </c>
      <c r="M3123" s="455">
        <v>4847868</v>
      </c>
      <c r="N3123" s="455">
        <v>6318396</v>
      </c>
      <c r="O3123" s="455">
        <v>5896889</v>
      </c>
      <c r="P3123" s="455">
        <v>2682639</v>
      </c>
      <c r="Q3123" s="455">
        <v>42810</v>
      </c>
    </row>
    <row r="3124" spans="1:18">
      <c r="A3124" s="322" t="s">
        <v>305</v>
      </c>
      <c r="C3124" s="325">
        <v>1092103010</v>
      </c>
      <c r="D3124" s="322" t="s">
        <v>829</v>
      </c>
      <c r="H3124" s="455">
        <v>1987000</v>
      </c>
      <c r="I3124" s="455">
        <v>2979842</v>
      </c>
      <c r="J3124" s="455">
        <v>3443000</v>
      </c>
      <c r="K3124" s="455">
        <v>3016955</v>
      </c>
      <c r="L3124" s="455">
        <v>4030889</v>
      </c>
      <c r="M3124" s="455">
        <v>4847868</v>
      </c>
      <c r="N3124" s="455">
        <v>6318396</v>
      </c>
      <c r="O3124" s="455">
        <v>5896889</v>
      </c>
      <c r="P3124" s="455">
        <v>2682639</v>
      </c>
      <c r="Q3124" s="455">
        <v>42810</v>
      </c>
    </row>
    <row r="3125" spans="1:18">
      <c r="A3125" s="322" t="s">
        <v>305</v>
      </c>
      <c r="C3125" s="325">
        <v>1092103020</v>
      </c>
      <c r="D3125" s="322" t="s">
        <v>830</v>
      </c>
    </row>
    <row r="3126" spans="1:18">
      <c r="A3126" s="322" t="s">
        <v>305</v>
      </c>
      <c r="C3126" s="325">
        <v>1092106000</v>
      </c>
      <c r="D3126" s="322" t="s">
        <v>362</v>
      </c>
    </row>
    <row r="3127" spans="1:18">
      <c r="A3127" s="322" t="s">
        <v>305</v>
      </c>
      <c r="C3127" s="325">
        <v>1089195000</v>
      </c>
      <c r="D3127" s="322" t="s">
        <v>826</v>
      </c>
      <c r="Q3127" s="455">
        <v>335045</v>
      </c>
      <c r="R3127" s="455">
        <v>70561</v>
      </c>
    </row>
    <row r="3128" spans="1:18">
      <c r="A3128" s="322" t="s">
        <v>305</v>
      </c>
      <c r="C3128" s="325">
        <v>1101102000</v>
      </c>
      <c r="D3128" s="322" t="s">
        <v>352</v>
      </c>
    </row>
    <row r="3129" spans="1:18">
      <c r="A3129" s="322" t="s">
        <v>305</v>
      </c>
      <c r="C3129" s="325">
        <v>1089195010</v>
      </c>
      <c r="D3129" s="322" t="s">
        <v>818</v>
      </c>
    </row>
    <row r="3130" spans="1:18">
      <c r="A3130" s="322" t="s">
        <v>305</v>
      </c>
      <c r="C3130" s="325">
        <v>1101103000</v>
      </c>
      <c r="D3130" s="322" t="s">
        <v>354</v>
      </c>
    </row>
    <row r="3131" spans="1:18">
      <c r="A3131" s="322" t="s">
        <v>305</v>
      </c>
      <c r="C3131" s="325">
        <v>1089195020</v>
      </c>
      <c r="D3131" s="322" t="s">
        <v>819</v>
      </c>
    </row>
    <row r="3132" spans="1:18">
      <c r="A3132" s="322" t="s">
        <v>305</v>
      </c>
      <c r="C3132" s="325">
        <v>1101104000</v>
      </c>
      <c r="D3132" s="322" t="s">
        <v>349</v>
      </c>
    </row>
    <row r="3133" spans="1:18">
      <c r="A3133" s="322" t="s">
        <v>305</v>
      </c>
      <c r="C3133" s="325">
        <v>1101105000</v>
      </c>
      <c r="D3133" s="322" t="s">
        <v>348</v>
      </c>
    </row>
    <row r="3134" spans="1:18">
      <c r="A3134" s="322" t="s">
        <v>305</v>
      </c>
      <c r="C3134" s="325">
        <v>1089195030</v>
      </c>
      <c r="D3134" s="322" t="s">
        <v>820</v>
      </c>
    </row>
    <row r="3135" spans="1:18">
      <c r="A3135" s="322" t="s">
        <v>305</v>
      </c>
      <c r="C3135" s="325">
        <v>1101106300</v>
      </c>
      <c r="D3135" s="322" t="s">
        <v>350</v>
      </c>
    </row>
    <row r="3136" spans="1:18">
      <c r="A3136" s="322" t="s">
        <v>305</v>
      </c>
      <c r="C3136" s="325">
        <v>1089195040</v>
      </c>
      <c r="D3136" s="322" t="s">
        <v>822</v>
      </c>
    </row>
    <row r="3137" spans="1:18">
      <c r="A3137" s="322" t="s">
        <v>305</v>
      </c>
      <c r="C3137" s="325">
        <v>1101106500</v>
      </c>
      <c r="D3137" s="322" t="s">
        <v>831</v>
      </c>
    </row>
    <row r="3138" spans="1:18">
      <c r="A3138" s="322" t="s">
        <v>305</v>
      </c>
      <c r="C3138" s="325">
        <v>1089195050</v>
      </c>
      <c r="D3138" s="322" t="s">
        <v>824</v>
      </c>
    </row>
    <row r="3139" spans="1:18">
      <c r="A3139" s="322" t="s">
        <v>305</v>
      </c>
      <c r="C3139" s="325">
        <v>1101107000</v>
      </c>
      <c r="D3139" s="322" t="s">
        <v>351</v>
      </c>
    </row>
    <row r="3140" spans="1:18">
      <c r="A3140" s="322" t="s">
        <v>305</v>
      </c>
      <c r="C3140" s="325">
        <v>1089195060</v>
      </c>
      <c r="D3140" s="322" t="s">
        <v>375</v>
      </c>
    </row>
    <row r="3141" spans="1:18">
      <c r="A3141" s="322" t="s">
        <v>305</v>
      </c>
      <c r="C3141" s="325">
        <v>1089195070</v>
      </c>
      <c r="D3141" s="322" t="s">
        <v>825</v>
      </c>
      <c r="Q3141" s="455">
        <v>324865</v>
      </c>
      <c r="R3141" s="455">
        <v>70561</v>
      </c>
    </row>
    <row r="3142" spans="1:18">
      <c r="A3142" s="322" t="s">
        <v>305</v>
      </c>
      <c r="C3142" s="325">
        <v>1101108000</v>
      </c>
      <c r="D3142" s="322" t="s">
        <v>353</v>
      </c>
    </row>
    <row r="3143" spans="1:18">
      <c r="A3143" s="322" t="s">
        <v>305</v>
      </c>
      <c r="C3143" s="325">
        <v>1089195080</v>
      </c>
      <c r="D3143" s="322" t="s">
        <v>826</v>
      </c>
      <c r="Q3143" s="455">
        <v>10180</v>
      </c>
    </row>
    <row r="3144" spans="1:18">
      <c r="A3144" s="322" t="s">
        <v>305</v>
      </c>
      <c r="C3144" s="325">
        <v>1101108010</v>
      </c>
      <c r="D3144" s="322" t="s">
        <v>832</v>
      </c>
    </row>
    <row r="3145" spans="1:18">
      <c r="A3145" s="322" t="s">
        <v>305</v>
      </c>
      <c r="C3145" s="325">
        <v>1101108020</v>
      </c>
      <c r="D3145" s="322" t="s">
        <v>833</v>
      </c>
    </row>
    <row r="3146" spans="1:18">
      <c r="A3146" s="322" t="s">
        <v>305</v>
      </c>
      <c r="C3146" s="325">
        <v>1101108030</v>
      </c>
      <c r="D3146" s="322" t="s">
        <v>834</v>
      </c>
    </row>
    <row r="3147" spans="1:18">
      <c r="A3147" s="322" t="s">
        <v>305</v>
      </c>
      <c r="C3147" s="325">
        <v>1101108080</v>
      </c>
      <c r="D3147" s="322" t="s">
        <v>835</v>
      </c>
    </row>
    <row r="3148" spans="1:18">
      <c r="A3148" s="322" t="s">
        <v>305</v>
      </c>
      <c r="C3148" s="325">
        <v>1102119000</v>
      </c>
      <c r="D3148" s="322" t="s">
        <v>377</v>
      </c>
    </row>
    <row r="3149" spans="1:18">
      <c r="A3149" s="322" t="s">
        <v>305</v>
      </c>
      <c r="C3149" s="325">
        <v>1102119300</v>
      </c>
      <c r="D3149" s="322" t="s">
        <v>836</v>
      </c>
    </row>
    <row r="3150" spans="1:18">
      <c r="A3150" s="322" t="s">
        <v>305</v>
      </c>
      <c r="C3150" s="325">
        <v>1102121300</v>
      </c>
      <c r="D3150" s="322" t="s">
        <v>837</v>
      </c>
    </row>
    <row r="3151" spans="1:18">
      <c r="A3151" s="322" t="s">
        <v>305</v>
      </c>
      <c r="C3151" s="325">
        <v>1102121500</v>
      </c>
      <c r="D3151" s="322" t="s">
        <v>378</v>
      </c>
    </row>
    <row r="3152" spans="1:18">
      <c r="A3152" s="322" t="s">
        <v>305</v>
      </c>
      <c r="C3152" s="325">
        <v>1102121900</v>
      </c>
      <c r="D3152" s="322" t="s">
        <v>838</v>
      </c>
    </row>
    <row r="3153" spans="1:18">
      <c r="A3153" s="322" t="s">
        <v>305</v>
      </c>
      <c r="C3153" s="325">
        <v>1102122000</v>
      </c>
      <c r="D3153" s="322" t="s">
        <v>379</v>
      </c>
    </row>
    <row r="3154" spans="1:18">
      <c r="A3154" s="322" t="s">
        <v>305</v>
      </c>
      <c r="C3154" s="325">
        <v>1102123000</v>
      </c>
      <c r="D3154" s="322" t="s">
        <v>839</v>
      </c>
    </row>
    <row r="3155" spans="1:18">
      <c r="A3155" s="322" t="s">
        <v>305</v>
      </c>
      <c r="C3155" s="325">
        <v>1102125000</v>
      </c>
      <c r="D3155" s="322" t="s">
        <v>840</v>
      </c>
    </row>
    <row r="3156" spans="1:18">
      <c r="A3156" s="322" t="s">
        <v>305</v>
      </c>
      <c r="C3156" s="325">
        <v>1103100000</v>
      </c>
      <c r="D3156" s="322" t="s">
        <v>841</v>
      </c>
    </row>
    <row r="3157" spans="1:18">
      <c r="A3157" s="322" t="s">
        <v>305</v>
      </c>
      <c r="C3157" s="325">
        <v>1103100010</v>
      </c>
      <c r="D3157" s="322" t="s">
        <v>380</v>
      </c>
    </row>
    <row r="3158" spans="1:18">
      <c r="A3158" s="322" t="s">
        <v>305</v>
      </c>
      <c r="C3158" s="325">
        <v>1103100020</v>
      </c>
      <c r="D3158" s="322" t="s">
        <v>842</v>
      </c>
    </row>
    <row r="3159" spans="1:18">
      <c r="A3159" s="322" t="s">
        <v>305</v>
      </c>
      <c r="C3159" s="325">
        <v>1103100030</v>
      </c>
      <c r="D3159" s="322" t="s">
        <v>843</v>
      </c>
    </row>
    <row r="3160" spans="1:18">
      <c r="A3160" s="322" t="s">
        <v>305</v>
      </c>
      <c r="C3160" s="325">
        <v>1103100080</v>
      </c>
      <c r="D3160" s="322" t="s">
        <v>844</v>
      </c>
    </row>
    <row r="3161" spans="1:18">
      <c r="A3161" s="322" t="s">
        <v>305</v>
      </c>
      <c r="C3161" s="325">
        <v>1104100000</v>
      </c>
      <c r="D3161" s="322" t="s">
        <v>845</v>
      </c>
    </row>
    <row r="3162" spans="1:18">
      <c r="A3162" s="322" t="s">
        <v>305</v>
      </c>
      <c r="C3162" s="325">
        <v>1105100000</v>
      </c>
      <c r="D3162" s="322" t="s">
        <v>339</v>
      </c>
      <c r="E3162" s="455">
        <v>54630</v>
      </c>
      <c r="K3162" s="455">
        <v>54390</v>
      </c>
      <c r="L3162" s="455">
        <v>16850</v>
      </c>
      <c r="P3162" s="455">
        <v>255382</v>
      </c>
      <c r="Q3162" s="455">
        <v>385063</v>
      </c>
      <c r="R3162" s="455">
        <v>878011</v>
      </c>
    </row>
    <row r="3163" spans="1:18">
      <c r="A3163" s="322" t="s">
        <v>305</v>
      </c>
      <c r="C3163" s="325">
        <v>1105101000</v>
      </c>
      <c r="D3163" s="322" t="s">
        <v>340</v>
      </c>
    </row>
    <row r="3164" spans="1:18">
      <c r="A3164" s="322" t="s">
        <v>305</v>
      </c>
      <c r="C3164" s="325">
        <v>1105200000</v>
      </c>
      <c r="D3164" s="322" t="s">
        <v>846</v>
      </c>
    </row>
    <row r="3165" spans="1:18">
      <c r="A3165" s="322" t="s">
        <v>305</v>
      </c>
      <c r="C3165" s="325">
        <v>1106103000</v>
      </c>
      <c r="D3165" s="322" t="s">
        <v>847</v>
      </c>
      <c r="E3165" s="455">
        <v>275780</v>
      </c>
      <c r="I3165" s="455">
        <v>317187</v>
      </c>
    </row>
    <row r="3166" spans="1:18">
      <c r="A3166" s="322" t="s">
        <v>305</v>
      </c>
      <c r="C3166" s="325">
        <v>1106105000</v>
      </c>
      <c r="D3166" s="322" t="s">
        <v>848</v>
      </c>
    </row>
    <row r="3167" spans="1:18">
      <c r="A3167" s="322" t="s">
        <v>305</v>
      </c>
      <c r="C3167" s="325">
        <v>1107113000</v>
      </c>
      <c r="D3167" s="322" t="s">
        <v>849</v>
      </c>
    </row>
    <row r="3168" spans="1:18">
      <c r="A3168" s="322" t="s">
        <v>305</v>
      </c>
      <c r="C3168" s="325">
        <v>1107115000</v>
      </c>
      <c r="D3168" s="322" t="s">
        <v>850</v>
      </c>
    </row>
    <row r="3169" spans="1:15">
      <c r="A3169" s="322" t="s">
        <v>305</v>
      </c>
      <c r="C3169" s="325">
        <v>1107193000</v>
      </c>
      <c r="D3169" s="322" t="s">
        <v>851</v>
      </c>
      <c r="E3169" s="455">
        <v>982128</v>
      </c>
    </row>
    <row r="3170" spans="1:15">
      <c r="A3170" s="322" t="s">
        <v>305</v>
      </c>
      <c r="C3170" s="325">
        <v>1107195000</v>
      </c>
      <c r="D3170" s="322" t="s">
        <v>852</v>
      </c>
      <c r="E3170" s="455">
        <v>32390</v>
      </c>
    </row>
    <row r="3171" spans="1:15">
      <c r="A3171" s="322" t="s">
        <v>305</v>
      </c>
      <c r="C3171" s="325">
        <v>1107195010</v>
      </c>
      <c r="D3171" s="322" t="s">
        <v>853</v>
      </c>
    </row>
    <row r="3172" spans="1:15">
      <c r="A3172" s="322" t="s">
        <v>305</v>
      </c>
      <c r="C3172" s="325">
        <v>1107195020</v>
      </c>
      <c r="D3172" s="322" t="s">
        <v>854</v>
      </c>
      <c r="E3172" s="455">
        <v>32390</v>
      </c>
    </row>
    <row r="3173" spans="1:15">
      <c r="A3173" s="322" t="s">
        <v>305</v>
      </c>
      <c r="C3173" s="325">
        <v>1107197000</v>
      </c>
      <c r="D3173" s="322" t="s">
        <v>855</v>
      </c>
    </row>
    <row r="3174" spans="1:15">
      <c r="A3174" s="322" t="s">
        <v>305</v>
      </c>
      <c r="C3174" s="325">
        <v>1200113000</v>
      </c>
      <c r="D3174" s="322" t="s">
        <v>856</v>
      </c>
    </row>
    <row r="3175" spans="1:15">
      <c r="A3175" s="322" t="s">
        <v>305</v>
      </c>
      <c r="C3175" s="325">
        <v>1200115000</v>
      </c>
      <c r="D3175" s="322" t="s">
        <v>857</v>
      </c>
      <c r="O3175" s="455">
        <v>31347862088</v>
      </c>
    </row>
    <row r="3176" spans="1:15">
      <c r="A3176" s="322" t="s">
        <v>305</v>
      </c>
      <c r="C3176" s="325">
        <v>1200117000</v>
      </c>
      <c r="D3176" s="322" t="s">
        <v>858</v>
      </c>
    </row>
    <row r="3177" spans="1:15">
      <c r="A3177" s="322" t="s">
        <v>305</v>
      </c>
      <c r="C3177" s="325">
        <v>1200193000</v>
      </c>
      <c r="D3177" s="322" t="s">
        <v>859</v>
      </c>
      <c r="O3177" s="455">
        <v>3370551</v>
      </c>
    </row>
    <row r="3178" spans="1:15">
      <c r="A3178" s="322" t="s">
        <v>305</v>
      </c>
      <c r="C3178" s="325">
        <v>1200199000</v>
      </c>
      <c r="D3178" s="322" t="s">
        <v>860</v>
      </c>
    </row>
    <row r="3179" spans="1:15">
      <c r="A3179" s="322" t="s">
        <v>305</v>
      </c>
      <c r="C3179" s="325">
        <v>1310100000</v>
      </c>
      <c r="D3179" s="322" t="s">
        <v>861</v>
      </c>
    </row>
    <row r="3180" spans="1:15">
      <c r="A3180" s="322" t="s">
        <v>305</v>
      </c>
      <c r="C3180" s="325">
        <v>1310210000</v>
      </c>
      <c r="D3180" s="322" t="s">
        <v>862</v>
      </c>
    </row>
    <row r="3181" spans="1:15">
      <c r="A3181" s="322" t="s">
        <v>305</v>
      </c>
      <c r="C3181" s="325">
        <v>1310220000</v>
      </c>
      <c r="D3181" s="322" t="s">
        <v>863</v>
      </c>
    </row>
    <row r="3182" spans="1:15">
      <c r="A3182" s="322" t="s">
        <v>305</v>
      </c>
      <c r="C3182" s="325">
        <v>1310230000</v>
      </c>
      <c r="D3182" s="322" t="s">
        <v>864</v>
      </c>
    </row>
    <row r="3183" spans="1:15">
      <c r="A3183" s="322" t="s">
        <v>305</v>
      </c>
      <c r="C3183" s="325">
        <v>1310240000</v>
      </c>
      <c r="D3183" s="322" t="s">
        <v>865</v>
      </c>
      <c r="G3183" s="455">
        <v>252238</v>
      </c>
      <c r="H3183" s="455">
        <v>258525</v>
      </c>
      <c r="I3183" s="455">
        <v>221087</v>
      </c>
      <c r="J3183" s="455">
        <v>31510</v>
      </c>
    </row>
    <row r="3184" spans="1:15">
      <c r="A3184" s="322" t="s">
        <v>305</v>
      </c>
      <c r="C3184" s="325">
        <v>1310250000</v>
      </c>
      <c r="D3184" s="322" t="s">
        <v>866</v>
      </c>
    </row>
    <row r="3185" spans="1:18">
      <c r="A3185" s="322" t="s">
        <v>305</v>
      </c>
      <c r="C3185" s="325">
        <v>1310260000</v>
      </c>
      <c r="D3185" s="322" t="s">
        <v>867</v>
      </c>
    </row>
    <row r="3186" spans="1:18">
      <c r="A3186" s="322" t="s">
        <v>305</v>
      </c>
      <c r="C3186" s="325">
        <v>1310290000</v>
      </c>
      <c r="D3186" s="322" t="s">
        <v>868</v>
      </c>
      <c r="E3186" s="455">
        <v>4876462</v>
      </c>
      <c r="F3186" s="455">
        <v>4402339</v>
      </c>
      <c r="G3186" s="455">
        <v>4670800</v>
      </c>
      <c r="H3186" s="455">
        <v>4258369</v>
      </c>
      <c r="I3186" s="455">
        <v>2416706</v>
      </c>
      <c r="J3186" s="455">
        <v>4786948</v>
      </c>
      <c r="K3186" s="455">
        <v>5744051</v>
      </c>
      <c r="L3186" s="455">
        <v>5305420</v>
      </c>
      <c r="M3186" s="455">
        <v>4692524</v>
      </c>
      <c r="N3186" s="455">
        <v>5702336</v>
      </c>
      <c r="O3186" s="455">
        <v>6244561</v>
      </c>
      <c r="P3186" s="455">
        <v>6496461</v>
      </c>
      <c r="Q3186" s="455">
        <v>5755967</v>
      </c>
      <c r="R3186" s="455">
        <v>6785442</v>
      </c>
    </row>
    <row r="3187" spans="1:18">
      <c r="A3187" s="322" t="s">
        <v>305</v>
      </c>
      <c r="C3187" s="325">
        <v>1310290010</v>
      </c>
      <c r="D3187" s="322" t="s">
        <v>869</v>
      </c>
      <c r="E3187" s="455">
        <v>4320020</v>
      </c>
      <c r="F3187" s="455">
        <v>4389439</v>
      </c>
      <c r="G3187" s="455">
        <v>4670800</v>
      </c>
      <c r="H3187" s="455">
        <v>4258369</v>
      </c>
      <c r="I3187" s="455">
        <v>2416706</v>
      </c>
      <c r="J3187" s="455">
        <v>2610466</v>
      </c>
      <c r="K3187" s="455">
        <v>3813094</v>
      </c>
      <c r="L3187" s="455">
        <v>1938336</v>
      </c>
      <c r="M3187" s="455">
        <v>2024531</v>
      </c>
      <c r="N3187" s="455">
        <v>3762741</v>
      </c>
      <c r="O3187" s="455">
        <v>4039517</v>
      </c>
      <c r="P3187" s="455">
        <v>4443999</v>
      </c>
    </row>
    <row r="3188" spans="1:18">
      <c r="A3188" s="322" t="s">
        <v>305</v>
      </c>
      <c r="C3188" s="325">
        <v>1310290020</v>
      </c>
      <c r="D3188" s="322" t="s">
        <v>870</v>
      </c>
      <c r="E3188" s="455">
        <v>517567</v>
      </c>
      <c r="F3188" s="455">
        <v>12900</v>
      </c>
      <c r="J3188" s="455">
        <v>2176482</v>
      </c>
      <c r="K3188" s="455">
        <v>1930957</v>
      </c>
      <c r="L3188" s="455">
        <v>3367084</v>
      </c>
      <c r="M3188" s="455">
        <v>2667993</v>
      </c>
      <c r="N3188" s="455">
        <v>1939595</v>
      </c>
      <c r="O3188" s="455">
        <v>2205044</v>
      </c>
      <c r="P3188" s="455">
        <v>2052462</v>
      </c>
    </row>
    <row r="3189" spans="1:18">
      <c r="A3189" s="322" t="s">
        <v>305</v>
      </c>
      <c r="C3189" s="325">
        <v>1310290080</v>
      </c>
      <c r="D3189" s="322" t="s">
        <v>871</v>
      </c>
      <c r="E3189" s="455">
        <v>38875</v>
      </c>
    </row>
    <row r="3190" spans="1:18">
      <c r="A3190" s="322" t="s">
        <v>305</v>
      </c>
      <c r="C3190" s="325">
        <v>1310310000</v>
      </c>
      <c r="D3190" s="322" t="s">
        <v>872</v>
      </c>
      <c r="E3190" s="455">
        <v>54172</v>
      </c>
      <c r="F3190" s="455">
        <v>18387</v>
      </c>
      <c r="G3190" s="455">
        <v>507252</v>
      </c>
      <c r="H3190" s="455">
        <v>414143</v>
      </c>
      <c r="I3190" s="455">
        <v>125059</v>
      </c>
      <c r="J3190" s="455">
        <v>9428</v>
      </c>
    </row>
    <row r="3191" spans="1:18">
      <c r="A3191" s="322" t="s">
        <v>305</v>
      </c>
      <c r="C3191" s="325">
        <v>1310501000</v>
      </c>
      <c r="D3191" s="322" t="s">
        <v>873</v>
      </c>
      <c r="F3191" s="455">
        <v>1681897</v>
      </c>
      <c r="G3191" s="455">
        <v>2060082</v>
      </c>
      <c r="H3191" s="455">
        <v>1588731</v>
      </c>
      <c r="I3191" s="455">
        <v>472571</v>
      </c>
      <c r="J3191" s="455">
        <v>5613451</v>
      </c>
      <c r="K3191" s="455">
        <v>1616823</v>
      </c>
      <c r="L3191" s="455">
        <v>688066</v>
      </c>
      <c r="M3191" s="455">
        <v>964804</v>
      </c>
      <c r="N3191" s="455">
        <v>676705</v>
      </c>
      <c r="O3191" s="455">
        <v>436306</v>
      </c>
      <c r="P3191" s="455">
        <v>492562</v>
      </c>
      <c r="Q3191" s="455">
        <v>715617</v>
      </c>
      <c r="R3191" s="455">
        <v>791305</v>
      </c>
    </row>
    <row r="3192" spans="1:18">
      <c r="A3192" s="322" t="s">
        <v>305</v>
      </c>
      <c r="C3192" s="325">
        <v>1310503000</v>
      </c>
      <c r="D3192" s="322" t="s">
        <v>874</v>
      </c>
      <c r="E3192" s="455">
        <v>418077</v>
      </c>
      <c r="F3192" s="455">
        <v>2812066</v>
      </c>
      <c r="G3192" s="455">
        <v>2656601</v>
      </c>
      <c r="H3192" s="455">
        <v>1196347</v>
      </c>
      <c r="I3192" s="455">
        <v>4110914</v>
      </c>
      <c r="K3192" s="455">
        <v>4114522</v>
      </c>
      <c r="L3192" s="455">
        <v>4259887</v>
      </c>
      <c r="M3192" s="455">
        <v>4354324</v>
      </c>
      <c r="N3192" s="455">
        <v>5560898</v>
      </c>
      <c r="O3192" s="455">
        <v>6118378</v>
      </c>
      <c r="P3192" s="455">
        <v>7863380</v>
      </c>
      <c r="Q3192" s="455">
        <v>7931502</v>
      </c>
      <c r="R3192" s="455">
        <v>7985948</v>
      </c>
    </row>
    <row r="3193" spans="1:18">
      <c r="A3193" s="322" t="s">
        <v>305</v>
      </c>
      <c r="C3193" s="325">
        <v>1310505000</v>
      </c>
      <c r="D3193" s="322" t="s">
        <v>875</v>
      </c>
    </row>
    <row r="3194" spans="1:18">
      <c r="A3194" s="322" t="s">
        <v>305</v>
      </c>
      <c r="C3194" s="325">
        <v>1310613200</v>
      </c>
      <c r="D3194" s="322" t="s">
        <v>876</v>
      </c>
      <c r="M3194" s="455">
        <v>158</v>
      </c>
    </row>
    <row r="3195" spans="1:18">
      <c r="A3195" s="322" t="s">
        <v>305</v>
      </c>
      <c r="C3195" s="325">
        <v>1310615200</v>
      </c>
      <c r="D3195" s="322" t="s">
        <v>877</v>
      </c>
      <c r="E3195" s="455">
        <v>7716</v>
      </c>
      <c r="F3195" s="455">
        <v>51117</v>
      </c>
      <c r="G3195" s="455">
        <v>15577</v>
      </c>
      <c r="H3195" s="455">
        <v>95</v>
      </c>
    </row>
    <row r="3196" spans="1:18">
      <c r="A3196" s="322" t="s">
        <v>305</v>
      </c>
      <c r="C3196" s="325">
        <v>1310711000</v>
      </c>
      <c r="D3196" s="322" t="s">
        <v>878</v>
      </c>
      <c r="E3196" s="455">
        <v>16658</v>
      </c>
      <c r="F3196" s="455">
        <v>4248</v>
      </c>
      <c r="G3196" s="455">
        <v>5380</v>
      </c>
      <c r="H3196" s="455">
        <v>2900</v>
      </c>
      <c r="I3196" s="455">
        <v>1906</v>
      </c>
      <c r="J3196" s="455">
        <v>9494</v>
      </c>
      <c r="K3196" s="455">
        <v>4870</v>
      </c>
      <c r="L3196" s="455">
        <v>19997</v>
      </c>
      <c r="M3196" s="455">
        <v>3456</v>
      </c>
    </row>
    <row r="3197" spans="1:18">
      <c r="A3197" s="322" t="s">
        <v>305</v>
      </c>
      <c r="C3197" s="325">
        <v>1310712000</v>
      </c>
      <c r="D3197" s="322" t="s">
        <v>879</v>
      </c>
    </row>
    <row r="3198" spans="1:18">
      <c r="A3198" s="322" t="s">
        <v>305</v>
      </c>
      <c r="C3198" s="325">
        <v>1310720000</v>
      </c>
      <c r="D3198" s="322" t="s">
        <v>880</v>
      </c>
    </row>
    <row r="3199" spans="1:18">
      <c r="A3199" s="322" t="s">
        <v>305</v>
      </c>
      <c r="C3199" s="325">
        <v>1310811000</v>
      </c>
      <c r="D3199" s="322" t="s">
        <v>881</v>
      </c>
    </row>
    <row r="3200" spans="1:18">
      <c r="A3200" s="322" t="s">
        <v>305</v>
      </c>
      <c r="C3200" s="325">
        <v>1310815000</v>
      </c>
      <c r="D3200" s="322" t="s">
        <v>882</v>
      </c>
    </row>
    <row r="3201" spans="1:18">
      <c r="A3201" s="322" t="s">
        <v>305</v>
      </c>
      <c r="C3201" s="325">
        <v>1310821000</v>
      </c>
      <c r="D3201" s="322" t="s">
        <v>883</v>
      </c>
      <c r="E3201" s="455">
        <v>39900</v>
      </c>
      <c r="F3201" s="455">
        <v>699506</v>
      </c>
      <c r="G3201" s="455">
        <v>1449047</v>
      </c>
      <c r="H3201" s="455">
        <v>3763241</v>
      </c>
      <c r="I3201" s="455">
        <v>127643</v>
      </c>
      <c r="J3201" s="455">
        <v>145259</v>
      </c>
      <c r="K3201" s="455">
        <v>242088</v>
      </c>
      <c r="L3201" s="455">
        <v>416375</v>
      </c>
      <c r="M3201" s="455">
        <v>634564</v>
      </c>
      <c r="N3201" s="455">
        <v>707569</v>
      </c>
      <c r="O3201" s="455">
        <v>479784</v>
      </c>
      <c r="P3201" s="455">
        <v>152302</v>
      </c>
      <c r="Q3201" s="455">
        <v>188477</v>
      </c>
      <c r="R3201" s="455">
        <v>191489</v>
      </c>
    </row>
    <row r="3202" spans="1:18">
      <c r="A3202" s="322" t="s">
        <v>305</v>
      </c>
      <c r="C3202" s="325">
        <v>1310825000</v>
      </c>
      <c r="D3202" s="322" t="s">
        <v>884</v>
      </c>
      <c r="G3202" s="455">
        <v>100</v>
      </c>
    </row>
    <row r="3203" spans="1:18">
      <c r="A3203" s="322" t="s">
        <v>305</v>
      </c>
      <c r="C3203" s="325">
        <v>1310832000</v>
      </c>
      <c r="D3203" s="322" t="s">
        <v>885</v>
      </c>
      <c r="G3203" s="455">
        <v>15527</v>
      </c>
      <c r="H3203" s="455">
        <v>908</v>
      </c>
    </row>
    <row r="3204" spans="1:18">
      <c r="A3204" s="322" t="s">
        <v>305</v>
      </c>
      <c r="C3204" s="325">
        <v>1310833300</v>
      </c>
      <c r="D3204" s="322" t="s">
        <v>886</v>
      </c>
      <c r="E3204" s="455">
        <v>108862</v>
      </c>
      <c r="F3204" s="455">
        <v>156841</v>
      </c>
      <c r="G3204" s="455">
        <v>30341</v>
      </c>
      <c r="H3204" s="455">
        <v>49380</v>
      </c>
      <c r="I3204" s="455">
        <v>59081</v>
      </c>
      <c r="J3204" s="455">
        <v>129180</v>
      </c>
      <c r="K3204" s="455">
        <v>173549</v>
      </c>
      <c r="L3204" s="455">
        <v>132785</v>
      </c>
      <c r="M3204" s="455">
        <v>177438</v>
      </c>
      <c r="N3204" s="455">
        <v>183511</v>
      </c>
      <c r="O3204" s="455">
        <v>243157</v>
      </c>
      <c r="P3204" s="455">
        <v>246362</v>
      </c>
      <c r="Q3204" s="455">
        <v>282144</v>
      </c>
      <c r="R3204" s="455">
        <v>248713</v>
      </c>
    </row>
    <row r="3205" spans="1:18">
      <c r="A3205" s="322" t="s">
        <v>305</v>
      </c>
      <c r="C3205" s="325">
        <v>1310834000</v>
      </c>
      <c r="D3205" s="322" t="s">
        <v>887</v>
      </c>
    </row>
    <row r="3206" spans="1:18">
      <c r="A3206" s="322" t="s">
        <v>305</v>
      </c>
      <c r="C3206" s="325">
        <v>1310838000</v>
      </c>
      <c r="D3206" s="322" t="s">
        <v>888</v>
      </c>
      <c r="F3206" s="455">
        <v>37128</v>
      </c>
      <c r="G3206" s="455">
        <v>70678</v>
      </c>
      <c r="H3206" s="455">
        <v>27641</v>
      </c>
    </row>
    <row r="3207" spans="1:18">
      <c r="A3207" s="322" t="s">
        <v>305</v>
      </c>
      <c r="C3207" s="325">
        <v>1310841000</v>
      </c>
      <c r="D3207" s="322" t="s">
        <v>889</v>
      </c>
      <c r="F3207" s="455">
        <v>44453</v>
      </c>
    </row>
    <row r="3208" spans="1:18">
      <c r="A3208" s="322" t="s">
        <v>305</v>
      </c>
      <c r="C3208" s="325">
        <v>1310851000</v>
      </c>
      <c r="D3208" s="322" t="s">
        <v>890</v>
      </c>
    </row>
    <row r="3209" spans="1:18">
      <c r="A3209" s="322" t="s">
        <v>305</v>
      </c>
      <c r="C3209" s="325">
        <v>1310855000</v>
      </c>
      <c r="D3209" s="322" t="s">
        <v>891</v>
      </c>
    </row>
    <row r="3210" spans="1:18">
      <c r="A3210" s="322" t="s">
        <v>305</v>
      </c>
      <c r="C3210" s="325">
        <v>1320123000</v>
      </c>
      <c r="D3210" s="322" t="s">
        <v>892</v>
      </c>
      <c r="E3210" s="455">
        <v>801576</v>
      </c>
      <c r="F3210" s="455">
        <v>927172</v>
      </c>
      <c r="G3210" s="455">
        <v>825715</v>
      </c>
      <c r="H3210" s="455">
        <v>658708</v>
      </c>
      <c r="I3210" s="455">
        <v>219859</v>
      </c>
      <c r="J3210" s="455">
        <v>293336</v>
      </c>
      <c r="K3210" s="455">
        <v>307203</v>
      </c>
      <c r="L3210" s="455">
        <v>167632</v>
      </c>
      <c r="M3210" s="455">
        <v>222698</v>
      </c>
      <c r="N3210" s="455">
        <v>285223</v>
      </c>
      <c r="O3210" s="455">
        <v>483149</v>
      </c>
      <c r="P3210" s="455">
        <v>506116</v>
      </c>
      <c r="Q3210" s="455">
        <v>568778</v>
      </c>
      <c r="R3210" s="455">
        <v>753474</v>
      </c>
    </row>
    <row r="3211" spans="1:18">
      <c r="A3211" s="322" t="s">
        <v>305</v>
      </c>
      <c r="C3211" s="325">
        <v>1320126000</v>
      </c>
      <c r="D3211" s="322" t="s">
        <v>893</v>
      </c>
      <c r="E3211" s="455">
        <v>1273140</v>
      </c>
      <c r="F3211" s="455">
        <v>16927990</v>
      </c>
      <c r="G3211" s="455">
        <v>13944531</v>
      </c>
      <c r="H3211" s="455">
        <v>5384907</v>
      </c>
      <c r="I3211" s="455">
        <v>1584499</v>
      </c>
      <c r="J3211" s="455">
        <v>2078580</v>
      </c>
      <c r="K3211" s="455">
        <v>2033862</v>
      </c>
      <c r="L3211" s="455">
        <v>2168820</v>
      </c>
      <c r="M3211" s="455">
        <v>2041931</v>
      </c>
      <c r="N3211" s="455">
        <v>2364590</v>
      </c>
      <c r="O3211" s="455">
        <v>2245100</v>
      </c>
      <c r="P3211" s="455">
        <v>2238407</v>
      </c>
      <c r="Q3211" s="455">
        <v>2021215</v>
      </c>
      <c r="R3211" s="455">
        <v>2199524</v>
      </c>
    </row>
    <row r="3212" spans="1:18">
      <c r="A3212" s="322" t="s">
        <v>305</v>
      </c>
      <c r="C3212" s="325">
        <v>1320133000</v>
      </c>
      <c r="D3212" s="322" t="s">
        <v>894</v>
      </c>
      <c r="F3212" s="455">
        <v>1376</v>
      </c>
      <c r="G3212" s="455">
        <v>1168</v>
      </c>
      <c r="H3212" s="455">
        <v>2603</v>
      </c>
      <c r="I3212" s="455">
        <v>582629</v>
      </c>
      <c r="J3212" s="455">
        <v>711574</v>
      </c>
      <c r="K3212" s="455">
        <v>606987</v>
      </c>
      <c r="L3212" s="455">
        <v>602579</v>
      </c>
      <c r="M3212" s="455">
        <v>599927</v>
      </c>
      <c r="N3212" s="455">
        <v>631212</v>
      </c>
      <c r="O3212" s="455">
        <v>803839</v>
      </c>
      <c r="P3212" s="455">
        <v>814033</v>
      </c>
      <c r="R3212" s="455">
        <v>741343</v>
      </c>
    </row>
    <row r="3213" spans="1:18">
      <c r="A3213" s="322" t="s">
        <v>305</v>
      </c>
      <c r="C3213" s="325">
        <v>1320136000</v>
      </c>
      <c r="D3213" s="322" t="s">
        <v>895</v>
      </c>
      <c r="E3213" s="455">
        <v>29524</v>
      </c>
      <c r="G3213" s="455">
        <v>581</v>
      </c>
      <c r="H3213" s="455">
        <v>450</v>
      </c>
      <c r="I3213" s="455">
        <v>612685</v>
      </c>
      <c r="J3213" s="455">
        <v>650003</v>
      </c>
      <c r="K3213" s="455">
        <v>509632</v>
      </c>
      <c r="L3213" s="455">
        <v>407062</v>
      </c>
      <c r="M3213" s="455">
        <v>567791</v>
      </c>
      <c r="N3213" s="455">
        <v>600314</v>
      </c>
      <c r="O3213" s="455">
        <v>530055</v>
      </c>
      <c r="P3213" s="455">
        <v>625383</v>
      </c>
      <c r="Q3213" s="455">
        <v>14272</v>
      </c>
      <c r="R3213" s="455">
        <v>406836</v>
      </c>
    </row>
    <row r="3214" spans="1:18">
      <c r="A3214" s="322" t="s">
        <v>305</v>
      </c>
      <c r="C3214" s="325">
        <v>1320190000</v>
      </c>
      <c r="D3214" s="322" t="s">
        <v>896</v>
      </c>
      <c r="H3214" s="455">
        <v>1950</v>
      </c>
    </row>
    <row r="3215" spans="1:18">
      <c r="A3215" s="322" t="s">
        <v>305</v>
      </c>
      <c r="C3215" s="325">
        <v>1320201400</v>
      </c>
      <c r="D3215" s="322" t="s">
        <v>897</v>
      </c>
      <c r="F3215" s="455">
        <v>49520</v>
      </c>
      <c r="G3215" s="455">
        <v>58726</v>
      </c>
      <c r="H3215" s="455">
        <v>24107</v>
      </c>
    </row>
    <row r="3216" spans="1:18">
      <c r="A3216" s="322" t="s">
        <v>305</v>
      </c>
      <c r="C3216" s="325">
        <v>1320201700</v>
      </c>
      <c r="D3216" s="322" t="s">
        <v>898</v>
      </c>
      <c r="E3216" s="455">
        <v>344587</v>
      </c>
      <c r="F3216" s="455">
        <v>494566</v>
      </c>
      <c r="G3216" s="455">
        <v>226953</v>
      </c>
    </row>
    <row r="3217" spans="1:18">
      <c r="A3217" s="322" t="s">
        <v>305</v>
      </c>
      <c r="C3217" s="325">
        <v>1320201900</v>
      </c>
      <c r="D3217" s="322" t="s">
        <v>899</v>
      </c>
      <c r="E3217" s="455">
        <v>35500</v>
      </c>
    </row>
    <row r="3218" spans="1:18">
      <c r="A3218" s="322" t="s">
        <v>305</v>
      </c>
      <c r="C3218" s="325">
        <v>1320202000</v>
      </c>
      <c r="D3218" s="322" t="s">
        <v>900</v>
      </c>
    </row>
    <row r="3219" spans="1:18">
      <c r="A3219" s="322" t="s">
        <v>305</v>
      </c>
      <c r="C3219" s="325">
        <v>1320204200</v>
      </c>
      <c r="D3219" s="322" t="s">
        <v>901</v>
      </c>
      <c r="G3219" s="455">
        <v>8559</v>
      </c>
    </row>
    <row r="3220" spans="1:18">
      <c r="A3220" s="322" t="s">
        <v>305</v>
      </c>
      <c r="C3220" s="325">
        <v>1320204400</v>
      </c>
      <c r="D3220" s="322" t="s">
        <v>902</v>
      </c>
      <c r="E3220" s="455">
        <v>3155</v>
      </c>
      <c r="H3220" s="455">
        <v>5014</v>
      </c>
      <c r="L3220" s="455">
        <v>110997</v>
      </c>
      <c r="M3220" s="455">
        <v>81280</v>
      </c>
      <c r="N3220" s="455">
        <v>31051</v>
      </c>
      <c r="O3220" s="455">
        <v>9088</v>
      </c>
      <c r="P3220" s="455">
        <v>4799</v>
      </c>
      <c r="R3220" s="455">
        <v>9199</v>
      </c>
    </row>
    <row r="3221" spans="1:18">
      <c r="A3221" s="322" t="s">
        <v>305</v>
      </c>
      <c r="C3221" s="325">
        <v>1320206000</v>
      </c>
      <c r="D3221" s="322" t="s">
        <v>903</v>
      </c>
    </row>
    <row r="3222" spans="1:18">
      <c r="A3222" s="322" t="s">
        <v>305</v>
      </c>
      <c r="C3222" s="325">
        <v>1320204900</v>
      </c>
      <c r="D3222" s="322" t="s">
        <v>904</v>
      </c>
      <c r="E3222" s="455">
        <v>6219</v>
      </c>
    </row>
    <row r="3223" spans="1:18">
      <c r="A3223" s="322" t="s">
        <v>305</v>
      </c>
      <c r="C3223" s="325">
        <v>1320207200</v>
      </c>
      <c r="D3223" s="322" t="s">
        <v>905</v>
      </c>
    </row>
    <row r="3224" spans="1:18">
      <c r="A3224" s="322" t="s">
        <v>305</v>
      </c>
      <c r="C3224" s="325">
        <v>1320207400</v>
      </c>
      <c r="D3224" s="322" t="s">
        <v>906</v>
      </c>
      <c r="G3224" s="455">
        <v>722</v>
      </c>
    </row>
    <row r="3225" spans="1:18">
      <c r="A3225" s="322" t="s">
        <v>305</v>
      </c>
      <c r="C3225" s="325">
        <v>1320207900</v>
      </c>
      <c r="D3225" s="322" t="s">
        <v>907</v>
      </c>
    </row>
    <row r="3226" spans="1:18">
      <c r="A3226" s="322" t="s">
        <v>305</v>
      </c>
      <c r="C3226" s="325">
        <v>1320313000</v>
      </c>
      <c r="D3226" s="322" t="s">
        <v>908</v>
      </c>
      <c r="G3226" s="455">
        <v>40140</v>
      </c>
      <c r="H3226" s="455">
        <v>823129</v>
      </c>
      <c r="I3226" s="455">
        <v>5586</v>
      </c>
    </row>
    <row r="3227" spans="1:18">
      <c r="A3227" s="322" t="s">
        <v>305</v>
      </c>
      <c r="C3227" s="325">
        <v>1320315000</v>
      </c>
      <c r="D3227" s="322" t="s">
        <v>909</v>
      </c>
      <c r="G3227" s="455">
        <v>3366</v>
      </c>
      <c r="J3227" s="455">
        <v>292512</v>
      </c>
      <c r="K3227" s="455">
        <v>332497</v>
      </c>
      <c r="L3227" s="455">
        <v>442352</v>
      </c>
      <c r="M3227" s="455">
        <v>681267</v>
      </c>
      <c r="N3227" s="455">
        <v>789778</v>
      </c>
      <c r="O3227" s="455">
        <v>869542</v>
      </c>
      <c r="P3227" s="455">
        <v>671595</v>
      </c>
      <c r="Q3227" s="455">
        <v>579791</v>
      </c>
      <c r="R3227" s="455">
        <v>939660</v>
      </c>
    </row>
    <row r="3228" spans="1:18">
      <c r="A3228" s="322" t="s">
        <v>305</v>
      </c>
      <c r="C3228" s="325">
        <v>1320317000</v>
      </c>
      <c r="D3228" s="322" t="s">
        <v>910</v>
      </c>
      <c r="E3228" s="455">
        <v>299860</v>
      </c>
      <c r="F3228" s="455">
        <v>111871</v>
      </c>
      <c r="G3228" s="455">
        <v>86069</v>
      </c>
      <c r="H3228" s="455">
        <v>125951</v>
      </c>
      <c r="I3228" s="455">
        <v>172899</v>
      </c>
      <c r="J3228" s="455">
        <v>796456</v>
      </c>
      <c r="K3228" s="455">
        <v>583163</v>
      </c>
      <c r="L3228" s="455">
        <v>1614514</v>
      </c>
      <c r="M3228" s="455">
        <v>13021618</v>
      </c>
      <c r="N3228" s="455">
        <v>13296449</v>
      </c>
      <c r="O3228" s="455">
        <v>15692479</v>
      </c>
      <c r="P3228" s="455">
        <v>15200530</v>
      </c>
      <c r="Q3228" s="455">
        <v>16192729</v>
      </c>
      <c r="R3228" s="455">
        <v>15409132</v>
      </c>
    </row>
    <row r="3229" spans="1:18">
      <c r="A3229" s="322" t="s">
        <v>305</v>
      </c>
      <c r="C3229" s="325">
        <v>1320321000</v>
      </c>
      <c r="D3229" s="322" t="s">
        <v>911</v>
      </c>
      <c r="G3229" s="455">
        <v>2845</v>
      </c>
      <c r="I3229" s="455">
        <v>157873</v>
      </c>
      <c r="J3229" s="455">
        <v>261977</v>
      </c>
      <c r="K3229" s="455">
        <v>371882</v>
      </c>
      <c r="L3229" s="455">
        <v>403126</v>
      </c>
      <c r="M3229" s="455">
        <v>404559</v>
      </c>
      <c r="N3229" s="455">
        <v>412641</v>
      </c>
    </row>
    <row r="3230" spans="1:18">
      <c r="A3230" s="322" t="s">
        <v>305</v>
      </c>
      <c r="C3230" s="325">
        <v>1320322000</v>
      </c>
      <c r="D3230" s="322" t="s">
        <v>912</v>
      </c>
      <c r="F3230" s="455">
        <v>152510</v>
      </c>
      <c r="G3230" s="455">
        <v>99005</v>
      </c>
      <c r="H3230" s="455">
        <v>24328</v>
      </c>
      <c r="I3230" s="455">
        <v>21893</v>
      </c>
      <c r="J3230" s="455">
        <v>21238</v>
      </c>
      <c r="K3230" s="455">
        <v>24131</v>
      </c>
      <c r="L3230" s="455">
        <v>71650</v>
      </c>
      <c r="M3230" s="455">
        <v>309360</v>
      </c>
      <c r="N3230" s="455">
        <v>348716</v>
      </c>
      <c r="O3230" s="455">
        <v>486647</v>
      </c>
      <c r="P3230" s="455">
        <v>636382</v>
      </c>
      <c r="Q3230" s="455">
        <v>958069</v>
      </c>
      <c r="R3230" s="455">
        <v>1407125</v>
      </c>
    </row>
    <row r="3231" spans="1:18">
      <c r="A3231" s="322" t="s">
        <v>305</v>
      </c>
      <c r="C3231" s="325">
        <v>1320324000</v>
      </c>
      <c r="D3231" s="322" t="s">
        <v>913</v>
      </c>
      <c r="G3231" s="455">
        <v>890622</v>
      </c>
      <c r="H3231" s="455">
        <v>302434</v>
      </c>
      <c r="I3231" s="455">
        <v>316</v>
      </c>
    </row>
    <row r="3232" spans="1:18">
      <c r="A3232" s="322" t="s">
        <v>305</v>
      </c>
      <c r="C3232" s="325">
        <v>1320325000</v>
      </c>
      <c r="D3232" s="322" t="s">
        <v>914</v>
      </c>
    </row>
    <row r="3233" spans="1:18">
      <c r="A3233" s="322" t="s">
        <v>305</v>
      </c>
      <c r="C3233" s="325">
        <v>1320329000</v>
      </c>
      <c r="D3233" s="322" t="s">
        <v>915</v>
      </c>
      <c r="G3233" s="455">
        <v>37254</v>
      </c>
      <c r="H3233" s="455">
        <v>55712</v>
      </c>
      <c r="I3233" s="455">
        <v>450</v>
      </c>
    </row>
    <row r="3234" spans="1:18">
      <c r="A3234" s="322" t="s">
        <v>305</v>
      </c>
      <c r="C3234" s="325">
        <v>1320333000</v>
      </c>
      <c r="D3234" s="322" t="s">
        <v>916</v>
      </c>
      <c r="N3234" s="455">
        <v>1544</v>
      </c>
    </row>
    <row r="3235" spans="1:18">
      <c r="A3235" s="322" t="s">
        <v>305</v>
      </c>
      <c r="C3235" s="325">
        <v>1320410000</v>
      </c>
      <c r="D3235" s="322" t="s">
        <v>917</v>
      </c>
    </row>
    <row r="3236" spans="1:18">
      <c r="A3236" s="322" t="s">
        <v>305</v>
      </c>
      <c r="C3236" s="325">
        <v>1320420000</v>
      </c>
      <c r="D3236" s="322" t="s">
        <v>918</v>
      </c>
    </row>
    <row r="3237" spans="1:18">
      <c r="A3237" s="322" t="s">
        <v>305</v>
      </c>
      <c r="C3237" s="325">
        <v>1320430000</v>
      </c>
      <c r="D3237" s="322" t="s">
        <v>919</v>
      </c>
      <c r="P3237" s="455">
        <v>3044</v>
      </c>
      <c r="Q3237" s="455">
        <v>2304</v>
      </c>
    </row>
    <row r="3238" spans="1:18">
      <c r="A3238" s="322" t="s">
        <v>305</v>
      </c>
      <c r="C3238" s="325">
        <v>1320460000</v>
      </c>
      <c r="D3238" s="322" t="s">
        <v>920</v>
      </c>
    </row>
    <row r="3239" spans="1:18">
      <c r="A3239" s="322" t="s">
        <v>305</v>
      </c>
      <c r="C3239" s="325">
        <v>1330111000</v>
      </c>
      <c r="D3239" s="322" t="s">
        <v>921</v>
      </c>
    </row>
    <row r="3240" spans="1:18">
      <c r="A3240" s="322" t="s">
        <v>305</v>
      </c>
      <c r="C3240" s="325">
        <v>1330112200</v>
      </c>
      <c r="D3240" s="322" t="s">
        <v>922</v>
      </c>
    </row>
    <row r="3241" spans="1:18">
      <c r="A3241" s="322" t="s">
        <v>305</v>
      </c>
      <c r="C3241" s="325">
        <v>1330112300</v>
      </c>
      <c r="D3241" s="322" t="s">
        <v>923</v>
      </c>
    </row>
    <row r="3242" spans="1:18">
      <c r="A3242" s="322" t="s">
        <v>305</v>
      </c>
      <c r="C3242" s="325">
        <v>1330112400</v>
      </c>
      <c r="D3242" s="322" t="s">
        <v>924</v>
      </c>
    </row>
    <row r="3243" spans="1:18">
      <c r="A3243" s="322" t="s">
        <v>305</v>
      </c>
      <c r="C3243" s="325">
        <v>1320323000</v>
      </c>
      <c r="D3243" s="322" t="s">
        <v>925</v>
      </c>
      <c r="Q3243" s="455">
        <v>551</v>
      </c>
      <c r="R3243" s="455">
        <v>715</v>
      </c>
    </row>
    <row r="3244" spans="1:18">
      <c r="A3244" s="322" t="s">
        <v>305</v>
      </c>
      <c r="C3244" s="325">
        <v>1330112600</v>
      </c>
      <c r="D3244" s="322" t="s">
        <v>926</v>
      </c>
    </row>
    <row r="3245" spans="1:18">
      <c r="A3245" s="322" t="s">
        <v>305</v>
      </c>
      <c r="C3245" s="325">
        <v>1330112700</v>
      </c>
      <c r="D3245" s="322" t="s">
        <v>927</v>
      </c>
    </row>
    <row r="3246" spans="1:18">
      <c r="A3246" s="322" t="s">
        <v>305</v>
      </c>
      <c r="C3246" s="325">
        <v>1330123000</v>
      </c>
      <c r="D3246" s="322" t="s">
        <v>928</v>
      </c>
    </row>
    <row r="3247" spans="1:18">
      <c r="A3247" s="322" t="s">
        <v>305</v>
      </c>
      <c r="C3247" s="325">
        <v>1330124000</v>
      </c>
      <c r="D3247" s="322" t="s">
        <v>929</v>
      </c>
    </row>
    <row r="3248" spans="1:18">
      <c r="A3248" s="322" t="s">
        <v>305</v>
      </c>
      <c r="C3248" s="325">
        <v>1330125000</v>
      </c>
      <c r="D3248" s="322" t="s">
        <v>930</v>
      </c>
    </row>
    <row r="3249" spans="1:4">
      <c r="A3249" s="322" t="s">
        <v>305</v>
      </c>
      <c r="C3249" s="325">
        <v>1330128000</v>
      </c>
      <c r="D3249" s="322" t="s">
        <v>931</v>
      </c>
    </row>
    <row r="3250" spans="1:4">
      <c r="A3250" s="322" t="s">
        <v>305</v>
      </c>
      <c r="C3250" s="325">
        <v>1330129000</v>
      </c>
      <c r="D3250" s="322" t="s">
        <v>932</v>
      </c>
    </row>
    <row r="3251" spans="1:4">
      <c r="A3251" s="322" t="s">
        <v>305</v>
      </c>
      <c r="C3251" s="325">
        <v>1330132000</v>
      </c>
      <c r="D3251" s="322" t="s">
        <v>933</v>
      </c>
    </row>
    <row r="3252" spans="1:4">
      <c r="A3252" s="322" t="s">
        <v>305</v>
      </c>
      <c r="C3252" s="325">
        <v>1330133000</v>
      </c>
      <c r="D3252" s="322" t="s">
        <v>934</v>
      </c>
    </row>
    <row r="3253" spans="1:4">
      <c r="A3253" s="322" t="s">
        <v>305</v>
      </c>
      <c r="C3253" s="325">
        <v>1330134000</v>
      </c>
      <c r="D3253" s="322" t="s">
        <v>935</v>
      </c>
    </row>
    <row r="3254" spans="1:4">
      <c r="A3254" s="322" t="s">
        <v>305</v>
      </c>
      <c r="C3254" s="325">
        <v>1330135000</v>
      </c>
      <c r="D3254" s="322" t="s">
        <v>936</v>
      </c>
    </row>
    <row r="3255" spans="1:4">
      <c r="A3255" s="322" t="s">
        <v>305</v>
      </c>
      <c r="C3255" s="325">
        <v>1330136000</v>
      </c>
      <c r="D3255" s="322" t="s">
        <v>937</v>
      </c>
    </row>
    <row r="3256" spans="1:4">
      <c r="A3256" s="322" t="s">
        <v>305</v>
      </c>
      <c r="C3256" s="325">
        <v>1330139000</v>
      </c>
      <c r="D3256" s="322" t="s">
        <v>938</v>
      </c>
    </row>
    <row r="3257" spans="1:4">
      <c r="A3257" s="322" t="s">
        <v>305</v>
      </c>
      <c r="C3257" s="325">
        <v>1330141000</v>
      </c>
      <c r="D3257" s="322" t="s">
        <v>939</v>
      </c>
    </row>
    <row r="3258" spans="1:4">
      <c r="A3258" s="322" t="s">
        <v>305</v>
      </c>
      <c r="C3258" s="325">
        <v>1330143000</v>
      </c>
      <c r="D3258" s="322" t="s">
        <v>940</v>
      </c>
    </row>
    <row r="3259" spans="1:4">
      <c r="A3259" s="322" t="s">
        <v>305</v>
      </c>
      <c r="C3259" s="325">
        <v>1330144000</v>
      </c>
      <c r="D3259" s="322" t="s">
        <v>941</v>
      </c>
    </row>
    <row r="3260" spans="1:4">
      <c r="A3260" s="322" t="s">
        <v>305</v>
      </c>
      <c r="C3260" s="325">
        <v>1330145000</v>
      </c>
      <c r="D3260" s="322" t="s">
        <v>942</v>
      </c>
    </row>
    <row r="3261" spans="1:4">
      <c r="A3261" s="322" t="s">
        <v>305</v>
      </c>
      <c r="C3261" s="325">
        <v>1330149000</v>
      </c>
      <c r="D3261" s="322" t="s">
        <v>943</v>
      </c>
    </row>
    <row r="3262" spans="1:4">
      <c r="A3262" s="322" t="s">
        <v>305</v>
      </c>
      <c r="C3262" s="325">
        <v>1330192000</v>
      </c>
      <c r="D3262" s="322" t="s">
        <v>944</v>
      </c>
    </row>
    <row r="3263" spans="1:4">
      <c r="A3263" s="322" t="s">
        <v>305</v>
      </c>
      <c r="C3263" s="325">
        <v>1330193000</v>
      </c>
      <c r="D3263" s="322" t="s">
        <v>945</v>
      </c>
    </row>
    <row r="3264" spans="1:4">
      <c r="A3264" s="322" t="s">
        <v>305</v>
      </c>
      <c r="C3264" s="325">
        <v>1330194000</v>
      </c>
      <c r="D3264" s="322" t="s">
        <v>946</v>
      </c>
    </row>
    <row r="3265" spans="1:18">
      <c r="A3265" s="322" t="s">
        <v>305</v>
      </c>
      <c r="C3265" s="325">
        <v>1330195000</v>
      </c>
      <c r="D3265" s="322" t="s">
        <v>947</v>
      </c>
    </row>
    <row r="3266" spans="1:18">
      <c r="A3266" s="322" t="s">
        <v>305</v>
      </c>
      <c r="C3266" s="325">
        <v>1330198000</v>
      </c>
      <c r="D3266" s="322" t="s">
        <v>948</v>
      </c>
    </row>
    <row r="3267" spans="1:18">
      <c r="A3267" s="322" t="s">
        <v>305</v>
      </c>
      <c r="C3267" s="325">
        <v>1330196000</v>
      </c>
      <c r="D3267" s="322" t="s">
        <v>949</v>
      </c>
    </row>
    <row r="3268" spans="1:18">
      <c r="A3268" s="322" t="s">
        <v>305</v>
      </c>
      <c r="C3268" s="325">
        <v>1330197000</v>
      </c>
      <c r="D3268" s="322" t="s">
        <v>950</v>
      </c>
    </row>
    <row r="3269" spans="1:18">
      <c r="A3269" s="322" t="s">
        <v>305</v>
      </c>
      <c r="C3269" s="325">
        <v>1330199000</v>
      </c>
      <c r="D3269" s="322" t="s">
        <v>951</v>
      </c>
    </row>
    <row r="3270" spans="1:18">
      <c r="A3270" s="322" t="s">
        <v>305</v>
      </c>
      <c r="C3270" s="325">
        <v>1330199500</v>
      </c>
      <c r="D3270" s="322" t="s">
        <v>952</v>
      </c>
    </row>
    <row r="3271" spans="1:18">
      <c r="A3271" s="322" t="s">
        <v>305</v>
      </c>
      <c r="C3271" s="325">
        <v>1391110000</v>
      </c>
      <c r="D3271" s="322" t="s">
        <v>953</v>
      </c>
    </row>
    <row r="3272" spans="1:18">
      <c r="A3272" s="322" t="s">
        <v>305</v>
      </c>
      <c r="C3272" s="325">
        <v>1391191000</v>
      </c>
      <c r="D3272" s="322" t="s">
        <v>954</v>
      </c>
      <c r="E3272" s="455">
        <v>128155</v>
      </c>
      <c r="F3272" s="455">
        <v>40954</v>
      </c>
      <c r="G3272" s="455">
        <v>57466</v>
      </c>
      <c r="H3272" s="455">
        <v>27988</v>
      </c>
      <c r="I3272" s="455">
        <v>13838</v>
      </c>
      <c r="J3272" s="455">
        <v>21909</v>
      </c>
      <c r="K3272" s="455">
        <v>33694</v>
      </c>
      <c r="L3272" s="455">
        <v>23727</v>
      </c>
      <c r="M3272" s="455">
        <v>46005</v>
      </c>
      <c r="N3272" s="455">
        <v>71548</v>
      </c>
      <c r="O3272" s="455">
        <v>54057</v>
      </c>
      <c r="P3272" s="455">
        <v>19282</v>
      </c>
      <c r="Q3272" s="455">
        <v>21149</v>
      </c>
      <c r="R3272" s="455">
        <v>4138</v>
      </c>
    </row>
    <row r="3273" spans="1:18">
      <c r="A3273" s="322" t="s">
        <v>305</v>
      </c>
      <c r="C3273" s="325">
        <v>1391192000</v>
      </c>
      <c r="D3273" s="322" t="s">
        <v>955</v>
      </c>
    </row>
    <row r="3274" spans="1:18">
      <c r="A3274" s="322" t="s">
        <v>305</v>
      </c>
      <c r="C3274" s="325">
        <v>1392113000</v>
      </c>
      <c r="D3274" s="322" t="s">
        <v>956</v>
      </c>
      <c r="E3274" s="455">
        <v>159309</v>
      </c>
      <c r="F3274" s="455">
        <v>107938</v>
      </c>
      <c r="G3274" s="455">
        <v>123661</v>
      </c>
      <c r="H3274" s="455">
        <v>125090</v>
      </c>
      <c r="I3274" s="455">
        <v>31444</v>
      </c>
      <c r="J3274" s="455">
        <v>109696</v>
      </c>
      <c r="K3274" s="455">
        <v>143730</v>
      </c>
      <c r="L3274" s="455">
        <v>216135</v>
      </c>
      <c r="M3274" s="455">
        <v>254506</v>
      </c>
      <c r="N3274" s="455">
        <v>241149</v>
      </c>
      <c r="O3274" s="455">
        <v>144847</v>
      </c>
      <c r="P3274" s="455">
        <v>181746</v>
      </c>
      <c r="Q3274" s="455">
        <v>193670</v>
      </c>
      <c r="R3274" s="455">
        <v>107442</v>
      </c>
    </row>
    <row r="3275" spans="1:18">
      <c r="A3275" s="322" t="s">
        <v>305</v>
      </c>
      <c r="C3275" s="325">
        <v>1392115000</v>
      </c>
      <c r="D3275" s="322" t="s">
        <v>957</v>
      </c>
      <c r="E3275" s="455">
        <v>140</v>
      </c>
      <c r="F3275" s="455">
        <v>10109</v>
      </c>
      <c r="G3275" s="455">
        <v>757</v>
      </c>
      <c r="H3275" s="455">
        <v>180465</v>
      </c>
      <c r="K3275" s="455">
        <v>35</v>
      </c>
      <c r="L3275" s="455">
        <v>273</v>
      </c>
      <c r="M3275" s="455">
        <v>1121</v>
      </c>
      <c r="N3275" s="455">
        <v>736</v>
      </c>
      <c r="O3275" s="455">
        <v>598</v>
      </c>
      <c r="P3275" s="455">
        <v>168</v>
      </c>
      <c r="Q3275" s="455">
        <v>52</v>
      </c>
      <c r="R3275" s="455">
        <v>100</v>
      </c>
    </row>
    <row r="3276" spans="1:18">
      <c r="A3276" s="322" t="s">
        <v>305</v>
      </c>
      <c r="C3276" s="325">
        <v>1392119000</v>
      </c>
      <c r="D3276" s="322" t="s">
        <v>958</v>
      </c>
      <c r="E3276" s="455">
        <v>3066</v>
      </c>
      <c r="F3276" s="455">
        <v>3451</v>
      </c>
      <c r="G3276" s="455">
        <v>94</v>
      </c>
      <c r="H3276" s="455">
        <v>14864</v>
      </c>
      <c r="I3276" s="455">
        <v>25</v>
      </c>
      <c r="J3276" s="455">
        <v>487</v>
      </c>
      <c r="K3276" s="455">
        <v>6920</v>
      </c>
      <c r="L3276" s="455">
        <v>1320</v>
      </c>
      <c r="N3276" s="455">
        <v>629</v>
      </c>
      <c r="P3276" s="455">
        <v>1293</v>
      </c>
      <c r="Q3276" s="455">
        <v>12019</v>
      </c>
      <c r="R3276" s="455">
        <v>17987</v>
      </c>
    </row>
    <row r="3277" spans="1:18">
      <c r="A3277" s="322" t="s">
        <v>305</v>
      </c>
      <c r="C3277" s="325">
        <v>1392123000</v>
      </c>
      <c r="D3277" s="322" t="s">
        <v>959</v>
      </c>
      <c r="E3277" s="455">
        <v>22586</v>
      </c>
      <c r="F3277" s="455">
        <v>42541</v>
      </c>
      <c r="G3277" s="455">
        <v>14720</v>
      </c>
      <c r="H3277" s="455">
        <v>2623</v>
      </c>
      <c r="I3277" s="455">
        <v>30</v>
      </c>
      <c r="J3277" s="455">
        <v>162</v>
      </c>
      <c r="K3277" s="455">
        <v>2</v>
      </c>
      <c r="L3277" s="455">
        <v>11669</v>
      </c>
      <c r="M3277" s="455">
        <v>148</v>
      </c>
      <c r="O3277" s="455">
        <v>42</v>
      </c>
      <c r="P3277" s="455">
        <v>1644</v>
      </c>
    </row>
    <row r="3278" spans="1:18">
      <c r="A3278" s="322" t="s">
        <v>305</v>
      </c>
      <c r="C3278" s="325">
        <v>1392125300</v>
      </c>
      <c r="D3278" s="322" t="s">
        <v>960</v>
      </c>
      <c r="E3278" s="455">
        <v>91505</v>
      </c>
      <c r="F3278" s="455">
        <v>144583</v>
      </c>
      <c r="G3278" s="455">
        <v>503201</v>
      </c>
      <c r="H3278" s="455">
        <v>110031</v>
      </c>
      <c r="I3278" s="455">
        <v>43877</v>
      </c>
      <c r="J3278" s="455">
        <v>61667</v>
      </c>
      <c r="K3278" s="455">
        <v>37922</v>
      </c>
      <c r="L3278" s="455">
        <v>46071</v>
      </c>
      <c r="M3278" s="455">
        <v>6625</v>
      </c>
      <c r="N3278" s="455">
        <v>18660</v>
      </c>
      <c r="O3278" s="455">
        <v>56626</v>
      </c>
      <c r="P3278" s="455">
        <v>44056</v>
      </c>
      <c r="Q3278" s="455">
        <v>18072</v>
      </c>
      <c r="R3278" s="455">
        <v>22801</v>
      </c>
    </row>
    <row r="3279" spans="1:18">
      <c r="A3279" s="322" t="s">
        <v>305</v>
      </c>
      <c r="C3279" s="325">
        <v>1392125500</v>
      </c>
      <c r="D3279" s="322" t="s">
        <v>961</v>
      </c>
      <c r="E3279" s="455">
        <v>41631</v>
      </c>
      <c r="F3279" s="455">
        <v>117127</v>
      </c>
      <c r="G3279" s="455">
        <v>92448</v>
      </c>
      <c r="H3279" s="455">
        <v>31373</v>
      </c>
      <c r="I3279" s="455">
        <v>49901</v>
      </c>
      <c r="J3279" s="455">
        <v>59625</v>
      </c>
      <c r="K3279" s="455">
        <v>71221</v>
      </c>
      <c r="L3279" s="455">
        <v>85577</v>
      </c>
      <c r="M3279" s="455">
        <v>75487</v>
      </c>
      <c r="N3279" s="455">
        <v>62329</v>
      </c>
      <c r="O3279" s="455">
        <v>94720</v>
      </c>
      <c r="P3279" s="455">
        <v>87817</v>
      </c>
      <c r="Q3279" s="455">
        <v>82875</v>
      </c>
      <c r="R3279" s="455">
        <v>87285</v>
      </c>
    </row>
    <row r="3280" spans="1:18">
      <c r="A3280" s="322" t="s">
        <v>305</v>
      </c>
      <c r="C3280" s="325">
        <v>1392125900</v>
      </c>
      <c r="D3280" s="322" t="s">
        <v>962</v>
      </c>
      <c r="E3280" s="455">
        <v>1346</v>
      </c>
      <c r="G3280" s="455">
        <v>32522</v>
      </c>
      <c r="H3280" s="455">
        <v>28982</v>
      </c>
      <c r="I3280" s="455">
        <v>35481</v>
      </c>
      <c r="J3280" s="455">
        <v>30197</v>
      </c>
      <c r="K3280" s="455">
        <v>24318</v>
      </c>
      <c r="L3280" s="455">
        <v>32487</v>
      </c>
      <c r="M3280" s="455">
        <v>38504</v>
      </c>
      <c r="N3280" s="455">
        <v>41319</v>
      </c>
      <c r="O3280" s="455">
        <v>21498</v>
      </c>
      <c r="P3280" s="455">
        <v>84283</v>
      </c>
      <c r="Q3280" s="455">
        <v>63759</v>
      </c>
      <c r="R3280" s="455">
        <v>23287</v>
      </c>
    </row>
    <row r="3281" spans="1:18">
      <c r="A3281" s="322" t="s">
        <v>305</v>
      </c>
      <c r="C3281" s="325">
        <v>1392127000</v>
      </c>
      <c r="D3281" s="322" t="s">
        <v>963</v>
      </c>
      <c r="E3281" s="455">
        <v>156223</v>
      </c>
      <c r="F3281" s="455">
        <v>162442</v>
      </c>
      <c r="G3281" s="455">
        <v>213680</v>
      </c>
      <c r="H3281" s="455">
        <v>94590</v>
      </c>
      <c r="I3281" s="455">
        <v>1123</v>
      </c>
      <c r="J3281" s="455">
        <v>183</v>
      </c>
      <c r="K3281" s="455">
        <v>20</v>
      </c>
      <c r="M3281" s="455">
        <v>3061</v>
      </c>
      <c r="N3281" s="455">
        <v>12432</v>
      </c>
      <c r="O3281" s="455">
        <v>23080</v>
      </c>
      <c r="P3281" s="455">
        <v>25846</v>
      </c>
      <c r="Q3281" s="455">
        <v>336</v>
      </c>
      <c r="R3281" s="455">
        <v>190</v>
      </c>
    </row>
    <row r="3282" spans="1:18">
      <c r="A3282" s="322" t="s">
        <v>305</v>
      </c>
      <c r="C3282" s="325">
        <v>1392133000</v>
      </c>
      <c r="D3282" s="322" t="s">
        <v>964</v>
      </c>
      <c r="N3282" s="455">
        <v>70</v>
      </c>
      <c r="O3282" s="455">
        <v>1</v>
      </c>
      <c r="R3282" s="455">
        <v>818</v>
      </c>
    </row>
    <row r="3283" spans="1:18">
      <c r="A3283" s="322" t="s">
        <v>305</v>
      </c>
      <c r="C3283" s="325">
        <v>1392135300</v>
      </c>
      <c r="D3283" s="322" t="s">
        <v>965</v>
      </c>
      <c r="E3283" s="455">
        <v>3751</v>
      </c>
      <c r="F3283" s="455">
        <v>8258</v>
      </c>
      <c r="G3283" s="455">
        <v>18018</v>
      </c>
      <c r="H3283" s="455">
        <v>11777</v>
      </c>
      <c r="I3283" s="455">
        <v>14167</v>
      </c>
      <c r="J3283" s="455">
        <v>7955</v>
      </c>
      <c r="K3283" s="455">
        <v>11251</v>
      </c>
      <c r="L3283" s="455">
        <v>13595</v>
      </c>
      <c r="M3283" s="455">
        <v>9008</v>
      </c>
      <c r="N3283" s="455">
        <v>8883</v>
      </c>
      <c r="O3283" s="455">
        <v>4503</v>
      </c>
      <c r="P3283" s="455">
        <v>3567</v>
      </c>
      <c r="Q3283" s="455">
        <v>1808</v>
      </c>
      <c r="R3283" s="455">
        <v>5543</v>
      </c>
    </row>
    <row r="3284" spans="1:18">
      <c r="A3284" s="322" t="s">
        <v>305</v>
      </c>
      <c r="C3284" s="325">
        <v>1392135500</v>
      </c>
      <c r="D3284" s="322" t="s">
        <v>966</v>
      </c>
      <c r="E3284" s="455">
        <v>192447</v>
      </c>
      <c r="F3284" s="455">
        <v>474773</v>
      </c>
      <c r="G3284" s="455">
        <v>339562</v>
      </c>
      <c r="H3284" s="455">
        <v>447411</v>
      </c>
      <c r="I3284" s="455">
        <v>397469</v>
      </c>
      <c r="J3284" s="455">
        <v>293721</v>
      </c>
      <c r="K3284" s="455">
        <v>210509</v>
      </c>
      <c r="L3284" s="455">
        <v>328747</v>
      </c>
      <c r="M3284" s="455">
        <v>346404</v>
      </c>
      <c r="N3284" s="455">
        <v>313848</v>
      </c>
      <c r="O3284" s="455">
        <v>353745</v>
      </c>
      <c r="P3284" s="455">
        <v>153706</v>
      </c>
      <c r="Q3284" s="455">
        <v>40679</v>
      </c>
      <c r="R3284" s="455">
        <v>131419</v>
      </c>
    </row>
    <row r="3285" spans="1:18">
      <c r="A3285" s="322" t="s">
        <v>305</v>
      </c>
      <c r="C3285" s="325">
        <v>1392135900</v>
      </c>
      <c r="D3285" s="322" t="s">
        <v>967</v>
      </c>
      <c r="E3285" s="455">
        <v>844</v>
      </c>
      <c r="F3285" s="455">
        <v>2527</v>
      </c>
      <c r="G3285" s="455">
        <v>55</v>
      </c>
      <c r="H3285" s="455">
        <v>25402</v>
      </c>
      <c r="I3285" s="455">
        <v>495</v>
      </c>
      <c r="J3285" s="455">
        <v>297</v>
      </c>
      <c r="K3285" s="455">
        <v>13985</v>
      </c>
      <c r="L3285" s="455">
        <v>237</v>
      </c>
      <c r="M3285" s="455">
        <v>11</v>
      </c>
      <c r="N3285" s="455">
        <v>1</v>
      </c>
      <c r="O3285" s="455">
        <v>339</v>
      </c>
      <c r="P3285" s="455">
        <v>6</v>
      </c>
    </row>
    <row r="3286" spans="1:18">
      <c r="A3286" s="322" t="s">
        <v>305</v>
      </c>
      <c r="C3286" s="325">
        <v>1392137000</v>
      </c>
      <c r="D3286" s="322" t="s">
        <v>968</v>
      </c>
      <c r="E3286" s="455">
        <v>430</v>
      </c>
      <c r="G3286" s="455">
        <v>4015</v>
      </c>
      <c r="H3286" s="455">
        <v>7305</v>
      </c>
      <c r="I3286" s="455">
        <v>1420</v>
      </c>
      <c r="O3286" s="455">
        <v>12</v>
      </c>
    </row>
    <row r="3287" spans="1:18">
      <c r="A3287" s="322" t="s">
        <v>305</v>
      </c>
      <c r="C3287" s="325">
        <v>1392143000</v>
      </c>
      <c r="D3287" s="322" t="s">
        <v>969</v>
      </c>
      <c r="E3287" s="455">
        <v>22</v>
      </c>
      <c r="F3287" s="455">
        <v>2795</v>
      </c>
      <c r="H3287" s="455">
        <v>340</v>
      </c>
      <c r="I3287" s="455">
        <v>1256</v>
      </c>
      <c r="J3287" s="455">
        <v>462</v>
      </c>
      <c r="K3287" s="455">
        <v>1008</v>
      </c>
      <c r="L3287" s="455">
        <v>4030</v>
      </c>
      <c r="M3287" s="455">
        <v>3285</v>
      </c>
      <c r="N3287" s="455">
        <v>2534</v>
      </c>
      <c r="O3287" s="455">
        <v>2347</v>
      </c>
      <c r="P3287" s="455">
        <v>2762</v>
      </c>
      <c r="Q3287" s="455">
        <v>1936</v>
      </c>
      <c r="R3287" s="455">
        <v>1352</v>
      </c>
    </row>
    <row r="3288" spans="1:18">
      <c r="A3288" s="322" t="s">
        <v>305</v>
      </c>
      <c r="C3288" s="325">
        <v>1392145000</v>
      </c>
      <c r="D3288" s="322" t="s">
        <v>970</v>
      </c>
      <c r="E3288" s="455">
        <v>87859</v>
      </c>
      <c r="F3288" s="455">
        <v>389411</v>
      </c>
      <c r="G3288" s="455">
        <v>326381</v>
      </c>
      <c r="H3288" s="455">
        <v>353734</v>
      </c>
      <c r="I3288" s="455">
        <v>323563</v>
      </c>
      <c r="J3288" s="455">
        <v>144633</v>
      </c>
      <c r="K3288" s="455">
        <v>150380</v>
      </c>
      <c r="L3288" s="455">
        <v>191502</v>
      </c>
      <c r="M3288" s="455">
        <v>228349</v>
      </c>
      <c r="N3288" s="455">
        <v>199004</v>
      </c>
      <c r="O3288" s="455">
        <v>186731</v>
      </c>
      <c r="P3288" s="455">
        <v>132293</v>
      </c>
      <c r="Q3288" s="455">
        <v>50829</v>
      </c>
      <c r="R3288" s="455">
        <v>154139</v>
      </c>
    </row>
    <row r="3289" spans="1:18">
      <c r="A3289" s="322" t="s">
        <v>305</v>
      </c>
      <c r="C3289" s="325">
        <v>1392147000</v>
      </c>
      <c r="D3289" s="322" t="s">
        <v>971</v>
      </c>
      <c r="G3289" s="455">
        <v>408</v>
      </c>
      <c r="H3289" s="455">
        <v>30</v>
      </c>
      <c r="K3289" s="455">
        <v>54</v>
      </c>
      <c r="L3289" s="455">
        <v>393</v>
      </c>
      <c r="N3289" s="455">
        <v>386</v>
      </c>
      <c r="O3289" s="455">
        <v>394</v>
      </c>
      <c r="P3289" s="455">
        <v>238</v>
      </c>
      <c r="Q3289" s="455">
        <v>30</v>
      </c>
      <c r="R3289" s="455">
        <v>64</v>
      </c>
    </row>
    <row r="3290" spans="1:18">
      <c r="A3290" s="322" t="s">
        <v>305</v>
      </c>
      <c r="C3290" s="325">
        <v>1392153000</v>
      </c>
      <c r="D3290" s="322" t="s">
        <v>972</v>
      </c>
      <c r="F3290" s="455">
        <v>24148</v>
      </c>
      <c r="G3290" s="455">
        <v>229</v>
      </c>
      <c r="H3290" s="455">
        <v>1012</v>
      </c>
      <c r="I3290" s="455">
        <v>690</v>
      </c>
      <c r="K3290" s="455">
        <v>51</v>
      </c>
      <c r="M3290" s="455">
        <v>20390</v>
      </c>
      <c r="N3290" s="455">
        <v>19233</v>
      </c>
      <c r="O3290" s="455">
        <v>19592</v>
      </c>
    </row>
    <row r="3291" spans="1:18">
      <c r="A3291" s="322" t="s">
        <v>305</v>
      </c>
      <c r="C3291" s="325">
        <v>1392155000</v>
      </c>
      <c r="D3291" s="322" t="s">
        <v>973</v>
      </c>
      <c r="E3291" s="455">
        <v>581564</v>
      </c>
      <c r="F3291" s="455">
        <v>223848</v>
      </c>
      <c r="G3291" s="455">
        <v>178169</v>
      </c>
      <c r="H3291" s="455">
        <v>161230</v>
      </c>
      <c r="I3291" s="455">
        <v>521153</v>
      </c>
      <c r="J3291" s="455">
        <v>396022</v>
      </c>
      <c r="K3291" s="455">
        <v>311366</v>
      </c>
      <c r="L3291" s="455">
        <v>369702</v>
      </c>
      <c r="M3291" s="455">
        <v>297431</v>
      </c>
      <c r="N3291" s="455">
        <v>286303</v>
      </c>
      <c r="O3291" s="455">
        <v>242978</v>
      </c>
      <c r="P3291" s="455">
        <v>260057</v>
      </c>
      <c r="Q3291" s="455">
        <v>189881</v>
      </c>
      <c r="R3291" s="455">
        <v>283040</v>
      </c>
    </row>
    <row r="3292" spans="1:18">
      <c r="A3292" s="322" t="s">
        <v>305</v>
      </c>
      <c r="C3292" s="325">
        <v>1392157000</v>
      </c>
      <c r="D3292" s="322" t="s">
        <v>974</v>
      </c>
      <c r="F3292" s="455">
        <v>109412</v>
      </c>
      <c r="G3292" s="455">
        <v>33708</v>
      </c>
      <c r="H3292" s="455">
        <v>117</v>
      </c>
      <c r="N3292" s="455">
        <v>16</v>
      </c>
      <c r="O3292" s="455">
        <v>4</v>
      </c>
      <c r="P3292" s="455">
        <v>116</v>
      </c>
      <c r="Q3292" s="455">
        <v>100</v>
      </c>
      <c r="R3292" s="455">
        <v>56</v>
      </c>
    </row>
    <row r="3293" spans="1:18">
      <c r="A3293" s="322" t="s">
        <v>305</v>
      </c>
      <c r="C3293" s="325">
        <v>1392162000</v>
      </c>
      <c r="D3293" s="322" t="s">
        <v>975</v>
      </c>
    </row>
    <row r="3294" spans="1:18">
      <c r="A3294" s="322" t="s">
        <v>305</v>
      </c>
      <c r="C3294" s="325">
        <v>1392164000</v>
      </c>
      <c r="D3294" s="322" t="s">
        <v>976</v>
      </c>
      <c r="E3294" s="455">
        <v>1775</v>
      </c>
      <c r="F3294" s="455">
        <v>1544</v>
      </c>
      <c r="G3294" s="455">
        <v>1912</v>
      </c>
      <c r="H3294" s="455">
        <v>938</v>
      </c>
      <c r="I3294" s="455">
        <v>1191</v>
      </c>
      <c r="J3294" s="455">
        <v>322</v>
      </c>
      <c r="K3294" s="455">
        <v>436</v>
      </c>
      <c r="L3294" s="455">
        <v>184</v>
      </c>
      <c r="M3294" s="455">
        <v>1014</v>
      </c>
      <c r="N3294" s="455">
        <v>1139</v>
      </c>
      <c r="O3294" s="455">
        <v>988</v>
      </c>
    </row>
    <row r="3295" spans="1:18">
      <c r="A3295" s="322" t="s">
        <v>305</v>
      </c>
      <c r="C3295" s="325">
        <v>1392166000</v>
      </c>
      <c r="D3295" s="322" t="s">
        <v>977</v>
      </c>
    </row>
    <row r="3296" spans="1:18">
      <c r="A3296" s="322" t="s">
        <v>305</v>
      </c>
      <c r="C3296" s="325">
        <v>1392168000</v>
      </c>
      <c r="D3296" s="322" t="s">
        <v>978</v>
      </c>
    </row>
    <row r="3297" spans="1:18">
      <c r="A3297" s="322" t="s">
        <v>305</v>
      </c>
      <c r="C3297" s="325">
        <v>1392213000</v>
      </c>
      <c r="D3297" s="322" t="s">
        <v>979</v>
      </c>
      <c r="E3297" s="455">
        <v>29243</v>
      </c>
      <c r="F3297" s="455">
        <v>24435</v>
      </c>
      <c r="G3297" s="455">
        <v>11898</v>
      </c>
      <c r="H3297" s="455">
        <v>13631</v>
      </c>
      <c r="I3297" s="455">
        <v>5579</v>
      </c>
      <c r="J3297" s="455">
        <v>6053</v>
      </c>
      <c r="K3297" s="455">
        <v>658</v>
      </c>
      <c r="L3297" s="455">
        <v>664</v>
      </c>
      <c r="M3297" s="455">
        <v>14561</v>
      </c>
      <c r="N3297" s="455">
        <v>867</v>
      </c>
      <c r="O3297" s="455">
        <v>4852</v>
      </c>
      <c r="P3297" s="455">
        <v>3006</v>
      </c>
      <c r="Q3297" s="455">
        <v>8704</v>
      </c>
      <c r="R3297" s="455">
        <v>9436</v>
      </c>
    </row>
    <row r="3298" spans="1:18">
      <c r="A3298" s="322" t="s">
        <v>305</v>
      </c>
      <c r="C3298" s="325">
        <v>1392215000</v>
      </c>
      <c r="D3298" s="322" t="s">
        <v>980</v>
      </c>
      <c r="F3298" s="455">
        <v>1528</v>
      </c>
      <c r="I3298" s="455">
        <v>639</v>
      </c>
    </row>
    <row r="3299" spans="1:18">
      <c r="A3299" s="322" t="s">
        <v>305</v>
      </c>
      <c r="C3299" s="325">
        <v>1392217000</v>
      </c>
      <c r="D3299" s="322" t="s">
        <v>981</v>
      </c>
      <c r="M3299" s="455">
        <v>2270</v>
      </c>
      <c r="N3299" s="455">
        <v>3120</v>
      </c>
      <c r="O3299" s="455">
        <v>1970</v>
      </c>
      <c r="P3299" s="455">
        <v>1310</v>
      </c>
      <c r="Q3299" s="455">
        <v>2100</v>
      </c>
      <c r="R3299" s="455">
        <v>1680</v>
      </c>
    </row>
    <row r="3300" spans="1:18">
      <c r="A3300" s="322" t="s">
        <v>305</v>
      </c>
      <c r="C3300" s="325">
        <v>1392217300</v>
      </c>
      <c r="D3300" s="322" t="s">
        <v>982</v>
      </c>
      <c r="G3300" s="455">
        <v>1730</v>
      </c>
      <c r="H3300" s="455">
        <v>57104</v>
      </c>
    </row>
    <row r="3301" spans="1:18">
      <c r="A3301" s="322" t="s">
        <v>305</v>
      </c>
      <c r="C3301" s="325">
        <v>1392217500</v>
      </c>
      <c r="D3301" s="322" t="s">
        <v>983</v>
      </c>
      <c r="H3301" s="455">
        <v>2100</v>
      </c>
    </row>
    <row r="3302" spans="1:18">
      <c r="A3302" s="322" t="s">
        <v>305</v>
      </c>
      <c r="C3302" s="325">
        <v>1392219000</v>
      </c>
      <c r="D3302" s="322" t="s">
        <v>984</v>
      </c>
      <c r="E3302" s="455">
        <v>47562</v>
      </c>
      <c r="F3302" s="455">
        <v>87149</v>
      </c>
      <c r="G3302" s="455">
        <v>60572</v>
      </c>
      <c r="H3302" s="455">
        <v>28870</v>
      </c>
      <c r="I3302" s="455">
        <v>25066</v>
      </c>
      <c r="J3302" s="455">
        <v>21098</v>
      </c>
      <c r="K3302" s="455">
        <v>24142</v>
      </c>
      <c r="L3302" s="455">
        <v>15346</v>
      </c>
      <c r="M3302" s="455">
        <v>14399</v>
      </c>
      <c r="N3302" s="455">
        <v>10190</v>
      </c>
      <c r="O3302" s="455">
        <v>13894</v>
      </c>
      <c r="P3302" s="455">
        <v>12885</v>
      </c>
      <c r="Q3302" s="455">
        <v>11494</v>
      </c>
      <c r="R3302" s="455">
        <v>2048</v>
      </c>
    </row>
    <row r="3303" spans="1:18">
      <c r="A3303" s="322" t="s">
        <v>305</v>
      </c>
      <c r="C3303" s="325">
        <v>1392221000</v>
      </c>
      <c r="D3303" s="322" t="s">
        <v>985</v>
      </c>
      <c r="F3303" s="455">
        <v>23</v>
      </c>
      <c r="G3303" s="455">
        <v>28</v>
      </c>
      <c r="H3303" s="455">
        <v>159</v>
      </c>
      <c r="P3303" s="455">
        <v>223</v>
      </c>
      <c r="Q3303" s="455">
        <v>2020</v>
      </c>
      <c r="R3303" s="455">
        <v>45</v>
      </c>
    </row>
    <row r="3304" spans="1:18">
      <c r="A3304" s="322" t="s">
        <v>305</v>
      </c>
      <c r="C3304" s="325">
        <v>1392227000</v>
      </c>
      <c r="D3304" s="322" t="s">
        <v>986</v>
      </c>
    </row>
    <row r="3305" spans="1:18">
      <c r="A3305" s="322" t="s">
        <v>305</v>
      </c>
      <c r="C3305" s="325">
        <v>1392223000</v>
      </c>
      <c r="D3305" s="322" t="s">
        <v>987</v>
      </c>
      <c r="E3305" s="455">
        <v>33502</v>
      </c>
      <c r="F3305" s="455">
        <v>25137</v>
      </c>
      <c r="G3305" s="455">
        <v>46307</v>
      </c>
      <c r="H3305" s="455">
        <v>53026</v>
      </c>
      <c r="I3305" s="455">
        <v>1110</v>
      </c>
      <c r="R3305" s="455">
        <v>700</v>
      </c>
    </row>
    <row r="3306" spans="1:18">
      <c r="A3306" s="322" t="s">
        <v>305</v>
      </c>
      <c r="C3306" s="325">
        <v>1392225000</v>
      </c>
      <c r="D3306" s="322" t="s">
        <v>988</v>
      </c>
      <c r="F3306" s="455">
        <v>9272</v>
      </c>
    </row>
    <row r="3307" spans="1:18">
      <c r="A3307" s="322" t="s">
        <v>305</v>
      </c>
      <c r="C3307" s="325">
        <v>1392230000</v>
      </c>
      <c r="D3307" s="322" t="s">
        <v>989</v>
      </c>
      <c r="F3307" s="455">
        <v>632</v>
      </c>
      <c r="N3307" s="455">
        <v>3</v>
      </c>
    </row>
    <row r="3308" spans="1:18">
      <c r="A3308" s="322" t="s">
        <v>305</v>
      </c>
      <c r="C3308" s="325">
        <v>1392243000</v>
      </c>
      <c r="D3308" s="322" t="s">
        <v>990</v>
      </c>
      <c r="E3308" s="455">
        <v>3974</v>
      </c>
      <c r="F3308" s="455">
        <v>6879</v>
      </c>
      <c r="G3308" s="455">
        <v>108</v>
      </c>
      <c r="H3308" s="455">
        <v>4479</v>
      </c>
      <c r="I3308" s="455">
        <v>1965</v>
      </c>
      <c r="J3308" s="455">
        <v>2117</v>
      </c>
      <c r="K3308" s="455">
        <v>323</v>
      </c>
      <c r="L3308" s="455">
        <v>25</v>
      </c>
    </row>
    <row r="3309" spans="1:18">
      <c r="A3309" s="322" t="s">
        <v>305</v>
      </c>
      <c r="C3309" s="325">
        <v>1392249300</v>
      </c>
      <c r="D3309" s="322" t="s">
        <v>991</v>
      </c>
      <c r="M3309" s="455">
        <v>44527</v>
      </c>
      <c r="P3309" s="455">
        <v>24</v>
      </c>
    </row>
    <row r="3310" spans="1:18">
      <c r="A3310" s="322" t="s">
        <v>305</v>
      </c>
      <c r="C3310" s="325">
        <v>1392249310</v>
      </c>
      <c r="D3310" s="322" t="s">
        <v>992</v>
      </c>
    </row>
    <row r="3311" spans="1:18">
      <c r="A3311" s="322" t="s">
        <v>305</v>
      </c>
      <c r="C3311" s="325">
        <v>1392249320</v>
      </c>
      <c r="D3311" s="322" t="s">
        <v>993</v>
      </c>
    </row>
    <row r="3312" spans="1:18">
      <c r="A3312" s="322" t="s">
        <v>305</v>
      </c>
      <c r="C3312" s="325">
        <v>1392249900</v>
      </c>
      <c r="D3312" s="322" t="s">
        <v>994</v>
      </c>
      <c r="E3312" s="455">
        <v>12235</v>
      </c>
      <c r="F3312" s="455">
        <v>47040</v>
      </c>
      <c r="G3312" s="455">
        <v>227729</v>
      </c>
      <c r="H3312" s="455">
        <v>57712</v>
      </c>
      <c r="I3312" s="455">
        <v>22850</v>
      </c>
      <c r="J3312" s="455">
        <v>12812</v>
      </c>
      <c r="K3312" s="455">
        <v>59450</v>
      </c>
      <c r="L3312" s="455">
        <v>21221</v>
      </c>
      <c r="M3312" s="455">
        <v>105016</v>
      </c>
      <c r="N3312" s="455">
        <v>13387</v>
      </c>
      <c r="O3312" s="455">
        <v>440773</v>
      </c>
      <c r="P3312" s="455">
        <v>285096</v>
      </c>
      <c r="Q3312" s="455">
        <v>292329</v>
      </c>
      <c r="R3312" s="455">
        <v>177816</v>
      </c>
    </row>
    <row r="3313" spans="1:18">
      <c r="A3313" s="322" t="s">
        <v>305</v>
      </c>
      <c r="C3313" s="325">
        <v>1392249910</v>
      </c>
      <c r="D3313" s="322" t="s">
        <v>995</v>
      </c>
      <c r="E3313" s="455">
        <v>2183</v>
      </c>
      <c r="F3313" s="455">
        <v>2688</v>
      </c>
      <c r="G3313" s="455">
        <v>48536</v>
      </c>
      <c r="H3313" s="455">
        <v>30749</v>
      </c>
      <c r="I3313" s="455">
        <v>8301</v>
      </c>
      <c r="J3313" s="455">
        <v>2201</v>
      </c>
      <c r="K3313" s="455">
        <v>19376</v>
      </c>
      <c r="L3313" s="455">
        <v>1876</v>
      </c>
      <c r="M3313" s="455">
        <v>1841</v>
      </c>
    </row>
    <row r="3314" spans="1:18">
      <c r="A3314" s="322" t="s">
        <v>305</v>
      </c>
      <c r="C3314" s="325">
        <v>1392249920</v>
      </c>
      <c r="D3314" s="322" t="s">
        <v>996</v>
      </c>
      <c r="E3314" s="455">
        <v>10052</v>
      </c>
      <c r="F3314" s="455">
        <v>41980</v>
      </c>
      <c r="G3314" s="455">
        <v>115076</v>
      </c>
      <c r="H3314" s="455">
        <v>52337</v>
      </c>
      <c r="I3314" s="455">
        <v>14549</v>
      </c>
      <c r="J3314" s="455">
        <v>10661</v>
      </c>
      <c r="K3314" s="455">
        <v>37154</v>
      </c>
      <c r="L3314" s="455">
        <v>17374</v>
      </c>
      <c r="M3314" s="455">
        <v>4205</v>
      </c>
    </row>
    <row r="3315" spans="1:18">
      <c r="A3315" s="322" t="s">
        <v>305</v>
      </c>
      <c r="C3315" s="325">
        <v>1392295300</v>
      </c>
      <c r="D3315" s="322" t="s">
        <v>997</v>
      </c>
      <c r="I3315" s="455">
        <v>400</v>
      </c>
      <c r="J3315" s="455">
        <v>1050</v>
      </c>
      <c r="K3315" s="455">
        <v>984</v>
      </c>
    </row>
    <row r="3316" spans="1:18">
      <c r="A3316" s="322" t="s">
        <v>305</v>
      </c>
      <c r="C3316" s="325">
        <v>1392295700</v>
      </c>
      <c r="D3316" s="322" t="s">
        <v>998</v>
      </c>
      <c r="E3316" s="455">
        <v>2010365</v>
      </c>
      <c r="F3316" s="455">
        <v>977234</v>
      </c>
      <c r="G3316" s="455">
        <v>665694</v>
      </c>
      <c r="H3316" s="455">
        <v>871661</v>
      </c>
      <c r="I3316" s="455">
        <v>263173</v>
      </c>
      <c r="J3316" s="455">
        <v>826</v>
      </c>
      <c r="O3316" s="455">
        <v>70</v>
      </c>
    </row>
    <row r="3317" spans="1:18">
      <c r="A3317" s="322" t="s">
        <v>305</v>
      </c>
      <c r="C3317" s="325">
        <v>1392299000</v>
      </c>
      <c r="D3317" s="322" t="s">
        <v>999</v>
      </c>
      <c r="E3317" s="455">
        <v>45310</v>
      </c>
      <c r="F3317" s="455">
        <v>62036</v>
      </c>
      <c r="G3317" s="455">
        <v>102719</v>
      </c>
      <c r="H3317" s="455">
        <v>184672</v>
      </c>
      <c r="I3317" s="455">
        <v>236654</v>
      </c>
      <c r="J3317" s="455">
        <v>139982</v>
      </c>
      <c r="K3317" s="455">
        <v>170402</v>
      </c>
      <c r="L3317" s="455">
        <v>253840</v>
      </c>
      <c r="M3317" s="455">
        <v>316918</v>
      </c>
    </row>
    <row r="3318" spans="1:18">
      <c r="A3318" s="322" t="s">
        <v>305</v>
      </c>
      <c r="C3318" s="325">
        <v>1392299700</v>
      </c>
      <c r="D3318" s="322" t="s">
        <v>1000</v>
      </c>
    </row>
    <row r="3319" spans="1:18">
      <c r="A3319" s="322" t="s">
        <v>305</v>
      </c>
      <c r="C3319" s="325">
        <v>1392299900</v>
      </c>
      <c r="D3319" s="322" t="s">
        <v>1001</v>
      </c>
      <c r="N3319" s="455">
        <v>291616</v>
      </c>
      <c r="O3319" s="455">
        <v>367106</v>
      </c>
      <c r="P3319" s="455">
        <v>396950</v>
      </c>
      <c r="Q3319" s="455">
        <v>426913</v>
      </c>
      <c r="R3319" s="455">
        <v>383935</v>
      </c>
    </row>
    <row r="3320" spans="1:18">
      <c r="A3320" s="322" t="s">
        <v>305</v>
      </c>
      <c r="C3320" s="325">
        <v>1393120000</v>
      </c>
      <c r="D3320" s="322" t="s">
        <v>1002</v>
      </c>
    </row>
    <row r="3321" spans="1:18">
      <c r="A3321" s="322" t="s">
        <v>305</v>
      </c>
      <c r="C3321" s="325">
        <v>1393130000</v>
      </c>
      <c r="D3321" s="322" t="s">
        <v>1003</v>
      </c>
    </row>
    <row r="3322" spans="1:18">
      <c r="A3322" s="322" t="s">
        <v>305</v>
      </c>
      <c r="C3322" s="325">
        <v>1392299300</v>
      </c>
      <c r="D3322" s="322" t="s">
        <v>1004</v>
      </c>
      <c r="R3322" s="455">
        <v>177</v>
      </c>
    </row>
    <row r="3323" spans="1:18">
      <c r="A3323" s="322" t="s">
        <v>305</v>
      </c>
      <c r="C3323" s="325">
        <v>1393199000</v>
      </c>
      <c r="D3323" s="322" t="s">
        <v>1005</v>
      </c>
    </row>
    <row r="3324" spans="1:18">
      <c r="A3324" s="322" t="s">
        <v>305</v>
      </c>
      <c r="C3324" s="325">
        <v>1394113000</v>
      </c>
      <c r="D3324" s="322" t="s">
        <v>1006</v>
      </c>
      <c r="K3324" s="455">
        <v>47663</v>
      </c>
      <c r="L3324" s="455">
        <v>26289</v>
      </c>
      <c r="M3324" s="455">
        <v>32275</v>
      </c>
      <c r="N3324" s="455">
        <v>43475</v>
      </c>
      <c r="O3324" s="455">
        <v>39840</v>
      </c>
      <c r="P3324" s="455">
        <v>21106</v>
      </c>
      <c r="Q3324" s="455">
        <v>31291</v>
      </c>
      <c r="R3324" s="455">
        <v>42007</v>
      </c>
    </row>
    <row r="3325" spans="1:18">
      <c r="A3325" s="322" t="s">
        <v>305</v>
      </c>
      <c r="C3325" s="325">
        <v>1394113300</v>
      </c>
      <c r="D3325" s="322" t="s">
        <v>1007</v>
      </c>
      <c r="J3325" s="455">
        <v>37842</v>
      </c>
    </row>
    <row r="3326" spans="1:18">
      <c r="A3326" s="322" t="s">
        <v>305</v>
      </c>
      <c r="C3326" s="325">
        <v>1394113500</v>
      </c>
      <c r="D3326" s="322" t="s">
        <v>1008</v>
      </c>
    </row>
    <row r="3327" spans="1:18">
      <c r="A3327" s="322" t="s">
        <v>305</v>
      </c>
      <c r="C3327" s="325">
        <v>1394115300</v>
      </c>
      <c r="D3327" s="322" t="s">
        <v>1009</v>
      </c>
    </row>
    <row r="3328" spans="1:18">
      <c r="A3328" s="322" t="s">
        <v>305</v>
      </c>
      <c r="C3328" s="325">
        <v>1394115500</v>
      </c>
      <c r="D3328" s="322" t="s">
        <v>1010</v>
      </c>
    </row>
    <row r="3329" spans="1:18">
      <c r="A3329" s="322" t="s">
        <v>305</v>
      </c>
      <c r="C3329" s="325">
        <v>1394116000</v>
      </c>
      <c r="D3329" s="322" t="s">
        <v>1011</v>
      </c>
    </row>
    <row r="3330" spans="1:18">
      <c r="A3330" s="322" t="s">
        <v>305</v>
      </c>
      <c r="C3330" s="325">
        <v>1394117000</v>
      </c>
      <c r="D3330" s="322" t="s">
        <v>1012</v>
      </c>
    </row>
    <row r="3331" spans="1:18">
      <c r="A3331" s="322" t="s">
        <v>305</v>
      </c>
      <c r="C3331" s="325">
        <v>1394119000</v>
      </c>
      <c r="D3331" s="322" t="s">
        <v>1013</v>
      </c>
    </row>
    <row r="3332" spans="1:18">
      <c r="A3332" s="322" t="s">
        <v>305</v>
      </c>
      <c r="C3332" s="325">
        <v>1394123300</v>
      </c>
      <c r="D3332" s="322" t="s">
        <v>1014</v>
      </c>
    </row>
    <row r="3333" spans="1:18">
      <c r="A3333" s="322" t="s">
        <v>305</v>
      </c>
      <c r="C3333" s="325">
        <v>1394123500</v>
      </c>
      <c r="D3333" s="322" t="s">
        <v>1015</v>
      </c>
    </row>
    <row r="3334" spans="1:18">
      <c r="A3334" s="322" t="s">
        <v>305</v>
      </c>
      <c r="C3334" s="325">
        <v>1394125300</v>
      </c>
      <c r="D3334" s="322" t="s">
        <v>1016</v>
      </c>
      <c r="G3334" s="455">
        <v>1627</v>
      </c>
    </row>
    <row r="3335" spans="1:18">
      <c r="A3335" s="322" t="s">
        <v>305</v>
      </c>
      <c r="C3335" s="325">
        <v>1394125500</v>
      </c>
      <c r="D3335" s="322" t="s">
        <v>1017</v>
      </c>
      <c r="E3335" s="455">
        <v>327863</v>
      </c>
      <c r="F3335" s="455">
        <v>574433</v>
      </c>
      <c r="G3335" s="455">
        <v>941530</v>
      </c>
      <c r="H3335" s="455">
        <v>903455</v>
      </c>
      <c r="I3335" s="455">
        <v>1005892</v>
      </c>
      <c r="J3335" s="455">
        <v>1129011</v>
      </c>
      <c r="K3335" s="455">
        <v>1611802</v>
      </c>
    </row>
    <row r="3336" spans="1:18">
      <c r="A3336" s="322" t="s">
        <v>305</v>
      </c>
      <c r="C3336" s="325">
        <v>1394125900</v>
      </c>
      <c r="D3336" s="322" t="s">
        <v>1018</v>
      </c>
    </row>
    <row r="3337" spans="1:18">
      <c r="A3337" s="322" t="s">
        <v>305</v>
      </c>
      <c r="C3337" s="325">
        <v>1394128000</v>
      </c>
      <c r="D3337" s="322" t="s">
        <v>1019</v>
      </c>
    </row>
    <row r="3338" spans="1:18">
      <c r="A3338" s="322" t="s">
        <v>305</v>
      </c>
      <c r="C3338" s="325">
        <v>1395101000</v>
      </c>
      <c r="D3338" s="322" t="s">
        <v>1020</v>
      </c>
      <c r="E3338" s="455">
        <v>210</v>
      </c>
    </row>
    <row r="3339" spans="1:18">
      <c r="A3339" s="322" t="s">
        <v>305</v>
      </c>
      <c r="C3339" s="325">
        <v>1395102000</v>
      </c>
      <c r="D3339" s="322" t="s">
        <v>1021</v>
      </c>
    </row>
    <row r="3340" spans="1:18">
      <c r="A3340" s="322" t="s">
        <v>305</v>
      </c>
      <c r="C3340" s="325">
        <v>1395103000</v>
      </c>
      <c r="D3340" s="322" t="s">
        <v>1022</v>
      </c>
      <c r="Q3340" s="455">
        <v>128633</v>
      </c>
      <c r="R3340" s="455">
        <v>95932</v>
      </c>
    </row>
    <row r="3341" spans="1:18">
      <c r="A3341" s="322" t="s">
        <v>305</v>
      </c>
      <c r="C3341" s="325">
        <v>1395105000</v>
      </c>
      <c r="D3341" s="322" t="s">
        <v>1023</v>
      </c>
    </row>
    <row r="3342" spans="1:18">
      <c r="A3342" s="322" t="s">
        <v>305</v>
      </c>
      <c r="C3342" s="325">
        <v>1395107000</v>
      </c>
      <c r="D3342" s="322" t="s">
        <v>1024</v>
      </c>
      <c r="E3342" s="455">
        <v>36</v>
      </c>
      <c r="F3342" s="455">
        <v>8615</v>
      </c>
      <c r="G3342" s="455">
        <v>20987</v>
      </c>
      <c r="I3342" s="455">
        <v>316</v>
      </c>
      <c r="R3342" s="455">
        <v>420</v>
      </c>
    </row>
    <row r="3343" spans="1:18">
      <c r="A3343" s="322" t="s">
        <v>305</v>
      </c>
      <c r="C3343" s="325">
        <v>1396110000</v>
      </c>
      <c r="D3343" s="322" t="s">
        <v>1025</v>
      </c>
    </row>
    <row r="3344" spans="1:18">
      <c r="A3344" s="322" t="s">
        <v>305</v>
      </c>
      <c r="C3344" s="325">
        <v>1396130000</v>
      </c>
      <c r="D3344" s="322" t="s">
        <v>1026</v>
      </c>
    </row>
    <row r="3345" spans="1:18">
      <c r="A3345" s="322" t="s">
        <v>305</v>
      </c>
      <c r="C3345" s="325">
        <v>1396140000</v>
      </c>
      <c r="D3345" s="322" t="s">
        <v>1027</v>
      </c>
    </row>
    <row r="3346" spans="1:18">
      <c r="A3346" s="322" t="s">
        <v>305</v>
      </c>
      <c r="C3346" s="325">
        <v>1396162000</v>
      </c>
      <c r="D3346" s="322" t="s">
        <v>1028</v>
      </c>
      <c r="E3346" s="455">
        <v>34586</v>
      </c>
      <c r="F3346" s="455">
        <v>90058</v>
      </c>
      <c r="G3346" s="455">
        <v>90215</v>
      </c>
      <c r="H3346" s="455">
        <v>100840</v>
      </c>
      <c r="I3346" s="455">
        <v>93331</v>
      </c>
      <c r="J3346" s="455">
        <v>103174</v>
      </c>
      <c r="K3346" s="455">
        <v>102522</v>
      </c>
      <c r="L3346" s="455">
        <v>146481</v>
      </c>
      <c r="M3346" s="455">
        <v>111893</v>
      </c>
      <c r="N3346" s="455">
        <v>11910</v>
      </c>
      <c r="O3346" s="455">
        <v>48097</v>
      </c>
      <c r="P3346" s="455">
        <v>113950</v>
      </c>
      <c r="Q3346" s="455">
        <v>170744</v>
      </c>
      <c r="R3346" s="455">
        <v>112977</v>
      </c>
    </row>
    <row r="3347" spans="1:18">
      <c r="A3347" s="322" t="s">
        <v>305</v>
      </c>
      <c r="C3347" s="325">
        <v>1396165000</v>
      </c>
      <c r="D3347" s="322" t="s">
        <v>1029</v>
      </c>
      <c r="M3347" s="455">
        <v>55</v>
      </c>
      <c r="N3347" s="455">
        <v>129</v>
      </c>
      <c r="O3347" s="455">
        <v>10</v>
      </c>
      <c r="P3347" s="455">
        <v>5</v>
      </c>
    </row>
    <row r="3348" spans="1:18">
      <c r="A3348" s="322" t="s">
        <v>305</v>
      </c>
      <c r="C3348" s="325">
        <v>1396168000</v>
      </c>
      <c r="D3348" s="322" t="s">
        <v>1030</v>
      </c>
      <c r="M3348" s="455">
        <v>535</v>
      </c>
    </row>
    <row r="3349" spans="1:18">
      <c r="A3349" s="322" t="s">
        <v>305</v>
      </c>
      <c r="C3349" s="325">
        <v>1396173000</v>
      </c>
      <c r="D3349" s="322" t="s">
        <v>1031</v>
      </c>
    </row>
    <row r="3350" spans="1:18">
      <c r="A3350" s="322" t="s">
        <v>305</v>
      </c>
      <c r="C3350" s="325">
        <v>1396175000</v>
      </c>
      <c r="D3350" s="322" t="s">
        <v>1032</v>
      </c>
    </row>
    <row r="3351" spans="1:18">
      <c r="A3351" s="322" t="s">
        <v>305</v>
      </c>
      <c r="C3351" s="325">
        <v>1396177000</v>
      </c>
      <c r="D3351" s="322" t="s">
        <v>1033</v>
      </c>
    </row>
    <row r="3352" spans="1:18">
      <c r="A3352" s="322" t="s">
        <v>305</v>
      </c>
      <c r="C3352" s="325">
        <v>1399115000</v>
      </c>
      <c r="D3352" s="322" t="s">
        <v>1034</v>
      </c>
    </row>
    <row r="3353" spans="1:18">
      <c r="A3353" s="322" t="s">
        <v>305</v>
      </c>
      <c r="C3353" s="325">
        <v>1399117000</v>
      </c>
      <c r="D3353" s="322" t="s">
        <v>1035</v>
      </c>
    </row>
    <row r="3354" spans="1:18">
      <c r="A3354" s="322" t="s">
        <v>305</v>
      </c>
      <c r="C3354" s="325">
        <v>1399123000</v>
      </c>
      <c r="D3354" s="322" t="s">
        <v>1036</v>
      </c>
    </row>
    <row r="3355" spans="1:18">
      <c r="A3355" s="322" t="s">
        <v>305</v>
      </c>
      <c r="C3355" s="325">
        <v>1399125000</v>
      </c>
      <c r="D3355" s="322" t="s">
        <v>1037</v>
      </c>
    </row>
    <row r="3356" spans="1:18">
      <c r="A3356" s="322" t="s">
        <v>305</v>
      </c>
      <c r="C3356" s="325">
        <v>1399127000</v>
      </c>
      <c r="D3356" s="322" t="s">
        <v>1038</v>
      </c>
    </row>
    <row r="3357" spans="1:18">
      <c r="A3357" s="322" t="s">
        <v>305</v>
      </c>
      <c r="C3357" s="325">
        <v>1399130000</v>
      </c>
      <c r="D3357" s="322" t="s">
        <v>1039</v>
      </c>
    </row>
    <row r="3358" spans="1:18">
      <c r="A3358" s="322" t="s">
        <v>305</v>
      </c>
      <c r="C3358" s="325">
        <v>1399140000</v>
      </c>
      <c r="D3358" s="322" t="s">
        <v>1040</v>
      </c>
    </row>
    <row r="3359" spans="1:18">
      <c r="A3359" s="322" t="s">
        <v>305</v>
      </c>
      <c r="C3359" s="325">
        <v>1399150000</v>
      </c>
      <c r="D3359" s="322" t="s">
        <v>1041</v>
      </c>
    </row>
    <row r="3360" spans="1:18">
      <c r="A3360" s="322" t="s">
        <v>305</v>
      </c>
      <c r="C3360" s="325">
        <v>1399160000</v>
      </c>
      <c r="D3360" s="322" t="s">
        <v>1042</v>
      </c>
      <c r="E3360" s="455">
        <v>1058444</v>
      </c>
      <c r="F3360" s="455">
        <v>1049807</v>
      </c>
      <c r="G3360" s="455">
        <v>2392611</v>
      </c>
      <c r="H3360" s="455">
        <v>1716211</v>
      </c>
      <c r="I3360" s="455">
        <v>620534</v>
      </c>
      <c r="J3360" s="455">
        <v>680714</v>
      </c>
      <c r="K3360" s="455">
        <v>700293</v>
      </c>
      <c r="L3360" s="455">
        <v>793651</v>
      </c>
      <c r="M3360" s="455">
        <v>575639</v>
      </c>
      <c r="N3360" s="455">
        <v>12136</v>
      </c>
      <c r="O3360" s="455">
        <v>1029476</v>
      </c>
      <c r="P3360" s="455">
        <v>985871</v>
      </c>
      <c r="Q3360" s="455">
        <v>694370</v>
      </c>
      <c r="R3360" s="455">
        <v>614612</v>
      </c>
    </row>
    <row r="3361" spans="1:18">
      <c r="A3361" s="322" t="s">
        <v>305</v>
      </c>
      <c r="C3361" s="325">
        <v>1411100000</v>
      </c>
      <c r="D3361" s="322" t="s">
        <v>1043</v>
      </c>
      <c r="E3361" s="455">
        <v>6142</v>
      </c>
      <c r="F3361" s="455">
        <v>5889</v>
      </c>
      <c r="G3361" s="455">
        <v>55</v>
      </c>
      <c r="J3361" s="455">
        <v>79</v>
      </c>
      <c r="K3361" s="455">
        <v>79</v>
      </c>
      <c r="L3361" s="455">
        <v>95</v>
      </c>
      <c r="M3361" s="455">
        <v>321</v>
      </c>
      <c r="N3361" s="455">
        <v>1179</v>
      </c>
      <c r="O3361" s="455">
        <v>1236</v>
      </c>
      <c r="P3361" s="455">
        <v>929</v>
      </c>
      <c r="Q3361" s="455">
        <v>351</v>
      </c>
      <c r="R3361" s="455">
        <v>175</v>
      </c>
    </row>
    <row r="3362" spans="1:18">
      <c r="A3362" s="322" t="s">
        <v>305</v>
      </c>
      <c r="C3362" s="325">
        <v>1411100010</v>
      </c>
      <c r="D3362" s="322" t="s">
        <v>1044</v>
      </c>
      <c r="E3362" s="455">
        <v>5822</v>
      </c>
      <c r="F3362" s="455">
        <v>2871</v>
      </c>
      <c r="L3362" s="455">
        <v>42</v>
      </c>
      <c r="M3362" s="455">
        <v>42</v>
      </c>
      <c r="N3362" s="455">
        <v>2</v>
      </c>
      <c r="O3362" s="455">
        <v>87</v>
      </c>
      <c r="P3362" s="455">
        <v>55</v>
      </c>
    </row>
    <row r="3363" spans="1:18">
      <c r="A3363" s="322" t="s">
        <v>305</v>
      </c>
      <c r="C3363" s="325">
        <v>1411100020</v>
      </c>
      <c r="D3363" s="322" t="s">
        <v>1045</v>
      </c>
      <c r="J3363" s="455">
        <v>47</v>
      </c>
      <c r="K3363" s="455">
        <v>58</v>
      </c>
      <c r="N3363" s="455">
        <v>11</v>
      </c>
      <c r="O3363" s="455">
        <v>37</v>
      </c>
      <c r="P3363" s="455">
        <v>8</v>
      </c>
    </row>
    <row r="3364" spans="1:18">
      <c r="A3364" s="322" t="s">
        <v>305</v>
      </c>
      <c r="C3364" s="325">
        <v>1411100030</v>
      </c>
      <c r="D3364" s="322" t="s">
        <v>1046</v>
      </c>
      <c r="F3364" s="455">
        <v>1345</v>
      </c>
      <c r="J3364" s="455">
        <v>32</v>
      </c>
      <c r="K3364" s="455">
        <v>3</v>
      </c>
      <c r="M3364" s="455">
        <v>10</v>
      </c>
      <c r="N3364" s="455">
        <v>229</v>
      </c>
      <c r="O3364" s="455">
        <v>105</v>
      </c>
      <c r="P3364" s="455">
        <v>120</v>
      </c>
    </row>
    <row r="3365" spans="1:18">
      <c r="A3365" s="322" t="s">
        <v>305</v>
      </c>
      <c r="C3365" s="325">
        <v>1411100040</v>
      </c>
      <c r="D3365" s="322" t="s">
        <v>1047</v>
      </c>
      <c r="E3365" s="455">
        <v>27</v>
      </c>
      <c r="F3365" s="455">
        <v>33</v>
      </c>
      <c r="G3365" s="455">
        <v>25</v>
      </c>
      <c r="K3365" s="455">
        <v>16</v>
      </c>
      <c r="L3365" s="455">
        <v>22</v>
      </c>
      <c r="M3365" s="455">
        <v>207</v>
      </c>
      <c r="N3365" s="455">
        <v>580</v>
      </c>
      <c r="O3365" s="455">
        <v>585</v>
      </c>
      <c r="P3365" s="455">
        <v>252</v>
      </c>
    </row>
    <row r="3366" spans="1:18">
      <c r="A3366" s="322" t="s">
        <v>305</v>
      </c>
      <c r="C3366" s="325">
        <v>1411100080</v>
      </c>
      <c r="D3366" s="322" t="s">
        <v>1048</v>
      </c>
      <c r="E3366" s="455">
        <v>293</v>
      </c>
      <c r="F3366" s="455">
        <v>1640</v>
      </c>
      <c r="G3366" s="455">
        <v>30</v>
      </c>
      <c r="K3366" s="455">
        <v>2</v>
      </c>
      <c r="L3366" s="455">
        <v>31</v>
      </c>
      <c r="M3366" s="455">
        <v>62</v>
      </c>
      <c r="N3366" s="455">
        <v>357</v>
      </c>
      <c r="O3366" s="455">
        <v>422</v>
      </c>
      <c r="P3366" s="455">
        <v>494</v>
      </c>
    </row>
    <row r="3367" spans="1:18">
      <c r="A3367" s="322" t="s">
        <v>305</v>
      </c>
      <c r="C3367" s="325">
        <v>1412112000</v>
      </c>
      <c r="D3367" s="322" t="s">
        <v>1049</v>
      </c>
      <c r="E3367" s="455">
        <v>627520</v>
      </c>
      <c r="F3367" s="455">
        <v>568630</v>
      </c>
      <c r="G3367" s="455">
        <v>586899</v>
      </c>
      <c r="H3367" s="455">
        <v>558645</v>
      </c>
      <c r="I3367" s="455">
        <v>452565</v>
      </c>
      <c r="J3367" s="455">
        <v>515365</v>
      </c>
      <c r="K3367" s="455">
        <v>625412</v>
      </c>
      <c r="L3367" s="455">
        <v>663338</v>
      </c>
      <c r="M3367" s="455">
        <v>490776</v>
      </c>
      <c r="N3367" s="455">
        <v>526815</v>
      </c>
      <c r="O3367" s="455">
        <v>488522</v>
      </c>
      <c r="P3367" s="455">
        <v>670895</v>
      </c>
      <c r="Q3367" s="455">
        <v>722486</v>
      </c>
      <c r="R3367" s="455">
        <v>651067</v>
      </c>
    </row>
    <row r="3368" spans="1:18">
      <c r="A3368" s="322" t="s">
        <v>305</v>
      </c>
      <c r="C3368" s="325">
        <v>1412113000</v>
      </c>
      <c r="D3368" s="322" t="s">
        <v>1050</v>
      </c>
      <c r="E3368" s="455">
        <v>186768</v>
      </c>
      <c r="F3368" s="455">
        <v>278486</v>
      </c>
      <c r="G3368" s="455">
        <v>384928</v>
      </c>
      <c r="H3368" s="455">
        <v>262536</v>
      </c>
      <c r="I3368" s="455">
        <v>217403</v>
      </c>
      <c r="J3368" s="455">
        <v>265044</v>
      </c>
      <c r="K3368" s="455">
        <v>185549</v>
      </c>
      <c r="L3368" s="455">
        <v>225310</v>
      </c>
      <c r="M3368" s="455">
        <v>192543</v>
      </c>
      <c r="N3368" s="455">
        <v>181607</v>
      </c>
      <c r="O3368" s="455">
        <v>286412</v>
      </c>
      <c r="P3368" s="455">
        <v>157811</v>
      </c>
      <c r="Q3368" s="455">
        <v>121407</v>
      </c>
      <c r="R3368" s="455">
        <v>88822</v>
      </c>
    </row>
    <row r="3369" spans="1:18">
      <c r="A3369" s="322" t="s">
        <v>305</v>
      </c>
      <c r="C3369" s="325">
        <v>1412124000</v>
      </c>
      <c r="D3369" s="322" t="s">
        <v>1051</v>
      </c>
      <c r="E3369" s="455">
        <v>311919</v>
      </c>
      <c r="F3369" s="455">
        <v>558431</v>
      </c>
      <c r="G3369" s="455">
        <v>729796</v>
      </c>
      <c r="H3369" s="455">
        <v>544729</v>
      </c>
      <c r="I3369" s="455">
        <v>326966</v>
      </c>
      <c r="J3369" s="455">
        <v>440031</v>
      </c>
      <c r="K3369" s="455">
        <v>538241</v>
      </c>
      <c r="L3369" s="455">
        <v>473854</v>
      </c>
      <c r="M3369" s="455">
        <v>450222</v>
      </c>
      <c r="N3369" s="455">
        <v>515150</v>
      </c>
      <c r="O3369" s="455">
        <v>457423</v>
      </c>
      <c r="P3369" s="455">
        <v>348057</v>
      </c>
      <c r="Q3369" s="455">
        <v>314258</v>
      </c>
      <c r="R3369" s="455">
        <v>320823</v>
      </c>
    </row>
    <row r="3370" spans="1:18">
      <c r="A3370" s="322" t="s">
        <v>305</v>
      </c>
      <c r="C3370" s="325">
        <v>1412125000</v>
      </c>
      <c r="D3370" s="322" t="s">
        <v>1052</v>
      </c>
      <c r="E3370" s="455">
        <v>195038</v>
      </c>
      <c r="F3370" s="455">
        <v>285232</v>
      </c>
      <c r="G3370" s="455">
        <v>318181</v>
      </c>
      <c r="H3370" s="455">
        <v>141466</v>
      </c>
      <c r="I3370" s="455">
        <v>79154</v>
      </c>
      <c r="J3370" s="455">
        <v>128700</v>
      </c>
      <c r="K3370" s="455">
        <v>126409</v>
      </c>
      <c r="L3370" s="455">
        <v>96787</v>
      </c>
      <c r="M3370" s="455">
        <v>85287</v>
      </c>
      <c r="N3370" s="455">
        <v>97117</v>
      </c>
      <c r="O3370" s="455">
        <v>79801</v>
      </c>
      <c r="P3370" s="455">
        <v>109281</v>
      </c>
      <c r="Q3370" s="455">
        <v>62015</v>
      </c>
      <c r="R3370" s="455">
        <v>65681</v>
      </c>
    </row>
    <row r="3371" spans="1:18">
      <c r="A3371" s="322" t="s">
        <v>305</v>
      </c>
      <c r="C3371" s="325">
        <v>1412212000</v>
      </c>
      <c r="D3371" s="322" t="s">
        <v>1053</v>
      </c>
      <c r="E3371" s="455">
        <v>12091</v>
      </c>
      <c r="F3371" s="455">
        <v>1413</v>
      </c>
      <c r="G3371" s="455">
        <v>732</v>
      </c>
      <c r="H3371" s="455">
        <v>973</v>
      </c>
      <c r="I3371" s="455">
        <v>11598</v>
      </c>
      <c r="J3371" s="455">
        <v>35</v>
      </c>
      <c r="K3371" s="455">
        <v>138334</v>
      </c>
      <c r="L3371" s="455">
        <v>234698</v>
      </c>
      <c r="M3371" s="455">
        <v>62977</v>
      </c>
      <c r="N3371" s="455">
        <v>55090</v>
      </c>
      <c r="O3371" s="455">
        <v>165253</v>
      </c>
      <c r="P3371" s="455">
        <v>172271</v>
      </c>
      <c r="Q3371" s="455">
        <v>151334</v>
      </c>
      <c r="R3371" s="455">
        <v>112017</v>
      </c>
    </row>
    <row r="3372" spans="1:18">
      <c r="A3372" s="322" t="s">
        <v>305</v>
      </c>
      <c r="C3372" s="325">
        <v>1412213000</v>
      </c>
      <c r="D3372" s="322" t="s">
        <v>1054</v>
      </c>
      <c r="E3372" s="455">
        <v>16437</v>
      </c>
      <c r="F3372" s="455">
        <v>86436</v>
      </c>
      <c r="G3372" s="455">
        <v>25173</v>
      </c>
      <c r="H3372" s="455">
        <v>101847</v>
      </c>
      <c r="I3372" s="455">
        <v>49172</v>
      </c>
      <c r="J3372" s="455">
        <v>71761</v>
      </c>
      <c r="K3372" s="455">
        <v>20781</v>
      </c>
      <c r="L3372" s="455">
        <v>25974</v>
      </c>
      <c r="M3372" s="455">
        <v>34370</v>
      </c>
      <c r="N3372" s="455">
        <v>41068</v>
      </c>
      <c r="O3372" s="455">
        <v>27710</v>
      </c>
      <c r="P3372" s="455">
        <v>30480</v>
      </c>
      <c r="Q3372" s="455">
        <v>19665</v>
      </c>
      <c r="R3372" s="455">
        <v>17438</v>
      </c>
    </row>
    <row r="3373" spans="1:18">
      <c r="A3373" s="322" t="s">
        <v>305</v>
      </c>
      <c r="C3373" s="325">
        <v>1412224000</v>
      </c>
      <c r="D3373" s="322" t="s">
        <v>1055</v>
      </c>
      <c r="E3373" s="455">
        <v>7634</v>
      </c>
      <c r="F3373" s="455">
        <v>160502</v>
      </c>
      <c r="G3373" s="455">
        <v>35435</v>
      </c>
      <c r="H3373" s="455">
        <v>81696</v>
      </c>
      <c r="I3373" s="455">
        <v>21396</v>
      </c>
      <c r="J3373" s="455">
        <v>37470</v>
      </c>
      <c r="K3373" s="455">
        <v>45386</v>
      </c>
      <c r="L3373" s="455">
        <v>18720</v>
      </c>
      <c r="M3373" s="455">
        <v>12853</v>
      </c>
      <c r="N3373" s="455">
        <v>38315</v>
      </c>
      <c r="O3373" s="455">
        <v>52076</v>
      </c>
      <c r="P3373" s="455">
        <v>31821</v>
      </c>
      <c r="Q3373" s="455">
        <v>27777</v>
      </c>
      <c r="R3373" s="455">
        <v>21168</v>
      </c>
    </row>
    <row r="3374" spans="1:18">
      <c r="A3374" s="322" t="s">
        <v>305</v>
      </c>
      <c r="C3374" s="325">
        <v>1412225000</v>
      </c>
      <c r="D3374" s="322" t="s">
        <v>1056</v>
      </c>
      <c r="E3374" s="455">
        <v>592</v>
      </c>
      <c r="H3374" s="455">
        <v>4</v>
      </c>
      <c r="I3374" s="455">
        <v>1</v>
      </c>
      <c r="M3374" s="455">
        <v>680</v>
      </c>
      <c r="N3374" s="455">
        <v>532</v>
      </c>
      <c r="O3374" s="455">
        <v>3592</v>
      </c>
      <c r="P3374" s="455">
        <v>340</v>
      </c>
      <c r="Q3374" s="455">
        <v>2539</v>
      </c>
    </row>
    <row r="3375" spans="1:18">
      <c r="A3375" s="322" t="s">
        <v>305</v>
      </c>
      <c r="C3375" s="325">
        <v>1412301300</v>
      </c>
      <c r="D3375" s="322" t="s">
        <v>1057</v>
      </c>
      <c r="E3375" s="455">
        <v>1478507</v>
      </c>
      <c r="F3375" s="455">
        <v>1129733</v>
      </c>
      <c r="G3375" s="455">
        <v>1077085</v>
      </c>
      <c r="H3375" s="455">
        <v>1158297</v>
      </c>
      <c r="I3375" s="455">
        <v>189037</v>
      </c>
      <c r="J3375" s="455">
        <v>165201</v>
      </c>
      <c r="K3375" s="455">
        <v>295132</v>
      </c>
      <c r="L3375" s="455">
        <v>317689</v>
      </c>
      <c r="M3375" s="455">
        <v>257587</v>
      </c>
      <c r="N3375" s="455">
        <v>507263</v>
      </c>
      <c r="O3375" s="455">
        <v>590344</v>
      </c>
      <c r="P3375" s="455">
        <v>822290</v>
      </c>
      <c r="Q3375" s="455">
        <v>457182</v>
      </c>
      <c r="R3375" s="455">
        <v>456427</v>
      </c>
    </row>
    <row r="3376" spans="1:18">
      <c r="A3376" s="322" t="s">
        <v>305</v>
      </c>
      <c r="C3376" s="325">
        <v>1412302300</v>
      </c>
      <c r="D3376" s="322" t="s">
        <v>1058</v>
      </c>
      <c r="E3376" s="455">
        <v>163884</v>
      </c>
      <c r="F3376" s="455">
        <v>587630</v>
      </c>
      <c r="G3376" s="455">
        <v>752348</v>
      </c>
      <c r="H3376" s="455">
        <v>665960</v>
      </c>
      <c r="I3376" s="455">
        <v>528277</v>
      </c>
      <c r="J3376" s="455">
        <v>616009</v>
      </c>
      <c r="K3376" s="455">
        <v>540221</v>
      </c>
      <c r="L3376" s="455">
        <v>757383</v>
      </c>
      <c r="M3376" s="455">
        <v>782610</v>
      </c>
      <c r="N3376" s="455">
        <v>913298</v>
      </c>
      <c r="O3376" s="455">
        <v>754847</v>
      </c>
      <c r="P3376" s="455">
        <v>823983</v>
      </c>
      <c r="Q3376" s="455">
        <v>732657</v>
      </c>
      <c r="R3376" s="455">
        <v>584706</v>
      </c>
    </row>
    <row r="3377" spans="1:18">
      <c r="A3377" s="322" t="s">
        <v>305</v>
      </c>
      <c r="C3377" s="325">
        <v>1413111000</v>
      </c>
      <c r="D3377" s="322" t="s">
        <v>1059</v>
      </c>
      <c r="E3377" s="455">
        <v>11062</v>
      </c>
      <c r="F3377" s="455">
        <v>42258</v>
      </c>
      <c r="G3377" s="455">
        <v>47590</v>
      </c>
      <c r="H3377" s="455">
        <v>43431</v>
      </c>
      <c r="I3377" s="455">
        <v>14102</v>
      </c>
      <c r="J3377" s="455">
        <v>17334</v>
      </c>
      <c r="K3377" s="455">
        <v>12984</v>
      </c>
      <c r="L3377" s="455">
        <v>6233</v>
      </c>
      <c r="M3377" s="455">
        <v>5534</v>
      </c>
      <c r="N3377" s="455">
        <v>4861</v>
      </c>
      <c r="O3377" s="455">
        <v>22777</v>
      </c>
      <c r="P3377" s="455">
        <v>3555</v>
      </c>
      <c r="Q3377" s="455">
        <v>3516</v>
      </c>
      <c r="R3377" s="455">
        <v>4941</v>
      </c>
    </row>
    <row r="3378" spans="1:18">
      <c r="A3378" s="322" t="s">
        <v>305</v>
      </c>
      <c r="C3378" s="325">
        <v>1413112000</v>
      </c>
      <c r="D3378" s="322" t="s">
        <v>1060</v>
      </c>
      <c r="E3378" s="455">
        <v>9501</v>
      </c>
      <c r="F3378" s="455">
        <v>14925</v>
      </c>
      <c r="G3378" s="455">
        <v>23958</v>
      </c>
      <c r="H3378" s="455">
        <v>28491</v>
      </c>
      <c r="I3378" s="455">
        <v>15854</v>
      </c>
      <c r="J3378" s="455">
        <v>19389</v>
      </c>
      <c r="K3378" s="455">
        <v>12272</v>
      </c>
      <c r="L3378" s="455">
        <v>8989</v>
      </c>
      <c r="M3378" s="455">
        <v>11068</v>
      </c>
      <c r="N3378" s="455">
        <v>3102</v>
      </c>
      <c r="O3378" s="455">
        <v>262</v>
      </c>
      <c r="P3378" s="455">
        <v>8703</v>
      </c>
      <c r="Q3378" s="455">
        <v>21244</v>
      </c>
      <c r="R3378" s="455">
        <v>18962</v>
      </c>
    </row>
    <row r="3379" spans="1:18">
      <c r="A3379" s="322" t="s">
        <v>305</v>
      </c>
      <c r="C3379" s="325">
        <v>1413123000</v>
      </c>
      <c r="D3379" s="322" t="s">
        <v>1061</v>
      </c>
      <c r="E3379" s="455">
        <v>199718</v>
      </c>
      <c r="F3379" s="455">
        <v>66525</v>
      </c>
      <c r="G3379" s="455">
        <v>167349</v>
      </c>
      <c r="H3379" s="455">
        <v>74831</v>
      </c>
      <c r="I3379" s="455">
        <v>45865</v>
      </c>
      <c r="J3379" s="455">
        <v>22563</v>
      </c>
      <c r="K3379" s="455">
        <v>32050</v>
      </c>
      <c r="L3379" s="455">
        <v>54104</v>
      </c>
      <c r="M3379" s="455">
        <v>82678</v>
      </c>
      <c r="N3379" s="455">
        <v>62634</v>
      </c>
      <c r="O3379" s="455">
        <v>64366</v>
      </c>
      <c r="P3379" s="455">
        <v>40156</v>
      </c>
      <c r="Q3379" s="455">
        <v>70816</v>
      </c>
      <c r="R3379" s="455">
        <v>99298</v>
      </c>
    </row>
    <row r="3380" spans="1:18">
      <c r="A3380" s="322" t="s">
        <v>305</v>
      </c>
      <c r="C3380" s="325">
        <v>1413126000</v>
      </c>
      <c r="D3380" s="322" t="s">
        <v>1062</v>
      </c>
      <c r="E3380" s="455">
        <v>16742</v>
      </c>
      <c r="F3380" s="455">
        <v>1473</v>
      </c>
      <c r="G3380" s="455">
        <v>3354</v>
      </c>
      <c r="H3380" s="455">
        <v>40</v>
      </c>
      <c r="K3380" s="455">
        <v>10501</v>
      </c>
      <c r="L3380" s="455">
        <v>699</v>
      </c>
      <c r="N3380" s="455">
        <v>14313</v>
      </c>
      <c r="O3380" s="455">
        <v>45403</v>
      </c>
      <c r="P3380" s="455">
        <v>300</v>
      </c>
      <c r="Q3380" s="455">
        <v>1823</v>
      </c>
      <c r="R3380" s="455">
        <v>1193</v>
      </c>
    </row>
    <row r="3381" spans="1:18">
      <c r="A3381" s="322" t="s">
        <v>305</v>
      </c>
      <c r="C3381" s="325">
        <v>1413127000</v>
      </c>
      <c r="D3381" s="322" t="s">
        <v>1063</v>
      </c>
      <c r="E3381" s="455">
        <v>147553</v>
      </c>
      <c r="F3381" s="455">
        <v>110505</v>
      </c>
      <c r="G3381" s="455">
        <v>335848</v>
      </c>
      <c r="H3381" s="455">
        <v>305102</v>
      </c>
      <c r="I3381" s="455">
        <v>356866</v>
      </c>
      <c r="J3381" s="455">
        <v>34686</v>
      </c>
      <c r="K3381" s="455">
        <v>39623</v>
      </c>
      <c r="L3381" s="455">
        <v>42227</v>
      </c>
      <c r="M3381" s="455">
        <v>46539</v>
      </c>
      <c r="N3381" s="455">
        <v>45942</v>
      </c>
      <c r="O3381" s="455">
        <v>59641</v>
      </c>
      <c r="P3381" s="455">
        <v>56983</v>
      </c>
      <c r="Q3381" s="455">
        <v>86307</v>
      </c>
      <c r="R3381" s="455">
        <v>93335</v>
      </c>
    </row>
    <row r="3382" spans="1:18">
      <c r="A3382" s="322" t="s">
        <v>305</v>
      </c>
      <c r="C3382" s="325">
        <v>1413131000</v>
      </c>
      <c r="D3382" s="322" t="s">
        <v>1064</v>
      </c>
      <c r="E3382" s="455">
        <v>2116</v>
      </c>
      <c r="F3382" s="455">
        <v>34219</v>
      </c>
      <c r="G3382" s="455">
        <v>49909</v>
      </c>
      <c r="H3382" s="455">
        <v>155949</v>
      </c>
      <c r="I3382" s="455">
        <v>316622</v>
      </c>
      <c r="J3382" s="455">
        <v>544353</v>
      </c>
      <c r="K3382" s="455">
        <v>431964</v>
      </c>
      <c r="L3382" s="455">
        <v>355848</v>
      </c>
      <c r="M3382" s="455">
        <v>312069</v>
      </c>
      <c r="N3382" s="455">
        <v>331026</v>
      </c>
      <c r="O3382" s="455">
        <v>158853</v>
      </c>
      <c r="P3382" s="455">
        <v>42448</v>
      </c>
      <c r="Q3382" s="455">
        <v>26132</v>
      </c>
      <c r="R3382" s="455">
        <v>22474</v>
      </c>
    </row>
    <row r="3383" spans="1:18">
      <c r="A3383" s="322" t="s">
        <v>305</v>
      </c>
      <c r="C3383" s="325">
        <v>1413132000</v>
      </c>
      <c r="D3383" s="322" t="s">
        <v>1065</v>
      </c>
      <c r="E3383" s="455">
        <v>100978</v>
      </c>
      <c r="F3383" s="455">
        <v>28346</v>
      </c>
      <c r="G3383" s="455">
        <v>17358</v>
      </c>
      <c r="H3383" s="455">
        <v>20203</v>
      </c>
      <c r="I3383" s="455">
        <v>13411</v>
      </c>
      <c r="J3383" s="455">
        <v>1310</v>
      </c>
      <c r="K3383" s="455">
        <v>785</v>
      </c>
      <c r="L3383" s="455">
        <v>3003</v>
      </c>
      <c r="M3383" s="455">
        <v>1111</v>
      </c>
      <c r="N3383" s="455">
        <v>1897</v>
      </c>
      <c r="O3383" s="455">
        <v>10097</v>
      </c>
      <c r="P3383" s="455">
        <v>9565</v>
      </c>
      <c r="Q3383" s="455">
        <v>6270</v>
      </c>
      <c r="R3383" s="455">
        <v>8464</v>
      </c>
    </row>
    <row r="3384" spans="1:18">
      <c r="A3384" s="322" t="s">
        <v>305</v>
      </c>
      <c r="C3384" s="325">
        <v>1413143000</v>
      </c>
      <c r="D3384" s="322" t="s">
        <v>1066</v>
      </c>
      <c r="E3384" s="455">
        <v>209904</v>
      </c>
      <c r="F3384" s="455">
        <v>84944</v>
      </c>
      <c r="G3384" s="455">
        <v>175292</v>
      </c>
      <c r="H3384" s="455">
        <v>206184</v>
      </c>
      <c r="I3384" s="455">
        <v>71720</v>
      </c>
      <c r="J3384" s="455">
        <v>90020</v>
      </c>
      <c r="K3384" s="455">
        <v>135128</v>
      </c>
      <c r="L3384" s="455">
        <v>79891</v>
      </c>
      <c r="M3384" s="455">
        <v>118426</v>
      </c>
      <c r="N3384" s="455">
        <v>232692</v>
      </c>
      <c r="O3384" s="455">
        <v>187870</v>
      </c>
      <c r="P3384" s="455">
        <v>111073</v>
      </c>
      <c r="Q3384" s="455">
        <v>109172</v>
      </c>
      <c r="R3384" s="455">
        <v>83400</v>
      </c>
    </row>
    <row r="3385" spans="1:18">
      <c r="A3385" s="322" t="s">
        <v>305</v>
      </c>
      <c r="C3385" s="325">
        <v>1413146000</v>
      </c>
      <c r="D3385" s="322" t="s">
        <v>1067</v>
      </c>
      <c r="E3385" s="455">
        <v>517519</v>
      </c>
      <c r="F3385" s="455">
        <v>508555</v>
      </c>
      <c r="G3385" s="455">
        <v>535232</v>
      </c>
      <c r="H3385" s="455">
        <v>409186</v>
      </c>
      <c r="I3385" s="455">
        <v>389690</v>
      </c>
      <c r="J3385" s="455">
        <v>345520</v>
      </c>
      <c r="K3385" s="455">
        <v>191731</v>
      </c>
      <c r="L3385" s="455">
        <v>47100</v>
      </c>
      <c r="M3385" s="455">
        <v>37663</v>
      </c>
      <c r="N3385" s="455">
        <v>25989</v>
      </c>
      <c r="O3385" s="455">
        <v>74601</v>
      </c>
      <c r="P3385" s="455">
        <v>102209</v>
      </c>
      <c r="Q3385" s="455">
        <v>37644</v>
      </c>
      <c r="R3385" s="455">
        <v>15728</v>
      </c>
    </row>
    <row r="3386" spans="1:18">
      <c r="A3386" s="322" t="s">
        <v>305</v>
      </c>
      <c r="C3386" s="325">
        <v>1413147000</v>
      </c>
      <c r="D3386" s="322" t="s">
        <v>1068</v>
      </c>
      <c r="E3386" s="455">
        <v>824045</v>
      </c>
      <c r="F3386" s="455">
        <v>717679</v>
      </c>
      <c r="G3386" s="455">
        <v>1135150</v>
      </c>
      <c r="H3386" s="455">
        <v>635991</v>
      </c>
      <c r="I3386" s="455">
        <v>937190</v>
      </c>
      <c r="J3386" s="455">
        <v>961879</v>
      </c>
      <c r="K3386" s="455">
        <v>635794</v>
      </c>
      <c r="L3386" s="455">
        <v>747638</v>
      </c>
      <c r="M3386" s="455">
        <v>892750</v>
      </c>
      <c r="N3386" s="455">
        <v>982411</v>
      </c>
      <c r="O3386" s="455">
        <v>706911</v>
      </c>
      <c r="P3386" s="455">
        <v>503082</v>
      </c>
      <c r="Q3386" s="455">
        <v>381891</v>
      </c>
      <c r="R3386" s="455">
        <v>282838</v>
      </c>
    </row>
    <row r="3387" spans="1:18">
      <c r="A3387" s="322" t="s">
        <v>305</v>
      </c>
      <c r="C3387" s="325">
        <v>1413148000</v>
      </c>
      <c r="D3387" s="322" t="s">
        <v>1069</v>
      </c>
      <c r="E3387" s="455">
        <v>230663</v>
      </c>
      <c r="F3387" s="455">
        <v>221199</v>
      </c>
      <c r="G3387" s="455">
        <v>144300</v>
      </c>
      <c r="H3387" s="455">
        <v>239420</v>
      </c>
      <c r="I3387" s="455">
        <v>167934</v>
      </c>
      <c r="J3387" s="455">
        <v>183344</v>
      </c>
      <c r="K3387" s="455">
        <v>91451</v>
      </c>
      <c r="L3387" s="455">
        <v>112598</v>
      </c>
      <c r="M3387" s="455">
        <v>151603</v>
      </c>
      <c r="N3387" s="455">
        <v>283952</v>
      </c>
      <c r="O3387" s="455">
        <v>188081</v>
      </c>
      <c r="P3387" s="455">
        <v>102278</v>
      </c>
      <c r="Q3387" s="455">
        <v>111729</v>
      </c>
      <c r="R3387" s="455">
        <v>72521</v>
      </c>
    </row>
    <row r="3388" spans="1:18">
      <c r="A3388" s="322" t="s">
        <v>305</v>
      </c>
      <c r="C3388" s="325">
        <v>1413149000</v>
      </c>
      <c r="D3388" s="322" t="s">
        <v>1070</v>
      </c>
      <c r="E3388" s="455">
        <v>573291</v>
      </c>
      <c r="F3388" s="455">
        <v>506778</v>
      </c>
      <c r="G3388" s="455">
        <v>512935</v>
      </c>
      <c r="H3388" s="455">
        <v>425064</v>
      </c>
      <c r="I3388" s="455">
        <v>321056</v>
      </c>
      <c r="J3388" s="455">
        <v>269919</v>
      </c>
      <c r="K3388" s="455">
        <v>191918</v>
      </c>
      <c r="L3388" s="455">
        <v>189818</v>
      </c>
      <c r="M3388" s="455">
        <v>187293</v>
      </c>
      <c r="N3388" s="455">
        <v>297667</v>
      </c>
      <c r="O3388" s="455">
        <v>401877</v>
      </c>
      <c r="P3388" s="455">
        <v>271650</v>
      </c>
      <c r="Q3388" s="455">
        <v>229240</v>
      </c>
      <c r="R3388" s="455">
        <v>157920</v>
      </c>
    </row>
    <row r="3389" spans="1:18">
      <c r="A3389" s="322" t="s">
        <v>305</v>
      </c>
      <c r="C3389" s="325">
        <v>1413211000</v>
      </c>
      <c r="D3389" s="322" t="s">
        <v>1071</v>
      </c>
      <c r="E3389" s="455">
        <v>51309</v>
      </c>
      <c r="F3389" s="455">
        <v>3020</v>
      </c>
      <c r="G3389" s="455">
        <v>3095</v>
      </c>
      <c r="H3389" s="455">
        <v>778</v>
      </c>
      <c r="I3389" s="455">
        <v>623</v>
      </c>
      <c r="J3389" s="455">
        <v>8251</v>
      </c>
      <c r="K3389" s="455">
        <v>1705</v>
      </c>
      <c r="L3389" s="455">
        <v>928</v>
      </c>
      <c r="M3389" s="455">
        <v>949</v>
      </c>
    </row>
    <row r="3390" spans="1:18">
      <c r="A3390" s="322" t="s">
        <v>305</v>
      </c>
      <c r="C3390" s="325">
        <v>1413211500</v>
      </c>
      <c r="D3390" s="322" t="s">
        <v>1072</v>
      </c>
      <c r="N3390" s="455">
        <v>44898</v>
      </c>
      <c r="O3390" s="455">
        <v>64098</v>
      </c>
      <c r="P3390" s="455">
        <v>85350</v>
      </c>
      <c r="Q3390" s="455">
        <v>123096</v>
      </c>
      <c r="R3390" s="455">
        <v>74004</v>
      </c>
    </row>
    <row r="3391" spans="1:18">
      <c r="A3391" s="322" t="s">
        <v>305</v>
      </c>
      <c r="C3391" s="325">
        <v>1413212000</v>
      </c>
      <c r="D3391" s="322" t="s">
        <v>1073</v>
      </c>
      <c r="E3391" s="455">
        <v>156197</v>
      </c>
      <c r="F3391" s="455">
        <v>106066</v>
      </c>
      <c r="G3391" s="455">
        <v>93691</v>
      </c>
      <c r="H3391" s="455">
        <v>59062</v>
      </c>
      <c r="I3391" s="455">
        <v>39970</v>
      </c>
      <c r="J3391" s="455">
        <v>73398</v>
      </c>
      <c r="K3391" s="455">
        <v>30586</v>
      </c>
      <c r="L3391" s="455">
        <v>40971</v>
      </c>
      <c r="M3391" s="455">
        <v>32654</v>
      </c>
    </row>
    <row r="3392" spans="1:18">
      <c r="A3392" s="322" t="s">
        <v>305</v>
      </c>
      <c r="C3392" s="325">
        <v>1413213000</v>
      </c>
      <c r="D3392" s="322" t="s">
        <v>1074</v>
      </c>
      <c r="E3392" s="455">
        <v>106584</v>
      </c>
      <c r="F3392" s="455">
        <v>312385</v>
      </c>
      <c r="G3392" s="455">
        <v>127772</v>
      </c>
      <c r="H3392" s="455">
        <v>120921</v>
      </c>
      <c r="I3392" s="455">
        <v>26513</v>
      </c>
      <c r="J3392" s="455">
        <v>119503</v>
      </c>
      <c r="K3392" s="455">
        <v>151147</v>
      </c>
      <c r="L3392" s="455">
        <v>23310</v>
      </c>
      <c r="M3392" s="455">
        <v>22705</v>
      </c>
      <c r="N3392" s="455">
        <v>43383</v>
      </c>
      <c r="O3392" s="455">
        <v>19953</v>
      </c>
      <c r="P3392" s="455">
        <v>30138</v>
      </c>
      <c r="Q3392" s="455">
        <v>40901</v>
      </c>
      <c r="R3392" s="455">
        <v>32528</v>
      </c>
    </row>
    <row r="3393" spans="1:18">
      <c r="A3393" s="322" t="s">
        <v>305</v>
      </c>
      <c r="C3393" s="325">
        <v>1413220000</v>
      </c>
      <c r="D3393" s="322" t="s">
        <v>1075</v>
      </c>
      <c r="N3393" s="455">
        <v>196244</v>
      </c>
      <c r="O3393" s="455">
        <v>171915</v>
      </c>
      <c r="P3393" s="455">
        <v>106789</v>
      </c>
      <c r="Q3393" s="455">
        <v>61191</v>
      </c>
      <c r="R3393" s="455">
        <v>55468</v>
      </c>
    </row>
    <row r="3394" spans="1:18">
      <c r="A3394" s="322" t="s">
        <v>305</v>
      </c>
      <c r="C3394" s="325">
        <v>1413221000</v>
      </c>
      <c r="D3394" s="322" t="s">
        <v>1076</v>
      </c>
      <c r="E3394" s="455">
        <v>163046</v>
      </c>
      <c r="F3394" s="455">
        <v>147105</v>
      </c>
      <c r="G3394" s="455">
        <v>159748</v>
      </c>
      <c r="H3394" s="455">
        <v>122935</v>
      </c>
      <c r="I3394" s="455">
        <v>154525</v>
      </c>
      <c r="J3394" s="455">
        <v>171125</v>
      </c>
      <c r="K3394" s="455">
        <v>278770</v>
      </c>
      <c r="L3394" s="455">
        <v>248578</v>
      </c>
      <c r="M3394" s="455">
        <v>220086</v>
      </c>
    </row>
    <row r="3395" spans="1:18">
      <c r="A3395" s="322" t="s">
        <v>305</v>
      </c>
      <c r="C3395" s="325">
        <v>1413222000</v>
      </c>
      <c r="D3395" s="322" t="s">
        <v>1077</v>
      </c>
      <c r="E3395" s="455">
        <v>9535</v>
      </c>
      <c r="F3395" s="455">
        <v>6741</v>
      </c>
      <c r="G3395" s="455">
        <v>6682</v>
      </c>
      <c r="H3395" s="455">
        <v>1273</v>
      </c>
      <c r="I3395" s="455">
        <v>2023</v>
      </c>
      <c r="J3395" s="455">
        <v>3290</v>
      </c>
      <c r="K3395" s="455">
        <v>16390</v>
      </c>
      <c r="L3395" s="455">
        <v>27964</v>
      </c>
      <c r="M3395" s="455">
        <v>31149</v>
      </c>
    </row>
    <row r="3396" spans="1:18">
      <c r="A3396" s="322" t="s">
        <v>305</v>
      </c>
      <c r="C3396" s="325">
        <v>1413230000</v>
      </c>
      <c r="D3396" s="322" t="s">
        <v>1078</v>
      </c>
      <c r="E3396" s="455">
        <v>902599</v>
      </c>
      <c r="F3396" s="455">
        <v>726095</v>
      </c>
      <c r="G3396" s="455">
        <v>598158</v>
      </c>
      <c r="H3396" s="455">
        <v>460229</v>
      </c>
      <c r="I3396" s="455">
        <v>454498</v>
      </c>
      <c r="J3396" s="455">
        <v>420518</v>
      </c>
      <c r="K3396" s="455">
        <v>471344</v>
      </c>
      <c r="L3396" s="455">
        <v>487674</v>
      </c>
      <c r="M3396" s="455">
        <v>419791</v>
      </c>
      <c r="N3396" s="455">
        <v>362102</v>
      </c>
      <c r="O3396" s="455">
        <v>353487</v>
      </c>
      <c r="P3396" s="455">
        <v>381138</v>
      </c>
      <c r="Q3396" s="455">
        <v>373632</v>
      </c>
      <c r="R3396" s="455">
        <v>342683</v>
      </c>
    </row>
    <row r="3397" spans="1:18">
      <c r="A3397" s="322" t="s">
        <v>305</v>
      </c>
      <c r="C3397" s="325">
        <v>1413244200</v>
      </c>
      <c r="D3397" s="322" t="s">
        <v>1079</v>
      </c>
      <c r="E3397" s="455">
        <v>1271</v>
      </c>
      <c r="F3397" s="455">
        <v>6113</v>
      </c>
      <c r="G3397" s="455">
        <v>6522</v>
      </c>
      <c r="H3397" s="455">
        <v>3103</v>
      </c>
      <c r="I3397" s="455">
        <v>501</v>
      </c>
      <c r="J3397" s="455">
        <v>1347</v>
      </c>
      <c r="K3397" s="455">
        <v>2451</v>
      </c>
      <c r="L3397" s="455">
        <v>1827</v>
      </c>
      <c r="M3397" s="455">
        <v>18760</v>
      </c>
      <c r="N3397" s="455">
        <v>6740</v>
      </c>
      <c r="O3397" s="455">
        <v>2965</v>
      </c>
      <c r="P3397" s="455">
        <v>4258</v>
      </c>
      <c r="Q3397" s="455">
        <v>5068</v>
      </c>
      <c r="R3397" s="455">
        <v>763</v>
      </c>
    </row>
    <row r="3398" spans="1:18">
      <c r="A3398" s="322" t="s">
        <v>305</v>
      </c>
      <c r="C3398" s="325">
        <v>1413244400</v>
      </c>
      <c r="D3398" s="322" t="s">
        <v>1080</v>
      </c>
      <c r="F3398" s="455">
        <v>714179</v>
      </c>
      <c r="G3398" s="455">
        <v>587909</v>
      </c>
      <c r="H3398" s="455">
        <v>389612</v>
      </c>
      <c r="I3398" s="455">
        <v>299733</v>
      </c>
      <c r="J3398" s="455">
        <v>234800</v>
      </c>
      <c r="K3398" s="455">
        <v>256125</v>
      </c>
      <c r="L3398" s="455">
        <v>221691</v>
      </c>
      <c r="M3398" s="455">
        <v>206650</v>
      </c>
      <c r="N3398" s="455">
        <v>273712</v>
      </c>
      <c r="O3398" s="455">
        <v>250258</v>
      </c>
      <c r="P3398" s="455">
        <v>150367</v>
      </c>
      <c r="Q3398" s="455">
        <v>191013</v>
      </c>
      <c r="R3398" s="455">
        <v>172526</v>
      </c>
    </row>
    <row r="3399" spans="1:18">
      <c r="A3399" s="322" t="s">
        <v>305</v>
      </c>
      <c r="C3399" s="325">
        <v>1413244500</v>
      </c>
      <c r="D3399" s="322" t="s">
        <v>1081</v>
      </c>
      <c r="E3399" s="455">
        <v>854112</v>
      </c>
      <c r="F3399" s="455">
        <v>601949</v>
      </c>
      <c r="G3399" s="455">
        <v>703463</v>
      </c>
      <c r="H3399" s="455">
        <v>260308</v>
      </c>
      <c r="I3399" s="455">
        <v>152261</v>
      </c>
      <c r="J3399" s="455">
        <v>206529</v>
      </c>
      <c r="K3399" s="455">
        <v>206103</v>
      </c>
      <c r="L3399" s="455">
        <v>223818</v>
      </c>
      <c r="M3399" s="455">
        <v>172477</v>
      </c>
      <c r="N3399" s="455">
        <v>157478</v>
      </c>
      <c r="O3399" s="455">
        <v>160363</v>
      </c>
      <c r="P3399" s="455">
        <v>163126</v>
      </c>
      <c r="Q3399" s="455">
        <v>192874</v>
      </c>
      <c r="R3399" s="455">
        <v>219085</v>
      </c>
    </row>
    <row r="3400" spans="1:18">
      <c r="A3400" s="322" t="s">
        <v>305</v>
      </c>
      <c r="C3400" s="325">
        <v>1413244800</v>
      </c>
      <c r="D3400" s="322" t="s">
        <v>1082</v>
      </c>
      <c r="E3400" s="455">
        <v>974327</v>
      </c>
      <c r="F3400" s="455">
        <v>653537</v>
      </c>
      <c r="G3400" s="455">
        <v>1010835</v>
      </c>
      <c r="H3400" s="455">
        <v>540576</v>
      </c>
      <c r="I3400" s="455">
        <v>200380</v>
      </c>
      <c r="J3400" s="455">
        <v>200437</v>
      </c>
      <c r="K3400" s="455">
        <v>207336</v>
      </c>
      <c r="L3400" s="455">
        <v>253509</v>
      </c>
      <c r="M3400" s="455">
        <v>241697</v>
      </c>
      <c r="N3400" s="455">
        <v>247513</v>
      </c>
      <c r="O3400" s="455">
        <v>162085</v>
      </c>
      <c r="P3400" s="455">
        <v>172558</v>
      </c>
      <c r="Q3400" s="455">
        <v>191070</v>
      </c>
      <c r="R3400" s="455">
        <v>166523</v>
      </c>
    </row>
    <row r="3401" spans="1:18">
      <c r="A3401" s="322" t="s">
        <v>305</v>
      </c>
      <c r="C3401" s="325">
        <v>1413244900</v>
      </c>
      <c r="D3401" s="322" t="s">
        <v>1083</v>
      </c>
      <c r="E3401" s="455">
        <v>395453</v>
      </c>
      <c r="F3401" s="455">
        <v>354202</v>
      </c>
      <c r="G3401" s="455">
        <v>268674</v>
      </c>
      <c r="H3401" s="455">
        <v>221696</v>
      </c>
      <c r="I3401" s="455">
        <v>8399</v>
      </c>
      <c r="J3401" s="455">
        <v>182945</v>
      </c>
      <c r="K3401" s="455">
        <v>156410</v>
      </c>
      <c r="L3401" s="455">
        <v>97601</v>
      </c>
      <c r="M3401" s="455">
        <v>104616</v>
      </c>
      <c r="N3401" s="455">
        <v>31715</v>
      </c>
      <c r="O3401" s="455">
        <v>28787</v>
      </c>
      <c r="P3401" s="455">
        <v>43959</v>
      </c>
      <c r="Q3401" s="455">
        <v>41853</v>
      </c>
      <c r="R3401" s="455">
        <v>5335</v>
      </c>
    </row>
    <row r="3402" spans="1:18">
      <c r="A3402" s="322" t="s">
        <v>305</v>
      </c>
      <c r="C3402" s="325">
        <v>1413245500</v>
      </c>
      <c r="D3402" s="322" t="s">
        <v>1084</v>
      </c>
      <c r="E3402" s="455">
        <v>1519</v>
      </c>
      <c r="F3402" s="455">
        <v>122</v>
      </c>
      <c r="G3402" s="455">
        <v>2206</v>
      </c>
      <c r="H3402" s="455">
        <v>18793</v>
      </c>
      <c r="I3402" s="455">
        <v>18354</v>
      </c>
      <c r="J3402" s="455">
        <v>22704</v>
      </c>
      <c r="K3402" s="455">
        <v>25457</v>
      </c>
      <c r="L3402" s="455">
        <v>18782</v>
      </c>
      <c r="M3402" s="455">
        <v>19663</v>
      </c>
      <c r="N3402" s="455">
        <v>29640</v>
      </c>
      <c r="O3402" s="455">
        <v>32732</v>
      </c>
      <c r="P3402" s="455">
        <v>31063</v>
      </c>
      <c r="Q3402" s="455">
        <v>22589</v>
      </c>
      <c r="R3402" s="455">
        <v>16261</v>
      </c>
    </row>
    <row r="3403" spans="1:18">
      <c r="A3403" s="322" t="s">
        <v>305</v>
      </c>
      <c r="C3403" s="325">
        <v>1413246000</v>
      </c>
      <c r="D3403" s="322" t="s">
        <v>1085</v>
      </c>
      <c r="E3403" s="455">
        <v>62327</v>
      </c>
      <c r="F3403" s="455">
        <v>23943</v>
      </c>
      <c r="G3403" s="455">
        <v>22922</v>
      </c>
      <c r="H3403" s="455">
        <v>4080</v>
      </c>
      <c r="I3403" s="455">
        <v>3912</v>
      </c>
      <c r="J3403" s="455">
        <v>15514</v>
      </c>
      <c r="K3403" s="455">
        <v>28677</v>
      </c>
      <c r="L3403" s="455">
        <v>17034</v>
      </c>
      <c r="M3403" s="455">
        <v>12076</v>
      </c>
      <c r="N3403" s="455">
        <v>8248</v>
      </c>
      <c r="O3403" s="455">
        <v>4933</v>
      </c>
      <c r="P3403" s="455">
        <v>3544</v>
      </c>
      <c r="Q3403" s="455">
        <v>15919</v>
      </c>
      <c r="R3403" s="455">
        <v>21808</v>
      </c>
    </row>
    <row r="3404" spans="1:18">
      <c r="A3404" s="322" t="s">
        <v>305</v>
      </c>
      <c r="C3404" s="325">
        <v>1413311000</v>
      </c>
      <c r="D3404" s="322" t="s">
        <v>1086</v>
      </c>
      <c r="E3404" s="455">
        <v>37193</v>
      </c>
      <c r="F3404" s="455">
        <v>32438</v>
      </c>
      <c r="G3404" s="455">
        <v>33372</v>
      </c>
      <c r="H3404" s="455">
        <v>31929</v>
      </c>
      <c r="I3404" s="455">
        <v>3784</v>
      </c>
      <c r="J3404" s="455">
        <v>6807</v>
      </c>
      <c r="K3404" s="455">
        <v>3772</v>
      </c>
      <c r="L3404" s="455">
        <v>2543</v>
      </c>
      <c r="M3404" s="455">
        <v>2904</v>
      </c>
    </row>
    <row r="3405" spans="1:18">
      <c r="A3405" s="322" t="s">
        <v>305</v>
      </c>
      <c r="C3405" s="325">
        <v>1413311500</v>
      </c>
      <c r="D3405" s="322" t="s">
        <v>1087</v>
      </c>
      <c r="N3405" s="455">
        <v>181370</v>
      </c>
      <c r="O3405" s="455">
        <v>213789</v>
      </c>
      <c r="P3405" s="455">
        <v>215373</v>
      </c>
      <c r="Q3405" s="455">
        <v>179420</v>
      </c>
      <c r="R3405" s="455">
        <v>164531</v>
      </c>
    </row>
    <row r="3406" spans="1:18">
      <c r="A3406" s="322" t="s">
        <v>305</v>
      </c>
      <c r="C3406" s="325">
        <v>1413312000</v>
      </c>
      <c r="D3406" s="322" t="s">
        <v>1088</v>
      </c>
      <c r="E3406" s="455">
        <v>387258</v>
      </c>
      <c r="F3406" s="455">
        <v>525547</v>
      </c>
      <c r="G3406" s="455">
        <v>519880</v>
      </c>
      <c r="H3406" s="455">
        <v>252903</v>
      </c>
      <c r="I3406" s="455">
        <v>214683</v>
      </c>
      <c r="J3406" s="455">
        <v>177367</v>
      </c>
      <c r="K3406" s="455">
        <v>183075</v>
      </c>
      <c r="L3406" s="455">
        <v>180882</v>
      </c>
      <c r="M3406" s="455">
        <v>145135</v>
      </c>
    </row>
    <row r="3407" spans="1:18">
      <c r="A3407" s="322" t="s">
        <v>305</v>
      </c>
      <c r="C3407" s="325">
        <v>1413313000</v>
      </c>
      <c r="D3407" s="322" t="s">
        <v>1089</v>
      </c>
      <c r="E3407" s="455">
        <v>62961</v>
      </c>
      <c r="F3407" s="455">
        <v>68168</v>
      </c>
      <c r="G3407" s="455">
        <v>51929</v>
      </c>
      <c r="H3407" s="455">
        <v>36711</v>
      </c>
      <c r="I3407" s="455">
        <v>23486</v>
      </c>
      <c r="J3407" s="455">
        <v>8063</v>
      </c>
      <c r="K3407" s="455">
        <v>20828</v>
      </c>
      <c r="L3407" s="455">
        <v>14562</v>
      </c>
      <c r="M3407" s="455">
        <v>14894</v>
      </c>
      <c r="N3407" s="455">
        <v>20301</v>
      </c>
      <c r="O3407" s="455">
        <v>18459</v>
      </c>
      <c r="P3407" s="455">
        <v>11106</v>
      </c>
      <c r="Q3407" s="455">
        <v>5954</v>
      </c>
      <c r="R3407" s="455">
        <v>6306</v>
      </c>
    </row>
    <row r="3408" spans="1:18">
      <c r="A3408" s="322" t="s">
        <v>305</v>
      </c>
      <c r="C3408" s="325">
        <v>1413320000</v>
      </c>
      <c r="D3408" s="322" t="s">
        <v>1090</v>
      </c>
      <c r="N3408" s="455">
        <v>31927</v>
      </c>
      <c r="O3408" s="455">
        <v>38190</v>
      </c>
      <c r="P3408" s="455">
        <v>53275</v>
      </c>
      <c r="Q3408" s="455">
        <v>26707</v>
      </c>
      <c r="R3408" s="455">
        <v>918</v>
      </c>
    </row>
    <row r="3409" spans="1:18">
      <c r="A3409" s="322" t="s">
        <v>305</v>
      </c>
      <c r="C3409" s="325">
        <v>1413321000</v>
      </c>
      <c r="D3409" s="322" t="s">
        <v>1091</v>
      </c>
      <c r="E3409" s="455">
        <v>12795</v>
      </c>
      <c r="F3409" s="455">
        <v>7559</v>
      </c>
      <c r="G3409" s="455">
        <v>14271</v>
      </c>
      <c r="H3409" s="455">
        <v>1527</v>
      </c>
      <c r="I3409" s="455">
        <v>9975</v>
      </c>
      <c r="J3409" s="455">
        <v>13381</v>
      </c>
      <c r="K3409" s="455">
        <v>19034</v>
      </c>
      <c r="L3409" s="455">
        <v>4529</v>
      </c>
      <c r="M3409" s="455">
        <v>38</v>
      </c>
    </row>
    <row r="3410" spans="1:18">
      <c r="A3410" s="322" t="s">
        <v>305</v>
      </c>
      <c r="C3410" s="325">
        <v>1413322000</v>
      </c>
      <c r="D3410" s="322" t="s">
        <v>1092</v>
      </c>
      <c r="E3410" s="455">
        <v>100</v>
      </c>
      <c r="F3410" s="455">
        <v>55154</v>
      </c>
      <c r="G3410" s="455">
        <v>30625</v>
      </c>
      <c r="H3410" s="455">
        <v>26182</v>
      </c>
      <c r="I3410" s="455">
        <v>67017</v>
      </c>
      <c r="J3410" s="455">
        <v>98286</v>
      </c>
      <c r="K3410" s="455">
        <v>13422</v>
      </c>
      <c r="L3410" s="455">
        <v>8528</v>
      </c>
      <c r="M3410" s="455">
        <v>12829</v>
      </c>
    </row>
    <row r="3411" spans="1:18">
      <c r="A3411" s="322" t="s">
        <v>305</v>
      </c>
      <c r="C3411" s="325">
        <v>1413333000</v>
      </c>
      <c r="D3411" s="322" t="s">
        <v>1093</v>
      </c>
      <c r="E3411" s="455">
        <v>2042661</v>
      </c>
      <c r="F3411" s="455">
        <v>1501374</v>
      </c>
      <c r="G3411" s="455">
        <v>1203727</v>
      </c>
      <c r="H3411" s="455">
        <v>920027</v>
      </c>
      <c r="I3411" s="455">
        <v>631759</v>
      </c>
      <c r="J3411" s="455">
        <v>579669</v>
      </c>
      <c r="K3411" s="455">
        <v>595201</v>
      </c>
      <c r="L3411" s="455">
        <v>520803</v>
      </c>
      <c r="M3411" s="455">
        <v>498080</v>
      </c>
      <c r="N3411" s="455">
        <v>410383</v>
      </c>
      <c r="O3411" s="455">
        <v>382034</v>
      </c>
      <c r="P3411" s="455">
        <v>338193</v>
      </c>
      <c r="Q3411" s="455">
        <v>287095</v>
      </c>
      <c r="R3411" s="455">
        <v>272830</v>
      </c>
    </row>
    <row r="3412" spans="1:18">
      <c r="A3412" s="322" t="s">
        <v>305</v>
      </c>
      <c r="C3412" s="325">
        <v>1413347000</v>
      </c>
      <c r="D3412" s="322" t="s">
        <v>1094</v>
      </c>
      <c r="E3412" s="455">
        <v>411028</v>
      </c>
      <c r="F3412" s="455">
        <v>1181017</v>
      </c>
      <c r="G3412" s="455">
        <v>1080708</v>
      </c>
      <c r="H3412" s="455">
        <v>904797</v>
      </c>
      <c r="I3412" s="455">
        <v>939477</v>
      </c>
      <c r="J3412" s="455">
        <v>1188905</v>
      </c>
      <c r="K3412" s="455">
        <v>1472399</v>
      </c>
      <c r="L3412" s="455">
        <v>1529970</v>
      </c>
      <c r="M3412" s="455">
        <v>1567947</v>
      </c>
      <c r="N3412" s="455">
        <v>1381027</v>
      </c>
      <c r="O3412" s="455">
        <v>1345123</v>
      </c>
      <c r="P3412" s="455">
        <v>1237740</v>
      </c>
      <c r="Q3412" s="455">
        <v>964528</v>
      </c>
      <c r="R3412" s="455">
        <v>922169</v>
      </c>
    </row>
    <row r="3413" spans="1:18">
      <c r="A3413" s="322" t="s">
        <v>305</v>
      </c>
      <c r="C3413" s="325">
        <v>1413348000</v>
      </c>
      <c r="D3413" s="322" t="s">
        <v>1095</v>
      </c>
      <c r="E3413" s="455">
        <v>779287</v>
      </c>
      <c r="F3413" s="455">
        <v>2484239</v>
      </c>
      <c r="G3413" s="455">
        <v>1656368</v>
      </c>
      <c r="H3413" s="455">
        <v>804866</v>
      </c>
      <c r="I3413" s="455">
        <v>506041</v>
      </c>
      <c r="J3413" s="455">
        <v>515523</v>
      </c>
      <c r="K3413" s="455">
        <v>563155</v>
      </c>
      <c r="L3413" s="455">
        <v>688162</v>
      </c>
      <c r="M3413" s="455">
        <v>532490</v>
      </c>
      <c r="N3413" s="455">
        <v>455217</v>
      </c>
      <c r="O3413" s="455">
        <v>396518</v>
      </c>
      <c r="P3413" s="455">
        <v>374108</v>
      </c>
      <c r="Q3413" s="455">
        <v>261084</v>
      </c>
      <c r="R3413" s="455">
        <v>256247</v>
      </c>
    </row>
    <row r="3414" spans="1:18">
      <c r="A3414" s="322" t="s">
        <v>305</v>
      </c>
      <c r="C3414" s="325">
        <v>1413354200</v>
      </c>
      <c r="D3414" s="322" t="s">
        <v>1096</v>
      </c>
      <c r="E3414" s="455">
        <v>299799</v>
      </c>
      <c r="F3414" s="455">
        <v>236278</v>
      </c>
      <c r="G3414" s="455">
        <v>219111</v>
      </c>
      <c r="H3414" s="455">
        <v>184175</v>
      </c>
      <c r="I3414" s="455">
        <v>85647</v>
      </c>
      <c r="J3414" s="455">
        <v>16954</v>
      </c>
      <c r="K3414" s="455">
        <v>20189</v>
      </c>
      <c r="L3414" s="455">
        <v>45341</v>
      </c>
      <c r="M3414" s="455">
        <v>47395</v>
      </c>
      <c r="N3414" s="455">
        <v>18378</v>
      </c>
      <c r="O3414" s="455">
        <v>16853</v>
      </c>
      <c r="P3414" s="455">
        <v>18720</v>
      </c>
      <c r="Q3414" s="455">
        <v>9537</v>
      </c>
      <c r="R3414" s="455">
        <v>8234</v>
      </c>
    </row>
    <row r="3415" spans="1:18">
      <c r="A3415" s="322" t="s">
        <v>305</v>
      </c>
      <c r="C3415" s="325">
        <v>1413354800</v>
      </c>
      <c r="D3415" s="322" t="s">
        <v>1097</v>
      </c>
      <c r="E3415" s="455">
        <v>482598</v>
      </c>
      <c r="F3415" s="455">
        <v>683932</v>
      </c>
      <c r="G3415" s="455">
        <v>574001</v>
      </c>
      <c r="H3415" s="455">
        <v>248380</v>
      </c>
      <c r="I3415" s="455">
        <v>195080</v>
      </c>
      <c r="J3415" s="455">
        <v>218460</v>
      </c>
      <c r="K3415" s="455">
        <v>281403</v>
      </c>
      <c r="L3415" s="455">
        <v>185184</v>
      </c>
      <c r="M3415" s="455">
        <v>187079</v>
      </c>
      <c r="N3415" s="455">
        <v>169256</v>
      </c>
      <c r="O3415" s="455">
        <v>104854</v>
      </c>
      <c r="P3415" s="455">
        <v>136018</v>
      </c>
      <c r="Q3415" s="455">
        <v>124625</v>
      </c>
      <c r="R3415" s="455">
        <v>100994</v>
      </c>
    </row>
    <row r="3416" spans="1:18">
      <c r="A3416" s="322" t="s">
        <v>305</v>
      </c>
      <c r="C3416" s="325">
        <v>1413354900</v>
      </c>
      <c r="D3416" s="322" t="s">
        <v>1098</v>
      </c>
      <c r="E3416" s="455">
        <v>3641606</v>
      </c>
      <c r="F3416" s="455">
        <v>2771388</v>
      </c>
      <c r="G3416" s="455">
        <v>2249834</v>
      </c>
      <c r="H3416" s="455">
        <v>1265505</v>
      </c>
      <c r="I3416" s="455">
        <v>720812</v>
      </c>
      <c r="J3416" s="455">
        <v>920423</v>
      </c>
      <c r="K3416" s="455">
        <v>789184</v>
      </c>
      <c r="L3416" s="455">
        <v>670315</v>
      </c>
      <c r="M3416" s="455">
        <v>802901</v>
      </c>
      <c r="N3416" s="455">
        <v>843864</v>
      </c>
      <c r="O3416" s="455">
        <v>873589</v>
      </c>
      <c r="P3416" s="455">
        <v>891630</v>
      </c>
      <c r="Q3416" s="455">
        <v>824843</v>
      </c>
      <c r="R3416" s="455">
        <v>876340</v>
      </c>
    </row>
    <row r="3417" spans="1:18">
      <c r="A3417" s="322" t="s">
        <v>305</v>
      </c>
      <c r="C3417" s="325">
        <v>1413355100</v>
      </c>
      <c r="D3417" s="322" t="s">
        <v>1099</v>
      </c>
      <c r="F3417" s="455">
        <v>220</v>
      </c>
      <c r="G3417" s="455">
        <v>6086</v>
      </c>
      <c r="I3417" s="455">
        <v>1133</v>
      </c>
      <c r="J3417" s="455">
        <v>323</v>
      </c>
      <c r="K3417" s="455">
        <v>313</v>
      </c>
      <c r="L3417" s="455">
        <v>64</v>
      </c>
      <c r="M3417" s="455">
        <v>2142</v>
      </c>
      <c r="N3417" s="455">
        <v>6914</v>
      </c>
      <c r="O3417" s="455">
        <v>3669</v>
      </c>
      <c r="P3417" s="455">
        <v>3414</v>
      </c>
      <c r="Q3417" s="455">
        <v>2855</v>
      </c>
      <c r="R3417" s="455">
        <v>7366</v>
      </c>
    </row>
    <row r="3418" spans="1:18">
      <c r="A3418" s="322" t="s">
        <v>305</v>
      </c>
      <c r="C3418" s="325">
        <v>1413356100</v>
      </c>
      <c r="D3418" s="322" t="s">
        <v>1100</v>
      </c>
      <c r="E3418" s="455">
        <v>70423</v>
      </c>
      <c r="F3418" s="455">
        <v>28218</v>
      </c>
      <c r="G3418" s="455">
        <v>23617</v>
      </c>
      <c r="H3418" s="455">
        <v>26845</v>
      </c>
      <c r="I3418" s="455">
        <v>11906</v>
      </c>
      <c r="J3418" s="455">
        <v>482</v>
      </c>
      <c r="K3418" s="455">
        <v>10556</v>
      </c>
      <c r="L3418" s="455">
        <v>3630</v>
      </c>
      <c r="M3418" s="455">
        <v>4119</v>
      </c>
      <c r="N3418" s="455">
        <v>8988</v>
      </c>
      <c r="O3418" s="455">
        <v>6220</v>
      </c>
      <c r="P3418" s="455">
        <v>2046</v>
      </c>
      <c r="Q3418" s="455">
        <v>4668</v>
      </c>
      <c r="R3418" s="455">
        <v>7421</v>
      </c>
    </row>
    <row r="3419" spans="1:18">
      <c r="A3419" s="322" t="s">
        <v>305</v>
      </c>
      <c r="C3419" s="325">
        <v>1413356300</v>
      </c>
      <c r="D3419" s="322" t="s">
        <v>1101</v>
      </c>
      <c r="F3419" s="455">
        <v>2698</v>
      </c>
      <c r="G3419" s="455">
        <v>863</v>
      </c>
      <c r="H3419" s="455">
        <v>1926</v>
      </c>
      <c r="J3419" s="455">
        <v>68</v>
      </c>
      <c r="K3419" s="455">
        <v>3843</v>
      </c>
      <c r="L3419" s="455">
        <v>1023</v>
      </c>
      <c r="M3419" s="455">
        <v>1</v>
      </c>
      <c r="N3419" s="455">
        <v>5102</v>
      </c>
      <c r="O3419" s="455">
        <v>9792</v>
      </c>
      <c r="P3419" s="455">
        <v>6055</v>
      </c>
      <c r="Q3419" s="455">
        <v>6723</v>
      </c>
      <c r="R3419" s="455">
        <v>527</v>
      </c>
    </row>
    <row r="3420" spans="1:18">
      <c r="A3420" s="322" t="s">
        <v>305</v>
      </c>
      <c r="C3420" s="325">
        <v>1413356500</v>
      </c>
      <c r="D3420" s="322" t="s">
        <v>1102</v>
      </c>
      <c r="E3420" s="455">
        <v>67681</v>
      </c>
      <c r="F3420" s="455">
        <v>3076</v>
      </c>
      <c r="G3420" s="455">
        <v>5385</v>
      </c>
      <c r="H3420" s="455">
        <v>11810</v>
      </c>
      <c r="I3420" s="455">
        <v>2361</v>
      </c>
      <c r="J3420" s="455">
        <v>528</v>
      </c>
      <c r="K3420" s="455">
        <v>878</v>
      </c>
      <c r="L3420" s="455">
        <v>4248</v>
      </c>
      <c r="M3420" s="455">
        <v>1993</v>
      </c>
      <c r="N3420" s="455">
        <v>14311</v>
      </c>
      <c r="O3420" s="455">
        <v>18139</v>
      </c>
      <c r="P3420" s="455">
        <v>7225</v>
      </c>
      <c r="Q3420" s="455">
        <v>12377</v>
      </c>
      <c r="R3420" s="455">
        <v>3788</v>
      </c>
    </row>
    <row r="3421" spans="1:18">
      <c r="A3421" s="322" t="s">
        <v>305</v>
      </c>
      <c r="C3421" s="325">
        <v>1413356900</v>
      </c>
      <c r="D3421" s="322" t="s">
        <v>1103</v>
      </c>
      <c r="E3421" s="455">
        <v>553898</v>
      </c>
      <c r="F3421" s="455">
        <v>395207</v>
      </c>
      <c r="G3421" s="455">
        <v>289809</v>
      </c>
      <c r="H3421" s="455">
        <v>273408</v>
      </c>
      <c r="I3421" s="455">
        <v>227077</v>
      </c>
      <c r="J3421" s="455">
        <v>397996</v>
      </c>
      <c r="K3421" s="455">
        <v>351602</v>
      </c>
      <c r="L3421" s="455">
        <v>387423</v>
      </c>
      <c r="M3421" s="455">
        <v>329811</v>
      </c>
      <c r="N3421" s="455">
        <v>413466</v>
      </c>
      <c r="O3421" s="455">
        <v>379011</v>
      </c>
      <c r="P3421" s="455">
        <v>316164</v>
      </c>
      <c r="Q3421" s="455">
        <v>271926</v>
      </c>
      <c r="R3421" s="455">
        <v>334543</v>
      </c>
    </row>
    <row r="3422" spans="1:18">
      <c r="A3422" s="322" t="s">
        <v>305</v>
      </c>
      <c r="C3422" s="325">
        <v>1414110000</v>
      </c>
      <c r="D3422" s="322" t="s">
        <v>1104</v>
      </c>
      <c r="E3422" s="455">
        <v>1204435</v>
      </c>
      <c r="F3422" s="455">
        <v>1271664</v>
      </c>
      <c r="G3422" s="455">
        <v>391222</v>
      </c>
      <c r="H3422" s="455">
        <v>263159</v>
      </c>
      <c r="I3422" s="455">
        <v>1149430</v>
      </c>
      <c r="J3422" s="455">
        <v>1409871</v>
      </c>
      <c r="K3422" s="455">
        <v>1513275</v>
      </c>
      <c r="L3422" s="455">
        <v>1157630</v>
      </c>
      <c r="M3422" s="455">
        <v>1418947</v>
      </c>
      <c r="N3422" s="455">
        <v>1685383</v>
      </c>
      <c r="O3422" s="455">
        <v>1524533</v>
      </c>
      <c r="P3422" s="455">
        <v>1222044</v>
      </c>
      <c r="Q3422" s="455">
        <v>1534176</v>
      </c>
      <c r="R3422" s="455">
        <v>1373396</v>
      </c>
    </row>
    <row r="3423" spans="1:18">
      <c r="A3423" s="322" t="s">
        <v>305</v>
      </c>
      <c r="C3423" s="325">
        <v>1414122000</v>
      </c>
      <c r="D3423" s="322" t="s">
        <v>1105</v>
      </c>
      <c r="E3423" s="455">
        <v>2580621</v>
      </c>
      <c r="F3423" s="455">
        <v>2396237</v>
      </c>
      <c r="G3423" s="455">
        <v>1979901</v>
      </c>
      <c r="H3423" s="455">
        <v>1964984</v>
      </c>
      <c r="I3423" s="455">
        <v>1907773</v>
      </c>
      <c r="J3423" s="455">
        <v>2492234</v>
      </c>
      <c r="K3423" s="455">
        <v>2047197</v>
      </c>
      <c r="L3423" s="455">
        <v>1438219</v>
      </c>
      <c r="M3423" s="455">
        <v>1532595</v>
      </c>
      <c r="N3423" s="455">
        <v>1613988</v>
      </c>
      <c r="O3423" s="455">
        <v>1482837</v>
      </c>
      <c r="P3423" s="455">
        <v>1762604</v>
      </c>
      <c r="Q3423" s="455">
        <v>1891991</v>
      </c>
      <c r="R3423" s="455">
        <v>1396453</v>
      </c>
    </row>
    <row r="3424" spans="1:18">
      <c r="A3424" s="322" t="s">
        <v>305</v>
      </c>
      <c r="C3424" s="325">
        <v>1414123000</v>
      </c>
      <c r="D3424" s="322" t="s">
        <v>1106</v>
      </c>
      <c r="E3424" s="455">
        <v>5464</v>
      </c>
      <c r="G3424" s="455">
        <v>1044</v>
      </c>
      <c r="I3424" s="455">
        <v>1533</v>
      </c>
      <c r="J3424" s="455">
        <v>514</v>
      </c>
      <c r="K3424" s="455">
        <v>776</v>
      </c>
      <c r="L3424" s="455">
        <v>2127</v>
      </c>
      <c r="M3424" s="455">
        <v>4520</v>
      </c>
      <c r="N3424" s="455">
        <v>10967</v>
      </c>
      <c r="O3424" s="455">
        <v>60</v>
      </c>
      <c r="Q3424" s="455">
        <v>440</v>
      </c>
    </row>
    <row r="3425" spans="1:18">
      <c r="A3425" s="322" t="s">
        <v>305</v>
      </c>
      <c r="C3425" s="325">
        <v>1414124000</v>
      </c>
      <c r="D3425" s="322" t="s">
        <v>1107</v>
      </c>
      <c r="H3425" s="455">
        <v>62</v>
      </c>
      <c r="I3425" s="455">
        <v>99</v>
      </c>
      <c r="J3425" s="455">
        <v>74</v>
      </c>
      <c r="K3425" s="455">
        <v>999</v>
      </c>
      <c r="L3425" s="455">
        <v>996</v>
      </c>
      <c r="M3425" s="455">
        <v>40</v>
      </c>
      <c r="N3425" s="455">
        <v>143</v>
      </c>
      <c r="O3425" s="455">
        <v>351</v>
      </c>
      <c r="Q3425" s="455">
        <v>400</v>
      </c>
      <c r="R3425" s="455">
        <v>4538</v>
      </c>
    </row>
    <row r="3426" spans="1:18">
      <c r="A3426" s="322" t="s">
        <v>305</v>
      </c>
      <c r="C3426" s="325">
        <v>1414131000</v>
      </c>
      <c r="D3426" s="322" t="s">
        <v>1108</v>
      </c>
      <c r="E3426" s="455">
        <v>15550894</v>
      </c>
      <c r="F3426" s="455">
        <v>12963673</v>
      </c>
      <c r="G3426" s="455">
        <v>7678420</v>
      </c>
      <c r="H3426" s="455">
        <v>4480519</v>
      </c>
      <c r="I3426" s="455">
        <v>4015003</v>
      </c>
      <c r="J3426" s="455">
        <v>4214634</v>
      </c>
      <c r="K3426" s="455">
        <v>3339511</v>
      </c>
      <c r="L3426" s="455">
        <v>3643629</v>
      </c>
      <c r="M3426" s="455">
        <v>3349561</v>
      </c>
      <c r="N3426" s="455">
        <v>3734892</v>
      </c>
      <c r="O3426" s="455">
        <v>2633057</v>
      </c>
      <c r="P3426" s="455">
        <v>2947929</v>
      </c>
      <c r="Q3426" s="455">
        <v>2451577</v>
      </c>
      <c r="R3426" s="455">
        <v>1948343</v>
      </c>
    </row>
    <row r="3427" spans="1:18">
      <c r="A3427" s="322" t="s">
        <v>305</v>
      </c>
      <c r="C3427" s="325">
        <v>1414142000</v>
      </c>
      <c r="D3427" s="322" t="s">
        <v>1109</v>
      </c>
      <c r="E3427" s="455">
        <v>808943</v>
      </c>
      <c r="F3427" s="455">
        <v>840409</v>
      </c>
      <c r="G3427" s="455">
        <v>634781</v>
      </c>
      <c r="H3427" s="455">
        <v>689182</v>
      </c>
      <c r="I3427" s="455">
        <v>691162</v>
      </c>
      <c r="J3427" s="455">
        <v>980320</v>
      </c>
      <c r="K3427" s="455">
        <v>1036933</v>
      </c>
      <c r="L3427" s="455">
        <v>732318</v>
      </c>
      <c r="M3427" s="455">
        <v>489930</v>
      </c>
      <c r="N3427" s="455">
        <v>568370</v>
      </c>
      <c r="O3427" s="455">
        <v>451443</v>
      </c>
      <c r="P3427" s="455">
        <v>676737</v>
      </c>
      <c r="Q3427" s="455">
        <v>589804</v>
      </c>
      <c r="R3427" s="455">
        <v>384738</v>
      </c>
    </row>
    <row r="3428" spans="1:18">
      <c r="A3428" s="322" t="s">
        <v>305</v>
      </c>
      <c r="C3428" s="325">
        <v>1414143000</v>
      </c>
      <c r="D3428" s="322" t="s">
        <v>1110</v>
      </c>
      <c r="E3428" s="455">
        <v>4351</v>
      </c>
      <c r="F3428" s="455">
        <v>12732</v>
      </c>
      <c r="G3428" s="455">
        <v>23760</v>
      </c>
      <c r="H3428" s="455">
        <v>15725</v>
      </c>
      <c r="I3428" s="455">
        <v>10595</v>
      </c>
      <c r="J3428" s="455">
        <v>8006</v>
      </c>
      <c r="K3428" s="455">
        <v>16837</v>
      </c>
      <c r="L3428" s="455">
        <v>51191</v>
      </c>
      <c r="M3428" s="455">
        <v>78523</v>
      </c>
      <c r="N3428" s="455">
        <v>110463</v>
      </c>
      <c r="O3428" s="455">
        <v>77348</v>
      </c>
      <c r="P3428" s="455">
        <v>155747</v>
      </c>
      <c r="Q3428" s="455">
        <v>50985</v>
      </c>
      <c r="R3428" s="455">
        <v>50844</v>
      </c>
    </row>
    <row r="3429" spans="1:18">
      <c r="A3429" s="322" t="s">
        <v>305</v>
      </c>
      <c r="C3429" s="325">
        <v>1414144000</v>
      </c>
      <c r="D3429" s="322" t="s">
        <v>1111</v>
      </c>
      <c r="E3429" s="455">
        <v>3437</v>
      </c>
      <c r="F3429" s="455">
        <v>2004</v>
      </c>
      <c r="G3429" s="455">
        <v>816</v>
      </c>
      <c r="H3429" s="455">
        <v>231</v>
      </c>
      <c r="I3429" s="455">
        <v>57</v>
      </c>
      <c r="J3429" s="455">
        <v>13013</v>
      </c>
      <c r="K3429" s="455">
        <v>10085</v>
      </c>
      <c r="L3429" s="455">
        <v>9784</v>
      </c>
      <c r="M3429" s="455">
        <v>35598</v>
      </c>
      <c r="N3429" s="455">
        <v>7040</v>
      </c>
      <c r="O3429" s="455">
        <v>15851</v>
      </c>
      <c r="P3429" s="455">
        <v>2982</v>
      </c>
      <c r="Q3429" s="455">
        <v>9116</v>
      </c>
      <c r="R3429" s="455">
        <v>1241</v>
      </c>
    </row>
    <row r="3430" spans="1:18">
      <c r="A3430" s="322" t="s">
        <v>305</v>
      </c>
      <c r="C3430" s="325">
        <v>1414145000</v>
      </c>
      <c r="D3430" s="322" t="s">
        <v>1112</v>
      </c>
      <c r="G3430" s="455">
        <v>4456</v>
      </c>
      <c r="H3430" s="455">
        <v>8976</v>
      </c>
      <c r="I3430" s="455">
        <v>15799</v>
      </c>
      <c r="J3430" s="455">
        <v>5402</v>
      </c>
      <c r="L3430" s="455">
        <v>3009</v>
      </c>
      <c r="M3430" s="455">
        <v>2300</v>
      </c>
      <c r="N3430" s="455">
        <v>1497</v>
      </c>
      <c r="P3430" s="455">
        <v>2127</v>
      </c>
    </row>
    <row r="3431" spans="1:18">
      <c r="A3431" s="322" t="s">
        <v>305</v>
      </c>
      <c r="C3431" s="325">
        <v>1414210000</v>
      </c>
      <c r="D3431" s="322" t="s">
        <v>1113</v>
      </c>
      <c r="E3431" s="455">
        <v>1139341</v>
      </c>
      <c r="F3431" s="455">
        <v>1892044</v>
      </c>
      <c r="G3431" s="455">
        <v>1424391</v>
      </c>
      <c r="H3431" s="455">
        <v>1068180</v>
      </c>
      <c r="I3431" s="455">
        <v>564450</v>
      </c>
      <c r="J3431" s="455">
        <v>772716</v>
      </c>
      <c r="K3431" s="455">
        <v>806815</v>
      </c>
      <c r="L3431" s="455">
        <v>726184</v>
      </c>
      <c r="M3431" s="455">
        <v>750686</v>
      </c>
      <c r="N3431" s="455">
        <v>742853</v>
      </c>
      <c r="O3431" s="455">
        <v>707024</v>
      </c>
      <c r="P3431" s="455">
        <v>693798</v>
      </c>
      <c r="Q3431" s="455">
        <v>794068</v>
      </c>
      <c r="R3431" s="455">
        <v>678632</v>
      </c>
    </row>
    <row r="3432" spans="1:18">
      <c r="A3432" s="322" t="s">
        <v>305</v>
      </c>
      <c r="C3432" s="325">
        <v>1414222000</v>
      </c>
      <c r="D3432" s="322" t="s">
        <v>1114</v>
      </c>
      <c r="E3432" s="455">
        <v>9717</v>
      </c>
      <c r="F3432" s="455">
        <v>126085</v>
      </c>
      <c r="G3432" s="455">
        <v>28564</v>
      </c>
      <c r="H3432" s="455">
        <v>11338</v>
      </c>
      <c r="I3432" s="455">
        <v>244</v>
      </c>
      <c r="J3432" s="455">
        <v>11019</v>
      </c>
      <c r="K3432" s="455">
        <v>7492</v>
      </c>
      <c r="L3432" s="455">
        <v>17970</v>
      </c>
      <c r="M3432" s="455">
        <v>33012</v>
      </c>
      <c r="N3432" s="455">
        <v>40997</v>
      </c>
      <c r="O3432" s="455">
        <v>38906</v>
      </c>
      <c r="P3432" s="455">
        <v>49752</v>
      </c>
      <c r="Q3432" s="455">
        <v>38386</v>
      </c>
      <c r="R3432" s="455">
        <v>34622</v>
      </c>
    </row>
    <row r="3433" spans="1:18">
      <c r="A3433" s="322" t="s">
        <v>305</v>
      </c>
      <c r="C3433" s="325">
        <v>1414223000</v>
      </c>
      <c r="D3433" s="322" t="s">
        <v>1115</v>
      </c>
      <c r="E3433" s="455">
        <v>565</v>
      </c>
      <c r="F3433" s="455">
        <v>5561</v>
      </c>
      <c r="G3433" s="455">
        <v>660</v>
      </c>
      <c r="H3433" s="455">
        <v>1680</v>
      </c>
      <c r="I3433" s="455">
        <v>1192</v>
      </c>
      <c r="K3433" s="455">
        <v>237</v>
      </c>
      <c r="L3433" s="455">
        <v>1365</v>
      </c>
      <c r="M3433" s="455">
        <v>2039</v>
      </c>
      <c r="N3433" s="455">
        <v>1452</v>
      </c>
      <c r="O3433" s="455">
        <v>4</v>
      </c>
      <c r="R3433" s="455">
        <v>4</v>
      </c>
    </row>
    <row r="3434" spans="1:18">
      <c r="A3434" s="322" t="s">
        <v>305</v>
      </c>
      <c r="C3434" s="325">
        <v>1414224000</v>
      </c>
      <c r="D3434" s="322" t="s">
        <v>1116</v>
      </c>
      <c r="F3434" s="455">
        <v>1135</v>
      </c>
      <c r="G3434" s="455">
        <v>1485</v>
      </c>
      <c r="H3434" s="455">
        <v>849</v>
      </c>
      <c r="I3434" s="455">
        <v>770</v>
      </c>
      <c r="J3434" s="455">
        <v>1792</v>
      </c>
      <c r="L3434" s="455">
        <v>85</v>
      </c>
      <c r="N3434" s="455">
        <v>824</v>
      </c>
      <c r="O3434" s="455">
        <v>6293</v>
      </c>
      <c r="P3434" s="455">
        <v>3999</v>
      </c>
      <c r="Q3434" s="455">
        <v>40</v>
      </c>
      <c r="R3434" s="455">
        <v>2646</v>
      </c>
    </row>
    <row r="3435" spans="1:18">
      <c r="A3435" s="322" t="s">
        <v>305</v>
      </c>
      <c r="C3435" s="325">
        <v>1414230000</v>
      </c>
      <c r="D3435" s="322" t="s">
        <v>1117</v>
      </c>
      <c r="E3435" s="455">
        <v>3083716</v>
      </c>
      <c r="F3435" s="455">
        <v>5210358</v>
      </c>
      <c r="G3435" s="455">
        <v>3804840</v>
      </c>
      <c r="H3435" s="455">
        <v>2063739</v>
      </c>
      <c r="I3435" s="455">
        <v>1119757</v>
      </c>
      <c r="J3435" s="455">
        <v>1473976</v>
      </c>
      <c r="K3435" s="455">
        <v>1718234</v>
      </c>
      <c r="L3435" s="455">
        <v>1592043</v>
      </c>
      <c r="M3435" s="455">
        <v>1410139</v>
      </c>
      <c r="N3435" s="455">
        <v>1490499</v>
      </c>
      <c r="O3435" s="455">
        <v>1229660</v>
      </c>
      <c r="P3435" s="455">
        <v>1179598</v>
      </c>
      <c r="Q3435" s="455">
        <v>1023405</v>
      </c>
      <c r="R3435" s="455">
        <v>915456</v>
      </c>
    </row>
    <row r="3436" spans="1:18">
      <c r="A3436" s="322" t="s">
        <v>305</v>
      </c>
      <c r="C3436" s="325">
        <v>1414243000</v>
      </c>
      <c r="D3436" s="322" t="s">
        <v>1118</v>
      </c>
      <c r="E3436" s="455">
        <v>7353</v>
      </c>
      <c r="F3436" s="455">
        <v>46401</v>
      </c>
      <c r="G3436" s="455">
        <v>52955</v>
      </c>
      <c r="H3436" s="455">
        <v>23294</v>
      </c>
      <c r="I3436" s="455">
        <v>16510</v>
      </c>
      <c r="J3436" s="455">
        <v>877</v>
      </c>
      <c r="K3436" s="455">
        <v>746</v>
      </c>
      <c r="L3436" s="455">
        <v>1993</v>
      </c>
      <c r="M3436" s="455">
        <v>47549</v>
      </c>
      <c r="N3436" s="455">
        <v>2683</v>
      </c>
      <c r="O3436" s="455">
        <v>17053</v>
      </c>
      <c r="P3436" s="455">
        <v>4969</v>
      </c>
      <c r="Q3436" s="455">
        <v>3535</v>
      </c>
      <c r="R3436" s="455">
        <v>5988</v>
      </c>
    </row>
    <row r="3437" spans="1:18">
      <c r="A3437" s="322" t="s">
        <v>305</v>
      </c>
      <c r="C3437" s="325">
        <v>1414245000</v>
      </c>
      <c r="D3437" s="322" t="s">
        <v>1119</v>
      </c>
      <c r="G3437" s="455">
        <v>23</v>
      </c>
      <c r="H3437" s="455">
        <v>1018</v>
      </c>
      <c r="I3437" s="455">
        <v>2048</v>
      </c>
      <c r="J3437" s="455">
        <v>9635</v>
      </c>
      <c r="L3437" s="455">
        <v>5453</v>
      </c>
      <c r="R3437" s="455">
        <v>161</v>
      </c>
    </row>
    <row r="3438" spans="1:18">
      <c r="A3438" s="322" t="s">
        <v>305</v>
      </c>
      <c r="C3438" s="325">
        <v>1414246000</v>
      </c>
      <c r="D3438" s="322" t="s">
        <v>1120</v>
      </c>
      <c r="E3438" s="455">
        <v>107</v>
      </c>
      <c r="F3438" s="455">
        <v>4367</v>
      </c>
      <c r="G3438" s="455">
        <v>457</v>
      </c>
      <c r="H3438" s="455">
        <v>1106</v>
      </c>
      <c r="I3438" s="455">
        <v>7922</v>
      </c>
      <c r="J3438" s="455">
        <v>339</v>
      </c>
      <c r="K3438" s="455">
        <v>402</v>
      </c>
      <c r="L3438" s="455">
        <v>8083</v>
      </c>
      <c r="M3438" s="455">
        <v>2065</v>
      </c>
      <c r="N3438" s="455">
        <v>18533</v>
      </c>
      <c r="O3438" s="455">
        <v>1901</v>
      </c>
      <c r="P3438" s="455">
        <v>4001</v>
      </c>
      <c r="Q3438" s="455">
        <v>764</v>
      </c>
      <c r="R3438" s="455">
        <v>456</v>
      </c>
    </row>
    <row r="3439" spans="1:18">
      <c r="A3439" s="322" t="s">
        <v>305</v>
      </c>
      <c r="C3439" s="325">
        <v>1414248000</v>
      </c>
      <c r="D3439" s="322" t="s">
        <v>1121</v>
      </c>
      <c r="E3439" s="455">
        <v>3597</v>
      </c>
      <c r="F3439" s="455">
        <v>2797</v>
      </c>
      <c r="G3439" s="455">
        <v>2661</v>
      </c>
      <c r="H3439" s="455">
        <v>8860</v>
      </c>
      <c r="I3439" s="455">
        <v>6119</v>
      </c>
      <c r="J3439" s="455">
        <v>5078</v>
      </c>
      <c r="K3439" s="455">
        <v>2804</v>
      </c>
      <c r="L3439" s="455">
        <v>3510</v>
      </c>
      <c r="M3439" s="455">
        <v>15479</v>
      </c>
      <c r="N3439" s="455">
        <v>3124</v>
      </c>
      <c r="O3439" s="455">
        <v>1780</v>
      </c>
      <c r="P3439" s="455">
        <v>562</v>
      </c>
      <c r="Q3439" s="455">
        <v>1247</v>
      </c>
      <c r="R3439" s="455">
        <v>544</v>
      </c>
    </row>
    <row r="3440" spans="1:18">
      <c r="A3440" s="322" t="s">
        <v>305</v>
      </c>
      <c r="C3440" s="325">
        <v>1414248900</v>
      </c>
      <c r="D3440" s="322" t="s">
        <v>1122</v>
      </c>
      <c r="E3440" s="455">
        <v>95933</v>
      </c>
      <c r="F3440" s="455">
        <v>39897</v>
      </c>
      <c r="G3440" s="455">
        <v>176268</v>
      </c>
      <c r="H3440" s="455">
        <v>56585</v>
      </c>
      <c r="J3440" s="455">
        <v>915</v>
      </c>
      <c r="K3440" s="455">
        <v>31</v>
      </c>
      <c r="L3440" s="455">
        <v>4000</v>
      </c>
      <c r="N3440" s="455">
        <v>18</v>
      </c>
      <c r="O3440" s="455">
        <v>797</v>
      </c>
      <c r="P3440" s="455">
        <v>145179</v>
      </c>
      <c r="Q3440" s="455">
        <v>27845</v>
      </c>
      <c r="R3440" s="455">
        <v>6993</v>
      </c>
    </row>
    <row r="3441" spans="1:18">
      <c r="A3441" s="322" t="s">
        <v>305</v>
      </c>
      <c r="C3441" s="325">
        <v>1414253000</v>
      </c>
      <c r="D3441" s="322" t="s">
        <v>1123</v>
      </c>
      <c r="E3441" s="455">
        <v>60007</v>
      </c>
      <c r="F3441" s="455">
        <v>58702</v>
      </c>
      <c r="G3441" s="455">
        <v>27462</v>
      </c>
      <c r="H3441" s="455">
        <v>36477</v>
      </c>
      <c r="I3441" s="455">
        <v>23531</v>
      </c>
      <c r="J3441" s="455">
        <v>25398</v>
      </c>
      <c r="K3441" s="455">
        <v>17783</v>
      </c>
      <c r="L3441" s="455">
        <v>18671</v>
      </c>
      <c r="M3441" s="455">
        <v>31054</v>
      </c>
      <c r="N3441" s="455">
        <v>14163</v>
      </c>
      <c r="O3441" s="455">
        <v>34302</v>
      </c>
      <c r="P3441" s="455">
        <v>28027</v>
      </c>
      <c r="Q3441" s="455">
        <v>21653</v>
      </c>
      <c r="R3441" s="455">
        <v>16867</v>
      </c>
    </row>
    <row r="3442" spans="1:18">
      <c r="A3442" s="322" t="s">
        <v>305</v>
      </c>
      <c r="C3442" s="325">
        <v>1414255000</v>
      </c>
      <c r="D3442" s="322" t="s">
        <v>1124</v>
      </c>
      <c r="E3442" s="455">
        <v>85633</v>
      </c>
      <c r="F3442" s="455">
        <v>17562</v>
      </c>
      <c r="G3442" s="455">
        <v>26766</v>
      </c>
      <c r="H3442" s="455">
        <v>35803</v>
      </c>
      <c r="I3442" s="455">
        <v>27768</v>
      </c>
      <c r="J3442" s="455">
        <v>80354</v>
      </c>
      <c r="K3442" s="455">
        <v>80000</v>
      </c>
      <c r="L3442" s="455">
        <v>4</v>
      </c>
      <c r="N3442" s="455">
        <v>844</v>
      </c>
      <c r="O3442" s="455">
        <v>6346</v>
      </c>
      <c r="P3442" s="455">
        <v>5159</v>
      </c>
      <c r="Q3442" s="455">
        <v>3670</v>
      </c>
      <c r="R3442" s="455">
        <v>1350</v>
      </c>
    </row>
    <row r="3443" spans="1:18">
      <c r="A3443" s="322" t="s">
        <v>305</v>
      </c>
      <c r="C3443" s="325">
        <v>1414257000</v>
      </c>
      <c r="D3443" s="322" t="s">
        <v>1125</v>
      </c>
    </row>
    <row r="3444" spans="1:18">
      <c r="A3444" s="322" t="s">
        <v>305</v>
      </c>
      <c r="C3444" s="325">
        <v>1414300000</v>
      </c>
      <c r="D3444" s="322" t="s">
        <v>1126</v>
      </c>
      <c r="E3444" s="455">
        <v>3146448</v>
      </c>
      <c r="F3444" s="455">
        <v>3099512</v>
      </c>
      <c r="G3444" s="455">
        <v>2354979</v>
      </c>
      <c r="H3444" s="455">
        <v>2066467</v>
      </c>
      <c r="I3444" s="455">
        <v>779318</v>
      </c>
      <c r="J3444" s="455">
        <v>909313</v>
      </c>
      <c r="K3444" s="455">
        <v>1459714</v>
      </c>
      <c r="L3444" s="455">
        <v>1054513</v>
      </c>
      <c r="M3444" s="455">
        <v>943043</v>
      </c>
      <c r="N3444" s="455">
        <v>896432</v>
      </c>
      <c r="O3444" s="455">
        <v>786514</v>
      </c>
      <c r="P3444" s="455">
        <v>831109</v>
      </c>
      <c r="Q3444" s="455">
        <v>834916</v>
      </c>
      <c r="R3444" s="455">
        <v>454954</v>
      </c>
    </row>
    <row r="3445" spans="1:18">
      <c r="A3445" s="322" t="s">
        <v>305</v>
      </c>
      <c r="C3445" s="325">
        <v>1419110000</v>
      </c>
      <c r="D3445" s="322" t="s">
        <v>1127</v>
      </c>
    </row>
    <row r="3446" spans="1:18">
      <c r="A3446" s="322" t="s">
        <v>305</v>
      </c>
      <c r="C3446" s="325">
        <v>1419121000</v>
      </c>
      <c r="D3446" s="322" t="s">
        <v>1128</v>
      </c>
      <c r="E3446" s="455">
        <v>82605</v>
      </c>
      <c r="F3446" s="455">
        <v>103075</v>
      </c>
      <c r="G3446" s="455">
        <v>27483</v>
      </c>
      <c r="H3446" s="455">
        <v>12302</v>
      </c>
      <c r="I3446" s="455">
        <v>5857</v>
      </c>
      <c r="J3446" s="455">
        <v>9020</v>
      </c>
      <c r="K3446" s="455">
        <v>2919</v>
      </c>
      <c r="L3446" s="455">
        <v>3297</v>
      </c>
      <c r="M3446" s="455">
        <v>1938</v>
      </c>
      <c r="N3446" s="455">
        <v>6403</v>
      </c>
      <c r="O3446" s="455">
        <v>1961</v>
      </c>
      <c r="P3446" s="455">
        <v>84018</v>
      </c>
      <c r="Q3446" s="455">
        <v>367</v>
      </c>
      <c r="R3446" s="455">
        <v>35780</v>
      </c>
    </row>
    <row r="3447" spans="1:18">
      <c r="A3447" s="322" t="s">
        <v>305</v>
      </c>
      <c r="C3447" s="325">
        <v>1419123000</v>
      </c>
      <c r="D3447" s="322" t="s">
        <v>1129</v>
      </c>
      <c r="M3447" s="455">
        <v>193</v>
      </c>
      <c r="N3447" s="455">
        <v>5295</v>
      </c>
      <c r="Q3447" s="455">
        <v>35</v>
      </c>
    </row>
    <row r="3448" spans="1:18">
      <c r="A3448" s="322" t="s">
        <v>305</v>
      </c>
      <c r="C3448" s="325">
        <v>1419124000</v>
      </c>
      <c r="D3448" s="322" t="s">
        <v>1130</v>
      </c>
      <c r="E3448" s="455">
        <v>4818</v>
      </c>
      <c r="L3448" s="455">
        <v>2095</v>
      </c>
      <c r="N3448" s="455">
        <v>2013</v>
      </c>
    </row>
    <row r="3449" spans="1:18">
      <c r="A3449" s="322" t="s">
        <v>305</v>
      </c>
      <c r="C3449" s="325">
        <v>1419125000</v>
      </c>
      <c r="D3449" s="322" t="s">
        <v>1131</v>
      </c>
      <c r="E3449" s="455">
        <v>159</v>
      </c>
      <c r="F3449" s="455">
        <v>462</v>
      </c>
      <c r="G3449" s="455">
        <v>17967</v>
      </c>
      <c r="H3449" s="455">
        <v>1053</v>
      </c>
      <c r="I3449" s="455">
        <v>1121</v>
      </c>
      <c r="J3449" s="455">
        <v>71</v>
      </c>
      <c r="K3449" s="455">
        <v>14219</v>
      </c>
      <c r="L3449" s="455">
        <v>13499</v>
      </c>
      <c r="M3449" s="455">
        <v>538</v>
      </c>
      <c r="N3449" s="455">
        <v>9307</v>
      </c>
      <c r="O3449" s="455">
        <v>2844</v>
      </c>
      <c r="P3449" s="455">
        <v>2804</v>
      </c>
      <c r="Q3449" s="455">
        <v>7009</v>
      </c>
      <c r="R3449" s="455">
        <v>3814</v>
      </c>
    </row>
    <row r="3450" spans="1:18">
      <c r="A3450" s="322" t="s">
        <v>305</v>
      </c>
      <c r="C3450" s="325">
        <v>1419129000</v>
      </c>
      <c r="D3450" s="322" t="s">
        <v>1132</v>
      </c>
      <c r="H3450" s="455">
        <v>4564</v>
      </c>
      <c r="I3450" s="455">
        <v>1483</v>
      </c>
      <c r="J3450" s="455">
        <v>3308</v>
      </c>
      <c r="K3450" s="455">
        <v>4358</v>
      </c>
      <c r="L3450" s="455">
        <v>9267</v>
      </c>
      <c r="M3450" s="455">
        <v>5825</v>
      </c>
      <c r="N3450" s="455">
        <v>3679</v>
      </c>
      <c r="O3450" s="455">
        <v>1277</v>
      </c>
      <c r="P3450" s="455">
        <v>32931</v>
      </c>
      <c r="Q3450" s="455">
        <v>1195</v>
      </c>
      <c r="R3450" s="455">
        <v>5059</v>
      </c>
    </row>
    <row r="3451" spans="1:18">
      <c r="A3451" s="322" t="s">
        <v>305</v>
      </c>
      <c r="C3451" s="325">
        <v>1419130000</v>
      </c>
      <c r="D3451" s="322" t="s">
        <v>1133</v>
      </c>
      <c r="E3451" s="455">
        <v>9350</v>
      </c>
      <c r="F3451" s="455">
        <v>8750</v>
      </c>
      <c r="G3451" s="455">
        <v>4629</v>
      </c>
      <c r="H3451" s="455">
        <v>2205</v>
      </c>
      <c r="I3451" s="455">
        <v>4830</v>
      </c>
      <c r="J3451" s="455">
        <v>391</v>
      </c>
      <c r="K3451" s="455">
        <v>4942</v>
      </c>
      <c r="L3451" s="455">
        <v>2736</v>
      </c>
      <c r="M3451" s="455">
        <v>533</v>
      </c>
      <c r="N3451" s="455">
        <v>1636</v>
      </c>
      <c r="O3451" s="455">
        <v>1516</v>
      </c>
      <c r="P3451" s="455">
        <v>2411</v>
      </c>
      <c r="Q3451" s="455">
        <v>21007</v>
      </c>
      <c r="R3451" s="455">
        <v>16896</v>
      </c>
    </row>
    <row r="3452" spans="1:18">
      <c r="A3452" s="322" t="s">
        <v>305</v>
      </c>
      <c r="C3452" s="325">
        <v>1419193000</v>
      </c>
      <c r="D3452" s="322" t="s">
        <v>1134</v>
      </c>
      <c r="E3452" s="455">
        <v>47786</v>
      </c>
      <c r="F3452" s="455">
        <v>32981</v>
      </c>
      <c r="G3452" s="455">
        <v>41903</v>
      </c>
      <c r="H3452" s="455">
        <v>21821</v>
      </c>
      <c r="I3452" s="455">
        <v>33321</v>
      </c>
      <c r="J3452" s="455">
        <v>27265</v>
      </c>
      <c r="K3452" s="455">
        <v>38613</v>
      </c>
      <c r="L3452" s="455">
        <v>17737</v>
      </c>
      <c r="M3452" s="455">
        <v>18565</v>
      </c>
      <c r="N3452" s="455">
        <v>32246</v>
      </c>
      <c r="O3452" s="455">
        <v>78196</v>
      </c>
      <c r="P3452" s="455">
        <v>59229</v>
      </c>
      <c r="Q3452" s="455">
        <v>61743</v>
      </c>
      <c r="R3452" s="455">
        <v>53952</v>
      </c>
    </row>
    <row r="3453" spans="1:18">
      <c r="A3453" s="322" t="s">
        <v>305</v>
      </c>
      <c r="C3453" s="325">
        <v>1419196000</v>
      </c>
      <c r="D3453" s="322" t="s">
        <v>1135</v>
      </c>
    </row>
    <row r="3454" spans="1:18">
      <c r="A3454" s="322" t="s">
        <v>305</v>
      </c>
      <c r="C3454" s="325">
        <v>1419210000</v>
      </c>
      <c r="D3454" s="322" t="s">
        <v>1136</v>
      </c>
    </row>
    <row r="3455" spans="1:18">
      <c r="A3455" s="322" t="s">
        <v>305</v>
      </c>
      <c r="C3455" s="325">
        <v>1419215000</v>
      </c>
      <c r="D3455" s="322" t="s">
        <v>1137</v>
      </c>
    </row>
    <row r="3456" spans="1:18">
      <c r="A3456" s="322" t="s">
        <v>305</v>
      </c>
      <c r="C3456" s="325">
        <v>1419221000</v>
      </c>
      <c r="D3456" s="322" t="s">
        <v>1138</v>
      </c>
      <c r="E3456" s="455">
        <v>143955</v>
      </c>
      <c r="F3456" s="455">
        <v>114223</v>
      </c>
      <c r="G3456" s="455">
        <v>140134</v>
      </c>
      <c r="H3456" s="455">
        <v>68688</v>
      </c>
      <c r="I3456" s="455">
        <v>48840</v>
      </c>
      <c r="J3456" s="455">
        <v>50485</v>
      </c>
      <c r="K3456" s="455">
        <v>63905</v>
      </c>
      <c r="L3456" s="455">
        <v>79435</v>
      </c>
      <c r="M3456" s="455">
        <v>92402</v>
      </c>
      <c r="N3456" s="455">
        <v>114195</v>
      </c>
      <c r="O3456" s="455">
        <v>64327</v>
      </c>
      <c r="P3456" s="455">
        <v>160898</v>
      </c>
      <c r="Q3456" s="455">
        <v>209302</v>
      </c>
      <c r="R3456" s="455">
        <v>159144</v>
      </c>
    </row>
    <row r="3457" spans="1:18">
      <c r="A3457" s="322" t="s">
        <v>305</v>
      </c>
      <c r="C3457" s="325">
        <v>1419222000</v>
      </c>
      <c r="D3457" s="322" t="s">
        <v>1139</v>
      </c>
      <c r="E3457" s="455">
        <v>76061</v>
      </c>
      <c r="F3457" s="455">
        <v>124147</v>
      </c>
      <c r="G3457" s="455">
        <v>159174</v>
      </c>
      <c r="H3457" s="455">
        <v>153994</v>
      </c>
      <c r="I3457" s="455">
        <v>32924</v>
      </c>
      <c r="J3457" s="455">
        <v>37086</v>
      </c>
      <c r="K3457" s="455">
        <v>45521</v>
      </c>
      <c r="L3457" s="455">
        <v>39191</v>
      </c>
      <c r="M3457" s="455">
        <v>28613</v>
      </c>
      <c r="N3457" s="455">
        <v>67762</v>
      </c>
      <c r="O3457" s="455">
        <v>46067</v>
      </c>
      <c r="P3457" s="455">
        <v>23016</v>
      </c>
      <c r="Q3457" s="455">
        <v>58327</v>
      </c>
      <c r="R3457" s="455">
        <v>54956</v>
      </c>
    </row>
    <row r="3458" spans="1:18">
      <c r="A3458" s="322" t="s">
        <v>305</v>
      </c>
      <c r="C3458" s="325">
        <v>1419223000</v>
      </c>
      <c r="D3458" s="322" t="s">
        <v>1140</v>
      </c>
      <c r="E3458" s="455">
        <v>18372</v>
      </c>
      <c r="F3458" s="455">
        <v>7197</v>
      </c>
      <c r="G3458" s="455">
        <v>13913</v>
      </c>
      <c r="H3458" s="455">
        <v>15009</v>
      </c>
      <c r="I3458" s="455">
        <v>16430</v>
      </c>
      <c r="J3458" s="455">
        <v>18920</v>
      </c>
      <c r="K3458" s="455">
        <v>21036</v>
      </c>
      <c r="L3458" s="455">
        <v>11619</v>
      </c>
      <c r="M3458" s="455">
        <v>9062</v>
      </c>
      <c r="N3458" s="455">
        <v>6037</v>
      </c>
      <c r="O3458" s="455">
        <v>123</v>
      </c>
    </row>
    <row r="3459" spans="1:18">
      <c r="A3459" s="322" t="s">
        <v>305</v>
      </c>
      <c r="C3459" s="325">
        <v>1419224000</v>
      </c>
      <c r="D3459" s="322" t="s">
        <v>1141</v>
      </c>
      <c r="E3459" s="455">
        <v>268</v>
      </c>
      <c r="G3459" s="455">
        <v>10110</v>
      </c>
      <c r="H3459" s="455">
        <v>16353</v>
      </c>
      <c r="J3459" s="455">
        <v>180</v>
      </c>
      <c r="K3459" s="455">
        <v>39</v>
      </c>
    </row>
    <row r="3460" spans="1:18">
      <c r="A3460" s="322" t="s">
        <v>305</v>
      </c>
      <c r="C3460" s="325">
        <v>1419225000</v>
      </c>
      <c r="D3460" s="322" t="s">
        <v>1142</v>
      </c>
      <c r="E3460" s="455">
        <v>5</v>
      </c>
      <c r="F3460" s="455">
        <v>87</v>
      </c>
      <c r="G3460" s="455">
        <v>3</v>
      </c>
      <c r="J3460" s="455">
        <v>4</v>
      </c>
      <c r="K3460" s="455">
        <v>124</v>
      </c>
      <c r="L3460" s="455">
        <v>365</v>
      </c>
      <c r="N3460" s="455">
        <v>1</v>
      </c>
      <c r="Q3460" s="455">
        <v>425</v>
      </c>
      <c r="R3460" s="455">
        <v>95</v>
      </c>
    </row>
    <row r="3461" spans="1:18">
      <c r="A3461" s="322" t="s">
        <v>305</v>
      </c>
      <c r="C3461" s="325">
        <v>1419231000</v>
      </c>
      <c r="D3461" s="322" t="s">
        <v>1143</v>
      </c>
      <c r="E3461" s="455">
        <v>970</v>
      </c>
      <c r="I3461" s="455">
        <v>70</v>
      </c>
      <c r="J3461" s="455">
        <v>12656</v>
      </c>
      <c r="K3461" s="455">
        <v>11468</v>
      </c>
      <c r="L3461" s="455">
        <v>4960</v>
      </c>
      <c r="M3461" s="455">
        <v>6065</v>
      </c>
      <c r="N3461" s="455">
        <v>3475</v>
      </c>
      <c r="O3461" s="455">
        <v>5525</v>
      </c>
      <c r="P3461" s="455">
        <v>648</v>
      </c>
      <c r="Q3461" s="455">
        <v>170</v>
      </c>
      <c r="R3461" s="455">
        <v>260</v>
      </c>
    </row>
    <row r="3462" spans="1:18">
      <c r="A3462" s="322" t="s">
        <v>305</v>
      </c>
      <c r="C3462" s="325">
        <v>1419233300</v>
      </c>
      <c r="D3462" s="322" t="s">
        <v>1144</v>
      </c>
      <c r="E3462" s="455">
        <v>56901</v>
      </c>
      <c r="F3462" s="455">
        <v>30466</v>
      </c>
      <c r="G3462" s="455">
        <v>32201</v>
      </c>
      <c r="H3462" s="455">
        <v>21699</v>
      </c>
      <c r="I3462" s="455">
        <v>22838</v>
      </c>
      <c r="J3462" s="455">
        <v>27530</v>
      </c>
      <c r="K3462" s="455">
        <v>16075</v>
      </c>
      <c r="L3462" s="455">
        <v>13360</v>
      </c>
      <c r="M3462" s="455">
        <v>25667</v>
      </c>
      <c r="N3462" s="455">
        <v>31293</v>
      </c>
      <c r="O3462" s="455">
        <v>13101</v>
      </c>
      <c r="P3462" s="455">
        <v>17034</v>
      </c>
      <c r="Q3462" s="455">
        <v>10469</v>
      </c>
      <c r="R3462" s="455">
        <v>8320</v>
      </c>
    </row>
    <row r="3463" spans="1:18">
      <c r="A3463" s="322" t="s">
        <v>305</v>
      </c>
      <c r="C3463" s="325">
        <v>1419233800</v>
      </c>
      <c r="D3463" s="322" t="s">
        <v>1145</v>
      </c>
      <c r="E3463" s="455">
        <v>561</v>
      </c>
      <c r="F3463" s="455">
        <v>2019</v>
      </c>
      <c r="G3463" s="455">
        <v>3876</v>
      </c>
      <c r="H3463" s="455">
        <v>396</v>
      </c>
      <c r="I3463" s="455">
        <v>154</v>
      </c>
      <c r="J3463" s="455">
        <v>1023</v>
      </c>
      <c r="K3463" s="455">
        <v>575</v>
      </c>
      <c r="L3463" s="455">
        <v>9</v>
      </c>
      <c r="M3463" s="455">
        <v>670</v>
      </c>
      <c r="P3463" s="455">
        <v>384</v>
      </c>
      <c r="Q3463" s="455">
        <v>218</v>
      </c>
      <c r="R3463" s="455">
        <v>1</v>
      </c>
    </row>
    <row r="3464" spans="1:18">
      <c r="A3464" s="322" t="s">
        <v>305</v>
      </c>
      <c r="C3464" s="325">
        <v>1419235300</v>
      </c>
      <c r="D3464" s="322" t="s">
        <v>1146</v>
      </c>
      <c r="E3464" s="455">
        <v>54</v>
      </c>
      <c r="F3464" s="455">
        <v>11066</v>
      </c>
      <c r="G3464" s="455">
        <v>10077</v>
      </c>
      <c r="H3464" s="455">
        <v>5148</v>
      </c>
      <c r="I3464" s="455">
        <v>9503</v>
      </c>
      <c r="J3464" s="455">
        <v>3942</v>
      </c>
      <c r="K3464" s="455">
        <v>130</v>
      </c>
      <c r="P3464" s="455">
        <v>512</v>
      </c>
      <c r="Q3464" s="455">
        <v>522</v>
      </c>
    </row>
    <row r="3465" spans="1:18">
      <c r="A3465" s="322" t="s">
        <v>305</v>
      </c>
      <c r="C3465" s="325">
        <v>1419235800</v>
      </c>
      <c r="D3465" s="322" t="s">
        <v>1147</v>
      </c>
      <c r="G3465" s="455">
        <v>524</v>
      </c>
      <c r="J3465" s="455">
        <v>7774</v>
      </c>
      <c r="K3465" s="455">
        <v>7050</v>
      </c>
      <c r="L3465" s="455">
        <v>5634</v>
      </c>
      <c r="M3465" s="455">
        <v>6414</v>
      </c>
      <c r="N3465" s="455">
        <v>5990</v>
      </c>
      <c r="O3465" s="455">
        <v>8620</v>
      </c>
      <c r="P3465" s="455">
        <v>6313</v>
      </c>
      <c r="Q3465" s="455">
        <v>5011</v>
      </c>
      <c r="R3465" s="455">
        <v>4338</v>
      </c>
    </row>
    <row r="3466" spans="1:18">
      <c r="A3466" s="322" t="s">
        <v>305</v>
      </c>
      <c r="C3466" s="325">
        <v>1419237000</v>
      </c>
      <c r="D3466" s="322" t="s">
        <v>1148</v>
      </c>
      <c r="E3466" s="455">
        <v>53071</v>
      </c>
      <c r="F3466" s="455">
        <v>42117</v>
      </c>
      <c r="G3466" s="455">
        <v>2055</v>
      </c>
      <c r="H3466" s="455">
        <v>14633</v>
      </c>
      <c r="I3466" s="455">
        <v>15592</v>
      </c>
      <c r="J3466" s="455">
        <v>15576</v>
      </c>
      <c r="K3466" s="455">
        <v>18373</v>
      </c>
      <c r="L3466" s="455">
        <v>21996</v>
      </c>
      <c r="M3466" s="455">
        <v>12275</v>
      </c>
      <c r="N3466" s="455">
        <v>8094</v>
      </c>
      <c r="O3466" s="455">
        <v>2127</v>
      </c>
      <c r="P3466" s="455">
        <v>1000</v>
      </c>
      <c r="Q3466" s="455">
        <v>47</v>
      </c>
      <c r="R3466" s="455">
        <v>270</v>
      </c>
    </row>
    <row r="3467" spans="1:18">
      <c r="A3467" s="322" t="s">
        <v>305</v>
      </c>
      <c r="C3467" s="325">
        <v>1419239300</v>
      </c>
      <c r="D3467" s="322" t="s">
        <v>1149</v>
      </c>
      <c r="P3467" s="455">
        <v>10</v>
      </c>
    </row>
    <row r="3468" spans="1:18">
      <c r="A3468" s="322" t="s">
        <v>305</v>
      </c>
      <c r="C3468" s="325">
        <v>1419239500</v>
      </c>
      <c r="D3468" s="322" t="s">
        <v>1150</v>
      </c>
    </row>
    <row r="3469" spans="1:18">
      <c r="A3469" s="322" t="s">
        <v>305</v>
      </c>
      <c r="C3469" s="325">
        <v>1419317500</v>
      </c>
      <c r="D3469" s="322" t="s">
        <v>1151</v>
      </c>
      <c r="E3469" s="455">
        <v>3600</v>
      </c>
      <c r="F3469" s="455">
        <v>457</v>
      </c>
      <c r="I3469" s="455">
        <v>3597</v>
      </c>
      <c r="J3469" s="455">
        <v>6</v>
      </c>
      <c r="K3469" s="455">
        <v>45</v>
      </c>
      <c r="M3469" s="455">
        <v>23</v>
      </c>
    </row>
    <row r="3470" spans="1:18">
      <c r="A3470" s="322" t="s">
        <v>305</v>
      </c>
      <c r="C3470" s="325">
        <v>1419318000</v>
      </c>
      <c r="D3470" s="322" t="s">
        <v>1152</v>
      </c>
      <c r="E3470" s="455">
        <v>6321</v>
      </c>
      <c r="F3470" s="455">
        <v>64</v>
      </c>
      <c r="G3470" s="455">
        <v>417</v>
      </c>
      <c r="H3470" s="455">
        <v>7197</v>
      </c>
      <c r="I3470" s="455">
        <v>153</v>
      </c>
      <c r="J3470" s="455">
        <v>102</v>
      </c>
      <c r="K3470" s="455">
        <v>88</v>
      </c>
      <c r="L3470" s="455">
        <v>108</v>
      </c>
      <c r="M3470" s="455">
        <v>60</v>
      </c>
      <c r="N3470" s="455">
        <v>141</v>
      </c>
      <c r="O3470" s="455">
        <v>93</v>
      </c>
      <c r="P3470" s="455">
        <v>119</v>
      </c>
      <c r="Q3470" s="455">
        <v>14</v>
      </c>
    </row>
    <row r="3471" spans="1:18">
      <c r="A3471" s="322" t="s">
        <v>305</v>
      </c>
      <c r="C3471" s="325">
        <v>1419319000</v>
      </c>
      <c r="D3471" s="322" t="s">
        <v>1153</v>
      </c>
    </row>
    <row r="3472" spans="1:18">
      <c r="A3472" s="322" t="s">
        <v>305</v>
      </c>
      <c r="C3472" s="325">
        <v>1419320000</v>
      </c>
      <c r="D3472" s="322" t="s">
        <v>1154</v>
      </c>
      <c r="I3472" s="455">
        <v>37576</v>
      </c>
      <c r="J3472" s="455">
        <v>13564</v>
      </c>
      <c r="K3472" s="455">
        <v>16678</v>
      </c>
      <c r="L3472" s="455">
        <v>1111</v>
      </c>
      <c r="M3472" s="455">
        <v>134</v>
      </c>
      <c r="O3472" s="455">
        <v>120</v>
      </c>
      <c r="P3472" s="455">
        <v>124</v>
      </c>
      <c r="R3472" s="455">
        <v>6</v>
      </c>
    </row>
    <row r="3473" spans="1:18">
      <c r="A3473" s="322" t="s">
        <v>305</v>
      </c>
      <c r="C3473" s="325">
        <v>1419413000</v>
      </c>
      <c r="D3473" s="322" t="s">
        <v>1155</v>
      </c>
      <c r="K3473" s="455">
        <v>2014</v>
      </c>
      <c r="R3473" s="455">
        <v>495</v>
      </c>
    </row>
    <row r="3474" spans="1:18">
      <c r="A3474" s="322" t="s">
        <v>305</v>
      </c>
      <c r="C3474" s="325">
        <v>1419423000</v>
      </c>
      <c r="D3474" s="322" t="s">
        <v>1156</v>
      </c>
      <c r="H3474" s="455">
        <v>223</v>
      </c>
      <c r="I3474" s="455">
        <v>4092</v>
      </c>
      <c r="J3474" s="455">
        <v>25346</v>
      </c>
      <c r="K3474" s="455">
        <v>7423</v>
      </c>
      <c r="L3474" s="455">
        <v>3956</v>
      </c>
      <c r="M3474" s="455">
        <v>1450</v>
      </c>
      <c r="N3474" s="455">
        <v>360</v>
      </c>
      <c r="O3474" s="455">
        <v>312</v>
      </c>
      <c r="Q3474" s="455">
        <v>1864</v>
      </c>
      <c r="R3474" s="455">
        <v>375</v>
      </c>
    </row>
    <row r="3475" spans="1:18">
      <c r="A3475" s="322" t="s">
        <v>305</v>
      </c>
      <c r="C3475" s="325">
        <v>1419425000</v>
      </c>
      <c r="D3475" s="322" t="s">
        <v>1157</v>
      </c>
      <c r="E3475" s="455">
        <v>480</v>
      </c>
      <c r="F3475" s="455">
        <v>3213</v>
      </c>
      <c r="G3475" s="455">
        <v>5807</v>
      </c>
      <c r="H3475" s="455">
        <v>1840</v>
      </c>
      <c r="J3475" s="455">
        <v>18</v>
      </c>
      <c r="N3475" s="455">
        <v>122</v>
      </c>
      <c r="O3475" s="455">
        <v>222</v>
      </c>
      <c r="P3475" s="455">
        <v>612</v>
      </c>
      <c r="Q3475" s="455">
        <v>100</v>
      </c>
      <c r="R3475" s="455">
        <v>5164</v>
      </c>
    </row>
    <row r="3476" spans="1:18">
      <c r="A3476" s="322" t="s">
        <v>305</v>
      </c>
      <c r="C3476" s="325">
        <v>1419427000</v>
      </c>
      <c r="D3476" s="322" t="s">
        <v>1158</v>
      </c>
      <c r="E3476" s="455">
        <v>74712</v>
      </c>
      <c r="F3476" s="455">
        <v>56122</v>
      </c>
      <c r="G3476" s="455">
        <v>5275</v>
      </c>
      <c r="H3476" s="455">
        <v>8440</v>
      </c>
      <c r="I3476" s="455">
        <v>2777</v>
      </c>
      <c r="J3476" s="455">
        <v>42049</v>
      </c>
      <c r="K3476" s="455">
        <v>218</v>
      </c>
      <c r="L3476" s="455">
        <v>12275</v>
      </c>
      <c r="M3476" s="455">
        <v>1373</v>
      </c>
      <c r="N3476" s="455">
        <v>7558</v>
      </c>
      <c r="O3476" s="455">
        <v>4542</v>
      </c>
      <c r="P3476" s="455">
        <v>5291</v>
      </c>
      <c r="Q3476" s="455">
        <v>21768</v>
      </c>
      <c r="R3476" s="455">
        <v>9590</v>
      </c>
    </row>
    <row r="3477" spans="1:18">
      <c r="A3477" s="322" t="s">
        <v>305</v>
      </c>
      <c r="C3477" s="325">
        <v>1419430000</v>
      </c>
      <c r="D3477" s="322" t="s">
        <v>1159</v>
      </c>
    </row>
    <row r="3478" spans="1:18">
      <c r="A3478" s="322" t="s">
        <v>305</v>
      </c>
      <c r="C3478" s="325">
        <v>1420103000</v>
      </c>
      <c r="D3478" s="322" t="s">
        <v>1160</v>
      </c>
    </row>
    <row r="3479" spans="1:18">
      <c r="A3479" s="322" t="s">
        <v>305</v>
      </c>
      <c r="C3479" s="325">
        <v>1420103010</v>
      </c>
      <c r="D3479" s="322" t="s">
        <v>1161</v>
      </c>
      <c r="E3479" s="455">
        <v>55</v>
      </c>
      <c r="F3479" s="455">
        <v>1</v>
      </c>
      <c r="G3479" s="455">
        <v>186</v>
      </c>
      <c r="H3479" s="455">
        <v>1256</v>
      </c>
      <c r="J3479" s="455">
        <v>124</v>
      </c>
      <c r="K3479" s="455">
        <v>109</v>
      </c>
      <c r="L3479" s="455">
        <v>20</v>
      </c>
      <c r="M3479" s="455">
        <v>85</v>
      </c>
      <c r="N3479" s="455">
        <v>374</v>
      </c>
      <c r="O3479" s="455">
        <v>421</v>
      </c>
      <c r="P3479" s="455">
        <v>924</v>
      </c>
      <c r="Q3479" s="455">
        <v>38</v>
      </c>
      <c r="R3479" s="455">
        <v>51</v>
      </c>
    </row>
    <row r="3480" spans="1:18">
      <c r="A3480" s="322" t="s">
        <v>305</v>
      </c>
      <c r="C3480" s="325">
        <v>1420103020</v>
      </c>
      <c r="D3480" s="322" t="s">
        <v>1162</v>
      </c>
      <c r="E3480" s="455">
        <v>143</v>
      </c>
      <c r="G3480" s="455">
        <v>16</v>
      </c>
      <c r="M3480" s="455">
        <v>20</v>
      </c>
      <c r="N3480" s="455">
        <v>968</v>
      </c>
      <c r="O3480" s="455">
        <v>1796</v>
      </c>
      <c r="P3480" s="455">
        <v>1524</v>
      </c>
      <c r="Q3480" s="455">
        <v>1</v>
      </c>
      <c r="R3480" s="455">
        <v>51</v>
      </c>
    </row>
    <row r="3481" spans="1:18">
      <c r="A3481" s="322" t="s">
        <v>305</v>
      </c>
      <c r="C3481" s="325">
        <v>1420103080</v>
      </c>
      <c r="D3481" s="322" t="s">
        <v>1163</v>
      </c>
      <c r="E3481" s="455">
        <v>20</v>
      </c>
      <c r="F3481" s="455">
        <v>570</v>
      </c>
      <c r="G3481" s="455">
        <v>562</v>
      </c>
      <c r="H3481" s="455">
        <v>29</v>
      </c>
      <c r="I3481" s="455">
        <v>1766</v>
      </c>
      <c r="J3481" s="455">
        <v>1349</v>
      </c>
      <c r="K3481" s="455">
        <v>1699</v>
      </c>
      <c r="L3481" s="455">
        <v>3484</v>
      </c>
      <c r="M3481" s="455">
        <v>867</v>
      </c>
      <c r="N3481" s="455">
        <v>2455</v>
      </c>
      <c r="O3481" s="455">
        <v>1987</v>
      </c>
      <c r="P3481" s="455">
        <v>2272</v>
      </c>
      <c r="Q3481" s="455">
        <v>9999</v>
      </c>
      <c r="R3481" s="455">
        <v>2415</v>
      </c>
    </row>
    <row r="3482" spans="1:18">
      <c r="A3482" s="322" t="s">
        <v>305</v>
      </c>
      <c r="C3482" s="325">
        <v>1420109000</v>
      </c>
      <c r="D3482" s="322" t="s">
        <v>1164</v>
      </c>
    </row>
    <row r="3483" spans="1:18">
      <c r="A3483" s="322" t="s">
        <v>305</v>
      </c>
      <c r="C3483" s="325">
        <v>1431103300</v>
      </c>
      <c r="D3483" s="322" t="s">
        <v>1165</v>
      </c>
      <c r="E3483" s="455">
        <v>2500</v>
      </c>
      <c r="H3483" s="455">
        <v>5376</v>
      </c>
      <c r="I3483" s="455">
        <v>102788</v>
      </c>
      <c r="J3483" s="455">
        <v>166602</v>
      </c>
      <c r="K3483" s="455">
        <v>128596</v>
      </c>
      <c r="M3483" s="455">
        <v>228585</v>
      </c>
      <c r="N3483" s="455">
        <v>171226</v>
      </c>
    </row>
    <row r="3484" spans="1:18">
      <c r="A3484" s="322" t="s">
        <v>305</v>
      </c>
      <c r="C3484" s="325">
        <v>1431103500</v>
      </c>
      <c r="D3484" s="322" t="s">
        <v>1166</v>
      </c>
      <c r="H3484" s="455">
        <v>15635</v>
      </c>
      <c r="L3484" s="455">
        <v>410</v>
      </c>
      <c r="M3484" s="455">
        <v>67776</v>
      </c>
      <c r="N3484" s="455">
        <v>174616</v>
      </c>
      <c r="O3484" s="455">
        <v>983615</v>
      </c>
      <c r="P3484" s="455">
        <v>3893229</v>
      </c>
      <c r="Q3484" s="455">
        <v>2393048</v>
      </c>
      <c r="R3484" s="455">
        <v>2809636</v>
      </c>
    </row>
    <row r="3485" spans="1:18">
      <c r="A3485" s="322" t="s">
        <v>305</v>
      </c>
      <c r="C3485" s="325">
        <v>1419239600</v>
      </c>
      <c r="D3485" s="322" t="s">
        <v>1167</v>
      </c>
    </row>
    <row r="3486" spans="1:18">
      <c r="A3486" s="322" t="s">
        <v>305</v>
      </c>
      <c r="C3486" s="325">
        <v>1431103700</v>
      </c>
      <c r="D3486" s="322" t="s">
        <v>1168</v>
      </c>
      <c r="E3486" s="455">
        <v>447348</v>
      </c>
      <c r="F3486" s="455">
        <v>441494</v>
      </c>
      <c r="G3486" s="455">
        <v>573824</v>
      </c>
      <c r="H3486" s="455">
        <v>399855</v>
      </c>
      <c r="I3486" s="455">
        <v>628724</v>
      </c>
      <c r="J3486" s="455">
        <v>1001653</v>
      </c>
      <c r="K3486" s="455">
        <v>1199822</v>
      </c>
      <c r="L3486" s="455">
        <v>1110972</v>
      </c>
      <c r="M3486" s="455">
        <v>1066674</v>
      </c>
      <c r="N3486" s="455">
        <v>115751</v>
      </c>
      <c r="O3486" s="455">
        <v>184</v>
      </c>
    </row>
    <row r="3487" spans="1:18">
      <c r="A3487" s="322" t="s">
        <v>305</v>
      </c>
      <c r="C3487" s="325">
        <v>1431105000</v>
      </c>
      <c r="D3487" s="322" t="s">
        <v>1169</v>
      </c>
      <c r="E3487" s="455">
        <v>208661</v>
      </c>
      <c r="F3487" s="455">
        <v>285628</v>
      </c>
      <c r="G3487" s="455">
        <v>289654</v>
      </c>
      <c r="H3487" s="455">
        <v>227531</v>
      </c>
      <c r="I3487" s="455">
        <v>324278</v>
      </c>
      <c r="J3487" s="455">
        <v>778877</v>
      </c>
      <c r="K3487" s="455">
        <v>886809</v>
      </c>
      <c r="L3487" s="455">
        <v>232428</v>
      </c>
      <c r="M3487" s="455">
        <v>193911</v>
      </c>
      <c r="N3487" s="455">
        <v>204584</v>
      </c>
      <c r="Q3487" s="455">
        <v>19868</v>
      </c>
    </row>
    <row r="3488" spans="1:18">
      <c r="A3488" s="322" t="s">
        <v>305</v>
      </c>
      <c r="C3488" s="325">
        <v>1431109000</v>
      </c>
      <c r="D3488" s="322" t="s">
        <v>1170</v>
      </c>
      <c r="E3488" s="455">
        <v>9266058</v>
      </c>
      <c r="F3488" s="455">
        <v>5879651</v>
      </c>
      <c r="G3488" s="455">
        <v>5383503</v>
      </c>
      <c r="H3488" s="455">
        <v>4010825</v>
      </c>
      <c r="I3488" s="455">
        <v>4870511</v>
      </c>
      <c r="J3488" s="455">
        <v>5307181</v>
      </c>
      <c r="K3488" s="455">
        <v>5150839</v>
      </c>
      <c r="L3488" s="455">
        <v>4897811</v>
      </c>
      <c r="M3488" s="455">
        <v>5731819</v>
      </c>
      <c r="N3488" s="455">
        <v>2980869</v>
      </c>
      <c r="O3488" s="455">
        <v>1893733</v>
      </c>
      <c r="P3488" s="455">
        <v>916571</v>
      </c>
      <c r="Q3488" s="455">
        <v>922577</v>
      </c>
      <c r="R3488" s="455">
        <v>886308</v>
      </c>
    </row>
    <row r="3489" spans="1:18">
      <c r="A3489" s="322" t="s">
        <v>305</v>
      </c>
      <c r="C3489" s="325">
        <v>1439103100</v>
      </c>
      <c r="D3489" s="322" t="s">
        <v>1171</v>
      </c>
      <c r="E3489" s="455">
        <v>120374</v>
      </c>
      <c r="F3489" s="455">
        <v>69921</v>
      </c>
      <c r="G3489" s="455">
        <v>68691</v>
      </c>
      <c r="H3489" s="455">
        <v>38689</v>
      </c>
      <c r="I3489" s="455">
        <v>29927</v>
      </c>
      <c r="J3489" s="455">
        <v>29126</v>
      </c>
      <c r="K3489" s="455">
        <v>49143</v>
      </c>
      <c r="L3489" s="455">
        <v>36422</v>
      </c>
      <c r="M3489" s="455">
        <v>33703</v>
      </c>
      <c r="N3489" s="455">
        <v>15659</v>
      </c>
      <c r="O3489" s="455">
        <v>52644</v>
      </c>
      <c r="P3489" s="455">
        <v>92573</v>
      </c>
      <c r="Q3489" s="455">
        <v>43948</v>
      </c>
      <c r="R3489" s="455">
        <v>59707</v>
      </c>
    </row>
    <row r="3490" spans="1:18">
      <c r="A3490" s="322" t="s">
        <v>305</v>
      </c>
      <c r="C3490" s="325">
        <v>1439103200</v>
      </c>
      <c r="D3490" s="322" t="s">
        <v>1172</v>
      </c>
      <c r="E3490" s="455">
        <v>345226</v>
      </c>
      <c r="F3490" s="455">
        <v>159695</v>
      </c>
      <c r="G3490" s="455">
        <v>125087</v>
      </c>
      <c r="H3490" s="455">
        <v>92422</v>
      </c>
      <c r="I3490" s="455">
        <v>91089</v>
      </c>
      <c r="J3490" s="455">
        <v>94385</v>
      </c>
      <c r="K3490" s="455">
        <v>100036</v>
      </c>
      <c r="L3490" s="455">
        <v>115816</v>
      </c>
      <c r="M3490" s="455">
        <v>149089</v>
      </c>
      <c r="N3490" s="455">
        <v>179999</v>
      </c>
      <c r="O3490" s="455">
        <v>215621</v>
      </c>
      <c r="P3490" s="455">
        <v>264569</v>
      </c>
      <c r="Q3490" s="455">
        <v>261166</v>
      </c>
      <c r="R3490" s="455">
        <v>267713</v>
      </c>
    </row>
    <row r="3491" spans="1:18">
      <c r="A3491" s="322" t="s">
        <v>305</v>
      </c>
      <c r="C3491" s="325">
        <v>1439103300</v>
      </c>
      <c r="D3491" s="322" t="s">
        <v>1173</v>
      </c>
      <c r="E3491" s="455">
        <v>115438</v>
      </c>
      <c r="F3491" s="455">
        <v>148805</v>
      </c>
      <c r="G3491" s="455">
        <v>154884</v>
      </c>
      <c r="H3491" s="455">
        <v>123277</v>
      </c>
      <c r="I3491" s="455">
        <v>62229</v>
      </c>
      <c r="J3491" s="455">
        <v>3623</v>
      </c>
      <c r="K3491" s="455">
        <v>4848</v>
      </c>
      <c r="L3491" s="455">
        <v>5798</v>
      </c>
      <c r="M3491" s="455">
        <v>7394</v>
      </c>
      <c r="N3491" s="455">
        <v>4779</v>
      </c>
      <c r="O3491" s="455">
        <v>4324</v>
      </c>
      <c r="P3491" s="455">
        <v>8350</v>
      </c>
      <c r="Q3491" s="455">
        <v>3291</v>
      </c>
      <c r="R3491" s="455">
        <v>9787</v>
      </c>
    </row>
    <row r="3492" spans="1:18">
      <c r="A3492" s="322" t="s">
        <v>305</v>
      </c>
      <c r="C3492" s="325">
        <v>1439105300</v>
      </c>
      <c r="D3492" s="322" t="s">
        <v>1174</v>
      </c>
      <c r="E3492" s="455">
        <v>33925</v>
      </c>
      <c r="F3492" s="455">
        <v>67880</v>
      </c>
      <c r="G3492" s="455">
        <v>41610</v>
      </c>
      <c r="H3492" s="455">
        <v>25077</v>
      </c>
      <c r="I3492" s="455">
        <v>8160</v>
      </c>
      <c r="J3492" s="455">
        <v>1149</v>
      </c>
      <c r="K3492" s="455">
        <v>18173</v>
      </c>
      <c r="L3492" s="455">
        <v>38702</v>
      </c>
      <c r="M3492" s="455">
        <v>44214</v>
      </c>
      <c r="N3492" s="455">
        <v>36328</v>
      </c>
      <c r="O3492" s="455">
        <v>31827</v>
      </c>
      <c r="P3492" s="455">
        <v>31483</v>
      </c>
      <c r="Q3492" s="455">
        <v>29331</v>
      </c>
      <c r="R3492" s="455">
        <v>21997</v>
      </c>
    </row>
    <row r="3493" spans="1:18">
      <c r="A3493" s="322" t="s">
        <v>305</v>
      </c>
      <c r="C3493" s="325">
        <v>1439105500</v>
      </c>
      <c r="D3493" s="322" t="s">
        <v>1175</v>
      </c>
      <c r="E3493" s="455">
        <v>11859</v>
      </c>
      <c r="F3493" s="455">
        <v>22794</v>
      </c>
      <c r="G3493" s="455">
        <v>316</v>
      </c>
      <c r="I3493" s="455">
        <v>9797</v>
      </c>
      <c r="J3493" s="455">
        <v>10101</v>
      </c>
      <c r="K3493" s="455">
        <v>8091</v>
      </c>
      <c r="L3493" s="455">
        <v>7563</v>
      </c>
      <c r="M3493" s="455">
        <v>5441</v>
      </c>
      <c r="N3493" s="455">
        <v>5036</v>
      </c>
      <c r="O3493" s="455">
        <v>2017</v>
      </c>
      <c r="P3493" s="455">
        <v>3217</v>
      </c>
      <c r="Q3493" s="455">
        <v>6890</v>
      </c>
      <c r="R3493" s="455">
        <v>7233</v>
      </c>
    </row>
    <row r="3494" spans="1:18">
      <c r="A3494" s="322" t="s">
        <v>305</v>
      </c>
      <c r="C3494" s="325">
        <v>1439106100</v>
      </c>
      <c r="D3494" s="322" t="s">
        <v>1176</v>
      </c>
      <c r="E3494" s="455">
        <v>93530</v>
      </c>
      <c r="F3494" s="455">
        <v>77245</v>
      </c>
      <c r="G3494" s="455">
        <v>14426</v>
      </c>
      <c r="H3494" s="455">
        <v>17417</v>
      </c>
      <c r="I3494" s="455">
        <v>2788</v>
      </c>
      <c r="J3494" s="455">
        <v>3620</v>
      </c>
      <c r="M3494" s="455">
        <v>30</v>
      </c>
      <c r="N3494" s="455">
        <v>3791</v>
      </c>
      <c r="P3494" s="455">
        <v>5527</v>
      </c>
      <c r="Q3494" s="455">
        <v>975</v>
      </c>
      <c r="R3494" s="455">
        <v>3842</v>
      </c>
    </row>
    <row r="3495" spans="1:18">
      <c r="A3495" s="322" t="s">
        <v>305</v>
      </c>
      <c r="C3495" s="325">
        <v>1439106200</v>
      </c>
      <c r="D3495" s="322" t="s">
        <v>1177</v>
      </c>
      <c r="E3495" s="455">
        <v>885751</v>
      </c>
      <c r="F3495" s="455">
        <v>760456</v>
      </c>
      <c r="G3495" s="455">
        <v>264656</v>
      </c>
      <c r="H3495" s="455">
        <v>37034</v>
      </c>
      <c r="I3495" s="455">
        <v>4896</v>
      </c>
      <c r="J3495" s="455">
        <v>16954</v>
      </c>
      <c r="K3495" s="455">
        <v>17011</v>
      </c>
      <c r="L3495" s="455">
        <v>13640</v>
      </c>
      <c r="M3495" s="455">
        <v>11352</v>
      </c>
      <c r="N3495" s="455">
        <v>12637</v>
      </c>
      <c r="P3495" s="455">
        <v>12904</v>
      </c>
      <c r="Q3495" s="455">
        <v>1156</v>
      </c>
      <c r="R3495" s="455">
        <v>956</v>
      </c>
    </row>
    <row r="3496" spans="1:18">
      <c r="A3496" s="322" t="s">
        <v>305</v>
      </c>
      <c r="C3496" s="325">
        <v>1439107100</v>
      </c>
      <c r="D3496" s="322" t="s">
        <v>1178</v>
      </c>
      <c r="E3496" s="455">
        <v>482477</v>
      </c>
      <c r="F3496" s="455">
        <v>426370</v>
      </c>
      <c r="G3496" s="455">
        <v>394686</v>
      </c>
      <c r="H3496" s="455">
        <v>381243</v>
      </c>
      <c r="I3496" s="455">
        <v>135996</v>
      </c>
      <c r="J3496" s="455">
        <v>181613</v>
      </c>
      <c r="K3496" s="455">
        <v>186148</v>
      </c>
      <c r="L3496" s="455">
        <v>158503</v>
      </c>
      <c r="M3496" s="455">
        <v>190076</v>
      </c>
      <c r="N3496" s="455">
        <v>166093</v>
      </c>
      <c r="O3496" s="455">
        <v>134589</v>
      </c>
      <c r="P3496" s="455">
        <v>114404</v>
      </c>
      <c r="Q3496" s="455">
        <v>91281</v>
      </c>
      <c r="R3496" s="455">
        <v>78997</v>
      </c>
    </row>
    <row r="3497" spans="1:18">
      <c r="A3497" s="322" t="s">
        <v>305</v>
      </c>
      <c r="C3497" s="325">
        <v>1439107200</v>
      </c>
      <c r="D3497" s="322" t="s">
        <v>1179</v>
      </c>
      <c r="E3497" s="455">
        <v>627085</v>
      </c>
      <c r="F3497" s="455">
        <v>500759</v>
      </c>
      <c r="G3497" s="455">
        <v>389806</v>
      </c>
      <c r="H3497" s="455">
        <v>319795</v>
      </c>
      <c r="I3497" s="455">
        <v>165882</v>
      </c>
      <c r="J3497" s="455">
        <v>167954</v>
      </c>
      <c r="K3497" s="455">
        <v>131993</v>
      </c>
      <c r="L3497" s="455">
        <v>111383</v>
      </c>
      <c r="M3497" s="455">
        <v>102063</v>
      </c>
      <c r="N3497" s="455">
        <v>71902</v>
      </c>
      <c r="O3497" s="455">
        <v>37184</v>
      </c>
      <c r="P3497" s="455">
        <v>55858</v>
      </c>
      <c r="Q3497" s="455">
        <v>56274</v>
      </c>
      <c r="R3497" s="455">
        <v>113241</v>
      </c>
    </row>
    <row r="3498" spans="1:18">
      <c r="A3498" s="322" t="s">
        <v>305</v>
      </c>
      <c r="C3498" s="325">
        <v>1439109000</v>
      </c>
      <c r="D3498" s="322" t="s">
        <v>1180</v>
      </c>
      <c r="E3498" s="455">
        <v>30422</v>
      </c>
      <c r="F3498" s="455">
        <v>22572</v>
      </c>
      <c r="G3498" s="455">
        <v>144515</v>
      </c>
      <c r="H3498" s="455">
        <v>218379</v>
      </c>
      <c r="I3498" s="455">
        <v>16889</v>
      </c>
      <c r="J3498" s="455">
        <v>4619</v>
      </c>
      <c r="K3498" s="455">
        <v>24725</v>
      </c>
      <c r="L3498" s="455">
        <v>7675</v>
      </c>
      <c r="M3498" s="455">
        <v>14153</v>
      </c>
      <c r="N3498" s="455">
        <v>9830</v>
      </c>
      <c r="O3498" s="455">
        <v>2385</v>
      </c>
      <c r="P3498" s="455">
        <v>3308</v>
      </c>
      <c r="Q3498" s="455">
        <v>2066</v>
      </c>
      <c r="R3498" s="455">
        <v>2993</v>
      </c>
    </row>
    <row r="3499" spans="1:18">
      <c r="A3499" s="322" t="s">
        <v>305</v>
      </c>
      <c r="C3499" s="325">
        <v>1511103000</v>
      </c>
      <c r="D3499" s="322" t="s">
        <v>1181</v>
      </c>
      <c r="E3499" s="455">
        <v>10960</v>
      </c>
      <c r="F3499" s="455">
        <v>11217</v>
      </c>
      <c r="G3499" s="455">
        <v>55990</v>
      </c>
      <c r="H3499" s="455">
        <v>23341</v>
      </c>
      <c r="I3499" s="455">
        <v>575</v>
      </c>
      <c r="J3499" s="455">
        <v>76</v>
      </c>
      <c r="L3499" s="455">
        <v>2450</v>
      </c>
      <c r="M3499" s="455">
        <v>1953</v>
      </c>
      <c r="N3499" s="455">
        <v>1196</v>
      </c>
      <c r="O3499" s="455">
        <v>25148</v>
      </c>
      <c r="P3499" s="455">
        <v>3667</v>
      </c>
      <c r="Q3499" s="455">
        <v>3502</v>
      </c>
      <c r="R3499" s="455">
        <v>3036</v>
      </c>
    </row>
    <row r="3500" spans="1:18">
      <c r="A3500" s="322" t="s">
        <v>305</v>
      </c>
      <c r="C3500" s="325">
        <v>1511105000</v>
      </c>
      <c r="D3500" s="322" t="s">
        <v>1182</v>
      </c>
    </row>
    <row r="3501" spans="1:18">
      <c r="A3501" s="322" t="s">
        <v>305</v>
      </c>
      <c r="C3501" s="325">
        <v>1511310000</v>
      </c>
      <c r="D3501" s="322" t="s">
        <v>1183</v>
      </c>
      <c r="E3501" s="455">
        <v>88613</v>
      </c>
      <c r="F3501" s="455">
        <v>102382</v>
      </c>
      <c r="G3501" s="455">
        <v>360890</v>
      </c>
      <c r="H3501" s="455">
        <v>876517</v>
      </c>
      <c r="I3501" s="455">
        <v>3427764</v>
      </c>
      <c r="J3501" s="455">
        <v>1743781</v>
      </c>
      <c r="K3501" s="455">
        <v>1276958</v>
      </c>
      <c r="L3501" s="455">
        <v>718673</v>
      </c>
      <c r="M3501" s="455">
        <v>802546</v>
      </c>
      <c r="N3501" s="455">
        <v>933910</v>
      </c>
      <c r="O3501" s="455">
        <v>1015051</v>
      </c>
      <c r="P3501" s="455">
        <v>423882</v>
      </c>
      <c r="Q3501" s="455">
        <v>529615</v>
      </c>
      <c r="R3501" s="455">
        <v>269440</v>
      </c>
    </row>
    <row r="3502" spans="1:18">
      <c r="A3502" s="322" t="s">
        <v>305</v>
      </c>
      <c r="C3502" s="325">
        <v>1511320000</v>
      </c>
      <c r="D3502" s="322" t="s">
        <v>1184</v>
      </c>
      <c r="I3502" s="455">
        <v>41108</v>
      </c>
      <c r="J3502" s="455">
        <v>25266</v>
      </c>
      <c r="K3502" s="455">
        <v>3063</v>
      </c>
      <c r="L3502" s="455">
        <v>9484</v>
      </c>
      <c r="M3502" s="455">
        <v>7912</v>
      </c>
      <c r="N3502" s="455">
        <v>43049</v>
      </c>
      <c r="O3502" s="455">
        <v>27839</v>
      </c>
      <c r="P3502" s="455">
        <v>15563</v>
      </c>
      <c r="Q3502" s="455">
        <v>10816</v>
      </c>
      <c r="R3502" s="455">
        <v>32360</v>
      </c>
    </row>
    <row r="3503" spans="1:18">
      <c r="A3503" s="322" t="s">
        <v>305</v>
      </c>
      <c r="C3503" s="325">
        <v>1511330000</v>
      </c>
      <c r="D3503" s="322" t="s">
        <v>1185</v>
      </c>
      <c r="E3503" s="455">
        <v>12377</v>
      </c>
      <c r="F3503" s="455">
        <v>5225</v>
      </c>
    </row>
    <row r="3504" spans="1:18">
      <c r="A3504" s="322" t="s">
        <v>305</v>
      </c>
      <c r="C3504" s="325">
        <v>1511413000</v>
      </c>
      <c r="D3504" s="322" t="s">
        <v>1186</v>
      </c>
      <c r="N3504" s="455">
        <v>400</v>
      </c>
    </row>
    <row r="3505" spans="1:18">
      <c r="A3505" s="322" t="s">
        <v>305</v>
      </c>
      <c r="C3505" s="325">
        <v>1511415000</v>
      </c>
      <c r="D3505" s="322" t="s">
        <v>1187</v>
      </c>
    </row>
    <row r="3506" spans="1:18">
      <c r="A3506" s="322" t="s">
        <v>305</v>
      </c>
      <c r="C3506" s="325">
        <v>1511435000</v>
      </c>
      <c r="D3506" s="322" t="s">
        <v>1188</v>
      </c>
    </row>
    <row r="3507" spans="1:18">
      <c r="A3507" s="322" t="s">
        <v>305</v>
      </c>
      <c r="C3507" s="325">
        <v>1511510000</v>
      </c>
      <c r="D3507" s="322" t="s">
        <v>1189</v>
      </c>
      <c r="I3507" s="455">
        <v>2155773</v>
      </c>
      <c r="J3507" s="455">
        <v>1594164</v>
      </c>
      <c r="K3507" s="455">
        <v>1381159</v>
      </c>
      <c r="L3507" s="455">
        <v>1235669</v>
      </c>
      <c r="M3507" s="455">
        <v>862049</v>
      </c>
      <c r="N3507" s="455">
        <v>1323865</v>
      </c>
      <c r="O3507" s="455">
        <v>1073362</v>
      </c>
      <c r="P3507" s="455">
        <v>1119403</v>
      </c>
      <c r="Q3507" s="455">
        <v>913779</v>
      </c>
      <c r="R3507" s="455">
        <v>1363143</v>
      </c>
    </row>
    <row r="3508" spans="1:18">
      <c r="A3508" s="322" t="s">
        <v>305</v>
      </c>
      <c r="C3508" s="325">
        <v>1512110000</v>
      </c>
      <c r="D3508" s="322" t="s">
        <v>1190</v>
      </c>
    </row>
    <row r="3509" spans="1:18">
      <c r="A3509" s="322" t="s">
        <v>305</v>
      </c>
      <c r="C3509" s="325">
        <v>1512121000</v>
      </c>
      <c r="D3509" s="322" t="s">
        <v>1191</v>
      </c>
      <c r="E3509" s="455">
        <v>27753</v>
      </c>
      <c r="F3509" s="455">
        <v>67608</v>
      </c>
      <c r="G3509" s="455">
        <v>24520</v>
      </c>
      <c r="H3509" s="455">
        <v>34253</v>
      </c>
      <c r="I3509" s="455">
        <v>27135</v>
      </c>
      <c r="J3509" s="455">
        <v>31744</v>
      </c>
      <c r="K3509" s="455">
        <v>43996</v>
      </c>
      <c r="L3509" s="455">
        <v>24522</v>
      </c>
      <c r="M3509" s="455">
        <v>34850</v>
      </c>
      <c r="N3509" s="455">
        <v>14466</v>
      </c>
      <c r="O3509" s="455">
        <v>243</v>
      </c>
      <c r="P3509" s="455">
        <v>4356</v>
      </c>
      <c r="Q3509" s="455">
        <v>946</v>
      </c>
      <c r="R3509" s="455">
        <v>2646</v>
      </c>
    </row>
    <row r="3510" spans="1:18">
      <c r="A3510" s="322" t="s">
        <v>305</v>
      </c>
      <c r="C3510" s="325">
        <v>1512122000</v>
      </c>
      <c r="D3510" s="322" t="s">
        <v>1192</v>
      </c>
      <c r="E3510" s="455">
        <v>4719</v>
      </c>
      <c r="F3510" s="455">
        <v>15705</v>
      </c>
      <c r="G3510" s="455">
        <v>15494</v>
      </c>
      <c r="H3510" s="455">
        <v>13168</v>
      </c>
      <c r="I3510" s="455">
        <v>8749</v>
      </c>
      <c r="J3510" s="455">
        <v>27262</v>
      </c>
      <c r="K3510" s="455">
        <v>5072</v>
      </c>
      <c r="L3510" s="455">
        <v>10407</v>
      </c>
      <c r="M3510" s="455">
        <v>18242</v>
      </c>
      <c r="N3510" s="455">
        <v>8923</v>
      </c>
      <c r="O3510" s="455">
        <v>5663</v>
      </c>
      <c r="P3510" s="455">
        <v>2558</v>
      </c>
      <c r="Q3510" s="455">
        <v>2534</v>
      </c>
      <c r="R3510" s="455">
        <v>2316</v>
      </c>
    </row>
    <row r="3511" spans="1:18">
      <c r="A3511" s="322" t="s">
        <v>305</v>
      </c>
      <c r="C3511" s="325">
        <v>1512123000</v>
      </c>
      <c r="D3511" s="322" t="s">
        <v>1193</v>
      </c>
    </row>
    <row r="3512" spans="1:18">
      <c r="A3512" s="322" t="s">
        <v>305</v>
      </c>
      <c r="C3512" s="325">
        <v>1512125000</v>
      </c>
      <c r="D3512" s="322" t="s">
        <v>1194</v>
      </c>
    </row>
    <row r="3513" spans="1:18">
      <c r="A3513" s="322" t="s">
        <v>305</v>
      </c>
      <c r="C3513" s="325">
        <v>1512127000</v>
      </c>
      <c r="D3513" s="322" t="s">
        <v>1195</v>
      </c>
      <c r="F3513" s="455">
        <v>2096</v>
      </c>
    </row>
    <row r="3514" spans="1:18">
      <c r="A3514" s="322" t="s">
        <v>305</v>
      </c>
      <c r="C3514" s="325">
        <v>1512130000</v>
      </c>
      <c r="D3514" s="322" t="s">
        <v>1196</v>
      </c>
      <c r="E3514" s="455">
        <v>201</v>
      </c>
      <c r="G3514" s="455">
        <v>21191</v>
      </c>
      <c r="H3514" s="455">
        <v>1460</v>
      </c>
      <c r="I3514" s="455">
        <v>2280</v>
      </c>
    </row>
    <row r="3515" spans="1:18">
      <c r="A3515" s="322" t="s">
        <v>305</v>
      </c>
      <c r="C3515" s="325">
        <v>1512193000</v>
      </c>
      <c r="D3515" s="322" t="s">
        <v>1197</v>
      </c>
      <c r="J3515" s="455">
        <v>39</v>
      </c>
      <c r="L3515" s="455">
        <v>40412</v>
      </c>
      <c r="M3515" s="455">
        <v>2940</v>
      </c>
    </row>
    <row r="3516" spans="1:18">
      <c r="A3516" s="322" t="s">
        <v>305</v>
      </c>
      <c r="C3516" s="325">
        <v>1512196000</v>
      </c>
      <c r="D3516" s="322" t="s">
        <v>1198</v>
      </c>
    </row>
    <row r="3517" spans="1:18">
      <c r="A3517" s="322" t="s">
        <v>305</v>
      </c>
      <c r="C3517" s="325">
        <v>1520110000</v>
      </c>
      <c r="D3517" s="322" t="s">
        <v>308</v>
      </c>
    </row>
    <row r="3518" spans="1:18">
      <c r="A3518" s="322" t="s">
        <v>305</v>
      </c>
      <c r="C3518" s="325">
        <v>1520121000</v>
      </c>
      <c r="D3518" s="322" t="s">
        <v>1199</v>
      </c>
    </row>
    <row r="3519" spans="1:18">
      <c r="A3519" s="322" t="s">
        <v>305</v>
      </c>
      <c r="C3519" s="325">
        <v>1520123100</v>
      </c>
      <c r="D3519" s="322" t="s">
        <v>309</v>
      </c>
    </row>
    <row r="3520" spans="1:18">
      <c r="A3520" s="322" t="s">
        <v>305</v>
      </c>
      <c r="C3520" s="325">
        <v>1520123700</v>
      </c>
      <c r="D3520" s="322" t="s">
        <v>310</v>
      </c>
      <c r="E3520" s="455">
        <v>65</v>
      </c>
      <c r="H3520" s="455">
        <v>500</v>
      </c>
      <c r="J3520" s="455">
        <v>607</v>
      </c>
    </row>
    <row r="3521" spans="1:15">
      <c r="A3521" s="322" t="s">
        <v>305</v>
      </c>
      <c r="C3521" s="325">
        <v>1520135100</v>
      </c>
      <c r="D3521" s="322" t="s">
        <v>311</v>
      </c>
      <c r="E3521" s="455">
        <v>23406</v>
      </c>
      <c r="F3521" s="455">
        <v>2508</v>
      </c>
      <c r="G3521" s="455">
        <v>3090</v>
      </c>
      <c r="H3521" s="455">
        <v>2500</v>
      </c>
    </row>
    <row r="3522" spans="1:15">
      <c r="A3522" s="322" t="s">
        <v>305</v>
      </c>
      <c r="C3522" s="325">
        <v>1520135200</v>
      </c>
      <c r="D3522" s="322" t="s">
        <v>312</v>
      </c>
    </row>
    <row r="3523" spans="1:15">
      <c r="A3523" s="322" t="s">
        <v>305</v>
      </c>
      <c r="C3523" s="325">
        <v>1520135300</v>
      </c>
      <c r="D3523" s="322" t="s">
        <v>313</v>
      </c>
    </row>
    <row r="3524" spans="1:15">
      <c r="A3524" s="322" t="s">
        <v>305</v>
      </c>
      <c r="C3524" s="325">
        <v>1520136100</v>
      </c>
      <c r="D3524" s="322" t="s">
        <v>1200</v>
      </c>
      <c r="E3524" s="455">
        <v>2851</v>
      </c>
    </row>
    <row r="3525" spans="1:15">
      <c r="A3525" s="322" t="s">
        <v>305</v>
      </c>
      <c r="C3525" s="325">
        <v>1520136200</v>
      </c>
      <c r="D3525" s="322" t="s">
        <v>1201</v>
      </c>
      <c r="E3525" s="455">
        <v>3291</v>
      </c>
    </row>
    <row r="3526" spans="1:15">
      <c r="A3526" s="322" t="s">
        <v>305</v>
      </c>
      <c r="C3526" s="325">
        <v>1512111000</v>
      </c>
      <c r="D3526" s="322" t="s">
        <v>1202</v>
      </c>
    </row>
    <row r="3527" spans="1:15">
      <c r="A3527" s="322" t="s">
        <v>305</v>
      </c>
      <c r="C3527" s="325">
        <v>1520136300</v>
      </c>
      <c r="D3527" s="322" t="s">
        <v>1203</v>
      </c>
      <c r="E3527" s="455">
        <v>5686</v>
      </c>
    </row>
    <row r="3528" spans="1:15">
      <c r="A3528" s="322" t="s">
        <v>305</v>
      </c>
      <c r="C3528" s="325">
        <v>1520137000</v>
      </c>
      <c r="D3528" s="322" t="s">
        <v>314</v>
      </c>
      <c r="E3528" s="455">
        <v>3178</v>
      </c>
      <c r="F3528" s="455">
        <v>1954</v>
      </c>
    </row>
    <row r="3529" spans="1:15">
      <c r="A3529" s="322" t="s">
        <v>305</v>
      </c>
      <c r="C3529" s="325">
        <v>1520144400</v>
      </c>
      <c r="D3529" s="322" t="s">
        <v>315</v>
      </c>
      <c r="E3529" s="455">
        <v>20805</v>
      </c>
      <c r="F3529" s="455">
        <v>6386</v>
      </c>
      <c r="G3529" s="455">
        <v>7687</v>
      </c>
      <c r="H3529" s="455">
        <v>4796</v>
      </c>
      <c r="I3529" s="455">
        <v>3062</v>
      </c>
      <c r="J3529" s="455">
        <v>580</v>
      </c>
      <c r="K3529" s="455">
        <v>1161</v>
      </c>
      <c r="L3529" s="455">
        <v>432</v>
      </c>
      <c r="M3529" s="455">
        <v>344</v>
      </c>
      <c r="N3529" s="455">
        <v>654</v>
      </c>
      <c r="O3529" s="455">
        <v>258</v>
      </c>
    </row>
    <row r="3530" spans="1:15">
      <c r="A3530" s="322" t="s">
        <v>305</v>
      </c>
      <c r="C3530" s="325">
        <v>1520144500</v>
      </c>
      <c r="D3530" s="322" t="s">
        <v>316</v>
      </c>
    </row>
    <row r="3531" spans="1:15">
      <c r="A3531" s="322" t="s">
        <v>305</v>
      </c>
      <c r="C3531" s="325">
        <v>1520144600</v>
      </c>
      <c r="D3531" s="322" t="s">
        <v>317</v>
      </c>
    </row>
    <row r="3532" spans="1:15">
      <c r="A3532" s="322" t="s">
        <v>305</v>
      </c>
      <c r="C3532" s="325">
        <v>1520290000</v>
      </c>
      <c r="D3532" s="322" t="s">
        <v>318</v>
      </c>
    </row>
    <row r="3533" spans="1:15">
      <c r="A3533" s="322" t="s">
        <v>305</v>
      </c>
      <c r="C3533" s="325">
        <v>1520312000</v>
      </c>
      <c r="D3533" s="322" t="s">
        <v>319</v>
      </c>
      <c r="N3533" s="455">
        <v>5</v>
      </c>
    </row>
    <row r="3534" spans="1:15">
      <c r="A3534" s="322" t="s">
        <v>305</v>
      </c>
      <c r="C3534" s="325">
        <v>1520315000</v>
      </c>
      <c r="D3534" s="322" t="s">
        <v>320</v>
      </c>
    </row>
    <row r="3535" spans="1:15">
      <c r="A3535" s="322" t="s">
        <v>305</v>
      </c>
      <c r="C3535" s="325">
        <v>1520320000</v>
      </c>
      <c r="D3535" s="322" t="s">
        <v>321</v>
      </c>
    </row>
    <row r="3536" spans="1:15">
      <c r="A3536" s="322" t="s">
        <v>305</v>
      </c>
      <c r="C3536" s="325">
        <v>1520402000</v>
      </c>
      <c r="D3536" s="322" t="s">
        <v>1204</v>
      </c>
    </row>
    <row r="3537" spans="1:18">
      <c r="A3537" s="322" t="s">
        <v>305</v>
      </c>
      <c r="C3537" s="325">
        <v>1520405000</v>
      </c>
      <c r="D3537" s="322" t="s">
        <v>1205</v>
      </c>
    </row>
    <row r="3538" spans="1:18">
      <c r="A3538" s="322" t="s">
        <v>305</v>
      </c>
      <c r="C3538" s="325">
        <v>1520408000</v>
      </c>
      <c r="D3538" s="322" t="s">
        <v>1206</v>
      </c>
    </row>
    <row r="3539" spans="1:18">
      <c r="A3539" s="322" t="s">
        <v>305</v>
      </c>
      <c r="C3539" s="325">
        <v>1610101000</v>
      </c>
      <c r="D3539" s="322" t="s">
        <v>1207</v>
      </c>
    </row>
    <row r="3540" spans="1:18">
      <c r="A3540" s="322" t="s">
        <v>305</v>
      </c>
      <c r="C3540" s="325">
        <v>1610103200</v>
      </c>
      <c r="D3540" s="322" t="s">
        <v>1208</v>
      </c>
      <c r="E3540" s="455">
        <v>1387</v>
      </c>
      <c r="F3540" s="455">
        <v>1622</v>
      </c>
      <c r="G3540" s="455">
        <v>2608</v>
      </c>
      <c r="H3540" s="455">
        <v>1051</v>
      </c>
      <c r="I3540" s="455">
        <v>1097</v>
      </c>
      <c r="J3540" s="455">
        <v>912</v>
      </c>
    </row>
    <row r="3541" spans="1:18">
      <c r="A3541" s="322" t="s">
        <v>305</v>
      </c>
      <c r="C3541" s="325">
        <v>1610103300</v>
      </c>
      <c r="D3541" s="322" t="s">
        <v>1209</v>
      </c>
      <c r="K3541" s="455">
        <v>1147</v>
      </c>
      <c r="L3541" s="455">
        <v>6506</v>
      </c>
      <c r="M3541" s="455">
        <v>545</v>
      </c>
      <c r="N3541" s="455">
        <v>1414</v>
      </c>
      <c r="O3541" s="455">
        <v>1267</v>
      </c>
      <c r="P3541" s="455">
        <v>56</v>
      </c>
    </row>
    <row r="3542" spans="1:18">
      <c r="A3542" s="322" t="s">
        <v>305</v>
      </c>
      <c r="C3542" s="325">
        <v>1610103400</v>
      </c>
      <c r="D3542" s="322" t="s">
        <v>1210</v>
      </c>
      <c r="E3542" s="455">
        <v>12116</v>
      </c>
      <c r="F3542" s="455">
        <v>8920</v>
      </c>
      <c r="G3542" s="455">
        <v>5119</v>
      </c>
      <c r="H3542" s="455">
        <v>615</v>
      </c>
      <c r="I3542" s="455">
        <v>1795</v>
      </c>
      <c r="J3542" s="455">
        <v>1937</v>
      </c>
    </row>
    <row r="3543" spans="1:18">
      <c r="A3543" s="322" t="s">
        <v>305</v>
      </c>
      <c r="C3543" s="325">
        <v>1610103500</v>
      </c>
      <c r="D3543" s="322" t="s">
        <v>1211</v>
      </c>
      <c r="E3543" s="455">
        <v>4639</v>
      </c>
      <c r="F3543" s="455">
        <v>5447</v>
      </c>
      <c r="G3543" s="455">
        <v>5169</v>
      </c>
      <c r="H3543" s="455">
        <v>1905</v>
      </c>
      <c r="I3543" s="455">
        <v>1477</v>
      </c>
      <c r="J3543" s="455">
        <v>59</v>
      </c>
      <c r="L3543" s="455">
        <v>476</v>
      </c>
      <c r="M3543" s="455">
        <v>363</v>
      </c>
    </row>
    <row r="3544" spans="1:18">
      <c r="A3544" s="322" t="s">
        <v>305</v>
      </c>
      <c r="C3544" s="325">
        <v>1610103700</v>
      </c>
      <c r="D3544" s="322" t="s">
        <v>1212</v>
      </c>
      <c r="E3544" s="455">
        <v>3269</v>
      </c>
      <c r="F3544" s="455">
        <v>3380</v>
      </c>
      <c r="G3544" s="455">
        <v>640</v>
      </c>
      <c r="K3544" s="455">
        <v>2199</v>
      </c>
      <c r="L3544" s="455">
        <v>677</v>
      </c>
      <c r="M3544" s="455">
        <v>2126</v>
      </c>
      <c r="N3544" s="455">
        <v>870</v>
      </c>
      <c r="O3544" s="455">
        <v>1267</v>
      </c>
      <c r="P3544" s="455">
        <v>386</v>
      </c>
    </row>
    <row r="3545" spans="1:18">
      <c r="A3545" s="322" t="s">
        <v>305</v>
      </c>
      <c r="C3545" s="325">
        <v>1610103900</v>
      </c>
      <c r="D3545" s="322" t="s">
        <v>1213</v>
      </c>
      <c r="E3545" s="455">
        <v>8277</v>
      </c>
      <c r="F3545" s="455">
        <v>8702</v>
      </c>
      <c r="G3545" s="455">
        <v>8272</v>
      </c>
      <c r="H3545" s="455">
        <v>3492</v>
      </c>
      <c r="I3545" s="455">
        <v>6571</v>
      </c>
      <c r="J3545" s="455">
        <v>4069</v>
      </c>
      <c r="K3545" s="455">
        <v>5862</v>
      </c>
      <c r="L3545" s="455">
        <v>2276</v>
      </c>
      <c r="M3545" s="455">
        <v>142</v>
      </c>
      <c r="O3545" s="455">
        <v>73</v>
      </c>
      <c r="P3545" s="455">
        <v>98</v>
      </c>
    </row>
    <row r="3546" spans="1:18">
      <c r="A3546" s="322" t="s">
        <v>305</v>
      </c>
      <c r="C3546" s="325">
        <v>1610105000</v>
      </c>
      <c r="D3546" s="322" t="s">
        <v>1214</v>
      </c>
      <c r="E3546" s="455">
        <v>30402</v>
      </c>
      <c r="F3546" s="455">
        <v>27967</v>
      </c>
      <c r="G3546" s="455">
        <v>11638</v>
      </c>
      <c r="H3546" s="455">
        <v>7815</v>
      </c>
      <c r="I3546" s="455">
        <v>3549</v>
      </c>
      <c r="J3546" s="455">
        <v>4596</v>
      </c>
      <c r="K3546" s="455">
        <v>2790</v>
      </c>
      <c r="L3546" s="455">
        <v>13831</v>
      </c>
      <c r="M3546" s="455">
        <v>10713</v>
      </c>
      <c r="N3546" s="455">
        <v>7808</v>
      </c>
      <c r="O3546" s="455">
        <v>3638</v>
      </c>
      <c r="P3546" s="455">
        <v>4641</v>
      </c>
    </row>
    <row r="3547" spans="1:18">
      <c r="A3547" s="322" t="s">
        <v>305</v>
      </c>
      <c r="C3547" s="325">
        <v>1610107100</v>
      </c>
      <c r="D3547" s="322" t="s">
        <v>1215</v>
      </c>
    </row>
    <row r="3548" spans="1:18">
      <c r="A3548" s="322" t="s">
        <v>305</v>
      </c>
      <c r="C3548" s="325">
        <v>1610107700</v>
      </c>
      <c r="D3548" s="322" t="s">
        <v>1216</v>
      </c>
      <c r="E3548" s="455">
        <v>310</v>
      </c>
      <c r="F3548" s="455">
        <v>630</v>
      </c>
      <c r="G3548" s="455">
        <v>70</v>
      </c>
      <c r="H3548" s="455">
        <v>10726</v>
      </c>
      <c r="I3548" s="455">
        <v>2472</v>
      </c>
      <c r="J3548" s="455">
        <v>958</v>
      </c>
      <c r="K3548" s="455">
        <v>2254</v>
      </c>
      <c r="L3548" s="455">
        <v>2115</v>
      </c>
      <c r="M3548" s="455">
        <v>1421</v>
      </c>
      <c r="N3548" s="455">
        <v>1505</v>
      </c>
      <c r="P3548" s="455">
        <v>17</v>
      </c>
    </row>
    <row r="3549" spans="1:18">
      <c r="A3549" s="322" t="s">
        <v>305</v>
      </c>
      <c r="C3549" s="325">
        <v>1610211000</v>
      </c>
      <c r="D3549" s="322" t="s">
        <v>1217</v>
      </c>
      <c r="H3549" s="455">
        <v>148521</v>
      </c>
      <c r="I3549" s="455">
        <v>187566</v>
      </c>
      <c r="J3549" s="455">
        <v>18179</v>
      </c>
      <c r="K3549" s="455">
        <v>257790</v>
      </c>
      <c r="L3549" s="455">
        <v>41964</v>
      </c>
      <c r="O3549" s="455">
        <v>219890</v>
      </c>
      <c r="P3549" s="455">
        <v>257956</v>
      </c>
      <c r="Q3549" s="455">
        <v>204385</v>
      </c>
      <c r="R3549" s="455">
        <v>199677</v>
      </c>
    </row>
    <row r="3550" spans="1:18">
      <c r="A3550" s="322" t="s">
        <v>305</v>
      </c>
      <c r="C3550" s="325">
        <v>1610215000</v>
      </c>
      <c r="D3550" s="322" t="s">
        <v>1218</v>
      </c>
      <c r="H3550" s="455">
        <v>24000</v>
      </c>
      <c r="I3550" s="455">
        <v>5340</v>
      </c>
      <c r="J3550" s="455">
        <v>290118</v>
      </c>
      <c r="K3550" s="455">
        <v>506263</v>
      </c>
      <c r="L3550" s="455">
        <v>37084</v>
      </c>
      <c r="M3550" s="455">
        <v>59906</v>
      </c>
      <c r="O3550" s="455">
        <v>127916</v>
      </c>
      <c r="P3550" s="455">
        <v>161282</v>
      </c>
    </row>
    <row r="3551" spans="1:18">
      <c r="A3551" s="322" t="s">
        <v>305</v>
      </c>
      <c r="C3551" s="325">
        <v>1610220000</v>
      </c>
      <c r="D3551" s="322" t="s">
        <v>1219</v>
      </c>
      <c r="J3551" s="455">
        <v>745440</v>
      </c>
    </row>
    <row r="3552" spans="1:18">
      <c r="A3552" s="322" t="s">
        <v>305</v>
      </c>
      <c r="C3552" s="325">
        <v>1610230300</v>
      </c>
      <c r="D3552" s="322" t="s">
        <v>1220</v>
      </c>
      <c r="J3552" s="455">
        <v>1706</v>
      </c>
      <c r="K3552" s="455">
        <v>857250</v>
      </c>
      <c r="O3552" s="455">
        <v>446959</v>
      </c>
      <c r="P3552" s="455">
        <v>117042</v>
      </c>
    </row>
    <row r="3553" spans="1:18">
      <c r="A3553" s="322" t="s">
        <v>305</v>
      </c>
      <c r="C3553" s="325">
        <v>1610230500</v>
      </c>
      <c r="D3553" s="322" t="s">
        <v>1221</v>
      </c>
      <c r="F3553" s="455">
        <v>3927037</v>
      </c>
      <c r="G3553" s="455">
        <v>8693</v>
      </c>
      <c r="H3553" s="455">
        <v>2832801</v>
      </c>
      <c r="I3553" s="455">
        <v>1614836</v>
      </c>
      <c r="N3553" s="455">
        <v>15970</v>
      </c>
      <c r="P3553" s="455">
        <v>1392069</v>
      </c>
    </row>
    <row r="3554" spans="1:18">
      <c r="A3554" s="322" t="s">
        <v>305</v>
      </c>
      <c r="C3554" s="325">
        <v>1610311600</v>
      </c>
      <c r="D3554" s="322" t="s">
        <v>1222</v>
      </c>
      <c r="E3554" s="455">
        <v>648</v>
      </c>
      <c r="F3554" s="455">
        <v>7</v>
      </c>
      <c r="I3554" s="455">
        <v>641</v>
      </c>
    </row>
    <row r="3555" spans="1:18">
      <c r="A3555" s="322" t="s">
        <v>305</v>
      </c>
      <c r="C3555" s="325">
        <v>1610320000</v>
      </c>
      <c r="D3555" s="322" t="s">
        <v>1223</v>
      </c>
      <c r="F3555" s="455">
        <v>8702</v>
      </c>
      <c r="G3555" s="455">
        <v>4454</v>
      </c>
      <c r="H3555" s="455">
        <v>3007</v>
      </c>
      <c r="I3555" s="455">
        <v>6091</v>
      </c>
      <c r="J3555" s="455">
        <v>5391</v>
      </c>
      <c r="K3555" s="455">
        <v>3118</v>
      </c>
      <c r="L3555" s="455">
        <v>4377</v>
      </c>
    </row>
    <row r="3556" spans="1:18">
      <c r="A3556" s="322" t="s">
        <v>305</v>
      </c>
      <c r="C3556" s="325">
        <v>1610390000</v>
      </c>
      <c r="D3556" s="322" t="s">
        <v>1224</v>
      </c>
      <c r="L3556" s="455">
        <v>4358</v>
      </c>
      <c r="M3556" s="455">
        <v>12592</v>
      </c>
      <c r="N3556" s="455">
        <v>895</v>
      </c>
    </row>
    <row r="3557" spans="1:18">
      <c r="A3557" s="322" t="s">
        <v>305</v>
      </c>
      <c r="C3557" s="325">
        <v>1610910000</v>
      </c>
      <c r="D3557" s="322" t="s">
        <v>1225</v>
      </c>
    </row>
    <row r="3558" spans="1:18">
      <c r="A3558" s="322" t="s">
        <v>305</v>
      </c>
      <c r="C3558" s="325">
        <v>1621110000</v>
      </c>
      <c r="D3558" s="322" t="s">
        <v>1226</v>
      </c>
      <c r="E3558" s="455">
        <v>1344</v>
      </c>
      <c r="F3558" s="455">
        <v>668</v>
      </c>
      <c r="G3558" s="455">
        <v>172</v>
      </c>
      <c r="I3558" s="455">
        <v>78</v>
      </c>
    </row>
    <row r="3559" spans="1:18">
      <c r="A3559" s="322" t="s">
        <v>305</v>
      </c>
      <c r="C3559" s="325">
        <v>1621121400</v>
      </c>
      <c r="D3559" s="322" t="s">
        <v>1227</v>
      </c>
    </row>
    <row r="3560" spans="1:18">
      <c r="A3560" s="322" t="s">
        <v>305</v>
      </c>
      <c r="C3560" s="325">
        <v>1621121700</v>
      </c>
      <c r="D3560" s="322" t="s">
        <v>1228</v>
      </c>
    </row>
    <row r="3561" spans="1:18">
      <c r="A3561" s="322" t="s">
        <v>305</v>
      </c>
      <c r="C3561" s="325">
        <v>1621122100</v>
      </c>
      <c r="D3561" s="322" t="s">
        <v>1229</v>
      </c>
      <c r="E3561" s="455">
        <v>102</v>
      </c>
      <c r="F3561" s="455">
        <v>8</v>
      </c>
      <c r="H3561" s="455">
        <v>36</v>
      </c>
      <c r="L3561" s="455">
        <v>4</v>
      </c>
      <c r="N3561" s="455">
        <v>3</v>
      </c>
    </row>
    <row r="3562" spans="1:18">
      <c r="A3562" s="322" t="s">
        <v>305</v>
      </c>
      <c r="C3562" s="325">
        <v>1621122400</v>
      </c>
      <c r="D3562" s="322" t="s">
        <v>1230</v>
      </c>
      <c r="O3562" s="455">
        <v>48</v>
      </c>
    </row>
    <row r="3563" spans="1:18">
      <c r="A3563" s="322" t="s">
        <v>305</v>
      </c>
      <c r="C3563" s="325">
        <v>1621131300</v>
      </c>
      <c r="D3563" s="322" t="s">
        <v>1231</v>
      </c>
      <c r="F3563" s="455">
        <v>7</v>
      </c>
      <c r="H3563" s="455">
        <v>36</v>
      </c>
      <c r="L3563" s="455">
        <v>85905</v>
      </c>
    </row>
    <row r="3564" spans="1:18">
      <c r="A3564" s="322" t="s">
        <v>305</v>
      </c>
      <c r="C3564" s="325">
        <v>1621131600</v>
      </c>
      <c r="D3564" s="322" t="s">
        <v>1232</v>
      </c>
    </row>
    <row r="3565" spans="1:18">
      <c r="A3565" s="322" t="s">
        <v>305</v>
      </c>
      <c r="C3565" s="325">
        <v>1621131900</v>
      </c>
      <c r="D3565" s="322" t="s">
        <v>1233</v>
      </c>
      <c r="J3565" s="455">
        <v>4</v>
      </c>
      <c r="N3565" s="455">
        <v>489</v>
      </c>
      <c r="O3565" s="455">
        <v>433</v>
      </c>
      <c r="P3565" s="455">
        <v>421</v>
      </c>
    </row>
    <row r="3566" spans="1:18">
      <c r="A3566" s="322" t="s">
        <v>305</v>
      </c>
      <c r="C3566" s="325">
        <v>1621135000</v>
      </c>
      <c r="D3566" s="322" t="s">
        <v>1234</v>
      </c>
      <c r="L3566" s="455">
        <v>26226</v>
      </c>
    </row>
    <row r="3567" spans="1:18">
      <c r="A3567" s="322" t="s">
        <v>305</v>
      </c>
      <c r="C3567" s="325">
        <v>1610113300</v>
      </c>
      <c r="D3567" s="322" t="s">
        <v>1235</v>
      </c>
      <c r="Q3567" s="455">
        <v>3110</v>
      </c>
      <c r="R3567" s="455">
        <v>1428</v>
      </c>
    </row>
    <row r="3568" spans="1:18">
      <c r="A3568" s="322" t="s">
        <v>305</v>
      </c>
      <c r="C3568" s="325">
        <v>1621142300</v>
      </c>
      <c r="D3568" s="322" t="s">
        <v>1236</v>
      </c>
      <c r="N3568" s="455">
        <v>7483</v>
      </c>
      <c r="O3568" s="455">
        <v>2040</v>
      </c>
      <c r="P3568" s="455">
        <v>3570</v>
      </c>
    </row>
    <row r="3569" spans="1:18">
      <c r="A3569" s="322" t="s">
        <v>305</v>
      </c>
      <c r="C3569" s="325">
        <v>1610113500</v>
      </c>
      <c r="D3569" s="322" t="s">
        <v>1237</v>
      </c>
      <c r="R3569" s="455">
        <v>221</v>
      </c>
    </row>
    <row r="3570" spans="1:18">
      <c r="A3570" s="322" t="s">
        <v>305</v>
      </c>
      <c r="C3570" s="325">
        <v>1621142600</v>
      </c>
      <c r="D3570" s="322" t="s">
        <v>1238</v>
      </c>
    </row>
    <row r="3571" spans="1:18">
      <c r="A3571" s="322" t="s">
        <v>305</v>
      </c>
      <c r="C3571" s="325">
        <v>1610113700</v>
      </c>
      <c r="D3571" s="322" t="s">
        <v>1239</v>
      </c>
      <c r="Q3571" s="455">
        <v>286</v>
      </c>
    </row>
    <row r="3572" spans="1:18">
      <c r="A3572" s="322" t="s">
        <v>305</v>
      </c>
      <c r="C3572" s="325">
        <v>1610113900</v>
      </c>
      <c r="D3572" s="322" t="s">
        <v>1240</v>
      </c>
      <c r="Q3572" s="455">
        <v>80</v>
      </c>
      <c r="R3572" s="455">
        <v>191</v>
      </c>
    </row>
    <row r="3573" spans="1:18">
      <c r="A3573" s="322" t="s">
        <v>305</v>
      </c>
      <c r="C3573" s="325">
        <v>1621142900</v>
      </c>
      <c r="D3573" s="322" t="s">
        <v>1241</v>
      </c>
    </row>
    <row r="3574" spans="1:18">
      <c r="A3574" s="322" t="s">
        <v>305</v>
      </c>
      <c r="C3574" s="325">
        <v>1610125000</v>
      </c>
      <c r="D3574" s="322" t="s">
        <v>1242</v>
      </c>
      <c r="Q3574" s="455">
        <v>1965</v>
      </c>
      <c r="R3574" s="455">
        <v>3828</v>
      </c>
    </row>
    <row r="3575" spans="1:18">
      <c r="A3575" s="322" t="s">
        <v>305</v>
      </c>
      <c r="C3575" s="325">
        <v>1621144300</v>
      </c>
      <c r="D3575" s="322" t="s">
        <v>1243</v>
      </c>
    </row>
    <row r="3576" spans="1:18">
      <c r="A3576" s="322" t="s">
        <v>305</v>
      </c>
      <c r="C3576" s="325">
        <v>1610127100</v>
      </c>
      <c r="D3576" s="322" t="s">
        <v>1244</v>
      </c>
    </row>
    <row r="3577" spans="1:18">
      <c r="A3577" s="322" t="s">
        <v>305</v>
      </c>
      <c r="C3577" s="325">
        <v>1621144600</v>
      </c>
      <c r="D3577" s="322" t="s">
        <v>1245</v>
      </c>
    </row>
    <row r="3578" spans="1:18">
      <c r="A3578" s="322" t="s">
        <v>305</v>
      </c>
      <c r="C3578" s="325">
        <v>1610127700</v>
      </c>
      <c r="D3578" s="322" t="s">
        <v>1246</v>
      </c>
    </row>
    <row r="3579" spans="1:18">
      <c r="A3579" s="322" t="s">
        <v>305</v>
      </c>
      <c r="C3579" s="325">
        <v>1621144900</v>
      </c>
      <c r="D3579" s="322" t="s">
        <v>1247</v>
      </c>
      <c r="F3579" s="455">
        <v>10531</v>
      </c>
      <c r="G3579" s="455">
        <v>225935</v>
      </c>
      <c r="H3579" s="455">
        <v>333093</v>
      </c>
      <c r="I3579" s="455">
        <v>201751</v>
      </c>
      <c r="J3579" s="455">
        <v>165250</v>
      </c>
      <c r="K3579" s="455">
        <v>42603</v>
      </c>
    </row>
    <row r="3580" spans="1:18">
      <c r="A3580" s="322" t="s">
        <v>305</v>
      </c>
      <c r="C3580" s="325">
        <v>1610130000</v>
      </c>
      <c r="D3580" s="322" t="s">
        <v>1207</v>
      </c>
      <c r="Q3580" s="455">
        <v>280</v>
      </c>
    </row>
    <row r="3581" spans="1:18">
      <c r="A3581" s="322" t="s">
        <v>305</v>
      </c>
      <c r="C3581" s="325">
        <v>1621211300</v>
      </c>
      <c r="D3581" s="322" t="s">
        <v>1248</v>
      </c>
      <c r="E3581" s="455">
        <v>115</v>
      </c>
      <c r="G3581" s="455">
        <v>2730</v>
      </c>
    </row>
    <row r="3582" spans="1:18">
      <c r="A3582" s="322" t="s">
        <v>305</v>
      </c>
      <c r="C3582" s="325">
        <v>1621211800</v>
      </c>
      <c r="D3582" s="322" t="s">
        <v>1249</v>
      </c>
      <c r="H3582" s="455">
        <v>27</v>
      </c>
    </row>
    <row r="3583" spans="1:18">
      <c r="A3583" s="322" t="s">
        <v>305</v>
      </c>
      <c r="C3583" s="325">
        <v>1621220000</v>
      </c>
      <c r="D3583" s="322" t="s">
        <v>1250</v>
      </c>
      <c r="M3583" s="455">
        <v>874</v>
      </c>
      <c r="N3583" s="455">
        <v>999</v>
      </c>
      <c r="O3583" s="455">
        <v>1096</v>
      </c>
      <c r="P3583" s="455">
        <v>1021</v>
      </c>
    </row>
    <row r="3584" spans="1:18">
      <c r="A3584" s="322" t="s">
        <v>305</v>
      </c>
      <c r="C3584" s="325">
        <v>1610221000</v>
      </c>
      <c r="D3584" s="322" t="s">
        <v>1251</v>
      </c>
    </row>
    <row r="3585" spans="1:18">
      <c r="A3585" s="322" t="s">
        <v>305</v>
      </c>
      <c r="C3585" s="325">
        <v>1610230000</v>
      </c>
      <c r="D3585" s="322" t="s">
        <v>1252</v>
      </c>
      <c r="Q3585" s="455">
        <v>109116</v>
      </c>
      <c r="R3585" s="455">
        <v>61123</v>
      </c>
    </row>
    <row r="3586" spans="1:18">
      <c r="A3586" s="322" t="s">
        <v>305</v>
      </c>
      <c r="C3586" s="325">
        <v>1622103000</v>
      </c>
      <c r="D3586" s="322" t="s">
        <v>1253</v>
      </c>
      <c r="J3586" s="455">
        <v>40803</v>
      </c>
      <c r="K3586" s="455">
        <v>39466</v>
      </c>
      <c r="L3586" s="455">
        <v>1842</v>
      </c>
      <c r="N3586" s="455">
        <v>6000</v>
      </c>
      <c r="O3586" s="455">
        <v>1373</v>
      </c>
      <c r="P3586" s="455">
        <v>841</v>
      </c>
      <c r="Q3586" s="455">
        <v>527</v>
      </c>
      <c r="R3586" s="455">
        <v>417</v>
      </c>
    </row>
    <row r="3587" spans="1:18">
      <c r="A3587" s="322" t="s">
        <v>305</v>
      </c>
      <c r="C3587" s="325">
        <v>1622106000</v>
      </c>
      <c r="D3587" s="322" t="s">
        <v>1254</v>
      </c>
      <c r="E3587" s="455">
        <v>20717</v>
      </c>
      <c r="F3587" s="455">
        <v>83352</v>
      </c>
      <c r="G3587" s="455">
        <v>89809</v>
      </c>
      <c r="H3587" s="455">
        <v>72909</v>
      </c>
      <c r="I3587" s="455">
        <v>20339</v>
      </c>
      <c r="J3587" s="455">
        <v>232</v>
      </c>
      <c r="K3587" s="455">
        <v>4244</v>
      </c>
      <c r="L3587" s="455">
        <v>3428</v>
      </c>
      <c r="M3587" s="455">
        <v>23172</v>
      </c>
      <c r="N3587" s="455">
        <v>44453</v>
      </c>
    </row>
    <row r="3588" spans="1:18">
      <c r="A3588" s="322" t="s">
        <v>305</v>
      </c>
      <c r="C3588" s="325">
        <v>1623111000</v>
      </c>
      <c r="D3588" s="322" t="s">
        <v>1255</v>
      </c>
      <c r="E3588" s="455">
        <v>37</v>
      </c>
      <c r="F3588" s="455">
        <v>501</v>
      </c>
      <c r="G3588" s="455">
        <v>214</v>
      </c>
      <c r="H3588" s="455">
        <v>1230</v>
      </c>
      <c r="I3588" s="455">
        <v>7159</v>
      </c>
      <c r="J3588" s="455">
        <v>8302</v>
      </c>
      <c r="K3588" s="455">
        <v>510</v>
      </c>
      <c r="L3588" s="455">
        <v>129</v>
      </c>
      <c r="M3588" s="455">
        <v>116</v>
      </c>
      <c r="O3588" s="455">
        <v>114</v>
      </c>
    </row>
    <row r="3589" spans="1:18">
      <c r="A3589" s="322" t="s">
        <v>305</v>
      </c>
      <c r="C3589" s="325">
        <v>1610240000</v>
      </c>
      <c r="D3589" s="322" t="s">
        <v>1219</v>
      </c>
    </row>
    <row r="3590" spans="1:18">
      <c r="A3590" s="322" t="s">
        <v>305</v>
      </c>
      <c r="C3590" s="325">
        <v>1623115000</v>
      </c>
      <c r="D3590" s="322" t="s">
        <v>1256</v>
      </c>
      <c r="E3590" s="455">
        <v>4123</v>
      </c>
      <c r="F3590" s="455">
        <v>3265</v>
      </c>
      <c r="G3590" s="455">
        <v>2377</v>
      </c>
      <c r="H3590" s="455">
        <v>312</v>
      </c>
      <c r="I3590" s="455">
        <v>90</v>
      </c>
      <c r="J3590" s="455">
        <v>161</v>
      </c>
      <c r="K3590" s="455">
        <v>226</v>
      </c>
      <c r="L3590" s="455">
        <v>1522</v>
      </c>
      <c r="M3590" s="455">
        <v>3</v>
      </c>
      <c r="O3590" s="455">
        <v>290</v>
      </c>
      <c r="P3590" s="455">
        <v>215</v>
      </c>
      <c r="Q3590" s="455">
        <v>296</v>
      </c>
      <c r="R3590" s="455">
        <v>45</v>
      </c>
    </row>
    <row r="3591" spans="1:18">
      <c r="A3591" s="322" t="s">
        <v>305</v>
      </c>
      <c r="C3591" s="325">
        <v>1623120000</v>
      </c>
      <c r="D3591" s="322" t="s">
        <v>1257</v>
      </c>
    </row>
    <row r="3592" spans="1:18">
      <c r="A3592" s="322" t="s">
        <v>305</v>
      </c>
      <c r="C3592" s="325">
        <v>1610250300</v>
      </c>
      <c r="D3592" s="322" t="s">
        <v>1220</v>
      </c>
      <c r="Q3592" s="455">
        <v>700</v>
      </c>
      <c r="R3592" s="455">
        <v>30600</v>
      </c>
    </row>
    <row r="3593" spans="1:18">
      <c r="A3593" s="322" t="s">
        <v>305</v>
      </c>
      <c r="C3593" s="325">
        <v>1610250500</v>
      </c>
      <c r="D3593" s="322" t="s">
        <v>1221</v>
      </c>
      <c r="Q3593" s="455">
        <v>5700825</v>
      </c>
    </row>
    <row r="3594" spans="1:18">
      <c r="A3594" s="322" t="s">
        <v>305</v>
      </c>
      <c r="C3594" s="325">
        <v>1623190000</v>
      </c>
      <c r="D3594" s="322" t="s">
        <v>1258</v>
      </c>
      <c r="E3594" s="455">
        <v>130948</v>
      </c>
      <c r="F3594" s="455">
        <v>151983</v>
      </c>
      <c r="G3594" s="455">
        <v>376256</v>
      </c>
      <c r="H3594" s="455">
        <v>356088</v>
      </c>
      <c r="I3594" s="455">
        <v>3178</v>
      </c>
      <c r="K3594" s="455">
        <v>18137</v>
      </c>
      <c r="L3594" s="455">
        <v>14753</v>
      </c>
      <c r="M3594" s="455">
        <v>8811</v>
      </c>
      <c r="N3594" s="455">
        <v>23182</v>
      </c>
      <c r="O3594" s="455">
        <v>99664</v>
      </c>
      <c r="P3594" s="455">
        <v>56441</v>
      </c>
      <c r="Q3594" s="455">
        <v>24927</v>
      </c>
      <c r="R3594" s="455">
        <v>14989</v>
      </c>
    </row>
    <row r="3595" spans="1:18">
      <c r="A3595" s="322" t="s">
        <v>305</v>
      </c>
      <c r="C3595" s="325">
        <v>1623190010</v>
      </c>
      <c r="D3595" s="322" t="s">
        <v>1259</v>
      </c>
      <c r="F3595" s="455">
        <v>869</v>
      </c>
      <c r="I3595" s="455">
        <v>2302</v>
      </c>
    </row>
    <row r="3596" spans="1:18">
      <c r="A3596" s="322" t="s">
        <v>305</v>
      </c>
      <c r="C3596" s="325">
        <v>1623190020</v>
      </c>
      <c r="D3596" s="322" t="s">
        <v>1260</v>
      </c>
      <c r="H3596" s="455">
        <v>5494</v>
      </c>
      <c r="K3596" s="455">
        <v>18137</v>
      </c>
      <c r="L3596" s="455">
        <v>6371</v>
      </c>
    </row>
    <row r="3597" spans="1:18">
      <c r="A3597" s="322" t="s">
        <v>305</v>
      </c>
      <c r="C3597" s="325">
        <v>1623190030</v>
      </c>
      <c r="D3597" s="322" t="s">
        <v>1261</v>
      </c>
      <c r="E3597" s="455">
        <v>220</v>
      </c>
      <c r="F3597" s="455">
        <v>2</v>
      </c>
      <c r="G3597" s="455">
        <v>22739</v>
      </c>
      <c r="H3597" s="455">
        <v>6798</v>
      </c>
      <c r="Q3597" s="455">
        <v>24834</v>
      </c>
      <c r="R3597" s="455">
        <v>426</v>
      </c>
    </row>
    <row r="3598" spans="1:18">
      <c r="A3598" s="322" t="s">
        <v>305</v>
      </c>
      <c r="C3598" s="325">
        <v>1623190040</v>
      </c>
      <c r="D3598" s="322" t="s">
        <v>1262</v>
      </c>
    </row>
    <row r="3599" spans="1:18">
      <c r="A3599" s="322" t="s">
        <v>305</v>
      </c>
      <c r="C3599" s="325">
        <v>1623190080</v>
      </c>
      <c r="D3599" s="322" t="s">
        <v>1263</v>
      </c>
      <c r="E3599" s="455">
        <v>130728</v>
      </c>
      <c r="F3599" s="455">
        <v>151112</v>
      </c>
      <c r="G3599" s="455">
        <v>353517</v>
      </c>
      <c r="H3599" s="455">
        <v>343796</v>
      </c>
      <c r="I3599" s="455">
        <v>876</v>
      </c>
      <c r="L3599" s="455">
        <v>8382</v>
      </c>
      <c r="M3599" s="455">
        <v>8811</v>
      </c>
      <c r="N3599" s="455">
        <v>23182</v>
      </c>
      <c r="O3599" s="455">
        <v>99664</v>
      </c>
      <c r="P3599" s="455">
        <v>56441</v>
      </c>
      <c r="Q3599" s="455">
        <v>93</v>
      </c>
      <c r="R3599" s="455">
        <v>14563</v>
      </c>
    </row>
    <row r="3600" spans="1:18">
      <c r="A3600" s="322" t="s">
        <v>305</v>
      </c>
      <c r="C3600" s="325">
        <v>1621120000</v>
      </c>
      <c r="D3600" s="322" t="s">
        <v>1231</v>
      </c>
    </row>
    <row r="3601" spans="1:18">
      <c r="A3601" s="322" t="s">
        <v>305</v>
      </c>
      <c r="C3601" s="325">
        <v>1623200000</v>
      </c>
      <c r="D3601" s="322" t="s">
        <v>1264</v>
      </c>
    </row>
    <row r="3602" spans="1:18">
      <c r="A3602" s="322" t="s">
        <v>305</v>
      </c>
      <c r="C3602" s="325">
        <v>1623200010</v>
      </c>
      <c r="D3602" s="322" t="s">
        <v>1265</v>
      </c>
      <c r="E3602" s="455">
        <v>1</v>
      </c>
      <c r="G3602" s="455">
        <v>246</v>
      </c>
      <c r="H3602" s="455">
        <v>3</v>
      </c>
      <c r="I3602" s="455">
        <v>2</v>
      </c>
      <c r="M3602" s="455">
        <v>2</v>
      </c>
      <c r="O3602" s="455">
        <v>2</v>
      </c>
      <c r="Q3602" s="455">
        <v>28</v>
      </c>
    </row>
    <row r="3603" spans="1:18">
      <c r="A3603" s="322" t="s">
        <v>305</v>
      </c>
      <c r="C3603" s="325">
        <v>1623200020</v>
      </c>
      <c r="D3603" s="322" t="s">
        <v>1266</v>
      </c>
      <c r="E3603" s="455">
        <v>14</v>
      </c>
      <c r="F3603" s="455">
        <v>4</v>
      </c>
      <c r="G3603" s="455">
        <v>144</v>
      </c>
      <c r="H3603" s="455">
        <v>692</v>
      </c>
      <c r="I3603" s="455">
        <v>69</v>
      </c>
      <c r="J3603" s="455">
        <v>909</v>
      </c>
      <c r="N3603" s="455">
        <v>907</v>
      </c>
      <c r="O3603" s="455">
        <v>1144</v>
      </c>
      <c r="P3603" s="455">
        <v>713</v>
      </c>
    </row>
    <row r="3604" spans="1:18">
      <c r="A3604" s="322" t="s">
        <v>305</v>
      </c>
      <c r="C3604" s="325">
        <v>1623200080</v>
      </c>
      <c r="D3604" s="322" t="s">
        <v>1267</v>
      </c>
      <c r="E3604" s="455">
        <v>35</v>
      </c>
      <c r="F3604" s="455">
        <v>15</v>
      </c>
      <c r="G3604" s="455">
        <v>3</v>
      </c>
      <c r="H3604" s="455">
        <v>1</v>
      </c>
      <c r="I3604" s="455">
        <v>7</v>
      </c>
      <c r="J3604" s="455">
        <v>1</v>
      </c>
      <c r="M3604" s="455">
        <v>31</v>
      </c>
      <c r="N3604" s="455">
        <v>12004</v>
      </c>
      <c r="O3604" s="455">
        <v>13</v>
      </c>
      <c r="P3604" s="455">
        <v>99</v>
      </c>
      <c r="Q3604" s="455">
        <v>7</v>
      </c>
      <c r="R3604" s="455">
        <v>6</v>
      </c>
    </row>
    <row r="3605" spans="1:18">
      <c r="A3605" s="322" t="s">
        <v>305</v>
      </c>
      <c r="C3605" s="325">
        <v>1624113300</v>
      </c>
      <c r="D3605" s="322" t="s">
        <v>1268</v>
      </c>
      <c r="E3605" s="455">
        <v>87405</v>
      </c>
      <c r="F3605" s="455">
        <v>106655</v>
      </c>
      <c r="G3605" s="455">
        <v>67706</v>
      </c>
      <c r="H3605" s="455">
        <v>29468</v>
      </c>
      <c r="I3605" s="455">
        <v>21530</v>
      </c>
      <c r="J3605" s="455">
        <v>149519</v>
      </c>
      <c r="K3605" s="455">
        <v>10105</v>
      </c>
      <c r="M3605" s="455">
        <v>99165</v>
      </c>
      <c r="N3605" s="455">
        <v>389742</v>
      </c>
      <c r="O3605" s="455">
        <v>252609</v>
      </c>
      <c r="P3605" s="455">
        <v>209016</v>
      </c>
      <c r="Q3605" s="455">
        <v>268270</v>
      </c>
      <c r="R3605" s="455">
        <v>356507</v>
      </c>
    </row>
    <row r="3606" spans="1:18">
      <c r="A3606" s="322" t="s">
        <v>305</v>
      </c>
      <c r="C3606" s="325">
        <v>1624113500</v>
      </c>
      <c r="D3606" s="322" t="s">
        <v>1269</v>
      </c>
      <c r="Q3606" s="455">
        <v>6</v>
      </c>
    </row>
    <row r="3607" spans="1:18">
      <c r="A3607" s="322" t="s">
        <v>305</v>
      </c>
      <c r="C3607" s="325">
        <v>1624120000</v>
      </c>
      <c r="D3607" s="322" t="s">
        <v>1270</v>
      </c>
      <c r="Q3607" s="455">
        <v>237480</v>
      </c>
      <c r="R3607" s="455">
        <v>5334</v>
      </c>
    </row>
    <row r="3608" spans="1:18">
      <c r="A3608" s="322" t="s">
        <v>305</v>
      </c>
      <c r="C3608" s="325">
        <v>1629118000</v>
      </c>
      <c r="D3608" s="322" t="s">
        <v>1271</v>
      </c>
    </row>
    <row r="3609" spans="1:18">
      <c r="A3609" s="322" t="s">
        <v>305</v>
      </c>
      <c r="C3609" s="325">
        <v>1624132000</v>
      </c>
      <c r="D3609" s="322" t="s">
        <v>1272</v>
      </c>
    </row>
    <row r="3610" spans="1:18">
      <c r="A3610" s="322" t="s">
        <v>305</v>
      </c>
      <c r="C3610" s="325">
        <v>1624135000</v>
      </c>
      <c r="D3610" s="322" t="s">
        <v>1273</v>
      </c>
      <c r="F3610" s="455">
        <v>352</v>
      </c>
      <c r="G3610" s="455">
        <v>22</v>
      </c>
      <c r="I3610" s="455">
        <v>700</v>
      </c>
    </row>
    <row r="3611" spans="1:18">
      <c r="A3611" s="322" t="s">
        <v>305</v>
      </c>
      <c r="C3611" s="325">
        <v>1629113000</v>
      </c>
      <c r="D3611" s="322" t="s">
        <v>1274</v>
      </c>
      <c r="F3611" s="455">
        <v>35118</v>
      </c>
      <c r="H3611" s="455">
        <v>300</v>
      </c>
      <c r="L3611" s="455">
        <v>1755</v>
      </c>
      <c r="M3611" s="455">
        <v>273</v>
      </c>
    </row>
    <row r="3612" spans="1:18">
      <c r="A3612" s="322" t="s">
        <v>305</v>
      </c>
      <c r="C3612" s="325">
        <v>1621141900</v>
      </c>
      <c r="D3612" s="322" t="s">
        <v>1275</v>
      </c>
      <c r="Q3612" s="455">
        <v>561</v>
      </c>
      <c r="R3612" s="455">
        <v>489</v>
      </c>
    </row>
    <row r="3613" spans="1:18">
      <c r="A3613" s="322" t="s">
        <v>305</v>
      </c>
      <c r="C3613" s="325">
        <v>1629120000</v>
      </c>
      <c r="D3613" s="322" t="s">
        <v>1276</v>
      </c>
    </row>
    <row r="3614" spans="1:18">
      <c r="A3614" s="322" t="s">
        <v>305</v>
      </c>
      <c r="C3614" s="325">
        <v>1629130000</v>
      </c>
      <c r="D3614" s="322" t="s">
        <v>1277</v>
      </c>
    </row>
    <row r="3615" spans="1:18">
      <c r="A3615" s="322" t="s">
        <v>305</v>
      </c>
      <c r="C3615" s="325">
        <v>1629141000</v>
      </c>
      <c r="D3615" s="322" t="s">
        <v>1278</v>
      </c>
    </row>
    <row r="3616" spans="1:18">
      <c r="A3616" s="322" t="s">
        <v>305</v>
      </c>
      <c r="C3616" s="325">
        <v>1629142000</v>
      </c>
      <c r="D3616" s="322" t="s">
        <v>1279</v>
      </c>
      <c r="Q3616" s="455">
        <v>7</v>
      </c>
      <c r="R3616" s="455">
        <v>332</v>
      </c>
    </row>
    <row r="3617" spans="1:18">
      <c r="A3617" s="322" t="s">
        <v>305</v>
      </c>
      <c r="C3617" s="325">
        <v>1629149000</v>
      </c>
      <c r="D3617" s="322" t="s">
        <v>1280</v>
      </c>
    </row>
    <row r="3618" spans="1:18">
      <c r="A3618" s="322" t="s">
        <v>305</v>
      </c>
      <c r="C3618" s="325">
        <v>1629149010</v>
      </c>
      <c r="D3618" s="322" t="s">
        <v>1281</v>
      </c>
      <c r="K3618" s="455">
        <v>30210000</v>
      </c>
      <c r="L3618" s="455">
        <v>64000</v>
      </c>
      <c r="M3618" s="455">
        <v>763320</v>
      </c>
      <c r="N3618" s="455">
        <v>1048830</v>
      </c>
      <c r="O3618" s="455">
        <v>2822124</v>
      </c>
      <c r="P3618" s="455">
        <v>298960</v>
      </c>
    </row>
    <row r="3619" spans="1:18">
      <c r="A3619" s="322" t="s">
        <v>305</v>
      </c>
      <c r="C3619" s="325">
        <v>1621145000</v>
      </c>
      <c r="D3619" s="322" t="s">
        <v>1234</v>
      </c>
    </row>
    <row r="3620" spans="1:18">
      <c r="A3620" s="322" t="s">
        <v>305</v>
      </c>
      <c r="C3620" s="325">
        <v>1629213000</v>
      </c>
      <c r="D3620" s="322" t="s">
        <v>1282</v>
      </c>
    </row>
    <row r="3621" spans="1:18">
      <c r="A3621" s="322" t="s">
        <v>305</v>
      </c>
      <c r="C3621" s="325">
        <v>1621152300</v>
      </c>
      <c r="D3621" s="322" t="s">
        <v>1283</v>
      </c>
      <c r="Q3621" s="455">
        <v>3981</v>
      </c>
      <c r="R3621" s="455">
        <v>3955</v>
      </c>
    </row>
    <row r="3622" spans="1:18">
      <c r="A3622" s="322" t="s">
        <v>305</v>
      </c>
      <c r="C3622" s="325">
        <v>1629215000</v>
      </c>
      <c r="D3622" s="322" t="s">
        <v>1284</v>
      </c>
    </row>
    <row r="3623" spans="1:18">
      <c r="A3623" s="322" t="s">
        <v>305</v>
      </c>
      <c r="C3623" s="325">
        <v>1621152900</v>
      </c>
      <c r="D3623" s="322" t="s">
        <v>1285</v>
      </c>
    </row>
    <row r="3624" spans="1:18">
      <c r="A3624" s="322" t="s">
        <v>305</v>
      </c>
      <c r="C3624" s="325">
        <v>1621154300</v>
      </c>
      <c r="D3624" s="322" t="s">
        <v>1286</v>
      </c>
      <c r="R3624" s="455">
        <v>4906</v>
      </c>
    </row>
    <row r="3625" spans="1:18">
      <c r="A3625" s="322" t="s">
        <v>305</v>
      </c>
      <c r="C3625" s="325">
        <v>1621154900</v>
      </c>
      <c r="D3625" s="322" t="s">
        <v>1287</v>
      </c>
    </row>
    <row r="3626" spans="1:18">
      <c r="A3626" s="322" t="s">
        <v>305</v>
      </c>
      <c r="C3626" s="325">
        <v>1621161000</v>
      </c>
      <c r="D3626" s="322" t="s">
        <v>1288</v>
      </c>
    </row>
    <row r="3627" spans="1:18">
      <c r="A3627" s="322" t="s">
        <v>305</v>
      </c>
      <c r="C3627" s="325">
        <v>1621181000</v>
      </c>
      <c r="D3627" s="322" t="s">
        <v>1289</v>
      </c>
    </row>
    <row r="3628" spans="1:18">
      <c r="A3628" s="322" t="s">
        <v>305</v>
      </c>
      <c r="C3628" s="325">
        <v>1621181400</v>
      </c>
      <c r="D3628" s="322" t="s">
        <v>1290</v>
      </c>
    </row>
    <row r="3629" spans="1:18">
      <c r="A3629" s="322" t="s">
        <v>305</v>
      </c>
      <c r="C3629" s="325">
        <v>1621210000</v>
      </c>
      <c r="D3629" s="322" t="s">
        <v>1291</v>
      </c>
      <c r="Q3629" s="455">
        <v>575</v>
      </c>
      <c r="R3629" s="455">
        <v>564</v>
      </c>
    </row>
    <row r="3630" spans="1:18">
      <c r="A3630" s="322" t="s">
        <v>305</v>
      </c>
      <c r="C3630" s="325">
        <v>1629250000</v>
      </c>
      <c r="D3630" s="322" t="s">
        <v>1292</v>
      </c>
      <c r="E3630" s="455">
        <v>100428</v>
      </c>
      <c r="F3630" s="455">
        <v>438</v>
      </c>
      <c r="G3630" s="455">
        <v>1875</v>
      </c>
      <c r="H3630" s="455">
        <v>2497</v>
      </c>
      <c r="I3630" s="455">
        <v>852</v>
      </c>
      <c r="J3630" s="455">
        <v>120</v>
      </c>
      <c r="L3630" s="455">
        <v>256</v>
      </c>
    </row>
    <row r="3631" spans="1:18">
      <c r="A3631" s="322" t="s">
        <v>305</v>
      </c>
      <c r="C3631" s="325">
        <v>1621221000</v>
      </c>
      <c r="D3631" s="322" t="s">
        <v>1293</v>
      </c>
    </row>
    <row r="3632" spans="1:18">
      <c r="A3632" s="322" t="s">
        <v>305</v>
      </c>
      <c r="C3632" s="325">
        <v>1621230000</v>
      </c>
      <c r="D3632" s="322" t="s">
        <v>1294</v>
      </c>
    </row>
    <row r="3633" spans="1:12">
      <c r="A3633" s="322" t="s">
        <v>305</v>
      </c>
      <c r="C3633" s="325">
        <v>1711140000</v>
      </c>
      <c r="D3633" s="322" t="s">
        <v>1295</v>
      </c>
    </row>
    <row r="3634" spans="1:12">
      <c r="A3634" s="322" t="s">
        <v>305</v>
      </c>
      <c r="C3634" s="325">
        <v>1621240000</v>
      </c>
      <c r="D3634" s="322" t="s">
        <v>1296</v>
      </c>
    </row>
    <row r="3635" spans="1:12">
      <c r="A3635" s="322" t="s">
        <v>305</v>
      </c>
      <c r="C3635" s="325">
        <v>1712110000</v>
      </c>
      <c r="D3635" s="322" t="s">
        <v>1297</v>
      </c>
    </row>
    <row r="3636" spans="1:12">
      <c r="A3636" s="322" t="s">
        <v>305</v>
      </c>
      <c r="C3636" s="325">
        <v>1712130000</v>
      </c>
      <c r="D3636" s="322" t="s">
        <v>1298</v>
      </c>
    </row>
    <row r="3637" spans="1:12">
      <c r="A3637" s="322" t="s">
        <v>305</v>
      </c>
      <c r="C3637" s="325">
        <v>1712141000</v>
      </c>
      <c r="D3637" s="322" t="s">
        <v>1299</v>
      </c>
    </row>
    <row r="3638" spans="1:12">
      <c r="A3638" s="322" t="s">
        <v>305</v>
      </c>
      <c r="C3638" s="325">
        <v>1712143500</v>
      </c>
      <c r="D3638" s="322" t="s">
        <v>1300</v>
      </c>
    </row>
    <row r="3639" spans="1:12">
      <c r="A3639" s="322" t="s">
        <v>305</v>
      </c>
      <c r="C3639" s="325">
        <v>1712143900</v>
      </c>
      <c r="D3639" s="322" t="s">
        <v>1301</v>
      </c>
    </row>
    <row r="3640" spans="1:12">
      <c r="A3640" s="322" t="s">
        <v>305</v>
      </c>
      <c r="C3640" s="325">
        <v>1712203000</v>
      </c>
      <c r="D3640" s="322" t="s">
        <v>1302</v>
      </c>
    </row>
    <row r="3641" spans="1:12">
      <c r="A3641" s="322" t="s">
        <v>305</v>
      </c>
      <c r="C3641" s="325">
        <v>1712205500</v>
      </c>
      <c r="D3641" s="322" t="s">
        <v>1303</v>
      </c>
    </row>
    <row r="3642" spans="1:12">
      <c r="A3642" s="322" t="s">
        <v>305</v>
      </c>
      <c r="C3642" s="325">
        <v>1712205700</v>
      </c>
      <c r="D3642" s="322" t="s">
        <v>1303</v>
      </c>
    </row>
    <row r="3643" spans="1:12">
      <c r="A3643" s="322" t="s">
        <v>305</v>
      </c>
      <c r="C3643" s="325">
        <v>1712209000</v>
      </c>
      <c r="D3643" s="322" t="s">
        <v>1304</v>
      </c>
    </row>
    <row r="3644" spans="1:12">
      <c r="A3644" s="322" t="s">
        <v>305</v>
      </c>
      <c r="C3644" s="325">
        <v>1712330000</v>
      </c>
      <c r="D3644" s="322" t="s">
        <v>1305</v>
      </c>
    </row>
    <row r="3645" spans="1:12">
      <c r="A3645" s="322" t="s">
        <v>305</v>
      </c>
      <c r="C3645" s="325">
        <v>1712340000</v>
      </c>
      <c r="D3645" s="322" t="s">
        <v>1306</v>
      </c>
      <c r="L3645" s="455">
        <v>4357064</v>
      </c>
    </row>
    <row r="3646" spans="1:12">
      <c r="A3646" s="322" t="s">
        <v>305</v>
      </c>
      <c r="C3646" s="325">
        <v>1712352000</v>
      </c>
      <c r="D3646" s="322" t="s">
        <v>1307</v>
      </c>
    </row>
    <row r="3647" spans="1:12">
      <c r="A3647" s="322" t="s">
        <v>305</v>
      </c>
      <c r="C3647" s="325">
        <v>1712354000</v>
      </c>
      <c r="D3647" s="322" t="s">
        <v>1307</v>
      </c>
    </row>
    <row r="3648" spans="1:12">
      <c r="A3648" s="322" t="s">
        <v>305</v>
      </c>
      <c r="C3648" s="325">
        <v>1712422000</v>
      </c>
      <c r="D3648" s="322" t="s">
        <v>1308</v>
      </c>
    </row>
    <row r="3649" spans="1:18">
      <c r="A3649" s="322" t="s">
        <v>305</v>
      </c>
      <c r="C3649" s="325">
        <v>1712424000</v>
      </c>
      <c r="D3649" s="322" t="s">
        <v>1309</v>
      </c>
    </row>
    <row r="3650" spans="1:18">
      <c r="A3650" s="322" t="s">
        <v>305</v>
      </c>
      <c r="C3650" s="325">
        <v>1712426000</v>
      </c>
      <c r="D3650" s="322" t="s">
        <v>1310</v>
      </c>
    </row>
    <row r="3651" spans="1:18">
      <c r="A3651" s="322" t="s">
        <v>305</v>
      </c>
      <c r="C3651" s="325">
        <v>1712428000</v>
      </c>
      <c r="D3651" s="322" t="s">
        <v>1311</v>
      </c>
    </row>
    <row r="3652" spans="1:18">
      <c r="A3652" s="322" t="s">
        <v>305</v>
      </c>
      <c r="C3652" s="325">
        <v>1712433000</v>
      </c>
      <c r="D3652" s="322" t="s">
        <v>1312</v>
      </c>
    </row>
    <row r="3653" spans="1:18">
      <c r="A3653" s="322" t="s">
        <v>305</v>
      </c>
      <c r="C3653" s="325">
        <v>1629149100</v>
      </c>
      <c r="D3653" s="322" t="s">
        <v>1313</v>
      </c>
    </row>
    <row r="3654" spans="1:18">
      <c r="A3654" s="322" t="s">
        <v>305</v>
      </c>
      <c r="C3654" s="325">
        <v>1629150000</v>
      </c>
      <c r="D3654" s="322" t="s">
        <v>1314</v>
      </c>
      <c r="Q3654" s="455">
        <v>4125547</v>
      </c>
      <c r="R3654" s="455">
        <v>432840</v>
      </c>
    </row>
    <row r="3655" spans="1:18">
      <c r="A3655" s="322" t="s">
        <v>305</v>
      </c>
      <c r="C3655" s="325">
        <v>1711130000</v>
      </c>
      <c r="D3655" s="322" t="s">
        <v>1315</v>
      </c>
    </row>
    <row r="3656" spans="1:18">
      <c r="A3656" s="322" t="s">
        <v>305</v>
      </c>
      <c r="C3656" s="325">
        <v>1712778000</v>
      </c>
      <c r="D3656" s="322" t="s">
        <v>1316</v>
      </c>
      <c r="K3656" s="455">
        <v>45278</v>
      </c>
      <c r="L3656" s="455">
        <v>124112</v>
      </c>
    </row>
    <row r="3657" spans="1:18">
      <c r="A3657" s="322" t="s">
        <v>305</v>
      </c>
      <c r="C3657" s="325">
        <v>1712785000</v>
      </c>
      <c r="D3657" s="322" t="s">
        <v>1317</v>
      </c>
      <c r="K3657" s="455">
        <v>162674</v>
      </c>
      <c r="L3657" s="455">
        <v>2498153</v>
      </c>
      <c r="M3657" s="455">
        <v>2476024</v>
      </c>
      <c r="N3657" s="455">
        <v>2774082</v>
      </c>
      <c r="O3657" s="455">
        <v>3841926</v>
      </c>
      <c r="P3657" s="455">
        <v>5119400</v>
      </c>
      <c r="Q3657" s="455">
        <v>5574944</v>
      </c>
      <c r="R3657" s="455">
        <v>6013388</v>
      </c>
    </row>
    <row r="3658" spans="1:18">
      <c r="A3658" s="322" t="s">
        <v>305</v>
      </c>
      <c r="C3658" s="325">
        <v>1721123000</v>
      </c>
      <c r="D3658" s="322" t="s">
        <v>1318</v>
      </c>
    </row>
    <row r="3659" spans="1:18">
      <c r="A3659" s="322" t="s">
        <v>305</v>
      </c>
      <c r="C3659" s="325">
        <v>1721110000</v>
      </c>
      <c r="D3659" s="322" t="s">
        <v>1319</v>
      </c>
    </row>
    <row r="3660" spans="1:18">
      <c r="A3660" s="322" t="s">
        <v>305</v>
      </c>
      <c r="C3660" s="325">
        <v>1721125000</v>
      </c>
      <c r="D3660" s="322" t="s">
        <v>1320</v>
      </c>
    </row>
    <row r="3661" spans="1:18">
      <c r="A3661" s="322" t="s">
        <v>305</v>
      </c>
      <c r="C3661" s="325">
        <v>1721130000</v>
      </c>
      <c r="D3661" s="322" t="s">
        <v>1321</v>
      </c>
      <c r="E3661" s="455">
        <v>2074740</v>
      </c>
      <c r="F3661" s="455">
        <v>805280</v>
      </c>
      <c r="G3661" s="455">
        <v>1237697</v>
      </c>
      <c r="H3661" s="455">
        <v>300947</v>
      </c>
      <c r="M3661" s="455">
        <v>2849</v>
      </c>
      <c r="N3661" s="455">
        <v>810</v>
      </c>
      <c r="P3661" s="455">
        <v>17360</v>
      </c>
      <c r="Q3661" s="455">
        <v>17000</v>
      </c>
    </row>
    <row r="3662" spans="1:18">
      <c r="A3662" s="322" t="s">
        <v>305</v>
      </c>
      <c r="C3662" s="325">
        <v>1721140000</v>
      </c>
      <c r="D3662" s="322" t="s">
        <v>1322</v>
      </c>
      <c r="E3662" s="455">
        <v>212256</v>
      </c>
      <c r="F3662" s="455">
        <v>20</v>
      </c>
      <c r="G3662" s="455">
        <v>2200</v>
      </c>
      <c r="P3662" s="455">
        <v>100</v>
      </c>
      <c r="R3662" s="455">
        <v>3543750</v>
      </c>
    </row>
    <row r="3663" spans="1:18">
      <c r="A3663" s="322" t="s">
        <v>305</v>
      </c>
      <c r="C3663" s="325">
        <v>1721153000</v>
      </c>
      <c r="D3663" s="322" t="s">
        <v>1323</v>
      </c>
      <c r="J3663" s="455">
        <v>67800</v>
      </c>
      <c r="K3663" s="455">
        <v>88000</v>
      </c>
      <c r="L3663" s="455">
        <v>106180</v>
      </c>
      <c r="M3663" s="455">
        <v>3572</v>
      </c>
      <c r="N3663" s="455">
        <v>118171</v>
      </c>
      <c r="O3663" s="455">
        <v>158731</v>
      </c>
      <c r="P3663" s="455">
        <v>74408</v>
      </c>
    </row>
    <row r="3664" spans="1:18">
      <c r="A3664" s="322" t="s">
        <v>305</v>
      </c>
      <c r="C3664" s="325">
        <v>1721155000</v>
      </c>
      <c r="D3664" s="322" t="s">
        <v>1324</v>
      </c>
    </row>
    <row r="3665" spans="1:18">
      <c r="A3665" s="322" t="s">
        <v>305</v>
      </c>
      <c r="C3665" s="325">
        <v>1722112000</v>
      </c>
      <c r="D3665" s="322" t="s">
        <v>1325</v>
      </c>
      <c r="H3665" s="455">
        <v>80721</v>
      </c>
    </row>
    <row r="3666" spans="1:18">
      <c r="A3666" s="322" t="s">
        <v>305</v>
      </c>
      <c r="C3666" s="325">
        <v>1722114000</v>
      </c>
      <c r="D3666" s="322" t="s">
        <v>1326</v>
      </c>
    </row>
    <row r="3667" spans="1:18">
      <c r="A3667" s="322" t="s">
        <v>305</v>
      </c>
      <c r="C3667" s="325">
        <v>1722116000</v>
      </c>
      <c r="D3667" s="322" t="s">
        <v>1327</v>
      </c>
    </row>
    <row r="3668" spans="1:18">
      <c r="A3668" s="322" t="s">
        <v>305</v>
      </c>
      <c r="C3668" s="325">
        <v>1722118000</v>
      </c>
      <c r="D3668" s="322" t="s">
        <v>1328</v>
      </c>
    </row>
    <row r="3669" spans="1:18">
      <c r="A3669" s="322" t="s">
        <v>305</v>
      </c>
      <c r="C3669" s="325">
        <v>1722123000</v>
      </c>
      <c r="D3669" s="322" t="s">
        <v>1329</v>
      </c>
    </row>
    <row r="3670" spans="1:18">
      <c r="A3670" s="322" t="s">
        <v>305</v>
      </c>
      <c r="C3670" s="325">
        <v>1722124000</v>
      </c>
      <c r="D3670" s="322" t="s">
        <v>1330</v>
      </c>
      <c r="H3670" s="455">
        <v>1746</v>
      </c>
      <c r="L3670" s="455">
        <v>83866</v>
      </c>
      <c r="M3670" s="455">
        <v>242186</v>
      </c>
      <c r="N3670" s="455">
        <v>546119</v>
      </c>
      <c r="O3670" s="455">
        <v>1001771</v>
      </c>
      <c r="P3670" s="455">
        <v>814716</v>
      </c>
      <c r="Q3670" s="455">
        <v>911064</v>
      </c>
      <c r="R3670" s="455">
        <v>1210861</v>
      </c>
    </row>
    <row r="3671" spans="1:18">
      <c r="A3671" s="322" t="s">
        <v>305</v>
      </c>
      <c r="C3671" s="325">
        <v>1722125000</v>
      </c>
      <c r="D3671" s="322" t="s">
        <v>1331</v>
      </c>
      <c r="O3671" s="455">
        <v>6</v>
      </c>
    </row>
    <row r="3672" spans="1:18">
      <c r="A3672" s="322" t="s">
        <v>305</v>
      </c>
      <c r="C3672" s="325">
        <v>1722129000</v>
      </c>
      <c r="D3672" s="322" t="s">
        <v>1332</v>
      </c>
    </row>
    <row r="3673" spans="1:18">
      <c r="A3673" s="322" t="s">
        <v>305</v>
      </c>
      <c r="C3673" s="325">
        <v>1722130000</v>
      </c>
      <c r="D3673" s="322" t="s">
        <v>1333</v>
      </c>
    </row>
    <row r="3674" spans="1:18">
      <c r="A3674" s="322" t="s">
        <v>305</v>
      </c>
      <c r="C3674" s="325">
        <v>1723110000</v>
      </c>
      <c r="D3674" s="322" t="s">
        <v>1334</v>
      </c>
      <c r="E3674" s="455">
        <v>456215</v>
      </c>
      <c r="K3674" s="455">
        <v>9974</v>
      </c>
      <c r="L3674" s="455">
        <v>381300</v>
      </c>
    </row>
    <row r="3675" spans="1:18">
      <c r="A3675" s="322" t="s">
        <v>305</v>
      </c>
      <c r="C3675" s="325">
        <v>1723123000</v>
      </c>
      <c r="D3675" s="322" t="s">
        <v>1335</v>
      </c>
    </row>
    <row r="3676" spans="1:18">
      <c r="A3676" s="322" t="s">
        <v>305</v>
      </c>
      <c r="C3676" s="325">
        <v>1712600000</v>
      </c>
      <c r="D3676" s="322" t="s">
        <v>1336</v>
      </c>
    </row>
    <row r="3677" spans="1:18">
      <c r="A3677" s="322" t="s">
        <v>305</v>
      </c>
      <c r="C3677" s="325">
        <v>1723125000</v>
      </c>
      <c r="D3677" s="322" t="s">
        <v>1337</v>
      </c>
    </row>
    <row r="3678" spans="1:18">
      <c r="A3678" s="322" t="s">
        <v>305</v>
      </c>
      <c r="C3678" s="325">
        <v>1723127000</v>
      </c>
      <c r="D3678" s="322" t="s">
        <v>1338</v>
      </c>
      <c r="Q3678" s="455">
        <v>340</v>
      </c>
    </row>
    <row r="3679" spans="1:18">
      <c r="A3679" s="322" t="s">
        <v>305</v>
      </c>
      <c r="C3679" s="325">
        <v>1723131300</v>
      </c>
      <c r="D3679" s="322" t="s">
        <v>1339</v>
      </c>
    </row>
    <row r="3680" spans="1:18">
      <c r="A3680" s="322" t="s">
        <v>305</v>
      </c>
      <c r="C3680" s="325">
        <v>1723131500</v>
      </c>
      <c r="D3680" s="322" t="s">
        <v>1340</v>
      </c>
    </row>
    <row r="3681" spans="1:18">
      <c r="A3681" s="322" t="s">
        <v>305</v>
      </c>
      <c r="C3681" s="325">
        <v>1723131700</v>
      </c>
      <c r="D3681" s="322" t="s">
        <v>1341</v>
      </c>
    </row>
    <row r="3682" spans="1:18">
      <c r="A3682" s="322" t="s">
        <v>305</v>
      </c>
      <c r="C3682" s="325">
        <v>1723133000</v>
      </c>
      <c r="D3682" s="322" t="s">
        <v>1342</v>
      </c>
    </row>
    <row r="3683" spans="1:18">
      <c r="A3683" s="322" t="s">
        <v>305</v>
      </c>
      <c r="C3683" s="325">
        <v>1723135000</v>
      </c>
      <c r="D3683" s="322" t="s">
        <v>1343</v>
      </c>
      <c r="E3683" s="455">
        <v>62158</v>
      </c>
      <c r="F3683" s="455">
        <v>84338</v>
      </c>
      <c r="G3683" s="455">
        <v>53974</v>
      </c>
      <c r="H3683" s="455">
        <v>50224</v>
      </c>
      <c r="I3683" s="455">
        <v>10803</v>
      </c>
      <c r="J3683" s="455">
        <v>11165</v>
      </c>
    </row>
    <row r="3684" spans="1:18">
      <c r="A3684" s="322" t="s">
        <v>305</v>
      </c>
      <c r="C3684" s="325">
        <v>1723137000</v>
      </c>
      <c r="D3684" s="322" t="s">
        <v>1344</v>
      </c>
    </row>
    <row r="3685" spans="1:18">
      <c r="A3685" s="322" t="s">
        <v>305</v>
      </c>
      <c r="C3685" s="325">
        <v>1723137500</v>
      </c>
      <c r="D3685" s="322" t="s">
        <v>1345</v>
      </c>
    </row>
    <row r="3686" spans="1:18">
      <c r="A3686" s="322" t="s">
        <v>305</v>
      </c>
      <c r="C3686" s="325">
        <v>1723137900</v>
      </c>
      <c r="D3686" s="322" t="s">
        <v>1346</v>
      </c>
      <c r="F3686" s="455">
        <v>38835</v>
      </c>
      <c r="H3686" s="455">
        <v>15000</v>
      </c>
    </row>
    <row r="3687" spans="1:18">
      <c r="A3687" s="322" t="s">
        <v>305</v>
      </c>
      <c r="C3687" s="325">
        <v>1723139000</v>
      </c>
      <c r="D3687" s="322" t="s">
        <v>1347</v>
      </c>
    </row>
    <row r="3688" spans="1:18">
      <c r="A3688" s="322" t="s">
        <v>305</v>
      </c>
      <c r="C3688" s="325">
        <v>1712773300</v>
      </c>
      <c r="D3688" s="322" t="s">
        <v>1348</v>
      </c>
    </row>
    <row r="3689" spans="1:18">
      <c r="A3689" s="322" t="s">
        <v>305</v>
      </c>
      <c r="C3689" s="325">
        <v>1723140000</v>
      </c>
      <c r="D3689" s="322" t="s">
        <v>1349</v>
      </c>
      <c r="E3689" s="455">
        <v>78135</v>
      </c>
      <c r="F3689" s="455">
        <v>46605</v>
      </c>
      <c r="G3689" s="455">
        <v>76825</v>
      </c>
      <c r="H3689" s="455">
        <v>108628</v>
      </c>
      <c r="I3689" s="455">
        <v>143776</v>
      </c>
      <c r="J3689" s="455">
        <v>104086</v>
      </c>
      <c r="K3689" s="455">
        <v>5762905</v>
      </c>
      <c r="L3689" s="455">
        <v>6434395</v>
      </c>
      <c r="M3689" s="455">
        <v>4856244</v>
      </c>
      <c r="N3689" s="455">
        <v>180961</v>
      </c>
      <c r="O3689" s="455">
        <v>632006</v>
      </c>
      <c r="R3689" s="455">
        <v>81013</v>
      </c>
    </row>
    <row r="3690" spans="1:18">
      <c r="A3690" s="322" t="s">
        <v>305</v>
      </c>
      <c r="C3690" s="325">
        <v>1712775900</v>
      </c>
      <c r="D3690" s="322" t="s">
        <v>1350</v>
      </c>
    </row>
    <row r="3691" spans="1:18">
      <c r="A3691" s="322" t="s">
        <v>305</v>
      </c>
      <c r="C3691" s="325">
        <v>1729112000</v>
      </c>
      <c r="D3691" s="322" t="s">
        <v>1351</v>
      </c>
      <c r="Q3691" s="455">
        <v>27</v>
      </c>
    </row>
    <row r="3692" spans="1:18">
      <c r="A3692" s="322" t="s">
        <v>305</v>
      </c>
      <c r="C3692" s="325">
        <v>1729114000</v>
      </c>
      <c r="D3692" s="322" t="s">
        <v>1352</v>
      </c>
      <c r="M3692" s="455">
        <v>141</v>
      </c>
      <c r="O3692" s="455">
        <v>2800</v>
      </c>
      <c r="R3692" s="455">
        <v>17474</v>
      </c>
    </row>
    <row r="3693" spans="1:18">
      <c r="A3693" s="322" t="s">
        <v>305</v>
      </c>
      <c r="C3693" s="325">
        <v>1729116000</v>
      </c>
      <c r="D3693" s="322" t="s">
        <v>1353</v>
      </c>
      <c r="M3693" s="455">
        <v>13</v>
      </c>
      <c r="Q3693" s="455">
        <v>17063</v>
      </c>
      <c r="R3693" s="455">
        <v>5533</v>
      </c>
    </row>
    <row r="3694" spans="1:18">
      <c r="A3694" s="322" t="s">
        <v>305</v>
      </c>
      <c r="C3694" s="325">
        <v>1729118000</v>
      </c>
      <c r="D3694" s="322" t="s">
        <v>1354</v>
      </c>
    </row>
    <row r="3695" spans="1:18">
      <c r="A3695" s="322" t="s">
        <v>305</v>
      </c>
      <c r="C3695" s="325">
        <v>1729191000</v>
      </c>
      <c r="D3695" s="322" t="s">
        <v>1355</v>
      </c>
      <c r="L3695" s="455">
        <v>22</v>
      </c>
      <c r="M3695" s="455">
        <v>430712</v>
      </c>
      <c r="N3695" s="455">
        <v>811478</v>
      </c>
      <c r="O3695" s="455">
        <v>833412</v>
      </c>
      <c r="P3695" s="455">
        <v>889953</v>
      </c>
      <c r="Q3695" s="455">
        <v>824501</v>
      </c>
      <c r="R3695" s="455">
        <v>912739</v>
      </c>
    </row>
    <row r="3696" spans="1:18">
      <c r="A3696" s="322" t="s">
        <v>305</v>
      </c>
      <c r="C3696" s="325">
        <v>1729192000</v>
      </c>
      <c r="D3696" s="322" t="s">
        <v>1356</v>
      </c>
    </row>
    <row r="3697" spans="1:18">
      <c r="A3697" s="322" t="s">
        <v>305</v>
      </c>
      <c r="C3697" s="325">
        <v>1729193000</v>
      </c>
      <c r="D3697" s="322" t="s">
        <v>1357</v>
      </c>
      <c r="F3697" s="455">
        <v>90240</v>
      </c>
      <c r="G3697" s="455">
        <v>28000</v>
      </c>
      <c r="H3697" s="455">
        <v>16500</v>
      </c>
    </row>
    <row r="3698" spans="1:18">
      <c r="A3698" s="322" t="s">
        <v>305</v>
      </c>
      <c r="C3698" s="325">
        <v>1729195100</v>
      </c>
      <c r="D3698" s="322" t="s">
        <v>1358</v>
      </c>
      <c r="O3698" s="455">
        <v>5289674</v>
      </c>
      <c r="P3698" s="455">
        <v>7389006</v>
      </c>
      <c r="Q3698" s="455">
        <v>8142025</v>
      </c>
      <c r="R3698" s="455">
        <v>6318890</v>
      </c>
    </row>
    <row r="3699" spans="1:18">
      <c r="A3699" s="322" t="s">
        <v>305</v>
      </c>
      <c r="C3699" s="325">
        <v>1729195700</v>
      </c>
      <c r="D3699" s="322" t="s">
        <v>1359</v>
      </c>
    </row>
    <row r="3700" spans="1:18">
      <c r="A3700" s="322" t="s">
        <v>305</v>
      </c>
      <c r="C3700" s="325">
        <v>1729198500</v>
      </c>
      <c r="D3700" s="322" t="s">
        <v>1360</v>
      </c>
      <c r="E3700" s="455">
        <v>246</v>
      </c>
      <c r="F3700" s="455">
        <v>27503</v>
      </c>
      <c r="I3700" s="455">
        <v>3143</v>
      </c>
      <c r="M3700" s="455">
        <v>17936</v>
      </c>
      <c r="R3700" s="455">
        <v>9569</v>
      </c>
    </row>
    <row r="3701" spans="1:18">
      <c r="A3701" s="322" t="s">
        <v>305</v>
      </c>
      <c r="C3701" s="325">
        <v>1811100000</v>
      </c>
      <c r="D3701" s="322" t="s">
        <v>1361</v>
      </c>
      <c r="I3701" s="455">
        <v>4896271</v>
      </c>
      <c r="J3701" s="455">
        <v>3200614</v>
      </c>
      <c r="K3701" s="455">
        <v>792610</v>
      </c>
      <c r="L3701" s="455">
        <v>848928</v>
      </c>
      <c r="M3701" s="455">
        <v>830627</v>
      </c>
    </row>
    <row r="3702" spans="1:18">
      <c r="A3702" s="322" t="s">
        <v>305</v>
      </c>
      <c r="C3702" s="325">
        <v>1812110000</v>
      </c>
      <c r="D3702" s="322" t="s">
        <v>1362</v>
      </c>
    </row>
    <row r="3703" spans="1:18">
      <c r="A3703" s="322" t="s">
        <v>305</v>
      </c>
      <c r="C3703" s="325">
        <v>1812123000</v>
      </c>
      <c r="D3703" s="322" t="s">
        <v>1363</v>
      </c>
      <c r="K3703" s="455">
        <v>88573</v>
      </c>
    </row>
    <row r="3704" spans="1:18">
      <c r="A3704" s="322" t="s">
        <v>305</v>
      </c>
      <c r="C3704" s="325">
        <v>1812125000</v>
      </c>
      <c r="D3704" s="322" t="s">
        <v>1364</v>
      </c>
      <c r="I3704" s="455">
        <v>20885063</v>
      </c>
      <c r="J3704" s="455">
        <v>30487821</v>
      </c>
      <c r="K3704" s="455">
        <v>221420</v>
      </c>
      <c r="L3704" s="455">
        <v>49158</v>
      </c>
      <c r="M3704" s="455">
        <v>17775</v>
      </c>
    </row>
    <row r="3705" spans="1:18">
      <c r="A3705" s="322" t="s">
        <v>305</v>
      </c>
      <c r="C3705" s="325">
        <v>1812130000</v>
      </c>
      <c r="D3705" s="322" t="s">
        <v>1365</v>
      </c>
      <c r="I3705" s="455">
        <v>13181634</v>
      </c>
      <c r="J3705" s="455">
        <v>68832722</v>
      </c>
      <c r="K3705" s="455">
        <v>18387435</v>
      </c>
      <c r="L3705" s="455">
        <v>22123563</v>
      </c>
      <c r="M3705" s="455">
        <v>21538988</v>
      </c>
    </row>
    <row r="3706" spans="1:18">
      <c r="A3706" s="322" t="s">
        <v>305</v>
      </c>
      <c r="C3706" s="325">
        <v>1812140700</v>
      </c>
      <c r="D3706" s="322" t="s">
        <v>1366</v>
      </c>
    </row>
    <row r="3707" spans="1:18">
      <c r="A3707" s="322" t="s">
        <v>305</v>
      </c>
      <c r="C3707" s="325">
        <v>1812141400</v>
      </c>
      <c r="D3707" s="322" t="s">
        <v>1367</v>
      </c>
      <c r="F3707" s="455">
        <v>933</v>
      </c>
      <c r="G3707" s="455">
        <v>692</v>
      </c>
      <c r="I3707" s="455">
        <v>2713569</v>
      </c>
      <c r="J3707" s="455">
        <v>2664322</v>
      </c>
      <c r="K3707" s="455">
        <v>615008</v>
      </c>
      <c r="L3707" s="455">
        <v>919093</v>
      </c>
      <c r="M3707" s="455">
        <v>207881</v>
      </c>
    </row>
    <row r="3708" spans="1:18">
      <c r="A3708" s="322" t="s">
        <v>305</v>
      </c>
      <c r="C3708" s="325">
        <v>1812142100</v>
      </c>
      <c r="D3708" s="322" t="s">
        <v>1368</v>
      </c>
    </row>
    <row r="3709" spans="1:18">
      <c r="A3709" s="322" t="s">
        <v>305</v>
      </c>
      <c r="C3709" s="325">
        <v>1812142800</v>
      </c>
      <c r="D3709" s="322" t="s">
        <v>1369</v>
      </c>
    </row>
    <row r="3710" spans="1:18">
      <c r="A3710" s="322" t="s">
        <v>305</v>
      </c>
      <c r="C3710" s="325">
        <v>1812143500</v>
      </c>
      <c r="D3710" s="322" t="s">
        <v>1370</v>
      </c>
    </row>
    <row r="3711" spans="1:18">
      <c r="A3711" s="322" t="s">
        <v>305</v>
      </c>
      <c r="C3711" s="325">
        <v>1812144200</v>
      </c>
      <c r="D3711" s="322" t="s">
        <v>1371</v>
      </c>
    </row>
    <row r="3712" spans="1:18">
      <c r="A3712" s="322" t="s">
        <v>305</v>
      </c>
      <c r="C3712" s="325">
        <v>1812144900</v>
      </c>
      <c r="D3712" s="322" t="s">
        <v>1372</v>
      </c>
      <c r="J3712" s="455">
        <v>198400</v>
      </c>
      <c r="K3712" s="455">
        <v>91800</v>
      </c>
    </row>
    <row r="3713" spans="1:4">
      <c r="A3713" s="322" t="s">
        <v>305</v>
      </c>
      <c r="C3713" s="325">
        <v>1812145600</v>
      </c>
      <c r="D3713" s="322" t="s">
        <v>1373</v>
      </c>
    </row>
    <row r="3714" spans="1:4">
      <c r="A3714" s="322" t="s">
        <v>305</v>
      </c>
      <c r="C3714" s="325">
        <v>1812146300</v>
      </c>
      <c r="D3714" s="322" t="s">
        <v>1374</v>
      </c>
    </row>
    <row r="3715" spans="1:4">
      <c r="A3715" s="322" t="s">
        <v>305</v>
      </c>
      <c r="C3715" s="325">
        <v>1812191000</v>
      </c>
      <c r="D3715" s="322" t="s">
        <v>1375</v>
      </c>
    </row>
    <row r="3716" spans="1:4">
      <c r="A3716" s="322" t="s">
        <v>305</v>
      </c>
      <c r="C3716" s="325">
        <v>1812192000</v>
      </c>
      <c r="D3716" s="322" t="s">
        <v>1376</v>
      </c>
    </row>
    <row r="3717" spans="1:4">
      <c r="A3717" s="322" t="s">
        <v>305</v>
      </c>
      <c r="C3717" s="325">
        <v>1812193000</v>
      </c>
      <c r="D3717" s="322" t="s">
        <v>1377</v>
      </c>
    </row>
    <row r="3718" spans="1:4">
      <c r="A3718" s="322" t="s">
        <v>305</v>
      </c>
      <c r="C3718" s="325">
        <v>1812199000</v>
      </c>
      <c r="D3718" s="322" t="s">
        <v>1378</v>
      </c>
    </row>
    <row r="3719" spans="1:4">
      <c r="A3719" s="322" t="s">
        <v>305</v>
      </c>
      <c r="C3719" s="325">
        <v>1813100000</v>
      </c>
      <c r="D3719" s="322" t="s">
        <v>1379</v>
      </c>
    </row>
    <row r="3720" spans="1:4">
      <c r="A3720" s="322" t="s">
        <v>305</v>
      </c>
      <c r="C3720" s="325">
        <v>1813200000</v>
      </c>
      <c r="D3720" s="322" t="s">
        <v>1380</v>
      </c>
    </row>
    <row r="3721" spans="1:4">
      <c r="A3721" s="322" t="s">
        <v>305</v>
      </c>
      <c r="C3721" s="325">
        <v>1813300000</v>
      </c>
      <c r="D3721" s="322" t="s">
        <v>1381</v>
      </c>
    </row>
    <row r="3722" spans="1:4">
      <c r="A3722" s="322" t="s">
        <v>305</v>
      </c>
      <c r="C3722" s="325">
        <v>1814101000</v>
      </c>
      <c r="D3722" s="322" t="s">
        <v>1382</v>
      </c>
    </row>
    <row r="3723" spans="1:4">
      <c r="A3723" s="322" t="s">
        <v>305</v>
      </c>
      <c r="C3723" s="325">
        <v>1814103000</v>
      </c>
      <c r="D3723" s="322" t="s">
        <v>1383</v>
      </c>
    </row>
    <row r="3724" spans="1:4">
      <c r="A3724" s="322" t="s">
        <v>305</v>
      </c>
      <c r="C3724" s="325">
        <v>1814105000</v>
      </c>
      <c r="D3724" s="322" t="s">
        <v>1384</v>
      </c>
    </row>
    <row r="3725" spans="1:4">
      <c r="A3725" s="322" t="s">
        <v>305</v>
      </c>
      <c r="C3725" s="325">
        <v>1820103000</v>
      </c>
      <c r="D3725" s="322" t="s">
        <v>1385</v>
      </c>
    </row>
    <row r="3726" spans="1:4">
      <c r="A3726" s="322" t="s">
        <v>305</v>
      </c>
      <c r="C3726" s="325">
        <v>1820105000</v>
      </c>
      <c r="D3726" s="322" t="s">
        <v>1386</v>
      </c>
    </row>
    <row r="3727" spans="1:4">
      <c r="A3727" s="322" t="s">
        <v>305</v>
      </c>
      <c r="C3727" s="325">
        <v>1820107000</v>
      </c>
      <c r="D3727" s="322" t="s">
        <v>1387</v>
      </c>
    </row>
    <row r="3728" spans="1:4">
      <c r="A3728" s="322" t="s">
        <v>305</v>
      </c>
      <c r="C3728" s="325">
        <v>1820207000</v>
      </c>
      <c r="D3728" s="322" t="s">
        <v>1388</v>
      </c>
    </row>
    <row r="3729" spans="1:4">
      <c r="A3729" s="322" t="s">
        <v>305</v>
      </c>
      <c r="C3729" s="325">
        <v>1724110000</v>
      </c>
      <c r="D3729" s="322" t="s">
        <v>1389</v>
      </c>
    </row>
    <row r="3730" spans="1:4">
      <c r="A3730" s="322" t="s">
        <v>305</v>
      </c>
      <c r="C3730" s="325">
        <v>1920130000</v>
      </c>
      <c r="D3730" s="322" t="s">
        <v>1390</v>
      </c>
    </row>
    <row r="3731" spans="1:4">
      <c r="A3731" s="322" t="s">
        <v>305</v>
      </c>
      <c r="C3731" s="325">
        <v>1920130010</v>
      </c>
      <c r="D3731" s="322" t="s">
        <v>1391</v>
      </c>
    </row>
    <row r="3732" spans="1:4">
      <c r="A3732" s="322" t="s">
        <v>305</v>
      </c>
      <c r="C3732" s="325">
        <v>1920130020</v>
      </c>
      <c r="D3732" s="322" t="s">
        <v>1392</v>
      </c>
    </row>
    <row r="3733" spans="1:4">
      <c r="A3733" s="322" t="s">
        <v>305</v>
      </c>
      <c r="C3733" s="325">
        <v>1920210010</v>
      </c>
      <c r="D3733" s="322" t="s">
        <v>1393</v>
      </c>
    </row>
    <row r="3734" spans="1:4">
      <c r="A3734" s="322" t="s">
        <v>305</v>
      </c>
      <c r="C3734" s="325">
        <v>1920250010</v>
      </c>
      <c r="D3734" s="322" t="s">
        <v>1394</v>
      </c>
    </row>
    <row r="3735" spans="1:4">
      <c r="A3735" s="322" t="s">
        <v>305</v>
      </c>
      <c r="C3735" s="325">
        <v>1920260010</v>
      </c>
      <c r="D3735" s="322" t="s">
        <v>1395</v>
      </c>
    </row>
    <row r="3736" spans="1:4">
      <c r="A3736" s="322" t="s">
        <v>305</v>
      </c>
      <c r="C3736" s="325">
        <v>1920260020</v>
      </c>
      <c r="D3736" s="322" t="s">
        <v>1396</v>
      </c>
    </row>
    <row r="3737" spans="1:4">
      <c r="A3737" s="322" t="s">
        <v>305</v>
      </c>
      <c r="C3737" s="325">
        <v>1920280010</v>
      </c>
      <c r="D3737" s="322" t="s">
        <v>1397</v>
      </c>
    </row>
    <row r="3738" spans="1:4">
      <c r="A3738" s="322" t="s">
        <v>305</v>
      </c>
      <c r="C3738" s="325">
        <v>1920290010</v>
      </c>
      <c r="D3738" s="322" t="s">
        <v>1398</v>
      </c>
    </row>
    <row r="3739" spans="1:4">
      <c r="A3739" s="322" t="s">
        <v>305</v>
      </c>
      <c r="C3739" s="325">
        <v>1920310010</v>
      </c>
      <c r="D3739" s="322" t="s">
        <v>1399</v>
      </c>
    </row>
    <row r="3740" spans="1:4">
      <c r="A3740" s="322" t="s">
        <v>305</v>
      </c>
      <c r="C3740" s="325">
        <v>1920420010</v>
      </c>
      <c r="D3740" s="322" t="s">
        <v>332</v>
      </c>
    </row>
    <row r="3741" spans="1:4">
      <c r="A3741" s="322" t="s">
        <v>305</v>
      </c>
      <c r="C3741" s="325">
        <v>2011112000</v>
      </c>
      <c r="D3741" s="322" t="s">
        <v>1400</v>
      </c>
    </row>
    <row r="3742" spans="1:4">
      <c r="A3742" s="322" t="s">
        <v>305</v>
      </c>
      <c r="C3742" s="325">
        <v>2011116000</v>
      </c>
      <c r="D3742" s="322" t="s">
        <v>1401</v>
      </c>
    </row>
    <row r="3743" spans="1:4">
      <c r="A3743" s="322" t="s">
        <v>305</v>
      </c>
      <c r="C3743" s="325">
        <v>2011117000</v>
      </c>
      <c r="D3743" s="322" t="s">
        <v>1402</v>
      </c>
    </row>
    <row r="3744" spans="1:4">
      <c r="A3744" s="322" t="s">
        <v>305</v>
      </c>
      <c r="C3744" s="325">
        <v>2011123000</v>
      </c>
      <c r="D3744" s="322" t="s">
        <v>1403</v>
      </c>
    </row>
    <row r="3745" spans="1:18">
      <c r="A3745" s="322" t="s">
        <v>305</v>
      </c>
      <c r="C3745" s="325">
        <v>1812161000</v>
      </c>
      <c r="D3745" s="322" t="s">
        <v>1404</v>
      </c>
    </row>
    <row r="3746" spans="1:18">
      <c r="A3746" s="322" t="s">
        <v>305</v>
      </c>
      <c r="C3746" s="325">
        <v>2012191000</v>
      </c>
      <c r="D3746" s="322" t="s">
        <v>1405</v>
      </c>
      <c r="F3746" s="455">
        <v>3585</v>
      </c>
      <c r="G3746" s="455">
        <v>500</v>
      </c>
    </row>
    <row r="3747" spans="1:18">
      <c r="A3747" s="322" t="s">
        <v>305</v>
      </c>
      <c r="C3747" s="325">
        <v>1812162000</v>
      </c>
      <c r="D3747" s="322" t="s">
        <v>1406</v>
      </c>
    </row>
    <row r="3748" spans="1:18">
      <c r="A3748" s="322" t="s">
        <v>305</v>
      </c>
      <c r="C3748" s="325">
        <v>2012211000</v>
      </c>
      <c r="D3748" s="322" t="s">
        <v>1407</v>
      </c>
      <c r="H3748" s="455">
        <v>960</v>
      </c>
      <c r="I3748" s="455">
        <v>429</v>
      </c>
    </row>
    <row r="3749" spans="1:18">
      <c r="A3749" s="322" t="s">
        <v>305</v>
      </c>
      <c r="C3749" s="325">
        <v>2012213000</v>
      </c>
      <c r="D3749" s="322" t="s">
        <v>1408</v>
      </c>
      <c r="H3749" s="455">
        <v>4598</v>
      </c>
      <c r="I3749" s="455">
        <v>25169</v>
      </c>
      <c r="J3749" s="455">
        <v>48754</v>
      </c>
      <c r="K3749" s="455">
        <v>136802</v>
      </c>
      <c r="L3749" s="455">
        <v>43854</v>
      </c>
      <c r="M3749" s="455">
        <v>34647</v>
      </c>
      <c r="N3749" s="455">
        <v>52586</v>
      </c>
      <c r="O3749" s="455">
        <v>68158</v>
      </c>
      <c r="P3749" s="455">
        <v>127515</v>
      </c>
      <c r="Q3749" s="455">
        <v>100212</v>
      </c>
      <c r="R3749" s="455">
        <v>92407</v>
      </c>
    </row>
    <row r="3750" spans="1:18">
      <c r="A3750" s="322" t="s">
        <v>305</v>
      </c>
      <c r="C3750" s="325">
        <v>2012215000</v>
      </c>
      <c r="D3750" s="322" t="s">
        <v>1409</v>
      </c>
      <c r="G3750" s="455">
        <v>3277</v>
      </c>
      <c r="H3750" s="455">
        <v>492</v>
      </c>
    </row>
    <row r="3751" spans="1:18">
      <c r="A3751" s="322" t="s">
        <v>305</v>
      </c>
      <c r="C3751" s="325">
        <v>2012217000</v>
      </c>
      <c r="D3751" s="322" t="s">
        <v>1410</v>
      </c>
      <c r="H3751" s="455">
        <v>3229</v>
      </c>
      <c r="I3751" s="455">
        <v>8786</v>
      </c>
      <c r="J3751" s="455">
        <v>8049</v>
      </c>
      <c r="K3751" s="455">
        <v>8606</v>
      </c>
      <c r="L3751" s="455">
        <v>6543</v>
      </c>
      <c r="M3751" s="455">
        <v>63730</v>
      </c>
      <c r="N3751" s="455">
        <v>33521</v>
      </c>
      <c r="O3751" s="455">
        <v>13988</v>
      </c>
      <c r="P3751" s="455">
        <v>21511</v>
      </c>
      <c r="Q3751" s="455">
        <v>14537</v>
      </c>
      <c r="R3751" s="455">
        <v>24066</v>
      </c>
    </row>
    <row r="3752" spans="1:18">
      <c r="A3752" s="322" t="s">
        <v>305</v>
      </c>
      <c r="C3752" s="325">
        <v>2012241500</v>
      </c>
      <c r="D3752" s="322" t="s">
        <v>1411</v>
      </c>
      <c r="F3752" s="455">
        <v>304</v>
      </c>
    </row>
    <row r="3753" spans="1:18">
      <c r="A3753" s="322" t="s">
        <v>305</v>
      </c>
      <c r="C3753" s="325">
        <v>2012241900</v>
      </c>
      <c r="D3753" s="322" t="s">
        <v>1412</v>
      </c>
    </row>
    <row r="3754" spans="1:18">
      <c r="A3754" s="322" t="s">
        <v>305</v>
      </c>
      <c r="C3754" s="325">
        <v>2012245000</v>
      </c>
      <c r="D3754" s="322" t="s">
        <v>1413</v>
      </c>
    </row>
    <row r="3755" spans="1:18">
      <c r="A3755" s="322" t="s">
        <v>305</v>
      </c>
      <c r="C3755" s="325">
        <v>2013211600</v>
      </c>
      <c r="D3755" s="322" t="s">
        <v>1414</v>
      </c>
    </row>
    <row r="3756" spans="1:18">
      <c r="A3756" s="322" t="s">
        <v>305</v>
      </c>
      <c r="C3756" s="325">
        <v>1920240010</v>
      </c>
      <c r="D3756" s="322" t="s">
        <v>1415</v>
      </c>
    </row>
    <row r="3757" spans="1:18">
      <c r="A3757" s="322" t="s">
        <v>305</v>
      </c>
      <c r="C3757" s="325">
        <v>1920410010</v>
      </c>
      <c r="D3757" s="322" t="s">
        <v>1416</v>
      </c>
    </row>
    <row r="3758" spans="1:18">
      <c r="A3758" s="322" t="s">
        <v>305</v>
      </c>
      <c r="C3758" s="325">
        <v>2013243300</v>
      </c>
      <c r="D3758" s="322" t="s">
        <v>1417</v>
      </c>
    </row>
    <row r="3759" spans="1:18">
      <c r="A3759" s="322" t="s">
        <v>305</v>
      </c>
      <c r="C3759" s="325">
        <v>2013243400</v>
      </c>
      <c r="D3759" s="322" t="s">
        <v>1418</v>
      </c>
    </row>
    <row r="3760" spans="1:18">
      <c r="A3760" s="322" t="s">
        <v>305</v>
      </c>
      <c r="C3760" s="325">
        <v>2013245500</v>
      </c>
      <c r="D3760" s="322" t="s">
        <v>1419</v>
      </c>
    </row>
    <row r="3761" spans="1:4">
      <c r="A3761" s="322" t="s">
        <v>305</v>
      </c>
      <c r="C3761" s="325">
        <v>2013252700</v>
      </c>
      <c r="D3761" s="322" t="s">
        <v>1420</v>
      </c>
    </row>
    <row r="3762" spans="1:4">
      <c r="A3762" s="322" t="s">
        <v>305</v>
      </c>
      <c r="C3762" s="325">
        <v>2013311000</v>
      </c>
      <c r="D3762" s="322" t="s">
        <v>1421</v>
      </c>
    </row>
    <row r="3763" spans="1:4">
      <c r="A3763" s="322" t="s">
        <v>305</v>
      </c>
      <c r="C3763" s="325">
        <v>2013313000</v>
      </c>
      <c r="D3763" s="322" t="s">
        <v>1422</v>
      </c>
    </row>
    <row r="3764" spans="1:4">
      <c r="A3764" s="322" t="s">
        <v>305</v>
      </c>
      <c r="C3764" s="325">
        <v>2013323000</v>
      </c>
      <c r="D3764" s="322" t="s">
        <v>1423</v>
      </c>
    </row>
    <row r="3765" spans="1:4">
      <c r="A3765" s="322" t="s">
        <v>305</v>
      </c>
      <c r="C3765" s="325">
        <v>2012216000</v>
      </c>
      <c r="D3765" s="322" t="s">
        <v>1424</v>
      </c>
    </row>
    <row r="3766" spans="1:4">
      <c r="A3766" s="322" t="s">
        <v>305</v>
      </c>
      <c r="C3766" s="325">
        <v>2013415100</v>
      </c>
      <c r="D3766" s="322" t="s">
        <v>1425</v>
      </c>
    </row>
    <row r="3767" spans="1:4">
      <c r="A3767" s="322" t="s">
        <v>305</v>
      </c>
      <c r="C3767" s="325">
        <v>2013424000</v>
      </c>
      <c r="D3767" s="322" t="s">
        <v>1426</v>
      </c>
    </row>
    <row r="3768" spans="1:4">
      <c r="A3768" s="322" t="s">
        <v>305</v>
      </c>
      <c r="C3768" s="325">
        <v>2013428000</v>
      </c>
      <c r="D3768" s="322" t="s">
        <v>1427</v>
      </c>
    </row>
    <row r="3769" spans="1:4">
      <c r="A3769" s="322" t="s">
        <v>305</v>
      </c>
      <c r="C3769" s="325">
        <v>2013525000</v>
      </c>
      <c r="D3769" s="322" t="s">
        <v>1428</v>
      </c>
    </row>
    <row r="3770" spans="1:4">
      <c r="A3770" s="322" t="s">
        <v>305</v>
      </c>
      <c r="C3770" s="325">
        <v>2013660000</v>
      </c>
      <c r="D3770" s="322" t="s">
        <v>1429</v>
      </c>
    </row>
    <row r="3771" spans="1:4">
      <c r="A3771" s="322" t="s">
        <v>305</v>
      </c>
      <c r="C3771" s="325">
        <v>2014113000</v>
      </c>
      <c r="D3771" s="322" t="s">
        <v>1430</v>
      </c>
    </row>
    <row r="3772" spans="1:4">
      <c r="A3772" s="322" t="s">
        <v>305</v>
      </c>
      <c r="C3772" s="325">
        <v>2014119000</v>
      </c>
      <c r="D3772" s="322" t="s">
        <v>1431</v>
      </c>
    </row>
    <row r="3773" spans="1:4">
      <c r="A3773" s="322" t="s">
        <v>305</v>
      </c>
      <c r="C3773" s="325">
        <v>2014122300</v>
      </c>
      <c r="D3773" s="322" t="s">
        <v>1432</v>
      </c>
    </row>
    <row r="3774" spans="1:4">
      <c r="A3774" s="322" t="s">
        <v>305</v>
      </c>
      <c r="C3774" s="325">
        <v>2014129000</v>
      </c>
      <c r="D3774" s="322" t="s">
        <v>1433</v>
      </c>
    </row>
    <row r="3775" spans="1:4">
      <c r="A3775" s="322" t="s">
        <v>305</v>
      </c>
      <c r="C3775" s="325">
        <v>2014145000</v>
      </c>
      <c r="D3775" s="322" t="s">
        <v>1434</v>
      </c>
    </row>
    <row r="3776" spans="1:4">
      <c r="A3776" s="322" t="s">
        <v>305</v>
      </c>
      <c r="C3776" s="325">
        <v>2014147000</v>
      </c>
      <c r="D3776" s="322" t="s">
        <v>1435</v>
      </c>
    </row>
    <row r="3777" spans="1:18">
      <c r="A3777" s="322" t="s">
        <v>305</v>
      </c>
      <c r="C3777" s="325">
        <v>2014149000</v>
      </c>
      <c r="D3777" s="322" t="s">
        <v>1436</v>
      </c>
    </row>
    <row r="3778" spans="1:18">
      <c r="A3778" s="322" t="s">
        <v>305</v>
      </c>
      <c r="C3778" s="325">
        <v>2014191000</v>
      </c>
      <c r="D3778" s="322" t="s">
        <v>1437</v>
      </c>
    </row>
    <row r="3779" spans="1:18">
      <c r="A3779" s="322" t="s">
        <v>305</v>
      </c>
      <c r="C3779" s="325">
        <v>2014193000</v>
      </c>
      <c r="D3779" s="322" t="s">
        <v>1438</v>
      </c>
    </row>
    <row r="3780" spans="1:18">
      <c r="A3780" s="322" t="s">
        <v>305</v>
      </c>
      <c r="C3780" s="325">
        <v>2014195000</v>
      </c>
      <c r="D3780" s="322" t="s">
        <v>1439</v>
      </c>
    </row>
    <row r="3781" spans="1:18">
      <c r="A3781" s="322" t="s">
        <v>305</v>
      </c>
      <c r="C3781" s="325">
        <v>2014197000</v>
      </c>
      <c r="D3781" s="322" t="s">
        <v>1440</v>
      </c>
    </row>
    <row r="3782" spans="1:18">
      <c r="A3782" s="322" t="s">
        <v>305</v>
      </c>
      <c r="C3782" s="325">
        <v>2014226500</v>
      </c>
      <c r="D3782" s="322" t="s">
        <v>1441</v>
      </c>
    </row>
    <row r="3783" spans="1:18">
      <c r="A3783" s="322" t="s">
        <v>305</v>
      </c>
      <c r="C3783" s="325">
        <v>2014221000</v>
      </c>
      <c r="D3783" s="322" t="s">
        <v>1442</v>
      </c>
    </row>
    <row r="3784" spans="1:18">
      <c r="A3784" s="322" t="s">
        <v>305</v>
      </c>
      <c r="C3784" s="325">
        <v>2014235000</v>
      </c>
      <c r="D3784" s="322" t="s">
        <v>1443</v>
      </c>
    </row>
    <row r="3785" spans="1:18">
      <c r="A3785" s="322" t="s">
        <v>305</v>
      </c>
      <c r="C3785" s="325">
        <v>2014236000</v>
      </c>
      <c r="D3785" s="322" t="s">
        <v>1444</v>
      </c>
    </row>
    <row r="3786" spans="1:18">
      <c r="A3786" s="322" t="s">
        <v>305</v>
      </c>
      <c r="C3786" s="325">
        <v>2014237300</v>
      </c>
      <c r="D3786" s="322" t="s">
        <v>1445</v>
      </c>
    </row>
    <row r="3787" spans="1:18">
      <c r="A3787" s="322" t="s">
        <v>305</v>
      </c>
      <c r="C3787" s="325">
        <v>2014237500</v>
      </c>
      <c r="D3787" s="322" t="s">
        <v>1446</v>
      </c>
    </row>
    <row r="3788" spans="1:18">
      <c r="A3788" s="322" t="s">
        <v>305</v>
      </c>
      <c r="C3788" s="325">
        <v>2014241000</v>
      </c>
      <c r="D3788" s="322" t="s">
        <v>1447</v>
      </c>
    </row>
    <row r="3789" spans="1:18">
      <c r="A3789" s="322" t="s">
        <v>305</v>
      </c>
      <c r="C3789" s="325">
        <v>2014243900</v>
      </c>
      <c r="D3789" s="322" t="s">
        <v>1448</v>
      </c>
    </row>
    <row r="3790" spans="1:18">
      <c r="A3790" s="322" t="s">
        <v>305</v>
      </c>
      <c r="C3790" s="325">
        <v>2014245000</v>
      </c>
      <c r="D3790" s="322" t="s">
        <v>1449</v>
      </c>
    </row>
    <row r="3791" spans="1:18">
      <c r="A3791" s="322" t="s">
        <v>305</v>
      </c>
      <c r="C3791" s="325">
        <v>2014328000</v>
      </c>
      <c r="D3791" s="322" t="s">
        <v>1450</v>
      </c>
    </row>
    <row r="3792" spans="1:18">
      <c r="A3792" s="322" t="s">
        <v>305</v>
      </c>
      <c r="C3792" s="325">
        <v>2014132300</v>
      </c>
      <c r="D3792" s="322" t="s">
        <v>1451</v>
      </c>
      <c r="R3792" s="455">
        <v>30</v>
      </c>
    </row>
    <row r="3793" spans="1:18">
      <c r="A3793" s="322" t="s">
        <v>305</v>
      </c>
      <c r="C3793" s="325">
        <v>2014325000</v>
      </c>
      <c r="D3793" s="322" t="s">
        <v>1452</v>
      </c>
      <c r="O3793" s="455">
        <v>5293155</v>
      </c>
      <c r="P3793" s="455">
        <v>7978680</v>
      </c>
      <c r="Q3793" s="455">
        <v>4272991</v>
      </c>
      <c r="R3793" s="455">
        <v>2954318</v>
      </c>
    </row>
    <row r="3794" spans="1:18">
      <c r="A3794" s="322" t="s">
        <v>305</v>
      </c>
      <c r="C3794" s="325">
        <v>2014327800</v>
      </c>
      <c r="D3794" s="322" t="s">
        <v>1453</v>
      </c>
      <c r="J3794" s="455">
        <v>403075</v>
      </c>
      <c r="K3794" s="455">
        <v>1046083</v>
      </c>
      <c r="L3794" s="455">
        <v>2741203</v>
      </c>
      <c r="M3794" s="455">
        <v>2595979</v>
      </c>
      <c r="N3794" s="455">
        <v>2918290</v>
      </c>
      <c r="P3794" s="455">
        <v>171570</v>
      </c>
      <c r="Q3794" s="455">
        <v>190500</v>
      </c>
      <c r="R3794" s="455">
        <v>258548</v>
      </c>
    </row>
    <row r="3795" spans="1:18">
      <c r="A3795" s="322" t="s">
        <v>305</v>
      </c>
      <c r="C3795" s="325">
        <v>2014336700</v>
      </c>
      <c r="D3795" s="322" t="s">
        <v>1454</v>
      </c>
    </row>
    <row r="3796" spans="1:18">
      <c r="A3796" s="322" t="s">
        <v>305</v>
      </c>
      <c r="C3796" s="325">
        <v>2014337000</v>
      </c>
      <c r="D3796" s="322" t="s">
        <v>1455</v>
      </c>
    </row>
    <row r="3797" spans="1:18">
      <c r="A3797" s="322" t="s">
        <v>305</v>
      </c>
      <c r="C3797" s="325">
        <v>2014338300</v>
      </c>
      <c r="D3797" s="322" t="s">
        <v>1456</v>
      </c>
    </row>
    <row r="3798" spans="1:18">
      <c r="A3798" s="322" t="s">
        <v>305</v>
      </c>
      <c r="C3798" s="325">
        <v>2014338500</v>
      </c>
      <c r="D3798" s="322" t="s">
        <v>1457</v>
      </c>
    </row>
    <row r="3799" spans="1:18">
      <c r="A3799" s="322" t="s">
        <v>305</v>
      </c>
      <c r="C3799" s="325">
        <v>2014344000</v>
      </c>
      <c r="D3799" s="322" t="s">
        <v>1458</v>
      </c>
    </row>
    <row r="3800" spans="1:18">
      <c r="A3800" s="322" t="s">
        <v>305</v>
      </c>
      <c r="C3800" s="325">
        <v>2014347300</v>
      </c>
      <c r="D3800" s="322" t="s">
        <v>1459</v>
      </c>
    </row>
    <row r="3801" spans="1:18">
      <c r="A3801" s="322" t="s">
        <v>305</v>
      </c>
      <c r="C3801" s="325">
        <v>2014347500</v>
      </c>
      <c r="D3801" s="322" t="s">
        <v>1460</v>
      </c>
    </row>
    <row r="3802" spans="1:18">
      <c r="A3802" s="322" t="s">
        <v>305</v>
      </c>
      <c r="C3802" s="325">
        <v>2014411300</v>
      </c>
      <c r="D3802" s="322" t="s">
        <v>1461</v>
      </c>
    </row>
    <row r="3803" spans="1:18">
      <c r="A3803" s="322" t="s">
        <v>305</v>
      </c>
      <c r="C3803" s="325">
        <v>2014411900</v>
      </c>
      <c r="D3803" s="322" t="s">
        <v>1462</v>
      </c>
    </row>
    <row r="3804" spans="1:18">
      <c r="A3804" s="322" t="s">
        <v>305</v>
      </c>
      <c r="C3804" s="325">
        <v>2014233700</v>
      </c>
      <c r="D3804" s="322" t="s">
        <v>1463</v>
      </c>
    </row>
    <row r="3805" spans="1:18">
      <c r="A3805" s="322" t="s">
        <v>305</v>
      </c>
      <c r="C3805" s="325">
        <v>2014412300</v>
      </c>
      <c r="D3805" s="322" t="s">
        <v>1464</v>
      </c>
    </row>
    <row r="3806" spans="1:18">
      <c r="A3806" s="322" t="s">
        <v>305</v>
      </c>
      <c r="C3806" s="325">
        <v>2014412900</v>
      </c>
      <c r="D3806" s="322" t="s">
        <v>1465</v>
      </c>
    </row>
    <row r="3807" spans="1:18">
      <c r="A3807" s="322" t="s">
        <v>305</v>
      </c>
      <c r="C3807" s="325">
        <v>2014415300</v>
      </c>
      <c r="D3807" s="322" t="s">
        <v>1466</v>
      </c>
    </row>
    <row r="3808" spans="1:18">
      <c r="A3808" s="322" t="s">
        <v>305</v>
      </c>
      <c r="C3808" s="325">
        <v>2014415900</v>
      </c>
      <c r="D3808" s="322" t="s">
        <v>1467</v>
      </c>
    </row>
    <row r="3809" spans="1:4">
      <c r="A3809" s="322" t="s">
        <v>305</v>
      </c>
      <c r="C3809" s="325">
        <v>2014417000</v>
      </c>
      <c r="D3809" s="322" t="s">
        <v>1468</v>
      </c>
    </row>
    <row r="3810" spans="1:4">
      <c r="A3810" s="322" t="s">
        <v>305</v>
      </c>
      <c r="C3810" s="325">
        <v>2014433000</v>
      </c>
      <c r="D3810" s="322" t="s">
        <v>1469</v>
      </c>
    </row>
    <row r="3811" spans="1:4">
      <c r="A3811" s="322" t="s">
        <v>305</v>
      </c>
      <c r="C3811" s="325">
        <v>2014423900</v>
      </c>
      <c r="D3811" s="322" t="s">
        <v>1470</v>
      </c>
    </row>
    <row r="3812" spans="1:4">
      <c r="A3812" s="322" t="s">
        <v>305</v>
      </c>
      <c r="C3812" s="325">
        <v>2014429000</v>
      </c>
      <c r="D3812" s="322" t="s">
        <v>1471</v>
      </c>
    </row>
    <row r="3813" spans="1:4">
      <c r="A3813" s="322" t="s">
        <v>305</v>
      </c>
      <c r="C3813" s="325">
        <v>2014434000</v>
      </c>
      <c r="D3813" s="322" t="s">
        <v>1472</v>
      </c>
    </row>
    <row r="3814" spans="1:4">
      <c r="A3814" s="322" t="s">
        <v>305</v>
      </c>
      <c r="C3814" s="325">
        <v>2014437000</v>
      </c>
      <c r="D3814" s="322" t="s">
        <v>1473</v>
      </c>
    </row>
    <row r="3815" spans="1:4">
      <c r="A3815" s="322" t="s">
        <v>305</v>
      </c>
      <c r="C3815" s="325">
        <v>2014443000</v>
      </c>
      <c r="D3815" s="322" t="s">
        <v>1474</v>
      </c>
    </row>
    <row r="3816" spans="1:4">
      <c r="A3816" s="322" t="s">
        <v>305</v>
      </c>
      <c r="C3816" s="325">
        <v>2014449000</v>
      </c>
      <c r="D3816" s="322" t="s">
        <v>1475</v>
      </c>
    </row>
    <row r="3817" spans="1:4">
      <c r="A3817" s="322" t="s">
        <v>305</v>
      </c>
      <c r="C3817" s="325">
        <v>2014513900</v>
      </c>
      <c r="D3817" s="322" t="s">
        <v>1476</v>
      </c>
    </row>
    <row r="3818" spans="1:4">
      <c r="A3818" s="322" t="s">
        <v>305</v>
      </c>
      <c r="C3818" s="325">
        <v>2014331000</v>
      </c>
      <c r="D3818" s="322" t="s">
        <v>1477</v>
      </c>
    </row>
    <row r="3819" spans="1:4">
      <c r="A3819" s="322" t="s">
        <v>305</v>
      </c>
      <c r="C3819" s="325">
        <v>2014515000</v>
      </c>
      <c r="D3819" s="322" t="s">
        <v>1478</v>
      </c>
    </row>
    <row r="3820" spans="1:4">
      <c r="A3820" s="322" t="s">
        <v>305</v>
      </c>
      <c r="C3820" s="325">
        <v>2014521000</v>
      </c>
      <c r="D3820" s="322" t="s">
        <v>1479</v>
      </c>
    </row>
    <row r="3821" spans="1:4">
      <c r="A3821" s="322" t="s">
        <v>305</v>
      </c>
      <c r="C3821" s="325">
        <v>2014522500</v>
      </c>
      <c r="D3821" s="322" t="s">
        <v>1480</v>
      </c>
    </row>
    <row r="3822" spans="1:4">
      <c r="A3822" s="322" t="s">
        <v>305</v>
      </c>
      <c r="C3822" s="325">
        <v>2014523000</v>
      </c>
      <c r="D3822" s="322" t="s">
        <v>1481</v>
      </c>
    </row>
    <row r="3823" spans="1:4">
      <c r="A3823" s="322" t="s">
        <v>305</v>
      </c>
      <c r="C3823" s="325">
        <v>2014528000</v>
      </c>
      <c r="D3823" s="322" t="s">
        <v>1482</v>
      </c>
    </row>
    <row r="3824" spans="1:4">
      <c r="A3824" s="322" t="s">
        <v>305</v>
      </c>
      <c r="C3824" s="325">
        <v>2014529000</v>
      </c>
      <c r="D3824" s="322" t="s">
        <v>1483</v>
      </c>
    </row>
    <row r="3825" spans="1:4">
      <c r="A3825" s="322" t="s">
        <v>305</v>
      </c>
      <c r="C3825" s="325">
        <v>2014535000</v>
      </c>
      <c r="D3825" s="322" t="s">
        <v>1484</v>
      </c>
    </row>
    <row r="3826" spans="1:4">
      <c r="A3826" s="322" t="s">
        <v>305</v>
      </c>
      <c r="C3826" s="325">
        <v>2014613500</v>
      </c>
      <c r="D3826" s="322" t="s">
        <v>1485</v>
      </c>
    </row>
    <row r="3827" spans="1:4">
      <c r="A3827" s="322" t="s">
        <v>305</v>
      </c>
      <c r="C3827" s="325">
        <v>2014538000</v>
      </c>
      <c r="D3827" s="322" t="s">
        <v>1486</v>
      </c>
    </row>
    <row r="3828" spans="1:4">
      <c r="A3828" s="322" t="s">
        <v>305</v>
      </c>
      <c r="C3828" s="325">
        <v>2014611100</v>
      </c>
      <c r="D3828" s="322" t="s">
        <v>1487</v>
      </c>
    </row>
    <row r="3829" spans="1:4">
      <c r="A3829" s="322" t="s">
        <v>305</v>
      </c>
      <c r="C3829" s="325">
        <v>2014612000</v>
      </c>
      <c r="D3829" s="322" t="s">
        <v>1488</v>
      </c>
    </row>
    <row r="3830" spans="1:4">
      <c r="A3830" s="322" t="s">
        <v>305</v>
      </c>
      <c r="C3830" s="325">
        <v>2014614000</v>
      </c>
      <c r="D3830" s="322" t="s">
        <v>1489</v>
      </c>
    </row>
    <row r="3831" spans="1:4">
      <c r="A3831" s="322" t="s">
        <v>305</v>
      </c>
      <c r="C3831" s="325">
        <v>2014621900</v>
      </c>
      <c r="D3831" s="322" t="s">
        <v>1490</v>
      </c>
    </row>
    <row r="3832" spans="1:4">
      <c r="A3832" s="322" t="s">
        <v>305</v>
      </c>
      <c r="C3832" s="325">
        <v>2014623100</v>
      </c>
      <c r="D3832" s="322" t="s">
        <v>1491</v>
      </c>
    </row>
    <row r="3833" spans="1:4">
      <c r="A3833" s="322" t="s">
        <v>305</v>
      </c>
      <c r="C3833" s="325">
        <v>2014623900</v>
      </c>
      <c r="D3833" s="322" t="s">
        <v>1492</v>
      </c>
    </row>
    <row r="3834" spans="1:4">
      <c r="A3834" s="322" t="s">
        <v>305</v>
      </c>
      <c r="C3834" s="325">
        <v>2014626000</v>
      </c>
      <c r="D3834" s="322" t="s">
        <v>1493</v>
      </c>
    </row>
    <row r="3835" spans="1:4">
      <c r="A3835" s="322" t="s">
        <v>305</v>
      </c>
      <c r="C3835" s="325">
        <v>2014627000</v>
      </c>
      <c r="D3835" s="322" t="s">
        <v>1494</v>
      </c>
    </row>
    <row r="3836" spans="1:4">
      <c r="A3836" s="322" t="s">
        <v>305</v>
      </c>
      <c r="C3836" s="325">
        <v>2014631000</v>
      </c>
      <c r="D3836" s="322" t="s">
        <v>1495</v>
      </c>
    </row>
    <row r="3837" spans="1:4">
      <c r="A3837" s="322" t="s">
        <v>305</v>
      </c>
      <c r="C3837" s="325">
        <v>2014632500</v>
      </c>
      <c r="D3837" s="322" t="s">
        <v>1496</v>
      </c>
    </row>
    <row r="3838" spans="1:4">
      <c r="A3838" s="322" t="s">
        <v>305</v>
      </c>
      <c r="C3838" s="325">
        <v>2014435000</v>
      </c>
      <c r="D3838" s="322" t="s">
        <v>1497</v>
      </c>
    </row>
    <row r="3839" spans="1:4">
      <c r="A3839" s="322" t="s">
        <v>305</v>
      </c>
      <c r="C3839" s="325">
        <v>2014633900</v>
      </c>
      <c r="D3839" s="322" t="s">
        <v>1498</v>
      </c>
    </row>
    <row r="3840" spans="1:4">
      <c r="A3840" s="322" t="s">
        <v>305</v>
      </c>
      <c r="C3840" s="325">
        <v>2014445000</v>
      </c>
      <c r="D3840" s="322" t="s">
        <v>1499</v>
      </c>
    </row>
    <row r="3841" spans="1:15">
      <c r="A3841" s="322" t="s">
        <v>305</v>
      </c>
      <c r="C3841" s="325">
        <v>2014638000</v>
      </c>
      <c r="D3841" s="322" t="s">
        <v>1500</v>
      </c>
    </row>
    <row r="3842" spans="1:15">
      <c r="A3842" s="322" t="s">
        <v>305</v>
      </c>
      <c r="C3842" s="325">
        <v>2014643000</v>
      </c>
      <c r="D3842" s="322" t="s">
        <v>1501</v>
      </c>
      <c r="G3842" s="455">
        <v>1182</v>
      </c>
      <c r="H3842" s="455">
        <v>1201</v>
      </c>
      <c r="K3842" s="455">
        <v>2052</v>
      </c>
      <c r="L3842" s="455">
        <v>1224</v>
      </c>
    </row>
    <row r="3843" spans="1:15">
      <c r="A3843" s="322" t="s">
        <v>305</v>
      </c>
      <c r="C3843" s="325">
        <v>2014732000</v>
      </c>
      <c r="D3843" s="322" t="s">
        <v>1502</v>
      </c>
    </row>
    <row r="3844" spans="1:15">
      <c r="A3844" s="322" t="s">
        <v>305</v>
      </c>
      <c r="C3844" s="325">
        <v>2014647000</v>
      </c>
      <c r="D3844" s="322" t="s">
        <v>1503</v>
      </c>
    </row>
    <row r="3845" spans="1:15">
      <c r="A3845" s="322" t="s">
        <v>305</v>
      </c>
      <c r="C3845" s="325">
        <v>2014515100</v>
      </c>
      <c r="D3845" s="322" t="s">
        <v>1504</v>
      </c>
    </row>
    <row r="3846" spans="1:15">
      <c r="A3846" s="322" t="s">
        <v>305</v>
      </c>
      <c r="C3846" s="325">
        <v>2014720000</v>
      </c>
      <c r="D3846" s="322" t="s">
        <v>1505</v>
      </c>
    </row>
    <row r="3847" spans="1:15">
      <c r="A3847" s="322" t="s">
        <v>305</v>
      </c>
      <c r="C3847" s="325">
        <v>2014739000</v>
      </c>
      <c r="D3847" s="322" t="s">
        <v>1506</v>
      </c>
    </row>
    <row r="3848" spans="1:15">
      <c r="A3848" s="322" t="s">
        <v>305</v>
      </c>
      <c r="C3848" s="325">
        <v>2014740000</v>
      </c>
      <c r="D3848" s="322" t="s">
        <v>1507</v>
      </c>
    </row>
    <row r="3849" spans="1:15">
      <c r="A3849" s="322" t="s">
        <v>305</v>
      </c>
      <c r="C3849" s="325">
        <v>2014750000</v>
      </c>
      <c r="D3849" s="322" t="s">
        <v>1508</v>
      </c>
    </row>
    <row r="3850" spans="1:15">
      <c r="A3850" s="322" t="s">
        <v>305</v>
      </c>
      <c r="C3850" s="325">
        <v>2015105000</v>
      </c>
      <c r="D3850" s="322" t="s">
        <v>1509</v>
      </c>
    </row>
    <row r="3851" spans="1:15">
      <c r="A3851" s="322" t="s">
        <v>305</v>
      </c>
      <c r="C3851" s="325">
        <v>2015107500</v>
      </c>
      <c r="D3851" s="322" t="s">
        <v>1510</v>
      </c>
    </row>
    <row r="3852" spans="1:15">
      <c r="A3852" s="322" t="s">
        <v>305</v>
      </c>
      <c r="C3852" s="325">
        <v>2015107700</v>
      </c>
      <c r="D3852" s="322" t="s">
        <v>1511</v>
      </c>
    </row>
    <row r="3853" spans="1:15">
      <c r="A3853" s="322" t="s">
        <v>305</v>
      </c>
      <c r="C3853" s="325">
        <v>2015313000</v>
      </c>
      <c r="D3853" s="322" t="s">
        <v>1512</v>
      </c>
    </row>
    <row r="3854" spans="1:15">
      <c r="A3854" s="322" t="s">
        <v>305</v>
      </c>
      <c r="C3854" s="325">
        <v>2015320000</v>
      </c>
      <c r="D3854" s="322" t="s">
        <v>1513</v>
      </c>
      <c r="N3854" s="455">
        <v>29269630</v>
      </c>
      <c r="O3854" s="455">
        <v>12541716</v>
      </c>
    </row>
    <row r="3855" spans="1:15">
      <c r="A3855" s="322" t="s">
        <v>305</v>
      </c>
      <c r="C3855" s="325">
        <v>2015330000</v>
      </c>
      <c r="D3855" s="322" t="s">
        <v>1514</v>
      </c>
    </row>
    <row r="3856" spans="1:15">
      <c r="A3856" s="322" t="s">
        <v>305</v>
      </c>
      <c r="C3856" s="325">
        <v>2015353000</v>
      </c>
      <c r="D3856" s="322" t="s">
        <v>1515</v>
      </c>
    </row>
    <row r="3857" spans="1:14">
      <c r="A3857" s="322" t="s">
        <v>305</v>
      </c>
      <c r="C3857" s="325">
        <v>2015396000</v>
      </c>
      <c r="D3857" s="322" t="s">
        <v>1516</v>
      </c>
    </row>
    <row r="3858" spans="1:14">
      <c r="A3858" s="322" t="s">
        <v>305</v>
      </c>
      <c r="C3858" s="325">
        <v>2015399000</v>
      </c>
      <c r="D3858" s="322" t="s">
        <v>1517</v>
      </c>
    </row>
    <row r="3859" spans="1:14">
      <c r="A3859" s="322" t="s">
        <v>305</v>
      </c>
      <c r="C3859" s="325">
        <v>2015410000</v>
      </c>
      <c r="D3859" s="322" t="s">
        <v>1518</v>
      </c>
    </row>
    <row r="3860" spans="1:14">
      <c r="A3860" s="322" t="s">
        <v>305</v>
      </c>
      <c r="C3860" s="325">
        <v>2015520000</v>
      </c>
      <c r="D3860" s="322" t="s">
        <v>1519</v>
      </c>
    </row>
    <row r="3861" spans="1:14">
      <c r="A3861" s="322" t="s">
        <v>305</v>
      </c>
      <c r="C3861" s="325">
        <v>2015710000</v>
      </c>
      <c r="D3861" s="322" t="s">
        <v>1520</v>
      </c>
      <c r="N3861" s="455">
        <v>143500</v>
      </c>
    </row>
    <row r="3862" spans="1:14">
      <c r="A3862" s="322" t="s">
        <v>305</v>
      </c>
      <c r="C3862" s="325">
        <v>2015713000</v>
      </c>
      <c r="D3862" s="322" t="s">
        <v>1521</v>
      </c>
    </row>
    <row r="3863" spans="1:14">
      <c r="A3863" s="322" t="s">
        <v>305</v>
      </c>
      <c r="C3863" s="325">
        <v>2015718000</v>
      </c>
      <c r="D3863" s="322" t="s">
        <v>1522</v>
      </c>
    </row>
    <row r="3864" spans="1:14">
      <c r="A3864" s="322" t="s">
        <v>305</v>
      </c>
      <c r="C3864" s="325">
        <v>2015720000</v>
      </c>
      <c r="D3864" s="322" t="s">
        <v>1523</v>
      </c>
    </row>
    <row r="3865" spans="1:14">
      <c r="A3865" s="322" t="s">
        <v>305</v>
      </c>
      <c r="C3865" s="325">
        <v>2015730000</v>
      </c>
      <c r="D3865" s="322" t="s">
        <v>1524</v>
      </c>
    </row>
    <row r="3866" spans="1:14">
      <c r="A3866" s="322" t="s">
        <v>305</v>
      </c>
      <c r="C3866" s="325">
        <v>2015740000</v>
      </c>
      <c r="D3866" s="322" t="s">
        <v>1525</v>
      </c>
    </row>
    <row r="3867" spans="1:14">
      <c r="A3867" s="322" t="s">
        <v>305</v>
      </c>
      <c r="C3867" s="325">
        <v>2014637900</v>
      </c>
      <c r="D3867" s="322" t="s">
        <v>1526</v>
      </c>
    </row>
    <row r="3868" spans="1:14">
      <c r="A3868" s="322" t="s">
        <v>305</v>
      </c>
      <c r="C3868" s="325">
        <v>2015798000</v>
      </c>
      <c r="D3868" s="322" t="s">
        <v>1527</v>
      </c>
    </row>
    <row r="3869" spans="1:14">
      <c r="A3869" s="322" t="s">
        <v>305</v>
      </c>
      <c r="C3869" s="325">
        <v>2015800000</v>
      </c>
      <c r="D3869" s="322" t="s">
        <v>1528</v>
      </c>
    </row>
    <row r="3870" spans="1:14">
      <c r="A3870" s="322" t="s">
        <v>305</v>
      </c>
      <c r="C3870" s="325">
        <v>2016103500</v>
      </c>
      <c r="D3870" s="322" t="s">
        <v>1529</v>
      </c>
      <c r="E3870" s="455">
        <v>1800</v>
      </c>
    </row>
    <row r="3871" spans="1:14">
      <c r="A3871" s="322" t="s">
        <v>305</v>
      </c>
      <c r="C3871" s="325">
        <v>2016109000</v>
      </c>
      <c r="D3871" s="322" t="s">
        <v>1530</v>
      </c>
    </row>
    <row r="3872" spans="1:14">
      <c r="A3872" s="322" t="s">
        <v>305</v>
      </c>
      <c r="C3872" s="325">
        <v>2016203900</v>
      </c>
      <c r="D3872" s="322" t="s">
        <v>413</v>
      </c>
    </row>
    <row r="3873" spans="1:4">
      <c r="A3873" s="322" t="s">
        <v>305</v>
      </c>
      <c r="C3873" s="325">
        <v>2016209000</v>
      </c>
      <c r="D3873" s="322" t="s">
        <v>1531</v>
      </c>
    </row>
    <row r="3874" spans="1:4">
      <c r="A3874" s="322" t="s">
        <v>305</v>
      </c>
      <c r="C3874" s="325">
        <v>2016402000</v>
      </c>
      <c r="D3874" s="322" t="s">
        <v>1532</v>
      </c>
    </row>
    <row r="3875" spans="1:4">
      <c r="A3875" s="322" t="s">
        <v>305</v>
      </c>
      <c r="C3875" s="325">
        <v>2016302500</v>
      </c>
      <c r="D3875" s="322" t="s">
        <v>1533</v>
      </c>
    </row>
    <row r="3876" spans="1:4">
      <c r="A3876" s="322" t="s">
        <v>305</v>
      </c>
      <c r="C3876" s="325">
        <v>2016401500</v>
      </c>
      <c r="D3876" s="322" t="s">
        <v>1534</v>
      </c>
    </row>
    <row r="3877" spans="1:4">
      <c r="A3877" s="322" t="s">
        <v>305</v>
      </c>
      <c r="C3877" s="325">
        <v>2016406200</v>
      </c>
      <c r="D3877" s="322" t="s">
        <v>1535</v>
      </c>
    </row>
    <row r="3878" spans="1:4">
      <c r="A3878" s="322" t="s">
        <v>305</v>
      </c>
      <c r="C3878" s="325">
        <v>2016406400</v>
      </c>
      <c r="D3878" s="322" t="s">
        <v>1536</v>
      </c>
    </row>
    <row r="3879" spans="1:4">
      <c r="A3879" s="322" t="s">
        <v>305</v>
      </c>
      <c r="C3879" s="325">
        <v>2015360000</v>
      </c>
      <c r="D3879" s="322" t="s">
        <v>1537</v>
      </c>
    </row>
    <row r="3880" spans="1:4">
      <c r="A3880" s="322" t="s">
        <v>305</v>
      </c>
      <c r="C3880" s="325">
        <v>2015393000</v>
      </c>
      <c r="D3880" s="322" t="s">
        <v>1538</v>
      </c>
    </row>
    <row r="3881" spans="1:4">
      <c r="A3881" s="322" t="s">
        <v>305</v>
      </c>
      <c r="C3881" s="325">
        <v>2016513000</v>
      </c>
      <c r="D3881" s="322" t="s">
        <v>1539</v>
      </c>
    </row>
    <row r="3882" spans="1:4">
      <c r="A3882" s="322" t="s">
        <v>305</v>
      </c>
      <c r="C3882" s="325">
        <v>2016523000</v>
      </c>
      <c r="D3882" s="322" t="s">
        <v>1540</v>
      </c>
    </row>
    <row r="3883" spans="1:4">
      <c r="A3883" s="322" t="s">
        <v>305</v>
      </c>
      <c r="C3883" s="325">
        <v>2016535000</v>
      </c>
      <c r="D3883" s="322" t="s">
        <v>1541</v>
      </c>
    </row>
    <row r="3884" spans="1:4">
      <c r="A3884" s="322" t="s">
        <v>305</v>
      </c>
      <c r="C3884" s="325">
        <v>2016539000</v>
      </c>
      <c r="D3884" s="322" t="s">
        <v>1542</v>
      </c>
    </row>
    <row r="3885" spans="1:4">
      <c r="A3885" s="322" t="s">
        <v>305</v>
      </c>
      <c r="C3885" s="325">
        <v>2016545000</v>
      </c>
      <c r="D3885" s="322" t="s">
        <v>1543</v>
      </c>
    </row>
    <row r="3886" spans="1:4">
      <c r="A3886" s="322" t="s">
        <v>305</v>
      </c>
      <c r="C3886" s="325">
        <v>2016555000</v>
      </c>
      <c r="D3886" s="322" t="s">
        <v>1544</v>
      </c>
    </row>
    <row r="3887" spans="1:4">
      <c r="A3887" s="322" t="s">
        <v>305</v>
      </c>
      <c r="C3887" s="325">
        <v>2017105000</v>
      </c>
      <c r="D3887" s="322" t="s">
        <v>1545</v>
      </c>
    </row>
    <row r="3888" spans="1:4">
      <c r="A3888" s="322" t="s">
        <v>305</v>
      </c>
      <c r="C3888" s="325">
        <v>2016567000</v>
      </c>
      <c r="D3888" s="322" t="s">
        <v>1546</v>
      </c>
    </row>
    <row r="3889" spans="1:18">
      <c r="A3889" s="322" t="s">
        <v>305</v>
      </c>
      <c r="C3889" s="325">
        <v>2016570000</v>
      </c>
      <c r="D3889" s="322" t="s">
        <v>1547</v>
      </c>
    </row>
    <row r="3890" spans="1:18">
      <c r="A3890" s="322" t="s">
        <v>305</v>
      </c>
      <c r="C3890" s="325">
        <v>2016596000</v>
      </c>
      <c r="D3890" s="322" t="s">
        <v>1548</v>
      </c>
    </row>
    <row r="3891" spans="1:18">
      <c r="A3891" s="322" t="s">
        <v>305</v>
      </c>
      <c r="C3891" s="325">
        <v>2016597000</v>
      </c>
      <c r="D3891" s="322" t="s">
        <v>1549</v>
      </c>
    </row>
    <row r="3892" spans="1:18">
      <c r="A3892" s="322" t="s">
        <v>305</v>
      </c>
      <c r="C3892" s="325">
        <v>2020119000</v>
      </c>
      <c r="D3892" s="322" t="s">
        <v>1550</v>
      </c>
    </row>
    <row r="3893" spans="1:18">
      <c r="A3893" s="322" t="s">
        <v>305</v>
      </c>
      <c r="C3893" s="325">
        <v>2016404000</v>
      </c>
      <c r="D3893" s="322" t="s">
        <v>1551</v>
      </c>
    </row>
    <row r="3894" spans="1:18">
      <c r="A3894" s="322" t="s">
        <v>305</v>
      </c>
      <c r="C3894" s="325">
        <v>2020143000</v>
      </c>
      <c r="D3894" s="322" t="s">
        <v>1552</v>
      </c>
    </row>
    <row r="3895" spans="1:18">
      <c r="A3895" s="322" t="s">
        <v>305</v>
      </c>
      <c r="C3895" s="325">
        <v>2020145000</v>
      </c>
      <c r="D3895" s="322" t="s">
        <v>1553</v>
      </c>
    </row>
    <row r="3896" spans="1:18">
      <c r="A3896" s="322" t="s">
        <v>305</v>
      </c>
      <c r="C3896" s="325">
        <v>2020149000</v>
      </c>
      <c r="D3896" s="322" t="s">
        <v>1554</v>
      </c>
    </row>
    <row r="3897" spans="1:18">
      <c r="A3897" s="322" t="s">
        <v>305</v>
      </c>
      <c r="C3897" s="325">
        <v>2020151500</v>
      </c>
      <c r="D3897" s="322" t="s">
        <v>1555</v>
      </c>
    </row>
    <row r="3898" spans="1:18">
      <c r="A3898" s="322" t="s">
        <v>305</v>
      </c>
      <c r="C3898" s="325">
        <v>2020156000</v>
      </c>
      <c r="D3898" s="322" t="s">
        <v>1556</v>
      </c>
    </row>
    <row r="3899" spans="1:18">
      <c r="A3899" s="322" t="s">
        <v>305</v>
      </c>
      <c r="C3899" s="325">
        <v>2020159000</v>
      </c>
      <c r="D3899" s="322" t="s">
        <v>1557</v>
      </c>
    </row>
    <row r="3900" spans="1:18">
      <c r="A3900" s="322" t="s">
        <v>305</v>
      </c>
      <c r="C3900" s="325">
        <v>2020198000</v>
      </c>
      <c r="D3900" s="322" t="s">
        <v>1558</v>
      </c>
      <c r="G3900" s="455">
        <v>212</v>
      </c>
      <c r="H3900" s="455">
        <v>11501</v>
      </c>
      <c r="I3900" s="455">
        <v>253</v>
      </c>
      <c r="J3900" s="455">
        <v>235</v>
      </c>
      <c r="K3900" s="455">
        <v>284</v>
      </c>
      <c r="L3900" s="455">
        <v>193</v>
      </c>
      <c r="M3900" s="455">
        <v>161</v>
      </c>
      <c r="N3900" s="455">
        <v>59</v>
      </c>
      <c r="O3900" s="455">
        <v>208</v>
      </c>
      <c r="P3900" s="455">
        <v>53</v>
      </c>
      <c r="Q3900" s="455">
        <v>146</v>
      </c>
      <c r="R3900" s="455">
        <v>166</v>
      </c>
    </row>
    <row r="3901" spans="1:18">
      <c r="A3901" s="322" t="s">
        <v>305</v>
      </c>
      <c r="C3901" s="325">
        <v>2030115000</v>
      </c>
      <c r="D3901" s="322" t="s">
        <v>294</v>
      </c>
      <c r="F3901" s="455">
        <v>7940</v>
      </c>
      <c r="G3901" s="455">
        <v>3726</v>
      </c>
      <c r="H3901" s="455">
        <v>4329</v>
      </c>
      <c r="I3901" s="455">
        <v>21891</v>
      </c>
    </row>
    <row r="3902" spans="1:18">
      <c r="A3902" s="322" t="s">
        <v>305</v>
      </c>
      <c r="C3902" s="325">
        <v>2030117000</v>
      </c>
      <c r="D3902" s="322" t="s">
        <v>295</v>
      </c>
    </row>
    <row r="3903" spans="1:18">
      <c r="A3903" s="322" t="s">
        <v>305</v>
      </c>
      <c r="C3903" s="325">
        <v>2030122500</v>
      </c>
      <c r="D3903" s="322" t="s">
        <v>296</v>
      </c>
    </row>
    <row r="3904" spans="1:18">
      <c r="A3904" s="322" t="s">
        <v>305</v>
      </c>
      <c r="C3904" s="325">
        <v>2030122900</v>
      </c>
      <c r="D3904" s="322" t="s">
        <v>297</v>
      </c>
    </row>
    <row r="3905" spans="1:18">
      <c r="A3905" s="322" t="s">
        <v>305</v>
      </c>
      <c r="C3905" s="325">
        <v>2030123000</v>
      </c>
      <c r="D3905" s="322" t="s">
        <v>298</v>
      </c>
    </row>
    <row r="3906" spans="1:18">
      <c r="A3906" s="322" t="s">
        <v>305</v>
      </c>
      <c r="C3906" s="325">
        <v>2030125000</v>
      </c>
      <c r="D3906" s="322" t="s">
        <v>299</v>
      </c>
      <c r="F3906" s="455">
        <v>818</v>
      </c>
    </row>
    <row r="3907" spans="1:18">
      <c r="A3907" s="322" t="s">
        <v>305</v>
      </c>
      <c r="C3907" s="325">
        <v>2030127000</v>
      </c>
      <c r="D3907" s="322" t="s">
        <v>300</v>
      </c>
      <c r="F3907" s="455">
        <v>197921</v>
      </c>
      <c r="G3907" s="455">
        <v>169541</v>
      </c>
      <c r="H3907" s="455">
        <v>123946</v>
      </c>
    </row>
    <row r="3908" spans="1:18">
      <c r="A3908" s="322" t="s">
        <v>305</v>
      </c>
      <c r="C3908" s="325">
        <v>2030129000</v>
      </c>
      <c r="D3908" s="322" t="s">
        <v>301</v>
      </c>
      <c r="F3908" s="455">
        <v>1719</v>
      </c>
      <c r="H3908" s="455">
        <v>885</v>
      </c>
      <c r="I3908" s="455">
        <v>19164</v>
      </c>
      <c r="J3908" s="455">
        <v>2180</v>
      </c>
    </row>
    <row r="3909" spans="1:18">
      <c r="A3909" s="322" t="s">
        <v>305</v>
      </c>
      <c r="C3909" s="325">
        <v>2030217000</v>
      </c>
      <c r="D3909" s="322" t="s">
        <v>1559</v>
      </c>
    </row>
    <row r="3910" spans="1:18">
      <c r="A3910" s="322" t="s">
        <v>305</v>
      </c>
      <c r="C3910" s="325">
        <v>2030221500</v>
      </c>
      <c r="D3910" s="322" t="s">
        <v>302</v>
      </c>
    </row>
    <row r="3911" spans="1:18">
      <c r="A3911" s="322" t="s">
        <v>305</v>
      </c>
      <c r="C3911" s="325">
        <v>2030222000</v>
      </c>
      <c r="D3911" s="322" t="s">
        <v>1560</v>
      </c>
      <c r="H3911" s="455">
        <v>4580</v>
      </c>
      <c r="I3911" s="455">
        <v>9285</v>
      </c>
    </row>
    <row r="3912" spans="1:18">
      <c r="A3912" s="322" t="s">
        <v>305</v>
      </c>
      <c r="C3912" s="325">
        <v>2016594000</v>
      </c>
      <c r="D3912" s="322" t="s">
        <v>1561</v>
      </c>
    </row>
    <row r="3913" spans="1:18">
      <c r="A3913" s="322" t="s">
        <v>305</v>
      </c>
      <c r="C3913" s="325">
        <v>2030224000</v>
      </c>
      <c r="D3913" s="322" t="s">
        <v>1562</v>
      </c>
      <c r="H3913" s="455">
        <v>1124</v>
      </c>
      <c r="I3913" s="455">
        <v>9070</v>
      </c>
      <c r="J3913" s="455">
        <v>3018</v>
      </c>
      <c r="K3913" s="455">
        <v>4763</v>
      </c>
      <c r="L3913" s="455">
        <v>5064</v>
      </c>
      <c r="M3913" s="455">
        <v>6854</v>
      </c>
      <c r="N3913" s="455">
        <v>37556</v>
      </c>
      <c r="O3913" s="455">
        <v>5520</v>
      </c>
      <c r="P3913" s="455">
        <v>19315</v>
      </c>
      <c r="Q3913" s="455">
        <v>9220</v>
      </c>
      <c r="R3913" s="455">
        <v>20026</v>
      </c>
    </row>
    <row r="3914" spans="1:18">
      <c r="A3914" s="322" t="s">
        <v>305</v>
      </c>
      <c r="C3914" s="325">
        <v>2030225300</v>
      </c>
      <c r="D3914" s="322" t="s">
        <v>1563</v>
      </c>
      <c r="I3914" s="455">
        <v>60</v>
      </c>
    </row>
    <row r="3915" spans="1:18">
      <c r="A3915" s="322" t="s">
        <v>305</v>
      </c>
      <c r="C3915" s="325">
        <v>2030225500</v>
      </c>
      <c r="D3915" s="322" t="s">
        <v>1564</v>
      </c>
      <c r="F3915" s="455">
        <v>28275</v>
      </c>
      <c r="G3915" s="455">
        <v>16224</v>
      </c>
      <c r="H3915" s="455">
        <v>18899</v>
      </c>
      <c r="I3915" s="455">
        <v>5795</v>
      </c>
      <c r="J3915" s="455">
        <v>11847</v>
      </c>
      <c r="K3915" s="455">
        <v>7078</v>
      </c>
      <c r="L3915" s="455">
        <v>9660</v>
      </c>
      <c r="M3915" s="455">
        <v>36518</v>
      </c>
      <c r="N3915" s="455">
        <v>16445</v>
      </c>
      <c r="O3915" s="455">
        <v>16815</v>
      </c>
      <c r="P3915" s="455">
        <v>8684</v>
      </c>
      <c r="Q3915" s="455">
        <v>15392</v>
      </c>
      <c r="R3915" s="455">
        <v>18623</v>
      </c>
    </row>
    <row r="3916" spans="1:18">
      <c r="A3916" s="322" t="s">
        <v>305</v>
      </c>
      <c r="C3916" s="325">
        <v>2030226000</v>
      </c>
      <c r="D3916" s="322" t="s">
        <v>1565</v>
      </c>
    </row>
    <row r="3917" spans="1:18">
      <c r="A3917" s="322" t="s">
        <v>305</v>
      </c>
      <c r="C3917" s="325">
        <v>2030227300</v>
      </c>
      <c r="D3917" s="322" t="s">
        <v>1566</v>
      </c>
      <c r="H3917" s="455">
        <v>2033</v>
      </c>
      <c r="I3917" s="455">
        <v>10240</v>
      </c>
      <c r="J3917" s="455">
        <v>28522</v>
      </c>
      <c r="K3917" s="455">
        <v>34874</v>
      </c>
      <c r="L3917" s="455">
        <v>42004</v>
      </c>
      <c r="M3917" s="455">
        <v>6247</v>
      </c>
      <c r="N3917" s="455">
        <v>16884</v>
      </c>
      <c r="O3917" s="455">
        <v>51999</v>
      </c>
      <c r="P3917" s="455">
        <v>69518</v>
      </c>
      <c r="Q3917" s="455">
        <v>70753</v>
      </c>
      <c r="R3917" s="455">
        <v>87529</v>
      </c>
    </row>
    <row r="3918" spans="1:18">
      <c r="A3918" s="322" t="s">
        <v>305</v>
      </c>
      <c r="C3918" s="325">
        <v>2030227900</v>
      </c>
      <c r="D3918" s="322" t="s">
        <v>1567</v>
      </c>
    </row>
    <row r="3919" spans="1:18">
      <c r="A3919" s="322" t="s">
        <v>305</v>
      </c>
      <c r="C3919" s="325">
        <v>2030245000</v>
      </c>
      <c r="D3919" s="322" t="s">
        <v>303</v>
      </c>
    </row>
    <row r="3920" spans="1:18">
      <c r="A3920" s="322" t="s">
        <v>305</v>
      </c>
      <c r="C3920" s="325">
        <v>2030247000</v>
      </c>
      <c r="D3920" s="322" t="s">
        <v>304</v>
      </c>
    </row>
    <row r="3921" spans="1:15">
      <c r="A3921" s="322" t="s">
        <v>305</v>
      </c>
      <c r="C3921" s="325">
        <v>2041100000</v>
      </c>
      <c r="D3921" s="322" t="s">
        <v>1568</v>
      </c>
    </row>
    <row r="3922" spans="1:15">
      <c r="A3922" s="322" t="s">
        <v>305</v>
      </c>
      <c r="C3922" s="325">
        <v>2041209000</v>
      </c>
      <c r="D3922" s="322" t="s">
        <v>1569</v>
      </c>
    </row>
    <row r="3923" spans="1:15">
      <c r="A3923" s="322" t="s">
        <v>305</v>
      </c>
      <c r="C3923" s="325">
        <v>2041312000</v>
      </c>
      <c r="D3923" s="322" t="s">
        <v>1570</v>
      </c>
    </row>
    <row r="3924" spans="1:15">
      <c r="A3924" s="322" t="s">
        <v>305</v>
      </c>
      <c r="C3924" s="325">
        <v>2041315000</v>
      </c>
      <c r="D3924" s="322" t="s">
        <v>1571</v>
      </c>
    </row>
    <row r="3925" spans="1:15">
      <c r="A3925" s="322" t="s">
        <v>305</v>
      </c>
      <c r="C3925" s="325">
        <v>2041318000</v>
      </c>
      <c r="D3925" s="322" t="s">
        <v>1572</v>
      </c>
    </row>
    <row r="3926" spans="1:15">
      <c r="A3926" s="322" t="s">
        <v>305</v>
      </c>
      <c r="C3926" s="325">
        <v>2041324000</v>
      </c>
      <c r="D3926" s="322" t="s">
        <v>1573</v>
      </c>
    </row>
    <row r="3927" spans="1:15">
      <c r="A3927" s="322" t="s">
        <v>305</v>
      </c>
      <c r="C3927" s="325">
        <v>2041325000</v>
      </c>
      <c r="D3927" s="322" t="s">
        <v>1574</v>
      </c>
      <c r="I3927" s="455">
        <v>323651</v>
      </c>
      <c r="J3927" s="455">
        <v>897758</v>
      </c>
      <c r="K3927" s="455">
        <v>1154346</v>
      </c>
      <c r="L3927" s="455">
        <v>769499</v>
      </c>
      <c r="M3927" s="455">
        <v>532320</v>
      </c>
      <c r="N3927" s="455">
        <v>519614</v>
      </c>
      <c r="O3927" s="455">
        <v>47587</v>
      </c>
    </row>
    <row r="3928" spans="1:15">
      <c r="A3928" s="322" t="s">
        <v>305</v>
      </c>
      <c r="C3928" s="325">
        <v>2041326000</v>
      </c>
      <c r="D3928" s="322" t="s">
        <v>1575</v>
      </c>
    </row>
    <row r="3929" spans="1:15">
      <c r="A3929" s="322" t="s">
        <v>305</v>
      </c>
      <c r="C3929" s="325">
        <v>2041327000</v>
      </c>
      <c r="D3929" s="322" t="s">
        <v>1576</v>
      </c>
    </row>
    <row r="3930" spans="1:15">
      <c r="A3930" s="322" t="s">
        <v>305</v>
      </c>
      <c r="C3930" s="325">
        <v>2041410000</v>
      </c>
      <c r="D3930" s="322" t="s">
        <v>1577</v>
      </c>
    </row>
    <row r="3931" spans="1:15">
      <c r="A3931" s="322" t="s">
        <v>305</v>
      </c>
      <c r="C3931" s="325">
        <v>2041433000</v>
      </c>
      <c r="D3931" s="322" t="s">
        <v>1578</v>
      </c>
    </row>
    <row r="3932" spans="1:15">
      <c r="A3932" s="322" t="s">
        <v>305</v>
      </c>
      <c r="C3932" s="325">
        <v>2041435000</v>
      </c>
      <c r="D3932" s="322" t="s">
        <v>1579</v>
      </c>
    </row>
    <row r="3933" spans="1:15">
      <c r="A3933" s="322" t="s">
        <v>305</v>
      </c>
      <c r="C3933" s="325">
        <v>2041437000</v>
      </c>
      <c r="D3933" s="322" t="s">
        <v>1580</v>
      </c>
    </row>
    <row r="3934" spans="1:15">
      <c r="A3934" s="322" t="s">
        <v>305</v>
      </c>
      <c r="C3934" s="325">
        <v>2041438900</v>
      </c>
      <c r="D3934" s="322" t="s">
        <v>1581</v>
      </c>
    </row>
    <row r="3935" spans="1:15">
      <c r="A3935" s="322" t="s">
        <v>305</v>
      </c>
      <c r="C3935" s="325">
        <v>2041440000</v>
      </c>
      <c r="D3935" s="322" t="s">
        <v>1582</v>
      </c>
    </row>
    <row r="3936" spans="1:15">
      <c r="A3936" s="322" t="s">
        <v>305</v>
      </c>
      <c r="C3936" s="325">
        <v>2042115000</v>
      </c>
      <c r="D3936" s="322" t="s">
        <v>1583</v>
      </c>
    </row>
    <row r="3937" spans="1:17">
      <c r="A3937" s="322" t="s">
        <v>305</v>
      </c>
      <c r="C3937" s="325">
        <v>2042117000</v>
      </c>
      <c r="D3937" s="322" t="s">
        <v>1584</v>
      </c>
    </row>
    <row r="3938" spans="1:17">
      <c r="A3938" s="322" t="s">
        <v>305</v>
      </c>
      <c r="C3938" s="325">
        <v>2042125000</v>
      </c>
      <c r="D3938" s="322" t="s">
        <v>1585</v>
      </c>
    </row>
    <row r="3939" spans="1:17">
      <c r="A3939" s="322" t="s">
        <v>305</v>
      </c>
      <c r="C3939" s="325">
        <v>2042130000</v>
      </c>
      <c r="D3939" s="322" t="s">
        <v>1586</v>
      </c>
    </row>
    <row r="3940" spans="1:17">
      <c r="A3940" s="322" t="s">
        <v>305</v>
      </c>
      <c r="C3940" s="325">
        <v>2042194500</v>
      </c>
      <c r="D3940" s="322" t="s">
        <v>1587</v>
      </c>
    </row>
    <row r="3941" spans="1:17">
      <c r="A3941" s="322" t="s">
        <v>305</v>
      </c>
      <c r="C3941" s="325">
        <v>2042150000</v>
      </c>
      <c r="D3941" s="322" t="s">
        <v>1588</v>
      </c>
    </row>
    <row r="3942" spans="1:17">
      <c r="A3942" s="322" t="s">
        <v>305</v>
      </c>
      <c r="C3942" s="325">
        <v>2042163000</v>
      </c>
      <c r="D3942" s="322" t="s">
        <v>1589</v>
      </c>
    </row>
    <row r="3943" spans="1:17">
      <c r="A3943" s="322" t="s">
        <v>305</v>
      </c>
      <c r="C3943" s="325">
        <v>2042163010</v>
      </c>
      <c r="D3943" s="322" t="s">
        <v>1590</v>
      </c>
    </row>
    <row r="3944" spans="1:17">
      <c r="A3944" s="322" t="s">
        <v>305</v>
      </c>
      <c r="C3944" s="325">
        <v>2042167000</v>
      </c>
      <c r="D3944" s="322" t="s">
        <v>1591</v>
      </c>
    </row>
    <row r="3945" spans="1:17">
      <c r="A3945" s="322" t="s">
        <v>305</v>
      </c>
      <c r="C3945" s="325">
        <v>2042170000</v>
      </c>
      <c r="D3945" s="322" t="s">
        <v>1592</v>
      </c>
    </row>
    <row r="3946" spans="1:17">
      <c r="A3946" s="322" t="s">
        <v>305</v>
      </c>
      <c r="C3946" s="325">
        <v>2042185000</v>
      </c>
      <c r="D3946" s="322" t="s">
        <v>1593</v>
      </c>
    </row>
    <row r="3947" spans="1:17">
      <c r="A3947" s="322" t="s">
        <v>305</v>
      </c>
      <c r="C3947" s="325">
        <v>2042189000</v>
      </c>
      <c r="D3947" s="322" t="s">
        <v>1594</v>
      </c>
    </row>
    <row r="3948" spans="1:17">
      <c r="A3948" s="322" t="s">
        <v>305</v>
      </c>
      <c r="C3948" s="325">
        <v>2042191500</v>
      </c>
      <c r="D3948" s="322" t="s">
        <v>1595</v>
      </c>
      <c r="Q3948" s="455">
        <v>146</v>
      </c>
    </row>
    <row r="3949" spans="1:17">
      <c r="A3949" s="322" t="s">
        <v>305</v>
      </c>
      <c r="C3949" s="325">
        <v>2042193000</v>
      </c>
      <c r="D3949" s="322" t="s">
        <v>1596</v>
      </c>
    </row>
    <row r="3950" spans="1:17">
      <c r="A3950" s="322" t="s">
        <v>305</v>
      </c>
      <c r="C3950" s="325">
        <v>2042196000</v>
      </c>
      <c r="D3950" s="322" t="s">
        <v>1597</v>
      </c>
    </row>
    <row r="3951" spans="1:17">
      <c r="A3951" s="322" t="s">
        <v>305</v>
      </c>
      <c r="C3951" s="325">
        <v>2042197500</v>
      </c>
      <c r="D3951" s="322" t="s">
        <v>1598</v>
      </c>
    </row>
    <row r="3952" spans="1:17">
      <c r="A3952" s="322" t="s">
        <v>305</v>
      </c>
      <c r="C3952" s="325">
        <v>2042199000</v>
      </c>
      <c r="D3952" s="322" t="s">
        <v>1599</v>
      </c>
    </row>
    <row r="3953" spans="1:17">
      <c r="A3953" s="322" t="s">
        <v>305</v>
      </c>
      <c r="C3953" s="325">
        <v>2053105000</v>
      </c>
      <c r="D3953" s="322" t="s">
        <v>1600</v>
      </c>
    </row>
    <row r="3954" spans="1:17">
      <c r="A3954" s="322" t="s">
        <v>305</v>
      </c>
      <c r="C3954" s="325">
        <v>2051200000</v>
      </c>
      <c r="D3954" s="322" t="s">
        <v>1601</v>
      </c>
    </row>
    <row r="3955" spans="1:17">
      <c r="A3955" s="322" t="s">
        <v>305</v>
      </c>
      <c r="C3955" s="325">
        <v>2052102000</v>
      </c>
      <c r="D3955" s="322" t="s">
        <v>1602</v>
      </c>
    </row>
    <row r="3956" spans="1:17">
      <c r="A3956" s="322" t="s">
        <v>305</v>
      </c>
      <c r="C3956" s="325">
        <v>2052106000</v>
      </c>
      <c r="D3956" s="322" t="s">
        <v>1603</v>
      </c>
    </row>
    <row r="3957" spans="1:17">
      <c r="A3957" s="322" t="s">
        <v>305</v>
      </c>
      <c r="C3957" s="325">
        <v>2052108000</v>
      </c>
      <c r="D3957" s="322" t="s">
        <v>1604</v>
      </c>
      <c r="Q3957" s="455">
        <v>29612</v>
      </c>
    </row>
    <row r="3958" spans="1:17">
      <c r="A3958" s="322" t="s">
        <v>305</v>
      </c>
      <c r="C3958" s="325">
        <v>2053102000</v>
      </c>
      <c r="D3958" s="322" t="s">
        <v>1605</v>
      </c>
    </row>
    <row r="3959" spans="1:17">
      <c r="A3959" s="322" t="s">
        <v>305</v>
      </c>
      <c r="C3959" s="325">
        <v>2053107500</v>
      </c>
      <c r="D3959" s="322" t="s">
        <v>1606</v>
      </c>
    </row>
    <row r="3960" spans="1:17">
      <c r="A3960" s="322" t="s">
        <v>305</v>
      </c>
      <c r="C3960" s="325">
        <v>2053107900</v>
      </c>
      <c r="D3960" s="322" t="s">
        <v>1607</v>
      </c>
    </row>
    <row r="3961" spans="1:17">
      <c r="A3961" s="322" t="s">
        <v>305</v>
      </c>
      <c r="C3961" s="325">
        <v>2059115000</v>
      </c>
      <c r="D3961" s="322" t="s">
        <v>1608</v>
      </c>
    </row>
    <row r="3962" spans="1:17">
      <c r="A3962" s="322" t="s">
        <v>305</v>
      </c>
      <c r="C3962" s="325">
        <v>2059200000</v>
      </c>
      <c r="D3962" s="322" t="s">
        <v>1609</v>
      </c>
    </row>
    <row r="3963" spans="1:17">
      <c r="A3963" s="322" t="s">
        <v>305</v>
      </c>
      <c r="C3963" s="325">
        <v>2059415700</v>
      </c>
      <c r="D3963" s="322" t="s">
        <v>1610</v>
      </c>
    </row>
    <row r="3964" spans="1:17">
      <c r="A3964" s="322" t="s">
        <v>305</v>
      </c>
      <c r="C3964" s="325">
        <v>2059417900</v>
      </c>
      <c r="D3964" s="322" t="s">
        <v>1611</v>
      </c>
    </row>
    <row r="3965" spans="1:17">
      <c r="A3965" s="322" t="s">
        <v>305</v>
      </c>
      <c r="C3965" s="325">
        <v>2059433000</v>
      </c>
      <c r="D3965" s="322" t="s">
        <v>1612</v>
      </c>
    </row>
    <row r="3966" spans="1:17">
      <c r="A3966" s="322" t="s">
        <v>305</v>
      </c>
      <c r="C3966" s="325">
        <v>2059435000</v>
      </c>
      <c r="D3966" s="322" t="s">
        <v>1613</v>
      </c>
      <c r="E3966" s="455">
        <v>1118016</v>
      </c>
      <c r="F3966" s="455">
        <v>1621147</v>
      </c>
      <c r="G3966" s="455">
        <v>1613883</v>
      </c>
      <c r="H3966" s="455">
        <v>936364</v>
      </c>
      <c r="I3966" s="455">
        <v>235902</v>
      </c>
    </row>
    <row r="3967" spans="1:17">
      <c r="A3967" s="322" t="s">
        <v>305</v>
      </c>
      <c r="C3967" s="325">
        <v>2059510000</v>
      </c>
      <c r="D3967" s="322" t="s">
        <v>1614</v>
      </c>
      <c r="P3967" s="455">
        <v>324284</v>
      </c>
    </row>
    <row r="3968" spans="1:17">
      <c r="A3968" s="322" t="s">
        <v>305</v>
      </c>
      <c r="C3968" s="325">
        <v>2059521000</v>
      </c>
      <c r="D3968" s="322" t="s">
        <v>1615</v>
      </c>
    </row>
    <row r="3969" spans="1:12">
      <c r="A3969" s="322" t="s">
        <v>305</v>
      </c>
      <c r="C3969" s="325">
        <v>2059575000</v>
      </c>
      <c r="D3969" s="322" t="s">
        <v>1616</v>
      </c>
    </row>
    <row r="3970" spans="1:12">
      <c r="A3970" s="322" t="s">
        <v>305</v>
      </c>
      <c r="C3970" s="325">
        <v>2059592000</v>
      </c>
      <c r="D3970" s="322" t="s">
        <v>1617</v>
      </c>
    </row>
    <row r="3971" spans="1:12">
      <c r="A3971" s="322" t="s">
        <v>305</v>
      </c>
      <c r="C3971" s="325">
        <v>2059594000</v>
      </c>
      <c r="D3971" s="322" t="s">
        <v>1618</v>
      </c>
    </row>
    <row r="3972" spans="1:12">
      <c r="A3972" s="322" t="s">
        <v>305</v>
      </c>
      <c r="C3972" s="325">
        <v>2059595300</v>
      </c>
      <c r="D3972" s="322" t="s">
        <v>1619</v>
      </c>
    </row>
    <row r="3973" spans="1:12">
      <c r="A3973" s="322" t="s">
        <v>305</v>
      </c>
      <c r="C3973" s="325">
        <v>2059595700</v>
      </c>
      <c r="D3973" s="322" t="s">
        <v>1620</v>
      </c>
    </row>
    <row r="3974" spans="1:12">
      <c r="A3974" s="322" t="s">
        <v>305</v>
      </c>
      <c r="C3974" s="325">
        <v>2059596300</v>
      </c>
      <c r="D3974" s="322" t="s">
        <v>1621</v>
      </c>
    </row>
    <row r="3975" spans="1:12">
      <c r="A3975" s="322" t="s">
        <v>305</v>
      </c>
      <c r="C3975" s="325">
        <v>2059596500</v>
      </c>
      <c r="D3975" s="322" t="s">
        <v>1622</v>
      </c>
    </row>
    <row r="3976" spans="1:12">
      <c r="A3976" s="322" t="s">
        <v>305</v>
      </c>
      <c r="C3976" s="325">
        <v>2059596700</v>
      </c>
      <c r="D3976" s="322" t="s">
        <v>1623</v>
      </c>
    </row>
    <row r="3977" spans="1:12">
      <c r="A3977" s="322" t="s">
        <v>305</v>
      </c>
      <c r="C3977" s="325">
        <v>2059597100</v>
      </c>
      <c r="D3977" s="322" t="s">
        <v>1624</v>
      </c>
    </row>
    <row r="3978" spans="1:12">
      <c r="A3978" s="322" t="s">
        <v>305</v>
      </c>
      <c r="C3978" s="325">
        <v>2059300000</v>
      </c>
      <c r="D3978" s="322" t="s">
        <v>1625</v>
      </c>
    </row>
    <row r="3979" spans="1:12">
      <c r="A3979" s="322" t="s">
        <v>305</v>
      </c>
      <c r="C3979" s="325">
        <v>2059599000</v>
      </c>
      <c r="D3979" s="322" t="s">
        <v>1626</v>
      </c>
    </row>
    <row r="3980" spans="1:12">
      <c r="A3980" s="322" t="s">
        <v>305</v>
      </c>
      <c r="C3980" s="325">
        <v>2059599300</v>
      </c>
      <c r="D3980" s="322" t="s">
        <v>1627</v>
      </c>
    </row>
    <row r="3981" spans="1:12">
      <c r="A3981" s="322" t="s">
        <v>305</v>
      </c>
      <c r="C3981" s="325">
        <v>2059599700</v>
      </c>
      <c r="D3981" s="322" t="s">
        <v>1628</v>
      </c>
    </row>
    <row r="3982" spans="1:12">
      <c r="A3982" s="322" t="s">
        <v>305</v>
      </c>
      <c r="C3982" s="325">
        <v>2059415800</v>
      </c>
      <c r="D3982" s="322" t="s">
        <v>1629</v>
      </c>
    </row>
    <row r="3983" spans="1:12">
      <c r="A3983" s="322" t="s">
        <v>305</v>
      </c>
      <c r="C3983" s="325">
        <v>2059605000</v>
      </c>
      <c r="D3983" s="322" t="s">
        <v>1630</v>
      </c>
      <c r="J3983" s="455">
        <v>11592</v>
      </c>
      <c r="L3983" s="455">
        <v>2862</v>
      </c>
    </row>
    <row r="3984" spans="1:12">
      <c r="A3984" s="322" t="s">
        <v>305</v>
      </c>
      <c r="C3984" s="325">
        <v>2060113000</v>
      </c>
      <c r="D3984" s="322" t="s">
        <v>1631</v>
      </c>
      <c r="L3984" s="455">
        <v>247120</v>
      </c>
    </row>
    <row r="3985" spans="1:18">
      <c r="A3985" s="322" t="s">
        <v>305</v>
      </c>
      <c r="C3985" s="325">
        <v>2060119000</v>
      </c>
      <c r="D3985" s="322" t="s">
        <v>1632</v>
      </c>
    </row>
    <row r="3986" spans="1:18">
      <c r="A3986" s="322" t="s">
        <v>305</v>
      </c>
      <c r="C3986" s="325">
        <v>2060124000</v>
      </c>
      <c r="D3986" s="322" t="s">
        <v>1633</v>
      </c>
    </row>
    <row r="3987" spans="1:18">
      <c r="A3987" s="322" t="s">
        <v>305</v>
      </c>
      <c r="C3987" s="325">
        <v>2060134000</v>
      </c>
      <c r="D3987" s="322" t="s">
        <v>1634</v>
      </c>
      <c r="G3987" s="455">
        <v>132102</v>
      </c>
      <c r="H3987" s="455">
        <v>256131</v>
      </c>
      <c r="I3987" s="455">
        <v>293825</v>
      </c>
      <c r="J3987" s="455">
        <v>258701</v>
      </c>
      <c r="K3987" s="455">
        <v>328367</v>
      </c>
      <c r="L3987" s="455">
        <v>304477</v>
      </c>
      <c r="M3987" s="455">
        <v>313971</v>
      </c>
      <c r="N3987" s="455">
        <v>303529</v>
      </c>
      <c r="O3987" s="455">
        <v>285623</v>
      </c>
      <c r="P3987" s="455">
        <v>298564</v>
      </c>
      <c r="Q3987" s="455">
        <v>279033</v>
      </c>
      <c r="R3987" s="455">
        <v>267871</v>
      </c>
    </row>
    <row r="3988" spans="1:18">
      <c r="A3988" s="322" t="s">
        <v>305</v>
      </c>
      <c r="C3988" s="325">
        <v>2060144000</v>
      </c>
      <c r="D3988" s="322" t="s">
        <v>1635</v>
      </c>
    </row>
    <row r="3989" spans="1:18">
      <c r="A3989" s="322" t="s">
        <v>305</v>
      </c>
      <c r="C3989" s="325">
        <v>2110206000</v>
      </c>
      <c r="D3989" s="322" t="s">
        <v>1636</v>
      </c>
    </row>
    <row r="3990" spans="1:18">
      <c r="A3990" s="322" t="s">
        <v>305</v>
      </c>
      <c r="C3990" s="325">
        <v>2060234000</v>
      </c>
      <c r="D3990" s="322" t="s">
        <v>1637</v>
      </c>
    </row>
    <row r="3991" spans="1:18">
      <c r="A3991" s="322" t="s">
        <v>305</v>
      </c>
      <c r="C3991" s="325">
        <v>2060239000</v>
      </c>
      <c r="D3991" s="322" t="s">
        <v>1638</v>
      </c>
      <c r="F3991" s="455">
        <v>13250</v>
      </c>
    </row>
    <row r="3992" spans="1:18">
      <c r="A3992" s="322" t="s">
        <v>305</v>
      </c>
      <c r="C3992" s="325">
        <v>2059580000</v>
      </c>
      <c r="D3992" s="322" t="s">
        <v>1639</v>
      </c>
    </row>
    <row r="3993" spans="1:18">
      <c r="A3993" s="322" t="s">
        <v>305</v>
      </c>
      <c r="C3993" s="325">
        <v>2110318000</v>
      </c>
      <c r="D3993" s="322" t="s">
        <v>1640</v>
      </c>
    </row>
    <row r="3994" spans="1:18">
      <c r="A3994" s="322" t="s">
        <v>305</v>
      </c>
      <c r="C3994" s="325">
        <v>2110207000</v>
      </c>
      <c r="D3994" s="322" t="s">
        <v>1641</v>
      </c>
    </row>
    <row r="3995" spans="1:18">
      <c r="A3995" s="322" t="s">
        <v>305</v>
      </c>
      <c r="C3995" s="325">
        <v>2110313000</v>
      </c>
      <c r="D3995" s="322" t="s">
        <v>1642</v>
      </c>
    </row>
    <row r="3996" spans="1:18">
      <c r="A3996" s="322" t="s">
        <v>305</v>
      </c>
      <c r="C3996" s="325">
        <v>2110315500</v>
      </c>
      <c r="D3996" s="322" t="s">
        <v>1643</v>
      </c>
    </row>
    <row r="3997" spans="1:18">
      <c r="A3997" s="322" t="s">
        <v>305</v>
      </c>
      <c r="C3997" s="325">
        <v>2110315900</v>
      </c>
      <c r="D3997" s="322" t="s">
        <v>1644</v>
      </c>
    </row>
    <row r="3998" spans="1:18">
      <c r="A3998" s="322" t="s">
        <v>305</v>
      </c>
      <c r="C3998" s="325">
        <v>2110317000</v>
      </c>
      <c r="D3998" s="322" t="s">
        <v>1645</v>
      </c>
    </row>
    <row r="3999" spans="1:18">
      <c r="A3999" s="322" t="s">
        <v>305</v>
      </c>
      <c r="C3999" s="325">
        <v>2059599400</v>
      </c>
      <c r="D3999" s="322" t="s">
        <v>1646</v>
      </c>
    </row>
    <row r="4000" spans="1:18">
      <c r="A4000" s="322" t="s">
        <v>305</v>
      </c>
      <c r="C4000" s="325">
        <v>2110320000</v>
      </c>
      <c r="D4000" s="322" t="s">
        <v>1647</v>
      </c>
    </row>
    <row r="4001" spans="1:17">
      <c r="A4001" s="322" t="s">
        <v>305</v>
      </c>
      <c r="C4001" s="325">
        <v>2110510000</v>
      </c>
      <c r="D4001" s="322" t="s">
        <v>1648</v>
      </c>
    </row>
    <row r="4002" spans="1:17">
      <c r="A4002" s="322" t="s">
        <v>305</v>
      </c>
      <c r="C4002" s="325">
        <v>2110605500</v>
      </c>
      <c r="D4002" s="322" t="s">
        <v>1649</v>
      </c>
    </row>
    <row r="4003" spans="1:17">
      <c r="A4003" s="322" t="s">
        <v>305</v>
      </c>
      <c r="C4003" s="325">
        <v>2120118000</v>
      </c>
      <c r="D4003" s="322" t="s">
        <v>1650</v>
      </c>
    </row>
    <row r="4004" spans="1:17">
      <c r="A4004" s="322" t="s">
        <v>305</v>
      </c>
      <c r="C4004" s="325">
        <v>2120125000</v>
      </c>
      <c r="D4004" s="322" t="s">
        <v>1651</v>
      </c>
    </row>
    <row r="4005" spans="1:17">
      <c r="A4005" s="322" t="s">
        <v>305</v>
      </c>
      <c r="C4005" s="325">
        <v>2120134000</v>
      </c>
      <c r="D4005" s="322" t="s">
        <v>1652</v>
      </c>
    </row>
    <row r="4006" spans="1:17">
      <c r="A4006" s="322" t="s">
        <v>305</v>
      </c>
      <c r="C4006" s="325">
        <v>2120136000</v>
      </c>
      <c r="D4006" s="322" t="s">
        <v>1653</v>
      </c>
    </row>
    <row r="4007" spans="1:17">
      <c r="A4007" s="322" t="s">
        <v>305</v>
      </c>
      <c r="C4007" s="325">
        <v>2120138000</v>
      </c>
      <c r="D4007" s="322" t="s">
        <v>1654</v>
      </c>
    </row>
    <row r="4008" spans="1:17">
      <c r="A4008" s="322" t="s">
        <v>305</v>
      </c>
      <c r="C4008" s="325">
        <v>2120212500</v>
      </c>
      <c r="D4008" s="322" t="s">
        <v>1655</v>
      </c>
    </row>
    <row r="4009" spans="1:17">
      <c r="A4009" s="322" t="s">
        <v>305</v>
      </c>
      <c r="C4009" s="325">
        <v>2120242000</v>
      </c>
      <c r="D4009" s="322" t="s">
        <v>1656</v>
      </c>
    </row>
    <row r="4010" spans="1:17">
      <c r="A4010" s="322" t="s">
        <v>305</v>
      </c>
      <c r="C4010" s="325">
        <v>2120244000</v>
      </c>
      <c r="D4010" s="322" t="s">
        <v>1657</v>
      </c>
    </row>
    <row r="4011" spans="1:17">
      <c r="A4011" s="322" t="s">
        <v>305</v>
      </c>
      <c r="C4011" s="325">
        <v>2110204000</v>
      </c>
      <c r="D4011" s="322" t="s">
        <v>1658</v>
      </c>
    </row>
    <row r="4012" spans="1:17">
      <c r="A4012" s="322" t="s">
        <v>305</v>
      </c>
      <c r="C4012" s="325">
        <v>2211203000</v>
      </c>
      <c r="D4012" s="322" t="s">
        <v>306</v>
      </c>
    </row>
    <row r="4013" spans="1:17">
      <c r="A4013" s="322" t="s">
        <v>305</v>
      </c>
      <c r="C4013" s="325">
        <v>2211205000</v>
      </c>
      <c r="D4013" s="322" t="s">
        <v>307</v>
      </c>
      <c r="J4013" s="455">
        <v>4636</v>
      </c>
      <c r="K4013" s="455">
        <v>4490</v>
      </c>
      <c r="L4013" s="455">
        <v>4395</v>
      </c>
      <c r="M4013" s="455">
        <v>3783</v>
      </c>
      <c r="N4013" s="455">
        <v>3879</v>
      </c>
      <c r="O4013" s="455">
        <v>6548</v>
      </c>
      <c r="P4013" s="455">
        <v>9108</v>
      </c>
      <c r="Q4013" s="455">
        <v>11239</v>
      </c>
    </row>
    <row r="4014" spans="1:17">
      <c r="A4014" s="322" t="s">
        <v>305</v>
      </c>
      <c r="C4014" s="325">
        <v>2219201300</v>
      </c>
      <c r="D4014" s="322" t="s">
        <v>1659</v>
      </c>
    </row>
    <row r="4015" spans="1:17">
      <c r="A4015" s="322" t="s">
        <v>305</v>
      </c>
      <c r="C4015" s="325">
        <v>2219203000</v>
      </c>
      <c r="D4015" s="322" t="s">
        <v>1660</v>
      </c>
    </row>
    <row r="4016" spans="1:17">
      <c r="A4016" s="322" t="s">
        <v>305</v>
      </c>
      <c r="C4016" s="325">
        <v>2219507000</v>
      </c>
      <c r="D4016" s="322" t="s">
        <v>1661</v>
      </c>
    </row>
    <row r="4017" spans="1:18">
      <c r="A4017" s="322" t="s">
        <v>305</v>
      </c>
      <c r="C4017" s="325">
        <v>2219207000</v>
      </c>
      <c r="D4017" s="322" t="s">
        <v>1662</v>
      </c>
    </row>
    <row r="4018" spans="1:18">
      <c r="A4018" s="322" t="s">
        <v>305</v>
      </c>
      <c r="C4018" s="325">
        <v>2219208700</v>
      </c>
      <c r="D4018" s="322" t="s">
        <v>1663</v>
      </c>
    </row>
    <row r="4019" spans="1:18">
      <c r="A4019" s="322" t="s">
        <v>305</v>
      </c>
      <c r="C4019" s="325">
        <v>2219305500</v>
      </c>
      <c r="D4019" s="322" t="s">
        <v>1664</v>
      </c>
    </row>
    <row r="4020" spans="1:18">
      <c r="A4020" s="322" t="s">
        <v>305</v>
      </c>
      <c r="C4020" s="325">
        <v>2219305900</v>
      </c>
      <c r="D4020" s="322" t="s">
        <v>1665</v>
      </c>
    </row>
    <row r="4021" spans="1:18">
      <c r="A4021" s="322" t="s">
        <v>305</v>
      </c>
      <c r="C4021" s="325">
        <v>2219307000</v>
      </c>
      <c r="D4021" s="322" t="s">
        <v>1666</v>
      </c>
    </row>
    <row r="4022" spans="1:18">
      <c r="A4022" s="322" t="s">
        <v>305</v>
      </c>
      <c r="C4022" s="325">
        <v>2219405000</v>
      </c>
      <c r="D4022" s="322" t="s">
        <v>1667</v>
      </c>
    </row>
    <row r="4023" spans="1:18">
      <c r="A4023" s="322" t="s">
        <v>305</v>
      </c>
      <c r="C4023" s="325">
        <v>2219505000</v>
      </c>
      <c r="D4023" s="322" t="s">
        <v>1668</v>
      </c>
      <c r="K4023" s="455">
        <v>10934</v>
      </c>
    </row>
    <row r="4024" spans="1:18">
      <c r="A4024" s="322" t="s">
        <v>305</v>
      </c>
      <c r="C4024" s="325">
        <v>2219600000</v>
      </c>
      <c r="D4024" s="322" t="s">
        <v>1669</v>
      </c>
      <c r="I4024" s="455">
        <v>184423</v>
      </c>
      <c r="J4024" s="455">
        <v>186955</v>
      </c>
      <c r="K4024" s="455">
        <v>219708</v>
      </c>
      <c r="L4024" s="455">
        <v>211040</v>
      </c>
      <c r="M4024" s="455">
        <v>234013</v>
      </c>
      <c r="N4024" s="455">
        <v>281033</v>
      </c>
      <c r="O4024" s="455">
        <v>301232</v>
      </c>
      <c r="P4024" s="455">
        <v>340331</v>
      </c>
      <c r="Q4024" s="455">
        <v>394684</v>
      </c>
      <c r="R4024" s="455">
        <v>315237</v>
      </c>
    </row>
    <row r="4025" spans="1:18">
      <c r="A4025" s="322" t="s">
        <v>305</v>
      </c>
      <c r="C4025" s="325">
        <v>2219732300</v>
      </c>
      <c r="D4025" s="322" t="s">
        <v>1670</v>
      </c>
      <c r="G4025" s="455">
        <v>5132</v>
      </c>
      <c r="H4025" s="455">
        <v>345</v>
      </c>
      <c r="J4025" s="455">
        <v>1547660</v>
      </c>
      <c r="K4025" s="455">
        <v>875800</v>
      </c>
      <c r="L4025" s="455">
        <v>133787</v>
      </c>
      <c r="N4025" s="455">
        <v>498496</v>
      </c>
      <c r="O4025" s="455">
        <v>453711</v>
      </c>
      <c r="P4025" s="455">
        <v>521898</v>
      </c>
      <c r="Q4025" s="455">
        <v>519276</v>
      </c>
      <c r="R4025" s="455">
        <v>1490739</v>
      </c>
    </row>
    <row r="4026" spans="1:18">
      <c r="A4026" s="322" t="s">
        <v>305</v>
      </c>
      <c r="C4026" s="325">
        <v>2219734500</v>
      </c>
      <c r="D4026" s="322" t="s">
        <v>1671</v>
      </c>
    </row>
    <row r="4027" spans="1:18">
      <c r="A4027" s="322" t="s">
        <v>305</v>
      </c>
      <c r="C4027" s="325">
        <v>2219734700</v>
      </c>
      <c r="D4027" s="322" t="s">
        <v>1672</v>
      </c>
    </row>
    <row r="4028" spans="1:18">
      <c r="A4028" s="322" t="s">
        <v>305</v>
      </c>
      <c r="C4028" s="325">
        <v>2219734900</v>
      </c>
      <c r="D4028" s="322" t="s">
        <v>1673</v>
      </c>
      <c r="M4028" s="455">
        <v>142</v>
      </c>
    </row>
    <row r="4029" spans="1:18">
      <c r="A4029" s="322" t="s">
        <v>305</v>
      </c>
      <c r="C4029" s="325">
        <v>2219736000</v>
      </c>
      <c r="D4029" s="322" t="s">
        <v>1674</v>
      </c>
      <c r="E4029" s="455">
        <v>497029</v>
      </c>
      <c r="F4029" s="455">
        <v>944139</v>
      </c>
      <c r="G4029" s="455">
        <v>869685</v>
      </c>
      <c r="H4029" s="455">
        <v>571269</v>
      </c>
      <c r="J4029" s="455">
        <v>185352</v>
      </c>
    </row>
    <row r="4030" spans="1:18">
      <c r="A4030" s="322" t="s">
        <v>305</v>
      </c>
      <c r="C4030" s="325">
        <v>2219736500</v>
      </c>
      <c r="D4030" s="322" t="s">
        <v>1675</v>
      </c>
      <c r="K4030" s="455">
        <v>172755</v>
      </c>
      <c r="L4030" s="455">
        <v>192920</v>
      </c>
    </row>
    <row r="4031" spans="1:18">
      <c r="A4031" s="322" t="s">
        <v>305</v>
      </c>
      <c r="C4031" s="325">
        <v>2219737900</v>
      </c>
      <c r="D4031" s="322" t="s">
        <v>1676</v>
      </c>
    </row>
    <row r="4032" spans="1:18">
      <c r="A4032" s="322" t="s">
        <v>305</v>
      </c>
      <c r="C4032" s="325">
        <v>2221105000</v>
      </c>
      <c r="D4032" s="322" t="s">
        <v>1677</v>
      </c>
    </row>
    <row r="4033" spans="1:14">
      <c r="A4033" s="322" t="s">
        <v>305</v>
      </c>
      <c r="C4033" s="325">
        <v>2221107000</v>
      </c>
      <c r="D4033" s="322" t="s">
        <v>1678</v>
      </c>
    </row>
    <row r="4034" spans="1:14">
      <c r="A4034" s="322" t="s">
        <v>305</v>
      </c>
      <c r="C4034" s="325">
        <v>2221109000</v>
      </c>
      <c r="D4034" s="322" t="s">
        <v>1679</v>
      </c>
    </row>
    <row r="4035" spans="1:14">
      <c r="A4035" s="322" t="s">
        <v>305</v>
      </c>
      <c r="C4035" s="325">
        <v>2221215300</v>
      </c>
      <c r="D4035" s="322" t="s">
        <v>1680</v>
      </c>
      <c r="F4035" s="455">
        <v>99660</v>
      </c>
      <c r="G4035" s="455">
        <v>51582</v>
      </c>
    </row>
    <row r="4036" spans="1:14">
      <c r="A4036" s="322" t="s">
        <v>305</v>
      </c>
      <c r="C4036" s="325">
        <v>2221215500</v>
      </c>
      <c r="D4036" s="322" t="s">
        <v>1681</v>
      </c>
    </row>
    <row r="4037" spans="1:14">
      <c r="A4037" s="322" t="s">
        <v>305</v>
      </c>
      <c r="C4037" s="325">
        <v>2221215700</v>
      </c>
      <c r="D4037" s="322" t="s">
        <v>1682</v>
      </c>
    </row>
    <row r="4038" spans="1:14">
      <c r="A4038" s="322" t="s">
        <v>305</v>
      </c>
      <c r="C4038" s="325">
        <v>2221217000</v>
      </c>
      <c r="D4038" s="322" t="s">
        <v>1683</v>
      </c>
    </row>
    <row r="4039" spans="1:14">
      <c r="A4039" s="322" t="s">
        <v>305</v>
      </c>
      <c r="C4039" s="325">
        <v>2221293500</v>
      </c>
      <c r="D4039" s="322" t="s">
        <v>1684</v>
      </c>
    </row>
    <row r="4040" spans="1:14">
      <c r="A4040" s="322" t="s">
        <v>305</v>
      </c>
      <c r="C4040" s="325">
        <v>2221297000</v>
      </c>
      <c r="D4040" s="322" t="s">
        <v>1685</v>
      </c>
    </row>
    <row r="4041" spans="1:14">
      <c r="A4041" s="322" t="s">
        <v>305</v>
      </c>
      <c r="C4041" s="325">
        <v>2221301000</v>
      </c>
      <c r="D4041" s="322" t="s">
        <v>1686</v>
      </c>
      <c r="E4041" s="455">
        <v>2150</v>
      </c>
    </row>
    <row r="4042" spans="1:14">
      <c r="A4042" s="322" t="s">
        <v>305</v>
      </c>
      <c r="C4042" s="325">
        <v>2221301700</v>
      </c>
      <c r="D4042" s="322" t="s">
        <v>1687</v>
      </c>
      <c r="E4042" s="455">
        <v>73149</v>
      </c>
      <c r="F4042" s="455">
        <v>83705</v>
      </c>
      <c r="G4042" s="455">
        <v>64444</v>
      </c>
      <c r="H4042" s="455">
        <v>64949</v>
      </c>
      <c r="I4042" s="455">
        <v>50706</v>
      </c>
      <c r="J4042" s="455">
        <v>31990</v>
      </c>
      <c r="K4042" s="455">
        <v>32850</v>
      </c>
      <c r="L4042" s="455">
        <v>2552</v>
      </c>
      <c r="M4042" s="455">
        <v>18138</v>
      </c>
      <c r="N4042" s="455">
        <v>15466</v>
      </c>
    </row>
    <row r="4043" spans="1:14">
      <c r="A4043" s="322" t="s">
        <v>305</v>
      </c>
      <c r="C4043" s="325">
        <v>2221302100</v>
      </c>
      <c r="D4043" s="322" t="s">
        <v>1688</v>
      </c>
    </row>
    <row r="4044" spans="1:14">
      <c r="A4044" s="322" t="s">
        <v>305</v>
      </c>
      <c r="C4044" s="325">
        <v>2221303000</v>
      </c>
      <c r="D4044" s="322" t="s">
        <v>1689</v>
      </c>
    </row>
    <row r="4045" spans="1:14">
      <c r="A4045" s="322" t="s">
        <v>305</v>
      </c>
      <c r="C4045" s="325">
        <v>2221303700</v>
      </c>
      <c r="D4045" s="322" t="s">
        <v>1690</v>
      </c>
    </row>
    <row r="4046" spans="1:14">
      <c r="A4046" s="322" t="s">
        <v>305</v>
      </c>
      <c r="C4046" s="325">
        <v>2221306500</v>
      </c>
      <c r="D4046" s="322" t="s">
        <v>1691</v>
      </c>
    </row>
    <row r="4047" spans="1:14">
      <c r="A4047" s="322" t="s">
        <v>305</v>
      </c>
      <c r="C4047" s="325">
        <v>2221306700</v>
      </c>
      <c r="D4047" s="322" t="s">
        <v>1692</v>
      </c>
    </row>
    <row r="4048" spans="1:14">
      <c r="A4048" s="322" t="s">
        <v>305</v>
      </c>
      <c r="C4048" s="325">
        <v>2221307000</v>
      </c>
      <c r="D4048" s="322" t="s">
        <v>1693</v>
      </c>
    </row>
    <row r="4049" spans="1:18">
      <c r="A4049" s="322" t="s">
        <v>305</v>
      </c>
      <c r="C4049" s="325">
        <v>2221412000</v>
      </c>
      <c r="D4049" s="322" t="s">
        <v>1694</v>
      </c>
    </row>
    <row r="4050" spans="1:18">
      <c r="A4050" s="322" t="s">
        <v>305</v>
      </c>
      <c r="C4050" s="325">
        <v>2221413000</v>
      </c>
      <c r="D4050" s="322" t="s">
        <v>1695</v>
      </c>
    </row>
    <row r="4051" spans="1:18">
      <c r="A4051" s="322" t="s">
        <v>305</v>
      </c>
      <c r="C4051" s="325">
        <v>2221415000</v>
      </c>
      <c r="D4051" s="322" t="s">
        <v>1696</v>
      </c>
      <c r="L4051" s="455">
        <v>100</v>
      </c>
    </row>
    <row r="4052" spans="1:18">
      <c r="A4052" s="322" t="s">
        <v>305</v>
      </c>
      <c r="C4052" s="325">
        <v>2221418000</v>
      </c>
      <c r="D4052" s="322" t="s">
        <v>1697</v>
      </c>
      <c r="H4052" s="455">
        <v>760</v>
      </c>
    </row>
    <row r="4053" spans="1:18">
      <c r="A4053" s="322" t="s">
        <v>305</v>
      </c>
      <c r="C4053" s="325">
        <v>2221423000</v>
      </c>
      <c r="D4053" s="322" t="s">
        <v>1698</v>
      </c>
    </row>
    <row r="4054" spans="1:18">
      <c r="A4054" s="322" t="s">
        <v>305</v>
      </c>
      <c r="C4054" s="325">
        <v>2221427500</v>
      </c>
      <c r="D4054" s="322" t="s">
        <v>1699</v>
      </c>
      <c r="J4054" s="455">
        <v>45718</v>
      </c>
      <c r="K4054" s="455">
        <v>27943</v>
      </c>
    </row>
    <row r="4055" spans="1:18">
      <c r="A4055" s="322" t="s">
        <v>305</v>
      </c>
      <c r="C4055" s="325">
        <v>2221427900</v>
      </c>
      <c r="D4055" s="322" t="s">
        <v>1700</v>
      </c>
    </row>
    <row r="4056" spans="1:18">
      <c r="A4056" s="322" t="s">
        <v>305</v>
      </c>
      <c r="C4056" s="325">
        <v>2221428000</v>
      </c>
      <c r="D4056" s="322" t="s">
        <v>1701</v>
      </c>
    </row>
    <row r="4057" spans="1:18">
      <c r="A4057" s="322" t="s">
        <v>305</v>
      </c>
      <c r="C4057" s="325">
        <v>2222110000</v>
      </c>
      <c r="D4057" s="322" t="s">
        <v>1702</v>
      </c>
      <c r="E4057" s="455">
        <v>706523</v>
      </c>
      <c r="F4057" s="455">
        <v>588883</v>
      </c>
      <c r="G4057" s="455">
        <v>282622</v>
      </c>
      <c r="H4057" s="455">
        <v>236457</v>
      </c>
      <c r="I4057" s="455">
        <v>3609185</v>
      </c>
      <c r="J4057" s="455">
        <v>4500304</v>
      </c>
      <c r="K4057" s="455">
        <v>3902033</v>
      </c>
      <c r="L4057" s="455">
        <v>1060725</v>
      </c>
      <c r="M4057" s="455">
        <v>27473</v>
      </c>
      <c r="N4057" s="455">
        <v>45372</v>
      </c>
      <c r="O4057" s="455">
        <v>11780</v>
      </c>
      <c r="R4057" s="455">
        <v>48</v>
      </c>
    </row>
    <row r="4058" spans="1:18">
      <c r="A4058" s="322" t="s">
        <v>305</v>
      </c>
      <c r="C4058" s="325">
        <v>2222110010</v>
      </c>
      <c r="D4058" s="322" t="s">
        <v>1703</v>
      </c>
      <c r="E4058" s="455">
        <v>128244</v>
      </c>
      <c r="F4058" s="455">
        <v>104531</v>
      </c>
      <c r="G4058" s="455">
        <v>112651</v>
      </c>
      <c r="H4058" s="455">
        <v>98107</v>
      </c>
      <c r="I4058" s="455">
        <v>67580</v>
      </c>
      <c r="J4058" s="455">
        <v>58879</v>
      </c>
      <c r="K4058" s="455">
        <v>24814</v>
      </c>
      <c r="L4058" s="455">
        <v>23130</v>
      </c>
    </row>
    <row r="4059" spans="1:18">
      <c r="A4059" s="322" t="s">
        <v>305</v>
      </c>
      <c r="C4059" s="325">
        <v>2222110020</v>
      </c>
      <c r="D4059" s="322" t="s">
        <v>1704</v>
      </c>
    </row>
    <row r="4060" spans="1:18">
      <c r="A4060" s="322" t="s">
        <v>305</v>
      </c>
      <c r="C4060" s="325">
        <v>2222110030</v>
      </c>
      <c r="D4060" s="322" t="s">
        <v>1705</v>
      </c>
    </row>
    <row r="4061" spans="1:18">
      <c r="A4061" s="322" t="s">
        <v>305</v>
      </c>
      <c r="C4061" s="325">
        <v>2222110080</v>
      </c>
      <c r="D4061" s="322" t="s">
        <v>1706</v>
      </c>
      <c r="E4061" s="455">
        <v>578279</v>
      </c>
      <c r="F4061" s="455">
        <v>484352</v>
      </c>
      <c r="G4061" s="455">
        <v>169971</v>
      </c>
      <c r="H4061" s="455">
        <v>138350</v>
      </c>
      <c r="I4061" s="455">
        <v>3541605</v>
      </c>
      <c r="J4061" s="455">
        <v>4441425</v>
      </c>
      <c r="K4061" s="455">
        <v>3877219</v>
      </c>
      <c r="L4061" s="455">
        <v>1037595</v>
      </c>
      <c r="M4061" s="455">
        <v>27473</v>
      </c>
    </row>
    <row r="4062" spans="1:18">
      <c r="A4062" s="322" t="s">
        <v>305</v>
      </c>
      <c r="C4062" s="325">
        <v>2222120000</v>
      </c>
      <c r="D4062" s="322" t="s">
        <v>1707</v>
      </c>
      <c r="E4062" s="455">
        <v>1137</v>
      </c>
      <c r="F4062" s="455">
        <v>860</v>
      </c>
      <c r="G4062" s="455">
        <v>132</v>
      </c>
      <c r="K4062" s="455">
        <v>331223</v>
      </c>
      <c r="M4062" s="455">
        <v>91</v>
      </c>
      <c r="N4062" s="455">
        <v>211</v>
      </c>
      <c r="O4062" s="455">
        <v>195</v>
      </c>
    </row>
    <row r="4063" spans="1:18">
      <c r="A4063" s="322" t="s">
        <v>305</v>
      </c>
      <c r="C4063" s="325">
        <v>2222120010</v>
      </c>
      <c r="D4063" s="322" t="s">
        <v>1708</v>
      </c>
      <c r="K4063" s="455">
        <v>331223</v>
      </c>
      <c r="M4063" s="455">
        <v>91</v>
      </c>
    </row>
    <row r="4064" spans="1:18">
      <c r="A4064" s="322" t="s">
        <v>305</v>
      </c>
      <c r="C4064" s="325">
        <v>2222120020</v>
      </c>
      <c r="D4064" s="322" t="s">
        <v>1709</v>
      </c>
    </row>
    <row r="4065" spans="1:18">
      <c r="A4065" s="322" t="s">
        <v>305</v>
      </c>
      <c r="C4065" s="325">
        <v>2222120080</v>
      </c>
      <c r="D4065" s="322" t="s">
        <v>1710</v>
      </c>
      <c r="E4065" s="455">
        <v>1137</v>
      </c>
      <c r="F4065" s="455">
        <v>860</v>
      </c>
      <c r="G4065" s="455">
        <v>132</v>
      </c>
    </row>
    <row r="4066" spans="1:18">
      <c r="A4066" s="322" t="s">
        <v>305</v>
      </c>
      <c r="C4066" s="325">
        <v>2222130000</v>
      </c>
      <c r="D4066" s="322" t="s">
        <v>1711</v>
      </c>
      <c r="G4066" s="455">
        <v>3757</v>
      </c>
      <c r="I4066" s="455">
        <v>1024</v>
      </c>
      <c r="L4066" s="455">
        <v>481113</v>
      </c>
      <c r="O4066" s="455">
        <v>341109</v>
      </c>
      <c r="Q4066" s="455">
        <v>197526</v>
      </c>
    </row>
    <row r="4067" spans="1:18">
      <c r="A4067" s="322" t="s">
        <v>305</v>
      </c>
      <c r="C4067" s="325">
        <v>2222145000</v>
      </c>
      <c r="D4067" s="322" t="s">
        <v>1712</v>
      </c>
      <c r="H4067" s="455">
        <v>7425616</v>
      </c>
      <c r="O4067" s="455">
        <v>14990845</v>
      </c>
      <c r="Q4067" s="455">
        <v>1616267</v>
      </c>
      <c r="R4067" s="455">
        <v>1001536</v>
      </c>
    </row>
    <row r="4068" spans="1:18">
      <c r="A4068" s="322" t="s">
        <v>305</v>
      </c>
      <c r="C4068" s="325">
        <v>2222147000</v>
      </c>
      <c r="D4068" s="322" t="s">
        <v>1713</v>
      </c>
    </row>
    <row r="4069" spans="1:18">
      <c r="A4069" s="322" t="s">
        <v>305</v>
      </c>
      <c r="C4069" s="325">
        <v>2222191000</v>
      </c>
      <c r="D4069" s="322" t="s">
        <v>1714</v>
      </c>
      <c r="J4069" s="455">
        <v>32462</v>
      </c>
      <c r="K4069" s="455">
        <v>1100</v>
      </c>
    </row>
    <row r="4070" spans="1:18">
      <c r="A4070" s="322" t="s">
        <v>305</v>
      </c>
      <c r="C4070" s="325">
        <v>2222192000</v>
      </c>
      <c r="D4070" s="322" t="s">
        <v>1715</v>
      </c>
      <c r="L4070" s="455">
        <v>9080</v>
      </c>
    </row>
    <row r="4071" spans="1:18">
      <c r="A4071" s="322" t="s">
        <v>305</v>
      </c>
      <c r="C4071" s="325">
        <v>2222193000</v>
      </c>
      <c r="D4071" s="322" t="s">
        <v>1716</v>
      </c>
      <c r="K4071" s="455">
        <v>1887</v>
      </c>
      <c r="L4071" s="455">
        <v>13311</v>
      </c>
      <c r="M4071" s="455">
        <v>5417</v>
      </c>
      <c r="N4071" s="455">
        <v>2091</v>
      </c>
      <c r="O4071" s="455">
        <v>2447</v>
      </c>
      <c r="P4071" s="455">
        <v>1578</v>
      </c>
    </row>
    <row r="4072" spans="1:18">
      <c r="A4072" s="322" t="s">
        <v>305</v>
      </c>
      <c r="C4072" s="325">
        <v>2222195000</v>
      </c>
      <c r="D4072" s="322" t="s">
        <v>1717</v>
      </c>
    </row>
    <row r="4073" spans="1:18">
      <c r="A4073" s="322" t="s">
        <v>305</v>
      </c>
      <c r="C4073" s="325">
        <v>2222195010</v>
      </c>
      <c r="D4073" s="322" t="s">
        <v>1718</v>
      </c>
    </row>
    <row r="4074" spans="1:18">
      <c r="A4074" s="322" t="s">
        <v>305</v>
      </c>
      <c r="C4074" s="325">
        <v>2222195080</v>
      </c>
      <c r="D4074" s="322" t="s">
        <v>1719</v>
      </c>
    </row>
    <row r="4075" spans="1:18">
      <c r="A4075" s="322" t="s">
        <v>305</v>
      </c>
      <c r="C4075" s="325">
        <v>2222199000</v>
      </c>
      <c r="D4075" s="322" t="s">
        <v>1720</v>
      </c>
    </row>
    <row r="4076" spans="1:18">
      <c r="A4076" s="322" t="s">
        <v>305</v>
      </c>
      <c r="C4076" s="325">
        <v>2222199010</v>
      </c>
      <c r="D4076" s="322" t="s">
        <v>1721</v>
      </c>
    </row>
    <row r="4077" spans="1:18">
      <c r="A4077" s="322" t="s">
        <v>305</v>
      </c>
      <c r="C4077" s="325">
        <v>2222199020</v>
      </c>
      <c r="D4077" s="322" t="s">
        <v>1722</v>
      </c>
    </row>
    <row r="4078" spans="1:18">
      <c r="A4078" s="322" t="s">
        <v>305</v>
      </c>
      <c r="C4078" s="325">
        <v>2222199030</v>
      </c>
      <c r="D4078" s="322" t="s">
        <v>1723</v>
      </c>
    </row>
    <row r="4079" spans="1:18">
      <c r="A4079" s="322" t="s">
        <v>305</v>
      </c>
      <c r="C4079" s="325">
        <v>2223115900</v>
      </c>
      <c r="D4079" s="322" t="s">
        <v>1724</v>
      </c>
    </row>
    <row r="4080" spans="1:18">
      <c r="A4080" s="322" t="s">
        <v>305</v>
      </c>
      <c r="C4080" s="325">
        <v>2223119000</v>
      </c>
      <c r="D4080" s="322" t="s">
        <v>1725</v>
      </c>
    </row>
    <row r="4081" spans="1:18">
      <c r="A4081" s="322" t="s">
        <v>305</v>
      </c>
      <c r="C4081" s="325">
        <v>2221306900</v>
      </c>
      <c r="D4081" s="322" t="s">
        <v>1726</v>
      </c>
    </row>
    <row r="4082" spans="1:18">
      <c r="A4082" s="322" t="s">
        <v>305</v>
      </c>
      <c r="C4082" s="325">
        <v>2223125000</v>
      </c>
      <c r="D4082" s="322" t="s">
        <v>1727</v>
      </c>
    </row>
    <row r="4083" spans="1:18">
      <c r="A4083" s="322" t="s">
        <v>305</v>
      </c>
      <c r="C4083" s="325">
        <v>2223129000</v>
      </c>
      <c r="D4083" s="322" t="s">
        <v>1728</v>
      </c>
    </row>
    <row r="4084" spans="1:18">
      <c r="A4084" s="322" t="s">
        <v>305</v>
      </c>
      <c r="C4084" s="325">
        <v>2223130000</v>
      </c>
      <c r="D4084" s="322" t="s">
        <v>1729</v>
      </c>
    </row>
    <row r="4085" spans="1:18">
      <c r="A4085" s="322" t="s">
        <v>305</v>
      </c>
      <c r="C4085" s="325">
        <v>2223145000</v>
      </c>
      <c r="D4085" s="322" t="s">
        <v>1730</v>
      </c>
      <c r="F4085" s="455">
        <v>509</v>
      </c>
      <c r="I4085" s="455">
        <v>927</v>
      </c>
      <c r="J4085" s="455">
        <v>3423</v>
      </c>
      <c r="K4085" s="455">
        <v>2246</v>
      </c>
      <c r="N4085" s="455">
        <v>246</v>
      </c>
    </row>
    <row r="4086" spans="1:18">
      <c r="A4086" s="322" t="s">
        <v>305</v>
      </c>
      <c r="C4086" s="325">
        <v>2223145010</v>
      </c>
      <c r="D4086" s="322" t="s">
        <v>1731</v>
      </c>
      <c r="F4086" s="455">
        <v>483</v>
      </c>
      <c r="I4086" s="455">
        <v>927</v>
      </c>
      <c r="J4086" s="455">
        <v>3320</v>
      </c>
      <c r="K4086" s="455">
        <v>2058</v>
      </c>
      <c r="N4086" s="455">
        <v>230</v>
      </c>
    </row>
    <row r="4087" spans="1:18">
      <c r="A4087" s="322" t="s">
        <v>305</v>
      </c>
      <c r="C4087" s="325">
        <v>2223145020</v>
      </c>
      <c r="D4087" s="322" t="s">
        <v>1732</v>
      </c>
      <c r="F4087" s="455">
        <v>26</v>
      </c>
      <c r="J4087" s="455">
        <v>103</v>
      </c>
      <c r="K4087" s="455">
        <v>188</v>
      </c>
      <c r="N4087" s="455">
        <v>16</v>
      </c>
    </row>
    <row r="4088" spans="1:18">
      <c r="A4088" s="322" t="s">
        <v>305</v>
      </c>
      <c r="C4088" s="325">
        <v>2223147000</v>
      </c>
      <c r="D4088" s="322" t="s">
        <v>1733</v>
      </c>
      <c r="E4088" s="455">
        <v>59208</v>
      </c>
      <c r="F4088" s="455">
        <v>42304</v>
      </c>
      <c r="G4088" s="455">
        <v>40519</v>
      </c>
      <c r="H4088" s="455">
        <v>23979</v>
      </c>
      <c r="I4088" s="455">
        <v>22632</v>
      </c>
      <c r="J4088" s="455">
        <v>26671</v>
      </c>
      <c r="K4088" s="455">
        <v>16552</v>
      </c>
      <c r="L4088" s="455">
        <v>34108</v>
      </c>
      <c r="M4088" s="455">
        <v>38204</v>
      </c>
      <c r="N4088" s="455">
        <v>45873</v>
      </c>
      <c r="O4088" s="455">
        <v>49775</v>
      </c>
      <c r="P4088" s="455">
        <v>45790</v>
      </c>
      <c r="Q4088" s="455">
        <v>147464</v>
      </c>
      <c r="R4088" s="455">
        <v>122165</v>
      </c>
    </row>
    <row r="4089" spans="1:18">
      <c r="A4089" s="322" t="s">
        <v>305</v>
      </c>
      <c r="C4089" s="325">
        <v>2223195000</v>
      </c>
      <c r="D4089" s="322" t="s">
        <v>1734</v>
      </c>
      <c r="E4089" s="455">
        <v>206057</v>
      </c>
      <c r="F4089" s="455">
        <v>222746</v>
      </c>
      <c r="G4089" s="455">
        <v>145582</v>
      </c>
      <c r="H4089" s="455">
        <v>213133</v>
      </c>
      <c r="I4089" s="455">
        <v>30246</v>
      </c>
      <c r="J4089" s="455">
        <v>34232</v>
      </c>
      <c r="K4089" s="455">
        <v>116900</v>
      </c>
      <c r="L4089" s="455">
        <v>18694</v>
      </c>
      <c r="M4089" s="455">
        <v>29768</v>
      </c>
      <c r="N4089" s="455">
        <v>30272</v>
      </c>
      <c r="O4089" s="455">
        <v>80</v>
      </c>
      <c r="P4089" s="455">
        <v>396</v>
      </c>
    </row>
    <row r="4090" spans="1:18">
      <c r="A4090" s="322" t="s">
        <v>305</v>
      </c>
      <c r="C4090" s="325">
        <v>2223199000</v>
      </c>
      <c r="D4090" s="322" t="s">
        <v>1735</v>
      </c>
    </row>
    <row r="4091" spans="1:18">
      <c r="A4091" s="322" t="s">
        <v>305</v>
      </c>
      <c r="C4091" s="325">
        <v>2223200000</v>
      </c>
      <c r="D4091" s="322" t="s">
        <v>1736</v>
      </c>
    </row>
    <row r="4092" spans="1:18">
      <c r="A4092" s="322" t="s">
        <v>305</v>
      </c>
      <c r="C4092" s="325">
        <v>2229100000</v>
      </c>
      <c r="D4092" s="322" t="s">
        <v>1737</v>
      </c>
      <c r="F4092" s="455">
        <v>27021</v>
      </c>
      <c r="G4092" s="455">
        <v>15476</v>
      </c>
      <c r="H4092" s="455">
        <v>19106</v>
      </c>
      <c r="I4092" s="455">
        <v>12493</v>
      </c>
      <c r="J4092" s="455">
        <v>8773</v>
      </c>
      <c r="K4092" s="455">
        <v>14425</v>
      </c>
      <c r="L4092" s="455">
        <v>6651</v>
      </c>
      <c r="M4092" s="455">
        <v>6982</v>
      </c>
      <c r="N4092" s="455">
        <v>9874</v>
      </c>
      <c r="O4092" s="455">
        <v>5895</v>
      </c>
      <c r="P4092" s="455">
        <v>4671</v>
      </c>
      <c r="Q4092" s="455">
        <v>6821</v>
      </c>
      <c r="R4092" s="455">
        <v>4645</v>
      </c>
    </row>
    <row r="4093" spans="1:18">
      <c r="A4093" s="322" t="s">
        <v>305</v>
      </c>
      <c r="C4093" s="325">
        <v>2229213000</v>
      </c>
      <c r="D4093" s="322" t="s">
        <v>1738</v>
      </c>
      <c r="K4093" s="455">
        <v>10377</v>
      </c>
      <c r="L4093" s="455">
        <v>4700</v>
      </c>
    </row>
    <row r="4094" spans="1:18">
      <c r="A4094" s="322" t="s">
        <v>305</v>
      </c>
      <c r="C4094" s="325">
        <v>2229219000</v>
      </c>
      <c r="D4094" s="322" t="s">
        <v>1739</v>
      </c>
    </row>
    <row r="4095" spans="1:18">
      <c r="A4095" s="322" t="s">
        <v>305</v>
      </c>
      <c r="C4095" s="325">
        <v>2229223000</v>
      </c>
      <c r="D4095" s="322" t="s">
        <v>1740</v>
      </c>
    </row>
    <row r="4096" spans="1:18">
      <c r="A4096" s="322" t="s">
        <v>305</v>
      </c>
      <c r="C4096" s="325">
        <v>2229224000</v>
      </c>
      <c r="D4096" s="322" t="s">
        <v>1741</v>
      </c>
    </row>
    <row r="4097" spans="1:18">
      <c r="A4097" s="322" t="s">
        <v>305</v>
      </c>
      <c r="C4097" s="325">
        <v>2229229000</v>
      </c>
      <c r="D4097" s="322" t="s">
        <v>1742</v>
      </c>
    </row>
    <row r="4098" spans="1:18">
      <c r="A4098" s="322" t="s">
        <v>305</v>
      </c>
      <c r="C4098" s="325">
        <v>2229232000</v>
      </c>
      <c r="D4098" s="322" t="s">
        <v>1743</v>
      </c>
      <c r="J4098" s="455">
        <v>3128</v>
      </c>
      <c r="K4098" s="455">
        <v>94639</v>
      </c>
      <c r="L4098" s="455">
        <v>8507</v>
      </c>
    </row>
    <row r="4099" spans="1:18">
      <c r="A4099" s="322" t="s">
        <v>305</v>
      </c>
      <c r="C4099" s="325">
        <v>2229234000</v>
      </c>
      <c r="D4099" s="322" t="s">
        <v>1744</v>
      </c>
    </row>
    <row r="4100" spans="1:18">
      <c r="A4100" s="322" t="s">
        <v>305</v>
      </c>
      <c r="C4100" s="325">
        <v>2229235000</v>
      </c>
      <c r="D4100" s="322" t="s">
        <v>1745</v>
      </c>
    </row>
    <row r="4101" spans="1:18">
      <c r="A4101" s="322" t="s">
        <v>305</v>
      </c>
      <c r="C4101" s="325">
        <v>2229239000</v>
      </c>
      <c r="D4101" s="322" t="s">
        <v>1746</v>
      </c>
      <c r="E4101" s="455">
        <v>1206</v>
      </c>
      <c r="F4101" s="455">
        <v>40745</v>
      </c>
      <c r="G4101" s="455">
        <v>105933</v>
      </c>
      <c r="H4101" s="455">
        <v>84419</v>
      </c>
      <c r="I4101" s="455">
        <v>32146</v>
      </c>
    </row>
    <row r="4102" spans="1:18">
      <c r="A4102" s="322" t="s">
        <v>305</v>
      </c>
      <c r="C4102" s="325">
        <v>2229240000</v>
      </c>
      <c r="D4102" s="322" t="s">
        <v>1747</v>
      </c>
    </row>
    <row r="4103" spans="1:18">
      <c r="A4103" s="322" t="s">
        <v>305</v>
      </c>
      <c r="C4103" s="325">
        <v>2229250000</v>
      </c>
      <c r="D4103" s="322" t="s">
        <v>1748</v>
      </c>
    </row>
    <row r="4104" spans="1:18">
      <c r="A4104" s="322" t="s">
        <v>305</v>
      </c>
      <c r="C4104" s="325">
        <v>2229261000</v>
      </c>
      <c r="D4104" s="322" t="s">
        <v>1749</v>
      </c>
      <c r="E4104" s="455">
        <v>134335</v>
      </c>
      <c r="F4104" s="455">
        <v>127691</v>
      </c>
      <c r="G4104" s="455">
        <v>17945</v>
      </c>
      <c r="H4104" s="455">
        <v>5704</v>
      </c>
      <c r="I4104" s="455">
        <v>5901</v>
      </c>
      <c r="J4104" s="455">
        <v>6694</v>
      </c>
      <c r="K4104" s="455">
        <v>9021</v>
      </c>
      <c r="L4104" s="455">
        <v>22102</v>
      </c>
      <c r="M4104" s="455">
        <v>8665</v>
      </c>
      <c r="N4104" s="455">
        <v>13293</v>
      </c>
      <c r="O4104" s="455">
        <v>9214</v>
      </c>
      <c r="P4104" s="455">
        <v>4159</v>
      </c>
      <c r="Q4104" s="455">
        <v>5607</v>
      </c>
    </row>
    <row r="4105" spans="1:18">
      <c r="A4105" s="322" t="s">
        <v>305</v>
      </c>
      <c r="C4105" s="325">
        <v>2222192500</v>
      </c>
      <c r="D4105" s="322" t="s">
        <v>1750</v>
      </c>
      <c r="Q4105" s="455">
        <v>290</v>
      </c>
      <c r="R4105" s="455">
        <v>743</v>
      </c>
    </row>
    <row r="4106" spans="1:18">
      <c r="A4106" s="322" t="s">
        <v>305</v>
      </c>
      <c r="C4106" s="325">
        <v>2229262000</v>
      </c>
      <c r="D4106" s="322" t="s">
        <v>1751</v>
      </c>
      <c r="N4106" s="455">
        <v>41500</v>
      </c>
      <c r="O4106" s="455">
        <v>14850</v>
      </c>
    </row>
    <row r="4107" spans="1:18">
      <c r="A4107" s="322" t="s">
        <v>305</v>
      </c>
      <c r="C4107" s="325">
        <v>2229291500</v>
      </c>
      <c r="D4107" s="322" t="s">
        <v>1752</v>
      </c>
      <c r="O4107" s="455">
        <v>130</v>
      </c>
    </row>
    <row r="4108" spans="1:18">
      <c r="A4108" s="322" t="s">
        <v>305</v>
      </c>
      <c r="C4108" s="325">
        <v>2229295000</v>
      </c>
      <c r="D4108" s="322" t="s">
        <v>1753</v>
      </c>
      <c r="I4108" s="455">
        <v>90</v>
      </c>
      <c r="N4108" s="455">
        <v>420</v>
      </c>
    </row>
    <row r="4109" spans="1:18">
      <c r="A4109" s="322" t="s">
        <v>305</v>
      </c>
      <c r="C4109" s="325">
        <v>2229299000</v>
      </c>
      <c r="D4109" s="322" t="s">
        <v>1754</v>
      </c>
    </row>
    <row r="4110" spans="1:18">
      <c r="A4110" s="322" t="s">
        <v>305</v>
      </c>
      <c r="C4110" s="325">
        <v>2229911000</v>
      </c>
      <c r="D4110" s="322" t="s">
        <v>1755</v>
      </c>
    </row>
    <row r="4111" spans="1:18">
      <c r="A4111" s="322" t="s">
        <v>305</v>
      </c>
      <c r="C4111" s="325">
        <v>2229912500</v>
      </c>
      <c r="D4111" s="322" t="s">
        <v>1756</v>
      </c>
      <c r="Q4111" s="455">
        <v>528</v>
      </c>
    </row>
    <row r="4112" spans="1:18">
      <c r="A4112" s="322" t="s">
        <v>305</v>
      </c>
      <c r="C4112" s="325">
        <v>2229913000</v>
      </c>
      <c r="D4112" s="322" t="s">
        <v>1757</v>
      </c>
    </row>
    <row r="4113" spans="1:18">
      <c r="A4113" s="322" t="s">
        <v>305</v>
      </c>
      <c r="C4113" s="325">
        <v>2229914000</v>
      </c>
      <c r="D4113" s="322" t="s">
        <v>1758</v>
      </c>
    </row>
    <row r="4114" spans="1:18">
      <c r="A4114" s="322" t="s">
        <v>305</v>
      </c>
      <c r="C4114" s="325">
        <v>2229916000</v>
      </c>
      <c r="D4114" s="322" t="s">
        <v>1759</v>
      </c>
    </row>
    <row r="4115" spans="1:18">
      <c r="A4115" s="322" t="s">
        <v>305</v>
      </c>
      <c r="C4115" s="325">
        <v>2229918000</v>
      </c>
      <c r="D4115" s="322" t="s">
        <v>1760</v>
      </c>
    </row>
    <row r="4116" spans="1:18">
      <c r="A4116" s="322" t="s">
        <v>305</v>
      </c>
      <c r="C4116" s="325">
        <v>2229919300</v>
      </c>
      <c r="D4116" s="322" t="s">
        <v>1761</v>
      </c>
    </row>
    <row r="4117" spans="1:18">
      <c r="A4117" s="322" t="s">
        <v>305</v>
      </c>
      <c r="C4117" s="325">
        <v>2229919700</v>
      </c>
      <c r="D4117" s="322" t="s">
        <v>1762</v>
      </c>
    </row>
    <row r="4118" spans="1:18">
      <c r="A4118" s="322" t="s">
        <v>305</v>
      </c>
      <c r="C4118" s="325">
        <v>2311115000</v>
      </c>
      <c r="D4118" s="322" t="s">
        <v>1763</v>
      </c>
    </row>
    <row r="4119" spans="1:18">
      <c r="A4119" s="322" t="s">
        <v>305</v>
      </c>
      <c r="C4119" s="325">
        <v>2311129000</v>
      </c>
      <c r="D4119" s="322" t="s">
        <v>1764</v>
      </c>
    </row>
    <row r="4120" spans="1:18">
      <c r="A4120" s="322" t="s">
        <v>305</v>
      </c>
      <c r="C4120" s="325">
        <v>2312115000</v>
      </c>
      <c r="D4120" s="322" t="s">
        <v>1765</v>
      </c>
    </row>
    <row r="4121" spans="1:18">
      <c r="A4121" s="322" t="s">
        <v>305</v>
      </c>
      <c r="C4121" s="325">
        <v>2312119000</v>
      </c>
      <c r="D4121" s="322" t="s">
        <v>1766</v>
      </c>
      <c r="M4121" s="455">
        <v>97</v>
      </c>
      <c r="O4121" s="455">
        <v>220</v>
      </c>
      <c r="P4121" s="455">
        <v>1950</v>
      </c>
    </row>
    <row r="4122" spans="1:18">
      <c r="A4122" s="322" t="s">
        <v>305</v>
      </c>
      <c r="C4122" s="325">
        <v>2312121000</v>
      </c>
      <c r="D4122" s="322" t="s">
        <v>1767</v>
      </c>
    </row>
    <row r="4123" spans="1:18">
      <c r="A4123" s="322" t="s">
        <v>305</v>
      </c>
      <c r="C4123" s="325">
        <v>2312123000</v>
      </c>
      <c r="D4123" s="322" t="s">
        <v>1768</v>
      </c>
      <c r="E4123" s="455">
        <v>45176</v>
      </c>
      <c r="F4123" s="455">
        <v>34892</v>
      </c>
      <c r="G4123" s="455">
        <v>67451</v>
      </c>
      <c r="H4123" s="455">
        <v>55921</v>
      </c>
      <c r="I4123" s="455">
        <v>33129</v>
      </c>
      <c r="J4123" s="455">
        <v>3724</v>
      </c>
      <c r="K4123" s="455">
        <v>2984</v>
      </c>
      <c r="L4123" s="455">
        <v>9029</v>
      </c>
      <c r="M4123" s="455">
        <v>9408</v>
      </c>
      <c r="N4123" s="455">
        <v>10960</v>
      </c>
      <c r="O4123" s="455">
        <v>13543</v>
      </c>
      <c r="P4123" s="455">
        <v>17317</v>
      </c>
      <c r="Q4123" s="455">
        <v>13462</v>
      </c>
      <c r="R4123" s="455">
        <v>5847</v>
      </c>
    </row>
    <row r="4124" spans="1:18">
      <c r="A4124" s="322" t="s">
        <v>305</v>
      </c>
      <c r="C4124" s="325">
        <v>2312125000</v>
      </c>
      <c r="D4124" s="322" t="s">
        <v>1769</v>
      </c>
    </row>
    <row r="4125" spans="1:18">
      <c r="A4125" s="322" t="s">
        <v>305</v>
      </c>
      <c r="C4125" s="325">
        <v>2312127000</v>
      </c>
      <c r="D4125" s="322" t="s">
        <v>1770</v>
      </c>
      <c r="J4125" s="455">
        <v>224</v>
      </c>
      <c r="K4125" s="455">
        <v>64</v>
      </c>
      <c r="L4125" s="455">
        <v>7</v>
      </c>
      <c r="M4125" s="455">
        <v>49</v>
      </c>
      <c r="N4125" s="455">
        <v>91</v>
      </c>
      <c r="O4125" s="455">
        <v>394</v>
      </c>
      <c r="P4125" s="455">
        <v>10</v>
      </c>
    </row>
    <row r="4126" spans="1:18">
      <c r="A4126" s="322" t="s">
        <v>305</v>
      </c>
      <c r="C4126" s="325">
        <v>2312133000</v>
      </c>
      <c r="D4126" s="322" t="s">
        <v>1771</v>
      </c>
      <c r="L4126" s="455">
        <v>459</v>
      </c>
      <c r="M4126" s="455">
        <v>189974</v>
      </c>
    </row>
    <row r="4127" spans="1:18">
      <c r="A4127" s="322" t="s">
        <v>305</v>
      </c>
      <c r="C4127" s="325">
        <v>2312135000</v>
      </c>
      <c r="D4127" s="322" t="s">
        <v>1772</v>
      </c>
    </row>
    <row r="4128" spans="1:18">
      <c r="A4128" s="322" t="s">
        <v>305</v>
      </c>
      <c r="C4128" s="325">
        <v>2312139000</v>
      </c>
      <c r="D4128" s="322" t="s">
        <v>1773</v>
      </c>
    </row>
    <row r="4129" spans="1:13">
      <c r="A4129" s="322" t="s">
        <v>305</v>
      </c>
      <c r="C4129" s="325">
        <v>2313111000</v>
      </c>
      <c r="D4129" s="322" t="s">
        <v>1774</v>
      </c>
    </row>
    <row r="4130" spans="1:13">
      <c r="A4130" s="322" t="s">
        <v>305</v>
      </c>
      <c r="C4130" s="325">
        <v>2313114000</v>
      </c>
      <c r="D4130" s="322" t="s">
        <v>1775</v>
      </c>
    </row>
    <row r="4131" spans="1:13">
      <c r="A4131" s="322" t="s">
        <v>305</v>
      </c>
      <c r="C4131" s="325">
        <v>2313115000</v>
      </c>
      <c r="D4131" s="322" t="s">
        <v>1776</v>
      </c>
      <c r="E4131" s="455">
        <v>7312601</v>
      </c>
    </row>
    <row r="4132" spans="1:13">
      <c r="A4132" s="322" t="s">
        <v>305</v>
      </c>
      <c r="C4132" s="325">
        <v>2314129700</v>
      </c>
      <c r="D4132" s="322" t="s">
        <v>1777</v>
      </c>
    </row>
    <row r="4133" spans="1:13">
      <c r="A4133" s="322" t="s">
        <v>305</v>
      </c>
      <c r="C4133" s="325">
        <v>2229299500</v>
      </c>
      <c r="D4133" s="322" t="s">
        <v>1778</v>
      </c>
    </row>
    <row r="4134" spans="1:13">
      <c r="A4134" s="322" t="s">
        <v>305</v>
      </c>
      <c r="C4134" s="325">
        <v>2313136000</v>
      </c>
      <c r="D4134" s="322" t="s">
        <v>1779</v>
      </c>
    </row>
    <row r="4135" spans="1:13">
      <c r="A4135" s="322" t="s">
        <v>305</v>
      </c>
      <c r="C4135" s="325">
        <v>2313139000</v>
      </c>
      <c r="D4135" s="322" t="s">
        <v>1780</v>
      </c>
    </row>
    <row r="4136" spans="1:13">
      <c r="A4136" s="322" t="s">
        <v>305</v>
      </c>
      <c r="C4136" s="325">
        <v>2314116200</v>
      </c>
      <c r="D4136" s="322" t="s">
        <v>1781</v>
      </c>
    </row>
    <row r="4137" spans="1:13">
      <c r="A4137" s="322" t="s">
        <v>305</v>
      </c>
      <c r="C4137" s="325">
        <v>2314121000</v>
      </c>
      <c r="D4137" s="322" t="s">
        <v>1782</v>
      </c>
    </row>
    <row r="4138" spans="1:13">
      <c r="A4138" s="322" t="s">
        <v>305</v>
      </c>
      <c r="C4138" s="325">
        <v>2314121700</v>
      </c>
      <c r="D4138" s="322" t="s">
        <v>1783</v>
      </c>
    </row>
    <row r="4139" spans="1:13">
      <c r="A4139" s="322" t="s">
        <v>305</v>
      </c>
      <c r="C4139" s="325">
        <v>2319111000</v>
      </c>
      <c r="D4139" s="322" t="s">
        <v>1784</v>
      </c>
    </row>
    <row r="4140" spans="1:13">
      <c r="A4140" s="322" t="s">
        <v>305</v>
      </c>
      <c r="C4140" s="325">
        <v>2319233000</v>
      </c>
      <c r="D4140" s="322" t="s">
        <v>1785</v>
      </c>
    </row>
    <row r="4141" spans="1:13">
      <c r="A4141" s="322" t="s">
        <v>305</v>
      </c>
      <c r="C4141" s="325">
        <v>2319240000</v>
      </c>
      <c r="D4141" s="322" t="s">
        <v>1786</v>
      </c>
    </row>
    <row r="4142" spans="1:13">
      <c r="A4142" s="322" t="s">
        <v>305</v>
      </c>
      <c r="C4142" s="325">
        <v>2319250000</v>
      </c>
      <c r="D4142" s="322" t="s">
        <v>1787</v>
      </c>
      <c r="M4142" s="455">
        <v>62200</v>
      </c>
    </row>
    <row r="4143" spans="1:13">
      <c r="A4143" s="322" t="s">
        <v>305</v>
      </c>
      <c r="C4143" s="325">
        <v>2319269000</v>
      </c>
      <c r="D4143" s="322" t="s">
        <v>1788</v>
      </c>
    </row>
    <row r="4144" spans="1:13">
      <c r="A4144" s="322" t="s">
        <v>305</v>
      </c>
      <c r="C4144" s="325">
        <v>2320129000</v>
      </c>
      <c r="D4144" s="322" t="s">
        <v>1789</v>
      </c>
    </row>
    <row r="4145" spans="1:4">
      <c r="A4145" s="322" t="s">
        <v>305</v>
      </c>
      <c r="C4145" s="325">
        <v>2320130000</v>
      </c>
      <c r="D4145" s="322" t="s">
        <v>1790</v>
      </c>
    </row>
    <row r="4146" spans="1:4">
      <c r="A4146" s="322" t="s">
        <v>305</v>
      </c>
      <c r="C4146" s="325">
        <v>2320130010</v>
      </c>
      <c r="D4146" s="322" t="s">
        <v>1791</v>
      </c>
    </row>
    <row r="4147" spans="1:4">
      <c r="A4147" s="322" t="s">
        <v>305</v>
      </c>
      <c r="C4147" s="325">
        <v>2320130080</v>
      </c>
      <c r="D4147" s="322" t="s">
        <v>1792</v>
      </c>
    </row>
    <row r="4148" spans="1:4">
      <c r="A4148" s="322" t="s">
        <v>305</v>
      </c>
      <c r="C4148" s="325">
        <v>2331105000</v>
      </c>
      <c r="D4148" s="322" t="s">
        <v>1793</v>
      </c>
    </row>
    <row r="4149" spans="1:4">
      <c r="A4149" s="322" t="s">
        <v>305</v>
      </c>
      <c r="C4149" s="325">
        <v>2331105300</v>
      </c>
      <c r="D4149" s="322" t="s">
        <v>1794</v>
      </c>
    </row>
    <row r="4150" spans="1:4">
      <c r="A4150" s="322" t="s">
        <v>305</v>
      </c>
      <c r="C4150" s="325">
        <v>2331105700</v>
      </c>
      <c r="D4150" s="322" t="s">
        <v>1795</v>
      </c>
    </row>
    <row r="4151" spans="1:4">
      <c r="A4151" s="322" t="s">
        <v>305</v>
      </c>
      <c r="C4151" s="325">
        <v>2331107100</v>
      </c>
      <c r="D4151" s="322" t="s">
        <v>1796</v>
      </c>
    </row>
    <row r="4152" spans="1:4">
      <c r="A4152" s="322" t="s">
        <v>305</v>
      </c>
      <c r="C4152" s="325">
        <v>2331107500</v>
      </c>
      <c r="D4152" s="322" t="s">
        <v>1797</v>
      </c>
    </row>
    <row r="4153" spans="1:4">
      <c r="A4153" s="322" t="s">
        <v>305</v>
      </c>
      <c r="C4153" s="325">
        <v>2314117000</v>
      </c>
      <c r="D4153" s="322" t="s">
        <v>1798</v>
      </c>
    </row>
    <row r="4154" spans="1:4">
      <c r="A4154" s="322" t="s">
        <v>305</v>
      </c>
      <c r="C4154" s="325">
        <v>2331107900</v>
      </c>
      <c r="D4154" s="322" t="s">
        <v>1799</v>
      </c>
    </row>
    <row r="4155" spans="1:4">
      <c r="A4155" s="322" t="s">
        <v>305</v>
      </c>
      <c r="C4155" s="325">
        <v>2332111000</v>
      </c>
      <c r="D4155" s="322" t="s">
        <v>1800</v>
      </c>
    </row>
    <row r="4156" spans="1:4">
      <c r="A4156" s="322" t="s">
        <v>305</v>
      </c>
      <c r="C4156" s="325">
        <v>2314122000</v>
      </c>
      <c r="D4156" s="322" t="s">
        <v>1801</v>
      </c>
    </row>
    <row r="4157" spans="1:4">
      <c r="A4157" s="322" t="s">
        <v>305</v>
      </c>
      <c r="C4157" s="325">
        <v>2332125000</v>
      </c>
      <c r="D4157" s="322" t="s">
        <v>1802</v>
      </c>
    </row>
    <row r="4158" spans="1:4">
      <c r="A4158" s="322" t="s">
        <v>305</v>
      </c>
      <c r="C4158" s="325">
        <v>2332130000</v>
      </c>
      <c r="D4158" s="322" t="s">
        <v>1803</v>
      </c>
    </row>
    <row r="4159" spans="1:4">
      <c r="A4159" s="322" t="s">
        <v>305</v>
      </c>
      <c r="C4159" s="325">
        <v>2341113000</v>
      </c>
      <c r="D4159" s="322" t="s">
        <v>1804</v>
      </c>
    </row>
    <row r="4160" spans="1:4">
      <c r="A4160" s="322" t="s">
        <v>305</v>
      </c>
      <c r="C4160" s="325">
        <v>2341121000</v>
      </c>
      <c r="D4160" s="322" t="s">
        <v>1805</v>
      </c>
    </row>
    <row r="4161" spans="1:11">
      <c r="A4161" s="322" t="s">
        <v>305</v>
      </c>
      <c r="C4161" s="325">
        <v>2341123000</v>
      </c>
      <c r="D4161" s="322" t="s">
        <v>1806</v>
      </c>
    </row>
    <row r="4162" spans="1:11">
      <c r="A4162" s="322" t="s">
        <v>305</v>
      </c>
      <c r="C4162" s="325">
        <v>2341125000</v>
      </c>
      <c r="D4162" s="322" t="s">
        <v>1807</v>
      </c>
    </row>
    <row r="4163" spans="1:11">
      <c r="A4163" s="322" t="s">
        <v>305</v>
      </c>
      <c r="C4163" s="325">
        <v>2341133000</v>
      </c>
      <c r="D4163" s="322" t="s">
        <v>1808</v>
      </c>
    </row>
    <row r="4164" spans="1:11">
      <c r="A4164" s="322" t="s">
        <v>305</v>
      </c>
      <c r="C4164" s="325">
        <v>2341135000</v>
      </c>
      <c r="D4164" s="322" t="s">
        <v>1809</v>
      </c>
    </row>
    <row r="4165" spans="1:11">
      <c r="A4165" s="322" t="s">
        <v>305</v>
      </c>
      <c r="C4165" s="325">
        <v>2342105000</v>
      </c>
      <c r="D4165" s="322" t="s">
        <v>1810</v>
      </c>
    </row>
    <row r="4166" spans="1:11">
      <c r="A4166" s="322" t="s">
        <v>305</v>
      </c>
      <c r="C4166" s="325">
        <v>2320110000</v>
      </c>
      <c r="D4166" s="322" t="s">
        <v>1811</v>
      </c>
    </row>
    <row r="4167" spans="1:11">
      <c r="A4167" s="322" t="s">
        <v>305</v>
      </c>
      <c r="C4167" s="325">
        <v>2349123000</v>
      </c>
      <c r="D4167" s="322" t="s">
        <v>1812</v>
      </c>
    </row>
    <row r="4168" spans="1:11">
      <c r="A4168" s="322" t="s">
        <v>305</v>
      </c>
      <c r="C4168" s="325">
        <v>2349125000</v>
      </c>
      <c r="D4168" s="322" t="s">
        <v>1813</v>
      </c>
    </row>
    <row r="4169" spans="1:11">
      <c r="A4169" s="322" t="s">
        <v>305</v>
      </c>
      <c r="C4169" s="325">
        <v>2349125500</v>
      </c>
      <c r="D4169" s="322" t="s">
        <v>1814</v>
      </c>
    </row>
    <row r="4170" spans="1:11">
      <c r="A4170" s="322" t="s">
        <v>305</v>
      </c>
      <c r="C4170" s="325">
        <v>2349125900</v>
      </c>
      <c r="D4170" s="322" t="s">
        <v>1815</v>
      </c>
    </row>
    <row r="4171" spans="1:11">
      <c r="A4171" s="322" t="s">
        <v>305</v>
      </c>
      <c r="C4171" s="325">
        <v>2362105000</v>
      </c>
      <c r="D4171" s="322" t="s">
        <v>1816</v>
      </c>
    </row>
    <row r="4172" spans="1:11">
      <c r="A4172" s="322" t="s">
        <v>305</v>
      </c>
      <c r="C4172" s="325">
        <v>2351110000</v>
      </c>
      <c r="D4172" s="322" t="s">
        <v>1817</v>
      </c>
    </row>
    <row r="4173" spans="1:11">
      <c r="A4173" s="322" t="s">
        <v>305</v>
      </c>
      <c r="C4173" s="325">
        <v>2351121000</v>
      </c>
      <c r="D4173" s="322" t="s">
        <v>1818</v>
      </c>
    </row>
    <row r="4174" spans="1:11">
      <c r="A4174" s="322" t="s">
        <v>305</v>
      </c>
      <c r="C4174" s="325">
        <v>2331101000</v>
      </c>
      <c r="D4174" s="322" t="s">
        <v>1819</v>
      </c>
    </row>
    <row r="4175" spans="1:11">
      <c r="A4175" s="322" t="s">
        <v>305</v>
      </c>
      <c r="C4175" s="325">
        <v>2352103300</v>
      </c>
      <c r="D4175" s="322" t="s">
        <v>1820</v>
      </c>
    </row>
    <row r="4176" spans="1:11">
      <c r="A4176" s="322" t="s">
        <v>305</v>
      </c>
      <c r="C4176" s="325">
        <v>2352103500</v>
      </c>
      <c r="D4176" s="322" t="s">
        <v>1821</v>
      </c>
      <c r="J4176" s="455">
        <v>133872</v>
      </c>
      <c r="K4176" s="455">
        <v>77600</v>
      </c>
    </row>
    <row r="4177" spans="1:17">
      <c r="A4177" s="322" t="s">
        <v>305</v>
      </c>
      <c r="C4177" s="325">
        <v>2352200000</v>
      </c>
      <c r="D4177" s="322" t="s">
        <v>1822</v>
      </c>
    </row>
    <row r="4178" spans="1:17">
      <c r="A4178" s="322" t="s">
        <v>305</v>
      </c>
      <c r="C4178" s="325">
        <v>2361113000</v>
      </c>
      <c r="D4178" s="322" t="s">
        <v>1823</v>
      </c>
      <c r="J4178" s="455">
        <v>181558</v>
      </c>
      <c r="K4178" s="455">
        <v>284380</v>
      </c>
      <c r="Q4178" s="455">
        <v>1567828</v>
      </c>
    </row>
    <row r="4179" spans="1:17">
      <c r="A4179" s="322" t="s">
        <v>305</v>
      </c>
      <c r="C4179" s="325">
        <v>2361113010</v>
      </c>
      <c r="D4179" s="322" t="s">
        <v>1824</v>
      </c>
      <c r="Q4179" s="455">
        <v>1567828</v>
      </c>
    </row>
    <row r="4180" spans="1:17">
      <c r="A4180" s="322" t="s">
        <v>305</v>
      </c>
      <c r="C4180" s="325">
        <v>2361113080</v>
      </c>
      <c r="D4180" s="322" t="s">
        <v>1825</v>
      </c>
      <c r="J4180" s="455">
        <v>181558</v>
      </c>
      <c r="K4180" s="455">
        <v>284380</v>
      </c>
    </row>
    <row r="4181" spans="1:17">
      <c r="A4181" s="322" t="s">
        <v>305</v>
      </c>
      <c r="C4181" s="325">
        <v>2361115000</v>
      </c>
      <c r="D4181" s="322" t="s">
        <v>1826</v>
      </c>
      <c r="E4181" s="455">
        <v>43017793</v>
      </c>
      <c r="F4181" s="455">
        <v>55211884</v>
      </c>
      <c r="G4181" s="455">
        <v>64889742</v>
      </c>
      <c r="H4181" s="455">
        <v>29500496</v>
      </c>
      <c r="I4181" s="455">
        <v>16985631</v>
      </c>
      <c r="J4181" s="455">
        <v>11642590</v>
      </c>
    </row>
    <row r="4182" spans="1:17">
      <c r="A4182" s="322" t="s">
        <v>305</v>
      </c>
      <c r="C4182" s="325">
        <v>2361120000</v>
      </c>
      <c r="D4182" s="322" t="s">
        <v>1827</v>
      </c>
      <c r="O4182" s="455">
        <v>7</v>
      </c>
    </row>
    <row r="4183" spans="1:17">
      <c r="A4183" s="322" t="s">
        <v>305</v>
      </c>
      <c r="C4183" s="325">
        <v>2361200000</v>
      </c>
      <c r="D4183" s="322" t="s">
        <v>1828</v>
      </c>
    </row>
    <row r="4184" spans="1:17">
      <c r="A4184" s="322" t="s">
        <v>305</v>
      </c>
      <c r="C4184" s="325">
        <v>2363100000</v>
      </c>
      <c r="D4184" s="322" t="s">
        <v>1829</v>
      </c>
      <c r="J4184" s="455">
        <v>10054851</v>
      </c>
      <c r="K4184" s="455">
        <v>5120414</v>
      </c>
      <c r="L4184" s="455">
        <v>293400</v>
      </c>
      <c r="O4184" s="455">
        <v>343080</v>
      </c>
    </row>
    <row r="4185" spans="1:17">
      <c r="A4185" s="322" t="s">
        <v>305</v>
      </c>
      <c r="C4185" s="325">
        <v>2364100000</v>
      </c>
      <c r="D4185" s="322" t="s">
        <v>1830</v>
      </c>
      <c r="J4185" s="455">
        <v>716276</v>
      </c>
      <c r="K4185" s="455">
        <v>943536</v>
      </c>
      <c r="L4185" s="455">
        <v>60960</v>
      </c>
      <c r="M4185" s="455">
        <v>6300</v>
      </c>
    </row>
    <row r="4186" spans="1:17">
      <c r="A4186" s="322" t="s">
        <v>305</v>
      </c>
      <c r="C4186" s="325">
        <v>2365110000</v>
      </c>
      <c r="D4186" s="322" t="s">
        <v>1831</v>
      </c>
    </row>
    <row r="4187" spans="1:17">
      <c r="A4187" s="322" t="s">
        <v>305</v>
      </c>
      <c r="C4187" s="325">
        <v>2365124000</v>
      </c>
      <c r="D4187" s="322" t="s">
        <v>1832</v>
      </c>
    </row>
    <row r="4188" spans="1:17">
      <c r="A4188" s="322" t="s">
        <v>305</v>
      </c>
      <c r="C4188" s="325">
        <v>2369193000</v>
      </c>
      <c r="D4188" s="322" t="s">
        <v>1833</v>
      </c>
    </row>
    <row r="4189" spans="1:17">
      <c r="A4189" s="322" t="s">
        <v>305</v>
      </c>
      <c r="C4189" s="325">
        <v>2369198000</v>
      </c>
      <c r="D4189" s="322" t="s">
        <v>1834</v>
      </c>
    </row>
    <row r="4190" spans="1:17">
      <c r="A4190" s="322" t="s">
        <v>305</v>
      </c>
      <c r="C4190" s="325">
        <v>2370110000</v>
      </c>
      <c r="D4190" s="322" t="s">
        <v>1835</v>
      </c>
      <c r="M4190" s="455">
        <v>9735</v>
      </c>
      <c r="N4190" s="455">
        <v>8500</v>
      </c>
      <c r="Q4190" s="455">
        <v>34401</v>
      </c>
    </row>
    <row r="4191" spans="1:17">
      <c r="A4191" s="322" t="s">
        <v>305</v>
      </c>
      <c r="C4191" s="325">
        <v>2370121000</v>
      </c>
      <c r="D4191" s="322" t="s">
        <v>1836</v>
      </c>
    </row>
    <row r="4192" spans="1:17">
      <c r="A4192" s="322" t="s">
        <v>305</v>
      </c>
      <c r="C4192" s="325">
        <v>2370123000</v>
      </c>
      <c r="D4192" s="322" t="s">
        <v>1837</v>
      </c>
    </row>
    <row r="4193" spans="1:18">
      <c r="A4193" s="322" t="s">
        <v>305</v>
      </c>
      <c r="C4193" s="325">
        <v>2370126000</v>
      </c>
      <c r="D4193" s="322" t="s">
        <v>1838</v>
      </c>
      <c r="E4193" s="455">
        <v>284000</v>
      </c>
      <c r="F4193" s="455">
        <v>132800</v>
      </c>
      <c r="G4193" s="455">
        <v>238200</v>
      </c>
      <c r="H4193" s="455">
        <v>10000</v>
      </c>
      <c r="I4193" s="455">
        <v>4166</v>
      </c>
      <c r="J4193" s="455">
        <v>13000</v>
      </c>
      <c r="K4193" s="455">
        <v>1830</v>
      </c>
      <c r="N4193" s="455">
        <v>5000</v>
      </c>
      <c r="P4193" s="455">
        <v>24000</v>
      </c>
      <c r="Q4193" s="455">
        <v>41920</v>
      </c>
      <c r="R4193" s="455">
        <v>47670</v>
      </c>
    </row>
    <row r="4194" spans="1:18">
      <c r="A4194" s="322" t="s">
        <v>305</v>
      </c>
      <c r="C4194" s="325">
        <v>2370127000</v>
      </c>
      <c r="D4194" s="322" t="s">
        <v>1839</v>
      </c>
    </row>
    <row r="4195" spans="1:18">
      <c r="A4195" s="322" t="s">
        <v>305</v>
      </c>
      <c r="C4195" s="325">
        <v>2370128000</v>
      </c>
      <c r="D4195" s="322" t="s">
        <v>1840</v>
      </c>
    </row>
    <row r="4196" spans="1:18">
      <c r="A4196" s="322" t="s">
        <v>305</v>
      </c>
      <c r="C4196" s="325">
        <v>2391123000</v>
      </c>
      <c r="D4196" s="322" t="s">
        <v>1841</v>
      </c>
    </row>
    <row r="4197" spans="1:18">
      <c r="A4197" s="322" t="s">
        <v>305</v>
      </c>
      <c r="C4197" s="325">
        <v>2391125000</v>
      </c>
      <c r="D4197" s="322" t="s">
        <v>1842</v>
      </c>
    </row>
    <row r="4198" spans="1:18">
      <c r="A4198" s="322" t="s">
        <v>305</v>
      </c>
      <c r="C4198" s="325">
        <v>2399125300</v>
      </c>
      <c r="D4198" s="322" t="s">
        <v>1843</v>
      </c>
      <c r="E4198" s="455">
        <v>4384404</v>
      </c>
      <c r="F4198" s="455">
        <v>4324457</v>
      </c>
      <c r="G4198" s="455">
        <v>7579000</v>
      </c>
      <c r="H4198" s="455">
        <v>6620037</v>
      </c>
      <c r="I4198" s="455">
        <v>8880</v>
      </c>
    </row>
    <row r="4199" spans="1:18">
      <c r="A4199" s="322" t="s">
        <v>305</v>
      </c>
      <c r="C4199" s="325">
        <v>2399125500</v>
      </c>
      <c r="D4199" s="322" t="s">
        <v>1844</v>
      </c>
    </row>
    <row r="4200" spans="1:18">
      <c r="A4200" s="322" t="s">
        <v>305</v>
      </c>
      <c r="C4200" s="325">
        <v>2399125900</v>
      </c>
      <c r="D4200" s="322" t="s">
        <v>1845</v>
      </c>
      <c r="J4200" s="455">
        <v>3310166</v>
      </c>
      <c r="K4200" s="455">
        <v>573098</v>
      </c>
    </row>
    <row r="4201" spans="1:18">
      <c r="A4201" s="322" t="s">
        <v>305</v>
      </c>
      <c r="C4201" s="325">
        <v>2399129000</v>
      </c>
      <c r="D4201" s="322" t="s">
        <v>1846</v>
      </c>
      <c r="E4201" s="455">
        <v>26805885</v>
      </c>
      <c r="F4201" s="455">
        <v>19824165</v>
      </c>
      <c r="G4201" s="455">
        <v>29971919</v>
      </c>
      <c r="H4201" s="455">
        <v>29458936</v>
      </c>
      <c r="I4201" s="455">
        <v>34876691</v>
      </c>
      <c r="J4201" s="455">
        <v>35689925</v>
      </c>
      <c r="K4201" s="455">
        <v>12180892</v>
      </c>
    </row>
    <row r="4202" spans="1:18">
      <c r="A4202" s="322" t="s">
        <v>305</v>
      </c>
      <c r="C4202" s="325">
        <v>2399131000</v>
      </c>
      <c r="D4202" s="322" t="s">
        <v>1847</v>
      </c>
    </row>
    <row r="4203" spans="1:18">
      <c r="A4203" s="322" t="s">
        <v>305</v>
      </c>
      <c r="C4203" s="325">
        <v>2399191000</v>
      </c>
      <c r="D4203" s="322" t="s">
        <v>1848</v>
      </c>
    </row>
    <row r="4204" spans="1:18">
      <c r="A4204" s="322" t="s">
        <v>305</v>
      </c>
      <c r="C4204" s="325">
        <v>2399192000</v>
      </c>
      <c r="D4204" s="322" t="s">
        <v>1849</v>
      </c>
    </row>
    <row r="4205" spans="1:18">
      <c r="A4205" s="322" t="s">
        <v>305</v>
      </c>
      <c r="C4205" s="325">
        <v>2399193000</v>
      </c>
      <c r="D4205" s="322" t="s">
        <v>1850</v>
      </c>
    </row>
    <row r="4206" spans="1:18">
      <c r="A4206" s="322" t="s">
        <v>305</v>
      </c>
      <c r="C4206" s="325">
        <v>2399197000</v>
      </c>
      <c r="D4206" s="322" t="s">
        <v>1851</v>
      </c>
    </row>
    <row r="4207" spans="1:18">
      <c r="A4207" s="322" t="s">
        <v>305</v>
      </c>
      <c r="C4207" s="325">
        <v>2399199000</v>
      </c>
      <c r="D4207" s="322" t="s">
        <v>1852</v>
      </c>
    </row>
    <row r="4208" spans="1:18">
      <c r="A4208" s="322" t="s">
        <v>305</v>
      </c>
      <c r="C4208" s="325">
        <v>2410212200</v>
      </c>
      <c r="D4208" s="322" t="s">
        <v>1853</v>
      </c>
    </row>
    <row r="4209" spans="1:16">
      <c r="A4209" s="322" t="s">
        <v>305</v>
      </c>
      <c r="C4209" s="325">
        <v>2410221000</v>
      </c>
      <c r="D4209" s="322" t="s">
        <v>1854</v>
      </c>
    </row>
    <row r="4210" spans="1:16">
      <c r="A4210" s="322" t="s">
        <v>305</v>
      </c>
      <c r="C4210" s="325">
        <v>2410333000</v>
      </c>
      <c r="D4210" s="322" t="s">
        <v>1855</v>
      </c>
    </row>
    <row r="4211" spans="1:16">
      <c r="A4211" s="322" t="s">
        <v>305</v>
      </c>
      <c r="C4211" s="325">
        <v>2410512000</v>
      </c>
      <c r="D4211" s="322" t="s">
        <v>1856</v>
      </c>
      <c r="O4211" s="455">
        <v>1295</v>
      </c>
      <c r="P4211" s="455">
        <v>40672</v>
      </c>
    </row>
    <row r="4212" spans="1:16">
      <c r="A4212" s="322" t="s">
        <v>305</v>
      </c>
      <c r="C4212" s="325">
        <v>2410514000</v>
      </c>
      <c r="D4212" s="322" t="s">
        <v>1857</v>
      </c>
    </row>
    <row r="4213" spans="1:16">
      <c r="A4213" s="322" t="s">
        <v>305</v>
      </c>
      <c r="C4213" s="325">
        <v>2410623000</v>
      </c>
      <c r="D4213" s="322" t="s">
        <v>1858</v>
      </c>
      <c r="O4213" s="455">
        <v>338</v>
      </c>
    </row>
    <row r="4214" spans="1:16">
      <c r="A4214" s="322" t="s">
        <v>305</v>
      </c>
      <c r="C4214" s="325">
        <v>2410647000</v>
      </c>
      <c r="D4214" s="322" t="s">
        <v>1859</v>
      </c>
    </row>
    <row r="4215" spans="1:16">
      <c r="A4215" s="322" t="s">
        <v>305</v>
      </c>
      <c r="C4215" s="325">
        <v>2410664000</v>
      </c>
      <c r="D4215" s="322" t="s">
        <v>1860</v>
      </c>
    </row>
    <row r="4216" spans="1:16">
      <c r="A4216" s="322" t="s">
        <v>305</v>
      </c>
      <c r="C4216" s="325">
        <v>2410666000</v>
      </c>
      <c r="D4216" s="322" t="s">
        <v>1861</v>
      </c>
      <c r="L4216" s="455">
        <v>13316</v>
      </c>
      <c r="M4216" s="455">
        <v>2236</v>
      </c>
      <c r="N4216" s="455">
        <v>2005</v>
      </c>
    </row>
    <row r="4217" spans="1:16">
      <c r="A4217" s="322" t="s">
        <v>305</v>
      </c>
      <c r="C4217" s="325">
        <v>2410712000</v>
      </c>
      <c r="D4217" s="322" t="s">
        <v>1862</v>
      </c>
    </row>
    <row r="4218" spans="1:16">
      <c r="A4218" s="322" t="s">
        <v>305</v>
      </c>
      <c r="C4218" s="325">
        <v>2410714000</v>
      </c>
      <c r="D4218" s="322" t="s">
        <v>1863</v>
      </c>
    </row>
    <row r="4219" spans="1:16">
      <c r="A4219" s="322" t="s">
        <v>305</v>
      </c>
      <c r="C4219" s="325">
        <v>2410741000</v>
      </c>
      <c r="D4219" s="322" t="s">
        <v>1864</v>
      </c>
      <c r="M4219" s="455">
        <v>9000</v>
      </c>
    </row>
    <row r="4220" spans="1:16">
      <c r="A4220" s="322" t="s">
        <v>305</v>
      </c>
      <c r="C4220" s="325">
        <v>2410742000</v>
      </c>
      <c r="D4220" s="322" t="s">
        <v>1865</v>
      </c>
    </row>
    <row r="4221" spans="1:16">
      <c r="A4221" s="322" t="s">
        <v>305</v>
      </c>
      <c r="C4221" s="325">
        <v>2410511000</v>
      </c>
      <c r="D4221" s="322" t="s">
        <v>1866</v>
      </c>
    </row>
    <row r="4222" spans="1:16">
      <c r="A4222" s="322" t="s">
        <v>305</v>
      </c>
      <c r="C4222" s="325">
        <v>2410750000</v>
      </c>
      <c r="D4222" s="322" t="s">
        <v>1867</v>
      </c>
    </row>
    <row r="4223" spans="1:16">
      <c r="A4223" s="322" t="s">
        <v>305</v>
      </c>
      <c r="C4223" s="325">
        <v>2420111000</v>
      </c>
      <c r="D4223" s="322" t="s">
        <v>1868</v>
      </c>
    </row>
    <row r="4224" spans="1:16">
      <c r="A4224" s="322" t="s">
        <v>305</v>
      </c>
      <c r="C4224" s="325">
        <v>2420115000</v>
      </c>
      <c r="D4224" s="322" t="s">
        <v>1869</v>
      </c>
      <c r="G4224" s="455">
        <v>15768</v>
      </c>
    </row>
    <row r="4225" spans="1:15">
      <c r="A4225" s="322" t="s">
        <v>305</v>
      </c>
      <c r="C4225" s="325">
        <v>2420131000</v>
      </c>
      <c r="D4225" s="322" t="s">
        <v>1870</v>
      </c>
    </row>
    <row r="4226" spans="1:15">
      <c r="A4226" s="322" t="s">
        <v>305</v>
      </c>
      <c r="C4226" s="325">
        <v>2420135000</v>
      </c>
      <c r="D4226" s="322" t="s">
        <v>1871</v>
      </c>
    </row>
    <row r="4227" spans="1:15">
      <c r="A4227" s="322" t="s">
        <v>305</v>
      </c>
      <c r="C4227" s="325">
        <v>2420140000</v>
      </c>
      <c r="D4227" s="322" t="s">
        <v>1872</v>
      </c>
    </row>
    <row r="4228" spans="1:15">
      <c r="A4228" s="322" t="s">
        <v>305</v>
      </c>
      <c r="C4228" s="325">
        <v>2420211000</v>
      </c>
      <c r="D4228" s="322" t="s">
        <v>1873</v>
      </c>
    </row>
    <row r="4229" spans="1:15">
      <c r="A4229" s="322" t="s">
        <v>305</v>
      </c>
      <c r="C4229" s="325">
        <v>2410613000</v>
      </c>
      <c r="D4229" s="322" t="s">
        <v>1874</v>
      </c>
    </row>
    <row r="4230" spans="1:15">
      <c r="A4230" s="322" t="s">
        <v>305</v>
      </c>
      <c r="C4230" s="325">
        <v>2410621000</v>
      </c>
      <c r="D4230" s="322" t="s">
        <v>1875</v>
      </c>
    </row>
    <row r="4231" spans="1:15">
      <c r="A4231" s="322" t="s">
        <v>305</v>
      </c>
      <c r="C4231" s="325">
        <v>2420331000</v>
      </c>
      <c r="D4231" s="322" t="s">
        <v>1876</v>
      </c>
      <c r="J4231" s="455">
        <v>670</v>
      </c>
    </row>
    <row r="4232" spans="1:15">
      <c r="A4232" s="322" t="s">
        <v>305</v>
      </c>
      <c r="C4232" s="325">
        <v>2420334000</v>
      </c>
      <c r="D4232" s="322" t="s">
        <v>1877</v>
      </c>
      <c r="O4232" s="455">
        <v>1500</v>
      </c>
    </row>
    <row r="4233" spans="1:15">
      <c r="A4233" s="322" t="s">
        <v>305</v>
      </c>
      <c r="C4233" s="325">
        <v>2420337000</v>
      </c>
      <c r="D4233" s="322" t="s">
        <v>1878</v>
      </c>
    </row>
    <row r="4234" spans="1:15">
      <c r="A4234" s="322" t="s">
        <v>305</v>
      </c>
      <c r="C4234" s="325">
        <v>2420341000</v>
      </c>
      <c r="D4234" s="322" t="s">
        <v>1879</v>
      </c>
    </row>
    <row r="4235" spans="1:15">
      <c r="A4235" s="322" t="s">
        <v>305</v>
      </c>
      <c r="C4235" s="325">
        <v>2420345000</v>
      </c>
      <c r="D4235" s="322" t="s">
        <v>1880</v>
      </c>
    </row>
    <row r="4236" spans="1:15">
      <c r="A4236" s="322" t="s">
        <v>305</v>
      </c>
      <c r="C4236" s="325">
        <v>2420350000</v>
      </c>
      <c r="D4236" s="322" t="s">
        <v>1881</v>
      </c>
    </row>
    <row r="4237" spans="1:15">
      <c r="A4237" s="322" t="s">
        <v>305</v>
      </c>
      <c r="C4237" s="325">
        <v>2420401000</v>
      </c>
      <c r="D4237" s="322" t="s">
        <v>1882</v>
      </c>
    </row>
    <row r="4238" spans="1:15">
      <c r="A4238" s="322" t="s">
        <v>305</v>
      </c>
      <c r="C4238" s="325">
        <v>2420403000</v>
      </c>
      <c r="D4238" s="322" t="s">
        <v>1883</v>
      </c>
      <c r="F4238" s="455">
        <v>799</v>
      </c>
    </row>
    <row r="4239" spans="1:15">
      <c r="A4239" s="322" t="s">
        <v>305</v>
      </c>
      <c r="C4239" s="325">
        <v>2420405000</v>
      </c>
      <c r="D4239" s="322" t="s">
        <v>1884</v>
      </c>
      <c r="G4239" s="455">
        <v>50316</v>
      </c>
      <c r="H4239" s="455">
        <v>230</v>
      </c>
      <c r="I4239" s="455">
        <v>1122</v>
      </c>
      <c r="J4239" s="455">
        <v>260</v>
      </c>
      <c r="K4239" s="455">
        <v>456</v>
      </c>
    </row>
    <row r="4240" spans="1:15">
      <c r="A4240" s="322" t="s">
        <v>305</v>
      </c>
      <c r="C4240" s="325">
        <v>2420407500</v>
      </c>
      <c r="D4240" s="322" t="s">
        <v>1885</v>
      </c>
    </row>
    <row r="4241" spans="1:17">
      <c r="A4241" s="322" t="s">
        <v>305</v>
      </c>
      <c r="C4241" s="325">
        <v>2431104000</v>
      </c>
      <c r="D4241" s="322" t="s">
        <v>1886</v>
      </c>
    </row>
    <row r="4242" spans="1:17">
      <c r="A4242" s="322" t="s">
        <v>305</v>
      </c>
      <c r="C4242" s="325">
        <v>2431204000</v>
      </c>
      <c r="D4242" s="322" t="s">
        <v>1887</v>
      </c>
    </row>
    <row r="4243" spans="1:17">
      <c r="A4243" s="322" t="s">
        <v>305</v>
      </c>
      <c r="C4243" s="325">
        <v>2420121000</v>
      </c>
      <c r="D4243" s="322" t="s">
        <v>1888</v>
      </c>
    </row>
    <row r="4244" spans="1:17">
      <c r="A4244" s="322" t="s">
        <v>305</v>
      </c>
      <c r="C4244" s="325">
        <v>2432102200</v>
      </c>
      <c r="D4244" s="322" t="s">
        <v>1889</v>
      </c>
    </row>
    <row r="4245" spans="1:17">
      <c r="A4245" s="322" t="s">
        <v>305</v>
      </c>
      <c r="C4245" s="325">
        <v>2433111000</v>
      </c>
      <c r="D4245" s="322" t="s">
        <v>1890</v>
      </c>
      <c r="O4245" s="455">
        <v>7449</v>
      </c>
      <c r="P4245" s="455">
        <v>19876</v>
      </c>
    </row>
    <row r="4246" spans="1:17">
      <c r="A4246" s="322" t="s">
        <v>305</v>
      </c>
      <c r="C4246" s="325">
        <v>2433113000</v>
      </c>
      <c r="D4246" s="322" t="s">
        <v>1891</v>
      </c>
      <c r="E4246" s="455">
        <v>687000</v>
      </c>
      <c r="F4246" s="455">
        <v>46765</v>
      </c>
      <c r="G4246" s="455">
        <v>71594</v>
      </c>
      <c r="H4246" s="455">
        <v>58066</v>
      </c>
      <c r="I4246" s="455">
        <v>15224</v>
      </c>
      <c r="L4246" s="455">
        <v>936</v>
      </c>
      <c r="P4246" s="455">
        <v>16261</v>
      </c>
      <c r="Q4246" s="455">
        <v>35355</v>
      </c>
    </row>
    <row r="4247" spans="1:17">
      <c r="A4247" s="322" t="s">
        <v>305</v>
      </c>
      <c r="C4247" s="325">
        <v>2433115000</v>
      </c>
      <c r="D4247" s="322" t="s">
        <v>1892</v>
      </c>
      <c r="L4247" s="455">
        <v>224</v>
      </c>
    </row>
    <row r="4248" spans="1:17">
      <c r="A4248" s="322" t="s">
        <v>305</v>
      </c>
      <c r="C4248" s="325">
        <v>2433120000</v>
      </c>
      <c r="D4248" s="322" t="s">
        <v>1893</v>
      </c>
    </row>
    <row r="4249" spans="1:17">
      <c r="A4249" s="322" t="s">
        <v>305</v>
      </c>
      <c r="C4249" s="325">
        <v>2433200000</v>
      </c>
      <c r="D4249" s="322" t="s">
        <v>1894</v>
      </c>
    </row>
    <row r="4250" spans="1:17">
      <c r="A4250" s="322" t="s">
        <v>305</v>
      </c>
      <c r="C4250" s="325">
        <v>2433300000</v>
      </c>
      <c r="D4250" s="322" t="s">
        <v>1895</v>
      </c>
    </row>
    <row r="4251" spans="1:17">
      <c r="A4251" s="322" t="s">
        <v>305</v>
      </c>
      <c r="C4251" s="325">
        <v>2434113000</v>
      </c>
      <c r="D4251" s="322" t="s">
        <v>1896</v>
      </c>
      <c r="G4251" s="455">
        <v>1</v>
      </c>
    </row>
    <row r="4252" spans="1:17">
      <c r="A4252" s="322" t="s">
        <v>305</v>
      </c>
      <c r="C4252" s="325">
        <v>2434115000</v>
      </c>
      <c r="D4252" s="322" t="s">
        <v>1897</v>
      </c>
    </row>
    <row r="4253" spans="1:17">
      <c r="A4253" s="322" t="s">
        <v>305</v>
      </c>
      <c r="C4253" s="325">
        <v>2442115400</v>
      </c>
      <c r="D4253" s="322" t="s">
        <v>1898</v>
      </c>
    </row>
    <row r="4254" spans="1:17">
      <c r="A4254" s="322" t="s">
        <v>305</v>
      </c>
      <c r="C4254" s="325">
        <v>2442113000</v>
      </c>
      <c r="D4254" s="322" t="s">
        <v>1899</v>
      </c>
    </row>
    <row r="4255" spans="1:17">
      <c r="A4255" s="322" t="s">
        <v>305</v>
      </c>
      <c r="C4255" s="325">
        <v>2442115300</v>
      </c>
      <c r="D4255" s="322" t="s">
        <v>1900</v>
      </c>
    </row>
    <row r="4256" spans="1:17">
      <c r="A4256" s="322" t="s">
        <v>305</v>
      </c>
      <c r="C4256" s="325">
        <v>2442115500</v>
      </c>
      <c r="D4256" s="322" t="s">
        <v>1901</v>
      </c>
      <c r="F4256" s="455">
        <v>1072310</v>
      </c>
      <c r="G4256" s="455">
        <v>2137428</v>
      </c>
      <c r="H4256" s="455">
        <v>401534</v>
      </c>
      <c r="I4256" s="455">
        <v>574472</v>
      </c>
      <c r="J4256" s="455">
        <v>306452</v>
      </c>
      <c r="K4256" s="455">
        <v>586540</v>
      </c>
      <c r="L4256" s="455">
        <v>507283</v>
      </c>
      <c r="M4256" s="455">
        <v>34570</v>
      </c>
    </row>
    <row r="4257" spans="1:18">
      <c r="A4257" s="322" t="s">
        <v>305</v>
      </c>
      <c r="C4257" s="325">
        <v>2442223000</v>
      </c>
      <c r="D4257" s="322" t="s">
        <v>1902</v>
      </c>
      <c r="J4257" s="455">
        <v>300</v>
      </c>
      <c r="K4257" s="455">
        <v>800</v>
      </c>
      <c r="L4257" s="455">
        <v>1700</v>
      </c>
      <c r="M4257" s="455">
        <v>500</v>
      </c>
      <c r="Q4257" s="455">
        <v>930</v>
      </c>
    </row>
    <row r="4258" spans="1:18">
      <c r="A4258" s="322" t="s">
        <v>305</v>
      </c>
      <c r="C4258" s="325">
        <v>2442225000</v>
      </c>
      <c r="D4258" s="322" t="s">
        <v>1903</v>
      </c>
      <c r="G4258" s="455">
        <v>34384</v>
      </c>
      <c r="H4258" s="455">
        <v>41050</v>
      </c>
      <c r="I4258" s="455">
        <v>83064</v>
      </c>
      <c r="J4258" s="455">
        <v>200340</v>
      </c>
      <c r="K4258" s="455">
        <v>376664</v>
      </c>
      <c r="L4258" s="455">
        <v>283171</v>
      </c>
      <c r="M4258" s="455">
        <v>407617</v>
      </c>
      <c r="N4258" s="455">
        <v>256693</v>
      </c>
      <c r="O4258" s="455">
        <v>124786</v>
      </c>
      <c r="P4258" s="455">
        <v>136795</v>
      </c>
      <c r="Q4258" s="455">
        <v>111980</v>
      </c>
      <c r="R4258" s="455">
        <v>12638</v>
      </c>
    </row>
    <row r="4259" spans="1:18">
      <c r="A4259" s="322" t="s">
        <v>305</v>
      </c>
      <c r="C4259" s="325">
        <v>2442243000</v>
      </c>
      <c r="D4259" s="322" t="s">
        <v>1904</v>
      </c>
      <c r="K4259" s="455">
        <v>2600</v>
      </c>
    </row>
    <row r="4260" spans="1:18">
      <c r="A4260" s="322" t="s">
        <v>305</v>
      </c>
      <c r="C4260" s="325">
        <v>2442245000</v>
      </c>
      <c r="D4260" s="322" t="s">
        <v>1905</v>
      </c>
    </row>
    <row r="4261" spans="1:18">
      <c r="A4261" s="322" t="s">
        <v>305</v>
      </c>
      <c r="C4261" s="325">
        <v>2442250000</v>
      </c>
      <c r="D4261" s="322" t="s">
        <v>1906</v>
      </c>
    </row>
    <row r="4262" spans="1:18">
      <c r="A4262" s="322" t="s">
        <v>305</v>
      </c>
      <c r="C4262" s="325">
        <v>2442263000</v>
      </c>
      <c r="D4262" s="322" t="s">
        <v>1907</v>
      </c>
    </row>
    <row r="4263" spans="1:18">
      <c r="A4263" s="322" t="s">
        <v>305</v>
      </c>
      <c r="C4263" s="325">
        <v>2442265000</v>
      </c>
      <c r="D4263" s="322" t="s">
        <v>1908</v>
      </c>
      <c r="F4263" s="455">
        <v>34575</v>
      </c>
      <c r="G4263" s="455">
        <v>42981</v>
      </c>
      <c r="H4263" s="455">
        <v>42034</v>
      </c>
      <c r="I4263" s="455">
        <v>2114</v>
      </c>
    </row>
    <row r="4264" spans="1:18">
      <c r="A4264" s="322" t="s">
        <v>305</v>
      </c>
      <c r="C4264" s="325">
        <v>2442267000</v>
      </c>
      <c r="D4264" s="322" t="s">
        <v>1909</v>
      </c>
    </row>
    <row r="4265" spans="1:18">
      <c r="A4265" s="322" t="s">
        <v>305</v>
      </c>
      <c r="C4265" s="325">
        <v>2443230000</v>
      </c>
      <c r="D4265" s="322" t="s">
        <v>1910</v>
      </c>
    </row>
    <row r="4266" spans="1:18">
      <c r="A4266" s="322" t="s">
        <v>305</v>
      </c>
      <c r="C4266" s="325">
        <v>2443240000</v>
      </c>
      <c r="D4266" s="322" t="s">
        <v>1911</v>
      </c>
      <c r="J4266" s="455">
        <v>50</v>
      </c>
    </row>
    <row r="4267" spans="1:18">
      <c r="A4267" s="322" t="s">
        <v>305</v>
      </c>
      <c r="C4267" s="325">
        <v>2444137000</v>
      </c>
      <c r="D4267" s="322" t="s">
        <v>1912</v>
      </c>
    </row>
    <row r="4268" spans="1:18">
      <c r="A4268" s="322" t="s">
        <v>305</v>
      </c>
      <c r="C4268" s="325">
        <v>2444265000</v>
      </c>
      <c r="D4268" s="322" t="s">
        <v>1913</v>
      </c>
      <c r="I4268" s="455">
        <v>5300</v>
      </c>
    </row>
    <row r="4269" spans="1:18">
      <c r="A4269" s="322" t="s">
        <v>305</v>
      </c>
      <c r="C4269" s="325">
        <v>2445304300</v>
      </c>
      <c r="D4269" s="322" t="s">
        <v>1914</v>
      </c>
      <c r="K4269" s="455">
        <v>837</v>
      </c>
      <c r="L4269" s="455">
        <v>960</v>
      </c>
      <c r="M4269" s="455">
        <v>1053</v>
      </c>
      <c r="N4269" s="455">
        <v>1043</v>
      </c>
      <c r="O4269" s="455">
        <v>933</v>
      </c>
      <c r="P4269" s="455">
        <v>822</v>
      </c>
      <c r="Q4269" s="455">
        <v>2409</v>
      </c>
      <c r="R4269" s="455">
        <v>1213</v>
      </c>
    </row>
    <row r="4270" spans="1:18">
      <c r="A4270" s="322" t="s">
        <v>305</v>
      </c>
      <c r="C4270" s="325">
        <v>2451119000</v>
      </c>
      <c r="D4270" s="322" t="s">
        <v>1915</v>
      </c>
      <c r="F4270" s="455">
        <v>3</v>
      </c>
      <c r="L4270" s="455">
        <v>8759</v>
      </c>
    </row>
    <row r="4271" spans="1:18">
      <c r="A4271" s="322" t="s">
        <v>305</v>
      </c>
      <c r="C4271" s="325">
        <v>2451134000</v>
      </c>
      <c r="D4271" s="322" t="s">
        <v>1916</v>
      </c>
      <c r="H4271" s="455">
        <v>32282</v>
      </c>
      <c r="I4271" s="455">
        <v>18041</v>
      </c>
      <c r="J4271" s="455">
        <v>69198</v>
      </c>
      <c r="K4271" s="455">
        <v>95877</v>
      </c>
      <c r="L4271" s="455">
        <v>85437</v>
      </c>
      <c r="M4271" s="455">
        <v>14059</v>
      </c>
    </row>
    <row r="4272" spans="1:18">
      <c r="A4272" s="322" t="s">
        <v>305</v>
      </c>
      <c r="C4272" s="325">
        <v>2451135000</v>
      </c>
      <c r="D4272" s="322" t="s">
        <v>1917</v>
      </c>
    </row>
    <row r="4273" spans="1:15">
      <c r="A4273" s="322" t="s">
        <v>305</v>
      </c>
      <c r="C4273" s="325">
        <v>2451139000</v>
      </c>
      <c r="D4273" s="322" t="s">
        <v>1918</v>
      </c>
    </row>
    <row r="4274" spans="1:15">
      <c r="A4274" s="322" t="s">
        <v>305</v>
      </c>
      <c r="C4274" s="325">
        <v>2451200000</v>
      </c>
      <c r="D4274" s="322" t="s">
        <v>1919</v>
      </c>
      <c r="G4274" s="455">
        <v>3737</v>
      </c>
    </row>
    <row r="4275" spans="1:15">
      <c r="A4275" s="322" t="s">
        <v>305</v>
      </c>
      <c r="C4275" s="325">
        <v>2451303000</v>
      </c>
      <c r="D4275" s="322" t="s">
        <v>1920</v>
      </c>
    </row>
    <row r="4276" spans="1:15">
      <c r="A4276" s="322" t="s">
        <v>305</v>
      </c>
      <c r="C4276" s="325">
        <v>2452105000</v>
      </c>
      <c r="D4276" s="322" t="s">
        <v>1921</v>
      </c>
      <c r="G4276" s="455">
        <v>4139</v>
      </c>
    </row>
    <row r="4277" spans="1:15">
      <c r="A4277" s="322" t="s">
        <v>305</v>
      </c>
      <c r="C4277" s="325">
        <v>2453101000</v>
      </c>
      <c r="D4277" s="322" t="s">
        <v>1922</v>
      </c>
    </row>
    <row r="4278" spans="1:15">
      <c r="A4278" s="322" t="s">
        <v>305</v>
      </c>
      <c r="C4278" s="325">
        <v>2453105000</v>
      </c>
      <c r="D4278" s="322" t="s">
        <v>1923</v>
      </c>
    </row>
    <row r="4279" spans="1:15">
      <c r="A4279" s="322" t="s">
        <v>305</v>
      </c>
      <c r="C4279" s="325">
        <v>2453109000</v>
      </c>
      <c r="D4279" s="322" t="s">
        <v>1924</v>
      </c>
      <c r="E4279" s="455">
        <v>37484</v>
      </c>
      <c r="F4279" s="455">
        <v>5396</v>
      </c>
      <c r="G4279" s="455">
        <v>1888</v>
      </c>
      <c r="H4279" s="455">
        <v>9543</v>
      </c>
      <c r="I4279" s="455">
        <v>3255</v>
      </c>
      <c r="J4279" s="455">
        <v>5341</v>
      </c>
      <c r="K4279" s="455">
        <v>7050</v>
      </c>
      <c r="L4279" s="455">
        <v>12280</v>
      </c>
      <c r="M4279" s="455">
        <v>6759</v>
      </c>
      <c r="N4279" s="455">
        <v>5436</v>
      </c>
      <c r="O4279" s="455">
        <v>603</v>
      </c>
    </row>
    <row r="4280" spans="1:15">
      <c r="A4280" s="322" t="s">
        <v>305</v>
      </c>
      <c r="C4280" s="325">
        <v>2454104000</v>
      </c>
      <c r="D4280" s="322" t="s">
        <v>1925</v>
      </c>
    </row>
    <row r="4281" spans="1:15">
      <c r="A4281" s="322" t="s">
        <v>305</v>
      </c>
      <c r="C4281" s="325">
        <v>2454105000</v>
      </c>
      <c r="D4281" s="322" t="s">
        <v>1926</v>
      </c>
      <c r="G4281" s="455">
        <v>15190</v>
      </c>
    </row>
    <row r="4282" spans="1:15">
      <c r="A4282" s="322" t="s">
        <v>305</v>
      </c>
      <c r="C4282" s="325">
        <v>2454109000</v>
      </c>
      <c r="D4282" s="322" t="s">
        <v>1924</v>
      </c>
      <c r="E4282" s="455">
        <v>864</v>
      </c>
      <c r="F4282" s="455">
        <v>2277</v>
      </c>
      <c r="G4282" s="455">
        <v>16949</v>
      </c>
      <c r="H4282" s="455">
        <v>32343</v>
      </c>
    </row>
    <row r="4283" spans="1:15">
      <c r="A4283" s="322" t="s">
        <v>305</v>
      </c>
      <c r="C4283" s="325">
        <v>2511103000</v>
      </c>
      <c r="D4283" s="322" t="s">
        <v>1927</v>
      </c>
    </row>
    <row r="4284" spans="1:15">
      <c r="A4284" s="322" t="s">
        <v>305</v>
      </c>
      <c r="C4284" s="325">
        <v>2511105000</v>
      </c>
      <c r="D4284" s="322" t="s">
        <v>1928</v>
      </c>
    </row>
    <row r="4285" spans="1:15">
      <c r="A4285" s="322" t="s">
        <v>305</v>
      </c>
      <c r="C4285" s="325">
        <v>2511210000</v>
      </c>
      <c r="D4285" s="322" t="s">
        <v>1929</v>
      </c>
    </row>
    <row r="4286" spans="1:15">
      <c r="A4286" s="322" t="s">
        <v>305</v>
      </c>
      <c r="C4286" s="325">
        <v>2511220000</v>
      </c>
      <c r="D4286" s="322" t="s">
        <v>1930</v>
      </c>
    </row>
    <row r="4287" spans="1:15">
      <c r="A4287" s="322" t="s">
        <v>305</v>
      </c>
      <c r="C4287" s="325">
        <v>2511231000</v>
      </c>
      <c r="D4287" s="322" t="s">
        <v>1931</v>
      </c>
      <c r="E4287" s="455">
        <v>817365</v>
      </c>
      <c r="F4287" s="455">
        <v>875600</v>
      </c>
      <c r="H4287" s="455">
        <v>43076</v>
      </c>
      <c r="I4287" s="455">
        <v>11230</v>
      </c>
      <c r="J4287" s="455">
        <v>22150</v>
      </c>
    </row>
    <row r="4288" spans="1:15">
      <c r="A4288" s="322" t="s">
        <v>305</v>
      </c>
      <c r="C4288" s="325">
        <v>2511233000</v>
      </c>
      <c r="D4288" s="322" t="s">
        <v>1932</v>
      </c>
    </row>
    <row r="4289" spans="1:18">
      <c r="A4289" s="322" t="s">
        <v>305</v>
      </c>
      <c r="C4289" s="325">
        <v>2511235000</v>
      </c>
      <c r="D4289" s="322" t="s">
        <v>1933</v>
      </c>
      <c r="E4289" s="455">
        <v>59442</v>
      </c>
      <c r="F4289" s="455">
        <v>81216</v>
      </c>
      <c r="G4289" s="455">
        <v>359525</v>
      </c>
      <c r="H4289" s="455">
        <v>6287</v>
      </c>
      <c r="I4289" s="455">
        <v>9764</v>
      </c>
      <c r="J4289" s="455">
        <v>24941</v>
      </c>
      <c r="K4289" s="455">
        <v>14486</v>
      </c>
      <c r="N4289" s="455">
        <v>1779923</v>
      </c>
      <c r="O4289" s="455">
        <v>1640667</v>
      </c>
      <c r="P4289" s="455">
        <v>2277536</v>
      </c>
      <c r="Q4289" s="455">
        <v>918766</v>
      </c>
      <c r="R4289" s="455">
        <v>686403</v>
      </c>
    </row>
    <row r="4290" spans="1:18">
      <c r="A4290" s="322" t="s">
        <v>305</v>
      </c>
      <c r="C4290" s="325">
        <v>2511235500</v>
      </c>
      <c r="D4290" s="322" t="s">
        <v>1934</v>
      </c>
      <c r="N4290" s="455">
        <v>20910534</v>
      </c>
      <c r="O4290" s="455">
        <v>15244961</v>
      </c>
      <c r="P4290" s="455">
        <v>23145915</v>
      </c>
      <c r="Q4290" s="455">
        <v>30100578</v>
      </c>
      <c r="R4290" s="455">
        <v>45593235</v>
      </c>
    </row>
    <row r="4291" spans="1:18">
      <c r="A4291" s="322" t="s">
        <v>305</v>
      </c>
      <c r="C4291" s="325">
        <v>2445305500</v>
      </c>
      <c r="D4291" s="322" t="s">
        <v>1935</v>
      </c>
    </row>
    <row r="4292" spans="1:18">
      <c r="A4292" s="322" t="s">
        <v>305</v>
      </c>
      <c r="C4292" s="325">
        <v>2511236000</v>
      </c>
      <c r="D4292" s="322" t="s">
        <v>1936</v>
      </c>
      <c r="E4292" s="455">
        <v>282853</v>
      </c>
      <c r="F4292" s="455">
        <v>709397</v>
      </c>
      <c r="G4292" s="455">
        <v>953550</v>
      </c>
      <c r="H4292" s="455">
        <v>6581553</v>
      </c>
      <c r="I4292" s="455">
        <v>6421401</v>
      </c>
      <c r="J4292" s="455">
        <v>12319281</v>
      </c>
      <c r="K4292" s="455">
        <v>21576234</v>
      </c>
      <c r="L4292" s="455">
        <v>23461691</v>
      </c>
      <c r="M4292" s="455">
        <v>20917166</v>
      </c>
    </row>
    <row r="4293" spans="1:18">
      <c r="A4293" s="322" t="s">
        <v>305</v>
      </c>
      <c r="C4293" s="325">
        <v>2511237000</v>
      </c>
      <c r="D4293" s="322" t="s">
        <v>1937</v>
      </c>
      <c r="G4293" s="455">
        <v>54069</v>
      </c>
      <c r="H4293" s="455">
        <v>16131</v>
      </c>
      <c r="I4293" s="455">
        <v>29030</v>
      </c>
      <c r="J4293" s="455">
        <v>60060</v>
      </c>
      <c r="K4293" s="455">
        <v>69823</v>
      </c>
      <c r="L4293" s="455">
        <v>1965</v>
      </c>
      <c r="M4293" s="455">
        <v>16390</v>
      </c>
      <c r="N4293" s="455">
        <v>11648</v>
      </c>
      <c r="O4293" s="455">
        <v>64088</v>
      </c>
      <c r="P4293" s="455">
        <v>507746</v>
      </c>
      <c r="Q4293" s="455">
        <v>42378</v>
      </c>
      <c r="R4293" s="455">
        <v>9148</v>
      </c>
    </row>
    <row r="4294" spans="1:18">
      <c r="A4294" s="322" t="s">
        <v>305</v>
      </c>
      <c r="C4294" s="325">
        <v>2512103000</v>
      </c>
      <c r="D4294" s="322" t="s">
        <v>1938</v>
      </c>
      <c r="E4294" s="455">
        <v>2543</v>
      </c>
      <c r="F4294" s="455">
        <v>1800</v>
      </c>
      <c r="G4294" s="455">
        <v>649</v>
      </c>
      <c r="L4294" s="455">
        <v>2111</v>
      </c>
      <c r="M4294" s="455">
        <v>1001</v>
      </c>
      <c r="N4294" s="455">
        <v>1417</v>
      </c>
      <c r="O4294" s="455">
        <v>563</v>
      </c>
      <c r="P4294" s="455">
        <v>193</v>
      </c>
      <c r="Q4294" s="455">
        <v>18</v>
      </c>
      <c r="R4294" s="455">
        <v>4</v>
      </c>
    </row>
    <row r="4295" spans="1:18">
      <c r="A4295" s="322" t="s">
        <v>305</v>
      </c>
      <c r="C4295" s="325">
        <v>2512103010</v>
      </c>
      <c r="D4295" s="322" t="s">
        <v>1939</v>
      </c>
      <c r="E4295" s="455">
        <v>2543</v>
      </c>
      <c r="F4295" s="455">
        <v>1800</v>
      </c>
      <c r="G4295" s="455">
        <v>649</v>
      </c>
    </row>
    <row r="4296" spans="1:18">
      <c r="A4296" s="322" t="s">
        <v>305</v>
      </c>
      <c r="C4296" s="325">
        <v>2512103020</v>
      </c>
      <c r="D4296" s="322" t="s">
        <v>1940</v>
      </c>
    </row>
    <row r="4297" spans="1:18">
      <c r="A4297" s="322" t="s">
        <v>305</v>
      </c>
      <c r="C4297" s="325">
        <v>2512103030</v>
      </c>
      <c r="D4297" s="322" t="s">
        <v>1941</v>
      </c>
      <c r="L4297" s="455">
        <v>2111</v>
      </c>
      <c r="M4297" s="455">
        <v>1001</v>
      </c>
      <c r="N4297" s="455">
        <v>1417</v>
      </c>
      <c r="O4297" s="455">
        <v>563</v>
      </c>
      <c r="P4297" s="455">
        <v>193</v>
      </c>
      <c r="Q4297" s="455">
        <v>18</v>
      </c>
      <c r="R4297" s="455">
        <v>4</v>
      </c>
    </row>
    <row r="4298" spans="1:18">
      <c r="A4298" s="322" t="s">
        <v>305</v>
      </c>
      <c r="C4298" s="325">
        <v>2512105000</v>
      </c>
      <c r="D4298" s="322" t="s">
        <v>1942</v>
      </c>
      <c r="F4298" s="455">
        <v>122</v>
      </c>
      <c r="G4298" s="455">
        <v>3</v>
      </c>
      <c r="J4298" s="455">
        <v>37</v>
      </c>
      <c r="K4298" s="455">
        <v>9521</v>
      </c>
      <c r="L4298" s="455">
        <v>12585</v>
      </c>
      <c r="M4298" s="455">
        <v>12330</v>
      </c>
      <c r="N4298" s="455">
        <v>14160</v>
      </c>
      <c r="O4298" s="455">
        <v>14100</v>
      </c>
      <c r="P4298" s="455">
        <v>18806</v>
      </c>
      <c r="Q4298" s="455">
        <v>16537</v>
      </c>
      <c r="R4298" s="455">
        <v>14184</v>
      </c>
    </row>
    <row r="4299" spans="1:18">
      <c r="A4299" s="322" t="s">
        <v>305</v>
      </c>
      <c r="C4299" s="325">
        <v>2530115000</v>
      </c>
      <c r="D4299" s="322" t="s">
        <v>1943</v>
      </c>
    </row>
    <row r="4300" spans="1:18">
      <c r="A4300" s="322" t="s">
        <v>305</v>
      </c>
      <c r="C4300" s="325">
        <v>2512105010</v>
      </c>
      <c r="D4300" s="322" t="s">
        <v>1944</v>
      </c>
      <c r="G4300" s="455">
        <v>2</v>
      </c>
      <c r="J4300" s="455">
        <v>37</v>
      </c>
      <c r="K4300" s="455">
        <v>27</v>
      </c>
      <c r="L4300" s="455">
        <v>23</v>
      </c>
      <c r="M4300" s="455">
        <v>23</v>
      </c>
      <c r="N4300" s="455">
        <v>13</v>
      </c>
      <c r="O4300" s="455">
        <v>3414</v>
      </c>
      <c r="P4300" s="455">
        <v>4198</v>
      </c>
      <c r="Q4300" s="455">
        <v>3862</v>
      </c>
      <c r="R4300" s="455">
        <v>3693</v>
      </c>
    </row>
    <row r="4301" spans="1:18">
      <c r="A4301" s="322" t="s">
        <v>305</v>
      </c>
      <c r="C4301" s="325">
        <v>2512105020</v>
      </c>
      <c r="D4301" s="322" t="s">
        <v>1945</v>
      </c>
      <c r="G4301" s="455">
        <v>1</v>
      </c>
      <c r="M4301" s="455">
        <v>93</v>
      </c>
      <c r="N4301" s="455">
        <v>100</v>
      </c>
      <c r="O4301" s="455">
        <v>4</v>
      </c>
      <c r="P4301" s="455">
        <v>115</v>
      </c>
      <c r="Q4301" s="455">
        <v>189</v>
      </c>
    </row>
    <row r="4302" spans="1:18">
      <c r="A4302" s="322" t="s">
        <v>305</v>
      </c>
      <c r="C4302" s="325">
        <v>2512105030</v>
      </c>
      <c r="D4302" s="322" t="s">
        <v>1946</v>
      </c>
      <c r="F4302" s="455">
        <v>122</v>
      </c>
      <c r="K4302" s="455">
        <v>9494</v>
      </c>
      <c r="L4302" s="455">
        <v>12562</v>
      </c>
      <c r="M4302" s="455">
        <v>12214</v>
      </c>
      <c r="N4302" s="455">
        <v>14047</v>
      </c>
      <c r="O4302" s="455">
        <v>10682</v>
      </c>
      <c r="P4302" s="455">
        <v>14493</v>
      </c>
      <c r="Q4302" s="455">
        <v>12486</v>
      </c>
      <c r="R4302" s="455">
        <v>10491</v>
      </c>
    </row>
    <row r="4303" spans="1:18">
      <c r="A4303" s="322" t="s">
        <v>305</v>
      </c>
      <c r="C4303" s="325">
        <v>2521110000</v>
      </c>
      <c r="D4303" s="322" t="s">
        <v>1947</v>
      </c>
    </row>
    <row r="4304" spans="1:18">
      <c r="A4304" s="322" t="s">
        <v>305</v>
      </c>
      <c r="C4304" s="325">
        <v>2521120000</v>
      </c>
      <c r="D4304" s="322" t="s">
        <v>1948</v>
      </c>
      <c r="H4304" s="455">
        <v>147</v>
      </c>
      <c r="I4304" s="455">
        <v>12</v>
      </c>
    </row>
    <row r="4305" spans="1:17">
      <c r="A4305" s="322" t="s">
        <v>305</v>
      </c>
      <c r="C4305" s="325">
        <v>2521120010</v>
      </c>
      <c r="D4305" s="322" t="s">
        <v>1949</v>
      </c>
    </row>
    <row r="4306" spans="1:17">
      <c r="A4306" s="322" t="s">
        <v>305</v>
      </c>
      <c r="C4306" s="325">
        <v>2521120030</v>
      </c>
      <c r="D4306" s="322" t="s">
        <v>1950</v>
      </c>
      <c r="H4306" s="455">
        <v>147</v>
      </c>
      <c r="I4306" s="455">
        <v>12</v>
      </c>
    </row>
    <row r="4307" spans="1:17">
      <c r="A4307" s="322" t="s">
        <v>305</v>
      </c>
      <c r="C4307" s="325">
        <v>2521130000</v>
      </c>
      <c r="D4307" s="322" t="s">
        <v>1951</v>
      </c>
    </row>
    <row r="4308" spans="1:17">
      <c r="A4308" s="322" t="s">
        <v>305</v>
      </c>
      <c r="C4308" s="325">
        <v>2529111000</v>
      </c>
      <c r="D4308" s="322" t="s">
        <v>1952</v>
      </c>
    </row>
    <row r="4309" spans="1:17">
      <c r="A4309" s="322" t="s">
        <v>305</v>
      </c>
      <c r="C4309" s="325">
        <v>2529112000</v>
      </c>
      <c r="D4309" s="322" t="s">
        <v>1953</v>
      </c>
    </row>
    <row r="4310" spans="1:17">
      <c r="A4310" s="322" t="s">
        <v>305</v>
      </c>
      <c r="C4310" s="325">
        <v>2529113000</v>
      </c>
      <c r="D4310" s="322" t="s">
        <v>1954</v>
      </c>
      <c r="I4310" s="455">
        <v>9500</v>
      </c>
      <c r="P4310" s="455">
        <v>75000</v>
      </c>
      <c r="Q4310" s="455">
        <v>53556</v>
      </c>
    </row>
    <row r="4311" spans="1:17">
      <c r="A4311" s="322" t="s">
        <v>305</v>
      </c>
      <c r="C4311" s="325">
        <v>2529115000</v>
      </c>
      <c r="D4311" s="322" t="s">
        <v>1955</v>
      </c>
      <c r="J4311" s="455">
        <v>17100</v>
      </c>
    </row>
    <row r="4312" spans="1:17">
      <c r="A4312" s="322" t="s">
        <v>305</v>
      </c>
      <c r="C4312" s="325">
        <v>2529120000</v>
      </c>
      <c r="D4312" s="322" t="s">
        <v>1956</v>
      </c>
    </row>
    <row r="4313" spans="1:17">
      <c r="A4313" s="322" t="s">
        <v>305</v>
      </c>
      <c r="C4313" s="325">
        <v>2530111000</v>
      </c>
      <c r="D4313" s="322" t="s">
        <v>1957</v>
      </c>
    </row>
    <row r="4314" spans="1:17">
      <c r="A4314" s="322" t="s">
        <v>305</v>
      </c>
      <c r="C4314" s="325">
        <v>2530117000</v>
      </c>
      <c r="D4314" s="322" t="s">
        <v>1958</v>
      </c>
    </row>
    <row r="4315" spans="1:17">
      <c r="A4315" s="322" t="s">
        <v>305</v>
      </c>
      <c r="C4315" s="325">
        <v>2530123000</v>
      </c>
      <c r="D4315" s="322" t="s">
        <v>1959</v>
      </c>
    </row>
    <row r="4316" spans="1:17">
      <c r="A4316" s="322" t="s">
        <v>305</v>
      </c>
      <c r="C4316" s="325">
        <v>2530220000</v>
      </c>
      <c r="D4316" s="322" t="s">
        <v>1960</v>
      </c>
    </row>
    <row r="4317" spans="1:17">
      <c r="A4317" s="322" t="s">
        <v>305</v>
      </c>
      <c r="C4317" s="325">
        <v>2540130000</v>
      </c>
      <c r="D4317" s="322" t="s">
        <v>1961</v>
      </c>
    </row>
    <row r="4318" spans="1:17">
      <c r="A4318" s="322" t="s">
        <v>305</v>
      </c>
      <c r="C4318" s="325">
        <v>2540140000</v>
      </c>
      <c r="D4318" s="322" t="s">
        <v>1962</v>
      </c>
    </row>
    <row r="4319" spans="1:17">
      <c r="A4319" s="322" t="s">
        <v>305</v>
      </c>
      <c r="C4319" s="325">
        <v>2550113400</v>
      </c>
      <c r="D4319" s="322" t="s">
        <v>1963</v>
      </c>
    </row>
    <row r="4320" spans="1:17">
      <c r="A4320" s="322" t="s">
        <v>305</v>
      </c>
      <c r="C4320" s="325">
        <v>2550113700</v>
      </c>
      <c r="D4320" s="322" t="s">
        <v>1964</v>
      </c>
    </row>
    <row r="4321" spans="1:4">
      <c r="A4321" s="322" t="s">
        <v>305</v>
      </c>
      <c r="C4321" s="325">
        <v>2550115100</v>
      </c>
      <c r="D4321" s="322" t="s">
        <v>1965</v>
      </c>
    </row>
    <row r="4322" spans="1:4">
      <c r="A4322" s="322" t="s">
        <v>305</v>
      </c>
      <c r="C4322" s="325">
        <v>2550115300</v>
      </c>
      <c r="D4322" s="322" t="s">
        <v>1966</v>
      </c>
    </row>
    <row r="4323" spans="1:4">
      <c r="A4323" s="322" t="s">
        <v>305</v>
      </c>
      <c r="C4323" s="325">
        <v>2550115400</v>
      </c>
      <c r="D4323" s="322" t="s">
        <v>1967</v>
      </c>
    </row>
    <row r="4324" spans="1:4">
      <c r="A4324" s="322" t="s">
        <v>305</v>
      </c>
      <c r="C4324" s="325">
        <v>2550115600</v>
      </c>
      <c r="D4324" s="322" t="s">
        <v>1968</v>
      </c>
    </row>
    <row r="4325" spans="1:4">
      <c r="A4325" s="322" t="s">
        <v>305</v>
      </c>
      <c r="C4325" s="325">
        <v>2550115700</v>
      </c>
      <c r="D4325" s="322" t="s">
        <v>1969</v>
      </c>
    </row>
    <row r="4326" spans="1:4">
      <c r="A4326" s="322" t="s">
        <v>305</v>
      </c>
      <c r="C4326" s="325">
        <v>2550122000</v>
      </c>
      <c r="D4326" s="322" t="s">
        <v>1970</v>
      </c>
    </row>
    <row r="4327" spans="1:4">
      <c r="A4327" s="322" t="s">
        <v>305</v>
      </c>
      <c r="C4327" s="325">
        <v>2550124000</v>
      </c>
      <c r="D4327" s="322" t="s">
        <v>1971</v>
      </c>
    </row>
    <row r="4328" spans="1:4">
      <c r="A4328" s="322" t="s">
        <v>305</v>
      </c>
      <c r="C4328" s="325">
        <v>2550125000</v>
      </c>
      <c r="D4328" s="322" t="s">
        <v>1972</v>
      </c>
    </row>
    <row r="4329" spans="1:4">
      <c r="A4329" s="322" t="s">
        <v>305</v>
      </c>
      <c r="C4329" s="325">
        <v>2550127000</v>
      </c>
      <c r="D4329" s="322" t="s">
        <v>1973</v>
      </c>
    </row>
    <row r="4330" spans="1:4">
      <c r="A4330" s="322" t="s">
        <v>305</v>
      </c>
      <c r="C4330" s="325">
        <v>2550129000</v>
      </c>
      <c r="D4330" s="322" t="s">
        <v>1974</v>
      </c>
    </row>
    <row r="4331" spans="1:4">
      <c r="A4331" s="322" t="s">
        <v>305</v>
      </c>
      <c r="C4331" s="325">
        <v>2550131000</v>
      </c>
      <c r="D4331" s="322" t="s">
        <v>1975</v>
      </c>
    </row>
    <row r="4332" spans="1:4">
      <c r="A4332" s="322" t="s">
        <v>305</v>
      </c>
      <c r="C4332" s="325">
        <v>2550132000</v>
      </c>
      <c r="D4332" s="322" t="s">
        <v>1976</v>
      </c>
    </row>
    <row r="4333" spans="1:4">
      <c r="A4333" s="322" t="s">
        <v>305</v>
      </c>
      <c r="C4333" s="325">
        <v>2550133000</v>
      </c>
      <c r="D4333" s="322" t="s">
        <v>1977</v>
      </c>
    </row>
    <row r="4334" spans="1:4">
      <c r="A4334" s="322" t="s">
        <v>305</v>
      </c>
      <c r="C4334" s="325">
        <v>2550134000</v>
      </c>
      <c r="D4334" s="322" t="s">
        <v>1978</v>
      </c>
    </row>
    <row r="4335" spans="1:4">
      <c r="A4335" s="322" t="s">
        <v>305</v>
      </c>
      <c r="C4335" s="325">
        <v>2550135000</v>
      </c>
      <c r="D4335" s="322" t="s">
        <v>1979</v>
      </c>
    </row>
    <row r="4336" spans="1:4">
      <c r="A4336" s="322" t="s">
        <v>305</v>
      </c>
      <c r="C4336" s="325">
        <v>2550137000</v>
      </c>
      <c r="D4336" s="322" t="s">
        <v>1980</v>
      </c>
    </row>
    <row r="4337" spans="1:16">
      <c r="A4337" s="322" t="s">
        <v>305</v>
      </c>
      <c r="C4337" s="325">
        <v>2550202000</v>
      </c>
      <c r="D4337" s="322" t="s">
        <v>1981</v>
      </c>
    </row>
    <row r="4338" spans="1:16">
      <c r="A4338" s="322" t="s">
        <v>305</v>
      </c>
      <c r="C4338" s="325">
        <v>2550208000</v>
      </c>
      <c r="D4338" s="322" t="s">
        <v>1982</v>
      </c>
    </row>
    <row r="4339" spans="1:16">
      <c r="A4339" s="322" t="s">
        <v>305</v>
      </c>
      <c r="C4339" s="325">
        <v>2561113000</v>
      </c>
      <c r="D4339" s="322" t="s">
        <v>1983</v>
      </c>
    </row>
    <row r="4340" spans="1:16">
      <c r="A4340" s="322" t="s">
        <v>305</v>
      </c>
      <c r="C4340" s="325">
        <v>2561115000</v>
      </c>
      <c r="D4340" s="322" t="s">
        <v>1984</v>
      </c>
    </row>
    <row r="4341" spans="1:16">
      <c r="A4341" s="322" t="s">
        <v>305</v>
      </c>
      <c r="C4341" s="325">
        <v>2561117000</v>
      </c>
      <c r="D4341" s="322" t="s">
        <v>1985</v>
      </c>
    </row>
    <row r="4342" spans="1:16">
      <c r="A4342" s="322" t="s">
        <v>305</v>
      </c>
      <c r="C4342" s="325">
        <v>2561119000</v>
      </c>
      <c r="D4342" s="322" t="s">
        <v>1986</v>
      </c>
    </row>
    <row r="4343" spans="1:16">
      <c r="A4343" s="322" t="s">
        <v>305</v>
      </c>
      <c r="C4343" s="325">
        <v>2561123000</v>
      </c>
      <c r="D4343" s="322" t="s">
        <v>1987</v>
      </c>
    </row>
    <row r="4344" spans="1:16">
      <c r="A4344" s="322" t="s">
        <v>305</v>
      </c>
      <c r="C4344" s="325">
        <v>2530135000</v>
      </c>
      <c r="D4344" s="322" t="s">
        <v>1988</v>
      </c>
    </row>
    <row r="4345" spans="1:16">
      <c r="A4345" s="322" t="s">
        <v>305</v>
      </c>
      <c r="C4345" s="325">
        <v>2561125000</v>
      </c>
      <c r="D4345" s="322" t="s">
        <v>1989</v>
      </c>
    </row>
    <row r="4346" spans="1:16">
      <c r="A4346" s="322" t="s">
        <v>305</v>
      </c>
      <c r="C4346" s="325">
        <v>2561210000</v>
      </c>
      <c r="D4346" s="322" t="s">
        <v>1990</v>
      </c>
    </row>
    <row r="4347" spans="1:16">
      <c r="A4347" s="322" t="s">
        <v>305</v>
      </c>
      <c r="C4347" s="325">
        <v>2561223000</v>
      </c>
      <c r="D4347" s="322" t="s">
        <v>1991</v>
      </c>
    </row>
    <row r="4348" spans="1:16">
      <c r="A4348" s="322" t="s">
        <v>305</v>
      </c>
      <c r="C4348" s="325">
        <v>2561225000</v>
      </c>
      <c r="D4348" s="322" t="s">
        <v>1992</v>
      </c>
    </row>
    <row r="4349" spans="1:16">
      <c r="A4349" s="322" t="s">
        <v>305</v>
      </c>
      <c r="C4349" s="325">
        <v>2561229000</v>
      </c>
      <c r="D4349" s="322" t="s">
        <v>1993</v>
      </c>
    </row>
    <row r="4350" spans="1:16">
      <c r="A4350" s="322" t="s">
        <v>305</v>
      </c>
      <c r="C4350" s="325">
        <v>2562100100</v>
      </c>
      <c r="D4350" s="322" t="s">
        <v>1994</v>
      </c>
    </row>
    <row r="4351" spans="1:16">
      <c r="A4351" s="322" t="s">
        <v>305</v>
      </c>
      <c r="C4351" s="325">
        <v>2571137000</v>
      </c>
      <c r="D4351" s="322" t="s">
        <v>1995</v>
      </c>
      <c r="P4351" s="455">
        <v>4789</v>
      </c>
    </row>
    <row r="4352" spans="1:16">
      <c r="A4352" s="322" t="s">
        <v>305</v>
      </c>
      <c r="C4352" s="325">
        <v>2562100300</v>
      </c>
      <c r="D4352" s="322" t="s">
        <v>1996</v>
      </c>
    </row>
    <row r="4353" spans="1:4">
      <c r="A4353" s="322" t="s">
        <v>305</v>
      </c>
      <c r="C4353" s="325">
        <v>2562100500</v>
      </c>
      <c r="D4353" s="322" t="s">
        <v>1997</v>
      </c>
    </row>
    <row r="4354" spans="1:4">
      <c r="A4354" s="322" t="s">
        <v>305</v>
      </c>
      <c r="C4354" s="325">
        <v>2562100900</v>
      </c>
      <c r="D4354" s="322" t="s">
        <v>1998</v>
      </c>
    </row>
    <row r="4355" spans="1:4">
      <c r="A4355" s="322" t="s">
        <v>305</v>
      </c>
      <c r="C4355" s="325">
        <v>2562101100</v>
      </c>
      <c r="D4355" s="322" t="s">
        <v>1999</v>
      </c>
    </row>
    <row r="4356" spans="1:4">
      <c r="A4356" s="322" t="s">
        <v>305</v>
      </c>
      <c r="C4356" s="325">
        <v>2562101300</v>
      </c>
      <c r="D4356" s="322" t="s">
        <v>2000</v>
      </c>
    </row>
    <row r="4357" spans="1:4">
      <c r="A4357" s="322" t="s">
        <v>305</v>
      </c>
      <c r="C4357" s="325">
        <v>2562200000</v>
      </c>
      <c r="D4357" s="322" t="s">
        <v>2001</v>
      </c>
    </row>
    <row r="4358" spans="1:4">
      <c r="A4358" s="322" t="s">
        <v>305</v>
      </c>
      <c r="C4358" s="325">
        <v>2571113000</v>
      </c>
      <c r="D4358" s="322" t="s">
        <v>2002</v>
      </c>
    </row>
    <row r="4359" spans="1:4">
      <c r="A4359" s="322" t="s">
        <v>305</v>
      </c>
      <c r="C4359" s="325">
        <v>2571114500</v>
      </c>
      <c r="D4359" s="322" t="s">
        <v>2003</v>
      </c>
    </row>
    <row r="4360" spans="1:4">
      <c r="A4360" s="322" t="s">
        <v>305</v>
      </c>
      <c r="C4360" s="325">
        <v>2571116000</v>
      </c>
      <c r="D4360" s="322" t="s">
        <v>2004</v>
      </c>
    </row>
    <row r="4361" spans="1:4">
      <c r="A4361" s="322" t="s">
        <v>305</v>
      </c>
      <c r="C4361" s="325">
        <v>2571117500</v>
      </c>
      <c r="D4361" s="322" t="s">
        <v>2005</v>
      </c>
    </row>
    <row r="4362" spans="1:4">
      <c r="A4362" s="322" t="s">
        <v>305</v>
      </c>
      <c r="C4362" s="325">
        <v>2571133000</v>
      </c>
      <c r="D4362" s="322" t="s">
        <v>2006</v>
      </c>
    </row>
    <row r="4363" spans="1:4">
      <c r="A4363" s="322" t="s">
        <v>305</v>
      </c>
      <c r="C4363" s="325">
        <v>2571143000</v>
      </c>
      <c r="D4363" s="322" t="s">
        <v>2007</v>
      </c>
    </row>
    <row r="4364" spans="1:4">
      <c r="A4364" s="322" t="s">
        <v>305</v>
      </c>
      <c r="C4364" s="325">
        <v>2571150000</v>
      </c>
      <c r="D4364" s="322" t="s">
        <v>2008</v>
      </c>
    </row>
    <row r="4365" spans="1:4">
      <c r="A4365" s="322" t="s">
        <v>305</v>
      </c>
      <c r="C4365" s="325">
        <v>2572113000</v>
      </c>
      <c r="D4365" s="322" t="s">
        <v>2009</v>
      </c>
    </row>
    <row r="4366" spans="1:4">
      <c r="A4366" s="322" t="s">
        <v>305</v>
      </c>
      <c r="C4366" s="325">
        <v>2572115000</v>
      </c>
      <c r="D4366" s="322" t="s">
        <v>2010</v>
      </c>
    </row>
    <row r="4367" spans="1:4">
      <c r="A4367" s="322" t="s">
        <v>305</v>
      </c>
      <c r="C4367" s="325">
        <v>2572117000</v>
      </c>
      <c r="D4367" s="322" t="s">
        <v>2011</v>
      </c>
    </row>
    <row r="4368" spans="1:4">
      <c r="A4368" s="322" t="s">
        <v>305</v>
      </c>
      <c r="C4368" s="325">
        <v>2572123000</v>
      </c>
      <c r="D4368" s="322" t="s">
        <v>2012</v>
      </c>
    </row>
    <row r="4369" spans="1:16">
      <c r="A4369" s="322" t="s">
        <v>305</v>
      </c>
      <c r="C4369" s="325">
        <v>2572125000</v>
      </c>
      <c r="D4369" s="322" t="s">
        <v>2013</v>
      </c>
    </row>
    <row r="4370" spans="1:16">
      <c r="A4370" s="322" t="s">
        <v>305</v>
      </c>
      <c r="C4370" s="325">
        <v>2572127000</v>
      </c>
      <c r="D4370" s="322" t="s">
        <v>2014</v>
      </c>
    </row>
    <row r="4371" spans="1:16">
      <c r="A4371" s="322" t="s">
        <v>305</v>
      </c>
      <c r="C4371" s="325">
        <v>2572133000</v>
      </c>
      <c r="D4371" s="322" t="s">
        <v>2015</v>
      </c>
    </row>
    <row r="4372" spans="1:16">
      <c r="A4372" s="322" t="s">
        <v>305</v>
      </c>
      <c r="C4372" s="325">
        <v>2572135000</v>
      </c>
      <c r="D4372" s="322" t="s">
        <v>2016</v>
      </c>
      <c r="J4372" s="455">
        <v>171494</v>
      </c>
      <c r="K4372" s="455">
        <v>149010</v>
      </c>
      <c r="L4372" s="455">
        <v>140283</v>
      </c>
    </row>
    <row r="4373" spans="1:16">
      <c r="A4373" s="322" t="s">
        <v>305</v>
      </c>
      <c r="C4373" s="325">
        <v>2572137000</v>
      </c>
      <c r="D4373" s="322" t="s">
        <v>2017</v>
      </c>
    </row>
    <row r="4374" spans="1:16">
      <c r="A4374" s="322" t="s">
        <v>305</v>
      </c>
      <c r="C4374" s="325">
        <v>2572141000</v>
      </c>
      <c r="D4374" s="322" t="s">
        <v>2018</v>
      </c>
      <c r="H4374" s="455">
        <v>1536</v>
      </c>
    </row>
    <row r="4375" spans="1:16">
      <c r="A4375" s="322" t="s">
        <v>305</v>
      </c>
      <c r="C4375" s="325">
        <v>2572142000</v>
      </c>
      <c r="D4375" s="322" t="s">
        <v>2019</v>
      </c>
    </row>
    <row r="4376" spans="1:16">
      <c r="A4376" s="322" t="s">
        <v>305</v>
      </c>
      <c r="C4376" s="325">
        <v>2572143000</v>
      </c>
      <c r="D4376" s="322" t="s">
        <v>2020</v>
      </c>
      <c r="H4376" s="455">
        <v>15599</v>
      </c>
      <c r="I4376" s="455">
        <v>13952</v>
      </c>
      <c r="J4376" s="455">
        <v>14363</v>
      </c>
      <c r="K4376" s="455">
        <v>14032</v>
      </c>
      <c r="L4376" s="455">
        <v>9382</v>
      </c>
      <c r="M4376" s="455">
        <v>7</v>
      </c>
    </row>
    <row r="4377" spans="1:16">
      <c r="A4377" s="322" t="s">
        <v>305</v>
      </c>
      <c r="C4377" s="325">
        <v>2572144000</v>
      </c>
      <c r="D4377" s="322" t="s">
        <v>2021</v>
      </c>
      <c r="E4377" s="455">
        <v>940750</v>
      </c>
      <c r="F4377" s="455">
        <v>488</v>
      </c>
      <c r="N4377" s="455">
        <v>826</v>
      </c>
      <c r="P4377" s="455">
        <v>22987</v>
      </c>
    </row>
    <row r="4378" spans="1:16">
      <c r="A4378" s="322" t="s">
        <v>305</v>
      </c>
      <c r="C4378" s="325">
        <v>2572145000</v>
      </c>
      <c r="D4378" s="322" t="s">
        <v>2022</v>
      </c>
    </row>
    <row r="4379" spans="1:16">
      <c r="A4379" s="322" t="s">
        <v>305</v>
      </c>
      <c r="C4379" s="325">
        <v>2572146000</v>
      </c>
      <c r="D4379" s="322" t="s">
        <v>2023</v>
      </c>
      <c r="E4379" s="455">
        <v>59788</v>
      </c>
      <c r="L4379" s="455">
        <v>500</v>
      </c>
    </row>
    <row r="4380" spans="1:16">
      <c r="A4380" s="322" t="s">
        <v>305</v>
      </c>
      <c r="C4380" s="325">
        <v>2572148000</v>
      </c>
      <c r="D4380" s="322" t="s">
        <v>2024</v>
      </c>
    </row>
    <row r="4381" spans="1:16">
      <c r="A4381" s="322" t="s">
        <v>305</v>
      </c>
      <c r="C4381" s="325">
        <v>2573101000</v>
      </c>
      <c r="D4381" s="322" t="s">
        <v>2025</v>
      </c>
    </row>
    <row r="4382" spans="1:16">
      <c r="A4382" s="322" t="s">
        <v>305</v>
      </c>
      <c r="C4382" s="325">
        <v>2573102000</v>
      </c>
      <c r="D4382" s="322" t="s">
        <v>2026</v>
      </c>
    </row>
    <row r="4383" spans="1:16">
      <c r="A4383" s="322" t="s">
        <v>305</v>
      </c>
      <c r="C4383" s="325">
        <v>2573103000</v>
      </c>
      <c r="D4383" s="322" t="s">
        <v>2027</v>
      </c>
    </row>
    <row r="4384" spans="1:16">
      <c r="A4384" s="322" t="s">
        <v>305</v>
      </c>
      <c r="C4384" s="325">
        <v>2573305300</v>
      </c>
      <c r="D4384" s="322" t="s">
        <v>2028</v>
      </c>
    </row>
    <row r="4385" spans="1:15">
      <c r="A4385" s="322" t="s">
        <v>305</v>
      </c>
      <c r="C4385" s="325">
        <v>2573107000</v>
      </c>
      <c r="D4385" s="322" t="s">
        <v>2029</v>
      </c>
    </row>
    <row r="4386" spans="1:15">
      <c r="A4386" s="322" t="s">
        <v>305</v>
      </c>
      <c r="C4386" s="325">
        <v>2573202000</v>
      </c>
      <c r="D4386" s="322" t="s">
        <v>2030</v>
      </c>
    </row>
    <row r="4387" spans="1:15">
      <c r="A4387" s="322" t="s">
        <v>305</v>
      </c>
      <c r="C4387" s="325">
        <v>2573205000</v>
      </c>
      <c r="D4387" s="322" t="s">
        <v>2031</v>
      </c>
    </row>
    <row r="4388" spans="1:15">
      <c r="A4388" s="322" t="s">
        <v>305</v>
      </c>
      <c r="C4388" s="325">
        <v>2571112000</v>
      </c>
      <c r="D4388" s="322" t="s">
        <v>2032</v>
      </c>
    </row>
    <row r="4389" spans="1:15">
      <c r="A4389" s="322" t="s">
        <v>305</v>
      </c>
      <c r="C4389" s="325">
        <v>2573209900</v>
      </c>
      <c r="D4389" s="322" t="s">
        <v>2033</v>
      </c>
      <c r="E4389" s="455">
        <v>85</v>
      </c>
      <c r="F4389" s="455">
        <v>102</v>
      </c>
      <c r="G4389" s="455">
        <v>68</v>
      </c>
      <c r="H4389" s="455">
        <v>63</v>
      </c>
      <c r="I4389" s="455">
        <v>50</v>
      </c>
      <c r="J4389" s="455">
        <v>116</v>
      </c>
    </row>
    <row r="4390" spans="1:15">
      <c r="A4390" s="322" t="s">
        <v>305</v>
      </c>
      <c r="C4390" s="325">
        <v>2573301700</v>
      </c>
      <c r="D4390" s="322" t="s">
        <v>2034</v>
      </c>
    </row>
    <row r="4391" spans="1:15">
      <c r="A4391" s="322" t="s">
        <v>305</v>
      </c>
      <c r="C4391" s="325">
        <v>2573303300</v>
      </c>
      <c r="D4391" s="322" t="s">
        <v>2035</v>
      </c>
    </row>
    <row r="4392" spans="1:15">
      <c r="A4392" s="322" t="s">
        <v>305</v>
      </c>
      <c r="C4392" s="325">
        <v>2573305500</v>
      </c>
      <c r="D4392" s="322" t="s">
        <v>2036</v>
      </c>
      <c r="O4392" s="455">
        <v>5</v>
      </c>
    </row>
    <row r="4393" spans="1:15">
      <c r="A4393" s="322" t="s">
        <v>305</v>
      </c>
      <c r="C4393" s="325">
        <v>2573305700</v>
      </c>
      <c r="D4393" s="322" t="s">
        <v>2037</v>
      </c>
    </row>
    <row r="4394" spans="1:15">
      <c r="A4394" s="322" t="s">
        <v>305</v>
      </c>
      <c r="C4394" s="325">
        <v>2573306500</v>
      </c>
      <c r="D4394" s="322" t="s">
        <v>2038</v>
      </c>
    </row>
    <row r="4395" spans="1:15">
      <c r="A4395" s="322" t="s">
        <v>305</v>
      </c>
      <c r="C4395" s="325">
        <v>2573307300</v>
      </c>
      <c r="D4395" s="322" t="s">
        <v>2039</v>
      </c>
    </row>
    <row r="4396" spans="1:15">
      <c r="A4396" s="322" t="s">
        <v>305</v>
      </c>
      <c r="C4396" s="325">
        <v>2573307700</v>
      </c>
      <c r="D4396" s="322" t="s">
        <v>2040</v>
      </c>
      <c r="O4396" s="455">
        <v>43824</v>
      </c>
    </row>
    <row r="4397" spans="1:15">
      <c r="A4397" s="322" t="s">
        <v>305</v>
      </c>
      <c r="C4397" s="325">
        <v>2573308500</v>
      </c>
      <c r="D4397" s="322" t="s">
        <v>2041</v>
      </c>
    </row>
    <row r="4398" spans="1:15">
      <c r="A4398" s="322" t="s">
        <v>305</v>
      </c>
      <c r="C4398" s="325">
        <v>2573402700</v>
      </c>
      <c r="D4398" s="322" t="s">
        <v>2042</v>
      </c>
    </row>
    <row r="4399" spans="1:15">
      <c r="A4399" s="322" t="s">
        <v>305</v>
      </c>
      <c r="C4399" s="325">
        <v>2573403100</v>
      </c>
      <c r="D4399" s="322" t="s">
        <v>2043</v>
      </c>
    </row>
    <row r="4400" spans="1:15">
      <c r="A4400" s="322" t="s">
        <v>305</v>
      </c>
      <c r="C4400" s="325">
        <v>2573403500</v>
      </c>
      <c r="D4400" s="322" t="s">
        <v>2044</v>
      </c>
    </row>
    <row r="4401" spans="1:18">
      <c r="A4401" s="322" t="s">
        <v>305</v>
      </c>
      <c r="C4401" s="325">
        <v>2573406900</v>
      </c>
      <c r="D4401" s="322" t="s">
        <v>2045</v>
      </c>
      <c r="F4401" s="455">
        <v>54</v>
      </c>
    </row>
    <row r="4402" spans="1:18">
      <c r="A4402" s="322" t="s">
        <v>305</v>
      </c>
      <c r="C4402" s="325">
        <v>2573407400</v>
      </c>
      <c r="D4402" s="322" t="s">
        <v>2046</v>
      </c>
    </row>
    <row r="4403" spans="1:18">
      <c r="A4403" s="322" t="s">
        <v>305</v>
      </c>
      <c r="C4403" s="325">
        <v>2573408100</v>
      </c>
      <c r="D4403" s="322" t="s">
        <v>2047</v>
      </c>
    </row>
    <row r="4404" spans="1:18">
      <c r="A4404" s="322" t="s">
        <v>305</v>
      </c>
      <c r="C4404" s="325">
        <v>2573408900</v>
      </c>
      <c r="D4404" s="322" t="s">
        <v>2048</v>
      </c>
    </row>
    <row r="4405" spans="1:18">
      <c r="A4405" s="322" t="s">
        <v>305</v>
      </c>
      <c r="C4405" s="325">
        <v>2573501300</v>
      </c>
      <c r="D4405" s="322" t="s">
        <v>2049</v>
      </c>
      <c r="E4405" s="455">
        <v>265</v>
      </c>
    </row>
    <row r="4406" spans="1:18">
      <c r="A4406" s="322" t="s">
        <v>305</v>
      </c>
      <c r="C4406" s="325">
        <v>2573501500</v>
      </c>
      <c r="D4406" s="322" t="s">
        <v>2050</v>
      </c>
    </row>
    <row r="4407" spans="1:18">
      <c r="A4407" s="322" t="s">
        <v>305</v>
      </c>
      <c r="C4407" s="325">
        <v>2573502000</v>
      </c>
      <c r="D4407" s="322" t="s">
        <v>2051</v>
      </c>
    </row>
    <row r="4408" spans="1:18">
      <c r="A4408" s="322" t="s">
        <v>305</v>
      </c>
      <c r="C4408" s="325">
        <v>2573503000</v>
      </c>
      <c r="D4408" s="322" t="s">
        <v>2052</v>
      </c>
    </row>
    <row r="4409" spans="1:18">
      <c r="A4409" s="322" t="s">
        <v>305</v>
      </c>
      <c r="C4409" s="325">
        <v>2573507000</v>
      </c>
      <c r="D4409" s="322" t="s">
        <v>2053</v>
      </c>
      <c r="G4409" s="455">
        <v>1</v>
      </c>
      <c r="J4409" s="455">
        <v>2</v>
      </c>
    </row>
    <row r="4410" spans="1:18">
      <c r="A4410" s="322" t="s">
        <v>305</v>
      </c>
      <c r="C4410" s="325">
        <v>2573507010</v>
      </c>
      <c r="D4410" s="322" t="s">
        <v>2054</v>
      </c>
    </row>
    <row r="4411" spans="1:18">
      <c r="A4411" s="322" t="s">
        <v>305</v>
      </c>
      <c r="C4411" s="325">
        <v>2573507020</v>
      </c>
      <c r="D4411" s="322" t="s">
        <v>2055</v>
      </c>
      <c r="G4411" s="455">
        <v>1</v>
      </c>
      <c r="J4411" s="455">
        <v>2</v>
      </c>
    </row>
    <row r="4412" spans="1:18">
      <c r="A4412" s="322" t="s">
        <v>305</v>
      </c>
      <c r="C4412" s="325">
        <v>2573508000</v>
      </c>
      <c r="D4412" s="322" t="s">
        <v>2056</v>
      </c>
    </row>
    <row r="4413" spans="1:18">
      <c r="A4413" s="322" t="s">
        <v>305</v>
      </c>
      <c r="C4413" s="325">
        <v>2573401400</v>
      </c>
      <c r="D4413" s="322" t="s">
        <v>2057</v>
      </c>
    </row>
    <row r="4414" spans="1:18">
      <c r="A4414" s="322" t="s">
        <v>305</v>
      </c>
      <c r="C4414" s="325">
        <v>2573602400</v>
      </c>
      <c r="D4414" s="322" t="s">
        <v>2058</v>
      </c>
      <c r="E4414" s="455">
        <v>2035</v>
      </c>
      <c r="F4414" s="455">
        <v>10976</v>
      </c>
      <c r="G4414" s="455">
        <v>1800</v>
      </c>
      <c r="H4414" s="455">
        <v>895</v>
      </c>
      <c r="I4414" s="455">
        <v>1537</v>
      </c>
      <c r="J4414" s="455">
        <v>4015</v>
      </c>
      <c r="K4414" s="455">
        <v>3960</v>
      </c>
      <c r="L4414" s="455">
        <v>3650</v>
      </c>
      <c r="M4414" s="455">
        <v>6565</v>
      </c>
      <c r="N4414" s="455">
        <v>9940</v>
      </c>
      <c r="O4414" s="455">
        <v>13260</v>
      </c>
      <c r="P4414" s="455">
        <v>8500</v>
      </c>
      <c r="Q4414" s="455">
        <v>5395</v>
      </c>
      <c r="R4414" s="455">
        <v>8140</v>
      </c>
    </row>
    <row r="4415" spans="1:18">
      <c r="A4415" s="322" t="s">
        <v>305</v>
      </c>
      <c r="C4415" s="325">
        <v>2573401900</v>
      </c>
      <c r="D4415" s="322" t="s">
        <v>2059</v>
      </c>
      <c r="R4415" s="455">
        <v>11</v>
      </c>
    </row>
    <row r="4416" spans="1:18">
      <c r="A4416" s="322" t="s">
        <v>305</v>
      </c>
      <c r="C4416" s="325">
        <v>2573603300</v>
      </c>
      <c r="D4416" s="322" t="s">
        <v>2060</v>
      </c>
    </row>
    <row r="4417" spans="1:17">
      <c r="A4417" s="322" t="s">
        <v>305</v>
      </c>
      <c r="C4417" s="325">
        <v>2573603900</v>
      </c>
      <c r="D4417" s="322" t="s">
        <v>2061</v>
      </c>
    </row>
    <row r="4418" spans="1:17">
      <c r="A4418" s="322" t="s">
        <v>305</v>
      </c>
      <c r="C4418" s="325">
        <v>2573604500</v>
      </c>
      <c r="D4418" s="322" t="s">
        <v>2062</v>
      </c>
      <c r="K4418" s="455">
        <v>52</v>
      </c>
      <c r="L4418" s="455">
        <v>21</v>
      </c>
      <c r="M4418" s="455">
        <v>21</v>
      </c>
      <c r="N4418" s="455">
        <v>8</v>
      </c>
      <c r="O4418" s="455">
        <v>16</v>
      </c>
      <c r="P4418" s="455">
        <v>4</v>
      </c>
      <c r="Q4418" s="455">
        <v>2</v>
      </c>
    </row>
    <row r="4419" spans="1:17">
      <c r="A4419" s="322" t="s">
        <v>305</v>
      </c>
      <c r="C4419" s="325">
        <v>2573402300</v>
      </c>
      <c r="D4419" s="322" t="s">
        <v>2063</v>
      </c>
    </row>
    <row r="4420" spans="1:17">
      <c r="A4420" s="322" t="s">
        <v>305</v>
      </c>
      <c r="C4420" s="325">
        <v>2573606300</v>
      </c>
      <c r="D4420" s="322" t="s">
        <v>2064</v>
      </c>
    </row>
    <row r="4421" spans="1:17">
      <c r="A4421" s="322" t="s">
        <v>305</v>
      </c>
      <c r="C4421" s="325">
        <v>2573606500</v>
      </c>
      <c r="D4421" s="322" t="s">
        <v>2065</v>
      </c>
    </row>
    <row r="4422" spans="1:17">
      <c r="A4422" s="322" t="s">
        <v>305</v>
      </c>
      <c r="C4422" s="325">
        <v>2573609000</v>
      </c>
      <c r="D4422" s="322" t="s">
        <v>2066</v>
      </c>
    </row>
    <row r="4423" spans="1:17">
      <c r="A4423" s="322" t="s">
        <v>305</v>
      </c>
      <c r="C4423" s="325">
        <v>2591110000</v>
      </c>
      <c r="D4423" s="322" t="s">
        <v>2067</v>
      </c>
    </row>
    <row r="4424" spans="1:17">
      <c r="A4424" s="322" t="s">
        <v>305</v>
      </c>
      <c r="C4424" s="325">
        <v>2591120000</v>
      </c>
      <c r="D4424" s="322" t="s">
        <v>2068</v>
      </c>
      <c r="G4424" s="455">
        <v>310</v>
      </c>
      <c r="L4424" s="455">
        <v>20</v>
      </c>
    </row>
    <row r="4425" spans="1:17">
      <c r="A4425" s="322" t="s">
        <v>305</v>
      </c>
      <c r="C4425" s="325">
        <v>2592113300</v>
      </c>
      <c r="D4425" s="322" t="s">
        <v>2069</v>
      </c>
    </row>
    <row r="4426" spans="1:17">
      <c r="A4426" s="322" t="s">
        <v>305</v>
      </c>
      <c r="C4426" s="325">
        <v>2592113500</v>
      </c>
      <c r="D4426" s="322" t="s">
        <v>2070</v>
      </c>
      <c r="E4426" s="455">
        <v>4188649</v>
      </c>
    </row>
    <row r="4427" spans="1:17">
      <c r="A4427" s="322" t="s">
        <v>305</v>
      </c>
      <c r="C4427" s="325">
        <v>2592133000</v>
      </c>
      <c r="D4427" s="322" t="s">
        <v>2071</v>
      </c>
    </row>
    <row r="4428" spans="1:17">
      <c r="A4428" s="322" t="s">
        <v>305</v>
      </c>
      <c r="C4428" s="325">
        <v>2592135000</v>
      </c>
      <c r="D4428" s="322" t="s">
        <v>2072</v>
      </c>
      <c r="H4428" s="455">
        <v>3241</v>
      </c>
    </row>
    <row r="4429" spans="1:17">
      <c r="A4429" s="322" t="s">
        <v>305</v>
      </c>
      <c r="C4429" s="325">
        <v>2592137000</v>
      </c>
      <c r="D4429" s="322" t="s">
        <v>2073</v>
      </c>
      <c r="I4429" s="455">
        <v>2</v>
      </c>
    </row>
    <row r="4430" spans="1:17">
      <c r="A4430" s="322" t="s">
        <v>305</v>
      </c>
      <c r="C4430" s="325">
        <v>2593113000</v>
      </c>
      <c r="D4430" s="322" t="s">
        <v>2074</v>
      </c>
    </row>
    <row r="4431" spans="1:17">
      <c r="A4431" s="322" t="s">
        <v>305</v>
      </c>
      <c r="C4431" s="325">
        <v>2593115000</v>
      </c>
      <c r="D4431" s="322" t="s">
        <v>2075</v>
      </c>
    </row>
    <row r="4432" spans="1:17">
      <c r="A4432" s="322" t="s">
        <v>305</v>
      </c>
      <c r="C4432" s="325">
        <v>2593123000</v>
      </c>
      <c r="D4432" s="322" t="s">
        <v>2076</v>
      </c>
    </row>
    <row r="4433" spans="1:18">
      <c r="A4433" s="322" t="s">
        <v>305</v>
      </c>
      <c r="C4433" s="325">
        <v>2593131500</v>
      </c>
      <c r="D4433" s="322" t="s">
        <v>2077</v>
      </c>
    </row>
    <row r="4434" spans="1:18">
      <c r="A4434" s="322" t="s">
        <v>305</v>
      </c>
      <c r="C4434" s="325">
        <v>2593132000</v>
      </c>
      <c r="D4434" s="322" t="s">
        <v>2078</v>
      </c>
    </row>
    <row r="4435" spans="1:18">
      <c r="A4435" s="322" t="s">
        <v>305</v>
      </c>
      <c r="C4435" s="325">
        <v>2593133000</v>
      </c>
      <c r="D4435" s="322" t="s">
        <v>2079</v>
      </c>
    </row>
    <row r="4436" spans="1:18">
      <c r="A4436" s="322" t="s">
        <v>305</v>
      </c>
      <c r="C4436" s="325">
        <v>2593134300</v>
      </c>
      <c r="D4436" s="322" t="s">
        <v>2080</v>
      </c>
    </row>
    <row r="4437" spans="1:18">
      <c r="A4437" s="322" t="s">
        <v>305</v>
      </c>
      <c r="C4437" s="325">
        <v>2593135000</v>
      </c>
      <c r="D4437" s="322" t="s">
        <v>2081</v>
      </c>
      <c r="E4437" s="455">
        <v>2450</v>
      </c>
      <c r="F4437" s="455">
        <v>8610</v>
      </c>
      <c r="G4437" s="455">
        <v>17970</v>
      </c>
    </row>
    <row r="4438" spans="1:18">
      <c r="A4438" s="322" t="s">
        <v>305</v>
      </c>
      <c r="C4438" s="325">
        <v>2593140000</v>
      </c>
      <c r="D4438" s="322" t="s">
        <v>2082</v>
      </c>
      <c r="N4438" s="455">
        <v>16070</v>
      </c>
      <c r="O4438" s="455">
        <v>1245838</v>
      </c>
      <c r="R4438" s="455">
        <v>517508</v>
      </c>
    </row>
    <row r="4439" spans="1:18">
      <c r="A4439" s="322" t="s">
        <v>305</v>
      </c>
      <c r="C4439" s="325">
        <v>2593148000</v>
      </c>
      <c r="D4439" s="322" t="s">
        <v>2083</v>
      </c>
      <c r="E4439" s="455">
        <v>5906695</v>
      </c>
      <c r="F4439" s="455">
        <v>5756214</v>
      </c>
      <c r="G4439" s="455">
        <v>6286440</v>
      </c>
      <c r="H4439" s="455">
        <v>4350891</v>
      </c>
      <c r="I4439" s="455">
        <v>3237668</v>
      </c>
      <c r="J4439" s="455">
        <v>151</v>
      </c>
      <c r="L4439" s="455">
        <v>5</v>
      </c>
      <c r="M4439" s="455">
        <v>4</v>
      </c>
    </row>
    <row r="4440" spans="1:18">
      <c r="A4440" s="322" t="s">
        <v>305</v>
      </c>
      <c r="C4440" s="325">
        <v>2593151000</v>
      </c>
      <c r="D4440" s="322" t="s">
        <v>2084</v>
      </c>
    </row>
    <row r="4441" spans="1:18">
      <c r="A4441" s="322" t="s">
        <v>305</v>
      </c>
      <c r="C4441" s="325">
        <v>2593157000</v>
      </c>
      <c r="D4441" s="322" t="s">
        <v>2085</v>
      </c>
    </row>
    <row r="4442" spans="1:18">
      <c r="A4442" s="322" t="s">
        <v>305</v>
      </c>
      <c r="C4442" s="325">
        <v>2593163100</v>
      </c>
      <c r="D4442" s="322" t="s">
        <v>2086</v>
      </c>
    </row>
    <row r="4443" spans="1:18">
      <c r="A4443" s="322" t="s">
        <v>305</v>
      </c>
      <c r="C4443" s="325">
        <v>2593166000</v>
      </c>
      <c r="D4443" s="322" t="s">
        <v>2087</v>
      </c>
    </row>
    <row r="4444" spans="1:18">
      <c r="A4444" s="322" t="s">
        <v>305</v>
      </c>
      <c r="C4444" s="325">
        <v>2593173000</v>
      </c>
      <c r="D4444" s="322" t="s">
        <v>2088</v>
      </c>
    </row>
    <row r="4445" spans="1:18">
      <c r="A4445" s="322" t="s">
        <v>305</v>
      </c>
      <c r="C4445" s="325">
        <v>2593175000</v>
      </c>
      <c r="D4445" s="322" t="s">
        <v>2089</v>
      </c>
    </row>
    <row r="4446" spans="1:18">
      <c r="A4446" s="322" t="s">
        <v>305</v>
      </c>
      <c r="C4446" s="325">
        <v>2593178000</v>
      </c>
      <c r="D4446" s="322" t="s">
        <v>2090</v>
      </c>
    </row>
    <row r="4447" spans="1:18">
      <c r="A4447" s="322" t="s">
        <v>305</v>
      </c>
      <c r="C4447" s="325">
        <v>2593180000</v>
      </c>
      <c r="D4447" s="322" t="s">
        <v>2091</v>
      </c>
    </row>
    <row r="4448" spans="1:18">
      <c r="A4448" s="322" t="s">
        <v>305</v>
      </c>
      <c r="C4448" s="325">
        <v>2594111500</v>
      </c>
      <c r="D4448" s="322" t="s">
        <v>2092</v>
      </c>
    </row>
    <row r="4449" spans="1:18">
      <c r="A4449" s="322" t="s">
        <v>305</v>
      </c>
      <c r="C4449" s="325">
        <v>2594112500</v>
      </c>
      <c r="D4449" s="322" t="s">
        <v>2093</v>
      </c>
      <c r="N4449" s="455">
        <v>148</v>
      </c>
      <c r="O4449" s="455">
        <v>300</v>
      </c>
      <c r="Q4449" s="455">
        <v>60</v>
      </c>
    </row>
    <row r="4450" spans="1:18">
      <c r="A4450" s="322" t="s">
        <v>305</v>
      </c>
      <c r="C4450" s="325">
        <v>2594113100</v>
      </c>
      <c r="D4450" s="322" t="s">
        <v>2094</v>
      </c>
    </row>
    <row r="4451" spans="1:18">
      <c r="A4451" s="322" t="s">
        <v>305</v>
      </c>
      <c r="C4451" s="325">
        <v>2594113900</v>
      </c>
      <c r="D4451" s="322" t="s">
        <v>2095</v>
      </c>
    </row>
    <row r="4452" spans="1:18">
      <c r="A4452" s="322" t="s">
        <v>305</v>
      </c>
      <c r="C4452" s="325">
        <v>2594115700</v>
      </c>
      <c r="D4452" s="322" t="s">
        <v>2096</v>
      </c>
    </row>
    <row r="4453" spans="1:18">
      <c r="A4453" s="322" t="s">
        <v>305</v>
      </c>
      <c r="C4453" s="325">
        <v>2594117300</v>
      </c>
      <c r="D4453" s="322" t="s">
        <v>2097</v>
      </c>
    </row>
    <row r="4454" spans="1:18">
      <c r="A4454" s="322" t="s">
        <v>305</v>
      </c>
      <c r="C4454" s="325">
        <v>2594117500</v>
      </c>
      <c r="D4454" s="322" t="s">
        <v>2098</v>
      </c>
    </row>
    <row r="4455" spans="1:18">
      <c r="A4455" s="322" t="s">
        <v>305</v>
      </c>
      <c r="C4455" s="325">
        <v>2594118700</v>
      </c>
      <c r="D4455" s="322" t="s">
        <v>2099</v>
      </c>
    </row>
    <row r="4456" spans="1:18">
      <c r="A4456" s="322" t="s">
        <v>305</v>
      </c>
      <c r="C4456" s="325">
        <v>2594119000</v>
      </c>
      <c r="D4456" s="322" t="s">
        <v>2100</v>
      </c>
      <c r="O4456" s="455">
        <v>25700</v>
      </c>
      <c r="P4456" s="455">
        <v>9806</v>
      </c>
      <c r="Q4456" s="455">
        <v>129902</v>
      </c>
      <c r="R4456" s="455">
        <v>3850</v>
      </c>
    </row>
    <row r="4457" spans="1:18">
      <c r="A4457" s="322" t="s">
        <v>305</v>
      </c>
      <c r="C4457" s="325">
        <v>2594123000</v>
      </c>
      <c r="D4457" s="322" t="s">
        <v>2101</v>
      </c>
    </row>
    <row r="4458" spans="1:18">
      <c r="A4458" s="322" t="s">
        <v>305</v>
      </c>
      <c r="C4458" s="325">
        <v>2594125000</v>
      </c>
      <c r="D4458" s="322" t="s">
        <v>2102</v>
      </c>
      <c r="E4458" s="455">
        <v>689</v>
      </c>
      <c r="F4458" s="455">
        <v>121</v>
      </c>
    </row>
    <row r="4459" spans="1:18">
      <c r="A4459" s="322" t="s">
        <v>305</v>
      </c>
      <c r="C4459" s="325">
        <v>2594127000</v>
      </c>
      <c r="D4459" s="322" t="s">
        <v>2103</v>
      </c>
    </row>
    <row r="4460" spans="1:18">
      <c r="A4460" s="322" t="s">
        <v>305</v>
      </c>
      <c r="C4460" s="325">
        <v>2594137000</v>
      </c>
      <c r="D4460" s="322" t="s">
        <v>2104</v>
      </c>
      <c r="M4460" s="455">
        <v>64</v>
      </c>
      <c r="N4460" s="455">
        <v>4745</v>
      </c>
    </row>
    <row r="4461" spans="1:18">
      <c r="A4461" s="322" t="s">
        <v>305</v>
      </c>
      <c r="C4461" s="325">
        <v>2599111000</v>
      </c>
      <c r="D4461" s="322" t="s">
        <v>2105</v>
      </c>
    </row>
    <row r="4462" spans="1:18">
      <c r="A4462" s="322" t="s">
        <v>305</v>
      </c>
      <c r="C4462" s="325">
        <v>2599112700</v>
      </c>
      <c r="D4462" s="322" t="s">
        <v>2106</v>
      </c>
    </row>
    <row r="4463" spans="1:18">
      <c r="A4463" s="322" t="s">
        <v>305</v>
      </c>
      <c r="C4463" s="325">
        <v>2599113100</v>
      </c>
      <c r="D4463" s="322" t="s">
        <v>2107</v>
      </c>
      <c r="E4463" s="455">
        <v>7811</v>
      </c>
      <c r="F4463" s="455">
        <v>3209</v>
      </c>
      <c r="G4463" s="455">
        <v>4567</v>
      </c>
      <c r="J4463" s="455">
        <v>136663</v>
      </c>
      <c r="K4463" s="455">
        <v>152502</v>
      </c>
      <c r="L4463" s="455">
        <v>175224</v>
      </c>
      <c r="M4463" s="455">
        <v>10550</v>
      </c>
    </row>
    <row r="4464" spans="1:18">
      <c r="A4464" s="322" t="s">
        <v>305</v>
      </c>
      <c r="C4464" s="325">
        <v>2599113700</v>
      </c>
      <c r="D4464" s="322" t="s">
        <v>2108</v>
      </c>
    </row>
    <row r="4465" spans="1:5">
      <c r="A4465" s="322" t="s">
        <v>305</v>
      </c>
      <c r="C4465" s="325">
        <v>2599122300</v>
      </c>
      <c r="D4465" s="322" t="s">
        <v>2109</v>
      </c>
    </row>
    <row r="4466" spans="1:5">
      <c r="A4466" s="322" t="s">
        <v>305</v>
      </c>
      <c r="C4466" s="325">
        <v>2599122500</v>
      </c>
      <c r="D4466" s="322" t="s">
        <v>2110</v>
      </c>
    </row>
    <row r="4467" spans="1:5">
      <c r="A4467" s="322" t="s">
        <v>305</v>
      </c>
      <c r="C4467" s="325">
        <v>2599122900</v>
      </c>
      <c r="D4467" s="322" t="s">
        <v>2111</v>
      </c>
    </row>
    <row r="4468" spans="1:5">
      <c r="A4468" s="322" t="s">
        <v>305</v>
      </c>
      <c r="C4468" s="325">
        <v>2599123700</v>
      </c>
      <c r="D4468" s="322" t="s">
        <v>2112</v>
      </c>
    </row>
    <row r="4469" spans="1:5">
      <c r="A4469" s="322" t="s">
        <v>305</v>
      </c>
      <c r="C4469" s="325">
        <v>2599124300</v>
      </c>
      <c r="D4469" s="322" t="s">
        <v>2113</v>
      </c>
    </row>
    <row r="4470" spans="1:5">
      <c r="A4470" s="322" t="s">
        <v>305</v>
      </c>
      <c r="C4470" s="325">
        <v>2599124500</v>
      </c>
      <c r="D4470" s="322" t="s">
        <v>2114</v>
      </c>
    </row>
    <row r="4471" spans="1:5">
      <c r="A4471" s="322" t="s">
        <v>305</v>
      </c>
      <c r="C4471" s="325">
        <v>2599124900</v>
      </c>
      <c r="D4471" s="322" t="s">
        <v>2115</v>
      </c>
    </row>
    <row r="4472" spans="1:5">
      <c r="A4472" s="322" t="s">
        <v>305</v>
      </c>
      <c r="C4472" s="325">
        <v>2599125500</v>
      </c>
      <c r="D4472" s="322" t="s">
        <v>2116</v>
      </c>
    </row>
    <row r="4473" spans="1:5">
      <c r="A4473" s="322" t="s">
        <v>305</v>
      </c>
      <c r="C4473" s="325">
        <v>2599125700</v>
      </c>
      <c r="D4473" s="322" t="s">
        <v>2117</v>
      </c>
    </row>
    <row r="4474" spans="1:5">
      <c r="A4474" s="322" t="s">
        <v>305</v>
      </c>
      <c r="C4474" s="325">
        <v>2599128000</v>
      </c>
      <c r="D4474" s="322" t="s">
        <v>2118</v>
      </c>
    </row>
    <row r="4475" spans="1:5">
      <c r="A4475" s="322" t="s">
        <v>305</v>
      </c>
      <c r="C4475" s="325">
        <v>2594111700</v>
      </c>
      <c r="D4475" s="322" t="s">
        <v>2119</v>
      </c>
    </row>
    <row r="4476" spans="1:5">
      <c r="A4476" s="322" t="s">
        <v>305</v>
      </c>
      <c r="C4476" s="325">
        <v>2599212000</v>
      </c>
      <c r="D4476" s="322" t="s">
        <v>2120</v>
      </c>
    </row>
    <row r="4477" spans="1:5">
      <c r="A4477" s="322" t="s">
        <v>305</v>
      </c>
      <c r="C4477" s="325">
        <v>2599213000</v>
      </c>
      <c r="D4477" s="322" t="s">
        <v>2121</v>
      </c>
    </row>
    <row r="4478" spans="1:5">
      <c r="A4478" s="322" t="s">
        <v>305</v>
      </c>
      <c r="C4478" s="325">
        <v>2599215000</v>
      </c>
      <c r="D4478" s="322" t="s">
        <v>2122</v>
      </c>
      <c r="E4478" s="455">
        <v>2946</v>
      </c>
    </row>
    <row r="4479" spans="1:5">
      <c r="A4479" s="322" t="s">
        <v>305</v>
      </c>
      <c r="C4479" s="325">
        <v>2599217000</v>
      </c>
      <c r="D4479" s="322" t="s">
        <v>2123</v>
      </c>
    </row>
    <row r="4480" spans="1:5">
      <c r="A4480" s="322" t="s">
        <v>305</v>
      </c>
      <c r="C4480" s="325">
        <v>2594112700</v>
      </c>
      <c r="D4480" s="322" t="s">
        <v>2124</v>
      </c>
    </row>
    <row r="4481" spans="1:18">
      <c r="A4481" s="322" t="s">
        <v>305</v>
      </c>
      <c r="C4481" s="325">
        <v>2599220000</v>
      </c>
      <c r="D4481" s="322" t="s">
        <v>2125</v>
      </c>
    </row>
    <row r="4482" spans="1:18">
      <c r="A4482" s="322" t="s">
        <v>305</v>
      </c>
      <c r="C4482" s="325">
        <v>2599233000</v>
      </c>
      <c r="D4482" s="322" t="s">
        <v>2126</v>
      </c>
    </row>
    <row r="4483" spans="1:18">
      <c r="A4483" s="322" t="s">
        <v>305</v>
      </c>
      <c r="C4483" s="325">
        <v>2599235000</v>
      </c>
      <c r="D4483" s="322" t="s">
        <v>2127</v>
      </c>
    </row>
    <row r="4484" spans="1:18">
      <c r="A4484" s="322" t="s">
        <v>305</v>
      </c>
      <c r="C4484" s="325">
        <v>2599237000</v>
      </c>
      <c r="D4484" s="322" t="s">
        <v>2128</v>
      </c>
    </row>
    <row r="4485" spans="1:18">
      <c r="A4485" s="322" t="s">
        <v>305</v>
      </c>
      <c r="C4485" s="325">
        <v>2599240000</v>
      </c>
      <c r="D4485" s="322" t="s">
        <v>2129</v>
      </c>
    </row>
    <row r="4486" spans="1:18">
      <c r="A4486" s="322" t="s">
        <v>305</v>
      </c>
      <c r="C4486" s="325">
        <v>2599253000</v>
      </c>
      <c r="D4486" s="322" t="s">
        <v>2130</v>
      </c>
    </row>
    <row r="4487" spans="1:18">
      <c r="A4487" s="322" t="s">
        <v>305</v>
      </c>
      <c r="C4487" s="325">
        <v>2599257000</v>
      </c>
      <c r="D4487" s="322" t="s">
        <v>2131</v>
      </c>
    </row>
    <row r="4488" spans="1:18">
      <c r="A4488" s="322" t="s">
        <v>305</v>
      </c>
      <c r="C4488" s="325">
        <v>2599291100</v>
      </c>
      <c r="D4488" s="322" t="s">
        <v>2132</v>
      </c>
    </row>
    <row r="4489" spans="1:18">
      <c r="A4489" s="322" t="s">
        <v>305</v>
      </c>
      <c r="C4489" s="325">
        <v>2599291300</v>
      </c>
      <c r="D4489" s="322" t="s">
        <v>2133</v>
      </c>
    </row>
    <row r="4490" spans="1:18">
      <c r="A4490" s="322" t="s">
        <v>305</v>
      </c>
      <c r="C4490" s="325">
        <v>2599291900</v>
      </c>
      <c r="D4490" s="322" t="s">
        <v>2134</v>
      </c>
      <c r="G4490" s="455">
        <v>42283</v>
      </c>
      <c r="H4490" s="455">
        <v>51162</v>
      </c>
      <c r="I4490" s="455">
        <v>16115</v>
      </c>
      <c r="J4490" s="455">
        <v>11949</v>
      </c>
      <c r="K4490" s="455">
        <v>57</v>
      </c>
      <c r="P4490" s="455">
        <v>12150</v>
      </c>
      <c r="R4490" s="455">
        <v>27490</v>
      </c>
    </row>
    <row r="4491" spans="1:18">
      <c r="A4491" s="322" t="s">
        <v>305</v>
      </c>
      <c r="C4491" s="325">
        <v>2599292200</v>
      </c>
      <c r="D4491" s="322" t="s">
        <v>2135</v>
      </c>
      <c r="E4491" s="455">
        <v>1273376</v>
      </c>
      <c r="F4491" s="455">
        <v>1533090</v>
      </c>
      <c r="G4491" s="455">
        <v>1473909</v>
      </c>
      <c r="H4491" s="455">
        <v>1283633</v>
      </c>
      <c r="I4491" s="455">
        <v>1143795</v>
      </c>
      <c r="J4491" s="455">
        <v>1793049</v>
      </c>
      <c r="K4491" s="455">
        <v>1689981</v>
      </c>
      <c r="L4491" s="455">
        <v>2232883</v>
      </c>
      <c r="M4491" s="455">
        <v>268681</v>
      </c>
      <c r="N4491" s="455">
        <v>6910</v>
      </c>
      <c r="P4491" s="455">
        <v>21933</v>
      </c>
      <c r="Q4491" s="455">
        <v>1936</v>
      </c>
    </row>
    <row r="4492" spans="1:18">
      <c r="A4492" s="322" t="s">
        <v>305</v>
      </c>
      <c r="C4492" s="325">
        <v>2599292500</v>
      </c>
      <c r="D4492" s="322" t="s">
        <v>2136</v>
      </c>
    </row>
    <row r="4493" spans="1:18">
      <c r="A4493" s="322" t="s">
        <v>305</v>
      </c>
      <c r="C4493" s="325">
        <v>2599293100</v>
      </c>
      <c r="D4493" s="322" t="s">
        <v>2137</v>
      </c>
      <c r="I4493" s="455">
        <v>28</v>
      </c>
      <c r="J4493" s="455">
        <v>1</v>
      </c>
    </row>
    <row r="4494" spans="1:18">
      <c r="A4494" s="322" t="s">
        <v>305</v>
      </c>
      <c r="C4494" s="325">
        <v>2599293300</v>
      </c>
      <c r="D4494" s="322" t="s">
        <v>2138</v>
      </c>
      <c r="G4494" s="455">
        <v>1390</v>
      </c>
    </row>
    <row r="4495" spans="1:18">
      <c r="A4495" s="322" t="s">
        <v>305</v>
      </c>
      <c r="C4495" s="325">
        <v>2599293500</v>
      </c>
      <c r="D4495" s="322" t="s">
        <v>2139</v>
      </c>
    </row>
    <row r="4496" spans="1:18">
      <c r="A4496" s="322" t="s">
        <v>305</v>
      </c>
      <c r="C4496" s="325">
        <v>2599293700</v>
      </c>
      <c r="D4496" s="322" t="s">
        <v>2140</v>
      </c>
      <c r="F4496" s="455">
        <v>6835</v>
      </c>
    </row>
    <row r="4497" spans="1:18">
      <c r="A4497" s="322" t="s">
        <v>305</v>
      </c>
      <c r="C4497" s="325">
        <v>2599294100</v>
      </c>
      <c r="D4497" s="322" t="s">
        <v>2141</v>
      </c>
    </row>
    <row r="4498" spans="1:18">
      <c r="A4498" s="322" t="s">
        <v>305</v>
      </c>
      <c r="C4498" s="325">
        <v>2599294500</v>
      </c>
      <c r="D4498" s="322" t="s">
        <v>2142</v>
      </c>
    </row>
    <row r="4499" spans="1:18">
      <c r="A4499" s="322" t="s">
        <v>305</v>
      </c>
      <c r="C4499" s="325">
        <v>2599294900</v>
      </c>
      <c r="D4499" s="322" t="s">
        <v>2143</v>
      </c>
      <c r="E4499" s="455">
        <v>41597</v>
      </c>
      <c r="F4499" s="455">
        <v>11467</v>
      </c>
      <c r="G4499" s="455">
        <v>112910</v>
      </c>
      <c r="H4499" s="455">
        <v>62004</v>
      </c>
      <c r="I4499" s="455">
        <v>112112</v>
      </c>
      <c r="J4499" s="455">
        <v>85341</v>
      </c>
      <c r="K4499" s="455">
        <v>98225</v>
      </c>
      <c r="L4499" s="455">
        <v>6062</v>
      </c>
      <c r="M4499" s="455">
        <v>47225</v>
      </c>
    </row>
    <row r="4500" spans="1:18">
      <c r="A4500" s="322" t="s">
        <v>305</v>
      </c>
      <c r="C4500" s="325">
        <v>2599295500</v>
      </c>
      <c r="D4500" s="322" t="s">
        <v>2144</v>
      </c>
      <c r="E4500" s="455">
        <v>131</v>
      </c>
      <c r="F4500" s="455">
        <v>645</v>
      </c>
      <c r="G4500" s="455">
        <v>5305</v>
      </c>
      <c r="H4500" s="455">
        <v>2567</v>
      </c>
      <c r="I4500" s="455">
        <v>17426</v>
      </c>
      <c r="J4500" s="455">
        <v>3225</v>
      </c>
      <c r="K4500" s="455">
        <v>58271</v>
      </c>
      <c r="L4500" s="455">
        <v>475052</v>
      </c>
      <c r="M4500" s="455">
        <v>398518</v>
      </c>
      <c r="N4500" s="455">
        <v>498185</v>
      </c>
      <c r="O4500" s="455">
        <v>725252</v>
      </c>
      <c r="P4500" s="455">
        <v>789502</v>
      </c>
      <c r="Q4500" s="455">
        <v>1136933</v>
      </c>
      <c r="R4500" s="455">
        <v>1193831</v>
      </c>
    </row>
    <row r="4501" spans="1:18">
      <c r="A4501" s="322" t="s">
        <v>305</v>
      </c>
      <c r="C4501" s="325">
        <v>2599295800</v>
      </c>
      <c r="D4501" s="322" t="s">
        <v>2145</v>
      </c>
      <c r="E4501" s="455">
        <v>103</v>
      </c>
      <c r="F4501" s="455">
        <v>257</v>
      </c>
      <c r="G4501" s="455">
        <v>841</v>
      </c>
      <c r="H4501" s="455">
        <v>303</v>
      </c>
      <c r="I4501" s="455">
        <v>268</v>
      </c>
      <c r="J4501" s="455">
        <v>319</v>
      </c>
      <c r="K4501" s="455">
        <v>495</v>
      </c>
      <c r="L4501" s="455">
        <v>239</v>
      </c>
      <c r="M4501" s="455">
        <v>18</v>
      </c>
      <c r="N4501" s="455">
        <v>100</v>
      </c>
      <c r="O4501" s="455">
        <v>103</v>
      </c>
      <c r="P4501" s="455">
        <v>103</v>
      </c>
      <c r="Q4501" s="455">
        <v>249</v>
      </c>
      <c r="R4501" s="455">
        <v>20</v>
      </c>
    </row>
    <row r="4502" spans="1:18">
      <c r="A4502" s="322" t="s">
        <v>305</v>
      </c>
      <c r="C4502" s="325">
        <v>2599297200</v>
      </c>
      <c r="D4502" s="322" t="s">
        <v>2146</v>
      </c>
    </row>
    <row r="4503" spans="1:18">
      <c r="A4503" s="322" t="s">
        <v>305</v>
      </c>
      <c r="C4503" s="325">
        <v>2599297300</v>
      </c>
      <c r="D4503" s="322" t="s">
        <v>2147</v>
      </c>
    </row>
    <row r="4504" spans="1:18">
      <c r="A4504" s="322" t="s">
        <v>305</v>
      </c>
      <c r="C4504" s="325">
        <v>2599297400</v>
      </c>
      <c r="D4504" s="322" t="s">
        <v>2148</v>
      </c>
    </row>
    <row r="4505" spans="1:18">
      <c r="A4505" s="322" t="s">
        <v>305</v>
      </c>
      <c r="C4505" s="325">
        <v>2599297600</v>
      </c>
      <c r="D4505" s="322" t="s">
        <v>2149</v>
      </c>
    </row>
    <row r="4506" spans="1:18">
      <c r="A4506" s="322" t="s">
        <v>305</v>
      </c>
      <c r="C4506" s="325">
        <v>2599297700</v>
      </c>
      <c r="D4506" s="322" t="s">
        <v>2150</v>
      </c>
    </row>
    <row r="4507" spans="1:18">
      <c r="A4507" s="322" t="s">
        <v>305</v>
      </c>
      <c r="C4507" s="325">
        <v>2599297900</v>
      </c>
      <c r="D4507" s="322" t="s">
        <v>2151</v>
      </c>
      <c r="R4507" s="455">
        <v>4</v>
      </c>
    </row>
    <row r="4508" spans="1:18">
      <c r="A4508" s="322" t="s">
        <v>305</v>
      </c>
      <c r="C4508" s="325">
        <v>2599298500</v>
      </c>
      <c r="D4508" s="322" t="s">
        <v>2152</v>
      </c>
    </row>
    <row r="4509" spans="1:18">
      <c r="A4509" s="322" t="s">
        <v>305</v>
      </c>
      <c r="C4509" s="325">
        <v>2599298700</v>
      </c>
      <c r="D4509" s="322" t="s">
        <v>2153</v>
      </c>
      <c r="R4509" s="455">
        <v>550</v>
      </c>
    </row>
    <row r="4510" spans="1:18">
      <c r="A4510" s="322" t="s">
        <v>305</v>
      </c>
      <c r="C4510" s="325">
        <v>2611110000</v>
      </c>
      <c r="D4510" s="322" t="s">
        <v>2154</v>
      </c>
    </row>
    <row r="4511" spans="1:18">
      <c r="A4511" s="322" t="s">
        <v>305</v>
      </c>
      <c r="C4511" s="325">
        <v>2611120000</v>
      </c>
      <c r="D4511" s="322" t="s">
        <v>2155</v>
      </c>
    </row>
    <row r="4512" spans="1:18">
      <c r="A4512" s="322" t="s">
        <v>305</v>
      </c>
      <c r="C4512" s="325">
        <v>2611212000</v>
      </c>
      <c r="D4512" s="322" t="s">
        <v>2156</v>
      </c>
    </row>
    <row r="4513" spans="1:18">
      <c r="A4513" s="322" t="s">
        <v>305</v>
      </c>
      <c r="C4513" s="325">
        <v>2611218000</v>
      </c>
      <c r="D4513" s="322" t="s">
        <v>2157</v>
      </c>
    </row>
    <row r="4514" spans="1:18">
      <c r="A4514" s="322" t="s">
        <v>305</v>
      </c>
      <c r="C4514" s="325">
        <v>2611222000</v>
      </c>
      <c r="D4514" s="322" t="s">
        <v>2158</v>
      </c>
    </row>
    <row r="4515" spans="1:18">
      <c r="A4515" s="322" t="s">
        <v>305</v>
      </c>
      <c r="C4515" s="325">
        <v>2611224000</v>
      </c>
      <c r="D4515" s="322" t="s">
        <v>2159</v>
      </c>
    </row>
    <row r="4516" spans="1:18">
      <c r="A4516" s="322" t="s">
        <v>305</v>
      </c>
      <c r="C4516" s="325">
        <v>2611300600</v>
      </c>
      <c r="D4516" s="322" t="s">
        <v>2160</v>
      </c>
    </row>
    <row r="4517" spans="1:18">
      <c r="A4517" s="322" t="s">
        <v>305</v>
      </c>
      <c r="C4517" s="325">
        <v>2611306700</v>
      </c>
      <c r="D4517" s="322" t="s">
        <v>2161</v>
      </c>
    </row>
    <row r="4518" spans="1:18">
      <c r="A4518" s="322" t="s">
        <v>305</v>
      </c>
      <c r="C4518" s="325">
        <v>2611308000</v>
      </c>
      <c r="D4518" s="322" t="s">
        <v>2162</v>
      </c>
    </row>
    <row r="4519" spans="1:18">
      <c r="A4519" s="322" t="s">
        <v>305</v>
      </c>
      <c r="C4519" s="325">
        <v>2611309400</v>
      </c>
      <c r="D4519" s="322" t="s">
        <v>2163</v>
      </c>
      <c r="N4519" s="455">
        <v>1158176</v>
      </c>
      <c r="O4519" s="455">
        <v>1200000</v>
      </c>
      <c r="P4519" s="455">
        <v>1200000</v>
      </c>
      <c r="Q4519" s="455">
        <v>1200000</v>
      </c>
      <c r="R4519" s="455">
        <v>1200000</v>
      </c>
    </row>
    <row r="4520" spans="1:18">
      <c r="A4520" s="322" t="s">
        <v>305</v>
      </c>
      <c r="C4520" s="325">
        <v>2611404000</v>
      </c>
      <c r="D4520" s="322" t="s">
        <v>2164</v>
      </c>
    </row>
    <row r="4521" spans="1:18">
      <c r="A4521" s="322" t="s">
        <v>305</v>
      </c>
      <c r="C4521" s="325">
        <v>2611407000</v>
      </c>
      <c r="D4521" s="322" t="s">
        <v>2165</v>
      </c>
    </row>
    <row r="4522" spans="1:18">
      <c r="A4522" s="322" t="s">
        <v>305</v>
      </c>
      <c r="C4522" s="325">
        <v>2611409000</v>
      </c>
      <c r="D4522" s="322" t="s">
        <v>2166</v>
      </c>
    </row>
    <row r="4523" spans="1:18">
      <c r="A4523" s="322" t="s">
        <v>305</v>
      </c>
      <c r="C4523" s="325">
        <v>2612102000</v>
      </c>
      <c r="D4523" s="322" t="s">
        <v>2167</v>
      </c>
      <c r="P4523" s="455">
        <v>135</v>
      </c>
    </row>
    <row r="4524" spans="1:18">
      <c r="A4524" s="322" t="s">
        <v>305</v>
      </c>
      <c r="C4524" s="325">
        <v>2612105000</v>
      </c>
      <c r="D4524" s="322" t="s">
        <v>2168</v>
      </c>
      <c r="E4524" s="455">
        <v>72247</v>
      </c>
      <c r="F4524" s="455">
        <v>163037</v>
      </c>
      <c r="G4524" s="455">
        <v>126387</v>
      </c>
      <c r="H4524" s="455">
        <v>110477</v>
      </c>
      <c r="I4524" s="455">
        <v>15167</v>
      </c>
    </row>
    <row r="4525" spans="1:18">
      <c r="A4525" s="322" t="s">
        <v>305</v>
      </c>
      <c r="C4525" s="325">
        <v>2599296000</v>
      </c>
      <c r="D4525" s="322" t="s">
        <v>2169</v>
      </c>
      <c r="R4525" s="455">
        <v>30</v>
      </c>
    </row>
    <row r="4526" spans="1:18">
      <c r="A4526" s="322" t="s">
        <v>305</v>
      </c>
      <c r="C4526" s="325">
        <v>2612108000</v>
      </c>
      <c r="D4526" s="322" t="s">
        <v>2170</v>
      </c>
    </row>
    <row r="4527" spans="1:18">
      <c r="A4527" s="322" t="s">
        <v>305</v>
      </c>
      <c r="C4527" s="325">
        <v>2612200000</v>
      </c>
      <c r="D4527" s="322" t="s">
        <v>2171</v>
      </c>
      <c r="K4527" s="455">
        <v>427269</v>
      </c>
      <c r="O4527" s="455">
        <v>4516757</v>
      </c>
      <c r="P4527" s="455">
        <v>4185323</v>
      </c>
      <c r="Q4527" s="455">
        <v>1411461</v>
      </c>
      <c r="R4527" s="455">
        <v>3</v>
      </c>
    </row>
    <row r="4528" spans="1:18">
      <c r="A4528" s="322" t="s">
        <v>305</v>
      </c>
      <c r="C4528" s="325">
        <v>2612300000</v>
      </c>
      <c r="D4528" s="322" t="s">
        <v>2172</v>
      </c>
    </row>
    <row r="4529" spans="1:15">
      <c r="A4529" s="322" t="s">
        <v>305</v>
      </c>
      <c r="C4529" s="325">
        <v>2620110000</v>
      </c>
      <c r="D4529" s="322" t="s">
        <v>2173</v>
      </c>
      <c r="M4529" s="455">
        <v>7500</v>
      </c>
      <c r="N4529" s="455">
        <v>12746</v>
      </c>
      <c r="O4529" s="455">
        <v>4084</v>
      </c>
    </row>
    <row r="4530" spans="1:15">
      <c r="A4530" s="322" t="s">
        <v>305</v>
      </c>
      <c r="C4530" s="325">
        <v>2620130000</v>
      </c>
      <c r="D4530" s="322" t="s">
        <v>2174</v>
      </c>
      <c r="G4530" s="455">
        <v>2022</v>
      </c>
      <c r="H4530" s="455">
        <v>10557</v>
      </c>
      <c r="J4530" s="455">
        <v>1</v>
      </c>
      <c r="K4530" s="455">
        <v>16</v>
      </c>
      <c r="L4530" s="455">
        <v>2</v>
      </c>
    </row>
    <row r="4531" spans="1:15">
      <c r="A4531" s="322" t="s">
        <v>305</v>
      </c>
      <c r="C4531" s="325">
        <v>2620140000</v>
      </c>
      <c r="D4531" s="322" t="s">
        <v>2175</v>
      </c>
    </row>
    <row r="4532" spans="1:15">
      <c r="A4532" s="322" t="s">
        <v>305</v>
      </c>
      <c r="C4532" s="325">
        <v>2620150000</v>
      </c>
      <c r="D4532" s="322" t="s">
        <v>2176</v>
      </c>
    </row>
    <row r="4533" spans="1:15">
      <c r="A4533" s="322" t="s">
        <v>305</v>
      </c>
      <c r="C4533" s="325">
        <v>2620164000</v>
      </c>
      <c r="D4533" s="322" t="s">
        <v>2177</v>
      </c>
    </row>
    <row r="4534" spans="1:15">
      <c r="A4534" s="322" t="s">
        <v>305</v>
      </c>
      <c r="C4534" s="325">
        <v>2620166000</v>
      </c>
      <c r="D4534" s="322" t="s">
        <v>2178</v>
      </c>
      <c r="F4534" s="455">
        <v>26805</v>
      </c>
      <c r="G4534" s="455">
        <v>20941</v>
      </c>
      <c r="H4534" s="455">
        <v>14412</v>
      </c>
      <c r="I4534" s="455">
        <v>3784</v>
      </c>
    </row>
    <row r="4535" spans="1:15">
      <c r="A4535" s="322" t="s">
        <v>305</v>
      </c>
      <c r="C4535" s="325">
        <v>2620180000</v>
      </c>
      <c r="D4535" s="322" t="s">
        <v>2179</v>
      </c>
    </row>
    <row r="4536" spans="1:15">
      <c r="A4536" s="322" t="s">
        <v>305</v>
      </c>
      <c r="C4536" s="325">
        <v>2620210000</v>
      </c>
      <c r="D4536" s="322" t="s">
        <v>2180</v>
      </c>
    </row>
    <row r="4537" spans="1:15">
      <c r="A4537" s="322" t="s">
        <v>305</v>
      </c>
      <c r="C4537" s="325">
        <v>2620300000</v>
      </c>
      <c r="D4537" s="322" t="s">
        <v>2181</v>
      </c>
      <c r="F4537" s="455">
        <v>21611</v>
      </c>
    </row>
    <row r="4538" spans="1:15">
      <c r="A4538" s="322" t="s">
        <v>305</v>
      </c>
      <c r="C4538" s="325">
        <v>2620400000</v>
      </c>
      <c r="D4538" s="322" t="s">
        <v>2182</v>
      </c>
    </row>
    <row r="4539" spans="1:15">
      <c r="A4539" s="322" t="s">
        <v>305</v>
      </c>
      <c r="C4539" s="325">
        <v>2630110000</v>
      </c>
      <c r="D4539" s="322" t="s">
        <v>2183</v>
      </c>
      <c r="F4539" s="455">
        <v>1882</v>
      </c>
      <c r="J4539" s="455">
        <v>1</v>
      </c>
    </row>
    <row r="4540" spans="1:15">
      <c r="A4540" s="322" t="s">
        <v>305</v>
      </c>
      <c r="C4540" s="325">
        <v>2630120000</v>
      </c>
      <c r="D4540" s="322" t="s">
        <v>2184</v>
      </c>
    </row>
    <row r="4541" spans="1:15">
      <c r="A4541" s="322" t="s">
        <v>305</v>
      </c>
      <c r="C4541" s="325">
        <v>2630130000</v>
      </c>
      <c r="D4541" s="322" t="s">
        <v>2185</v>
      </c>
    </row>
    <row r="4542" spans="1:15">
      <c r="A4542" s="322" t="s">
        <v>305</v>
      </c>
      <c r="C4542" s="325">
        <v>2630210000</v>
      </c>
      <c r="D4542" s="322" t="s">
        <v>2186</v>
      </c>
      <c r="F4542" s="455">
        <v>25856</v>
      </c>
      <c r="G4542" s="455">
        <v>272347</v>
      </c>
      <c r="H4542" s="455">
        <v>138141</v>
      </c>
    </row>
    <row r="4543" spans="1:15">
      <c r="A4543" s="322" t="s">
        <v>305</v>
      </c>
      <c r="C4543" s="325">
        <v>2630220000</v>
      </c>
      <c r="D4543" s="322" t="s">
        <v>2187</v>
      </c>
    </row>
    <row r="4544" spans="1:15">
      <c r="A4544" s="322" t="s">
        <v>305</v>
      </c>
      <c r="C4544" s="325">
        <v>2630232000</v>
      </c>
      <c r="D4544" s="322" t="s">
        <v>2188</v>
      </c>
    </row>
    <row r="4545" spans="1:18">
      <c r="A4545" s="322" t="s">
        <v>305</v>
      </c>
      <c r="C4545" s="325">
        <v>2630233000</v>
      </c>
      <c r="D4545" s="322" t="s">
        <v>2189</v>
      </c>
      <c r="I4545" s="455">
        <v>140294</v>
      </c>
      <c r="J4545" s="455">
        <v>167386</v>
      </c>
    </row>
    <row r="4546" spans="1:18">
      <c r="A4546" s="322" t="s">
        <v>305</v>
      </c>
      <c r="C4546" s="325">
        <v>2630234000</v>
      </c>
      <c r="D4546" s="322" t="s">
        <v>2190</v>
      </c>
    </row>
    <row r="4547" spans="1:18">
      <c r="A4547" s="322" t="s">
        <v>305</v>
      </c>
      <c r="C4547" s="325">
        <v>2630237000</v>
      </c>
      <c r="D4547" s="322" t="s">
        <v>2191</v>
      </c>
      <c r="K4547" s="455">
        <v>5670</v>
      </c>
      <c r="L4547" s="455">
        <v>6320</v>
      </c>
    </row>
    <row r="4548" spans="1:18">
      <c r="A4548" s="322" t="s">
        <v>305</v>
      </c>
      <c r="C4548" s="325">
        <v>2630300000</v>
      </c>
      <c r="D4548" s="322" t="s">
        <v>2192</v>
      </c>
    </row>
    <row r="4549" spans="1:18">
      <c r="A4549" s="322" t="s">
        <v>305</v>
      </c>
      <c r="C4549" s="325">
        <v>2630403500</v>
      </c>
      <c r="D4549" s="322" t="s">
        <v>2193</v>
      </c>
    </row>
    <row r="4550" spans="1:18">
      <c r="A4550" s="322" t="s">
        <v>305</v>
      </c>
      <c r="C4550" s="325">
        <v>2630403900</v>
      </c>
      <c r="D4550" s="322" t="s">
        <v>2194</v>
      </c>
    </row>
    <row r="4551" spans="1:18">
      <c r="A4551" s="322" t="s">
        <v>305</v>
      </c>
      <c r="C4551" s="325">
        <v>2630404000</v>
      </c>
      <c r="D4551" s="322" t="s">
        <v>2195</v>
      </c>
    </row>
    <row r="4552" spans="1:18">
      <c r="A4552" s="322" t="s">
        <v>305</v>
      </c>
      <c r="C4552" s="325">
        <v>2630405000</v>
      </c>
      <c r="D4552" s="322" t="s">
        <v>2196</v>
      </c>
    </row>
    <row r="4553" spans="1:18">
      <c r="A4553" s="322" t="s">
        <v>305</v>
      </c>
      <c r="C4553" s="325">
        <v>2630406000</v>
      </c>
      <c r="D4553" s="322" t="s">
        <v>2197</v>
      </c>
    </row>
    <row r="4554" spans="1:18">
      <c r="A4554" s="322" t="s">
        <v>305</v>
      </c>
      <c r="C4554" s="325">
        <v>2630407000</v>
      </c>
      <c r="D4554" s="322" t="s">
        <v>2198</v>
      </c>
    </row>
    <row r="4555" spans="1:18">
      <c r="A4555" s="322" t="s">
        <v>305</v>
      </c>
      <c r="C4555" s="325">
        <v>2630502000</v>
      </c>
      <c r="D4555" s="322" t="s">
        <v>2199</v>
      </c>
    </row>
    <row r="4556" spans="1:18">
      <c r="A4556" s="322" t="s">
        <v>305</v>
      </c>
      <c r="C4556" s="325">
        <v>2630508000</v>
      </c>
      <c r="D4556" s="322" t="s">
        <v>2200</v>
      </c>
    </row>
    <row r="4557" spans="1:18">
      <c r="A4557" s="322" t="s">
        <v>305</v>
      </c>
      <c r="C4557" s="325">
        <v>2640202000</v>
      </c>
      <c r="D4557" s="322" t="s">
        <v>2201</v>
      </c>
    </row>
    <row r="4558" spans="1:18">
      <c r="A4558" s="322" t="s">
        <v>305</v>
      </c>
      <c r="C4558" s="325">
        <v>2640204000</v>
      </c>
      <c r="D4558" s="322" t="s">
        <v>2202</v>
      </c>
    </row>
    <row r="4559" spans="1:18">
      <c r="A4559" s="322" t="s">
        <v>305</v>
      </c>
      <c r="C4559" s="325">
        <v>2611502000</v>
      </c>
      <c r="D4559" s="322" t="s">
        <v>2203</v>
      </c>
      <c r="R4559" s="455">
        <v>1450540</v>
      </c>
    </row>
    <row r="4560" spans="1:18">
      <c r="A4560" s="322" t="s">
        <v>305</v>
      </c>
      <c r="C4560" s="325">
        <v>2640209000</v>
      </c>
      <c r="D4560" s="322" t="s">
        <v>2204</v>
      </c>
      <c r="E4560" s="455">
        <v>126927</v>
      </c>
      <c r="G4560" s="455">
        <v>1</v>
      </c>
      <c r="H4560" s="455">
        <v>12</v>
      </c>
      <c r="I4560" s="455">
        <v>23510</v>
      </c>
      <c r="J4560" s="455">
        <v>1734</v>
      </c>
      <c r="K4560" s="455">
        <v>3</v>
      </c>
      <c r="L4560" s="455">
        <v>2663</v>
      </c>
      <c r="M4560" s="455">
        <v>4886</v>
      </c>
      <c r="N4560" s="455">
        <v>1433</v>
      </c>
      <c r="O4560" s="455">
        <v>609</v>
      </c>
      <c r="P4560" s="455">
        <v>4807</v>
      </c>
      <c r="Q4560" s="455">
        <v>1163</v>
      </c>
      <c r="R4560" s="455">
        <v>15237</v>
      </c>
    </row>
    <row r="4561" spans="1:10">
      <c r="A4561" s="322" t="s">
        <v>305</v>
      </c>
      <c r="C4561" s="325">
        <v>2640310000</v>
      </c>
      <c r="D4561" s="322" t="s">
        <v>2205</v>
      </c>
    </row>
    <row r="4562" spans="1:10">
      <c r="A4562" s="322" t="s">
        <v>305</v>
      </c>
      <c r="C4562" s="325">
        <v>2611505000</v>
      </c>
      <c r="D4562" s="322" t="s">
        <v>2206</v>
      </c>
    </row>
    <row r="4563" spans="1:10">
      <c r="A4563" s="322" t="s">
        <v>305</v>
      </c>
      <c r="C4563" s="325">
        <v>2640320000</v>
      </c>
      <c r="D4563" s="322" t="s">
        <v>2207</v>
      </c>
    </row>
    <row r="4564" spans="1:10">
      <c r="A4564" s="322" t="s">
        <v>305</v>
      </c>
      <c r="C4564" s="325">
        <v>2640330000</v>
      </c>
      <c r="D4564" s="322" t="s">
        <v>2208</v>
      </c>
    </row>
    <row r="4565" spans="1:10">
      <c r="A4565" s="322" t="s">
        <v>305</v>
      </c>
      <c r="C4565" s="325">
        <v>2640346000</v>
      </c>
      <c r="D4565" s="322" t="s">
        <v>2209</v>
      </c>
    </row>
    <row r="4566" spans="1:10">
      <c r="A4566" s="322" t="s">
        <v>305</v>
      </c>
      <c r="C4566" s="325">
        <v>2640517000</v>
      </c>
      <c r="D4566" s="322" t="s">
        <v>2210</v>
      </c>
    </row>
    <row r="4567" spans="1:10">
      <c r="A4567" s="322" t="s">
        <v>305</v>
      </c>
      <c r="C4567" s="325">
        <v>2640518000</v>
      </c>
      <c r="D4567" s="322" t="s">
        <v>2211</v>
      </c>
    </row>
    <row r="4568" spans="1:10">
      <c r="A4568" s="322" t="s">
        <v>305</v>
      </c>
      <c r="C4568" s="325">
        <v>2640520000</v>
      </c>
      <c r="D4568" s="322" t="s">
        <v>2212</v>
      </c>
    </row>
    <row r="4569" spans="1:10">
      <c r="A4569" s="322" t="s">
        <v>305</v>
      </c>
      <c r="C4569" s="325">
        <v>2651118000</v>
      </c>
      <c r="D4569" s="322" t="s">
        <v>2213</v>
      </c>
    </row>
    <row r="4570" spans="1:10">
      <c r="A4570" s="322" t="s">
        <v>305</v>
      </c>
      <c r="C4570" s="325">
        <v>2651123500</v>
      </c>
      <c r="D4570" s="322" t="s">
        <v>2214</v>
      </c>
    </row>
    <row r="4571" spans="1:10">
      <c r="A4571" s="322" t="s">
        <v>305</v>
      </c>
      <c r="C4571" s="325">
        <v>2651123900</v>
      </c>
      <c r="D4571" s="322" t="s">
        <v>2215</v>
      </c>
      <c r="J4571" s="455">
        <v>13</v>
      </c>
    </row>
    <row r="4572" spans="1:10">
      <c r="A4572" s="322" t="s">
        <v>305</v>
      </c>
      <c r="C4572" s="325">
        <v>2651127000</v>
      </c>
      <c r="D4572" s="322" t="s">
        <v>2216</v>
      </c>
    </row>
    <row r="4573" spans="1:10">
      <c r="A4573" s="322" t="s">
        <v>305</v>
      </c>
      <c r="C4573" s="325">
        <v>2651205000</v>
      </c>
      <c r="D4573" s="322" t="s">
        <v>2217</v>
      </c>
    </row>
    <row r="4574" spans="1:10">
      <c r="A4574" s="322" t="s">
        <v>305</v>
      </c>
      <c r="C4574" s="325">
        <v>2651208000</v>
      </c>
      <c r="D4574" s="322" t="s">
        <v>2218</v>
      </c>
      <c r="F4574" s="455">
        <v>9009</v>
      </c>
    </row>
    <row r="4575" spans="1:10">
      <c r="A4575" s="322" t="s">
        <v>305</v>
      </c>
      <c r="C4575" s="325">
        <v>2651320000</v>
      </c>
      <c r="D4575" s="322" t="s">
        <v>2219</v>
      </c>
    </row>
    <row r="4576" spans="1:10">
      <c r="A4576" s="322" t="s">
        <v>305</v>
      </c>
      <c r="C4576" s="325">
        <v>2651410000</v>
      </c>
      <c r="D4576" s="322" t="s">
        <v>2220</v>
      </c>
    </row>
    <row r="4577" spans="1:11">
      <c r="A4577" s="322" t="s">
        <v>305</v>
      </c>
      <c r="C4577" s="325">
        <v>2651433000</v>
      </c>
      <c r="D4577" s="322" t="s">
        <v>2221</v>
      </c>
    </row>
    <row r="4578" spans="1:11">
      <c r="A4578" s="322" t="s">
        <v>305</v>
      </c>
      <c r="C4578" s="325">
        <v>2651440000</v>
      </c>
      <c r="D4578" s="322" t="s">
        <v>2222</v>
      </c>
    </row>
    <row r="4579" spans="1:11">
      <c r="A4579" s="322" t="s">
        <v>305</v>
      </c>
      <c r="C4579" s="325">
        <v>2651453000</v>
      </c>
      <c r="D4579" s="322" t="s">
        <v>2223</v>
      </c>
    </row>
    <row r="4580" spans="1:11">
      <c r="A4580" s="322" t="s">
        <v>305</v>
      </c>
      <c r="C4580" s="325">
        <v>2651455500</v>
      </c>
      <c r="D4580" s="322" t="s">
        <v>2224</v>
      </c>
    </row>
    <row r="4581" spans="1:11">
      <c r="A4581" s="322" t="s">
        <v>305</v>
      </c>
      <c r="C4581" s="325">
        <v>2651455900</v>
      </c>
      <c r="D4581" s="322" t="s">
        <v>2225</v>
      </c>
    </row>
    <row r="4582" spans="1:11">
      <c r="A4582" s="322" t="s">
        <v>305</v>
      </c>
      <c r="C4582" s="325">
        <v>2651513500</v>
      </c>
      <c r="D4582" s="322" t="s">
        <v>2226</v>
      </c>
    </row>
    <row r="4583" spans="1:11">
      <c r="A4583" s="322" t="s">
        <v>305</v>
      </c>
      <c r="C4583" s="325">
        <v>2651517500</v>
      </c>
      <c r="D4583" s="322" t="s">
        <v>2227</v>
      </c>
    </row>
    <row r="4584" spans="1:11">
      <c r="A4584" s="322" t="s">
        <v>305</v>
      </c>
      <c r="C4584" s="325">
        <v>2651523900</v>
      </c>
      <c r="D4584" s="322" t="s">
        <v>2228</v>
      </c>
    </row>
    <row r="4585" spans="1:11">
      <c r="A4585" s="322" t="s">
        <v>305</v>
      </c>
      <c r="C4585" s="325">
        <v>2651525900</v>
      </c>
      <c r="D4585" s="322" t="s">
        <v>2229</v>
      </c>
      <c r="G4585" s="455">
        <v>3706</v>
      </c>
      <c r="H4585" s="455">
        <v>1956</v>
      </c>
      <c r="K4585" s="455">
        <v>19</v>
      </c>
    </row>
    <row r="4586" spans="1:11">
      <c r="A4586" s="322" t="s">
        <v>305</v>
      </c>
      <c r="C4586" s="325">
        <v>2651527100</v>
      </c>
      <c r="D4586" s="322" t="s">
        <v>2230</v>
      </c>
    </row>
    <row r="4587" spans="1:11">
      <c r="A4587" s="322" t="s">
        <v>305</v>
      </c>
      <c r="C4587" s="325">
        <v>2651527400</v>
      </c>
      <c r="D4587" s="322" t="s">
        <v>2231</v>
      </c>
    </row>
    <row r="4588" spans="1:11">
      <c r="A4588" s="322" t="s">
        <v>305</v>
      </c>
      <c r="C4588" s="325">
        <v>2651527900</v>
      </c>
      <c r="D4588" s="322" t="s">
        <v>2232</v>
      </c>
    </row>
    <row r="4589" spans="1:11">
      <c r="A4589" s="322" t="s">
        <v>305</v>
      </c>
      <c r="C4589" s="325">
        <v>2651528300</v>
      </c>
      <c r="D4589" s="322" t="s">
        <v>2233</v>
      </c>
    </row>
    <row r="4590" spans="1:11">
      <c r="A4590" s="322" t="s">
        <v>305</v>
      </c>
      <c r="C4590" s="325">
        <v>2651531300</v>
      </c>
      <c r="D4590" s="322" t="s">
        <v>2234</v>
      </c>
    </row>
    <row r="4591" spans="1:11">
      <c r="A4591" s="322" t="s">
        <v>305</v>
      </c>
      <c r="C4591" s="325">
        <v>2651533000</v>
      </c>
      <c r="D4591" s="322" t="s">
        <v>2235</v>
      </c>
    </row>
    <row r="4592" spans="1:11">
      <c r="A4592" s="322" t="s">
        <v>305</v>
      </c>
      <c r="C4592" s="325">
        <v>2651535000</v>
      </c>
      <c r="D4592" s="322" t="s">
        <v>2236</v>
      </c>
    </row>
    <row r="4593" spans="1:15">
      <c r="A4593" s="322" t="s">
        <v>305</v>
      </c>
      <c r="C4593" s="325">
        <v>2651538100</v>
      </c>
      <c r="D4593" s="322" t="s">
        <v>2237</v>
      </c>
    </row>
    <row r="4594" spans="1:15">
      <c r="A4594" s="322" t="s">
        <v>305</v>
      </c>
      <c r="C4594" s="325">
        <v>2651538300</v>
      </c>
      <c r="D4594" s="322" t="s">
        <v>2238</v>
      </c>
    </row>
    <row r="4595" spans="1:15">
      <c r="A4595" s="322" t="s">
        <v>305</v>
      </c>
      <c r="C4595" s="325">
        <v>2651539000</v>
      </c>
      <c r="D4595" s="322" t="s">
        <v>2239</v>
      </c>
    </row>
    <row r="4596" spans="1:15">
      <c r="A4596" s="322" t="s">
        <v>305</v>
      </c>
      <c r="C4596" s="325">
        <v>2651125000</v>
      </c>
      <c r="D4596" s="322" t="s">
        <v>2240</v>
      </c>
    </row>
    <row r="4597" spans="1:15">
      <c r="A4597" s="322" t="s">
        <v>305</v>
      </c>
      <c r="C4597" s="325">
        <v>2651633000</v>
      </c>
      <c r="D4597" s="322" t="s">
        <v>2241</v>
      </c>
    </row>
    <row r="4598" spans="1:15">
      <c r="A4598" s="322" t="s">
        <v>305</v>
      </c>
      <c r="C4598" s="325">
        <v>2651635000</v>
      </c>
      <c r="D4598" s="322" t="s">
        <v>2242</v>
      </c>
    </row>
    <row r="4599" spans="1:15">
      <c r="A4599" s="322" t="s">
        <v>305</v>
      </c>
      <c r="C4599" s="325">
        <v>2651637000</v>
      </c>
      <c r="D4599" s="322" t="s">
        <v>2243</v>
      </c>
    </row>
    <row r="4600" spans="1:15">
      <c r="A4600" s="322" t="s">
        <v>305</v>
      </c>
      <c r="C4600" s="325">
        <v>2651643000</v>
      </c>
      <c r="D4600" s="322" t="s">
        <v>2244</v>
      </c>
    </row>
    <row r="4601" spans="1:15">
      <c r="A4601" s="322" t="s">
        <v>305</v>
      </c>
      <c r="C4601" s="325">
        <v>2651431000</v>
      </c>
      <c r="D4601" s="322" t="s">
        <v>2245</v>
      </c>
    </row>
    <row r="4602" spans="1:15">
      <c r="A4602" s="322" t="s">
        <v>305</v>
      </c>
      <c r="C4602" s="325">
        <v>2651645500</v>
      </c>
      <c r="D4602" s="322" t="s">
        <v>2246</v>
      </c>
    </row>
    <row r="4603" spans="1:15">
      <c r="A4603" s="322" t="s">
        <v>305</v>
      </c>
      <c r="C4603" s="325">
        <v>2651650000</v>
      </c>
      <c r="D4603" s="322" t="s">
        <v>2247</v>
      </c>
      <c r="G4603" s="455">
        <v>83866</v>
      </c>
      <c r="H4603" s="455">
        <v>65937</v>
      </c>
      <c r="I4603" s="455">
        <v>1385</v>
      </c>
    </row>
    <row r="4604" spans="1:15">
      <c r="A4604" s="322" t="s">
        <v>305</v>
      </c>
      <c r="C4604" s="325">
        <v>2651662000</v>
      </c>
      <c r="D4604" s="322" t="s">
        <v>2248</v>
      </c>
    </row>
    <row r="4605" spans="1:15">
      <c r="A4605" s="322" t="s">
        <v>305</v>
      </c>
      <c r="C4605" s="325">
        <v>2651663000</v>
      </c>
      <c r="D4605" s="322" t="s">
        <v>2249</v>
      </c>
    </row>
    <row r="4606" spans="1:15">
      <c r="A4606" s="322" t="s">
        <v>305</v>
      </c>
      <c r="C4606" s="325">
        <v>2651665000</v>
      </c>
      <c r="D4606" s="322" t="s">
        <v>2250</v>
      </c>
      <c r="F4606" s="455">
        <v>275</v>
      </c>
    </row>
    <row r="4607" spans="1:15">
      <c r="A4607" s="322" t="s">
        <v>305</v>
      </c>
      <c r="C4607" s="325">
        <v>2651667000</v>
      </c>
      <c r="D4607" s="322" t="s">
        <v>2251</v>
      </c>
      <c r="E4607" s="455">
        <v>53</v>
      </c>
      <c r="F4607" s="455">
        <v>6315</v>
      </c>
      <c r="G4607" s="455">
        <v>53</v>
      </c>
      <c r="H4607" s="455">
        <v>47</v>
      </c>
      <c r="I4607" s="455">
        <v>54</v>
      </c>
      <c r="J4607" s="455">
        <v>101</v>
      </c>
      <c r="K4607" s="455">
        <v>213</v>
      </c>
      <c r="L4607" s="455">
        <v>272</v>
      </c>
      <c r="M4607" s="455">
        <v>210</v>
      </c>
      <c r="N4607" s="455">
        <v>180</v>
      </c>
      <c r="O4607" s="455">
        <v>276</v>
      </c>
    </row>
    <row r="4608" spans="1:15">
      <c r="A4608" s="322" t="s">
        <v>305</v>
      </c>
      <c r="C4608" s="325">
        <v>2651701500</v>
      </c>
      <c r="D4608" s="322" t="s">
        <v>2252</v>
      </c>
      <c r="F4608" s="455">
        <v>1820</v>
      </c>
      <c r="G4608" s="455">
        <v>9048</v>
      </c>
      <c r="H4608" s="455">
        <v>9674</v>
      </c>
      <c r="I4608" s="455">
        <v>8218</v>
      </c>
      <c r="J4608" s="455">
        <v>3335</v>
      </c>
    </row>
    <row r="4609" spans="1:10">
      <c r="A4609" s="322" t="s">
        <v>305</v>
      </c>
      <c r="C4609" s="325">
        <v>2651701900</v>
      </c>
      <c r="D4609" s="322" t="s">
        <v>2253</v>
      </c>
    </row>
    <row r="4610" spans="1:10">
      <c r="A4610" s="322" t="s">
        <v>305</v>
      </c>
      <c r="C4610" s="325">
        <v>2651709000</v>
      </c>
      <c r="D4610" s="322" t="s">
        <v>2254</v>
      </c>
      <c r="F4610" s="455">
        <v>74789</v>
      </c>
      <c r="G4610" s="455">
        <v>5354</v>
      </c>
      <c r="H4610" s="455">
        <v>3774</v>
      </c>
      <c r="I4610" s="455">
        <v>4578</v>
      </c>
      <c r="J4610" s="455">
        <v>6227</v>
      </c>
    </row>
    <row r="4611" spans="1:10">
      <c r="A4611" s="322" t="s">
        <v>305</v>
      </c>
      <c r="C4611" s="325">
        <v>2651810000</v>
      </c>
      <c r="D4611" s="322" t="s">
        <v>2255</v>
      </c>
    </row>
    <row r="4612" spans="1:10">
      <c r="A4612" s="322" t="s">
        <v>305</v>
      </c>
      <c r="C4612" s="325">
        <v>2651820000</v>
      </c>
      <c r="D4612" s="322" t="s">
        <v>2256</v>
      </c>
    </row>
    <row r="4613" spans="1:10">
      <c r="A4613" s="322" t="s">
        <v>305</v>
      </c>
      <c r="C4613" s="325">
        <v>2651843300</v>
      </c>
      <c r="D4613" s="322" t="s">
        <v>2257</v>
      </c>
    </row>
    <row r="4614" spans="1:10">
      <c r="A4614" s="322" t="s">
        <v>305</v>
      </c>
      <c r="C4614" s="325">
        <v>2651843500</v>
      </c>
      <c r="D4614" s="322" t="s">
        <v>2258</v>
      </c>
    </row>
    <row r="4615" spans="1:10">
      <c r="A4615" s="322" t="s">
        <v>305</v>
      </c>
      <c r="C4615" s="325">
        <v>2651852000</v>
      </c>
      <c r="D4615" s="322" t="s">
        <v>2259</v>
      </c>
    </row>
    <row r="4616" spans="1:10">
      <c r="A4616" s="322" t="s">
        <v>305</v>
      </c>
      <c r="C4616" s="325">
        <v>2651855000</v>
      </c>
      <c r="D4616" s="322" t="s">
        <v>2260</v>
      </c>
    </row>
    <row r="4617" spans="1:10">
      <c r="A4617" s="322" t="s">
        <v>305</v>
      </c>
      <c r="C4617" s="325">
        <v>2651860000</v>
      </c>
      <c r="D4617" s="322" t="s">
        <v>2261</v>
      </c>
    </row>
    <row r="4618" spans="1:10">
      <c r="A4618" s="322" t="s">
        <v>305</v>
      </c>
      <c r="C4618" s="325">
        <v>2652120000</v>
      </c>
      <c r="D4618" s="322" t="s">
        <v>2262</v>
      </c>
    </row>
    <row r="4619" spans="1:10">
      <c r="A4619" s="322" t="s">
        <v>305</v>
      </c>
      <c r="C4619" s="325">
        <v>2652140000</v>
      </c>
      <c r="D4619" s="322" t="s">
        <v>2263</v>
      </c>
    </row>
    <row r="4620" spans="1:10">
      <c r="A4620" s="322" t="s">
        <v>305</v>
      </c>
      <c r="C4620" s="325">
        <v>2652285000</v>
      </c>
      <c r="D4620" s="322" t="s">
        <v>2264</v>
      </c>
    </row>
    <row r="4621" spans="1:10">
      <c r="A4621" s="322" t="s">
        <v>305</v>
      </c>
      <c r="C4621" s="325">
        <v>2651539500</v>
      </c>
      <c r="D4621" s="322" t="s">
        <v>2265</v>
      </c>
    </row>
    <row r="4622" spans="1:10">
      <c r="A4622" s="322" t="s">
        <v>305</v>
      </c>
      <c r="C4622" s="325">
        <v>2660111500</v>
      </c>
      <c r="D4622" s="322" t="s">
        <v>2266</v>
      </c>
    </row>
    <row r="4623" spans="1:10">
      <c r="A4623" s="322" t="s">
        <v>305</v>
      </c>
      <c r="C4623" s="325">
        <v>2660113000</v>
      </c>
      <c r="D4623" s="322" t="s">
        <v>2267</v>
      </c>
    </row>
    <row r="4624" spans="1:10">
      <c r="A4624" s="322" t="s">
        <v>305</v>
      </c>
      <c r="C4624" s="325">
        <v>2660117000</v>
      </c>
      <c r="D4624" s="322" t="s">
        <v>2268</v>
      </c>
    </row>
    <row r="4625" spans="1:14">
      <c r="A4625" s="322" t="s">
        <v>305</v>
      </c>
      <c r="C4625" s="325">
        <v>2660128000</v>
      </c>
      <c r="D4625" s="322" t="s">
        <v>2269</v>
      </c>
    </row>
    <row r="4626" spans="1:14">
      <c r="A4626" s="322" t="s">
        <v>305</v>
      </c>
      <c r="C4626" s="325">
        <v>2660143300</v>
      </c>
      <c r="D4626" s="322" t="s">
        <v>2270</v>
      </c>
    </row>
    <row r="4627" spans="1:14">
      <c r="A4627" s="322" t="s">
        <v>305</v>
      </c>
      <c r="C4627" s="325">
        <v>2660143900</v>
      </c>
      <c r="D4627" s="322" t="s">
        <v>2271</v>
      </c>
    </row>
    <row r="4628" spans="1:14">
      <c r="A4628" s="322" t="s">
        <v>305</v>
      </c>
      <c r="C4628" s="325">
        <v>2670170000</v>
      </c>
      <c r="D4628" s="322" t="s">
        <v>2272</v>
      </c>
    </row>
    <row r="4629" spans="1:14">
      <c r="A4629" s="322" t="s">
        <v>305</v>
      </c>
      <c r="C4629" s="325">
        <v>2670190000</v>
      </c>
      <c r="D4629" s="322" t="s">
        <v>2273</v>
      </c>
    </row>
    <row r="4630" spans="1:14">
      <c r="A4630" s="322" t="s">
        <v>305</v>
      </c>
      <c r="C4630" s="325">
        <v>2670215300</v>
      </c>
      <c r="D4630" s="322" t="s">
        <v>2274</v>
      </c>
      <c r="M4630" s="455">
        <v>1</v>
      </c>
    </row>
    <row r="4631" spans="1:14">
      <c r="A4631" s="322" t="s">
        <v>305</v>
      </c>
      <c r="C4631" s="325">
        <v>2670215500</v>
      </c>
      <c r="D4631" s="322" t="s">
        <v>2275</v>
      </c>
      <c r="N4631" s="455">
        <v>4</v>
      </c>
    </row>
    <row r="4632" spans="1:14">
      <c r="A4632" s="322" t="s">
        <v>305</v>
      </c>
      <c r="C4632" s="325">
        <v>2670217000</v>
      </c>
      <c r="D4632" s="322" t="s">
        <v>2276</v>
      </c>
      <c r="I4632" s="455">
        <v>2172</v>
      </c>
      <c r="J4632" s="455">
        <v>4604</v>
      </c>
      <c r="K4632" s="455">
        <v>917</v>
      </c>
    </row>
    <row r="4633" spans="1:14">
      <c r="A4633" s="322" t="s">
        <v>305</v>
      </c>
      <c r="C4633" s="325">
        <v>2670223000</v>
      </c>
      <c r="D4633" s="322" t="s">
        <v>2277</v>
      </c>
      <c r="I4633" s="455">
        <v>140</v>
      </c>
    </row>
    <row r="4634" spans="1:14">
      <c r="A4634" s="322" t="s">
        <v>305</v>
      </c>
      <c r="C4634" s="325">
        <v>2670227000</v>
      </c>
      <c r="D4634" s="322" t="s">
        <v>2278</v>
      </c>
    </row>
    <row r="4635" spans="1:14">
      <c r="A4635" s="322" t="s">
        <v>305</v>
      </c>
      <c r="C4635" s="325">
        <v>2670233000</v>
      </c>
      <c r="D4635" s="322" t="s">
        <v>2279</v>
      </c>
      <c r="M4635" s="455">
        <v>1</v>
      </c>
    </row>
    <row r="4636" spans="1:14">
      <c r="A4636" s="322" t="s">
        <v>305</v>
      </c>
      <c r="C4636" s="325">
        <v>2670239000</v>
      </c>
      <c r="D4636" s="322" t="s">
        <v>2280</v>
      </c>
    </row>
    <row r="4637" spans="1:14">
      <c r="A4637" s="322" t="s">
        <v>305</v>
      </c>
      <c r="C4637" s="325">
        <v>2651853000</v>
      </c>
      <c r="D4637" s="322" t="s">
        <v>2281</v>
      </c>
    </row>
    <row r="4638" spans="1:14">
      <c r="A4638" s="322" t="s">
        <v>305</v>
      </c>
      <c r="C4638" s="325">
        <v>2670241000</v>
      </c>
      <c r="D4638" s="322" t="s">
        <v>2282</v>
      </c>
    </row>
    <row r="4639" spans="1:14">
      <c r="A4639" s="322" t="s">
        <v>305</v>
      </c>
      <c r="C4639" s="325">
        <v>2670243000</v>
      </c>
      <c r="D4639" s="322" t="s">
        <v>2283</v>
      </c>
    </row>
    <row r="4640" spans="1:14">
      <c r="A4640" s="322" t="s">
        <v>305</v>
      </c>
      <c r="C4640" s="325">
        <v>2670250000</v>
      </c>
      <c r="D4640" s="322" t="s">
        <v>2284</v>
      </c>
    </row>
    <row r="4641" spans="1:12">
      <c r="A4641" s="322" t="s">
        <v>305</v>
      </c>
      <c r="C4641" s="325">
        <v>2680110000</v>
      </c>
      <c r="D4641" s="322" t="s">
        <v>2285</v>
      </c>
    </row>
    <row r="4642" spans="1:12">
      <c r="A4642" s="322" t="s">
        <v>305</v>
      </c>
      <c r="C4642" s="325">
        <v>2680130000</v>
      </c>
      <c r="D4642" s="322" t="s">
        <v>2286</v>
      </c>
    </row>
    <row r="4643" spans="1:12">
      <c r="A4643" s="322" t="s">
        <v>305</v>
      </c>
      <c r="C4643" s="325">
        <v>2711103000</v>
      </c>
      <c r="D4643" s="322" t="s">
        <v>2287</v>
      </c>
    </row>
    <row r="4644" spans="1:12">
      <c r="A4644" s="322" t="s">
        <v>305</v>
      </c>
      <c r="C4644" s="325">
        <v>2711105000</v>
      </c>
      <c r="D4644" s="322" t="s">
        <v>2288</v>
      </c>
    </row>
    <row r="4645" spans="1:12">
      <c r="A4645" s="322" t="s">
        <v>305</v>
      </c>
      <c r="C4645" s="325">
        <v>2711105300</v>
      </c>
      <c r="D4645" s="322" t="s">
        <v>2289</v>
      </c>
    </row>
    <row r="4646" spans="1:12">
      <c r="A4646" s="322" t="s">
        <v>305</v>
      </c>
      <c r="C4646" s="325">
        <v>2711105500</v>
      </c>
      <c r="D4646" s="322" t="s">
        <v>2290</v>
      </c>
    </row>
    <row r="4647" spans="1:12">
      <c r="A4647" s="322" t="s">
        <v>305</v>
      </c>
      <c r="C4647" s="325">
        <v>2711109000</v>
      </c>
      <c r="D4647" s="322" t="s">
        <v>2291</v>
      </c>
    </row>
    <row r="4648" spans="1:12">
      <c r="A4648" s="322" t="s">
        <v>305</v>
      </c>
      <c r="C4648" s="325">
        <v>2711210000</v>
      </c>
      <c r="D4648" s="322" t="s">
        <v>2292</v>
      </c>
    </row>
    <row r="4649" spans="1:12">
      <c r="A4649" s="322" t="s">
        <v>305</v>
      </c>
      <c r="C4649" s="325">
        <v>2711223000</v>
      </c>
      <c r="D4649" s="322" t="s">
        <v>2293</v>
      </c>
    </row>
    <row r="4650" spans="1:12">
      <c r="A4650" s="322" t="s">
        <v>305</v>
      </c>
      <c r="C4650" s="325">
        <v>2711261000</v>
      </c>
      <c r="D4650" s="322" t="s">
        <v>2294</v>
      </c>
      <c r="L4650" s="455">
        <v>31</v>
      </c>
    </row>
    <row r="4651" spans="1:12">
      <c r="A4651" s="322" t="s">
        <v>305</v>
      </c>
      <c r="C4651" s="325">
        <v>2711263000</v>
      </c>
      <c r="D4651" s="322" t="s">
        <v>2295</v>
      </c>
    </row>
    <row r="4652" spans="1:12">
      <c r="A4652" s="322" t="s">
        <v>305</v>
      </c>
      <c r="C4652" s="325">
        <v>2711311000</v>
      </c>
      <c r="D4652" s="322" t="s">
        <v>2296</v>
      </c>
    </row>
    <row r="4653" spans="1:12">
      <c r="A4653" s="322" t="s">
        <v>305</v>
      </c>
      <c r="C4653" s="325">
        <v>2711313000</v>
      </c>
      <c r="D4653" s="322" t="s">
        <v>2297</v>
      </c>
    </row>
    <row r="4654" spans="1:12">
      <c r="A4654" s="322" t="s">
        <v>305</v>
      </c>
      <c r="C4654" s="325">
        <v>2711315000</v>
      </c>
      <c r="D4654" s="322" t="s">
        <v>2298</v>
      </c>
    </row>
    <row r="4655" spans="1:12">
      <c r="A4655" s="322" t="s">
        <v>305</v>
      </c>
      <c r="C4655" s="325">
        <v>2711317000</v>
      </c>
      <c r="D4655" s="322" t="s">
        <v>2299</v>
      </c>
    </row>
    <row r="4656" spans="1:12">
      <c r="A4656" s="322" t="s">
        <v>305</v>
      </c>
      <c r="C4656" s="325">
        <v>2711323300</v>
      </c>
      <c r="D4656" s="322" t="s">
        <v>2300</v>
      </c>
    </row>
    <row r="4657" spans="1:11">
      <c r="A4657" s="322" t="s">
        <v>305</v>
      </c>
      <c r="C4657" s="325">
        <v>2711323500</v>
      </c>
      <c r="D4657" s="322" t="s">
        <v>2301</v>
      </c>
    </row>
    <row r="4658" spans="1:11">
      <c r="A4658" s="322" t="s">
        <v>305</v>
      </c>
      <c r="C4658" s="325">
        <v>2711325000</v>
      </c>
      <c r="D4658" s="322" t="s">
        <v>2302</v>
      </c>
    </row>
    <row r="4659" spans="1:11">
      <c r="A4659" s="322" t="s">
        <v>305</v>
      </c>
      <c r="C4659" s="325">
        <v>2711327000</v>
      </c>
      <c r="D4659" s="322" t="s">
        <v>2303</v>
      </c>
    </row>
    <row r="4660" spans="1:11">
      <c r="A4660" s="322" t="s">
        <v>305</v>
      </c>
      <c r="C4660" s="325">
        <v>2711422000</v>
      </c>
      <c r="D4660" s="322" t="s">
        <v>2304</v>
      </c>
    </row>
    <row r="4661" spans="1:11">
      <c r="A4661" s="322" t="s">
        <v>305</v>
      </c>
      <c r="C4661" s="325">
        <v>2711424000</v>
      </c>
      <c r="D4661" s="322" t="s">
        <v>2305</v>
      </c>
      <c r="K4661" s="455">
        <v>344</v>
      </c>
    </row>
    <row r="4662" spans="1:11">
      <c r="A4662" s="322" t="s">
        <v>305</v>
      </c>
      <c r="C4662" s="325">
        <v>2711426000</v>
      </c>
      <c r="D4662" s="322" t="s">
        <v>2306</v>
      </c>
    </row>
    <row r="4663" spans="1:11">
      <c r="A4663" s="322" t="s">
        <v>305</v>
      </c>
      <c r="C4663" s="325">
        <v>2711433000</v>
      </c>
      <c r="D4663" s="322" t="s">
        <v>2307</v>
      </c>
      <c r="E4663" s="455">
        <v>5956</v>
      </c>
      <c r="F4663" s="455">
        <v>10931</v>
      </c>
      <c r="G4663" s="455">
        <v>6733</v>
      </c>
      <c r="H4663" s="455">
        <v>4780</v>
      </c>
      <c r="I4663" s="455">
        <v>2608</v>
      </c>
      <c r="J4663" s="455">
        <v>3584</v>
      </c>
    </row>
    <row r="4664" spans="1:11">
      <c r="A4664" s="322" t="s">
        <v>305</v>
      </c>
      <c r="C4664" s="325">
        <v>2711501500</v>
      </c>
      <c r="D4664" s="322" t="s">
        <v>2308</v>
      </c>
      <c r="F4664" s="455">
        <v>8834</v>
      </c>
      <c r="G4664" s="455">
        <v>9897</v>
      </c>
      <c r="H4664" s="455">
        <v>7976</v>
      </c>
      <c r="I4664" s="455">
        <v>6189</v>
      </c>
      <c r="J4664" s="455">
        <v>2584</v>
      </c>
    </row>
    <row r="4665" spans="1:11">
      <c r="A4665" s="322" t="s">
        <v>305</v>
      </c>
      <c r="C4665" s="325">
        <v>2711503300</v>
      </c>
      <c r="D4665" s="322" t="s">
        <v>2309</v>
      </c>
    </row>
    <row r="4666" spans="1:11">
      <c r="A4666" s="322" t="s">
        <v>305</v>
      </c>
      <c r="C4666" s="325">
        <v>2711503500</v>
      </c>
      <c r="D4666" s="322" t="s">
        <v>2310</v>
      </c>
    </row>
    <row r="4667" spans="1:11">
      <c r="A4667" s="322" t="s">
        <v>305</v>
      </c>
      <c r="C4667" s="325">
        <v>2670245000</v>
      </c>
      <c r="D4667" s="322" t="s">
        <v>2311</v>
      </c>
    </row>
    <row r="4668" spans="1:11">
      <c r="A4668" s="322" t="s">
        <v>305</v>
      </c>
      <c r="C4668" s="325">
        <v>2711504000</v>
      </c>
      <c r="D4668" s="322" t="s">
        <v>2312</v>
      </c>
      <c r="F4668" s="455">
        <v>513</v>
      </c>
    </row>
    <row r="4669" spans="1:11">
      <c r="A4669" s="322" t="s">
        <v>305</v>
      </c>
      <c r="C4669" s="325">
        <v>2670251000</v>
      </c>
      <c r="D4669" s="322" t="s">
        <v>2313</v>
      </c>
    </row>
    <row r="4670" spans="1:11">
      <c r="A4670" s="322" t="s">
        <v>305</v>
      </c>
      <c r="C4670" s="325">
        <v>2711505300</v>
      </c>
      <c r="D4670" s="322" t="s">
        <v>2314</v>
      </c>
      <c r="F4670" s="455">
        <v>301</v>
      </c>
    </row>
    <row r="4671" spans="1:11">
      <c r="A4671" s="322" t="s">
        <v>305</v>
      </c>
      <c r="C4671" s="325">
        <v>2711505500</v>
      </c>
      <c r="D4671" s="322" t="s">
        <v>2315</v>
      </c>
    </row>
    <row r="4672" spans="1:11">
      <c r="A4672" s="322" t="s">
        <v>305</v>
      </c>
      <c r="C4672" s="325">
        <v>2670253000</v>
      </c>
      <c r="D4672" s="322" t="s">
        <v>2316</v>
      </c>
    </row>
    <row r="4673" spans="1:10">
      <c r="A4673" s="322" t="s">
        <v>305</v>
      </c>
      <c r="C4673" s="325">
        <v>2670261000</v>
      </c>
      <c r="D4673" s="322" t="s">
        <v>2317</v>
      </c>
    </row>
    <row r="4674" spans="1:10">
      <c r="A4674" s="322" t="s">
        <v>305</v>
      </c>
      <c r="C4674" s="325">
        <v>2711507000</v>
      </c>
      <c r="D4674" s="322" t="s">
        <v>2318</v>
      </c>
      <c r="G4674" s="455">
        <v>5474</v>
      </c>
      <c r="H4674" s="455">
        <v>11683</v>
      </c>
      <c r="I4674" s="455">
        <v>6098</v>
      </c>
      <c r="J4674" s="455">
        <v>100</v>
      </c>
    </row>
    <row r="4675" spans="1:10">
      <c r="A4675" s="322" t="s">
        <v>305</v>
      </c>
      <c r="C4675" s="325">
        <v>2711101000</v>
      </c>
      <c r="D4675" s="322" t="s">
        <v>2319</v>
      </c>
    </row>
    <row r="4676" spans="1:10">
      <c r="A4676" s="322" t="s">
        <v>305</v>
      </c>
      <c r="C4676" s="325">
        <v>2711508000</v>
      </c>
      <c r="D4676" s="322" t="s">
        <v>2320</v>
      </c>
    </row>
    <row r="4677" spans="1:10">
      <c r="A4677" s="322" t="s">
        <v>305</v>
      </c>
      <c r="C4677" s="325">
        <v>2711610000</v>
      </c>
      <c r="D4677" s="322" t="s">
        <v>2321</v>
      </c>
    </row>
    <row r="4678" spans="1:10">
      <c r="A4678" s="322" t="s">
        <v>305</v>
      </c>
      <c r="C4678" s="325">
        <v>2711620300</v>
      </c>
      <c r="D4678" s="322" t="s">
        <v>2322</v>
      </c>
      <c r="H4678" s="455">
        <v>636</v>
      </c>
    </row>
    <row r="4679" spans="1:10">
      <c r="A4679" s="322" t="s">
        <v>305</v>
      </c>
      <c r="C4679" s="325">
        <v>2711620500</v>
      </c>
      <c r="D4679" s="322" t="s">
        <v>2323</v>
      </c>
    </row>
    <row r="4680" spans="1:10">
      <c r="A4680" s="322" t="s">
        <v>305</v>
      </c>
      <c r="C4680" s="325">
        <v>2711620700</v>
      </c>
      <c r="D4680" s="322" t="s">
        <v>2324</v>
      </c>
    </row>
    <row r="4681" spans="1:10">
      <c r="A4681" s="322" t="s">
        <v>305</v>
      </c>
      <c r="C4681" s="325">
        <v>2712103000</v>
      </c>
      <c r="D4681" s="322" t="s">
        <v>2325</v>
      </c>
    </row>
    <row r="4682" spans="1:10">
      <c r="A4682" s="322" t="s">
        <v>305</v>
      </c>
      <c r="C4682" s="325">
        <v>2712104000</v>
      </c>
      <c r="D4682" s="322" t="s">
        <v>2326</v>
      </c>
    </row>
    <row r="4683" spans="1:10">
      <c r="A4683" s="322" t="s">
        <v>305</v>
      </c>
      <c r="C4683" s="325">
        <v>2712109000</v>
      </c>
      <c r="D4683" s="322" t="s">
        <v>2327</v>
      </c>
    </row>
    <row r="4684" spans="1:10">
      <c r="A4684" s="322" t="s">
        <v>305</v>
      </c>
      <c r="C4684" s="325">
        <v>2711230000</v>
      </c>
      <c r="D4684" s="322" t="s">
        <v>2328</v>
      </c>
    </row>
    <row r="4685" spans="1:10">
      <c r="A4685" s="322" t="s">
        <v>305</v>
      </c>
      <c r="C4685" s="325">
        <v>2711240300</v>
      </c>
      <c r="D4685" s="322" t="s">
        <v>2329</v>
      </c>
    </row>
    <row r="4686" spans="1:10">
      <c r="A4686" s="322" t="s">
        <v>305</v>
      </c>
      <c r="C4686" s="325">
        <v>2712215000</v>
      </c>
      <c r="D4686" s="322" t="s">
        <v>2330</v>
      </c>
    </row>
    <row r="4687" spans="1:10">
      <c r="A4687" s="322" t="s">
        <v>305</v>
      </c>
      <c r="C4687" s="325">
        <v>2712223000</v>
      </c>
      <c r="D4687" s="322" t="s">
        <v>2331</v>
      </c>
    </row>
    <row r="4688" spans="1:10">
      <c r="A4688" s="322" t="s">
        <v>305</v>
      </c>
      <c r="C4688" s="325">
        <v>2712243300</v>
      </c>
      <c r="D4688" s="322" t="s">
        <v>2332</v>
      </c>
    </row>
    <row r="4689" spans="1:18">
      <c r="A4689" s="322" t="s">
        <v>305</v>
      </c>
      <c r="C4689" s="325">
        <v>2712245000</v>
      </c>
      <c r="D4689" s="322" t="s">
        <v>2333</v>
      </c>
      <c r="E4689" s="455">
        <v>4619390</v>
      </c>
      <c r="F4689" s="455">
        <v>4880595</v>
      </c>
      <c r="G4689" s="455">
        <v>2774157</v>
      </c>
      <c r="H4689" s="455">
        <v>2809110</v>
      </c>
      <c r="I4689" s="455">
        <v>1773021</v>
      </c>
      <c r="J4689" s="455">
        <v>2464678</v>
      </c>
      <c r="K4689" s="455">
        <v>2012135</v>
      </c>
    </row>
    <row r="4690" spans="1:18">
      <c r="A4690" s="322" t="s">
        <v>305</v>
      </c>
      <c r="C4690" s="325">
        <v>2712313000</v>
      </c>
      <c r="D4690" s="322" t="s">
        <v>2334</v>
      </c>
      <c r="N4690" s="455">
        <v>1</v>
      </c>
      <c r="O4690" s="455">
        <v>6</v>
      </c>
      <c r="Q4690" s="455">
        <v>1</v>
      </c>
    </row>
    <row r="4691" spans="1:18">
      <c r="A4691" s="322" t="s">
        <v>305</v>
      </c>
      <c r="C4691" s="325">
        <v>2712315000</v>
      </c>
      <c r="D4691" s="322" t="s">
        <v>2335</v>
      </c>
    </row>
    <row r="4692" spans="1:18">
      <c r="A4692" s="322" t="s">
        <v>305</v>
      </c>
      <c r="C4692" s="325">
        <v>2712317000</v>
      </c>
      <c r="D4692" s="322" t="s">
        <v>2336</v>
      </c>
      <c r="G4692" s="455">
        <v>199657</v>
      </c>
      <c r="H4692" s="455">
        <v>242057</v>
      </c>
      <c r="I4692" s="455">
        <v>142043</v>
      </c>
      <c r="J4692" s="455">
        <v>348996</v>
      </c>
      <c r="K4692" s="455">
        <v>212923</v>
      </c>
      <c r="L4692" s="455">
        <v>206783</v>
      </c>
      <c r="M4692" s="455">
        <v>205352</v>
      </c>
      <c r="N4692" s="455">
        <v>325522</v>
      </c>
      <c r="O4692" s="455">
        <v>327744</v>
      </c>
      <c r="P4692" s="455">
        <v>339997</v>
      </c>
      <c r="Q4692" s="455">
        <v>337028</v>
      </c>
      <c r="R4692" s="455">
        <v>322094</v>
      </c>
    </row>
    <row r="4693" spans="1:18">
      <c r="A4693" s="322" t="s">
        <v>305</v>
      </c>
      <c r="C4693" s="325">
        <v>2712320300</v>
      </c>
      <c r="D4693" s="322" t="s">
        <v>2337</v>
      </c>
    </row>
    <row r="4694" spans="1:18">
      <c r="A4694" s="322" t="s">
        <v>305</v>
      </c>
      <c r="C4694" s="325">
        <v>2712320500</v>
      </c>
      <c r="D4694" s="322" t="s">
        <v>2338</v>
      </c>
      <c r="J4694" s="455">
        <v>109173</v>
      </c>
      <c r="K4694" s="455">
        <v>121895</v>
      </c>
    </row>
    <row r="4695" spans="1:18">
      <c r="A4695" s="322" t="s">
        <v>305</v>
      </c>
      <c r="C4695" s="325">
        <v>2712403000</v>
      </c>
      <c r="D4695" s="322" t="s">
        <v>2339</v>
      </c>
      <c r="E4695" s="455">
        <v>145690</v>
      </c>
      <c r="H4695" s="455">
        <v>7702</v>
      </c>
      <c r="K4695" s="455">
        <v>97</v>
      </c>
    </row>
    <row r="4696" spans="1:18">
      <c r="A4696" s="322" t="s">
        <v>305</v>
      </c>
      <c r="C4696" s="325">
        <v>2712409000</v>
      </c>
      <c r="D4696" s="322" t="s">
        <v>2340</v>
      </c>
    </row>
    <row r="4697" spans="1:18">
      <c r="A4697" s="322" t="s">
        <v>305</v>
      </c>
      <c r="C4697" s="325">
        <v>2720110000</v>
      </c>
      <c r="D4697" s="322" t="s">
        <v>2341</v>
      </c>
    </row>
    <row r="4698" spans="1:18">
      <c r="A4698" s="322" t="s">
        <v>305</v>
      </c>
      <c r="C4698" s="325">
        <v>2720230000</v>
      </c>
      <c r="D4698" s="322" t="s">
        <v>2342</v>
      </c>
    </row>
    <row r="4699" spans="1:18">
      <c r="A4699" s="322" t="s">
        <v>305</v>
      </c>
      <c r="C4699" s="325">
        <v>2720240000</v>
      </c>
      <c r="D4699" s="322" t="s">
        <v>2343</v>
      </c>
    </row>
    <row r="4700" spans="1:18">
      <c r="A4700" s="322" t="s">
        <v>305</v>
      </c>
      <c r="C4700" s="325">
        <v>2731110000</v>
      </c>
      <c r="D4700" s="322" t="s">
        <v>2344</v>
      </c>
    </row>
    <row r="4701" spans="1:18">
      <c r="A4701" s="322" t="s">
        <v>305</v>
      </c>
      <c r="C4701" s="325">
        <v>2731120000</v>
      </c>
      <c r="D4701" s="322" t="s">
        <v>2345</v>
      </c>
    </row>
    <row r="4702" spans="1:18">
      <c r="A4702" s="322" t="s">
        <v>305</v>
      </c>
      <c r="C4702" s="325">
        <v>2732110000</v>
      </c>
      <c r="D4702" s="322" t="s">
        <v>2346</v>
      </c>
    </row>
    <row r="4703" spans="1:18">
      <c r="A4703" s="322" t="s">
        <v>305</v>
      </c>
      <c r="C4703" s="325">
        <v>2732113000</v>
      </c>
      <c r="D4703" s="322" t="s">
        <v>2347</v>
      </c>
      <c r="J4703" s="455">
        <v>50</v>
      </c>
    </row>
    <row r="4704" spans="1:18">
      <c r="A4704" s="322" t="s">
        <v>305</v>
      </c>
      <c r="C4704" s="325">
        <v>2732115000</v>
      </c>
      <c r="D4704" s="322" t="s">
        <v>2348</v>
      </c>
      <c r="J4704" s="455">
        <v>950</v>
      </c>
    </row>
    <row r="4705" spans="1:18">
      <c r="A4705" s="322" t="s">
        <v>305</v>
      </c>
      <c r="C4705" s="325">
        <v>2732120000</v>
      </c>
      <c r="D4705" s="322" t="s">
        <v>2349</v>
      </c>
    </row>
    <row r="4706" spans="1:18">
      <c r="A4706" s="322" t="s">
        <v>305</v>
      </c>
      <c r="C4706" s="325">
        <v>2732134000</v>
      </c>
      <c r="D4706" s="322" t="s">
        <v>2350</v>
      </c>
      <c r="H4706" s="455">
        <v>48612</v>
      </c>
      <c r="I4706" s="455">
        <v>15940</v>
      </c>
      <c r="J4706" s="455">
        <v>18122</v>
      </c>
      <c r="K4706" s="455">
        <v>103035</v>
      </c>
      <c r="L4706" s="455">
        <v>283814</v>
      </c>
      <c r="M4706" s="455">
        <v>499388</v>
      </c>
      <c r="N4706" s="455">
        <v>163646</v>
      </c>
      <c r="O4706" s="455">
        <v>431451</v>
      </c>
      <c r="P4706" s="455">
        <v>389247</v>
      </c>
    </row>
    <row r="4707" spans="1:18">
      <c r="A4707" s="322" t="s">
        <v>305</v>
      </c>
      <c r="C4707" s="325">
        <v>2732138000</v>
      </c>
      <c r="D4707" s="322" t="s">
        <v>2351</v>
      </c>
      <c r="E4707" s="455">
        <v>65955</v>
      </c>
      <c r="F4707" s="455">
        <v>51268</v>
      </c>
      <c r="G4707" s="455">
        <v>36103</v>
      </c>
    </row>
    <row r="4708" spans="1:18">
      <c r="A4708" s="322" t="s">
        <v>305</v>
      </c>
      <c r="C4708" s="325">
        <v>2732140000</v>
      </c>
      <c r="D4708" s="322" t="s">
        <v>2352</v>
      </c>
    </row>
    <row r="4709" spans="1:18">
      <c r="A4709" s="322" t="s">
        <v>305</v>
      </c>
      <c r="C4709" s="325">
        <v>2733110000</v>
      </c>
      <c r="D4709" s="322" t="s">
        <v>2353</v>
      </c>
      <c r="G4709" s="455">
        <v>800</v>
      </c>
    </row>
    <row r="4710" spans="1:18">
      <c r="A4710" s="322" t="s">
        <v>305</v>
      </c>
      <c r="C4710" s="325">
        <v>2733120000</v>
      </c>
      <c r="D4710" s="322" t="s">
        <v>2354</v>
      </c>
      <c r="L4710" s="455">
        <v>615084</v>
      </c>
      <c r="M4710" s="455">
        <v>621154</v>
      </c>
      <c r="N4710" s="455">
        <v>673406</v>
      </c>
      <c r="O4710" s="455">
        <v>785219</v>
      </c>
      <c r="P4710" s="455">
        <v>1153161</v>
      </c>
      <c r="Q4710" s="455">
        <v>1078589</v>
      </c>
      <c r="R4710" s="455">
        <v>1083369</v>
      </c>
    </row>
    <row r="4711" spans="1:18">
      <c r="A4711" s="322" t="s">
        <v>305</v>
      </c>
      <c r="C4711" s="325">
        <v>2733131000</v>
      </c>
      <c r="D4711" s="322" t="s">
        <v>2355</v>
      </c>
    </row>
    <row r="4712" spans="1:18">
      <c r="A4712" s="322" t="s">
        <v>305</v>
      </c>
      <c r="C4712" s="325">
        <v>2733135000</v>
      </c>
      <c r="D4712" s="322" t="s">
        <v>2356</v>
      </c>
      <c r="E4712" s="455">
        <v>7275264</v>
      </c>
      <c r="F4712" s="455">
        <v>6251740</v>
      </c>
      <c r="G4712" s="455">
        <v>2147362</v>
      </c>
      <c r="L4712" s="455">
        <v>638400</v>
      </c>
      <c r="M4712" s="455">
        <v>543000</v>
      </c>
      <c r="N4712" s="455">
        <v>605590</v>
      </c>
      <c r="O4712" s="455">
        <v>690325</v>
      </c>
      <c r="P4712" s="455">
        <v>717001</v>
      </c>
      <c r="Q4712" s="455">
        <v>705131</v>
      </c>
      <c r="R4712" s="455">
        <v>608129</v>
      </c>
    </row>
    <row r="4713" spans="1:18">
      <c r="A4713" s="322" t="s">
        <v>305</v>
      </c>
      <c r="C4713" s="325">
        <v>2733136000</v>
      </c>
      <c r="D4713" s="322" t="s">
        <v>2357</v>
      </c>
      <c r="F4713" s="455">
        <v>148367</v>
      </c>
      <c r="G4713" s="455">
        <v>331508</v>
      </c>
      <c r="H4713" s="455">
        <v>256756</v>
      </c>
      <c r="I4713" s="455">
        <v>219586</v>
      </c>
      <c r="J4713" s="455">
        <v>331326</v>
      </c>
      <c r="K4713" s="455">
        <v>332740</v>
      </c>
      <c r="L4713" s="455">
        <v>295852</v>
      </c>
      <c r="M4713" s="455">
        <v>268338</v>
      </c>
      <c r="N4713" s="455">
        <v>238840</v>
      </c>
      <c r="O4713" s="455">
        <v>72561</v>
      </c>
      <c r="P4713" s="455">
        <v>30648</v>
      </c>
      <c r="R4713" s="455">
        <v>20019</v>
      </c>
    </row>
    <row r="4714" spans="1:18">
      <c r="A4714" s="322" t="s">
        <v>305</v>
      </c>
      <c r="C4714" s="325">
        <v>2733137000</v>
      </c>
      <c r="D4714" s="322" t="s">
        <v>2358</v>
      </c>
      <c r="F4714" s="455">
        <v>866831</v>
      </c>
      <c r="G4714" s="455">
        <v>1197640</v>
      </c>
      <c r="H4714" s="455">
        <v>1317547</v>
      </c>
      <c r="I4714" s="455">
        <v>685277</v>
      </c>
      <c r="J4714" s="455">
        <v>491729</v>
      </c>
      <c r="M4714" s="455">
        <v>18474</v>
      </c>
      <c r="N4714" s="455">
        <v>7332</v>
      </c>
      <c r="O4714" s="455">
        <v>58809</v>
      </c>
      <c r="P4714" s="455">
        <v>86500</v>
      </c>
      <c r="Q4714" s="455">
        <v>56399</v>
      </c>
      <c r="R4714" s="455">
        <v>6271</v>
      </c>
    </row>
    <row r="4715" spans="1:18">
      <c r="A4715" s="322" t="s">
        <v>305</v>
      </c>
      <c r="C4715" s="325">
        <v>2733138000</v>
      </c>
      <c r="D4715" s="322" t="s">
        <v>2359</v>
      </c>
    </row>
    <row r="4716" spans="1:18">
      <c r="A4716" s="322" t="s">
        <v>305</v>
      </c>
      <c r="C4716" s="325">
        <v>2733141000</v>
      </c>
      <c r="D4716" s="322" t="s">
        <v>2360</v>
      </c>
    </row>
    <row r="4717" spans="1:18">
      <c r="A4717" s="322" t="s">
        <v>305</v>
      </c>
      <c r="C4717" s="325">
        <v>2733143000</v>
      </c>
      <c r="D4717" s="322" t="s">
        <v>2361</v>
      </c>
    </row>
    <row r="4718" spans="1:18">
      <c r="A4718" s="322" t="s">
        <v>305</v>
      </c>
      <c r="C4718" s="325">
        <v>2711611000</v>
      </c>
      <c r="D4718" s="322" t="s">
        <v>2362</v>
      </c>
    </row>
    <row r="4719" spans="1:18">
      <c r="A4719" s="322" t="s">
        <v>305</v>
      </c>
      <c r="C4719" s="325">
        <v>2740110000</v>
      </c>
      <c r="D4719" s="322" t="s">
        <v>2363</v>
      </c>
    </row>
    <row r="4720" spans="1:18">
      <c r="A4720" s="322" t="s">
        <v>305</v>
      </c>
      <c r="C4720" s="325">
        <v>2740130000</v>
      </c>
      <c r="D4720" s="322" t="s">
        <v>2364</v>
      </c>
    </row>
    <row r="4721" spans="1:18">
      <c r="A4721" s="322" t="s">
        <v>305</v>
      </c>
      <c r="C4721" s="325">
        <v>2740149000</v>
      </c>
      <c r="D4721" s="322" t="s">
        <v>2365</v>
      </c>
    </row>
    <row r="4722" spans="1:18">
      <c r="A4722" s="322" t="s">
        <v>305</v>
      </c>
      <c r="C4722" s="325">
        <v>2740157000</v>
      </c>
      <c r="D4722" s="322" t="s">
        <v>2366</v>
      </c>
    </row>
    <row r="4723" spans="1:18">
      <c r="A4723" s="322" t="s">
        <v>305</v>
      </c>
      <c r="C4723" s="325">
        <v>2740220000</v>
      </c>
      <c r="D4723" s="322" t="s">
        <v>2367</v>
      </c>
    </row>
    <row r="4724" spans="1:18">
      <c r="A4724" s="322" t="s">
        <v>305</v>
      </c>
      <c r="C4724" s="325">
        <v>2712225000</v>
      </c>
      <c r="D4724" s="322" t="s">
        <v>2368</v>
      </c>
    </row>
    <row r="4725" spans="1:18">
      <c r="A4725" s="322" t="s">
        <v>305</v>
      </c>
      <c r="C4725" s="325">
        <v>2740230000</v>
      </c>
      <c r="D4725" s="322" t="s">
        <v>2369</v>
      </c>
    </row>
    <row r="4726" spans="1:18">
      <c r="A4726" s="322" t="s">
        <v>305</v>
      </c>
      <c r="C4726" s="325">
        <v>2740240000</v>
      </c>
      <c r="D4726" s="322" t="s">
        <v>2370</v>
      </c>
      <c r="E4726" s="455">
        <v>2</v>
      </c>
      <c r="K4726" s="455">
        <v>2974</v>
      </c>
    </row>
    <row r="4727" spans="1:18">
      <c r="A4727" s="322" t="s">
        <v>305</v>
      </c>
      <c r="C4727" s="325">
        <v>2740250000</v>
      </c>
      <c r="D4727" s="322" t="s">
        <v>2371</v>
      </c>
      <c r="P4727" s="455">
        <v>274719</v>
      </c>
      <c r="Q4727" s="455">
        <v>23830</v>
      </c>
      <c r="R4727" s="455">
        <v>16057</v>
      </c>
    </row>
    <row r="4728" spans="1:18">
      <c r="A4728" s="322" t="s">
        <v>305</v>
      </c>
      <c r="C4728" s="325">
        <v>2740330000</v>
      </c>
      <c r="D4728" s="322" t="s">
        <v>2372</v>
      </c>
    </row>
    <row r="4729" spans="1:18">
      <c r="A4729" s="322" t="s">
        <v>305</v>
      </c>
      <c r="C4729" s="325">
        <v>2740391000</v>
      </c>
      <c r="D4729" s="322" t="s">
        <v>2373</v>
      </c>
    </row>
    <row r="4730" spans="1:18">
      <c r="A4730" s="322" t="s">
        <v>305</v>
      </c>
      <c r="C4730" s="325">
        <v>2740393000</v>
      </c>
      <c r="D4730" s="322" t="s">
        <v>2374</v>
      </c>
    </row>
    <row r="4731" spans="1:18">
      <c r="A4731" s="322" t="s">
        <v>305</v>
      </c>
      <c r="C4731" s="325">
        <v>2740410000</v>
      </c>
      <c r="D4731" s="322" t="s">
        <v>2375</v>
      </c>
    </row>
    <row r="4732" spans="1:18">
      <c r="A4732" s="322" t="s">
        <v>305</v>
      </c>
      <c r="C4732" s="325">
        <v>2740423000</v>
      </c>
      <c r="D4732" s="322" t="s">
        <v>2376</v>
      </c>
    </row>
    <row r="4733" spans="1:18">
      <c r="A4733" s="322" t="s">
        <v>305</v>
      </c>
      <c r="C4733" s="325">
        <v>2740425000</v>
      </c>
      <c r="D4733" s="322" t="s">
        <v>2377</v>
      </c>
    </row>
    <row r="4734" spans="1:18">
      <c r="A4734" s="322" t="s">
        <v>305</v>
      </c>
      <c r="C4734" s="325">
        <v>2751111000</v>
      </c>
      <c r="D4734" s="322" t="s">
        <v>2378</v>
      </c>
    </row>
    <row r="4735" spans="1:18">
      <c r="A4735" s="322" t="s">
        <v>305</v>
      </c>
      <c r="C4735" s="325">
        <v>2751113300</v>
      </c>
      <c r="D4735" s="322" t="s">
        <v>2379</v>
      </c>
      <c r="R4735" s="455">
        <v>4</v>
      </c>
    </row>
    <row r="4736" spans="1:18">
      <c r="A4736" s="322" t="s">
        <v>305</v>
      </c>
      <c r="C4736" s="325">
        <v>2751113500</v>
      </c>
      <c r="D4736" s="322" t="s">
        <v>2380</v>
      </c>
    </row>
    <row r="4737" spans="1:7">
      <c r="A4737" s="322" t="s">
        <v>305</v>
      </c>
      <c r="C4737" s="325">
        <v>2751117000</v>
      </c>
      <c r="D4737" s="322" t="s">
        <v>2381</v>
      </c>
    </row>
    <row r="4738" spans="1:7">
      <c r="A4738" s="322" t="s">
        <v>305</v>
      </c>
      <c r="C4738" s="325">
        <v>2751153000</v>
      </c>
      <c r="D4738" s="322" t="s">
        <v>2382</v>
      </c>
    </row>
    <row r="4739" spans="1:7">
      <c r="A4739" s="322" t="s">
        <v>305</v>
      </c>
      <c r="C4739" s="325">
        <v>2751158000</v>
      </c>
      <c r="D4739" s="322" t="s">
        <v>2383</v>
      </c>
    </row>
    <row r="4740" spans="1:7">
      <c r="A4740" s="322" t="s">
        <v>305</v>
      </c>
      <c r="C4740" s="325">
        <v>2751217000</v>
      </c>
      <c r="D4740" s="322" t="s">
        <v>2384</v>
      </c>
    </row>
    <row r="4741" spans="1:7">
      <c r="A4741" s="322" t="s">
        <v>305</v>
      </c>
      <c r="C4741" s="325">
        <v>2751219000</v>
      </c>
      <c r="D4741" s="322" t="s">
        <v>2385</v>
      </c>
    </row>
    <row r="4742" spans="1:7">
      <c r="A4742" s="322" t="s">
        <v>305</v>
      </c>
      <c r="C4742" s="325">
        <v>2751235000</v>
      </c>
      <c r="D4742" s="322" t="s">
        <v>2386</v>
      </c>
    </row>
    <row r="4743" spans="1:7">
      <c r="A4743" s="322" t="s">
        <v>305</v>
      </c>
      <c r="C4743" s="325">
        <v>2751237000</v>
      </c>
      <c r="D4743" s="322" t="s">
        <v>2387</v>
      </c>
    </row>
    <row r="4744" spans="1:7">
      <c r="A4744" s="322" t="s">
        <v>305</v>
      </c>
      <c r="C4744" s="325">
        <v>2751249000</v>
      </c>
      <c r="D4744" s="322" t="s">
        <v>2388</v>
      </c>
    </row>
    <row r="4745" spans="1:7">
      <c r="A4745" s="322" t="s">
        <v>305</v>
      </c>
      <c r="C4745" s="325">
        <v>2751253000</v>
      </c>
      <c r="D4745" s="322" t="s">
        <v>2389</v>
      </c>
    </row>
    <row r="4746" spans="1:7">
      <c r="A4746" s="322" t="s">
        <v>305</v>
      </c>
      <c r="C4746" s="325">
        <v>2751255000</v>
      </c>
      <c r="D4746" s="322" t="s">
        <v>2390</v>
      </c>
    </row>
    <row r="4747" spans="1:7">
      <c r="A4747" s="322" t="s">
        <v>305</v>
      </c>
      <c r="C4747" s="325">
        <v>2751263000</v>
      </c>
      <c r="D4747" s="322" t="s">
        <v>2391</v>
      </c>
    </row>
    <row r="4748" spans="1:7">
      <c r="A4748" s="322" t="s">
        <v>305</v>
      </c>
      <c r="C4748" s="325">
        <v>2751265000</v>
      </c>
      <c r="D4748" s="322" t="s">
        <v>2392</v>
      </c>
      <c r="E4748" s="455">
        <v>1354</v>
      </c>
      <c r="F4748" s="455">
        <v>7452</v>
      </c>
      <c r="G4748" s="455">
        <v>2760</v>
      </c>
    </row>
    <row r="4749" spans="1:7">
      <c r="A4749" s="322" t="s">
        <v>305</v>
      </c>
      <c r="C4749" s="325">
        <v>2751269000</v>
      </c>
      <c r="D4749" s="322" t="s">
        <v>2393</v>
      </c>
    </row>
    <row r="4750" spans="1:7">
      <c r="A4750" s="322" t="s">
        <v>305</v>
      </c>
      <c r="C4750" s="325">
        <v>2751270000</v>
      </c>
      <c r="D4750" s="322" t="s">
        <v>2394</v>
      </c>
      <c r="E4750" s="455">
        <v>198995</v>
      </c>
    </row>
    <row r="4751" spans="1:7">
      <c r="A4751" s="322" t="s">
        <v>305</v>
      </c>
      <c r="C4751" s="325">
        <v>2751290000</v>
      </c>
      <c r="D4751" s="322" t="s">
        <v>2395</v>
      </c>
    </row>
    <row r="4752" spans="1:7">
      <c r="A4752" s="322" t="s">
        <v>305</v>
      </c>
      <c r="C4752" s="325">
        <v>2751303000</v>
      </c>
      <c r="D4752" s="322" t="s">
        <v>2396</v>
      </c>
    </row>
    <row r="4753" spans="1:18">
      <c r="A4753" s="322" t="s">
        <v>305</v>
      </c>
      <c r="C4753" s="325">
        <v>2751307000</v>
      </c>
      <c r="D4753" s="322" t="s">
        <v>2397</v>
      </c>
    </row>
    <row r="4754" spans="1:18">
      <c r="A4754" s="322" t="s">
        <v>305</v>
      </c>
      <c r="C4754" s="325">
        <v>2752119000</v>
      </c>
      <c r="D4754" s="322" t="s">
        <v>2398</v>
      </c>
    </row>
    <row r="4755" spans="1:18">
      <c r="A4755" s="322" t="s">
        <v>305</v>
      </c>
      <c r="C4755" s="325">
        <v>2740301000</v>
      </c>
      <c r="D4755" s="322" t="s">
        <v>2399</v>
      </c>
    </row>
    <row r="4756" spans="1:18">
      <c r="A4756" s="322" t="s">
        <v>305</v>
      </c>
      <c r="C4756" s="325">
        <v>2740309000</v>
      </c>
      <c r="D4756" s="322" t="s">
        <v>2400</v>
      </c>
    </row>
    <row r="4757" spans="1:18">
      <c r="A4757" s="322" t="s">
        <v>305</v>
      </c>
      <c r="C4757" s="325">
        <v>2752127000</v>
      </c>
      <c r="D4757" s="322" t="s">
        <v>2401</v>
      </c>
    </row>
    <row r="4758" spans="1:18">
      <c r="A4758" s="322" t="s">
        <v>305</v>
      </c>
      <c r="C4758" s="325">
        <v>2752130000</v>
      </c>
      <c r="D4758" s="322" t="s">
        <v>2402</v>
      </c>
    </row>
    <row r="4759" spans="1:18">
      <c r="A4759" s="322" t="s">
        <v>305</v>
      </c>
      <c r="C4759" s="325">
        <v>2752140000</v>
      </c>
      <c r="D4759" s="322" t="s">
        <v>2403</v>
      </c>
    </row>
    <row r="4760" spans="1:18">
      <c r="A4760" s="322" t="s">
        <v>305</v>
      </c>
      <c r="C4760" s="325">
        <v>2752200000</v>
      </c>
      <c r="D4760" s="322" t="s">
        <v>2404</v>
      </c>
    </row>
    <row r="4761" spans="1:18">
      <c r="A4761" s="322" t="s">
        <v>305</v>
      </c>
      <c r="C4761" s="325">
        <v>2790115000</v>
      </c>
      <c r="D4761" s="322" t="s">
        <v>2405</v>
      </c>
    </row>
    <row r="4762" spans="1:18">
      <c r="A4762" s="322" t="s">
        <v>305</v>
      </c>
      <c r="C4762" s="325">
        <v>2790123000</v>
      </c>
      <c r="D4762" s="322" t="s">
        <v>2406</v>
      </c>
    </row>
    <row r="4763" spans="1:18">
      <c r="A4763" s="322" t="s">
        <v>305</v>
      </c>
      <c r="C4763" s="325">
        <v>2751120000</v>
      </c>
      <c r="D4763" s="322" t="s">
        <v>2407</v>
      </c>
      <c r="R4763" s="455">
        <v>3</v>
      </c>
    </row>
    <row r="4764" spans="1:18">
      <c r="A4764" s="322" t="s">
        <v>305</v>
      </c>
      <c r="C4764" s="325">
        <v>2751130000</v>
      </c>
      <c r="D4764" s="322" t="s">
        <v>2408</v>
      </c>
    </row>
    <row r="4765" spans="1:18">
      <c r="A4765" s="322" t="s">
        <v>305</v>
      </c>
      <c r="C4765" s="325">
        <v>2790135000</v>
      </c>
      <c r="D4765" s="322" t="s">
        <v>2409</v>
      </c>
    </row>
    <row r="4766" spans="1:18">
      <c r="A4766" s="322" t="s">
        <v>305</v>
      </c>
      <c r="C4766" s="325">
        <v>2790202000</v>
      </c>
      <c r="D4766" s="322" t="s">
        <v>2410</v>
      </c>
    </row>
    <row r="4767" spans="1:18">
      <c r="A4767" s="322" t="s">
        <v>305</v>
      </c>
      <c r="C4767" s="325">
        <v>2790208000</v>
      </c>
      <c r="D4767" s="322" t="s">
        <v>2411</v>
      </c>
      <c r="F4767" s="455">
        <v>399</v>
      </c>
      <c r="G4767" s="455">
        <v>1148</v>
      </c>
      <c r="H4767" s="455">
        <v>1109</v>
      </c>
      <c r="I4767" s="455">
        <v>108</v>
      </c>
    </row>
    <row r="4768" spans="1:18">
      <c r="A4768" s="322" t="s">
        <v>305</v>
      </c>
      <c r="C4768" s="325">
        <v>2790315400</v>
      </c>
      <c r="D4768" s="322" t="s">
        <v>2412</v>
      </c>
    </row>
    <row r="4769" spans="1:18">
      <c r="A4769" s="322" t="s">
        <v>305</v>
      </c>
      <c r="C4769" s="325">
        <v>2790317200</v>
      </c>
      <c r="D4769" s="322" t="s">
        <v>2413</v>
      </c>
    </row>
    <row r="4770" spans="1:18">
      <c r="A4770" s="322" t="s">
        <v>305</v>
      </c>
      <c r="C4770" s="325">
        <v>2790320000</v>
      </c>
      <c r="D4770" s="322" t="s">
        <v>2414</v>
      </c>
    </row>
    <row r="4771" spans="1:18">
      <c r="A4771" s="322" t="s">
        <v>305</v>
      </c>
      <c r="C4771" s="325">
        <v>2790333000</v>
      </c>
      <c r="D4771" s="322" t="s">
        <v>2415</v>
      </c>
    </row>
    <row r="4772" spans="1:18">
      <c r="A4772" s="322" t="s">
        <v>305</v>
      </c>
      <c r="C4772" s="325">
        <v>2790335000</v>
      </c>
      <c r="D4772" s="322" t="s">
        <v>2416</v>
      </c>
    </row>
    <row r="4773" spans="1:18">
      <c r="A4773" s="322" t="s">
        <v>305</v>
      </c>
      <c r="C4773" s="325">
        <v>2790337000</v>
      </c>
      <c r="D4773" s="322" t="s">
        <v>2417</v>
      </c>
    </row>
    <row r="4774" spans="1:18">
      <c r="A4774" s="322" t="s">
        <v>305</v>
      </c>
      <c r="C4774" s="325">
        <v>2790339000</v>
      </c>
      <c r="D4774" s="322" t="s">
        <v>2418</v>
      </c>
    </row>
    <row r="4775" spans="1:18">
      <c r="A4775" s="322" t="s">
        <v>305</v>
      </c>
      <c r="C4775" s="325">
        <v>2751281000</v>
      </c>
      <c r="D4775" s="322" t="s">
        <v>2419</v>
      </c>
      <c r="R4775" s="455">
        <v>9</v>
      </c>
    </row>
    <row r="4776" spans="1:18">
      <c r="A4776" s="322" t="s">
        <v>305</v>
      </c>
      <c r="C4776" s="325">
        <v>2790522000</v>
      </c>
      <c r="D4776" s="322" t="s">
        <v>2420</v>
      </c>
      <c r="E4776" s="455">
        <v>39700</v>
      </c>
      <c r="F4776" s="455">
        <v>74205</v>
      </c>
      <c r="G4776" s="455">
        <v>42051</v>
      </c>
      <c r="H4776" s="455">
        <v>81017</v>
      </c>
      <c r="I4776" s="455">
        <v>72050</v>
      </c>
      <c r="J4776" s="455">
        <v>195195</v>
      </c>
      <c r="K4776" s="455">
        <v>360600</v>
      </c>
      <c r="L4776" s="455">
        <v>33550</v>
      </c>
      <c r="M4776" s="455">
        <v>11760</v>
      </c>
    </row>
    <row r="4777" spans="1:18">
      <c r="A4777" s="322" t="s">
        <v>305</v>
      </c>
      <c r="C4777" s="325">
        <v>2751287000</v>
      </c>
      <c r="D4777" s="322" t="s">
        <v>2421</v>
      </c>
      <c r="R4777" s="455">
        <v>10</v>
      </c>
    </row>
    <row r="4778" spans="1:18">
      <c r="A4778" s="322" t="s">
        <v>305</v>
      </c>
      <c r="C4778" s="325">
        <v>2751283000</v>
      </c>
      <c r="D4778" s="322" t="s">
        <v>2422</v>
      </c>
    </row>
    <row r="4779" spans="1:18">
      <c r="A4779" s="322" t="s">
        <v>305</v>
      </c>
      <c r="C4779" s="325">
        <v>2790608000</v>
      </c>
      <c r="D4779" s="322" t="s">
        <v>2423</v>
      </c>
    </row>
    <row r="4780" spans="1:18">
      <c r="A4780" s="322" t="s">
        <v>305</v>
      </c>
      <c r="C4780" s="325">
        <v>2790703000</v>
      </c>
      <c r="D4780" s="322" t="s">
        <v>2424</v>
      </c>
      <c r="K4780" s="455">
        <v>14044</v>
      </c>
    </row>
    <row r="4781" spans="1:18">
      <c r="A4781" s="322" t="s">
        <v>305</v>
      </c>
      <c r="C4781" s="325">
        <v>2811133100</v>
      </c>
      <c r="D4781" s="322" t="s">
        <v>2425</v>
      </c>
    </row>
    <row r="4782" spans="1:18">
      <c r="A4782" s="322" t="s">
        <v>305</v>
      </c>
      <c r="C4782" s="325">
        <v>2811133300</v>
      </c>
      <c r="D4782" s="322" t="s">
        <v>2426</v>
      </c>
    </row>
    <row r="4783" spans="1:18">
      <c r="A4783" s="322" t="s">
        <v>305</v>
      </c>
      <c r="C4783" s="325">
        <v>2790205000</v>
      </c>
      <c r="D4783" s="322" t="s">
        <v>2427</v>
      </c>
    </row>
    <row r="4784" spans="1:18">
      <c r="A4784" s="322" t="s">
        <v>305</v>
      </c>
      <c r="C4784" s="325">
        <v>2811220000</v>
      </c>
      <c r="D4784" s="322" t="s">
        <v>2428</v>
      </c>
    </row>
    <row r="4785" spans="1:18">
      <c r="A4785" s="322" t="s">
        <v>305</v>
      </c>
      <c r="C4785" s="325">
        <v>2811240000</v>
      </c>
      <c r="D4785" s="322" t="s">
        <v>2429</v>
      </c>
    </row>
    <row r="4786" spans="1:18">
      <c r="A4786" s="322" t="s">
        <v>305</v>
      </c>
      <c r="C4786" s="325">
        <v>2811310000</v>
      </c>
      <c r="D4786" s="322" t="s">
        <v>2430</v>
      </c>
    </row>
    <row r="4787" spans="1:18">
      <c r="A4787" s="322" t="s">
        <v>305</v>
      </c>
      <c r="C4787" s="325">
        <v>2811320000</v>
      </c>
      <c r="D4787" s="322" t="s">
        <v>2431</v>
      </c>
    </row>
    <row r="4788" spans="1:18">
      <c r="A4788" s="322" t="s">
        <v>305</v>
      </c>
      <c r="C4788" s="325">
        <v>2811410000</v>
      </c>
      <c r="D4788" s="322" t="s">
        <v>2432</v>
      </c>
    </row>
    <row r="4789" spans="1:18">
      <c r="A4789" s="322" t="s">
        <v>305</v>
      </c>
      <c r="C4789" s="325">
        <v>2811420000</v>
      </c>
      <c r="D4789" s="322" t="s">
        <v>2433</v>
      </c>
    </row>
    <row r="4790" spans="1:18">
      <c r="A4790" s="322" t="s">
        <v>305</v>
      </c>
      <c r="C4790" s="325">
        <v>2812113000</v>
      </c>
      <c r="D4790" s="322" t="s">
        <v>2434</v>
      </c>
      <c r="L4790" s="455">
        <v>20</v>
      </c>
      <c r="M4790" s="455">
        <v>61</v>
      </c>
      <c r="Q4790" s="455">
        <v>537</v>
      </c>
      <c r="R4790" s="455">
        <v>654</v>
      </c>
    </row>
    <row r="4791" spans="1:18">
      <c r="A4791" s="322" t="s">
        <v>305</v>
      </c>
      <c r="C4791" s="325">
        <v>2812120000</v>
      </c>
      <c r="D4791" s="322" t="s">
        <v>2435</v>
      </c>
    </row>
    <row r="4792" spans="1:18">
      <c r="A4792" s="322" t="s">
        <v>305</v>
      </c>
      <c r="C4792" s="325">
        <v>2812132000</v>
      </c>
      <c r="D4792" s="322" t="s">
        <v>2436</v>
      </c>
    </row>
    <row r="4793" spans="1:18">
      <c r="A4793" s="322" t="s">
        <v>305</v>
      </c>
      <c r="C4793" s="325">
        <v>2812135000</v>
      </c>
      <c r="D4793" s="322" t="s">
        <v>2437</v>
      </c>
    </row>
    <row r="4794" spans="1:18">
      <c r="A4794" s="322" t="s">
        <v>305</v>
      </c>
      <c r="C4794" s="325">
        <v>2813141300</v>
      </c>
      <c r="D4794" s="322" t="s">
        <v>2438</v>
      </c>
    </row>
    <row r="4795" spans="1:18">
      <c r="A4795" s="322" t="s">
        <v>305</v>
      </c>
      <c r="C4795" s="325">
        <v>2812153000</v>
      </c>
      <c r="D4795" s="322" t="s">
        <v>2439</v>
      </c>
    </row>
    <row r="4796" spans="1:18">
      <c r="A4796" s="322" t="s">
        <v>305</v>
      </c>
      <c r="C4796" s="325">
        <v>2812163000</v>
      </c>
      <c r="D4796" s="322" t="s">
        <v>2440</v>
      </c>
      <c r="J4796" s="455">
        <v>258</v>
      </c>
      <c r="P4796" s="455">
        <v>1</v>
      </c>
    </row>
    <row r="4797" spans="1:18">
      <c r="A4797" s="322" t="s">
        <v>305</v>
      </c>
      <c r="C4797" s="325">
        <v>2812168000</v>
      </c>
      <c r="D4797" s="322" t="s">
        <v>2441</v>
      </c>
      <c r="K4797" s="455">
        <v>164</v>
      </c>
      <c r="L4797" s="455">
        <v>318</v>
      </c>
      <c r="M4797" s="455">
        <v>506</v>
      </c>
      <c r="N4797" s="455">
        <v>724</v>
      </c>
      <c r="O4797" s="455">
        <v>772</v>
      </c>
      <c r="P4797" s="455">
        <v>933</v>
      </c>
      <c r="Q4797" s="455">
        <v>527</v>
      </c>
      <c r="R4797" s="455">
        <v>393</v>
      </c>
    </row>
    <row r="4798" spans="1:18">
      <c r="A4798" s="322" t="s">
        <v>305</v>
      </c>
      <c r="C4798" s="325">
        <v>2812200000</v>
      </c>
      <c r="D4798" s="322" t="s">
        <v>2442</v>
      </c>
    </row>
    <row r="4799" spans="1:18">
      <c r="A4799" s="322" t="s">
        <v>305</v>
      </c>
      <c r="C4799" s="325">
        <v>2813112500</v>
      </c>
      <c r="D4799" s="322" t="s">
        <v>2443</v>
      </c>
    </row>
    <row r="4800" spans="1:18">
      <c r="A4800" s="322" t="s">
        <v>305</v>
      </c>
      <c r="C4800" s="325">
        <v>2813114500</v>
      </c>
      <c r="D4800" s="322" t="s">
        <v>2444</v>
      </c>
    </row>
    <row r="4801" spans="1:18">
      <c r="A4801" s="322" t="s">
        <v>305</v>
      </c>
      <c r="C4801" s="325">
        <v>2813116500</v>
      </c>
      <c r="D4801" s="322" t="s">
        <v>2445</v>
      </c>
    </row>
    <row r="4802" spans="1:18">
      <c r="A4802" s="322" t="s">
        <v>305</v>
      </c>
      <c r="C4802" s="325">
        <v>2790417000</v>
      </c>
      <c r="D4802" s="322" t="s">
        <v>2446</v>
      </c>
    </row>
    <row r="4803" spans="1:18">
      <c r="A4803" s="322" t="s">
        <v>305</v>
      </c>
      <c r="C4803" s="325">
        <v>2790420000</v>
      </c>
      <c r="D4803" s="322" t="s">
        <v>2447</v>
      </c>
    </row>
    <row r="4804" spans="1:18">
      <c r="A4804" s="322" t="s">
        <v>305</v>
      </c>
      <c r="C4804" s="325">
        <v>2790440000</v>
      </c>
      <c r="D4804" s="322" t="s">
        <v>2448</v>
      </c>
      <c r="Q4804" s="455">
        <v>123522</v>
      </c>
      <c r="R4804" s="455">
        <v>60544</v>
      </c>
    </row>
    <row r="4805" spans="1:18">
      <c r="A4805" s="322" t="s">
        <v>305</v>
      </c>
      <c r="C4805" s="325">
        <v>2790456000</v>
      </c>
      <c r="D4805" s="322" t="s">
        <v>2449</v>
      </c>
    </row>
    <row r="4806" spans="1:18">
      <c r="A4806" s="322" t="s">
        <v>305</v>
      </c>
      <c r="C4806" s="325">
        <v>2790455000</v>
      </c>
      <c r="D4806" s="322" t="s">
        <v>2450</v>
      </c>
    </row>
    <row r="4807" spans="1:18">
      <c r="A4807" s="322" t="s">
        <v>305</v>
      </c>
      <c r="C4807" s="325">
        <v>2813136000</v>
      </c>
      <c r="D4807" s="322" t="s">
        <v>2451</v>
      </c>
    </row>
    <row r="4808" spans="1:18">
      <c r="A4808" s="322" t="s">
        <v>305</v>
      </c>
      <c r="C4808" s="325">
        <v>2813146000</v>
      </c>
      <c r="D4808" s="322" t="s">
        <v>2452</v>
      </c>
    </row>
    <row r="4809" spans="1:18">
      <c r="A4809" s="322" t="s">
        <v>305</v>
      </c>
      <c r="C4809" s="325">
        <v>2813147500</v>
      </c>
      <c r="D4809" s="322" t="s">
        <v>2453</v>
      </c>
    </row>
    <row r="4810" spans="1:18">
      <c r="A4810" s="322" t="s">
        <v>305</v>
      </c>
      <c r="C4810" s="325">
        <v>2813148000</v>
      </c>
      <c r="D4810" s="322" t="s">
        <v>2454</v>
      </c>
    </row>
    <row r="4811" spans="1:18">
      <c r="A4811" s="322" t="s">
        <v>305</v>
      </c>
      <c r="C4811" s="325">
        <v>2813217000</v>
      </c>
      <c r="D4811" s="322" t="s">
        <v>2455</v>
      </c>
    </row>
    <row r="4812" spans="1:18">
      <c r="A4812" s="322" t="s">
        <v>305</v>
      </c>
      <c r="C4812" s="325">
        <v>2813219000</v>
      </c>
      <c r="D4812" s="322" t="s">
        <v>2456</v>
      </c>
    </row>
    <row r="4813" spans="1:18">
      <c r="A4813" s="322" t="s">
        <v>305</v>
      </c>
      <c r="C4813" s="325">
        <v>2813230000</v>
      </c>
      <c r="D4813" s="322" t="s">
        <v>2457</v>
      </c>
    </row>
    <row r="4814" spans="1:18">
      <c r="A4814" s="322" t="s">
        <v>305</v>
      </c>
      <c r="C4814" s="325">
        <v>2813280000</v>
      </c>
      <c r="D4814" s="322" t="s">
        <v>2458</v>
      </c>
    </row>
    <row r="4815" spans="1:18">
      <c r="A4815" s="322" t="s">
        <v>305</v>
      </c>
      <c r="C4815" s="325">
        <v>2813280010</v>
      </c>
      <c r="D4815" s="322" t="s">
        <v>2459</v>
      </c>
    </row>
    <row r="4816" spans="1:18">
      <c r="A4816" s="322" t="s">
        <v>305</v>
      </c>
      <c r="C4816" s="325">
        <v>2812118000</v>
      </c>
      <c r="D4816" s="322" t="s">
        <v>2460</v>
      </c>
    </row>
    <row r="4817" spans="1:18">
      <c r="A4817" s="322" t="s">
        <v>305</v>
      </c>
      <c r="C4817" s="325">
        <v>2813280080</v>
      </c>
      <c r="D4817" s="322" t="s">
        <v>2461</v>
      </c>
    </row>
    <row r="4818" spans="1:18">
      <c r="A4818" s="322" t="s">
        <v>305</v>
      </c>
      <c r="C4818" s="325">
        <v>2813310000</v>
      </c>
      <c r="D4818" s="322" t="s">
        <v>2462</v>
      </c>
    </row>
    <row r="4819" spans="1:18">
      <c r="A4819" s="322" t="s">
        <v>305</v>
      </c>
      <c r="C4819" s="325">
        <v>2813320000</v>
      </c>
      <c r="D4819" s="322" t="s">
        <v>2463</v>
      </c>
    </row>
    <row r="4820" spans="1:18">
      <c r="A4820" s="322" t="s">
        <v>305</v>
      </c>
      <c r="C4820" s="325">
        <v>2814114000</v>
      </c>
      <c r="D4820" s="322" t="s">
        <v>2464</v>
      </c>
    </row>
    <row r="4821" spans="1:18">
      <c r="A4821" s="322" t="s">
        <v>305</v>
      </c>
      <c r="C4821" s="325">
        <v>2814123300</v>
      </c>
      <c r="D4821" s="322" t="s">
        <v>2465</v>
      </c>
    </row>
    <row r="4822" spans="1:18">
      <c r="A4822" s="322" t="s">
        <v>305</v>
      </c>
      <c r="C4822" s="325">
        <v>2814123500</v>
      </c>
      <c r="D4822" s="322" t="s">
        <v>2466</v>
      </c>
      <c r="F4822" s="455">
        <v>809620</v>
      </c>
      <c r="G4822" s="455">
        <v>803660</v>
      </c>
      <c r="H4822" s="455">
        <v>557000</v>
      </c>
      <c r="I4822" s="455">
        <v>513087</v>
      </c>
      <c r="J4822" s="455">
        <v>574805</v>
      </c>
      <c r="K4822" s="455">
        <v>543644</v>
      </c>
      <c r="L4822" s="455">
        <v>571090</v>
      </c>
      <c r="M4822" s="455">
        <v>799050</v>
      </c>
      <c r="N4822" s="455">
        <v>755430</v>
      </c>
      <c r="O4822" s="455">
        <v>720015</v>
      </c>
      <c r="P4822" s="455">
        <v>627668</v>
      </c>
      <c r="Q4822" s="455">
        <v>596401</v>
      </c>
      <c r="R4822" s="455">
        <v>749404</v>
      </c>
    </row>
    <row r="4823" spans="1:18">
      <c r="A4823" s="322" t="s">
        <v>305</v>
      </c>
      <c r="C4823" s="325">
        <v>2814131300</v>
      </c>
      <c r="D4823" s="322" t="s">
        <v>2467</v>
      </c>
    </row>
    <row r="4824" spans="1:18">
      <c r="A4824" s="322" t="s">
        <v>305</v>
      </c>
      <c r="C4824" s="325">
        <v>2814133300</v>
      </c>
      <c r="D4824" s="322" t="s">
        <v>2468</v>
      </c>
    </row>
    <row r="4825" spans="1:18">
      <c r="A4825" s="322" t="s">
        <v>305</v>
      </c>
      <c r="C4825" s="325">
        <v>2814133500</v>
      </c>
      <c r="D4825" s="322" t="s">
        <v>2469</v>
      </c>
    </row>
    <row r="4826" spans="1:18">
      <c r="A4826" s="322" t="s">
        <v>305</v>
      </c>
      <c r="C4826" s="325">
        <v>2814133700</v>
      </c>
      <c r="D4826" s="322" t="s">
        <v>2470</v>
      </c>
    </row>
    <row r="4827" spans="1:18">
      <c r="A4827" s="322" t="s">
        <v>305</v>
      </c>
      <c r="C4827" s="325">
        <v>2814135500</v>
      </c>
      <c r="D4827" s="322" t="s">
        <v>2471</v>
      </c>
      <c r="F4827" s="455">
        <v>1391960</v>
      </c>
      <c r="G4827" s="455">
        <v>1567045</v>
      </c>
      <c r="H4827" s="455">
        <v>1650000</v>
      </c>
      <c r="I4827" s="455">
        <v>552914</v>
      </c>
      <c r="J4827" s="455">
        <v>815243</v>
      </c>
      <c r="K4827" s="455">
        <v>1431635</v>
      </c>
      <c r="L4827" s="455">
        <v>1408427</v>
      </c>
      <c r="M4827" s="455">
        <v>1216492</v>
      </c>
      <c r="N4827" s="455">
        <v>1690893</v>
      </c>
      <c r="O4827" s="455">
        <v>1848082</v>
      </c>
      <c r="P4827" s="455">
        <v>1678455</v>
      </c>
      <c r="Q4827" s="455">
        <v>1931959</v>
      </c>
      <c r="R4827" s="455">
        <v>1448443</v>
      </c>
    </row>
    <row r="4828" spans="1:18">
      <c r="A4828" s="322" t="s">
        <v>305</v>
      </c>
      <c r="C4828" s="325">
        <v>2814135700</v>
      </c>
      <c r="D4828" s="322" t="s">
        <v>2472</v>
      </c>
    </row>
    <row r="4829" spans="1:18">
      <c r="A4829" s="322" t="s">
        <v>305</v>
      </c>
      <c r="C4829" s="325">
        <v>2814200000</v>
      </c>
      <c r="D4829" s="322" t="s">
        <v>2473</v>
      </c>
    </row>
    <row r="4830" spans="1:18">
      <c r="A4830" s="322" t="s">
        <v>305</v>
      </c>
      <c r="C4830" s="325">
        <v>2815247500</v>
      </c>
      <c r="D4830" s="322" t="s">
        <v>2474</v>
      </c>
    </row>
    <row r="4831" spans="1:18">
      <c r="A4831" s="322" t="s">
        <v>305</v>
      </c>
      <c r="C4831" s="325">
        <v>2815103000</v>
      </c>
      <c r="D4831" s="322" t="s">
        <v>2475</v>
      </c>
    </row>
    <row r="4832" spans="1:18">
      <c r="A4832" s="322" t="s">
        <v>305</v>
      </c>
      <c r="C4832" s="325">
        <v>2813147100</v>
      </c>
      <c r="D4832" s="322" t="s">
        <v>2476</v>
      </c>
    </row>
    <row r="4833" spans="1:8">
      <c r="A4833" s="322" t="s">
        <v>305</v>
      </c>
      <c r="C4833" s="325">
        <v>2815223000</v>
      </c>
      <c r="D4833" s="322" t="s">
        <v>2477</v>
      </c>
    </row>
    <row r="4834" spans="1:8">
      <c r="A4834" s="322" t="s">
        <v>305</v>
      </c>
      <c r="C4834" s="325">
        <v>2815227000</v>
      </c>
      <c r="D4834" s="322" t="s">
        <v>2478</v>
      </c>
      <c r="E4834" s="455">
        <v>2</v>
      </c>
    </row>
    <row r="4835" spans="1:8">
      <c r="A4835" s="322" t="s">
        <v>305</v>
      </c>
      <c r="C4835" s="325">
        <v>2815245000</v>
      </c>
      <c r="D4835" s="322" t="s">
        <v>2479</v>
      </c>
    </row>
    <row r="4836" spans="1:8">
      <c r="A4836" s="322" t="s">
        <v>305</v>
      </c>
      <c r="C4836" s="325">
        <v>2815250000</v>
      </c>
      <c r="D4836" s="322" t="s">
        <v>2480</v>
      </c>
    </row>
    <row r="4837" spans="1:8">
      <c r="A4837" s="322" t="s">
        <v>305</v>
      </c>
      <c r="C4837" s="325">
        <v>2815260000</v>
      </c>
      <c r="D4837" s="322" t="s">
        <v>2481</v>
      </c>
    </row>
    <row r="4838" spans="1:8">
      <c r="A4838" s="322" t="s">
        <v>305</v>
      </c>
      <c r="C4838" s="325">
        <v>2815313000</v>
      </c>
      <c r="D4838" s="322" t="s">
        <v>2482</v>
      </c>
    </row>
    <row r="4839" spans="1:8">
      <c r="A4839" s="322" t="s">
        <v>305</v>
      </c>
      <c r="C4839" s="325">
        <v>2815395000</v>
      </c>
      <c r="D4839" s="322" t="s">
        <v>2483</v>
      </c>
    </row>
    <row r="4840" spans="1:8">
      <c r="A4840" s="322" t="s">
        <v>305</v>
      </c>
      <c r="C4840" s="325">
        <v>2821115000</v>
      </c>
      <c r="D4840" s="322" t="s">
        <v>2484</v>
      </c>
    </row>
    <row r="4841" spans="1:8">
      <c r="A4841" s="322" t="s">
        <v>305</v>
      </c>
      <c r="C4841" s="325">
        <v>2821117000</v>
      </c>
      <c r="D4841" s="322" t="s">
        <v>2485</v>
      </c>
    </row>
    <row r="4842" spans="1:8">
      <c r="A4842" s="322" t="s">
        <v>305</v>
      </c>
      <c r="C4842" s="325">
        <v>2821123000</v>
      </c>
      <c r="D4842" s="322" t="s">
        <v>2486</v>
      </c>
    </row>
    <row r="4843" spans="1:8">
      <c r="A4843" s="322" t="s">
        <v>305</v>
      </c>
      <c r="C4843" s="325">
        <v>2821127000</v>
      </c>
      <c r="D4843" s="322" t="s">
        <v>2487</v>
      </c>
      <c r="E4843" s="455">
        <v>645421</v>
      </c>
      <c r="F4843" s="455">
        <v>61815</v>
      </c>
      <c r="G4843" s="455">
        <v>57349</v>
      </c>
      <c r="H4843" s="455">
        <v>260</v>
      </c>
    </row>
    <row r="4844" spans="1:8">
      <c r="A4844" s="322" t="s">
        <v>305</v>
      </c>
      <c r="C4844" s="325">
        <v>2821133000</v>
      </c>
      <c r="D4844" s="322" t="s">
        <v>2488</v>
      </c>
    </row>
    <row r="4845" spans="1:8">
      <c r="A4845" s="322" t="s">
        <v>305</v>
      </c>
      <c r="C4845" s="325">
        <v>2821135100</v>
      </c>
      <c r="D4845" s="322" t="s">
        <v>2489</v>
      </c>
    </row>
    <row r="4846" spans="1:8">
      <c r="A4846" s="322" t="s">
        <v>305</v>
      </c>
      <c r="C4846" s="325">
        <v>2821135300</v>
      </c>
      <c r="D4846" s="322" t="s">
        <v>2490</v>
      </c>
    </row>
    <row r="4847" spans="1:8">
      <c r="A4847" s="322" t="s">
        <v>305</v>
      </c>
      <c r="C4847" s="325">
        <v>2821145000</v>
      </c>
      <c r="D4847" s="322" t="s">
        <v>2491</v>
      </c>
    </row>
    <row r="4848" spans="1:8">
      <c r="A4848" s="322" t="s">
        <v>305</v>
      </c>
      <c r="C4848" s="325">
        <v>2821147000</v>
      </c>
      <c r="D4848" s="322" t="s">
        <v>2492</v>
      </c>
    </row>
    <row r="4849" spans="1:4">
      <c r="A4849" s="322" t="s">
        <v>305</v>
      </c>
      <c r="C4849" s="325">
        <v>2822113000</v>
      </c>
      <c r="D4849" s="322" t="s">
        <v>2493</v>
      </c>
    </row>
    <row r="4850" spans="1:4">
      <c r="A4850" s="322" t="s">
        <v>305</v>
      </c>
      <c r="C4850" s="325">
        <v>2822127000</v>
      </c>
      <c r="D4850" s="322" t="s">
        <v>2494</v>
      </c>
    </row>
    <row r="4851" spans="1:4">
      <c r="A4851" s="322" t="s">
        <v>305</v>
      </c>
      <c r="C4851" s="325">
        <v>2822133000</v>
      </c>
      <c r="D4851" s="322" t="s">
        <v>2495</v>
      </c>
    </row>
    <row r="4852" spans="1:4">
      <c r="A4852" s="322" t="s">
        <v>305</v>
      </c>
      <c r="C4852" s="325">
        <v>2822135000</v>
      </c>
      <c r="D4852" s="322" t="s">
        <v>2496</v>
      </c>
    </row>
    <row r="4853" spans="1:4">
      <c r="A4853" s="322" t="s">
        <v>305</v>
      </c>
      <c r="C4853" s="325">
        <v>2822137000</v>
      </c>
      <c r="D4853" s="322" t="s">
        <v>2497</v>
      </c>
    </row>
    <row r="4854" spans="1:4">
      <c r="A4854" s="322" t="s">
        <v>305</v>
      </c>
      <c r="C4854" s="325">
        <v>2822142000</v>
      </c>
      <c r="D4854" s="322" t="s">
        <v>2498</v>
      </c>
    </row>
    <row r="4855" spans="1:4">
      <c r="A4855" s="322" t="s">
        <v>305</v>
      </c>
      <c r="C4855" s="325">
        <v>2822143300</v>
      </c>
      <c r="D4855" s="322" t="s">
        <v>2499</v>
      </c>
    </row>
    <row r="4856" spans="1:4">
      <c r="A4856" s="322" t="s">
        <v>305</v>
      </c>
      <c r="C4856" s="325">
        <v>2822143500</v>
      </c>
      <c r="D4856" s="322" t="s">
        <v>2500</v>
      </c>
    </row>
    <row r="4857" spans="1:4">
      <c r="A4857" s="322" t="s">
        <v>305</v>
      </c>
      <c r="C4857" s="325">
        <v>2822144000</v>
      </c>
      <c r="D4857" s="322" t="s">
        <v>2501</v>
      </c>
    </row>
    <row r="4858" spans="1:4">
      <c r="A4858" s="322" t="s">
        <v>305</v>
      </c>
      <c r="C4858" s="325">
        <v>2822146000</v>
      </c>
      <c r="D4858" s="322" t="s">
        <v>2502</v>
      </c>
    </row>
    <row r="4859" spans="1:4">
      <c r="A4859" s="322" t="s">
        <v>305</v>
      </c>
      <c r="C4859" s="325">
        <v>2822147000</v>
      </c>
      <c r="D4859" s="322" t="s">
        <v>2503</v>
      </c>
    </row>
    <row r="4860" spans="1:4">
      <c r="A4860" s="322" t="s">
        <v>305</v>
      </c>
      <c r="C4860" s="325">
        <v>2822151300</v>
      </c>
      <c r="D4860" s="322" t="s">
        <v>2504</v>
      </c>
    </row>
    <row r="4861" spans="1:4">
      <c r="A4861" s="322" t="s">
        <v>305</v>
      </c>
      <c r="C4861" s="325">
        <v>2815109000</v>
      </c>
      <c r="D4861" s="322" t="s">
        <v>2505</v>
      </c>
    </row>
    <row r="4862" spans="1:4">
      <c r="A4862" s="322" t="s">
        <v>305</v>
      </c>
      <c r="C4862" s="325">
        <v>2822155000</v>
      </c>
      <c r="D4862" s="322" t="s">
        <v>2506</v>
      </c>
    </row>
    <row r="4863" spans="1:4">
      <c r="A4863" s="322" t="s">
        <v>305</v>
      </c>
      <c r="C4863" s="325">
        <v>2822157000</v>
      </c>
      <c r="D4863" s="322" t="s">
        <v>2507</v>
      </c>
    </row>
    <row r="4864" spans="1:4">
      <c r="A4864" s="322" t="s">
        <v>305</v>
      </c>
      <c r="C4864" s="325">
        <v>2822163000</v>
      </c>
      <c r="D4864" s="322" t="s">
        <v>2508</v>
      </c>
    </row>
    <row r="4865" spans="1:9">
      <c r="A4865" s="322" t="s">
        <v>305</v>
      </c>
      <c r="C4865" s="325">
        <v>2822171000</v>
      </c>
      <c r="D4865" s="322" t="s">
        <v>2509</v>
      </c>
    </row>
    <row r="4866" spans="1:9">
      <c r="A4866" s="322" t="s">
        <v>305</v>
      </c>
      <c r="C4866" s="325">
        <v>2822173300</v>
      </c>
      <c r="D4866" s="322" t="s">
        <v>2510</v>
      </c>
    </row>
    <row r="4867" spans="1:9">
      <c r="A4867" s="322" t="s">
        <v>305</v>
      </c>
      <c r="C4867" s="325">
        <v>2822173500</v>
      </c>
      <c r="D4867" s="322" t="s">
        <v>2511</v>
      </c>
    </row>
    <row r="4868" spans="1:9">
      <c r="A4868" s="322" t="s">
        <v>305</v>
      </c>
      <c r="C4868" s="325">
        <v>2822174000</v>
      </c>
      <c r="D4868" s="322" t="s">
        <v>2512</v>
      </c>
    </row>
    <row r="4869" spans="1:9">
      <c r="A4869" s="322" t="s">
        <v>305</v>
      </c>
      <c r="C4869" s="325">
        <v>2822175000</v>
      </c>
      <c r="D4869" s="322" t="s">
        <v>2513</v>
      </c>
    </row>
    <row r="4870" spans="1:9">
      <c r="A4870" s="322" t="s">
        <v>305</v>
      </c>
      <c r="C4870" s="325">
        <v>2822177000</v>
      </c>
      <c r="D4870" s="322" t="s">
        <v>2514</v>
      </c>
    </row>
    <row r="4871" spans="1:9">
      <c r="A4871" s="322" t="s">
        <v>305</v>
      </c>
      <c r="C4871" s="325">
        <v>2822179300</v>
      </c>
      <c r="D4871" s="322" t="s">
        <v>2515</v>
      </c>
      <c r="I4871" s="455">
        <v>7</v>
      </c>
    </row>
    <row r="4872" spans="1:9">
      <c r="A4872" s="322" t="s">
        <v>305</v>
      </c>
      <c r="C4872" s="325">
        <v>2822179500</v>
      </c>
      <c r="D4872" s="322" t="s">
        <v>2516</v>
      </c>
    </row>
    <row r="4873" spans="1:9">
      <c r="A4873" s="322" t="s">
        <v>305</v>
      </c>
      <c r="C4873" s="325">
        <v>2822183000</v>
      </c>
      <c r="D4873" s="322" t="s">
        <v>2517</v>
      </c>
    </row>
    <row r="4874" spans="1:9">
      <c r="A4874" s="322" t="s">
        <v>305</v>
      </c>
      <c r="C4874" s="325">
        <v>2822184000</v>
      </c>
      <c r="D4874" s="322" t="s">
        <v>2518</v>
      </c>
    </row>
    <row r="4875" spans="1:9">
      <c r="A4875" s="322" t="s">
        <v>305</v>
      </c>
      <c r="C4875" s="325">
        <v>2822185000</v>
      </c>
      <c r="D4875" s="322" t="s">
        <v>2519</v>
      </c>
    </row>
    <row r="4876" spans="1:9">
      <c r="A4876" s="322" t="s">
        <v>305</v>
      </c>
      <c r="C4876" s="325">
        <v>2822189000</v>
      </c>
      <c r="D4876" s="322" t="s">
        <v>2520</v>
      </c>
    </row>
    <row r="4877" spans="1:9">
      <c r="A4877" s="322" t="s">
        <v>305</v>
      </c>
      <c r="C4877" s="325">
        <v>2822193000</v>
      </c>
      <c r="D4877" s="322" t="s">
        <v>2521</v>
      </c>
    </row>
    <row r="4878" spans="1:9">
      <c r="A4878" s="322" t="s">
        <v>305</v>
      </c>
      <c r="C4878" s="325">
        <v>2822195000</v>
      </c>
      <c r="D4878" s="322" t="s">
        <v>2522</v>
      </c>
    </row>
    <row r="4879" spans="1:9">
      <c r="A4879" s="322" t="s">
        <v>305</v>
      </c>
      <c r="C4879" s="325">
        <v>2822197000</v>
      </c>
      <c r="D4879" s="322" t="s">
        <v>2523</v>
      </c>
    </row>
    <row r="4880" spans="1:9">
      <c r="A4880" s="322" t="s">
        <v>305</v>
      </c>
      <c r="C4880" s="325">
        <v>2822200000</v>
      </c>
      <c r="D4880" s="322" t="s">
        <v>2524</v>
      </c>
    </row>
    <row r="4881" spans="1:8">
      <c r="A4881" s="322" t="s">
        <v>305</v>
      </c>
      <c r="C4881" s="325">
        <v>2823130000</v>
      </c>
      <c r="D4881" s="322" t="s">
        <v>2525</v>
      </c>
    </row>
    <row r="4882" spans="1:8">
      <c r="A4882" s="322" t="s">
        <v>305</v>
      </c>
      <c r="C4882" s="325">
        <v>2823230000</v>
      </c>
      <c r="D4882" s="322" t="s">
        <v>2526</v>
      </c>
      <c r="F4882" s="455">
        <v>6569</v>
      </c>
      <c r="G4882" s="455">
        <v>1249</v>
      </c>
    </row>
    <row r="4883" spans="1:8">
      <c r="A4883" s="322" t="s">
        <v>305</v>
      </c>
      <c r="C4883" s="325">
        <v>2823240000</v>
      </c>
      <c r="D4883" s="322" t="s">
        <v>2527</v>
      </c>
    </row>
    <row r="4884" spans="1:8">
      <c r="A4884" s="322" t="s">
        <v>305</v>
      </c>
      <c r="C4884" s="325">
        <v>2823250000</v>
      </c>
      <c r="D4884" s="322" t="s">
        <v>2528</v>
      </c>
    </row>
    <row r="4885" spans="1:8">
      <c r="A4885" s="322" t="s">
        <v>305</v>
      </c>
      <c r="C4885" s="325">
        <v>2823260000</v>
      </c>
      <c r="D4885" s="322" t="s">
        <v>2529</v>
      </c>
    </row>
    <row r="4886" spans="1:8">
      <c r="A4886" s="322" t="s">
        <v>305</v>
      </c>
      <c r="C4886" s="325">
        <v>2824112300</v>
      </c>
      <c r="D4886" s="322" t="s">
        <v>2530</v>
      </c>
    </row>
    <row r="4887" spans="1:8">
      <c r="A4887" s="322" t="s">
        <v>305</v>
      </c>
      <c r="C4887" s="325">
        <v>2822117000</v>
      </c>
      <c r="D4887" s="322" t="s">
        <v>2531</v>
      </c>
    </row>
    <row r="4888" spans="1:8">
      <c r="A4888" s="322" t="s">
        <v>305</v>
      </c>
      <c r="C4888" s="325">
        <v>2825144000</v>
      </c>
      <c r="D4888" s="322" t="s">
        <v>2532</v>
      </c>
    </row>
    <row r="4889" spans="1:8">
      <c r="A4889" s="322" t="s">
        <v>305</v>
      </c>
      <c r="C4889" s="325">
        <v>2824210000</v>
      </c>
      <c r="D4889" s="322" t="s">
        <v>2533</v>
      </c>
    </row>
    <row r="4890" spans="1:8">
      <c r="A4890" s="322" t="s">
        <v>305</v>
      </c>
      <c r="C4890" s="325">
        <v>2825113000</v>
      </c>
      <c r="D4890" s="322" t="s">
        <v>2534</v>
      </c>
    </row>
    <row r="4891" spans="1:8">
      <c r="A4891" s="322" t="s">
        <v>305</v>
      </c>
      <c r="C4891" s="325">
        <v>2825122000</v>
      </c>
      <c r="D4891" s="322" t="s">
        <v>2535</v>
      </c>
    </row>
    <row r="4892" spans="1:8">
      <c r="A4892" s="322" t="s">
        <v>305</v>
      </c>
      <c r="C4892" s="325">
        <v>2825124000</v>
      </c>
      <c r="D4892" s="322" t="s">
        <v>2536</v>
      </c>
      <c r="H4892" s="455">
        <v>804</v>
      </c>
    </row>
    <row r="4893" spans="1:8">
      <c r="A4893" s="322" t="s">
        <v>305</v>
      </c>
      <c r="C4893" s="325">
        <v>2825127000</v>
      </c>
      <c r="D4893" s="322" t="s">
        <v>2537</v>
      </c>
    </row>
    <row r="4894" spans="1:8">
      <c r="A4894" s="322" t="s">
        <v>305</v>
      </c>
      <c r="C4894" s="325">
        <v>2825133300</v>
      </c>
      <c r="D4894" s="322" t="s">
        <v>2538</v>
      </c>
    </row>
    <row r="4895" spans="1:8">
      <c r="A4895" s="322" t="s">
        <v>305</v>
      </c>
      <c r="C4895" s="325">
        <v>2825133500</v>
      </c>
      <c r="D4895" s="322" t="s">
        <v>2539</v>
      </c>
    </row>
    <row r="4896" spans="1:8">
      <c r="A4896" s="322" t="s">
        <v>305</v>
      </c>
      <c r="C4896" s="325">
        <v>2825135000</v>
      </c>
      <c r="D4896" s="322" t="s">
        <v>2540</v>
      </c>
    </row>
    <row r="4897" spans="1:18">
      <c r="A4897" s="322" t="s">
        <v>305</v>
      </c>
      <c r="C4897" s="325">
        <v>2825138000</v>
      </c>
      <c r="D4897" s="322" t="s">
        <v>2541</v>
      </c>
    </row>
    <row r="4898" spans="1:18">
      <c r="A4898" s="322" t="s">
        <v>305</v>
      </c>
      <c r="C4898" s="325">
        <v>2825139000</v>
      </c>
      <c r="D4898" s="322" t="s">
        <v>2542</v>
      </c>
      <c r="J4898" s="455">
        <v>221</v>
      </c>
      <c r="K4898" s="455">
        <v>566</v>
      </c>
      <c r="L4898" s="455">
        <v>1018</v>
      </c>
      <c r="M4898" s="455">
        <v>581</v>
      </c>
      <c r="N4898" s="455">
        <v>522</v>
      </c>
      <c r="P4898" s="455">
        <v>1004</v>
      </c>
      <c r="Q4898" s="455">
        <v>1459</v>
      </c>
      <c r="R4898" s="455">
        <v>1705</v>
      </c>
    </row>
    <row r="4899" spans="1:18">
      <c r="A4899" s="322" t="s">
        <v>305</v>
      </c>
      <c r="C4899" s="325">
        <v>2825141000</v>
      </c>
      <c r="D4899" s="322" t="s">
        <v>2543</v>
      </c>
      <c r="N4899" s="455">
        <v>70</v>
      </c>
    </row>
    <row r="4900" spans="1:18">
      <c r="A4900" s="322" t="s">
        <v>305</v>
      </c>
      <c r="C4900" s="325">
        <v>2825203000</v>
      </c>
      <c r="D4900" s="322" t="s">
        <v>2544</v>
      </c>
    </row>
    <row r="4901" spans="1:18">
      <c r="A4901" s="322" t="s">
        <v>305</v>
      </c>
      <c r="C4901" s="325">
        <v>2825205000</v>
      </c>
      <c r="D4901" s="322" t="s">
        <v>2545</v>
      </c>
    </row>
    <row r="4902" spans="1:18">
      <c r="A4902" s="322" t="s">
        <v>305</v>
      </c>
      <c r="C4902" s="325">
        <v>2825207000</v>
      </c>
      <c r="D4902" s="322" t="s">
        <v>2546</v>
      </c>
    </row>
    <row r="4903" spans="1:18">
      <c r="A4903" s="322" t="s">
        <v>305</v>
      </c>
      <c r="C4903" s="325">
        <v>2825301000</v>
      </c>
      <c r="D4903" s="322" t="s">
        <v>2547</v>
      </c>
    </row>
    <row r="4904" spans="1:18">
      <c r="A4904" s="322" t="s">
        <v>305</v>
      </c>
      <c r="C4904" s="325">
        <v>2825305000</v>
      </c>
      <c r="D4904" s="322" t="s">
        <v>2548</v>
      </c>
    </row>
    <row r="4905" spans="1:18">
      <c r="A4905" s="322" t="s">
        <v>305</v>
      </c>
      <c r="C4905" s="325">
        <v>2825307000</v>
      </c>
      <c r="D4905" s="322" t="s">
        <v>2549</v>
      </c>
    </row>
    <row r="4906" spans="1:18">
      <c r="A4906" s="322" t="s">
        <v>305</v>
      </c>
      <c r="C4906" s="325">
        <v>2825308000</v>
      </c>
      <c r="D4906" s="322" t="s">
        <v>2550</v>
      </c>
    </row>
    <row r="4907" spans="1:18">
      <c r="A4907" s="322" t="s">
        <v>305</v>
      </c>
      <c r="C4907" s="325">
        <v>2829123000</v>
      </c>
      <c r="D4907" s="322" t="s">
        <v>2551</v>
      </c>
    </row>
    <row r="4908" spans="1:18">
      <c r="A4908" s="322" t="s">
        <v>305</v>
      </c>
      <c r="C4908" s="325">
        <v>2829123010</v>
      </c>
      <c r="D4908" s="322" t="s">
        <v>2552</v>
      </c>
    </row>
    <row r="4909" spans="1:18">
      <c r="A4909" s="322" t="s">
        <v>305</v>
      </c>
      <c r="C4909" s="325">
        <v>2829123020</v>
      </c>
      <c r="D4909" s="322" t="s">
        <v>2553</v>
      </c>
    </row>
    <row r="4910" spans="1:18">
      <c r="A4910" s="322" t="s">
        <v>305</v>
      </c>
      <c r="C4910" s="325">
        <v>2829125000</v>
      </c>
      <c r="D4910" s="322" t="s">
        <v>2554</v>
      </c>
    </row>
    <row r="4911" spans="1:18">
      <c r="A4911" s="322" t="s">
        <v>305</v>
      </c>
      <c r="C4911" s="325">
        <v>2829127000</v>
      </c>
      <c r="D4911" s="322" t="s">
        <v>2555</v>
      </c>
    </row>
    <row r="4912" spans="1:18">
      <c r="A4912" s="322" t="s">
        <v>305</v>
      </c>
      <c r="C4912" s="325">
        <v>2829133000</v>
      </c>
      <c r="D4912" s="322" t="s">
        <v>2556</v>
      </c>
    </row>
    <row r="4913" spans="1:18">
      <c r="A4913" s="322" t="s">
        <v>305</v>
      </c>
      <c r="C4913" s="325">
        <v>2829135000</v>
      </c>
      <c r="D4913" s="322" t="s">
        <v>2557</v>
      </c>
    </row>
    <row r="4914" spans="1:18">
      <c r="A4914" s="322" t="s">
        <v>305</v>
      </c>
      <c r="C4914" s="325">
        <v>2829212000</v>
      </c>
      <c r="D4914" s="322" t="s">
        <v>2558</v>
      </c>
    </row>
    <row r="4915" spans="1:18">
      <c r="A4915" s="322" t="s">
        <v>305</v>
      </c>
      <c r="C4915" s="325">
        <v>2823100000</v>
      </c>
      <c r="D4915" s="322" t="s">
        <v>2559</v>
      </c>
    </row>
    <row r="4916" spans="1:18">
      <c r="A4916" s="322" t="s">
        <v>305</v>
      </c>
      <c r="C4916" s="325">
        <v>2829215000</v>
      </c>
      <c r="D4916" s="322" t="s">
        <v>2560</v>
      </c>
    </row>
    <row r="4917" spans="1:18">
      <c r="A4917" s="322" t="s">
        <v>305</v>
      </c>
      <c r="C4917" s="325">
        <v>2829218000</v>
      </c>
      <c r="D4917" s="322" t="s">
        <v>2561</v>
      </c>
      <c r="M4917" s="455">
        <v>65</v>
      </c>
      <c r="N4917" s="455">
        <v>39</v>
      </c>
      <c r="O4917" s="455">
        <v>83</v>
      </c>
      <c r="P4917" s="455">
        <v>151</v>
      </c>
      <c r="Q4917" s="455">
        <v>128</v>
      </c>
      <c r="R4917" s="455">
        <v>10</v>
      </c>
    </row>
    <row r="4918" spans="1:18">
      <c r="A4918" s="322" t="s">
        <v>305</v>
      </c>
      <c r="C4918" s="325">
        <v>2829221000</v>
      </c>
      <c r="D4918" s="322" t="s">
        <v>2562</v>
      </c>
    </row>
    <row r="4919" spans="1:18">
      <c r="A4919" s="322" t="s">
        <v>305</v>
      </c>
      <c r="C4919" s="325">
        <v>2829222000</v>
      </c>
      <c r="D4919" s="322" t="s">
        <v>2563</v>
      </c>
    </row>
    <row r="4920" spans="1:18">
      <c r="A4920" s="322" t="s">
        <v>305</v>
      </c>
      <c r="C4920" s="325">
        <v>2829223000</v>
      </c>
      <c r="D4920" s="322" t="s">
        <v>2564</v>
      </c>
    </row>
    <row r="4921" spans="1:18">
      <c r="A4921" s="322" t="s">
        <v>305</v>
      </c>
      <c r="C4921" s="325">
        <v>2829224000</v>
      </c>
      <c r="D4921" s="322" t="s">
        <v>2565</v>
      </c>
    </row>
    <row r="4922" spans="1:18">
      <c r="A4922" s="322" t="s">
        <v>305</v>
      </c>
      <c r="C4922" s="325">
        <v>2823221000</v>
      </c>
      <c r="D4922" s="322" t="s">
        <v>2566</v>
      </c>
    </row>
    <row r="4923" spans="1:18">
      <c r="A4923" s="322" t="s">
        <v>305</v>
      </c>
      <c r="C4923" s="325">
        <v>2829230000</v>
      </c>
      <c r="D4923" s="322" t="s">
        <v>2567</v>
      </c>
    </row>
    <row r="4924" spans="1:18">
      <c r="A4924" s="322" t="s">
        <v>305</v>
      </c>
      <c r="C4924" s="325">
        <v>2829313000</v>
      </c>
      <c r="D4924" s="322" t="s">
        <v>2568</v>
      </c>
    </row>
    <row r="4925" spans="1:18">
      <c r="A4925" s="322" t="s">
        <v>305</v>
      </c>
      <c r="C4925" s="325">
        <v>2829318000</v>
      </c>
      <c r="D4925" s="322" t="s">
        <v>2569</v>
      </c>
    </row>
    <row r="4926" spans="1:18">
      <c r="A4926" s="322" t="s">
        <v>305</v>
      </c>
      <c r="C4926" s="325">
        <v>2829320000</v>
      </c>
      <c r="D4926" s="322" t="s">
        <v>2570</v>
      </c>
    </row>
    <row r="4927" spans="1:18">
      <c r="A4927" s="322" t="s">
        <v>305</v>
      </c>
      <c r="C4927" s="325">
        <v>2829391000</v>
      </c>
      <c r="D4927" s="322" t="s">
        <v>2571</v>
      </c>
    </row>
    <row r="4928" spans="1:18">
      <c r="A4928" s="322" t="s">
        <v>305</v>
      </c>
      <c r="C4928" s="325">
        <v>2829393000</v>
      </c>
      <c r="D4928" s="322" t="s">
        <v>2572</v>
      </c>
    </row>
    <row r="4929" spans="1:7">
      <c r="A4929" s="322" t="s">
        <v>305</v>
      </c>
      <c r="C4929" s="325">
        <v>2829397500</v>
      </c>
      <c r="D4929" s="322" t="s">
        <v>2573</v>
      </c>
    </row>
    <row r="4930" spans="1:7">
      <c r="A4930" s="322" t="s">
        <v>305</v>
      </c>
      <c r="C4930" s="325">
        <v>2829397900</v>
      </c>
      <c r="D4930" s="322" t="s">
        <v>2574</v>
      </c>
    </row>
    <row r="4931" spans="1:7">
      <c r="A4931" s="322" t="s">
        <v>305</v>
      </c>
      <c r="C4931" s="325">
        <v>2829410000</v>
      </c>
      <c r="D4931" s="322" t="s">
        <v>2575</v>
      </c>
    </row>
    <row r="4932" spans="1:7">
      <c r="A4932" s="322" t="s">
        <v>305</v>
      </c>
      <c r="C4932" s="325">
        <v>2830220000</v>
      </c>
      <c r="D4932" s="322" t="s">
        <v>2576</v>
      </c>
    </row>
    <row r="4933" spans="1:7">
      <c r="A4933" s="322" t="s">
        <v>305</v>
      </c>
      <c r="C4933" s="325">
        <v>2829609000</v>
      </c>
      <c r="D4933" s="322" t="s">
        <v>2577</v>
      </c>
      <c r="G4933" s="455">
        <v>408</v>
      </c>
    </row>
    <row r="4934" spans="1:7">
      <c r="A4934" s="322" t="s">
        <v>305</v>
      </c>
      <c r="C4934" s="325">
        <v>2829810000</v>
      </c>
      <c r="D4934" s="322" t="s">
        <v>2578</v>
      </c>
    </row>
    <row r="4935" spans="1:7">
      <c r="A4935" s="322" t="s">
        <v>305</v>
      </c>
      <c r="C4935" s="325">
        <v>2829825000</v>
      </c>
      <c r="D4935" s="322" t="s">
        <v>2579</v>
      </c>
    </row>
    <row r="4936" spans="1:7">
      <c r="A4936" s="322" t="s">
        <v>305</v>
      </c>
      <c r="C4936" s="325">
        <v>2829832000</v>
      </c>
      <c r="D4936" s="322" t="s">
        <v>2580</v>
      </c>
    </row>
    <row r="4937" spans="1:7">
      <c r="A4937" s="322" t="s">
        <v>305</v>
      </c>
      <c r="C4937" s="325">
        <v>2830335000</v>
      </c>
      <c r="D4937" s="322" t="s">
        <v>2581</v>
      </c>
    </row>
    <row r="4938" spans="1:7">
      <c r="A4938" s="322" t="s">
        <v>305</v>
      </c>
      <c r="C4938" s="325">
        <v>2829834000</v>
      </c>
      <c r="D4938" s="322" t="s">
        <v>2582</v>
      </c>
    </row>
    <row r="4939" spans="1:7">
      <c r="A4939" s="322" t="s">
        <v>305</v>
      </c>
      <c r="C4939" s="325">
        <v>2829852000</v>
      </c>
      <c r="D4939" s="322" t="s">
        <v>2583</v>
      </c>
    </row>
    <row r="4940" spans="1:7">
      <c r="A4940" s="322" t="s">
        <v>305</v>
      </c>
      <c r="C4940" s="325">
        <v>2829860000</v>
      </c>
      <c r="D4940" s="322" t="s">
        <v>2584</v>
      </c>
    </row>
    <row r="4941" spans="1:7">
      <c r="A4941" s="322" t="s">
        <v>305</v>
      </c>
      <c r="C4941" s="325">
        <v>2830237000</v>
      </c>
      <c r="D4941" s="322" t="s">
        <v>2585</v>
      </c>
    </row>
    <row r="4942" spans="1:7">
      <c r="A4942" s="322" t="s">
        <v>305</v>
      </c>
      <c r="C4942" s="325">
        <v>2830313000</v>
      </c>
      <c r="D4942" s="322" t="s">
        <v>2586</v>
      </c>
    </row>
    <row r="4943" spans="1:7">
      <c r="A4943" s="322" t="s">
        <v>305</v>
      </c>
      <c r="C4943" s="325">
        <v>2830314000</v>
      </c>
      <c r="D4943" s="322" t="s">
        <v>2587</v>
      </c>
    </row>
    <row r="4944" spans="1:7">
      <c r="A4944" s="322" t="s">
        <v>305</v>
      </c>
      <c r="C4944" s="325">
        <v>2830315000</v>
      </c>
      <c r="D4944" s="322" t="s">
        <v>2588</v>
      </c>
    </row>
    <row r="4945" spans="1:15">
      <c r="A4945" s="322" t="s">
        <v>305</v>
      </c>
      <c r="C4945" s="325">
        <v>2830321000</v>
      </c>
      <c r="D4945" s="322" t="s">
        <v>2589</v>
      </c>
      <c r="G4945" s="455">
        <v>16</v>
      </c>
      <c r="O4945" s="455">
        <v>8</v>
      </c>
    </row>
    <row r="4946" spans="1:15">
      <c r="A4946" s="322" t="s">
        <v>305</v>
      </c>
      <c r="C4946" s="325">
        <v>2829110000</v>
      </c>
      <c r="D4946" s="322" t="s">
        <v>2590</v>
      </c>
    </row>
    <row r="4947" spans="1:15">
      <c r="A4947" s="322" t="s">
        <v>305</v>
      </c>
      <c r="C4947" s="325">
        <v>2830322000</v>
      </c>
      <c r="D4947" s="322" t="s">
        <v>2591</v>
      </c>
      <c r="O4947" s="455">
        <v>2</v>
      </c>
    </row>
    <row r="4948" spans="1:15">
      <c r="A4948" s="322" t="s">
        <v>305</v>
      </c>
      <c r="C4948" s="325">
        <v>2830323000</v>
      </c>
      <c r="D4948" s="322" t="s">
        <v>2592</v>
      </c>
    </row>
    <row r="4949" spans="1:15">
      <c r="A4949" s="322" t="s">
        <v>305</v>
      </c>
      <c r="C4949" s="325">
        <v>2830327000</v>
      </c>
      <c r="D4949" s="322" t="s">
        <v>2593</v>
      </c>
    </row>
    <row r="4950" spans="1:15">
      <c r="A4950" s="322" t="s">
        <v>305</v>
      </c>
      <c r="C4950" s="325">
        <v>2830333500</v>
      </c>
      <c r="D4950" s="322" t="s">
        <v>2594</v>
      </c>
    </row>
    <row r="4951" spans="1:15">
      <c r="A4951" s="322" t="s">
        <v>305</v>
      </c>
      <c r="C4951" s="325">
        <v>2830343000</v>
      </c>
      <c r="D4951" s="322" t="s">
        <v>2595</v>
      </c>
    </row>
    <row r="4952" spans="1:15">
      <c r="A4952" s="322" t="s">
        <v>305</v>
      </c>
      <c r="C4952" s="325">
        <v>2830345000</v>
      </c>
      <c r="D4952" s="322" t="s">
        <v>2596</v>
      </c>
    </row>
    <row r="4953" spans="1:15">
      <c r="A4953" s="322" t="s">
        <v>305</v>
      </c>
      <c r="C4953" s="325">
        <v>2830390000</v>
      </c>
      <c r="D4953" s="322" t="s">
        <v>2597</v>
      </c>
    </row>
    <row r="4954" spans="1:15">
      <c r="A4954" s="322" t="s">
        <v>305</v>
      </c>
      <c r="C4954" s="325">
        <v>2830513000</v>
      </c>
      <c r="D4954" s="322" t="s">
        <v>2598</v>
      </c>
    </row>
    <row r="4955" spans="1:15">
      <c r="A4955" s="322" t="s">
        <v>305</v>
      </c>
      <c r="C4955" s="325">
        <v>2830515000</v>
      </c>
      <c r="D4955" s="322" t="s">
        <v>2599</v>
      </c>
    </row>
    <row r="4956" spans="1:15">
      <c r="A4956" s="322" t="s">
        <v>305</v>
      </c>
      <c r="C4956" s="325">
        <v>2830515300</v>
      </c>
      <c r="D4956" s="322" t="s">
        <v>2600</v>
      </c>
    </row>
    <row r="4957" spans="1:15">
      <c r="A4957" s="322" t="s">
        <v>305</v>
      </c>
      <c r="C4957" s="325">
        <v>2830515500</v>
      </c>
      <c r="D4957" s="322" t="s">
        <v>2601</v>
      </c>
    </row>
    <row r="4958" spans="1:15">
      <c r="A4958" s="322" t="s">
        <v>305</v>
      </c>
      <c r="C4958" s="325">
        <v>2830517000</v>
      </c>
      <c r="D4958" s="322" t="s">
        <v>2602</v>
      </c>
    </row>
    <row r="4959" spans="1:15">
      <c r="A4959" s="322" t="s">
        <v>305</v>
      </c>
      <c r="C4959" s="325">
        <v>2830520000</v>
      </c>
      <c r="D4959" s="322" t="s">
        <v>2603</v>
      </c>
    </row>
    <row r="4960" spans="1:15">
      <c r="A4960" s="322" t="s">
        <v>305</v>
      </c>
      <c r="C4960" s="325">
        <v>2830520010</v>
      </c>
      <c r="D4960" s="322" t="s">
        <v>2604</v>
      </c>
    </row>
    <row r="4961" spans="1:18">
      <c r="A4961" s="322" t="s">
        <v>305</v>
      </c>
      <c r="C4961" s="325">
        <v>2830520020</v>
      </c>
      <c r="D4961" s="322" t="s">
        <v>2605</v>
      </c>
    </row>
    <row r="4962" spans="1:18">
      <c r="A4962" s="322" t="s">
        <v>305</v>
      </c>
      <c r="C4962" s="325">
        <v>2830535000</v>
      </c>
      <c r="D4962" s="322" t="s">
        <v>2606</v>
      </c>
    </row>
    <row r="4963" spans="1:18">
      <c r="A4963" s="322" t="s">
        <v>305</v>
      </c>
      <c r="C4963" s="325">
        <v>2830542000</v>
      </c>
      <c r="D4963" s="322" t="s">
        <v>2607</v>
      </c>
    </row>
    <row r="4964" spans="1:18">
      <c r="A4964" s="322" t="s">
        <v>305</v>
      </c>
      <c r="C4964" s="325">
        <v>2830548000</v>
      </c>
      <c r="D4964" s="322" t="s">
        <v>2608</v>
      </c>
    </row>
    <row r="4965" spans="1:18">
      <c r="A4965" s="322" t="s">
        <v>305</v>
      </c>
      <c r="C4965" s="325">
        <v>2830591500</v>
      </c>
      <c r="D4965" s="322" t="s">
        <v>2609</v>
      </c>
    </row>
    <row r="4966" spans="1:18">
      <c r="A4966" s="322" t="s">
        <v>305</v>
      </c>
      <c r="C4966" s="325">
        <v>2829822000</v>
      </c>
      <c r="D4966" s="322" t="s">
        <v>2610</v>
      </c>
    </row>
    <row r="4967" spans="1:18">
      <c r="A4967" s="322" t="s">
        <v>305</v>
      </c>
      <c r="C4967" s="325">
        <v>2830597000</v>
      </c>
      <c r="D4967" s="322" t="s">
        <v>2611</v>
      </c>
    </row>
    <row r="4968" spans="1:18">
      <c r="A4968" s="322" t="s">
        <v>305</v>
      </c>
      <c r="C4968" s="325">
        <v>2830599000</v>
      </c>
      <c r="D4968" s="322" t="s">
        <v>2612</v>
      </c>
    </row>
    <row r="4969" spans="1:18">
      <c r="A4969" s="322" t="s">
        <v>305</v>
      </c>
      <c r="C4969" s="325">
        <v>2830603000</v>
      </c>
      <c r="D4969" s="322" t="s">
        <v>2613</v>
      </c>
    </row>
    <row r="4970" spans="1:18">
      <c r="A4970" s="322" t="s">
        <v>305</v>
      </c>
      <c r="C4970" s="325">
        <v>2830605000</v>
      </c>
      <c r="D4970" s="322" t="s">
        <v>2614</v>
      </c>
    </row>
    <row r="4971" spans="1:18">
      <c r="A4971" s="322" t="s">
        <v>305</v>
      </c>
      <c r="C4971" s="325">
        <v>2829851000</v>
      </c>
      <c r="D4971" s="322" t="s">
        <v>2615</v>
      </c>
    </row>
    <row r="4972" spans="1:18">
      <c r="A4972" s="322" t="s">
        <v>305</v>
      </c>
      <c r="C4972" s="325">
        <v>2830609000</v>
      </c>
      <c r="D4972" s="322" t="s">
        <v>2616</v>
      </c>
      <c r="P4972" s="455">
        <v>105</v>
      </c>
      <c r="Q4972" s="455">
        <v>251</v>
      </c>
      <c r="R4972" s="455">
        <v>319</v>
      </c>
    </row>
    <row r="4973" spans="1:18">
      <c r="A4973" s="322" t="s">
        <v>305</v>
      </c>
      <c r="C4973" s="325">
        <v>2830704000</v>
      </c>
      <c r="D4973" s="322" t="s">
        <v>2617</v>
      </c>
    </row>
    <row r="4974" spans="1:18">
      <c r="A4974" s="322" t="s">
        <v>305</v>
      </c>
      <c r="C4974" s="325">
        <v>2830810000</v>
      </c>
      <c r="D4974" s="322" t="s">
        <v>2618</v>
      </c>
    </row>
    <row r="4975" spans="1:18">
      <c r="A4975" s="322" t="s">
        <v>305</v>
      </c>
      <c r="C4975" s="325">
        <v>2830820000</v>
      </c>
      <c r="D4975" s="322" t="s">
        <v>2619</v>
      </c>
    </row>
    <row r="4976" spans="1:18">
      <c r="A4976" s="322" t="s">
        <v>305</v>
      </c>
      <c r="C4976" s="325">
        <v>2830830000</v>
      </c>
      <c r="D4976" s="322" t="s">
        <v>2620</v>
      </c>
    </row>
    <row r="4977" spans="1:18">
      <c r="A4977" s="322" t="s">
        <v>305</v>
      </c>
      <c r="C4977" s="325">
        <v>2830863000</v>
      </c>
      <c r="D4977" s="322" t="s">
        <v>2621</v>
      </c>
    </row>
    <row r="4978" spans="1:18">
      <c r="A4978" s="322" t="s">
        <v>305</v>
      </c>
      <c r="C4978" s="325">
        <v>2830865000</v>
      </c>
      <c r="D4978" s="322" t="s">
        <v>2622</v>
      </c>
    </row>
    <row r="4979" spans="1:18">
      <c r="A4979" s="322" t="s">
        <v>305</v>
      </c>
      <c r="C4979" s="325">
        <v>2830866000</v>
      </c>
      <c r="D4979" s="322" t="s">
        <v>2623</v>
      </c>
    </row>
    <row r="4980" spans="1:18">
      <c r="A4980" s="322" t="s">
        <v>305</v>
      </c>
      <c r="C4980" s="325">
        <v>2830910000</v>
      </c>
      <c r="D4980" s="322" t="s">
        <v>2624</v>
      </c>
    </row>
    <row r="4981" spans="1:18">
      <c r="A4981" s="322" t="s">
        <v>305</v>
      </c>
      <c r="C4981" s="325">
        <v>2830920000</v>
      </c>
      <c r="D4981" s="322" t="s">
        <v>2625</v>
      </c>
    </row>
    <row r="4982" spans="1:18">
      <c r="A4982" s="322" t="s">
        <v>305</v>
      </c>
      <c r="C4982" s="325">
        <v>2830938000</v>
      </c>
      <c r="D4982" s="322" t="s">
        <v>2626</v>
      </c>
    </row>
    <row r="4983" spans="1:18">
      <c r="A4983" s="322" t="s">
        <v>305</v>
      </c>
      <c r="C4983" s="325">
        <v>2830940000</v>
      </c>
      <c r="D4983" s="322" t="s">
        <v>2627</v>
      </c>
    </row>
    <row r="4984" spans="1:18">
      <c r="A4984" s="322" t="s">
        <v>305</v>
      </c>
      <c r="C4984" s="325">
        <v>2841111000</v>
      </c>
      <c r="D4984" s="322" t="s">
        <v>2628</v>
      </c>
    </row>
    <row r="4985" spans="1:18">
      <c r="A4985" s="322" t="s">
        <v>305</v>
      </c>
      <c r="C4985" s="325">
        <v>2841122000</v>
      </c>
      <c r="D4985" s="322" t="s">
        <v>2629</v>
      </c>
    </row>
    <row r="4986" spans="1:18">
      <c r="A4986" s="322" t="s">
        <v>305</v>
      </c>
      <c r="C4986" s="325">
        <v>2841212300</v>
      </c>
      <c r="D4986" s="322" t="s">
        <v>2630</v>
      </c>
    </row>
    <row r="4987" spans="1:18">
      <c r="A4987" s="322" t="s">
        <v>305</v>
      </c>
      <c r="C4987" s="325">
        <v>2830401000</v>
      </c>
      <c r="D4987" s="322" t="s">
        <v>2631</v>
      </c>
      <c r="Q4987" s="455">
        <v>515</v>
      </c>
      <c r="R4987" s="455">
        <v>870</v>
      </c>
    </row>
    <row r="4988" spans="1:18">
      <c r="A4988" s="322" t="s">
        <v>305</v>
      </c>
      <c r="C4988" s="325">
        <v>2841222300</v>
      </c>
      <c r="D4988" s="322" t="s">
        <v>2632</v>
      </c>
    </row>
    <row r="4989" spans="1:18">
      <c r="A4989" s="322" t="s">
        <v>305</v>
      </c>
      <c r="C4989" s="325">
        <v>2841223500</v>
      </c>
      <c r="D4989" s="322" t="s">
        <v>2633</v>
      </c>
    </row>
    <row r="4990" spans="1:18">
      <c r="A4990" s="322" t="s">
        <v>305</v>
      </c>
      <c r="C4990" s="325">
        <v>2841224000</v>
      </c>
      <c r="D4990" s="322" t="s">
        <v>2634</v>
      </c>
    </row>
    <row r="4991" spans="1:18">
      <c r="A4991" s="322" t="s">
        <v>305</v>
      </c>
      <c r="C4991" s="325">
        <v>2841226000</v>
      </c>
      <c r="D4991" s="322" t="s">
        <v>2635</v>
      </c>
    </row>
    <row r="4992" spans="1:18">
      <c r="A4992" s="322" t="s">
        <v>305</v>
      </c>
      <c r="C4992" s="325">
        <v>2841227000</v>
      </c>
      <c r="D4992" s="322" t="s">
        <v>2636</v>
      </c>
    </row>
    <row r="4993" spans="1:18">
      <c r="A4993" s="322" t="s">
        <v>305</v>
      </c>
      <c r="C4993" s="325">
        <v>2841232500</v>
      </c>
      <c r="D4993" s="322" t="s">
        <v>2637</v>
      </c>
    </row>
    <row r="4994" spans="1:18">
      <c r="A4994" s="322" t="s">
        <v>305</v>
      </c>
      <c r="C4994" s="325">
        <v>2830534000</v>
      </c>
      <c r="D4994" s="322" t="s">
        <v>2638</v>
      </c>
    </row>
    <row r="4995" spans="1:18">
      <c r="A4995" s="322" t="s">
        <v>305</v>
      </c>
      <c r="C4995" s="325">
        <v>2841233500</v>
      </c>
      <c r="D4995" s="322" t="s">
        <v>2639</v>
      </c>
    </row>
    <row r="4996" spans="1:18">
      <c r="A4996" s="322" t="s">
        <v>305</v>
      </c>
      <c r="C4996" s="325">
        <v>2841235500</v>
      </c>
      <c r="D4996" s="322" t="s">
        <v>2640</v>
      </c>
    </row>
    <row r="4997" spans="1:18">
      <c r="A4997" s="322" t="s">
        <v>305</v>
      </c>
      <c r="C4997" s="325">
        <v>2841237500</v>
      </c>
      <c r="D4997" s="322" t="s">
        <v>2641</v>
      </c>
    </row>
    <row r="4998" spans="1:18">
      <c r="A4998" s="322" t="s">
        <v>305</v>
      </c>
      <c r="C4998" s="325">
        <v>2841247000</v>
      </c>
      <c r="D4998" s="322" t="s">
        <v>2642</v>
      </c>
    </row>
    <row r="4999" spans="1:18">
      <c r="A4999" s="322" t="s">
        <v>305</v>
      </c>
      <c r="C4999" s="325">
        <v>2841312000</v>
      </c>
      <c r="D4999" s="322" t="s">
        <v>2643</v>
      </c>
    </row>
    <row r="5000" spans="1:18">
      <c r="A5000" s="322" t="s">
        <v>305</v>
      </c>
      <c r="C5000" s="325">
        <v>2841316000</v>
      </c>
      <c r="D5000" s="322" t="s">
        <v>2644</v>
      </c>
    </row>
    <row r="5001" spans="1:18">
      <c r="A5001" s="322" t="s">
        <v>305</v>
      </c>
      <c r="C5001" s="325">
        <v>2841332000</v>
      </c>
      <c r="D5001" s="322" t="s">
        <v>2645</v>
      </c>
    </row>
    <row r="5002" spans="1:18">
      <c r="A5002" s="322" t="s">
        <v>305</v>
      </c>
      <c r="C5002" s="325">
        <v>2830933000</v>
      </c>
      <c r="D5002" s="322" t="s">
        <v>2646</v>
      </c>
    </row>
    <row r="5003" spans="1:18">
      <c r="A5003" s="322" t="s">
        <v>305</v>
      </c>
      <c r="C5003" s="325">
        <v>2841334000</v>
      </c>
      <c r="D5003" s="322" t="s">
        <v>2647</v>
      </c>
    </row>
    <row r="5004" spans="1:18">
      <c r="A5004" s="322" t="s">
        <v>305</v>
      </c>
      <c r="C5004" s="325">
        <v>2841335000</v>
      </c>
      <c r="D5004" s="322" t="s">
        <v>2648</v>
      </c>
      <c r="R5004" s="455">
        <v>1</v>
      </c>
    </row>
    <row r="5005" spans="1:18">
      <c r="A5005" s="322" t="s">
        <v>305</v>
      </c>
      <c r="C5005" s="325">
        <v>2841341000</v>
      </c>
      <c r="D5005" s="322" t="s">
        <v>2649</v>
      </c>
    </row>
    <row r="5006" spans="1:18">
      <c r="A5006" s="322" t="s">
        <v>305</v>
      </c>
      <c r="C5006" s="325">
        <v>2841345000</v>
      </c>
      <c r="D5006" s="322" t="s">
        <v>2650</v>
      </c>
    </row>
    <row r="5007" spans="1:18">
      <c r="A5007" s="322" t="s">
        <v>305</v>
      </c>
      <c r="C5007" s="325">
        <v>2841403000</v>
      </c>
      <c r="D5007" s="322" t="s">
        <v>2651</v>
      </c>
    </row>
    <row r="5008" spans="1:18">
      <c r="A5008" s="322" t="s">
        <v>305</v>
      </c>
      <c r="C5008" s="325">
        <v>2841405000</v>
      </c>
      <c r="D5008" s="322" t="s">
        <v>2652</v>
      </c>
    </row>
    <row r="5009" spans="1:12">
      <c r="A5009" s="322" t="s">
        <v>305</v>
      </c>
      <c r="C5009" s="325">
        <v>2849113000</v>
      </c>
      <c r="D5009" s="322" t="s">
        <v>2653</v>
      </c>
    </row>
    <row r="5010" spans="1:12">
      <c r="A5010" s="322" t="s">
        <v>305</v>
      </c>
      <c r="C5010" s="325">
        <v>2849115000</v>
      </c>
      <c r="D5010" s="322" t="s">
        <v>2654</v>
      </c>
    </row>
    <row r="5011" spans="1:12">
      <c r="A5011" s="322" t="s">
        <v>305</v>
      </c>
      <c r="C5011" s="325">
        <v>2849121000</v>
      </c>
      <c r="D5011" s="322" t="s">
        <v>2655</v>
      </c>
    </row>
    <row r="5012" spans="1:12">
      <c r="A5012" s="322" t="s">
        <v>305</v>
      </c>
      <c r="C5012" s="325">
        <v>2849122000</v>
      </c>
      <c r="D5012" s="322" t="s">
        <v>2656</v>
      </c>
    </row>
    <row r="5013" spans="1:12">
      <c r="A5013" s="322" t="s">
        <v>305</v>
      </c>
      <c r="C5013" s="325">
        <v>2849123300</v>
      </c>
      <c r="D5013" s="322" t="s">
        <v>2657</v>
      </c>
    </row>
    <row r="5014" spans="1:12">
      <c r="A5014" s="322" t="s">
        <v>305</v>
      </c>
      <c r="C5014" s="325">
        <v>2849123500</v>
      </c>
      <c r="D5014" s="322" t="s">
        <v>2658</v>
      </c>
    </row>
    <row r="5015" spans="1:12">
      <c r="A5015" s="322" t="s">
        <v>305</v>
      </c>
      <c r="C5015" s="325">
        <v>2849123700</v>
      </c>
      <c r="D5015" s="322" t="s">
        <v>2659</v>
      </c>
    </row>
    <row r="5016" spans="1:12">
      <c r="A5016" s="322" t="s">
        <v>305</v>
      </c>
      <c r="C5016" s="325">
        <v>2841222500</v>
      </c>
      <c r="D5016" s="322" t="s">
        <v>2660</v>
      </c>
    </row>
    <row r="5017" spans="1:12">
      <c r="A5017" s="322" t="s">
        <v>305</v>
      </c>
      <c r="C5017" s="325">
        <v>2849125000</v>
      </c>
      <c r="D5017" s="322" t="s">
        <v>2661</v>
      </c>
      <c r="L5017" s="455">
        <v>1</v>
      </c>
    </row>
    <row r="5018" spans="1:12">
      <c r="A5018" s="322" t="s">
        <v>305</v>
      </c>
      <c r="C5018" s="325">
        <v>2849125010</v>
      </c>
      <c r="D5018" s="322" t="s">
        <v>2662</v>
      </c>
      <c r="L5018" s="455">
        <v>1</v>
      </c>
    </row>
    <row r="5019" spans="1:12">
      <c r="A5019" s="322" t="s">
        <v>305</v>
      </c>
      <c r="C5019" s="325">
        <v>2849125020</v>
      </c>
      <c r="D5019" s="322" t="s">
        <v>2663</v>
      </c>
    </row>
    <row r="5020" spans="1:12">
      <c r="A5020" s="322" t="s">
        <v>305</v>
      </c>
      <c r="C5020" s="325">
        <v>2849125080</v>
      </c>
      <c r="D5020" s="322" t="s">
        <v>2664</v>
      </c>
    </row>
    <row r="5021" spans="1:12">
      <c r="A5021" s="322" t="s">
        <v>305</v>
      </c>
      <c r="C5021" s="325">
        <v>2849126300</v>
      </c>
      <c r="D5021" s="322" t="s">
        <v>2665</v>
      </c>
    </row>
    <row r="5022" spans="1:12">
      <c r="A5022" s="322" t="s">
        <v>305</v>
      </c>
      <c r="C5022" s="325">
        <v>2849126500</v>
      </c>
      <c r="D5022" s="322" t="s">
        <v>2666</v>
      </c>
    </row>
    <row r="5023" spans="1:12">
      <c r="A5023" s="322" t="s">
        <v>305</v>
      </c>
      <c r="C5023" s="325">
        <v>2849126700</v>
      </c>
      <c r="D5023" s="322" t="s">
        <v>2667</v>
      </c>
    </row>
    <row r="5024" spans="1:12">
      <c r="A5024" s="322" t="s">
        <v>305</v>
      </c>
      <c r="C5024" s="325">
        <v>2849127500</v>
      </c>
      <c r="D5024" s="322" t="s">
        <v>2668</v>
      </c>
    </row>
    <row r="5025" spans="1:6">
      <c r="A5025" s="322" t="s">
        <v>305</v>
      </c>
      <c r="C5025" s="325">
        <v>2849127900</v>
      </c>
      <c r="D5025" s="322" t="s">
        <v>2669</v>
      </c>
      <c r="F5025" s="455">
        <v>4</v>
      </c>
    </row>
    <row r="5026" spans="1:6">
      <c r="A5026" s="322" t="s">
        <v>305</v>
      </c>
      <c r="C5026" s="325">
        <v>2849128300</v>
      </c>
      <c r="D5026" s="322" t="s">
        <v>2670</v>
      </c>
    </row>
    <row r="5027" spans="1:6">
      <c r="A5027" s="322" t="s">
        <v>305</v>
      </c>
      <c r="C5027" s="325">
        <v>2849128700</v>
      </c>
      <c r="D5027" s="322" t="s">
        <v>2671</v>
      </c>
    </row>
    <row r="5028" spans="1:6">
      <c r="A5028" s="322" t="s">
        <v>305</v>
      </c>
      <c r="C5028" s="325">
        <v>2849215000</v>
      </c>
      <c r="D5028" s="322" t="s">
        <v>2672</v>
      </c>
    </row>
    <row r="5029" spans="1:6">
      <c r="A5029" s="322" t="s">
        <v>305</v>
      </c>
      <c r="C5029" s="325">
        <v>2849235000</v>
      </c>
      <c r="D5029" s="322" t="s">
        <v>2673</v>
      </c>
    </row>
    <row r="5030" spans="1:6">
      <c r="A5030" s="322" t="s">
        <v>305</v>
      </c>
      <c r="C5030" s="325">
        <v>2849243000</v>
      </c>
      <c r="D5030" s="322" t="s">
        <v>2674</v>
      </c>
    </row>
    <row r="5031" spans="1:6">
      <c r="A5031" s="322" t="s">
        <v>305</v>
      </c>
      <c r="C5031" s="325">
        <v>2849245000</v>
      </c>
      <c r="D5031" s="322" t="s">
        <v>2675</v>
      </c>
    </row>
    <row r="5032" spans="1:6">
      <c r="A5032" s="322" t="s">
        <v>305</v>
      </c>
      <c r="C5032" s="325">
        <v>2891123000</v>
      </c>
      <c r="D5032" s="322" t="s">
        <v>2676</v>
      </c>
    </row>
    <row r="5033" spans="1:6">
      <c r="A5033" s="322" t="s">
        <v>305</v>
      </c>
      <c r="C5033" s="325">
        <v>2891127000</v>
      </c>
      <c r="D5033" s="322" t="s">
        <v>2677</v>
      </c>
    </row>
    <row r="5034" spans="1:6">
      <c r="A5034" s="322" t="s">
        <v>305</v>
      </c>
      <c r="C5034" s="325">
        <v>2892110000</v>
      </c>
      <c r="D5034" s="322" t="s">
        <v>2678</v>
      </c>
    </row>
    <row r="5035" spans="1:6">
      <c r="A5035" s="322" t="s">
        <v>305</v>
      </c>
      <c r="C5035" s="325">
        <v>2892125300</v>
      </c>
      <c r="D5035" s="322" t="s">
        <v>2679</v>
      </c>
    </row>
    <row r="5036" spans="1:6">
      <c r="A5036" s="322" t="s">
        <v>305</v>
      </c>
      <c r="C5036" s="325">
        <v>2892213000</v>
      </c>
      <c r="D5036" s="322" t="s">
        <v>2680</v>
      </c>
    </row>
    <row r="5037" spans="1:6">
      <c r="A5037" s="322" t="s">
        <v>305</v>
      </c>
      <c r="C5037" s="325">
        <v>2892215000</v>
      </c>
      <c r="D5037" s="322" t="s">
        <v>2681</v>
      </c>
    </row>
    <row r="5038" spans="1:6">
      <c r="A5038" s="322" t="s">
        <v>305</v>
      </c>
      <c r="C5038" s="325">
        <v>2892275000</v>
      </c>
      <c r="D5038" s="322" t="s">
        <v>2682</v>
      </c>
    </row>
    <row r="5039" spans="1:6">
      <c r="A5039" s="322" t="s">
        <v>305</v>
      </c>
      <c r="C5039" s="325">
        <v>2892303000</v>
      </c>
      <c r="D5039" s="322" t="s">
        <v>2683</v>
      </c>
    </row>
    <row r="5040" spans="1:6">
      <c r="A5040" s="322" t="s">
        <v>305</v>
      </c>
      <c r="C5040" s="325">
        <v>2892305000</v>
      </c>
      <c r="D5040" s="322" t="s">
        <v>2684</v>
      </c>
    </row>
    <row r="5041" spans="1:13">
      <c r="A5041" s="322" t="s">
        <v>305</v>
      </c>
      <c r="C5041" s="325">
        <v>2892307000</v>
      </c>
      <c r="D5041" s="322" t="s">
        <v>2685</v>
      </c>
    </row>
    <row r="5042" spans="1:13">
      <c r="A5042" s="322" t="s">
        <v>305</v>
      </c>
      <c r="C5042" s="325">
        <v>2892309000</v>
      </c>
      <c r="D5042" s="322" t="s">
        <v>2686</v>
      </c>
    </row>
    <row r="5043" spans="1:13">
      <c r="A5043" s="322" t="s">
        <v>305</v>
      </c>
      <c r="C5043" s="325">
        <v>2892403000</v>
      </c>
      <c r="D5043" s="322" t="s">
        <v>2687</v>
      </c>
    </row>
    <row r="5044" spans="1:13">
      <c r="A5044" s="322" t="s">
        <v>305</v>
      </c>
      <c r="C5044" s="325">
        <v>2892405000</v>
      </c>
      <c r="D5044" s="322" t="s">
        <v>2688</v>
      </c>
    </row>
    <row r="5045" spans="1:13">
      <c r="A5045" s="322" t="s">
        <v>305</v>
      </c>
      <c r="C5045" s="325">
        <v>2892613000</v>
      </c>
      <c r="D5045" s="322" t="s">
        <v>2689</v>
      </c>
    </row>
    <row r="5046" spans="1:13">
      <c r="A5046" s="322" t="s">
        <v>305</v>
      </c>
      <c r="C5046" s="325">
        <v>2892615000</v>
      </c>
      <c r="D5046" s="322" t="s">
        <v>2690</v>
      </c>
    </row>
    <row r="5047" spans="1:13">
      <c r="A5047" s="322" t="s">
        <v>305</v>
      </c>
      <c r="C5047" s="325">
        <v>2892620000</v>
      </c>
      <c r="D5047" s="322" t="s">
        <v>2691</v>
      </c>
    </row>
    <row r="5048" spans="1:13">
      <c r="A5048" s="322" t="s">
        <v>305</v>
      </c>
      <c r="C5048" s="325">
        <v>2893120000</v>
      </c>
      <c r="D5048" s="322" t="s">
        <v>2692</v>
      </c>
    </row>
    <row r="5049" spans="1:13">
      <c r="A5049" s="322" t="s">
        <v>305</v>
      </c>
      <c r="C5049" s="325">
        <v>2893130000</v>
      </c>
      <c r="D5049" s="322" t="s">
        <v>2693</v>
      </c>
    </row>
    <row r="5050" spans="1:13">
      <c r="A5050" s="322" t="s">
        <v>305</v>
      </c>
      <c r="C5050" s="325">
        <v>2893158000</v>
      </c>
      <c r="D5050" s="322" t="s">
        <v>2694</v>
      </c>
    </row>
    <row r="5051" spans="1:13">
      <c r="A5051" s="322" t="s">
        <v>305</v>
      </c>
      <c r="C5051" s="325">
        <v>2893160000</v>
      </c>
      <c r="D5051" s="322" t="s">
        <v>2695</v>
      </c>
    </row>
    <row r="5052" spans="1:13">
      <c r="A5052" s="322" t="s">
        <v>305</v>
      </c>
      <c r="C5052" s="325">
        <v>2893171300</v>
      </c>
      <c r="D5052" s="322" t="s">
        <v>2696</v>
      </c>
    </row>
    <row r="5053" spans="1:13">
      <c r="A5053" s="322" t="s">
        <v>305</v>
      </c>
      <c r="C5053" s="325">
        <v>2893175000</v>
      </c>
      <c r="D5053" s="322" t="s">
        <v>2697</v>
      </c>
      <c r="M5053" s="455">
        <v>1</v>
      </c>
    </row>
    <row r="5054" spans="1:13">
      <c r="A5054" s="322" t="s">
        <v>305</v>
      </c>
      <c r="C5054" s="325">
        <v>2893176000</v>
      </c>
      <c r="D5054" s="322" t="s">
        <v>2698</v>
      </c>
    </row>
    <row r="5055" spans="1:13">
      <c r="A5055" s="322" t="s">
        <v>305</v>
      </c>
      <c r="C5055" s="325">
        <v>2893177000</v>
      </c>
      <c r="D5055" s="322" t="s">
        <v>2699</v>
      </c>
    </row>
    <row r="5056" spans="1:13">
      <c r="A5056" s="322" t="s">
        <v>305</v>
      </c>
      <c r="C5056" s="325">
        <v>2893190000</v>
      </c>
      <c r="D5056" s="322" t="s">
        <v>2700</v>
      </c>
    </row>
    <row r="5057" spans="1:18">
      <c r="A5057" s="322" t="s">
        <v>305</v>
      </c>
      <c r="C5057" s="325">
        <v>2893200000</v>
      </c>
      <c r="D5057" s="322" t="s">
        <v>2701</v>
      </c>
    </row>
    <row r="5058" spans="1:18">
      <c r="A5058" s="322" t="s">
        <v>305</v>
      </c>
      <c r="C5058" s="325">
        <v>2893320000</v>
      </c>
      <c r="D5058" s="322" t="s">
        <v>2702</v>
      </c>
    </row>
    <row r="5059" spans="1:18">
      <c r="A5059" s="322" t="s">
        <v>305</v>
      </c>
      <c r="C5059" s="325">
        <v>2893340000</v>
      </c>
      <c r="D5059" s="322" t="s">
        <v>2703</v>
      </c>
    </row>
    <row r="5060" spans="1:18">
      <c r="A5060" s="322" t="s">
        <v>305</v>
      </c>
      <c r="C5060" s="325">
        <v>2894120000</v>
      </c>
      <c r="D5060" s="322" t="s">
        <v>2704</v>
      </c>
    </row>
    <row r="5061" spans="1:18">
      <c r="A5061" s="322" t="s">
        <v>305</v>
      </c>
      <c r="C5061" s="325">
        <v>2894213000</v>
      </c>
      <c r="D5061" s="322" t="s">
        <v>2705</v>
      </c>
    </row>
    <row r="5062" spans="1:18">
      <c r="A5062" s="322" t="s">
        <v>305</v>
      </c>
      <c r="C5062" s="325">
        <v>2894223000</v>
      </c>
      <c r="D5062" s="322" t="s">
        <v>2706</v>
      </c>
      <c r="R5062" s="455">
        <v>8</v>
      </c>
    </row>
    <row r="5063" spans="1:18">
      <c r="A5063" s="322" t="s">
        <v>305</v>
      </c>
      <c r="C5063" s="325">
        <v>2894225000</v>
      </c>
      <c r="D5063" s="322" t="s">
        <v>2707</v>
      </c>
    </row>
    <row r="5064" spans="1:18">
      <c r="A5064" s="322" t="s">
        <v>305</v>
      </c>
      <c r="C5064" s="325">
        <v>2894227000</v>
      </c>
      <c r="D5064" s="322" t="s">
        <v>2708</v>
      </c>
    </row>
    <row r="5065" spans="1:18">
      <c r="A5065" s="322" t="s">
        <v>305</v>
      </c>
      <c r="C5065" s="325">
        <v>2894230000</v>
      </c>
      <c r="D5065" s="322" t="s">
        <v>2709</v>
      </c>
    </row>
    <row r="5066" spans="1:18">
      <c r="A5066" s="322" t="s">
        <v>305</v>
      </c>
      <c r="C5066" s="325">
        <v>2894511000</v>
      </c>
      <c r="D5066" s="322" t="s">
        <v>2710</v>
      </c>
    </row>
    <row r="5067" spans="1:18">
      <c r="A5067" s="322" t="s">
        <v>305</v>
      </c>
      <c r="C5067" s="325">
        <v>2894515000</v>
      </c>
      <c r="D5067" s="322" t="s">
        <v>2711</v>
      </c>
    </row>
    <row r="5068" spans="1:18">
      <c r="A5068" s="322" t="s">
        <v>305</v>
      </c>
      <c r="C5068" s="325">
        <v>2894521000</v>
      </c>
      <c r="D5068" s="322" t="s">
        <v>2712</v>
      </c>
    </row>
    <row r="5069" spans="1:18">
      <c r="A5069" s="322" t="s">
        <v>305</v>
      </c>
      <c r="C5069" s="325">
        <v>2894522000</v>
      </c>
      <c r="D5069" s="322" t="s">
        <v>2713</v>
      </c>
    </row>
    <row r="5070" spans="1:18">
      <c r="A5070" s="322" t="s">
        <v>305</v>
      </c>
      <c r="C5070" s="325">
        <v>2894526000</v>
      </c>
      <c r="D5070" s="322" t="s">
        <v>2714</v>
      </c>
    </row>
    <row r="5071" spans="1:18">
      <c r="A5071" s="322" t="s">
        <v>305</v>
      </c>
      <c r="C5071" s="325">
        <v>2894527000</v>
      </c>
      <c r="D5071" s="322" t="s">
        <v>2715</v>
      </c>
    </row>
    <row r="5072" spans="1:18">
      <c r="A5072" s="322" t="s">
        <v>305</v>
      </c>
      <c r="C5072" s="325">
        <v>2895111700</v>
      </c>
      <c r="D5072" s="322" t="s">
        <v>2716</v>
      </c>
    </row>
    <row r="5073" spans="1:14">
      <c r="A5073" s="322" t="s">
        <v>305</v>
      </c>
      <c r="C5073" s="325">
        <v>2895113300</v>
      </c>
      <c r="D5073" s="322" t="s">
        <v>2717</v>
      </c>
    </row>
    <row r="5074" spans="1:14">
      <c r="A5074" s="322" t="s">
        <v>305</v>
      </c>
      <c r="C5074" s="325">
        <v>2895113500</v>
      </c>
      <c r="D5074" s="322" t="s">
        <v>2718</v>
      </c>
    </row>
    <row r="5075" spans="1:14">
      <c r="A5075" s="322" t="s">
        <v>305</v>
      </c>
      <c r="C5075" s="325">
        <v>2895114000</v>
      </c>
      <c r="D5075" s="322" t="s">
        <v>2719</v>
      </c>
    </row>
    <row r="5076" spans="1:14">
      <c r="A5076" s="322" t="s">
        <v>305</v>
      </c>
      <c r="C5076" s="325">
        <v>2895117000</v>
      </c>
      <c r="D5076" s="322" t="s">
        <v>2720</v>
      </c>
    </row>
    <row r="5077" spans="1:14">
      <c r="A5077" s="322" t="s">
        <v>305</v>
      </c>
      <c r="C5077" s="325">
        <v>2895119000</v>
      </c>
      <c r="D5077" s="322" t="s">
        <v>2721</v>
      </c>
    </row>
    <row r="5078" spans="1:14">
      <c r="A5078" s="322" t="s">
        <v>305</v>
      </c>
      <c r="C5078" s="325">
        <v>2895125000</v>
      </c>
      <c r="D5078" s="322" t="s">
        <v>2722</v>
      </c>
    </row>
    <row r="5079" spans="1:14">
      <c r="A5079" s="322" t="s">
        <v>305</v>
      </c>
      <c r="C5079" s="325">
        <v>2895127000</v>
      </c>
      <c r="D5079" s="322" t="s">
        <v>2723</v>
      </c>
    </row>
    <row r="5080" spans="1:14">
      <c r="A5080" s="322" t="s">
        <v>305</v>
      </c>
      <c r="C5080" s="325">
        <v>2896109700</v>
      </c>
      <c r="D5080" s="322" t="s">
        <v>2724</v>
      </c>
    </row>
    <row r="5081" spans="1:14">
      <c r="A5081" s="322" t="s">
        <v>305</v>
      </c>
      <c r="C5081" s="325">
        <v>2896200000</v>
      </c>
      <c r="D5081" s="322" t="s">
        <v>2725</v>
      </c>
    </row>
    <row r="5082" spans="1:14">
      <c r="A5082" s="322" t="s">
        <v>305</v>
      </c>
      <c r="C5082" s="325">
        <v>2899143000</v>
      </c>
      <c r="D5082" s="322" t="s">
        <v>2726</v>
      </c>
      <c r="N5082" s="455">
        <v>38</v>
      </c>
    </row>
    <row r="5083" spans="1:14">
      <c r="A5083" s="322" t="s">
        <v>305</v>
      </c>
      <c r="C5083" s="325">
        <v>2899510000</v>
      </c>
      <c r="D5083" s="322" t="s">
        <v>2727</v>
      </c>
    </row>
    <row r="5084" spans="1:14">
      <c r="A5084" s="322" t="s">
        <v>305</v>
      </c>
      <c r="C5084" s="325">
        <v>2899149000</v>
      </c>
      <c r="D5084" s="322" t="s">
        <v>2728</v>
      </c>
    </row>
    <row r="5085" spans="1:14">
      <c r="A5085" s="322" t="s">
        <v>305</v>
      </c>
      <c r="C5085" s="325">
        <v>2899313000</v>
      </c>
      <c r="D5085" s="322" t="s">
        <v>2729</v>
      </c>
    </row>
    <row r="5086" spans="1:14">
      <c r="A5086" s="322" t="s">
        <v>305</v>
      </c>
      <c r="C5086" s="325">
        <v>2899315000</v>
      </c>
      <c r="D5086" s="322" t="s">
        <v>2730</v>
      </c>
    </row>
    <row r="5087" spans="1:14">
      <c r="A5087" s="322" t="s">
        <v>305</v>
      </c>
      <c r="C5087" s="325">
        <v>2899320000</v>
      </c>
      <c r="D5087" s="322" t="s">
        <v>2731</v>
      </c>
    </row>
    <row r="5088" spans="1:14">
      <c r="A5088" s="322" t="s">
        <v>305</v>
      </c>
      <c r="C5088" s="325">
        <v>2899390500</v>
      </c>
      <c r="D5088" s="322" t="s">
        <v>2732</v>
      </c>
    </row>
    <row r="5089" spans="1:17">
      <c r="A5089" s="322" t="s">
        <v>305</v>
      </c>
      <c r="C5089" s="325">
        <v>2899391500</v>
      </c>
      <c r="D5089" s="322" t="s">
        <v>2733</v>
      </c>
    </row>
    <row r="5090" spans="1:17">
      <c r="A5090" s="322" t="s">
        <v>305</v>
      </c>
      <c r="C5090" s="325">
        <v>2899393000</v>
      </c>
      <c r="D5090" s="322" t="s">
        <v>2734</v>
      </c>
    </row>
    <row r="5091" spans="1:17">
      <c r="A5091" s="322" t="s">
        <v>305</v>
      </c>
      <c r="C5091" s="325">
        <v>2899393500</v>
      </c>
      <c r="D5091" s="322" t="s">
        <v>2735</v>
      </c>
    </row>
    <row r="5092" spans="1:17">
      <c r="A5092" s="322" t="s">
        <v>305</v>
      </c>
      <c r="C5092" s="325">
        <v>2899395500</v>
      </c>
      <c r="D5092" s="322" t="s">
        <v>2736</v>
      </c>
    </row>
    <row r="5093" spans="1:17">
      <c r="A5093" s="322" t="s">
        <v>305</v>
      </c>
      <c r="C5093" s="325">
        <v>2899397500</v>
      </c>
      <c r="D5093" s="322" t="s">
        <v>2737</v>
      </c>
    </row>
    <row r="5094" spans="1:17">
      <c r="A5094" s="322" t="s">
        <v>305</v>
      </c>
      <c r="C5094" s="325">
        <v>2899400000</v>
      </c>
      <c r="D5094" s="322" t="s">
        <v>2738</v>
      </c>
    </row>
    <row r="5095" spans="1:17">
      <c r="A5095" s="322" t="s">
        <v>305</v>
      </c>
      <c r="C5095" s="325">
        <v>2899523000</v>
      </c>
      <c r="D5095" s="322" t="s">
        <v>2739</v>
      </c>
    </row>
    <row r="5096" spans="1:17">
      <c r="A5096" s="322" t="s">
        <v>305</v>
      </c>
      <c r="C5096" s="325">
        <v>2899528000</v>
      </c>
      <c r="D5096" s="322" t="s">
        <v>2740</v>
      </c>
    </row>
    <row r="5097" spans="1:17">
      <c r="A5097" s="322" t="s">
        <v>305</v>
      </c>
      <c r="C5097" s="325">
        <v>2910110000</v>
      </c>
      <c r="D5097" s="322" t="s">
        <v>2741</v>
      </c>
    </row>
    <row r="5098" spans="1:17">
      <c r="A5098" s="322" t="s">
        <v>305</v>
      </c>
      <c r="C5098" s="325">
        <v>2910120000</v>
      </c>
      <c r="D5098" s="322" t="s">
        <v>2742</v>
      </c>
    </row>
    <row r="5099" spans="1:17">
      <c r="A5099" s="322" t="s">
        <v>305</v>
      </c>
      <c r="C5099" s="325">
        <v>2910130000</v>
      </c>
      <c r="D5099" s="322" t="s">
        <v>2743</v>
      </c>
      <c r="H5099" s="455">
        <v>433</v>
      </c>
    </row>
    <row r="5100" spans="1:17">
      <c r="A5100" s="322" t="s">
        <v>305</v>
      </c>
      <c r="C5100" s="325">
        <v>2910411000</v>
      </c>
      <c r="D5100" s="322" t="s">
        <v>2744</v>
      </c>
      <c r="E5100" s="455">
        <v>803</v>
      </c>
      <c r="F5100" s="455">
        <v>1133</v>
      </c>
      <c r="G5100" s="455">
        <v>1169</v>
      </c>
      <c r="H5100" s="455">
        <v>192</v>
      </c>
      <c r="I5100" s="455">
        <v>105</v>
      </c>
      <c r="J5100" s="455">
        <v>147</v>
      </c>
      <c r="K5100" s="455">
        <v>46</v>
      </c>
      <c r="L5100" s="455">
        <v>55</v>
      </c>
    </row>
    <row r="5101" spans="1:17">
      <c r="A5101" s="322" t="s">
        <v>305</v>
      </c>
      <c r="C5101" s="325">
        <v>2910413000</v>
      </c>
      <c r="D5101" s="322" t="s">
        <v>2745</v>
      </c>
    </row>
    <row r="5102" spans="1:17">
      <c r="A5102" s="322" t="s">
        <v>305</v>
      </c>
      <c r="C5102" s="325">
        <v>2910414000</v>
      </c>
      <c r="D5102" s="322" t="s">
        <v>2746</v>
      </c>
    </row>
    <row r="5103" spans="1:17">
      <c r="A5103" s="322" t="s">
        <v>305</v>
      </c>
      <c r="C5103" s="325">
        <v>2910430000</v>
      </c>
      <c r="D5103" s="322" t="s">
        <v>2747</v>
      </c>
      <c r="N5103" s="455">
        <v>34</v>
      </c>
      <c r="O5103" s="455">
        <v>36</v>
      </c>
      <c r="P5103" s="455">
        <v>18</v>
      </c>
      <c r="Q5103" s="455">
        <v>60</v>
      </c>
    </row>
    <row r="5104" spans="1:17">
      <c r="A5104" s="322" t="s">
        <v>305</v>
      </c>
      <c r="C5104" s="325">
        <v>2910440000</v>
      </c>
      <c r="D5104" s="322" t="s">
        <v>2748</v>
      </c>
    </row>
    <row r="5105" spans="1:18">
      <c r="A5105" s="322" t="s">
        <v>305</v>
      </c>
      <c r="C5105" s="325">
        <v>2910593000</v>
      </c>
      <c r="D5105" s="322" t="s">
        <v>2749</v>
      </c>
    </row>
    <row r="5106" spans="1:18">
      <c r="A5106" s="322" t="s">
        <v>305</v>
      </c>
      <c r="C5106" s="325">
        <v>2910599000</v>
      </c>
      <c r="D5106" s="322" t="s">
        <v>2750</v>
      </c>
    </row>
    <row r="5107" spans="1:18">
      <c r="A5107" s="322" t="s">
        <v>305</v>
      </c>
      <c r="C5107" s="325">
        <v>2920103000</v>
      </c>
      <c r="D5107" s="322" t="s">
        <v>2751</v>
      </c>
    </row>
    <row r="5108" spans="1:18">
      <c r="A5108" s="322" t="s">
        <v>305</v>
      </c>
      <c r="C5108" s="325">
        <v>2920105000</v>
      </c>
      <c r="D5108" s="322" t="s">
        <v>2752</v>
      </c>
      <c r="L5108" s="455">
        <v>4</v>
      </c>
    </row>
    <row r="5109" spans="1:18">
      <c r="A5109" s="322" t="s">
        <v>305</v>
      </c>
      <c r="C5109" s="325">
        <v>2920210000</v>
      </c>
      <c r="D5109" s="322" t="s">
        <v>2753</v>
      </c>
    </row>
    <row r="5110" spans="1:18">
      <c r="A5110" s="322" t="s">
        <v>305</v>
      </c>
      <c r="C5110" s="325">
        <v>2920221000</v>
      </c>
      <c r="D5110" s="322" t="s">
        <v>2754</v>
      </c>
    </row>
    <row r="5111" spans="1:18">
      <c r="A5111" s="322" t="s">
        <v>305</v>
      </c>
      <c r="C5111" s="325">
        <v>2920225000</v>
      </c>
      <c r="D5111" s="322" t="s">
        <v>2755</v>
      </c>
    </row>
    <row r="5112" spans="1:18">
      <c r="A5112" s="322" t="s">
        <v>305</v>
      </c>
      <c r="C5112" s="325">
        <v>2920230000</v>
      </c>
      <c r="D5112" s="322" t="s">
        <v>2756</v>
      </c>
      <c r="F5112" s="455">
        <v>4</v>
      </c>
      <c r="G5112" s="455">
        <v>52</v>
      </c>
      <c r="L5112" s="455">
        <v>1</v>
      </c>
      <c r="M5112" s="455">
        <v>5</v>
      </c>
      <c r="N5112" s="455">
        <v>1</v>
      </c>
    </row>
    <row r="5113" spans="1:18">
      <c r="A5113" s="322" t="s">
        <v>305</v>
      </c>
      <c r="C5113" s="325">
        <v>2920303000</v>
      </c>
      <c r="D5113" s="322" t="s">
        <v>2757</v>
      </c>
    </row>
    <row r="5114" spans="1:18">
      <c r="A5114" s="322" t="s">
        <v>305</v>
      </c>
      <c r="C5114" s="325">
        <v>2920305000</v>
      </c>
      <c r="D5114" s="322" t="s">
        <v>2758</v>
      </c>
      <c r="J5114" s="455">
        <v>1</v>
      </c>
    </row>
    <row r="5115" spans="1:18">
      <c r="A5115" s="322" t="s">
        <v>305</v>
      </c>
      <c r="C5115" s="325">
        <v>2920307000</v>
      </c>
      <c r="D5115" s="322" t="s">
        <v>2759</v>
      </c>
    </row>
    <row r="5116" spans="1:18">
      <c r="A5116" s="322" t="s">
        <v>305</v>
      </c>
      <c r="C5116" s="325">
        <v>2920309000</v>
      </c>
      <c r="D5116" s="322" t="s">
        <v>2760</v>
      </c>
    </row>
    <row r="5117" spans="1:18">
      <c r="A5117" s="322" t="s">
        <v>305</v>
      </c>
      <c r="C5117" s="325">
        <v>2931100000</v>
      </c>
      <c r="D5117" s="322" t="s">
        <v>2761</v>
      </c>
      <c r="E5117" s="455">
        <v>3243021</v>
      </c>
      <c r="F5117" s="455">
        <v>2039533</v>
      </c>
      <c r="G5117" s="455">
        <v>3937966</v>
      </c>
      <c r="H5117" s="455">
        <v>4704900</v>
      </c>
      <c r="I5117" s="455">
        <v>1383652</v>
      </c>
      <c r="J5117" s="455">
        <v>1690644</v>
      </c>
      <c r="K5117" s="455">
        <v>2128490</v>
      </c>
      <c r="L5117" s="455">
        <v>1799509</v>
      </c>
      <c r="M5117" s="455">
        <v>1114441</v>
      </c>
      <c r="N5117" s="455">
        <v>407118</v>
      </c>
      <c r="O5117" s="455">
        <v>4540951</v>
      </c>
      <c r="P5117" s="455">
        <v>6635278</v>
      </c>
      <c r="Q5117" s="455">
        <v>5955497</v>
      </c>
      <c r="R5117" s="455">
        <v>6445409</v>
      </c>
    </row>
    <row r="5118" spans="1:18">
      <c r="A5118" s="322" t="s">
        <v>305</v>
      </c>
      <c r="C5118" s="325">
        <v>2931223000</v>
      </c>
      <c r="D5118" s="322" t="s">
        <v>2762</v>
      </c>
    </row>
    <row r="5119" spans="1:18">
      <c r="A5119" s="322" t="s">
        <v>305</v>
      </c>
      <c r="C5119" s="325">
        <v>2931225000</v>
      </c>
      <c r="D5119" s="322" t="s">
        <v>2763</v>
      </c>
    </row>
    <row r="5120" spans="1:18">
      <c r="A5120" s="322" t="s">
        <v>305</v>
      </c>
      <c r="C5120" s="325">
        <v>2931227000</v>
      </c>
      <c r="D5120" s="322" t="s">
        <v>2764</v>
      </c>
      <c r="G5120" s="455">
        <v>1018557</v>
      </c>
      <c r="H5120" s="455">
        <v>535850</v>
      </c>
    </row>
    <row r="5121" spans="1:18">
      <c r="A5121" s="322" t="s">
        <v>305</v>
      </c>
      <c r="C5121" s="325">
        <v>2931233000</v>
      </c>
      <c r="D5121" s="322" t="s">
        <v>2765</v>
      </c>
    </row>
    <row r="5122" spans="1:18">
      <c r="A5122" s="322" t="s">
        <v>305</v>
      </c>
      <c r="C5122" s="325">
        <v>2931303000</v>
      </c>
      <c r="D5122" s="322" t="s">
        <v>2766</v>
      </c>
    </row>
    <row r="5123" spans="1:18">
      <c r="A5123" s="322" t="s">
        <v>305</v>
      </c>
      <c r="C5123" s="325">
        <v>2931308000</v>
      </c>
      <c r="D5123" s="322" t="s">
        <v>2767</v>
      </c>
    </row>
    <row r="5124" spans="1:18">
      <c r="A5124" s="322" t="s">
        <v>305</v>
      </c>
      <c r="C5124" s="325">
        <v>2932203000</v>
      </c>
      <c r="D5124" s="322" t="s">
        <v>2768</v>
      </c>
    </row>
    <row r="5125" spans="1:18">
      <c r="A5125" s="322" t="s">
        <v>305</v>
      </c>
      <c r="C5125" s="325">
        <v>2899395600</v>
      </c>
      <c r="D5125" s="322" t="s">
        <v>2769</v>
      </c>
    </row>
    <row r="5126" spans="1:18">
      <c r="A5126" s="322" t="s">
        <v>305</v>
      </c>
      <c r="C5126" s="325">
        <v>2932209000</v>
      </c>
      <c r="D5126" s="322" t="s">
        <v>2770</v>
      </c>
    </row>
    <row r="5127" spans="1:18">
      <c r="A5127" s="322" t="s">
        <v>305</v>
      </c>
      <c r="C5127" s="325">
        <v>2932301000</v>
      </c>
      <c r="D5127" s="322" t="s">
        <v>2771</v>
      </c>
    </row>
    <row r="5128" spans="1:18">
      <c r="A5128" s="322" t="s">
        <v>305</v>
      </c>
      <c r="C5128" s="325">
        <v>2932302000</v>
      </c>
      <c r="D5128" s="322" t="s">
        <v>2772</v>
      </c>
    </row>
    <row r="5129" spans="1:18">
      <c r="A5129" s="322" t="s">
        <v>305</v>
      </c>
      <c r="C5129" s="325">
        <v>2932303300</v>
      </c>
      <c r="D5129" s="322" t="s">
        <v>2773</v>
      </c>
    </row>
    <row r="5130" spans="1:18">
      <c r="A5130" s="322" t="s">
        <v>305</v>
      </c>
      <c r="C5130" s="325">
        <v>2932303600</v>
      </c>
      <c r="D5130" s="322" t="s">
        <v>2774</v>
      </c>
    </row>
    <row r="5131" spans="1:18">
      <c r="A5131" s="322" t="s">
        <v>305</v>
      </c>
      <c r="C5131" s="325">
        <v>2932306300</v>
      </c>
      <c r="D5131" s="322" t="s">
        <v>2775</v>
      </c>
    </row>
    <row r="5132" spans="1:18">
      <c r="A5132" s="322" t="s">
        <v>305</v>
      </c>
      <c r="C5132" s="325">
        <v>2932306700</v>
      </c>
      <c r="D5132" s="322" t="s">
        <v>2776</v>
      </c>
    </row>
    <row r="5133" spans="1:18">
      <c r="A5133" s="322" t="s">
        <v>305</v>
      </c>
      <c r="C5133" s="325">
        <v>2932309000</v>
      </c>
      <c r="D5133" s="322" t="s">
        <v>2777</v>
      </c>
    </row>
    <row r="5134" spans="1:18">
      <c r="A5134" s="322" t="s">
        <v>305</v>
      </c>
      <c r="C5134" s="325">
        <v>3011213000</v>
      </c>
      <c r="D5134" s="322" t="s">
        <v>2778</v>
      </c>
      <c r="M5134" s="455">
        <v>10</v>
      </c>
      <c r="N5134" s="455">
        <v>198</v>
      </c>
      <c r="O5134" s="455">
        <v>145598</v>
      </c>
      <c r="P5134" s="455">
        <v>180869</v>
      </c>
      <c r="Q5134" s="455">
        <v>191817</v>
      </c>
      <c r="R5134" s="455">
        <v>240579</v>
      </c>
    </row>
    <row r="5135" spans="1:18">
      <c r="A5135" s="322" t="s">
        <v>305</v>
      </c>
      <c r="C5135" s="325">
        <v>3011215000</v>
      </c>
      <c r="D5135" s="322" t="s">
        <v>2779</v>
      </c>
      <c r="M5135" s="455">
        <v>1</v>
      </c>
    </row>
    <row r="5136" spans="1:18">
      <c r="A5136" s="322" t="s">
        <v>305</v>
      </c>
      <c r="C5136" s="325">
        <v>3011313000</v>
      </c>
      <c r="D5136" s="322" t="s">
        <v>2780</v>
      </c>
      <c r="M5136" s="455">
        <v>10</v>
      </c>
    </row>
    <row r="5137" spans="1:17">
      <c r="A5137" s="322" t="s">
        <v>305</v>
      </c>
      <c r="C5137" s="325">
        <v>3011320000</v>
      </c>
      <c r="D5137" s="322" t="s">
        <v>2781</v>
      </c>
    </row>
    <row r="5138" spans="1:17">
      <c r="A5138" s="322" t="s">
        <v>305</v>
      </c>
      <c r="C5138" s="325">
        <v>3011335000</v>
      </c>
      <c r="D5138" s="322" t="s">
        <v>2782</v>
      </c>
    </row>
    <row r="5139" spans="1:17">
      <c r="A5139" s="322" t="s">
        <v>305</v>
      </c>
      <c r="C5139" s="325">
        <v>3011500000</v>
      </c>
      <c r="D5139" s="322" t="s">
        <v>2783</v>
      </c>
      <c r="N5139" s="455">
        <v>485</v>
      </c>
      <c r="O5139" s="455">
        <v>53</v>
      </c>
      <c r="P5139" s="455">
        <v>136</v>
      </c>
      <c r="Q5139" s="455">
        <v>55</v>
      </c>
    </row>
    <row r="5140" spans="1:17">
      <c r="A5140" s="322" t="s">
        <v>305</v>
      </c>
      <c r="C5140" s="325">
        <v>3011910000</v>
      </c>
      <c r="D5140" s="322" t="s">
        <v>2784</v>
      </c>
    </row>
    <row r="5141" spans="1:17">
      <c r="A5141" s="322" t="s">
        <v>305</v>
      </c>
      <c r="C5141" s="325">
        <v>3011920000</v>
      </c>
      <c r="D5141" s="322" t="s">
        <v>2785</v>
      </c>
    </row>
    <row r="5142" spans="1:17">
      <c r="A5142" s="322" t="s">
        <v>305</v>
      </c>
      <c r="C5142" s="325">
        <v>3012110000</v>
      </c>
      <c r="D5142" s="322" t="s">
        <v>2786</v>
      </c>
      <c r="E5142" s="455">
        <v>1</v>
      </c>
      <c r="F5142" s="455">
        <v>1</v>
      </c>
    </row>
    <row r="5143" spans="1:17">
      <c r="A5143" s="322" t="s">
        <v>305</v>
      </c>
      <c r="C5143" s="325">
        <v>3012193000</v>
      </c>
      <c r="D5143" s="322" t="s">
        <v>2787</v>
      </c>
    </row>
    <row r="5144" spans="1:17">
      <c r="A5144" s="322" t="s">
        <v>305</v>
      </c>
      <c r="C5144" s="325">
        <v>3012197000</v>
      </c>
      <c r="D5144" s="322" t="s">
        <v>2788</v>
      </c>
      <c r="F5144" s="455">
        <v>1</v>
      </c>
      <c r="J5144" s="455">
        <v>2</v>
      </c>
      <c r="P5144" s="455">
        <v>1</v>
      </c>
      <c r="Q5144" s="455">
        <v>10</v>
      </c>
    </row>
    <row r="5145" spans="1:17">
      <c r="A5145" s="322" t="s">
        <v>305</v>
      </c>
      <c r="C5145" s="325">
        <v>3020130000</v>
      </c>
      <c r="D5145" s="322" t="s">
        <v>2789</v>
      </c>
    </row>
    <row r="5146" spans="1:17">
      <c r="A5146" s="322" t="s">
        <v>305</v>
      </c>
      <c r="C5146" s="325">
        <v>3020310000</v>
      </c>
      <c r="D5146" s="322" t="s">
        <v>2790</v>
      </c>
    </row>
    <row r="5147" spans="1:17">
      <c r="A5147" s="322" t="s">
        <v>305</v>
      </c>
      <c r="C5147" s="325">
        <v>3020403000</v>
      </c>
      <c r="D5147" s="322" t="s">
        <v>2791</v>
      </c>
    </row>
    <row r="5148" spans="1:17">
      <c r="A5148" s="322" t="s">
        <v>305</v>
      </c>
      <c r="C5148" s="325">
        <v>3020406000</v>
      </c>
      <c r="D5148" s="322" t="s">
        <v>2792</v>
      </c>
    </row>
    <row r="5149" spans="1:17">
      <c r="A5149" s="322" t="s">
        <v>305</v>
      </c>
      <c r="C5149" s="325">
        <v>3020407000</v>
      </c>
      <c r="D5149" s="322" t="s">
        <v>2793</v>
      </c>
    </row>
    <row r="5150" spans="1:17">
      <c r="A5150" s="322" t="s">
        <v>305</v>
      </c>
      <c r="C5150" s="325">
        <v>3020910000</v>
      </c>
      <c r="D5150" s="322" t="s">
        <v>2794</v>
      </c>
    </row>
    <row r="5151" spans="1:17">
      <c r="A5151" s="322" t="s">
        <v>305</v>
      </c>
      <c r="C5151" s="325">
        <v>3030110000</v>
      </c>
      <c r="D5151" s="322" t="s">
        <v>2795</v>
      </c>
    </row>
    <row r="5152" spans="1:17">
      <c r="A5152" s="322" t="s">
        <v>305</v>
      </c>
      <c r="C5152" s="325">
        <v>3030200000</v>
      </c>
      <c r="D5152" s="322" t="s">
        <v>2796</v>
      </c>
    </row>
    <row r="5153" spans="1:18">
      <c r="A5153" s="322" t="s">
        <v>305</v>
      </c>
      <c r="C5153" s="325">
        <v>3030320000</v>
      </c>
      <c r="D5153" s="322" t="s">
        <v>2797</v>
      </c>
    </row>
    <row r="5154" spans="1:18">
      <c r="A5154" s="322" t="s">
        <v>305</v>
      </c>
      <c r="C5154" s="325">
        <v>2932305000</v>
      </c>
      <c r="D5154" s="322" t="s">
        <v>2798</v>
      </c>
    </row>
    <row r="5155" spans="1:18">
      <c r="A5155" s="322" t="s">
        <v>305</v>
      </c>
      <c r="C5155" s="325">
        <v>3030509000</v>
      </c>
      <c r="D5155" s="322" t="s">
        <v>2799</v>
      </c>
    </row>
    <row r="5156" spans="1:18">
      <c r="A5156" s="322" t="s">
        <v>305</v>
      </c>
      <c r="C5156" s="325">
        <v>2932306100</v>
      </c>
      <c r="D5156" s="322" t="s">
        <v>2800</v>
      </c>
      <c r="Q5156" s="455">
        <v>2924</v>
      </c>
      <c r="R5156" s="455">
        <v>390</v>
      </c>
    </row>
    <row r="5157" spans="1:18">
      <c r="A5157" s="322" t="s">
        <v>305</v>
      </c>
      <c r="C5157" s="325">
        <v>3030605000</v>
      </c>
      <c r="D5157" s="322" t="s">
        <v>2801</v>
      </c>
    </row>
    <row r="5158" spans="1:18">
      <c r="A5158" s="322" t="s">
        <v>305</v>
      </c>
      <c r="C5158" s="325">
        <v>3030607000</v>
      </c>
      <c r="D5158" s="322" t="s">
        <v>2802</v>
      </c>
    </row>
    <row r="5159" spans="1:18">
      <c r="A5159" s="322" t="s">
        <v>305</v>
      </c>
      <c r="C5159" s="325">
        <v>3091130000</v>
      </c>
      <c r="D5159" s="322" t="s">
        <v>2803</v>
      </c>
    </row>
    <row r="5160" spans="1:18">
      <c r="A5160" s="322" t="s">
        <v>305</v>
      </c>
      <c r="C5160" s="325">
        <v>3092100000</v>
      </c>
      <c r="D5160" s="322" t="s">
        <v>2804</v>
      </c>
      <c r="N5160" s="455">
        <v>2320</v>
      </c>
      <c r="R5160" s="455">
        <v>21040</v>
      </c>
    </row>
    <row r="5161" spans="1:18">
      <c r="A5161" s="322" t="s">
        <v>305</v>
      </c>
      <c r="C5161" s="325">
        <v>3092105000</v>
      </c>
      <c r="D5161" s="322" t="s">
        <v>2805</v>
      </c>
      <c r="M5161" s="455">
        <v>1533</v>
      </c>
    </row>
    <row r="5162" spans="1:18">
      <c r="A5162" s="322" t="s">
        <v>305</v>
      </c>
      <c r="C5162" s="325">
        <v>3092203000</v>
      </c>
      <c r="D5162" s="322" t="s">
        <v>2806</v>
      </c>
    </row>
    <row r="5163" spans="1:18">
      <c r="A5163" s="322" t="s">
        <v>305</v>
      </c>
      <c r="C5163" s="325">
        <v>3092209000</v>
      </c>
      <c r="D5163" s="322" t="s">
        <v>2807</v>
      </c>
    </row>
    <row r="5164" spans="1:18">
      <c r="A5164" s="322" t="s">
        <v>305</v>
      </c>
      <c r="C5164" s="325">
        <v>3092301000</v>
      </c>
      <c r="D5164" s="322" t="s">
        <v>2808</v>
      </c>
      <c r="E5164" s="455">
        <v>22610</v>
      </c>
      <c r="F5164" s="455">
        <v>10483</v>
      </c>
    </row>
    <row r="5165" spans="1:18">
      <c r="A5165" s="322" t="s">
        <v>305</v>
      </c>
      <c r="C5165" s="325">
        <v>3092303000</v>
      </c>
      <c r="D5165" s="322" t="s">
        <v>2809</v>
      </c>
    </row>
    <row r="5166" spans="1:18">
      <c r="A5166" s="322" t="s">
        <v>305</v>
      </c>
      <c r="C5166" s="325">
        <v>3092306000</v>
      </c>
      <c r="D5166" s="322" t="s">
        <v>2810</v>
      </c>
    </row>
    <row r="5167" spans="1:18">
      <c r="A5167" s="322" t="s">
        <v>305</v>
      </c>
      <c r="C5167" s="325">
        <v>3092307000</v>
      </c>
      <c r="D5167" s="322" t="s">
        <v>2811</v>
      </c>
    </row>
    <row r="5168" spans="1:18">
      <c r="A5168" s="322" t="s">
        <v>305</v>
      </c>
      <c r="C5168" s="325">
        <v>3092309000</v>
      </c>
      <c r="D5168" s="322" t="s">
        <v>2812</v>
      </c>
    </row>
    <row r="5169" spans="1:18">
      <c r="A5169" s="322" t="s">
        <v>305</v>
      </c>
      <c r="C5169" s="325">
        <v>3092403000</v>
      </c>
      <c r="D5169" s="322" t="s">
        <v>2813</v>
      </c>
    </row>
    <row r="5170" spans="1:18">
      <c r="A5170" s="322" t="s">
        <v>305</v>
      </c>
      <c r="C5170" s="325">
        <v>3092405000</v>
      </c>
      <c r="D5170" s="322" t="s">
        <v>2814</v>
      </c>
    </row>
    <row r="5171" spans="1:18">
      <c r="A5171" s="322" t="s">
        <v>305</v>
      </c>
      <c r="C5171" s="325">
        <v>3099100000</v>
      </c>
      <c r="D5171" s="322" t="s">
        <v>2815</v>
      </c>
      <c r="K5171" s="455">
        <v>118</v>
      </c>
      <c r="L5171" s="455">
        <v>1075</v>
      </c>
      <c r="M5171" s="455">
        <v>1211</v>
      </c>
      <c r="N5171" s="455">
        <v>615</v>
      </c>
      <c r="O5171" s="455">
        <v>997</v>
      </c>
      <c r="P5171" s="455">
        <v>1060</v>
      </c>
      <c r="Q5171" s="455">
        <v>1338</v>
      </c>
      <c r="R5171" s="455">
        <v>1214</v>
      </c>
    </row>
    <row r="5172" spans="1:18">
      <c r="A5172" s="322" t="s">
        <v>305</v>
      </c>
      <c r="C5172" s="325">
        <v>3100115000</v>
      </c>
      <c r="D5172" s="322" t="s">
        <v>2816</v>
      </c>
      <c r="P5172" s="455">
        <v>26500</v>
      </c>
    </row>
    <row r="5173" spans="1:18">
      <c r="A5173" s="322" t="s">
        <v>305</v>
      </c>
      <c r="C5173" s="325">
        <v>3100115500</v>
      </c>
      <c r="D5173" s="322" t="s">
        <v>2817</v>
      </c>
    </row>
    <row r="5174" spans="1:18">
      <c r="A5174" s="322" t="s">
        <v>305</v>
      </c>
      <c r="C5174" s="325">
        <v>3100115900</v>
      </c>
      <c r="D5174" s="322" t="s">
        <v>2818</v>
      </c>
    </row>
    <row r="5175" spans="1:18">
      <c r="A5175" s="322" t="s">
        <v>305</v>
      </c>
      <c r="C5175" s="325">
        <v>3100117000</v>
      </c>
      <c r="D5175" s="322" t="s">
        <v>2819</v>
      </c>
      <c r="G5175" s="455">
        <v>607</v>
      </c>
      <c r="O5175" s="455">
        <v>743</v>
      </c>
      <c r="P5175" s="455">
        <v>70</v>
      </c>
    </row>
    <row r="5176" spans="1:18">
      <c r="A5176" s="322" t="s">
        <v>305</v>
      </c>
      <c r="C5176" s="325">
        <v>3100117010</v>
      </c>
      <c r="D5176" s="322" t="s">
        <v>2820</v>
      </c>
    </row>
    <row r="5177" spans="1:18">
      <c r="A5177" s="322" t="s">
        <v>305</v>
      </c>
      <c r="C5177" s="325">
        <v>3100117080</v>
      </c>
      <c r="D5177" s="322" t="s">
        <v>2821</v>
      </c>
      <c r="G5177" s="455">
        <v>607</v>
      </c>
    </row>
    <row r="5178" spans="1:18">
      <c r="A5178" s="322" t="s">
        <v>305</v>
      </c>
      <c r="C5178" s="325">
        <v>3100119000</v>
      </c>
      <c r="D5178" s="322" t="s">
        <v>2822</v>
      </c>
      <c r="P5178" s="455">
        <v>10</v>
      </c>
      <c r="R5178" s="455">
        <v>195</v>
      </c>
    </row>
    <row r="5179" spans="1:18">
      <c r="A5179" s="322" t="s">
        <v>305</v>
      </c>
      <c r="C5179" s="325">
        <v>3100121000</v>
      </c>
      <c r="D5179" s="322" t="s">
        <v>2823</v>
      </c>
      <c r="L5179" s="455">
        <v>6862</v>
      </c>
      <c r="M5179" s="455">
        <v>9687</v>
      </c>
      <c r="N5179" s="455">
        <v>12306</v>
      </c>
    </row>
    <row r="5180" spans="1:18">
      <c r="A5180" s="322" t="s">
        <v>305</v>
      </c>
      <c r="C5180" s="325">
        <v>3100121010</v>
      </c>
      <c r="D5180" s="322" t="s">
        <v>2824</v>
      </c>
      <c r="L5180" s="455">
        <v>201</v>
      </c>
      <c r="M5180" s="455">
        <v>49</v>
      </c>
      <c r="N5180" s="455">
        <v>18</v>
      </c>
    </row>
    <row r="5181" spans="1:18">
      <c r="A5181" s="322" t="s">
        <v>305</v>
      </c>
      <c r="C5181" s="325">
        <v>3100121020</v>
      </c>
      <c r="D5181" s="322" t="s">
        <v>2825</v>
      </c>
      <c r="L5181" s="455">
        <v>6661</v>
      </c>
      <c r="M5181" s="455">
        <v>9638</v>
      </c>
      <c r="N5181" s="455">
        <v>12288</v>
      </c>
    </row>
    <row r="5182" spans="1:18">
      <c r="A5182" s="322" t="s">
        <v>305</v>
      </c>
      <c r="C5182" s="325">
        <v>3100123000</v>
      </c>
      <c r="D5182" s="322" t="s">
        <v>2826</v>
      </c>
    </row>
    <row r="5183" spans="1:18">
      <c r="A5183" s="322" t="s">
        <v>305</v>
      </c>
      <c r="C5183" s="325">
        <v>3100125000</v>
      </c>
      <c r="D5183" s="322" t="s">
        <v>2827</v>
      </c>
      <c r="E5183" s="455">
        <v>93183</v>
      </c>
      <c r="F5183" s="455">
        <v>14850</v>
      </c>
      <c r="G5183" s="455">
        <v>6385</v>
      </c>
      <c r="H5183" s="455">
        <v>4589</v>
      </c>
      <c r="J5183" s="455">
        <v>53</v>
      </c>
      <c r="K5183" s="455">
        <v>1421</v>
      </c>
      <c r="L5183" s="455">
        <v>18839</v>
      </c>
      <c r="M5183" s="455">
        <v>21681</v>
      </c>
      <c r="N5183" s="455">
        <v>24802</v>
      </c>
      <c r="O5183" s="455">
        <v>3167</v>
      </c>
      <c r="P5183" s="455">
        <v>775</v>
      </c>
      <c r="Q5183" s="455">
        <v>389</v>
      </c>
      <c r="R5183" s="455">
        <v>512</v>
      </c>
    </row>
    <row r="5184" spans="1:18">
      <c r="A5184" s="322" t="s">
        <v>305</v>
      </c>
      <c r="C5184" s="325">
        <v>3100125010</v>
      </c>
      <c r="D5184" s="322" t="s">
        <v>2828</v>
      </c>
      <c r="E5184" s="455">
        <v>84110</v>
      </c>
      <c r="F5184" s="455">
        <v>6837</v>
      </c>
      <c r="L5184" s="455">
        <v>103</v>
      </c>
      <c r="M5184" s="455">
        <v>234</v>
      </c>
      <c r="N5184" s="455">
        <v>267</v>
      </c>
      <c r="O5184" s="455">
        <v>56</v>
      </c>
    </row>
    <row r="5185" spans="1:18">
      <c r="A5185" s="322" t="s">
        <v>305</v>
      </c>
      <c r="C5185" s="325">
        <v>3100125020</v>
      </c>
      <c r="D5185" s="322" t="s">
        <v>2829</v>
      </c>
      <c r="E5185" s="455">
        <v>9073</v>
      </c>
      <c r="F5185" s="455">
        <v>8013</v>
      </c>
      <c r="G5185" s="455">
        <v>5947</v>
      </c>
      <c r="H5185" s="455">
        <v>4589</v>
      </c>
      <c r="J5185" s="455">
        <v>5</v>
      </c>
      <c r="L5185" s="455">
        <v>3241</v>
      </c>
      <c r="M5185" s="455">
        <v>4313</v>
      </c>
      <c r="N5185" s="455">
        <v>2563</v>
      </c>
      <c r="O5185" s="455">
        <v>3111</v>
      </c>
      <c r="P5185" s="455">
        <v>768</v>
      </c>
      <c r="Q5185" s="455">
        <v>124</v>
      </c>
      <c r="R5185" s="455">
        <v>134</v>
      </c>
    </row>
    <row r="5186" spans="1:18">
      <c r="A5186" s="322" t="s">
        <v>305</v>
      </c>
      <c r="C5186" s="325">
        <v>3100125030</v>
      </c>
      <c r="D5186" s="322" t="s">
        <v>2830</v>
      </c>
      <c r="M5186" s="455">
        <v>8</v>
      </c>
      <c r="Q5186" s="455">
        <v>265</v>
      </c>
      <c r="R5186" s="455">
        <v>375</v>
      </c>
    </row>
    <row r="5187" spans="1:18">
      <c r="A5187" s="322" t="s">
        <v>305</v>
      </c>
      <c r="C5187" s="325">
        <v>3100125080</v>
      </c>
      <c r="D5187" s="322" t="s">
        <v>2831</v>
      </c>
      <c r="G5187" s="455">
        <v>438</v>
      </c>
      <c r="J5187" s="455">
        <v>48</v>
      </c>
      <c r="K5187" s="455">
        <v>1421</v>
      </c>
      <c r="L5187" s="455">
        <v>15495</v>
      </c>
      <c r="M5187" s="455">
        <v>17126</v>
      </c>
      <c r="N5187" s="455">
        <v>21972</v>
      </c>
      <c r="P5187" s="455">
        <v>7</v>
      </c>
      <c r="R5187" s="455">
        <v>3</v>
      </c>
    </row>
    <row r="5188" spans="1:18">
      <c r="A5188" s="322" t="s">
        <v>305</v>
      </c>
      <c r="C5188" s="325">
        <v>3100129000</v>
      </c>
      <c r="D5188" s="322" t="s">
        <v>2832</v>
      </c>
      <c r="G5188" s="455">
        <v>2792</v>
      </c>
      <c r="H5188" s="455">
        <v>6129</v>
      </c>
      <c r="I5188" s="455">
        <v>902</v>
      </c>
      <c r="O5188" s="455">
        <v>29107</v>
      </c>
      <c r="P5188" s="455">
        <v>67841</v>
      </c>
      <c r="Q5188" s="455">
        <v>88611</v>
      </c>
      <c r="R5188" s="455">
        <v>80</v>
      </c>
    </row>
    <row r="5189" spans="1:18">
      <c r="A5189" s="322" t="s">
        <v>305</v>
      </c>
      <c r="C5189" s="325">
        <v>3100129010</v>
      </c>
      <c r="D5189" s="322" t="s">
        <v>2833</v>
      </c>
    </row>
    <row r="5190" spans="1:18">
      <c r="A5190" s="322" t="s">
        <v>305</v>
      </c>
      <c r="C5190" s="325">
        <v>3100129080</v>
      </c>
      <c r="D5190" s="322" t="s">
        <v>2834</v>
      </c>
      <c r="G5190" s="455">
        <v>2792</v>
      </c>
      <c r="H5190" s="455">
        <v>6129</v>
      </c>
      <c r="I5190" s="455">
        <v>902</v>
      </c>
    </row>
    <row r="5191" spans="1:18">
      <c r="A5191" s="322" t="s">
        <v>305</v>
      </c>
      <c r="C5191" s="325">
        <v>3100130000</v>
      </c>
      <c r="D5191" s="322" t="s">
        <v>2835</v>
      </c>
    </row>
    <row r="5192" spans="1:18">
      <c r="A5192" s="322" t="s">
        <v>305</v>
      </c>
      <c r="C5192" s="325">
        <v>3100130010</v>
      </c>
      <c r="D5192" s="322" t="s">
        <v>2836</v>
      </c>
    </row>
    <row r="5193" spans="1:18">
      <c r="A5193" s="322" t="s">
        <v>305</v>
      </c>
      <c r="C5193" s="325">
        <v>3100130080</v>
      </c>
      <c r="D5193" s="322" t="s">
        <v>2837</v>
      </c>
    </row>
    <row r="5194" spans="1:18">
      <c r="A5194" s="322" t="s">
        <v>305</v>
      </c>
      <c r="C5194" s="325">
        <v>3100140000</v>
      </c>
      <c r="D5194" s="322" t="s">
        <v>2838</v>
      </c>
    </row>
    <row r="5195" spans="1:18">
      <c r="A5195" s="322" t="s">
        <v>305</v>
      </c>
      <c r="C5195" s="325">
        <v>3100140010</v>
      </c>
      <c r="D5195" s="322" t="s">
        <v>2839</v>
      </c>
    </row>
    <row r="5196" spans="1:18">
      <c r="A5196" s="322" t="s">
        <v>305</v>
      </c>
      <c r="C5196" s="325">
        <v>3100140080</v>
      </c>
      <c r="D5196" s="322" t="s">
        <v>2840</v>
      </c>
    </row>
    <row r="5197" spans="1:18">
      <c r="A5197" s="322" t="s">
        <v>305</v>
      </c>
      <c r="C5197" s="325">
        <v>3100203000</v>
      </c>
      <c r="D5197" s="322" t="s">
        <v>2841</v>
      </c>
    </row>
    <row r="5198" spans="1:18">
      <c r="A5198" s="322" t="s">
        <v>305</v>
      </c>
      <c r="C5198" s="325">
        <v>3100205000</v>
      </c>
      <c r="D5198" s="322" t="s">
        <v>2842</v>
      </c>
    </row>
    <row r="5199" spans="1:18">
      <c r="A5199" s="322" t="s">
        <v>305</v>
      </c>
      <c r="C5199" s="325">
        <v>3030603000</v>
      </c>
      <c r="D5199" s="322" t="s">
        <v>2843</v>
      </c>
    </row>
    <row r="5200" spans="1:18">
      <c r="A5200" s="322" t="s">
        <v>305</v>
      </c>
      <c r="C5200" s="325">
        <v>3100209000</v>
      </c>
      <c r="D5200" s="322" t="s">
        <v>2844</v>
      </c>
    </row>
    <row r="5201" spans="1:18">
      <c r="A5201" s="322" t="s">
        <v>305</v>
      </c>
      <c r="C5201" s="325">
        <v>3101110000</v>
      </c>
      <c r="D5201" s="322" t="s">
        <v>2845</v>
      </c>
      <c r="R5201" s="455">
        <v>3</v>
      </c>
    </row>
    <row r="5202" spans="1:18">
      <c r="A5202" s="322" t="s">
        <v>305</v>
      </c>
      <c r="C5202" s="325">
        <v>3101111000</v>
      </c>
      <c r="D5202" s="322" t="s">
        <v>2846</v>
      </c>
    </row>
    <row r="5203" spans="1:18">
      <c r="A5203" s="322" t="s">
        <v>305</v>
      </c>
      <c r="C5203" s="325">
        <v>3101114000</v>
      </c>
      <c r="D5203" s="322" t="s">
        <v>2847</v>
      </c>
    </row>
    <row r="5204" spans="1:18">
      <c r="A5204" s="322" t="s">
        <v>305</v>
      </c>
      <c r="C5204" s="325">
        <v>3101114010</v>
      </c>
      <c r="D5204" s="322" t="s">
        <v>2848</v>
      </c>
    </row>
    <row r="5205" spans="1:18">
      <c r="A5205" s="322" t="s">
        <v>305</v>
      </c>
      <c r="C5205" s="325">
        <v>3101114020</v>
      </c>
      <c r="D5205" s="322" t="s">
        <v>2849</v>
      </c>
    </row>
    <row r="5206" spans="1:18">
      <c r="A5206" s="322" t="s">
        <v>305</v>
      </c>
      <c r="C5206" s="325">
        <v>3101114080</v>
      </c>
      <c r="D5206" s="322" t="s">
        <v>2850</v>
      </c>
    </row>
    <row r="5207" spans="1:18">
      <c r="A5207" s="322" t="s">
        <v>305</v>
      </c>
      <c r="C5207" s="325">
        <v>3101117000</v>
      </c>
      <c r="D5207" s="322" t="s">
        <v>2851</v>
      </c>
      <c r="K5207" s="455">
        <v>7792</v>
      </c>
    </row>
    <row r="5208" spans="1:18">
      <c r="A5208" s="322" t="s">
        <v>305</v>
      </c>
      <c r="C5208" s="325">
        <v>3101117010</v>
      </c>
      <c r="D5208" s="322" t="s">
        <v>2852</v>
      </c>
    </row>
    <row r="5209" spans="1:18">
      <c r="A5209" s="322" t="s">
        <v>305</v>
      </c>
      <c r="C5209" s="325">
        <v>3101117080</v>
      </c>
      <c r="D5209" s="322" t="s">
        <v>2853</v>
      </c>
      <c r="K5209" s="455">
        <v>7792</v>
      </c>
    </row>
    <row r="5210" spans="1:18">
      <c r="A5210" s="322" t="s">
        <v>305</v>
      </c>
      <c r="C5210" s="325">
        <v>3101120000</v>
      </c>
      <c r="D5210" s="322" t="s">
        <v>2854</v>
      </c>
      <c r="F5210" s="455">
        <v>13203</v>
      </c>
      <c r="G5210" s="455">
        <v>25345</v>
      </c>
      <c r="H5210" s="455">
        <v>5680</v>
      </c>
      <c r="I5210" s="455">
        <v>15</v>
      </c>
      <c r="J5210" s="455">
        <v>42</v>
      </c>
      <c r="M5210" s="455">
        <v>44</v>
      </c>
      <c r="Q5210" s="455">
        <v>46</v>
      </c>
      <c r="R5210" s="455">
        <v>90</v>
      </c>
    </row>
    <row r="5211" spans="1:18">
      <c r="A5211" s="322" t="s">
        <v>305</v>
      </c>
      <c r="C5211" s="325">
        <v>3101120010</v>
      </c>
      <c r="D5211" s="322" t="s">
        <v>2855</v>
      </c>
      <c r="G5211" s="455">
        <v>36</v>
      </c>
      <c r="H5211" s="455">
        <v>12</v>
      </c>
      <c r="J5211" s="455">
        <v>32</v>
      </c>
      <c r="M5211" s="455">
        <v>43</v>
      </c>
      <c r="Q5211" s="455">
        <v>46</v>
      </c>
    </row>
    <row r="5212" spans="1:18">
      <c r="A5212" s="322" t="s">
        <v>305</v>
      </c>
      <c r="C5212" s="325">
        <v>3101120020</v>
      </c>
      <c r="D5212" s="322" t="s">
        <v>2856</v>
      </c>
    </row>
    <row r="5213" spans="1:18">
      <c r="A5213" s="322" t="s">
        <v>305</v>
      </c>
      <c r="C5213" s="325">
        <v>3101120030</v>
      </c>
      <c r="D5213" s="322" t="s">
        <v>2857</v>
      </c>
    </row>
    <row r="5214" spans="1:18">
      <c r="A5214" s="322" t="s">
        <v>305</v>
      </c>
      <c r="C5214" s="325">
        <v>3101120040</v>
      </c>
      <c r="D5214" s="322" t="s">
        <v>2858</v>
      </c>
      <c r="F5214" s="455">
        <v>13203</v>
      </c>
      <c r="G5214" s="455">
        <v>25309</v>
      </c>
      <c r="H5214" s="455">
        <v>5555</v>
      </c>
      <c r="I5214" s="455">
        <v>5</v>
      </c>
      <c r="J5214" s="455">
        <v>9</v>
      </c>
      <c r="R5214" s="455">
        <v>15</v>
      </c>
    </row>
    <row r="5215" spans="1:18">
      <c r="A5215" s="322" t="s">
        <v>305</v>
      </c>
      <c r="C5215" s="325">
        <v>3101120050</v>
      </c>
      <c r="D5215" s="322" t="s">
        <v>2859</v>
      </c>
      <c r="I5215" s="455">
        <v>10</v>
      </c>
      <c r="J5215" s="455">
        <v>1</v>
      </c>
      <c r="R5215" s="455">
        <v>14</v>
      </c>
    </row>
    <row r="5216" spans="1:18">
      <c r="A5216" s="322" t="s">
        <v>305</v>
      </c>
      <c r="C5216" s="325">
        <v>3101120080</v>
      </c>
      <c r="D5216" s="322" t="s">
        <v>2860</v>
      </c>
      <c r="H5216" s="455">
        <v>113</v>
      </c>
      <c r="M5216" s="455">
        <v>1</v>
      </c>
      <c r="R5216" s="455">
        <v>61</v>
      </c>
    </row>
    <row r="5217" spans="1:18">
      <c r="A5217" s="322" t="s">
        <v>305</v>
      </c>
      <c r="C5217" s="325">
        <v>3101130000</v>
      </c>
      <c r="D5217" s="322" t="s">
        <v>2861</v>
      </c>
      <c r="E5217" s="455">
        <v>151</v>
      </c>
      <c r="F5217" s="455">
        <v>94</v>
      </c>
      <c r="G5217" s="455">
        <v>1</v>
      </c>
      <c r="H5217" s="455">
        <v>20</v>
      </c>
      <c r="J5217" s="455">
        <v>146</v>
      </c>
      <c r="O5217" s="455">
        <v>50</v>
      </c>
    </row>
    <row r="5218" spans="1:18">
      <c r="A5218" s="322" t="s">
        <v>305</v>
      </c>
      <c r="C5218" s="325">
        <v>3102100000</v>
      </c>
      <c r="D5218" s="322" t="s">
        <v>2862</v>
      </c>
      <c r="E5218" s="455">
        <v>50</v>
      </c>
      <c r="F5218" s="455">
        <v>3569</v>
      </c>
      <c r="G5218" s="455">
        <v>39</v>
      </c>
      <c r="H5218" s="455">
        <v>777</v>
      </c>
      <c r="I5218" s="455">
        <v>259</v>
      </c>
      <c r="J5218" s="455">
        <v>99</v>
      </c>
      <c r="L5218" s="455">
        <v>1808</v>
      </c>
      <c r="M5218" s="455">
        <v>183</v>
      </c>
      <c r="N5218" s="455">
        <v>12</v>
      </c>
      <c r="P5218" s="455">
        <v>1</v>
      </c>
      <c r="Q5218" s="455">
        <v>179</v>
      </c>
      <c r="R5218" s="455">
        <v>21</v>
      </c>
    </row>
    <row r="5219" spans="1:18">
      <c r="A5219" s="322" t="s">
        <v>305</v>
      </c>
      <c r="C5219" s="325">
        <v>3102100010</v>
      </c>
      <c r="D5219" s="322" t="s">
        <v>2863</v>
      </c>
      <c r="E5219" s="455">
        <v>50</v>
      </c>
      <c r="F5219" s="455">
        <v>3569</v>
      </c>
      <c r="G5219" s="455">
        <v>39</v>
      </c>
      <c r="H5219" s="455">
        <v>463</v>
      </c>
      <c r="I5219" s="455">
        <v>111</v>
      </c>
      <c r="J5219" s="455">
        <v>81</v>
      </c>
      <c r="L5219" s="455">
        <v>1263</v>
      </c>
      <c r="M5219" s="455">
        <v>109</v>
      </c>
      <c r="N5219" s="455">
        <v>12</v>
      </c>
      <c r="Q5219" s="455">
        <v>179</v>
      </c>
      <c r="R5219" s="455">
        <v>21</v>
      </c>
    </row>
    <row r="5220" spans="1:18">
      <c r="A5220" s="322" t="s">
        <v>305</v>
      </c>
      <c r="C5220" s="325">
        <v>3102100020</v>
      </c>
      <c r="D5220" s="322" t="s">
        <v>2864</v>
      </c>
      <c r="H5220" s="455">
        <v>80</v>
      </c>
      <c r="I5220" s="455">
        <v>148</v>
      </c>
    </row>
    <row r="5221" spans="1:18">
      <c r="A5221" s="322" t="s">
        <v>305</v>
      </c>
      <c r="C5221" s="325">
        <v>3102100080</v>
      </c>
      <c r="D5221" s="322" t="s">
        <v>2865</v>
      </c>
      <c r="H5221" s="455">
        <v>234</v>
      </c>
      <c r="J5221" s="455">
        <v>18</v>
      </c>
      <c r="L5221" s="455">
        <v>545</v>
      </c>
      <c r="M5221" s="455">
        <v>74</v>
      </c>
      <c r="P5221" s="455">
        <v>1</v>
      </c>
    </row>
    <row r="5222" spans="1:18">
      <c r="A5222" s="322" t="s">
        <v>305</v>
      </c>
      <c r="C5222" s="325">
        <v>3103110000</v>
      </c>
      <c r="D5222" s="322" t="s">
        <v>2866</v>
      </c>
    </row>
    <row r="5223" spans="1:18">
      <c r="A5223" s="322" t="s">
        <v>305</v>
      </c>
      <c r="C5223" s="325">
        <v>3103123000</v>
      </c>
      <c r="D5223" s="322" t="s">
        <v>2867</v>
      </c>
    </row>
    <row r="5224" spans="1:18">
      <c r="A5224" s="322" t="s">
        <v>305</v>
      </c>
      <c r="C5224" s="325">
        <v>3103125000</v>
      </c>
      <c r="D5224" s="322" t="s">
        <v>2868</v>
      </c>
    </row>
    <row r="5225" spans="1:18">
      <c r="A5225" s="322" t="s">
        <v>305</v>
      </c>
      <c r="C5225" s="325">
        <v>3103127000</v>
      </c>
      <c r="D5225" s="322" t="s">
        <v>2869</v>
      </c>
      <c r="E5225" s="455">
        <v>142</v>
      </c>
      <c r="F5225" s="455">
        <v>276</v>
      </c>
      <c r="J5225" s="455">
        <v>4912</v>
      </c>
      <c r="N5225" s="455">
        <v>113</v>
      </c>
      <c r="O5225" s="455">
        <v>20</v>
      </c>
      <c r="R5225" s="455">
        <v>8747</v>
      </c>
    </row>
    <row r="5226" spans="1:18">
      <c r="A5226" s="322" t="s">
        <v>305</v>
      </c>
      <c r="C5226" s="325">
        <v>3103129000</v>
      </c>
      <c r="D5226" s="322" t="s">
        <v>2870</v>
      </c>
      <c r="E5226" s="455">
        <v>60403</v>
      </c>
      <c r="F5226" s="455">
        <v>76377</v>
      </c>
      <c r="G5226" s="455">
        <v>86839</v>
      </c>
      <c r="H5226" s="455">
        <v>85539</v>
      </c>
      <c r="I5226" s="455">
        <v>94857</v>
      </c>
      <c r="J5226" s="455">
        <v>68292</v>
      </c>
      <c r="K5226" s="455">
        <v>56823</v>
      </c>
      <c r="L5226" s="455">
        <v>53478</v>
      </c>
      <c r="M5226" s="455">
        <v>57052</v>
      </c>
      <c r="N5226" s="455">
        <v>47551</v>
      </c>
      <c r="O5226" s="455">
        <v>32499</v>
      </c>
      <c r="P5226" s="455">
        <v>33470</v>
      </c>
      <c r="Q5226" s="455">
        <v>34224</v>
      </c>
      <c r="R5226" s="455">
        <v>36538</v>
      </c>
    </row>
    <row r="5227" spans="1:18">
      <c r="A5227" s="322" t="s">
        <v>305</v>
      </c>
      <c r="C5227" s="325">
        <v>3109110000</v>
      </c>
      <c r="D5227" s="322" t="s">
        <v>2871</v>
      </c>
      <c r="E5227" s="455">
        <v>34500</v>
      </c>
      <c r="F5227" s="455">
        <v>33670</v>
      </c>
      <c r="R5227" s="455">
        <v>1</v>
      </c>
    </row>
    <row r="5228" spans="1:18">
      <c r="A5228" s="322" t="s">
        <v>305</v>
      </c>
      <c r="C5228" s="325">
        <v>3109123000</v>
      </c>
      <c r="D5228" s="322" t="s">
        <v>2872</v>
      </c>
      <c r="E5228" s="455">
        <v>25065</v>
      </c>
      <c r="F5228" s="455">
        <v>15544</v>
      </c>
      <c r="G5228" s="455">
        <v>12964</v>
      </c>
      <c r="H5228" s="455">
        <v>10839</v>
      </c>
      <c r="I5228" s="455">
        <v>8895</v>
      </c>
      <c r="J5228" s="455">
        <v>12663</v>
      </c>
      <c r="K5228" s="455">
        <v>8050</v>
      </c>
      <c r="L5228" s="455">
        <v>8879</v>
      </c>
      <c r="M5228" s="455">
        <v>12144</v>
      </c>
      <c r="N5228" s="455">
        <v>13903</v>
      </c>
      <c r="O5228" s="455">
        <v>11345</v>
      </c>
      <c r="P5228" s="455">
        <v>12611</v>
      </c>
      <c r="Q5228" s="455">
        <v>18478</v>
      </c>
      <c r="R5228" s="455">
        <v>16866</v>
      </c>
    </row>
    <row r="5229" spans="1:18">
      <c r="A5229" s="322" t="s">
        <v>305</v>
      </c>
      <c r="C5229" s="325">
        <v>3109123010</v>
      </c>
      <c r="D5229" s="322" t="s">
        <v>2873</v>
      </c>
      <c r="E5229" s="455">
        <v>15675</v>
      </c>
      <c r="F5229" s="455">
        <v>13080</v>
      </c>
      <c r="G5229" s="455">
        <v>12922</v>
      </c>
      <c r="H5229" s="455">
        <v>10646</v>
      </c>
      <c r="I5229" s="455">
        <v>8683</v>
      </c>
      <c r="J5229" s="455">
        <v>8854</v>
      </c>
      <c r="K5229" s="455">
        <v>7972</v>
      </c>
      <c r="L5229" s="455">
        <v>5990</v>
      </c>
      <c r="M5229" s="455">
        <v>7603</v>
      </c>
      <c r="N5229" s="455">
        <v>9317</v>
      </c>
      <c r="O5229" s="455">
        <v>7399</v>
      </c>
      <c r="P5229" s="455">
        <v>8284</v>
      </c>
      <c r="Q5229" s="455">
        <v>13152</v>
      </c>
      <c r="R5229" s="455">
        <v>11622</v>
      </c>
    </row>
    <row r="5230" spans="1:18">
      <c r="A5230" s="322" t="s">
        <v>305</v>
      </c>
      <c r="C5230" s="325">
        <v>3109123020</v>
      </c>
      <c r="D5230" s="322" t="s">
        <v>2874</v>
      </c>
      <c r="E5230" s="455">
        <v>50</v>
      </c>
      <c r="G5230" s="455">
        <v>42</v>
      </c>
      <c r="H5230" s="455">
        <v>176</v>
      </c>
      <c r="I5230" s="455">
        <v>204</v>
      </c>
      <c r="J5230" s="455">
        <v>137</v>
      </c>
      <c r="K5230" s="455">
        <v>2</v>
      </c>
      <c r="L5230" s="455">
        <v>954</v>
      </c>
      <c r="M5230" s="455">
        <v>1553</v>
      </c>
      <c r="N5230" s="455">
        <v>1084</v>
      </c>
      <c r="O5230" s="455">
        <v>680</v>
      </c>
      <c r="P5230" s="455">
        <v>985</v>
      </c>
      <c r="Q5230" s="455">
        <v>878</v>
      </c>
      <c r="R5230" s="455">
        <v>776</v>
      </c>
    </row>
    <row r="5231" spans="1:18">
      <c r="A5231" s="322" t="s">
        <v>305</v>
      </c>
      <c r="C5231" s="325">
        <v>3109123030</v>
      </c>
      <c r="D5231" s="322" t="s">
        <v>2875</v>
      </c>
      <c r="E5231" s="455">
        <v>104</v>
      </c>
      <c r="F5231" s="455">
        <v>2464</v>
      </c>
      <c r="I5231" s="455">
        <v>8</v>
      </c>
      <c r="J5231" s="455">
        <v>2048</v>
      </c>
      <c r="L5231" s="455">
        <v>1591</v>
      </c>
      <c r="M5231" s="455">
        <v>2354</v>
      </c>
      <c r="N5231" s="455">
        <v>3502</v>
      </c>
      <c r="O5231" s="455">
        <v>3266</v>
      </c>
      <c r="P5231" s="455">
        <v>3342</v>
      </c>
      <c r="Q5231" s="455">
        <v>4448</v>
      </c>
      <c r="R5231" s="455">
        <v>4468</v>
      </c>
    </row>
    <row r="5232" spans="1:18">
      <c r="A5232" s="322" t="s">
        <v>305</v>
      </c>
      <c r="C5232" s="325">
        <v>3109123080</v>
      </c>
      <c r="D5232" s="322" t="s">
        <v>2876</v>
      </c>
      <c r="E5232" s="455">
        <v>9236</v>
      </c>
      <c r="H5232" s="455">
        <v>17</v>
      </c>
      <c r="J5232" s="455">
        <v>1624</v>
      </c>
      <c r="K5232" s="455">
        <v>76</v>
      </c>
      <c r="L5232" s="455">
        <v>344</v>
      </c>
      <c r="M5232" s="455">
        <v>634</v>
      </c>
    </row>
    <row r="5233" spans="1:18">
      <c r="A5233" s="322" t="s">
        <v>305</v>
      </c>
      <c r="C5233" s="325">
        <v>3109125000</v>
      </c>
      <c r="D5233" s="322" t="s">
        <v>2877</v>
      </c>
      <c r="E5233" s="455">
        <v>5710</v>
      </c>
      <c r="F5233" s="455">
        <v>21156</v>
      </c>
      <c r="G5233" s="455">
        <v>21356</v>
      </c>
      <c r="H5233" s="455">
        <v>20788</v>
      </c>
      <c r="I5233" s="455">
        <v>1434</v>
      </c>
      <c r="J5233" s="455">
        <v>7365</v>
      </c>
      <c r="K5233" s="455">
        <v>2958</v>
      </c>
      <c r="L5233" s="455">
        <v>4001</v>
      </c>
      <c r="M5233" s="455">
        <v>4704</v>
      </c>
      <c r="N5233" s="455">
        <v>5005</v>
      </c>
      <c r="O5233" s="455">
        <v>2288</v>
      </c>
      <c r="P5233" s="455">
        <v>7440</v>
      </c>
      <c r="Q5233" s="455">
        <v>6569</v>
      </c>
      <c r="R5233" s="455">
        <v>8076</v>
      </c>
    </row>
    <row r="5234" spans="1:18">
      <c r="A5234" s="322" t="s">
        <v>305</v>
      </c>
      <c r="C5234" s="325">
        <v>3109125010</v>
      </c>
      <c r="D5234" s="322" t="s">
        <v>2878</v>
      </c>
      <c r="E5234" s="455">
        <v>5290</v>
      </c>
      <c r="F5234" s="455">
        <v>20574</v>
      </c>
      <c r="G5234" s="455">
        <v>21257</v>
      </c>
      <c r="H5234" s="455">
        <v>20716</v>
      </c>
      <c r="I5234" s="455">
        <v>1430</v>
      </c>
      <c r="J5234" s="455">
        <v>3722</v>
      </c>
      <c r="K5234" s="455">
        <v>1277</v>
      </c>
      <c r="L5234" s="455">
        <v>3332</v>
      </c>
      <c r="M5234" s="455">
        <v>4091</v>
      </c>
      <c r="N5234" s="455">
        <v>4204</v>
      </c>
      <c r="O5234" s="455">
        <v>902</v>
      </c>
      <c r="P5234" s="455">
        <v>3842</v>
      </c>
      <c r="Q5234" s="455">
        <v>1234</v>
      </c>
      <c r="R5234" s="455">
        <v>1776</v>
      </c>
    </row>
    <row r="5235" spans="1:18">
      <c r="A5235" s="322" t="s">
        <v>305</v>
      </c>
      <c r="C5235" s="325">
        <v>3109125020</v>
      </c>
      <c r="D5235" s="322" t="s">
        <v>2879</v>
      </c>
      <c r="F5235" s="455">
        <v>180</v>
      </c>
      <c r="H5235" s="455">
        <v>68</v>
      </c>
      <c r="J5235" s="455">
        <v>282</v>
      </c>
      <c r="Q5235" s="455">
        <v>12</v>
      </c>
    </row>
    <row r="5236" spans="1:18">
      <c r="A5236" s="322" t="s">
        <v>305</v>
      </c>
      <c r="C5236" s="325">
        <v>3109125030</v>
      </c>
      <c r="D5236" s="322" t="s">
        <v>2880</v>
      </c>
      <c r="F5236" s="455">
        <v>309</v>
      </c>
      <c r="G5236" s="455">
        <v>99</v>
      </c>
      <c r="H5236" s="455">
        <v>4</v>
      </c>
      <c r="I5236" s="455">
        <v>4</v>
      </c>
      <c r="J5236" s="455">
        <v>1</v>
      </c>
    </row>
    <row r="5237" spans="1:18">
      <c r="A5237" s="322" t="s">
        <v>305</v>
      </c>
      <c r="C5237" s="325">
        <v>3109125040</v>
      </c>
      <c r="D5237" s="322" t="s">
        <v>2881</v>
      </c>
      <c r="J5237" s="455">
        <v>80</v>
      </c>
    </row>
    <row r="5238" spans="1:18">
      <c r="A5238" s="322" t="s">
        <v>305</v>
      </c>
      <c r="C5238" s="325">
        <v>3109125080</v>
      </c>
      <c r="D5238" s="322" t="s">
        <v>2882</v>
      </c>
      <c r="E5238" s="455">
        <v>420</v>
      </c>
      <c r="F5238" s="455">
        <v>93</v>
      </c>
      <c r="J5238" s="455">
        <v>3280</v>
      </c>
      <c r="K5238" s="455">
        <v>1681</v>
      </c>
      <c r="L5238" s="455">
        <v>669</v>
      </c>
      <c r="M5238" s="455">
        <v>613</v>
      </c>
      <c r="N5238" s="455">
        <v>801</v>
      </c>
      <c r="O5238" s="455">
        <v>1386</v>
      </c>
      <c r="P5238" s="455">
        <v>3598</v>
      </c>
      <c r="Q5238" s="455">
        <v>5323</v>
      </c>
      <c r="R5238" s="455">
        <v>6300</v>
      </c>
    </row>
    <row r="5239" spans="1:18">
      <c r="A5239" s="322" t="s">
        <v>305</v>
      </c>
      <c r="C5239" s="325">
        <v>3109130000</v>
      </c>
      <c r="D5239" s="322" t="s">
        <v>2883</v>
      </c>
      <c r="E5239" s="455">
        <v>45226</v>
      </c>
      <c r="F5239" s="455">
        <v>44962</v>
      </c>
      <c r="G5239" s="455">
        <v>381</v>
      </c>
      <c r="H5239" s="455">
        <v>401</v>
      </c>
      <c r="I5239" s="455">
        <v>16</v>
      </c>
      <c r="J5239" s="455">
        <v>7456</v>
      </c>
      <c r="K5239" s="455">
        <v>98</v>
      </c>
      <c r="L5239" s="455">
        <v>9399</v>
      </c>
      <c r="M5239" s="455">
        <v>4614</v>
      </c>
      <c r="N5239" s="455">
        <v>5196</v>
      </c>
      <c r="O5239" s="455">
        <v>209616</v>
      </c>
      <c r="P5239" s="455">
        <v>5370</v>
      </c>
      <c r="Q5239" s="455">
        <v>1610052</v>
      </c>
      <c r="R5239" s="455">
        <v>6334</v>
      </c>
    </row>
    <row r="5240" spans="1:18">
      <c r="A5240" s="322" t="s">
        <v>305</v>
      </c>
      <c r="C5240" s="325">
        <v>3109130010</v>
      </c>
      <c r="D5240" s="322" t="s">
        <v>2884</v>
      </c>
      <c r="G5240" s="455">
        <v>12</v>
      </c>
      <c r="H5240" s="455">
        <v>12</v>
      </c>
      <c r="I5240" s="455">
        <v>5</v>
      </c>
      <c r="L5240" s="455">
        <v>401</v>
      </c>
      <c r="M5240" s="455">
        <v>245</v>
      </c>
      <c r="N5240" s="455">
        <v>199</v>
      </c>
      <c r="O5240" s="455">
        <v>215</v>
      </c>
      <c r="P5240" s="455">
        <v>441</v>
      </c>
      <c r="Q5240" s="455">
        <v>238</v>
      </c>
      <c r="R5240" s="455">
        <v>192</v>
      </c>
    </row>
    <row r="5241" spans="1:18">
      <c r="A5241" s="322" t="s">
        <v>305</v>
      </c>
      <c r="C5241" s="325">
        <v>3109130020</v>
      </c>
      <c r="D5241" s="322" t="s">
        <v>2885</v>
      </c>
      <c r="E5241" s="455">
        <v>50</v>
      </c>
      <c r="F5241" s="455">
        <v>288</v>
      </c>
      <c r="G5241" s="455">
        <v>191</v>
      </c>
      <c r="J5241" s="455">
        <v>7452</v>
      </c>
      <c r="L5241" s="455">
        <v>2422</v>
      </c>
      <c r="M5241" s="455">
        <v>1588</v>
      </c>
      <c r="N5241" s="455">
        <v>1898</v>
      </c>
      <c r="O5241" s="455">
        <v>4993</v>
      </c>
      <c r="P5241" s="455">
        <v>2109</v>
      </c>
      <c r="Q5241" s="455">
        <v>2187</v>
      </c>
      <c r="R5241" s="455">
        <v>595</v>
      </c>
    </row>
    <row r="5242" spans="1:18">
      <c r="A5242" s="322" t="s">
        <v>305</v>
      </c>
      <c r="C5242" s="325">
        <v>3109130030</v>
      </c>
      <c r="D5242" s="322" t="s">
        <v>2886</v>
      </c>
      <c r="F5242" s="455">
        <v>109</v>
      </c>
      <c r="G5242" s="455">
        <v>176</v>
      </c>
      <c r="H5242" s="455">
        <v>386</v>
      </c>
      <c r="I5242" s="455">
        <v>8</v>
      </c>
      <c r="J5242" s="455">
        <v>4</v>
      </c>
      <c r="M5242" s="455">
        <v>29</v>
      </c>
      <c r="O5242" s="455">
        <v>128649</v>
      </c>
      <c r="Q5242" s="455">
        <v>519593</v>
      </c>
      <c r="R5242" s="455">
        <v>22</v>
      </c>
    </row>
    <row r="5243" spans="1:18">
      <c r="A5243" s="322" t="s">
        <v>305</v>
      </c>
      <c r="C5243" s="325">
        <v>3109130040</v>
      </c>
      <c r="D5243" s="322" t="s">
        <v>2887</v>
      </c>
      <c r="I5243" s="455">
        <v>1</v>
      </c>
      <c r="R5243" s="455">
        <v>4</v>
      </c>
    </row>
    <row r="5244" spans="1:18">
      <c r="A5244" s="322" t="s">
        <v>305</v>
      </c>
      <c r="C5244" s="325">
        <v>3109130050</v>
      </c>
      <c r="D5244" s="322" t="s">
        <v>2888</v>
      </c>
      <c r="I5244" s="455">
        <v>2</v>
      </c>
      <c r="Q5244" s="455">
        <v>20</v>
      </c>
      <c r="R5244" s="455">
        <v>16</v>
      </c>
    </row>
    <row r="5245" spans="1:18">
      <c r="A5245" s="322" t="s">
        <v>305</v>
      </c>
      <c r="C5245" s="325">
        <v>3109130060</v>
      </c>
      <c r="D5245" s="322" t="s">
        <v>2889</v>
      </c>
      <c r="R5245" s="455">
        <v>13</v>
      </c>
    </row>
    <row r="5246" spans="1:18">
      <c r="A5246" s="322" t="s">
        <v>305</v>
      </c>
      <c r="C5246" s="325">
        <v>3109130070</v>
      </c>
      <c r="D5246" s="322" t="s">
        <v>2890</v>
      </c>
    </row>
    <row r="5247" spans="1:18">
      <c r="A5247" s="322" t="s">
        <v>305</v>
      </c>
      <c r="C5247" s="325">
        <v>3109130080</v>
      </c>
      <c r="D5247" s="322" t="s">
        <v>2891</v>
      </c>
      <c r="E5247" s="455">
        <v>45176</v>
      </c>
      <c r="F5247" s="455">
        <v>44565</v>
      </c>
      <c r="G5247" s="455">
        <v>2</v>
      </c>
      <c r="H5247" s="455">
        <v>3</v>
      </c>
      <c r="K5247" s="455">
        <v>98</v>
      </c>
      <c r="L5247" s="455">
        <v>6576</v>
      </c>
      <c r="M5247" s="455">
        <v>2752</v>
      </c>
      <c r="N5247" s="455">
        <v>3099</v>
      </c>
      <c r="O5247" s="455">
        <v>75759</v>
      </c>
      <c r="P5247" s="455">
        <v>2820</v>
      </c>
      <c r="Q5247" s="455">
        <v>1088014</v>
      </c>
      <c r="R5247" s="455">
        <v>5492</v>
      </c>
    </row>
    <row r="5248" spans="1:18">
      <c r="A5248" s="322" t="s">
        <v>305</v>
      </c>
      <c r="C5248" s="325">
        <v>3109143000</v>
      </c>
      <c r="D5248" s="322" t="s">
        <v>2892</v>
      </c>
    </row>
    <row r="5249" spans="1:17">
      <c r="A5249" s="322" t="s">
        <v>305</v>
      </c>
      <c r="C5249" s="325">
        <v>3109143010</v>
      </c>
      <c r="D5249" s="322" t="s">
        <v>2893</v>
      </c>
    </row>
    <row r="5250" spans="1:17">
      <c r="A5250" s="322" t="s">
        <v>305</v>
      </c>
      <c r="C5250" s="325">
        <v>3109143080</v>
      </c>
      <c r="D5250" s="322" t="s">
        <v>2894</v>
      </c>
    </row>
    <row r="5251" spans="1:17">
      <c r="A5251" s="322" t="s">
        <v>305</v>
      </c>
      <c r="C5251" s="325">
        <v>3109145000</v>
      </c>
      <c r="D5251" s="322" t="s">
        <v>2895</v>
      </c>
      <c r="M5251" s="455">
        <v>105</v>
      </c>
      <c r="Q5251" s="455">
        <v>5</v>
      </c>
    </row>
    <row r="5252" spans="1:17">
      <c r="A5252" s="322" t="s">
        <v>305</v>
      </c>
      <c r="C5252" s="325">
        <v>3212110000</v>
      </c>
      <c r="D5252" s="322" t="s">
        <v>2896</v>
      </c>
    </row>
    <row r="5253" spans="1:17">
      <c r="A5253" s="322" t="s">
        <v>305</v>
      </c>
      <c r="C5253" s="325">
        <v>3212120000</v>
      </c>
      <c r="D5253" s="322" t="s">
        <v>2897</v>
      </c>
    </row>
    <row r="5254" spans="1:17">
      <c r="A5254" s="322" t="s">
        <v>305</v>
      </c>
      <c r="C5254" s="325">
        <v>3212133000</v>
      </c>
      <c r="D5254" s="322" t="s">
        <v>2898</v>
      </c>
    </row>
    <row r="5255" spans="1:17">
      <c r="A5255" s="322" t="s">
        <v>305</v>
      </c>
      <c r="C5255" s="325">
        <v>3212135100</v>
      </c>
      <c r="D5255" s="322" t="s">
        <v>2899</v>
      </c>
    </row>
    <row r="5256" spans="1:17">
      <c r="A5256" s="322" t="s">
        <v>305</v>
      </c>
      <c r="C5256" s="325">
        <v>3212135300</v>
      </c>
      <c r="D5256" s="322" t="s">
        <v>2900</v>
      </c>
    </row>
    <row r="5257" spans="1:17">
      <c r="A5257" s="322" t="s">
        <v>305</v>
      </c>
      <c r="C5257" s="325">
        <v>3212135500</v>
      </c>
      <c r="D5257" s="322" t="s">
        <v>2901</v>
      </c>
    </row>
    <row r="5258" spans="1:17">
      <c r="A5258" s="322" t="s">
        <v>305</v>
      </c>
      <c r="C5258" s="325">
        <v>3212140000</v>
      </c>
      <c r="D5258" s="322" t="s">
        <v>2902</v>
      </c>
    </row>
    <row r="5259" spans="1:17">
      <c r="A5259" s="322" t="s">
        <v>305</v>
      </c>
      <c r="C5259" s="325">
        <v>3213100000</v>
      </c>
      <c r="D5259" s="322" t="s">
        <v>2903</v>
      </c>
    </row>
    <row r="5260" spans="1:17">
      <c r="A5260" s="322" t="s">
        <v>305</v>
      </c>
      <c r="C5260" s="325">
        <v>3213100010</v>
      </c>
      <c r="D5260" s="322" t="s">
        <v>2904</v>
      </c>
    </row>
    <row r="5261" spans="1:17">
      <c r="A5261" s="322" t="s">
        <v>305</v>
      </c>
      <c r="C5261" s="325">
        <v>3213100080</v>
      </c>
      <c r="D5261" s="322" t="s">
        <v>2905</v>
      </c>
    </row>
    <row r="5262" spans="1:17">
      <c r="A5262" s="322" t="s">
        <v>305</v>
      </c>
      <c r="C5262" s="325">
        <v>3220131000</v>
      </c>
      <c r="D5262" s="322" t="s">
        <v>2906</v>
      </c>
    </row>
    <row r="5263" spans="1:17">
      <c r="A5263" s="322" t="s">
        <v>305</v>
      </c>
      <c r="C5263" s="325">
        <v>3220200000</v>
      </c>
      <c r="D5263" s="322" t="s">
        <v>2907</v>
      </c>
    </row>
    <row r="5264" spans="1:17">
      <c r="A5264" s="322" t="s">
        <v>305</v>
      </c>
      <c r="C5264" s="325">
        <v>3230113700</v>
      </c>
      <c r="D5264" s="322" t="s">
        <v>2908</v>
      </c>
    </row>
    <row r="5265" spans="1:18">
      <c r="A5265" s="322" t="s">
        <v>305</v>
      </c>
      <c r="C5265" s="325">
        <v>3230130000</v>
      </c>
      <c r="D5265" s="322" t="s">
        <v>2909</v>
      </c>
    </row>
    <row r="5266" spans="1:18">
      <c r="A5266" s="322" t="s">
        <v>305</v>
      </c>
      <c r="C5266" s="325">
        <v>3230140000</v>
      </c>
      <c r="D5266" s="322" t="s">
        <v>2910</v>
      </c>
    </row>
    <row r="5267" spans="1:18">
      <c r="A5267" s="322" t="s">
        <v>305</v>
      </c>
      <c r="C5267" s="325">
        <v>3230151000</v>
      </c>
      <c r="D5267" s="322" t="s">
        <v>2911</v>
      </c>
    </row>
    <row r="5268" spans="1:18">
      <c r="A5268" s="322" t="s">
        <v>305</v>
      </c>
      <c r="C5268" s="325">
        <v>3230155000</v>
      </c>
      <c r="D5268" s="322" t="s">
        <v>2912</v>
      </c>
    </row>
    <row r="5269" spans="1:18">
      <c r="A5269" s="322" t="s">
        <v>305</v>
      </c>
      <c r="C5269" s="325">
        <v>3230158000</v>
      </c>
      <c r="D5269" s="322" t="s">
        <v>2913</v>
      </c>
    </row>
    <row r="5270" spans="1:18">
      <c r="A5270" s="322" t="s">
        <v>305</v>
      </c>
      <c r="C5270" s="325">
        <v>3230159000</v>
      </c>
      <c r="D5270" s="322" t="s">
        <v>2914</v>
      </c>
    </row>
    <row r="5271" spans="1:18">
      <c r="A5271" s="322" t="s">
        <v>305</v>
      </c>
      <c r="C5271" s="325">
        <v>3230160000</v>
      </c>
      <c r="D5271" s="322" t="s">
        <v>2915</v>
      </c>
    </row>
    <row r="5272" spans="1:18">
      <c r="A5272" s="322" t="s">
        <v>305</v>
      </c>
      <c r="C5272" s="325">
        <v>3240120000</v>
      </c>
      <c r="D5272" s="322" t="s">
        <v>2916</v>
      </c>
      <c r="E5272" s="455">
        <v>174240</v>
      </c>
      <c r="F5272" s="455">
        <v>131960</v>
      </c>
      <c r="G5272" s="455">
        <v>185420</v>
      </c>
      <c r="H5272" s="455">
        <v>106709</v>
      </c>
      <c r="I5272" s="455">
        <v>98174</v>
      </c>
      <c r="J5272" s="455">
        <v>47702</v>
      </c>
      <c r="K5272" s="455">
        <v>50854</v>
      </c>
      <c r="L5272" s="455">
        <v>56785</v>
      </c>
      <c r="M5272" s="455">
        <v>39869</v>
      </c>
      <c r="N5272" s="455">
        <v>31796</v>
      </c>
      <c r="O5272" s="455">
        <v>24212</v>
      </c>
      <c r="P5272" s="455">
        <v>17898</v>
      </c>
      <c r="Q5272" s="455">
        <v>11765</v>
      </c>
      <c r="R5272" s="455">
        <v>7854</v>
      </c>
    </row>
    <row r="5273" spans="1:18">
      <c r="A5273" s="322" t="s">
        <v>305</v>
      </c>
      <c r="C5273" s="325">
        <v>3240130000</v>
      </c>
      <c r="D5273" s="322" t="s">
        <v>2917</v>
      </c>
    </row>
    <row r="5274" spans="1:18">
      <c r="A5274" s="322" t="s">
        <v>305</v>
      </c>
      <c r="C5274" s="325">
        <v>3240200000</v>
      </c>
      <c r="D5274" s="322" t="s">
        <v>2918</v>
      </c>
    </row>
    <row r="5275" spans="1:18">
      <c r="A5275" s="322" t="s">
        <v>305</v>
      </c>
      <c r="C5275" s="325">
        <v>3240310000</v>
      </c>
      <c r="D5275" s="322" t="s">
        <v>2919</v>
      </c>
    </row>
    <row r="5276" spans="1:18">
      <c r="A5276" s="322" t="s">
        <v>305</v>
      </c>
      <c r="C5276" s="325">
        <v>3240392000</v>
      </c>
      <c r="D5276" s="322" t="s">
        <v>2920</v>
      </c>
    </row>
    <row r="5277" spans="1:18">
      <c r="A5277" s="322" t="s">
        <v>305</v>
      </c>
      <c r="C5277" s="325">
        <v>3240394000</v>
      </c>
      <c r="D5277" s="322" t="s">
        <v>2921</v>
      </c>
    </row>
    <row r="5278" spans="1:18">
      <c r="A5278" s="322" t="s">
        <v>305</v>
      </c>
      <c r="C5278" s="325">
        <v>3240399000</v>
      </c>
      <c r="D5278" s="322" t="s">
        <v>2922</v>
      </c>
    </row>
    <row r="5279" spans="1:18">
      <c r="A5279" s="322" t="s">
        <v>305</v>
      </c>
      <c r="C5279" s="325">
        <v>3240421000</v>
      </c>
      <c r="D5279" s="322" t="s">
        <v>2923</v>
      </c>
    </row>
    <row r="5280" spans="1:18">
      <c r="A5280" s="322" t="s">
        <v>305</v>
      </c>
      <c r="C5280" s="325">
        <v>3250113000</v>
      </c>
      <c r="D5280" s="322" t="s">
        <v>2924</v>
      </c>
    </row>
    <row r="5281" spans="1:9">
      <c r="A5281" s="322" t="s">
        <v>305</v>
      </c>
      <c r="C5281" s="325">
        <v>3250115000</v>
      </c>
      <c r="D5281" s="322" t="s">
        <v>2925</v>
      </c>
    </row>
    <row r="5282" spans="1:9">
      <c r="A5282" s="322" t="s">
        <v>305</v>
      </c>
      <c r="C5282" s="325">
        <v>3250131700</v>
      </c>
      <c r="D5282" s="322" t="s">
        <v>2926</v>
      </c>
    </row>
    <row r="5283" spans="1:9">
      <c r="A5283" s="322" t="s">
        <v>305</v>
      </c>
      <c r="C5283" s="325">
        <v>3250133500</v>
      </c>
      <c r="D5283" s="322" t="s">
        <v>2927</v>
      </c>
      <c r="G5283" s="455">
        <v>3170</v>
      </c>
      <c r="H5283" s="455">
        <v>3754</v>
      </c>
      <c r="I5283" s="455">
        <v>2532</v>
      </c>
    </row>
    <row r="5284" spans="1:9">
      <c r="A5284" s="322" t="s">
        <v>305</v>
      </c>
      <c r="C5284" s="325">
        <v>3250137000</v>
      </c>
      <c r="D5284" s="322" t="s">
        <v>2928</v>
      </c>
    </row>
    <row r="5285" spans="1:9">
      <c r="A5285" s="322" t="s">
        <v>305</v>
      </c>
      <c r="C5285" s="325">
        <v>3250137900</v>
      </c>
      <c r="D5285" s="322" t="s">
        <v>2929</v>
      </c>
    </row>
    <row r="5286" spans="1:9">
      <c r="A5286" s="322" t="s">
        <v>305</v>
      </c>
      <c r="C5286" s="325">
        <v>3250137910</v>
      </c>
      <c r="D5286" s="322" t="s">
        <v>2930</v>
      </c>
    </row>
    <row r="5287" spans="1:9">
      <c r="A5287" s="322" t="s">
        <v>305</v>
      </c>
      <c r="C5287" s="325">
        <v>3250137980</v>
      </c>
      <c r="D5287" s="322" t="s">
        <v>2931</v>
      </c>
    </row>
    <row r="5288" spans="1:9">
      <c r="A5288" s="322" t="s">
        <v>305</v>
      </c>
      <c r="C5288" s="325">
        <v>3250213000</v>
      </c>
      <c r="D5288" s="322" t="s">
        <v>2932</v>
      </c>
      <c r="F5288" s="455">
        <v>2960</v>
      </c>
    </row>
    <row r="5289" spans="1:9">
      <c r="A5289" s="322" t="s">
        <v>305</v>
      </c>
      <c r="C5289" s="325">
        <v>3250218000</v>
      </c>
      <c r="D5289" s="322" t="s">
        <v>2933</v>
      </c>
    </row>
    <row r="5290" spans="1:9">
      <c r="A5290" s="322" t="s">
        <v>305</v>
      </c>
      <c r="C5290" s="325">
        <v>3250218010</v>
      </c>
      <c r="D5290" s="322" t="s">
        <v>2934</v>
      </c>
    </row>
    <row r="5291" spans="1:9">
      <c r="A5291" s="322" t="s">
        <v>305</v>
      </c>
      <c r="C5291" s="325">
        <v>3250218080</v>
      </c>
      <c r="D5291" s="322" t="s">
        <v>2935</v>
      </c>
    </row>
    <row r="5292" spans="1:9">
      <c r="A5292" s="322" t="s">
        <v>305</v>
      </c>
      <c r="C5292" s="325">
        <v>3250223900</v>
      </c>
      <c r="D5292" s="322" t="s">
        <v>2936</v>
      </c>
    </row>
    <row r="5293" spans="1:9">
      <c r="A5293" s="322" t="s">
        <v>305</v>
      </c>
      <c r="C5293" s="325">
        <v>3250225300</v>
      </c>
      <c r="D5293" s="322" t="s">
        <v>2937</v>
      </c>
    </row>
    <row r="5294" spans="1:9">
      <c r="A5294" s="322" t="s">
        <v>305</v>
      </c>
      <c r="C5294" s="325">
        <v>3250225500</v>
      </c>
      <c r="D5294" s="322" t="s">
        <v>2938</v>
      </c>
    </row>
    <row r="5295" spans="1:9">
      <c r="A5295" s="322" t="s">
        <v>305</v>
      </c>
      <c r="C5295" s="325">
        <v>3250225900</v>
      </c>
      <c r="D5295" s="322" t="s">
        <v>2939</v>
      </c>
    </row>
    <row r="5296" spans="1:9">
      <c r="A5296" s="322" t="s">
        <v>305</v>
      </c>
      <c r="C5296" s="325">
        <v>3250229000</v>
      </c>
      <c r="D5296" s="322" t="s">
        <v>2940</v>
      </c>
    </row>
    <row r="5297" spans="1:17">
      <c r="A5297" s="322" t="s">
        <v>305</v>
      </c>
      <c r="C5297" s="325">
        <v>3250230000</v>
      </c>
      <c r="D5297" s="322" t="s">
        <v>2941</v>
      </c>
    </row>
    <row r="5298" spans="1:17">
      <c r="A5298" s="322" t="s">
        <v>305</v>
      </c>
      <c r="C5298" s="325">
        <v>3250303000</v>
      </c>
      <c r="D5298" s="322" t="s">
        <v>2942</v>
      </c>
    </row>
    <row r="5299" spans="1:17">
      <c r="A5299" s="322" t="s">
        <v>305</v>
      </c>
      <c r="C5299" s="325">
        <v>3250305000</v>
      </c>
      <c r="D5299" s="322" t="s">
        <v>2943</v>
      </c>
    </row>
    <row r="5300" spans="1:17">
      <c r="A5300" s="322" t="s">
        <v>305</v>
      </c>
      <c r="C5300" s="325">
        <v>3250429000</v>
      </c>
      <c r="D5300" s="322" t="s">
        <v>2944</v>
      </c>
    </row>
    <row r="5301" spans="1:17">
      <c r="A5301" s="322" t="s">
        <v>305</v>
      </c>
      <c r="C5301" s="325">
        <v>3250440000</v>
      </c>
      <c r="D5301" s="322" t="s">
        <v>2945</v>
      </c>
    </row>
    <row r="5302" spans="1:17">
      <c r="A5302" s="322" t="s">
        <v>305</v>
      </c>
      <c r="C5302" s="325">
        <v>3250501000</v>
      </c>
      <c r="D5302" s="322" t="s">
        <v>2946</v>
      </c>
    </row>
    <row r="5303" spans="1:17">
      <c r="A5303" s="322" t="s">
        <v>305</v>
      </c>
      <c r="C5303" s="325">
        <v>3250503000</v>
      </c>
      <c r="D5303" s="322" t="s">
        <v>2947</v>
      </c>
    </row>
    <row r="5304" spans="1:17">
      <c r="A5304" s="322" t="s">
        <v>305</v>
      </c>
      <c r="C5304" s="325">
        <v>3291111000</v>
      </c>
      <c r="D5304" s="322" t="s">
        <v>2948</v>
      </c>
      <c r="Q5304" s="455">
        <v>485</v>
      </c>
    </row>
    <row r="5305" spans="1:17">
      <c r="A5305" s="322" t="s">
        <v>305</v>
      </c>
      <c r="C5305" s="325">
        <v>3291113000</v>
      </c>
      <c r="D5305" s="322" t="s">
        <v>2949</v>
      </c>
    </row>
    <row r="5306" spans="1:17">
      <c r="A5306" s="322" t="s">
        <v>305</v>
      </c>
      <c r="C5306" s="325">
        <v>3291114000</v>
      </c>
      <c r="D5306" s="322" t="s">
        <v>2950</v>
      </c>
    </row>
    <row r="5307" spans="1:17">
      <c r="A5307" s="322" t="s">
        <v>305</v>
      </c>
      <c r="C5307" s="325">
        <v>3291115000</v>
      </c>
      <c r="D5307" s="322" t="s">
        <v>2951</v>
      </c>
    </row>
    <row r="5308" spans="1:17">
      <c r="A5308" s="322" t="s">
        <v>305</v>
      </c>
      <c r="C5308" s="325">
        <v>3291119000</v>
      </c>
      <c r="D5308" s="322" t="s">
        <v>2952</v>
      </c>
      <c r="E5308" s="455">
        <v>5405</v>
      </c>
      <c r="F5308" s="455">
        <v>4536</v>
      </c>
      <c r="G5308" s="455">
        <v>10249</v>
      </c>
      <c r="H5308" s="455">
        <v>5193</v>
      </c>
      <c r="I5308" s="455">
        <v>242</v>
      </c>
      <c r="J5308" s="455">
        <v>489</v>
      </c>
      <c r="K5308" s="455">
        <v>605</v>
      </c>
      <c r="L5308" s="455">
        <v>1181</v>
      </c>
      <c r="M5308" s="455">
        <v>476</v>
      </c>
    </row>
    <row r="5309" spans="1:17">
      <c r="A5309" s="322" t="s">
        <v>305</v>
      </c>
      <c r="C5309" s="325">
        <v>3291121000</v>
      </c>
      <c r="D5309" s="322" t="s">
        <v>2953</v>
      </c>
    </row>
    <row r="5310" spans="1:17">
      <c r="A5310" s="322" t="s">
        <v>305</v>
      </c>
      <c r="C5310" s="325">
        <v>3291193000</v>
      </c>
      <c r="D5310" s="322" t="s">
        <v>2954</v>
      </c>
    </row>
    <row r="5311" spans="1:17">
      <c r="A5311" s="322" t="s">
        <v>305</v>
      </c>
      <c r="C5311" s="325">
        <v>3291197000</v>
      </c>
      <c r="D5311" s="322" t="s">
        <v>2955</v>
      </c>
    </row>
    <row r="5312" spans="1:17">
      <c r="A5312" s="322" t="s">
        <v>305</v>
      </c>
      <c r="C5312" s="325">
        <v>3299113000</v>
      </c>
      <c r="D5312" s="322" t="s">
        <v>2956</v>
      </c>
      <c r="G5312" s="455">
        <v>2200</v>
      </c>
      <c r="N5312" s="455">
        <v>20</v>
      </c>
    </row>
    <row r="5313" spans="1:18">
      <c r="A5313" s="322" t="s">
        <v>305</v>
      </c>
      <c r="C5313" s="325">
        <v>3299115000</v>
      </c>
      <c r="D5313" s="322" t="s">
        <v>2957</v>
      </c>
      <c r="L5313" s="455">
        <v>75</v>
      </c>
    </row>
    <row r="5314" spans="1:18">
      <c r="A5314" s="322" t="s">
        <v>305</v>
      </c>
      <c r="C5314" s="325">
        <v>3299163000</v>
      </c>
      <c r="D5314" s="322" t="s">
        <v>2958</v>
      </c>
    </row>
    <row r="5315" spans="1:18">
      <c r="A5315" s="322" t="s">
        <v>305</v>
      </c>
      <c r="C5315" s="325">
        <v>3250137010</v>
      </c>
      <c r="D5315" s="322" t="s">
        <v>2959</v>
      </c>
    </row>
    <row r="5316" spans="1:18">
      <c r="A5316" s="322" t="s">
        <v>305</v>
      </c>
      <c r="C5316" s="325">
        <v>3299165000</v>
      </c>
      <c r="D5316" s="322" t="s">
        <v>2960</v>
      </c>
      <c r="F5316" s="455">
        <v>262</v>
      </c>
      <c r="G5316" s="455">
        <v>420</v>
      </c>
    </row>
    <row r="5317" spans="1:18">
      <c r="A5317" s="322" t="s">
        <v>305</v>
      </c>
      <c r="C5317" s="325">
        <v>3250137080</v>
      </c>
      <c r="D5317" s="322" t="s">
        <v>2931</v>
      </c>
    </row>
    <row r="5318" spans="1:18">
      <c r="A5318" s="322" t="s">
        <v>305</v>
      </c>
      <c r="C5318" s="325">
        <v>3299167000</v>
      </c>
      <c r="D5318" s="322" t="s">
        <v>2961</v>
      </c>
      <c r="F5318" s="455">
        <v>5430</v>
      </c>
      <c r="G5318" s="455">
        <v>29584</v>
      </c>
      <c r="I5318" s="455">
        <v>2239</v>
      </c>
      <c r="J5318" s="455">
        <v>8235</v>
      </c>
      <c r="M5318" s="455">
        <v>35098</v>
      </c>
      <c r="N5318" s="455">
        <v>93992</v>
      </c>
      <c r="O5318" s="455">
        <v>35540</v>
      </c>
      <c r="P5318" s="455">
        <v>17745</v>
      </c>
      <c r="Q5318" s="455">
        <v>6900</v>
      </c>
      <c r="R5318" s="455">
        <v>2609</v>
      </c>
    </row>
    <row r="5319" spans="1:18">
      <c r="A5319" s="322" t="s">
        <v>305</v>
      </c>
      <c r="C5319" s="325">
        <v>3299213000</v>
      </c>
      <c r="D5319" s="322" t="s">
        <v>2962</v>
      </c>
    </row>
    <row r="5320" spans="1:18">
      <c r="A5320" s="322" t="s">
        <v>305</v>
      </c>
      <c r="C5320" s="325">
        <v>3299220000</v>
      </c>
      <c r="D5320" s="322" t="s">
        <v>2963</v>
      </c>
    </row>
    <row r="5321" spans="1:18">
      <c r="A5321" s="322" t="s">
        <v>305</v>
      </c>
      <c r="C5321" s="325">
        <v>3299230000</v>
      </c>
      <c r="D5321" s="322" t="s">
        <v>2964</v>
      </c>
    </row>
    <row r="5322" spans="1:18">
      <c r="A5322" s="322" t="s">
        <v>305</v>
      </c>
      <c r="C5322" s="325">
        <v>3299243000</v>
      </c>
      <c r="D5322" s="322" t="s">
        <v>2965</v>
      </c>
    </row>
    <row r="5323" spans="1:18">
      <c r="A5323" s="322" t="s">
        <v>305</v>
      </c>
      <c r="C5323" s="325">
        <v>3299245000</v>
      </c>
      <c r="D5323" s="322" t="s">
        <v>2966</v>
      </c>
    </row>
    <row r="5324" spans="1:18">
      <c r="A5324" s="322" t="s">
        <v>305</v>
      </c>
      <c r="C5324" s="325">
        <v>3299513000</v>
      </c>
      <c r="D5324" s="322" t="s">
        <v>2967</v>
      </c>
    </row>
    <row r="5325" spans="1:18">
      <c r="A5325" s="322" t="s">
        <v>305</v>
      </c>
      <c r="C5325" s="325">
        <v>3250417000</v>
      </c>
      <c r="D5325" s="322" t="s">
        <v>2968</v>
      </c>
    </row>
    <row r="5326" spans="1:18">
      <c r="A5326" s="322" t="s">
        <v>305</v>
      </c>
      <c r="C5326" s="325">
        <v>3299515000</v>
      </c>
      <c r="D5326" s="322" t="s">
        <v>2969</v>
      </c>
    </row>
    <row r="5327" spans="1:18">
      <c r="A5327" s="322" t="s">
        <v>305</v>
      </c>
      <c r="C5327" s="325">
        <v>3299530000</v>
      </c>
      <c r="D5327" s="322" t="s">
        <v>2970</v>
      </c>
    </row>
    <row r="5328" spans="1:18">
      <c r="A5328" s="322" t="s">
        <v>305</v>
      </c>
      <c r="C5328" s="325">
        <v>3299540000</v>
      </c>
      <c r="D5328" s="322" t="s">
        <v>2971</v>
      </c>
    </row>
    <row r="5329" spans="1:6">
      <c r="A5329" s="322" t="s">
        <v>305</v>
      </c>
      <c r="C5329" s="325">
        <v>3299550000</v>
      </c>
      <c r="D5329" s="322" t="s">
        <v>2972</v>
      </c>
    </row>
    <row r="5330" spans="1:6">
      <c r="A5330" s="322" t="s">
        <v>305</v>
      </c>
      <c r="C5330" s="325">
        <v>3299591000</v>
      </c>
      <c r="D5330" s="322" t="s">
        <v>2973</v>
      </c>
      <c r="F5330" s="455">
        <v>3468</v>
      </c>
    </row>
    <row r="5331" spans="1:6">
      <c r="A5331" s="322" t="s">
        <v>305</v>
      </c>
      <c r="C5331" s="325">
        <v>3299594000</v>
      </c>
      <c r="D5331" s="322" t="s">
        <v>2974</v>
      </c>
    </row>
    <row r="5332" spans="1:6">
      <c r="A5332" s="322" t="s">
        <v>305</v>
      </c>
      <c r="C5332" s="325">
        <v>3299594010</v>
      </c>
      <c r="D5332" s="322" t="s">
        <v>2975</v>
      </c>
    </row>
    <row r="5333" spans="1:6">
      <c r="A5333" s="322" t="s">
        <v>305</v>
      </c>
      <c r="C5333" s="325">
        <v>3299594080</v>
      </c>
      <c r="D5333" s="322" t="s">
        <v>2976</v>
      </c>
    </row>
    <row r="5334" spans="1:6">
      <c r="A5334" s="322" t="s">
        <v>305</v>
      </c>
      <c r="C5334" s="325">
        <v>3299597000</v>
      </c>
      <c r="D5334" s="322" t="s">
        <v>2977</v>
      </c>
    </row>
    <row r="5335" spans="1:6">
      <c r="A5335" s="322" t="s">
        <v>305</v>
      </c>
      <c r="C5335" s="325">
        <v>3299599010</v>
      </c>
      <c r="D5335" s="322" t="s">
        <v>2978</v>
      </c>
    </row>
    <row r="5336" spans="1:6">
      <c r="A5336" s="322" t="s">
        <v>305</v>
      </c>
      <c r="C5336" s="325">
        <v>3250505000</v>
      </c>
      <c r="D5336" s="322" t="s">
        <v>2979</v>
      </c>
    </row>
    <row r="5337" spans="1:6">
      <c r="A5337" s="322" t="s">
        <v>305</v>
      </c>
      <c r="C5337" s="325">
        <v>3311120000</v>
      </c>
      <c r="D5337" s="322" t="s">
        <v>2980</v>
      </c>
    </row>
    <row r="5338" spans="1:6">
      <c r="A5338" s="322" t="s">
        <v>305</v>
      </c>
      <c r="C5338" s="325">
        <v>3311130000</v>
      </c>
      <c r="D5338" s="322" t="s">
        <v>2981</v>
      </c>
    </row>
    <row r="5339" spans="1:6">
      <c r="A5339" s="322" t="s">
        <v>305</v>
      </c>
      <c r="C5339" s="325">
        <v>3311190000</v>
      </c>
      <c r="D5339" s="322" t="s">
        <v>2982</v>
      </c>
    </row>
    <row r="5340" spans="1:6">
      <c r="A5340" s="322" t="s">
        <v>305</v>
      </c>
      <c r="C5340" s="325">
        <v>3312110000</v>
      </c>
      <c r="D5340" s="322" t="s">
        <v>2983</v>
      </c>
    </row>
    <row r="5341" spans="1:6">
      <c r="A5341" s="322" t="s">
        <v>305</v>
      </c>
      <c r="C5341" s="325">
        <v>3312121000</v>
      </c>
      <c r="D5341" s="322" t="s">
        <v>2984</v>
      </c>
    </row>
    <row r="5342" spans="1:6">
      <c r="A5342" s="322" t="s">
        <v>305</v>
      </c>
      <c r="C5342" s="325">
        <v>3312140000</v>
      </c>
      <c r="D5342" s="322" t="s">
        <v>2985</v>
      </c>
    </row>
    <row r="5343" spans="1:6">
      <c r="A5343" s="322" t="s">
        <v>305</v>
      </c>
      <c r="C5343" s="325">
        <v>3312150000</v>
      </c>
      <c r="D5343" s="322" t="s">
        <v>2986</v>
      </c>
    </row>
    <row r="5344" spans="1:6">
      <c r="A5344" s="322" t="s">
        <v>305</v>
      </c>
      <c r="C5344" s="325">
        <v>3312180000</v>
      </c>
      <c r="D5344" s="322" t="s">
        <v>2987</v>
      </c>
    </row>
    <row r="5345" spans="1:4">
      <c r="A5345" s="322" t="s">
        <v>305</v>
      </c>
      <c r="C5345" s="325">
        <v>3312199000</v>
      </c>
      <c r="D5345" s="322" t="s">
        <v>2988</v>
      </c>
    </row>
    <row r="5346" spans="1:4">
      <c r="A5346" s="322" t="s">
        <v>305</v>
      </c>
      <c r="C5346" s="325">
        <v>3312211000</v>
      </c>
      <c r="D5346" s="322" t="s">
        <v>2989</v>
      </c>
    </row>
    <row r="5347" spans="1:4">
      <c r="A5347" s="322" t="s">
        <v>305</v>
      </c>
      <c r="C5347" s="325">
        <v>3312212000</v>
      </c>
      <c r="D5347" s="322" t="s">
        <v>2990</v>
      </c>
    </row>
    <row r="5348" spans="1:4">
      <c r="A5348" s="322" t="s">
        <v>305</v>
      </c>
      <c r="C5348" s="325">
        <v>3312220000</v>
      </c>
      <c r="D5348" s="322" t="s">
        <v>2991</v>
      </c>
    </row>
    <row r="5349" spans="1:4">
      <c r="A5349" s="322" t="s">
        <v>305</v>
      </c>
      <c r="C5349" s="325">
        <v>3312240000</v>
      </c>
      <c r="D5349" s="322" t="s">
        <v>2992</v>
      </c>
    </row>
    <row r="5350" spans="1:4">
      <c r="A5350" s="322" t="s">
        <v>305</v>
      </c>
      <c r="C5350" s="325">
        <v>3312250000</v>
      </c>
      <c r="D5350" s="322" t="s">
        <v>2993</v>
      </c>
    </row>
    <row r="5351" spans="1:4">
      <c r="A5351" s="322" t="s">
        <v>305</v>
      </c>
      <c r="C5351" s="325">
        <v>3312260000</v>
      </c>
      <c r="D5351" s="322" t="s">
        <v>2994</v>
      </c>
    </row>
    <row r="5352" spans="1:4">
      <c r="A5352" s="322" t="s">
        <v>305</v>
      </c>
      <c r="C5352" s="325">
        <v>3312270000</v>
      </c>
      <c r="D5352" s="322" t="s">
        <v>2995</v>
      </c>
    </row>
    <row r="5353" spans="1:4">
      <c r="A5353" s="322" t="s">
        <v>305</v>
      </c>
      <c r="C5353" s="325">
        <v>3312280000</v>
      </c>
      <c r="D5353" s="322" t="s">
        <v>2996</v>
      </c>
    </row>
    <row r="5354" spans="1:4">
      <c r="A5354" s="322" t="s">
        <v>305</v>
      </c>
      <c r="C5354" s="325">
        <v>3312291000</v>
      </c>
      <c r="D5354" s="322" t="s">
        <v>2997</v>
      </c>
    </row>
    <row r="5355" spans="1:4">
      <c r="A5355" s="322" t="s">
        <v>305</v>
      </c>
      <c r="C5355" s="325">
        <v>3312299000</v>
      </c>
      <c r="D5355" s="322" t="s">
        <v>2998</v>
      </c>
    </row>
    <row r="5356" spans="1:4">
      <c r="A5356" s="322" t="s">
        <v>305</v>
      </c>
      <c r="C5356" s="325">
        <v>3313111000</v>
      </c>
      <c r="D5356" s="322" t="s">
        <v>2999</v>
      </c>
    </row>
    <row r="5357" spans="1:4">
      <c r="A5357" s="322" t="s">
        <v>305</v>
      </c>
      <c r="C5357" s="325">
        <v>3313120000</v>
      </c>
      <c r="D5357" s="322" t="s">
        <v>3000</v>
      </c>
    </row>
    <row r="5358" spans="1:4">
      <c r="A5358" s="322" t="s">
        <v>305</v>
      </c>
      <c r="C5358" s="325">
        <v>3313130000</v>
      </c>
      <c r="D5358" s="322" t="s">
        <v>3001</v>
      </c>
    </row>
    <row r="5359" spans="1:4">
      <c r="A5359" s="322" t="s">
        <v>305</v>
      </c>
      <c r="C5359" s="325">
        <v>3313190000</v>
      </c>
      <c r="D5359" s="322" t="s">
        <v>3002</v>
      </c>
    </row>
    <row r="5360" spans="1:4">
      <c r="A5360" s="322" t="s">
        <v>305</v>
      </c>
      <c r="C5360" s="325">
        <v>3314112000</v>
      </c>
      <c r="D5360" s="322" t="s">
        <v>3003</v>
      </c>
    </row>
    <row r="5361" spans="1:4">
      <c r="A5361" s="322" t="s">
        <v>305</v>
      </c>
      <c r="C5361" s="325">
        <v>3314115000</v>
      </c>
      <c r="D5361" s="322" t="s">
        <v>3004</v>
      </c>
    </row>
    <row r="5362" spans="1:4">
      <c r="A5362" s="322" t="s">
        <v>305</v>
      </c>
      <c r="C5362" s="325">
        <v>3299161000</v>
      </c>
      <c r="D5362" s="322" t="s">
        <v>3005</v>
      </c>
    </row>
    <row r="5363" spans="1:4">
      <c r="A5363" s="322" t="s">
        <v>305</v>
      </c>
      <c r="C5363" s="325">
        <v>3314190000</v>
      </c>
      <c r="D5363" s="322" t="s">
        <v>3006</v>
      </c>
    </row>
    <row r="5364" spans="1:4">
      <c r="A5364" s="322" t="s">
        <v>305</v>
      </c>
      <c r="C5364" s="325">
        <v>3315101000</v>
      </c>
      <c r="D5364" s="322" t="s">
        <v>3007</v>
      </c>
    </row>
    <row r="5365" spans="1:4">
      <c r="A5365" s="322" t="s">
        <v>305</v>
      </c>
      <c r="C5365" s="325">
        <v>3315103000</v>
      </c>
      <c r="D5365" s="322" t="s">
        <v>3008</v>
      </c>
    </row>
    <row r="5366" spans="1:4">
      <c r="A5366" s="322" t="s">
        <v>305</v>
      </c>
      <c r="C5366" s="325">
        <v>3316100000</v>
      </c>
      <c r="D5366" s="322" t="s">
        <v>3009</v>
      </c>
    </row>
    <row r="5367" spans="1:4">
      <c r="A5367" s="322" t="s">
        <v>305</v>
      </c>
      <c r="C5367" s="325">
        <v>3317110000</v>
      </c>
      <c r="D5367" s="322" t="s">
        <v>3010</v>
      </c>
    </row>
    <row r="5368" spans="1:4">
      <c r="A5368" s="322" t="s">
        <v>305</v>
      </c>
      <c r="C5368" s="325">
        <v>3319102000</v>
      </c>
      <c r="D5368" s="322" t="s">
        <v>3011</v>
      </c>
    </row>
    <row r="5369" spans="1:4">
      <c r="A5369" s="322" t="s">
        <v>305</v>
      </c>
      <c r="C5369" s="325">
        <v>3320110000</v>
      </c>
      <c r="D5369" s="322" t="s">
        <v>3012</v>
      </c>
    </row>
    <row r="5370" spans="1:4">
      <c r="A5370" s="322" t="s">
        <v>305</v>
      </c>
      <c r="C5370" s="325">
        <v>3320210000</v>
      </c>
      <c r="D5370" s="322" t="s">
        <v>3013</v>
      </c>
    </row>
    <row r="5371" spans="1:4">
      <c r="A5371" s="322" t="s">
        <v>305</v>
      </c>
      <c r="C5371" s="325">
        <v>3320291000</v>
      </c>
      <c r="D5371" s="322" t="s">
        <v>3014</v>
      </c>
    </row>
    <row r="5372" spans="1:4">
      <c r="A5372" s="322" t="s">
        <v>305</v>
      </c>
      <c r="C5372" s="325">
        <v>3320292000</v>
      </c>
      <c r="D5372" s="322" t="s">
        <v>3015</v>
      </c>
    </row>
    <row r="5373" spans="1:4">
      <c r="A5373" s="322" t="s">
        <v>305</v>
      </c>
      <c r="C5373" s="325">
        <v>3320293000</v>
      </c>
      <c r="D5373" s="322" t="s">
        <v>3016</v>
      </c>
    </row>
    <row r="5374" spans="1:4">
      <c r="A5374" s="322" t="s">
        <v>305</v>
      </c>
      <c r="C5374" s="325">
        <v>3320294000</v>
      </c>
      <c r="D5374" s="322" t="s">
        <v>3017</v>
      </c>
    </row>
    <row r="5375" spans="1:4">
      <c r="A5375" s="322" t="s">
        <v>305</v>
      </c>
      <c r="C5375" s="325">
        <v>3320295000</v>
      </c>
      <c r="D5375" s="322" t="s">
        <v>3018</v>
      </c>
    </row>
    <row r="5376" spans="1:4">
      <c r="A5376" s="322" t="s">
        <v>305</v>
      </c>
      <c r="C5376" s="325">
        <v>3320296000</v>
      </c>
      <c r="D5376" s="322" t="s">
        <v>3019</v>
      </c>
    </row>
    <row r="5377" spans="1:4">
      <c r="A5377" s="322" t="s">
        <v>305</v>
      </c>
      <c r="C5377" s="325">
        <v>3320297000</v>
      </c>
      <c r="D5377" s="322" t="s">
        <v>3020</v>
      </c>
    </row>
    <row r="5378" spans="1:4">
      <c r="A5378" s="322" t="s">
        <v>305</v>
      </c>
      <c r="C5378" s="325">
        <v>3320320000</v>
      </c>
      <c r="D5378" s="322" t="s">
        <v>3021</v>
      </c>
    </row>
    <row r="5379" spans="1:4">
      <c r="A5379" s="322" t="s">
        <v>305</v>
      </c>
      <c r="C5379" s="325">
        <v>3320340000</v>
      </c>
      <c r="D5379" s="322" t="s">
        <v>3022</v>
      </c>
    </row>
    <row r="5380" spans="1:4">
      <c r="A5380" s="322" t="s">
        <v>305</v>
      </c>
      <c r="C5380" s="325">
        <v>3320350000</v>
      </c>
      <c r="D5380" s="322" t="s">
        <v>3023</v>
      </c>
    </row>
    <row r="5381" spans="1:4">
      <c r="A5381" s="322" t="s">
        <v>305</v>
      </c>
      <c r="C5381" s="325">
        <v>3320360000</v>
      </c>
      <c r="D5381" s="322" t="s">
        <v>3024</v>
      </c>
    </row>
    <row r="5382" spans="1:4">
      <c r="A5382" s="322" t="s">
        <v>305</v>
      </c>
      <c r="C5382" s="325">
        <v>3320370000</v>
      </c>
      <c r="D5382" s="322" t="s">
        <v>3025</v>
      </c>
    </row>
    <row r="5383" spans="1:4">
      <c r="A5383" s="322" t="s">
        <v>305</v>
      </c>
      <c r="C5383" s="325">
        <v>3320380000</v>
      </c>
      <c r="D5383" s="322" t="s">
        <v>3026</v>
      </c>
    </row>
    <row r="5384" spans="1:4">
      <c r="A5384" s="322" t="s">
        <v>305</v>
      </c>
      <c r="C5384" s="325">
        <v>3320390000</v>
      </c>
      <c r="D5384" s="322" t="s">
        <v>3027</v>
      </c>
    </row>
    <row r="5385" spans="1:4">
      <c r="A5385" s="322" t="s">
        <v>305</v>
      </c>
      <c r="C5385" s="325">
        <v>3320410000</v>
      </c>
      <c r="D5385" s="322" t="s">
        <v>3028</v>
      </c>
    </row>
    <row r="5386" spans="1:4">
      <c r="A5386" s="322" t="s">
        <v>305</v>
      </c>
      <c r="C5386" s="325">
        <v>3320420000</v>
      </c>
      <c r="D5386" s="322" t="s">
        <v>3029</v>
      </c>
    </row>
    <row r="5387" spans="1:4">
      <c r="A5387" s="322" t="s">
        <v>305</v>
      </c>
      <c r="C5387" s="325">
        <v>3320502000</v>
      </c>
      <c r="D5387" s="322" t="s">
        <v>3030</v>
      </c>
    </row>
    <row r="5388" spans="1:4">
      <c r="A5388" s="322" t="s">
        <v>305</v>
      </c>
      <c r="C5388" s="325">
        <v>3320505000</v>
      </c>
      <c r="D5388" s="322" t="s">
        <v>3031</v>
      </c>
    </row>
    <row r="5389" spans="1:4">
      <c r="A5389" s="322" t="s">
        <v>305</v>
      </c>
      <c r="C5389" s="325">
        <v>3320509000</v>
      </c>
      <c r="D5389" s="322" t="s">
        <v>3032</v>
      </c>
    </row>
    <row r="5390" spans="1:4">
      <c r="A5390" s="322" t="s">
        <v>305</v>
      </c>
      <c r="C5390" s="325">
        <v>3320600000</v>
      </c>
      <c r="D5390" s="322" t="s">
        <v>3033</v>
      </c>
    </row>
    <row r="5391" spans="1:4">
      <c r="A5391" s="322" t="s">
        <v>305</v>
      </c>
      <c r="C5391" s="325">
        <v>3320700000</v>
      </c>
      <c r="D5391" s="322" t="s">
        <v>3034</v>
      </c>
    </row>
    <row r="5392" spans="1:4">
      <c r="A5392" s="322" t="s">
        <v>305</v>
      </c>
      <c r="C5392" s="325">
        <v>3299599000</v>
      </c>
      <c r="D5392" s="322" t="s">
        <v>3035</v>
      </c>
    </row>
    <row r="5393" spans="3:19">
      <c r="C5393" s="325"/>
      <c r="E5393" s="456"/>
      <c r="S5393" s="446"/>
    </row>
    <row r="5394" spans="3:19">
      <c r="C5394" s="325"/>
      <c r="E5394" s="456"/>
      <c r="S5394" s="446"/>
    </row>
    <row r="5395" spans="3:19">
      <c r="C5395" s="325"/>
      <c r="E5395" s="456"/>
      <c r="S5395" s="446"/>
    </row>
    <row r="5396" spans="3:19">
      <c r="C5396" s="325"/>
      <c r="E5396" s="456"/>
      <c r="S5396" s="446"/>
    </row>
    <row r="5397" spans="3:19">
      <c r="C5397" s="325"/>
      <c r="E5397" s="456"/>
      <c r="S5397" s="446"/>
    </row>
    <row r="5398" spans="3:19">
      <c r="C5398" s="325"/>
      <c r="E5398" s="456"/>
      <c r="S5398" s="446"/>
    </row>
    <row r="5399" spans="3:19">
      <c r="C5399" s="325"/>
      <c r="E5399" s="456"/>
      <c r="S5399" s="446"/>
    </row>
    <row r="5400" spans="3:19">
      <c r="C5400" s="325"/>
      <c r="E5400" s="456"/>
      <c r="S5400" s="446"/>
    </row>
    <row r="5401" spans="3:19">
      <c r="C5401" s="325"/>
      <c r="E5401" s="456"/>
      <c r="S5401" s="446"/>
    </row>
    <row r="5402" spans="3:19">
      <c r="C5402" s="325"/>
      <c r="E5402" s="456"/>
      <c r="S5402" s="446"/>
    </row>
    <row r="5403" spans="3:19">
      <c r="C5403" s="325"/>
      <c r="E5403" s="456"/>
      <c r="S5403" s="446"/>
    </row>
    <row r="5404" spans="3:19">
      <c r="C5404" s="325"/>
      <c r="E5404" s="456"/>
      <c r="S5404" s="446"/>
    </row>
    <row r="5405" spans="3:19">
      <c r="C5405" s="325"/>
      <c r="E5405" s="456"/>
      <c r="S5405" s="446"/>
    </row>
    <row r="5406" spans="3:19">
      <c r="C5406" s="325"/>
      <c r="E5406" s="456"/>
      <c r="S5406" s="446"/>
    </row>
    <row r="5407" spans="3:19">
      <c r="C5407" s="325"/>
      <c r="E5407" s="456"/>
      <c r="S5407" s="446"/>
    </row>
    <row r="5408" spans="3:19">
      <c r="C5408" s="325"/>
      <c r="E5408" s="456"/>
      <c r="S5408" s="446"/>
    </row>
    <row r="5409" spans="3:19">
      <c r="C5409" s="325"/>
      <c r="E5409" s="456"/>
      <c r="S5409" s="446"/>
    </row>
    <row r="5410" spans="3:19">
      <c r="C5410" s="325"/>
      <c r="E5410" s="456"/>
      <c r="S5410" s="446"/>
    </row>
    <row r="5411" spans="3:19">
      <c r="C5411" s="325"/>
      <c r="E5411" s="456"/>
      <c r="S5411" s="446"/>
    </row>
    <row r="5412" spans="3:19">
      <c r="C5412" s="325"/>
      <c r="E5412" s="456"/>
      <c r="S5412" s="446"/>
    </row>
    <row r="5413" spans="3:19">
      <c r="C5413" s="325"/>
      <c r="E5413" s="456"/>
      <c r="S5413" s="446"/>
    </row>
    <row r="5414" spans="3:19">
      <c r="C5414" s="325"/>
      <c r="E5414" s="456"/>
      <c r="S5414" s="446"/>
    </row>
    <row r="5415" spans="3:19">
      <c r="C5415" s="325"/>
      <c r="E5415" s="456"/>
      <c r="S5415" s="446"/>
    </row>
    <row r="5416" spans="3:19">
      <c r="C5416" s="325"/>
      <c r="E5416" s="456"/>
      <c r="S5416" s="446"/>
    </row>
    <row r="5417" spans="3:19">
      <c r="C5417" s="325"/>
      <c r="E5417" s="456"/>
      <c r="S5417" s="446"/>
    </row>
    <row r="5418" spans="3:19">
      <c r="C5418" s="325"/>
      <c r="E5418" s="456"/>
      <c r="S5418" s="446"/>
    </row>
    <row r="5419" spans="3:19">
      <c r="C5419" s="325"/>
      <c r="E5419" s="456"/>
      <c r="S5419" s="446"/>
    </row>
    <row r="5420" spans="3:19">
      <c r="C5420" s="325"/>
      <c r="E5420" s="456"/>
      <c r="S5420" s="446"/>
    </row>
    <row r="5421" spans="3:19">
      <c r="C5421" s="325"/>
      <c r="E5421" s="456"/>
      <c r="S5421" s="446"/>
    </row>
    <row r="5422" spans="3:19">
      <c r="C5422" s="325"/>
      <c r="E5422" s="456"/>
      <c r="S5422" s="446"/>
    </row>
    <row r="5423" spans="3:19">
      <c r="C5423" s="325"/>
      <c r="E5423" s="456"/>
      <c r="S5423" s="446"/>
    </row>
    <row r="5424" spans="3:19">
      <c r="C5424" s="325"/>
      <c r="E5424" s="456"/>
      <c r="S5424" s="446"/>
    </row>
    <row r="5425" spans="3:19">
      <c r="C5425" s="325"/>
      <c r="E5425" s="456"/>
      <c r="S5425" s="446"/>
    </row>
    <row r="5426" spans="3:19">
      <c r="C5426" s="325"/>
      <c r="E5426" s="456"/>
      <c r="S5426" s="446"/>
    </row>
    <row r="5427" spans="3:19">
      <c r="C5427" s="325"/>
      <c r="E5427" s="456"/>
      <c r="S5427" s="446"/>
    </row>
    <row r="5428" spans="3:19">
      <c r="C5428" s="325"/>
      <c r="E5428" s="456"/>
      <c r="S5428" s="446"/>
    </row>
    <row r="5429" spans="3:19">
      <c r="C5429" s="325"/>
      <c r="E5429" s="456"/>
      <c r="S5429" s="446"/>
    </row>
    <row r="5430" spans="3:19">
      <c r="C5430" s="325"/>
      <c r="E5430" s="456"/>
      <c r="S5430" s="446"/>
    </row>
    <row r="5431" spans="3:19">
      <c r="C5431" s="325"/>
      <c r="E5431" s="456"/>
      <c r="S5431" s="446"/>
    </row>
    <row r="5432" spans="3:19">
      <c r="C5432" s="325"/>
      <c r="E5432" s="456"/>
      <c r="S5432" s="446"/>
    </row>
    <row r="5433" spans="3:19">
      <c r="C5433" s="325"/>
      <c r="E5433" s="456"/>
      <c r="S5433" s="446"/>
    </row>
    <row r="5434" spans="3:19">
      <c r="C5434" s="325"/>
      <c r="E5434" s="456"/>
      <c r="S5434" s="446"/>
    </row>
    <row r="5435" spans="3:19">
      <c r="C5435" s="325"/>
      <c r="E5435" s="456"/>
      <c r="S5435" s="446"/>
    </row>
    <row r="5436" spans="3:19">
      <c r="C5436" s="325"/>
      <c r="E5436" s="456"/>
      <c r="S5436" s="446"/>
    </row>
    <row r="5437" spans="3:19">
      <c r="C5437" s="325"/>
      <c r="E5437" s="456"/>
      <c r="S5437" s="446"/>
    </row>
    <row r="5438" spans="3:19">
      <c r="C5438" s="325"/>
      <c r="E5438" s="456"/>
      <c r="S5438" s="446"/>
    </row>
    <row r="5439" spans="3:19">
      <c r="C5439" s="325"/>
      <c r="E5439" s="456"/>
      <c r="S5439" s="446"/>
    </row>
    <row r="5440" spans="3:19">
      <c r="C5440" s="325"/>
      <c r="E5440" s="456"/>
      <c r="S5440" s="446"/>
    </row>
    <row r="5441" spans="3:19">
      <c r="C5441" s="325"/>
      <c r="E5441" s="456"/>
      <c r="S5441" s="446"/>
    </row>
    <row r="5442" spans="3:19">
      <c r="C5442" s="325"/>
      <c r="E5442" s="456"/>
      <c r="S5442" s="446"/>
    </row>
    <row r="5443" spans="3:19">
      <c r="C5443" s="325"/>
      <c r="E5443" s="456"/>
      <c r="S5443" s="446"/>
    </row>
    <row r="5444" spans="3:19">
      <c r="C5444" s="325"/>
      <c r="E5444" s="456"/>
      <c r="S5444" s="446"/>
    </row>
    <row r="5445" spans="3:19">
      <c r="C5445" s="325"/>
      <c r="E5445" s="456"/>
      <c r="S5445" s="446"/>
    </row>
    <row r="5446" spans="3:19">
      <c r="C5446" s="325"/>
      <c r="E5446" s="456"/>
      <c r="S5446" s="446"/>
    </row>
    <row r="5447" spans="3:19">
      <c r="C5447" s="325"/>
      <c r="E5447" s="456"/>
      <c r="S5447" s="446"/>
    </row>
    <row r="5448" spans="3:19">
      <c r="C5448" s="325"/>
      <c r="E5448" s="456"/>
      <c r="S5448" s="446"/>
    </row>
    <row r="5449" spans="3:19">
      <c r="C5449" s="325"/>
      <c r="E5449" s="456"/>
      <c r="S5449" s="446"/>
    </row>
    <row r="5450" spans="3:19">
      <c r="C5450" s="325"/>
      <c r="E5450" s="456"/>
      <c r="S5450" s="446"/>
    </row>
    <row r="5451" spans="3:19">
      <c r="C5451" s="325"/>
      <c r="E5451" s="456"/>
      <c r="S5451" s="446"/>
    </row>
    <row r="5452" spans="3:19">
      <c r="C5452" s="325"/>
      <c r="E5452" s="456"/>
      <c r="S5452" s="446"/>
    </row>
    <row r="5453" spans="3:19">
      <c r="C5453" s="325"/>
      <c r="E5453" s="456"/>
      <c r="S5453" s="446"/>
    </row>
    <row r="5454" spans="3:19">
      <c r="C5454" s="325"/>
      <c r="E5454" s="456"/>
      <c r="S5454" s="446"/>
    </row>
    <row r="5455" spans="3:19">
      <c r="C5455" s="325"/>
      <c r="E5455" s="456"/>
      <c r="S5455" s="446"/>
    </row>
    <row r="5456" spans="3:19">
      <c r="C5456" s="325"/>
      <c r="E5456" s="456"/>
      <c r="S5456" s="446"/>
    </row>
    <row r="5457" spans="3:19">
      <c r="C5457" s="325"/>
      <c r="E5457" s="456"/>
      <c r="S5457" s="446"/>
    </row>
    <row r="5458" spans="3:19">
      <c r="C5458" s="325"/>
      <c r="E5458" s="456"/>
      <c r="S5458" s="446"/>
    </row>
    <row r="5459" spans="3:19">
      <c r="C5459" s="325"/>
      <c r="E5459" s="456"/>
      <c r="S5459" s="446"/>
    </row>
    <row r="5460" spans="3:19">
      <c r="C5460" s="325"/>
      <c r="E5460" s="456"/>
      <c r="S5460" s="446"/>
    </row>
    <row r="5461" spans="3:19">
      <c r="C5461" s="325"/>
      <c r="E5461" s="456"/>
      <c r="S5461" s="446"/>
    </row>
    <row r="5462" spans="3:19">
      <c r="E5462" s="456"/>
      <c r="S5462" s="446"/>
    </row>
    <row r="5463" spans="3:19">
      <c r="C5463" s="325"/>
      <c r="E5463" s="456"/>
      <c r="S5463" s="446"/>
    </row>
    <row r="5464" spans="3:19">
      <c r="C5464" s="325"/>
      <c r="E5464" s="456"/>
      <c r="S5464" s="446"/>
    </row>
    <row r="5465" spans="3:19">
      <c r="C5465" s="325"/>
      <c r="E5465" s="456"/>
      <c r="S5465" s="446"/>
    </row>
    <row r="5466" spans="3:19">
      <c r="C5466" s="325"/>
      <c r="E5466" s="456"/>
      <c r="S5466" s="446"/>
    </row>
    <row r="5467" spans="3:19">
      <c r="C5467" s="325"/>
      <c r="E5467" s="456"/>
      <c r="S5467" s="446"/>
    </row>
    <row r="5468" spans="3:19">
      <c r="C5468" s="325"/>
      <c r="E5468" s="456"/>
      <c r="S5468" s="446"/>
    </row>
    <row r="5469" spans="3:19">
      <c r="C5469" s="325"/>
      <c r="E5469" s="456"/>
      <c r="S5469" s="446"/>
    </row>
    <row r="5470" spans="3:19">
      <c r="C5470" s="325"/>
      <c r="E5470" s="456"/>
      <c r="S5470" s="446"/>
    </row>
    <row r="5471" spans="3:19">
      <c r="C5471" s="325"/>
      <c r="E5471" s="456"/>
      <c r="S5471" s="446"/>
    </row>
    <row r="5472" spans="3:19">
      <c r="C5472" s="325"/>
      <c r="E5472" s="456"/>
      <c r="S5472" s="446"/>
    </row>
    <row r="5473" spans="3:19">
      <c r="C5473" s="325"/>
      <c r="E5473" s="456"/>
      <c r="S5473" s="446"/>
    </row>
    <row r="5474" spans="3:19">
      <c r="C5474" s="325"/>
      <c r="E5474" s="456"/>
      <c r="S5474" s="446"/>
    </row>
    <row r="5475" spans="3:19">
      <c r="C5475" s="325"/>
      <c r="E5475" s="456"/>
      <c r="S5475" s="446"/>
    </row>
    <row r="5476" spans="3:19">
      <c r="C5476" s="325"/>
      <c r="E5476" s="456"/>
      <c r="S5476" s="446"/>
    </row>
    <row r="5477" spans="3:19">
      <c r="C5477" s="325"/>
      <c r="E5477" s="456"/>
      <c r="S5477" s="446"/>
    </row>
    <row r="5478" spans="3:19">
      <c r="C5478" s="325"/>
      <c r="E5478" s="456"/>
      <c r="S5478" s="446"/>
    </row>
    <row r="5479" spans="3:19">
      <c r="C5479" s="325"/>
      <c r="E5479" s="456"/>
      <c r="S5479" s="446"/>
    </row>
    <row r="5480" spans="3:19">
      <c r="C5480" s="325"/>
      <c r="E5480" s="456"/>
      <c r="S5480" s="446"/>
    </row>
    <row r="5481" spans="3:19">
      <c r="C5481" s="325"/>
      <c r="E5481" s="456"/>
      <c r="S5481" s="446"/>
    </row>
    <row r="5482" spans="3:19">
      <c r="C5482" s="325"/>
      <c r="E5482" s="456"/>
      <c r="S5482" s="446"/>
    </row>
    <row r="5483" spans="3:19">
      <c r="C5483" s="325"/>
      <c r="E5483" s="456"/>
      <c r="S5483" s="446"/>
    </row>
    <row r="5484" spans="3:19">
      <c r="C5484" s="325"/>
      <c r="E5484" s="456"/>
      <c r="S5484" s="446"/>
    </row>
    <row r="5485" spans="3:19">
      <c r="C5485" s="325"/>
      <c r="E5485" s="456"/>
      <c r="S5485" s="446"/>
    </row>
    <row r="5486" spans="3:19">
      <c r="C5486" s="325"/>
      <c r="E5486" s="456"/>
      <c r="S5486" s="446"/>
    </row>
    <row r="5487" spans="3:19">
      <c r="C5487" s="325"/>
      <c r="E5487" s="456"/>
      <c r="S5487" s="446"/>
    </row>
    <row r="5488" spans="3:19">
      <c r="C5488" s="325"/>
      <c r="E5488" s="456"/>
      <c r="S5488" s="446"/>
    </row>
    <row r="5489" spans="3:19">
      <c r="C5489" s="325"/>
      <c r="E5489" s="456"/>
      <c r="S5489" s="446"/>
    </row>
    <row r="5490" spans="3:19">
      <c r="C5490" s="325"/>
      <c r="E5490" s="456"/>
      <c r="S5490" s="446"/>
    </row>
    <row r="5491" spans="3:19">
      <c r="C5491" s="325"/>
      <c r="E5491" s="456"/>
      <c r="S5491" s="446"/>
    </row>
    <row r="5492" spans="3:19">
      <c r="C5492" s="325"/>
      <c r="E5492" s="456"/>
      <c r="S5492" s="446"/>
    </row>
    <row r="5493" spans="3:19">
      <c r="C5493" s="325"/>
      <c r="E5493" s="456"/>
      <c r="S5493" s="446"/>
    </row>
    <row r="5494" spans="3:19">
      <c r="C5494" s="325"/>
      <c r="E5494" s="456"/>
      <c r="S5494" s="446"/>
    </row>
    <row r="5495" spans="3:19">
      <c r="C5495" s="325"/>
      <c r="E5495" s="456"/>
      <c r="S5495" s="446"/>
    </row>
    <row r="5496" spans="3:19">
      <c r="C5496" s="325"/>
      <c r="E5496" s="456"/>
      <c r="S5496" s="446"/>
    </row>
    <row r="5497" spans="3:19">
      <c r="C5497" s="325"/>
      <c r="E5497" s="456"/>
      <c r="S5497" s="446"/>
    </row>
    <row r="5498" spans="3:19">
      <c r="C5498" s="325"/>
      <c r="E5498" s="456"/>
      <c r="S5498" s="446"/>
    </row>
    <row r="5499" spans="3:19">
      <c r="C5499" s="325"/>
      <c r="E5499" s="456"/>
      <c r="S5499" s="446"/>
    </row>
    <row r="5500" spans="3:19">
      <c r="C5500" s="325"/>
      <c r="E5500" s="456"/>
      <c r="S5500" s="446"/>
    </row>
    <row r="5501" spans="3:19">
      <c r="C5501" s="325"/>
      <c r="E5501" s="456"/>
      <c r="S5501" s="446"/>
    </row>
    <row r="5502" spans="3:19">
      <c r="C5502" s="325"/>
      <c r="E5502" s="456"/>
      <c r="S5502" s="446"/>
    </row>
    <row r="5503" spans="3:19">
      <c r="C5503" s="325"/>
      <c r="E5503" s="456"/>
      <c r="S5503" s="446"/>
    </row>
    <row r="5504" spans="3:19">
      <c r="C5504" s="325"/>
      <c r="E5504" s="456"/>
      <c r="S5504" s="446"/>
    </row>
    <row r="5505" spans="3:19">
      <c r="C5505" s="325"/>
      <c r="E5505" s="456"/>
      <c r="S5505" s="446"/>
    </row>
    <row r="5506" spans="3:19">
      <c r="C5506" s="325"/>
      <c r="E5506" s="456"/>
      <c r="S5506" s="446"/>
    </row>
    <row r="5507" spans="3:19">
      <c r="C5507" s="325"/>
      <c r="E5507" s="456"/>
      <c r="S5507" s="446"/>
    </row>
    <row r="5508" spans="3:19">
      <c r="C5508" s="325"/>
      <c r="E5508" s="456"/>
      <c r="S5508" s="446"/>
    </row>
    <row r="5509" spans="3:19">
      <c r="C5509" s="325"/>
      <c r="E5509" s="456"/>
      <c r="S5509" s="446"/>
    </row>
    <row r="5510" spans="3:19">
      <c r="C5510" s="325"/>
      <c r="E5510" s="456"/>
      <c r="S5510" s="446"/>
    </row>
    <row r="5511" spans="3:19">
      <c r="C5511" s="325"/>
      <c r="E5511" s="456"/>
      <c r="S5511" s="446"/>
    </row>
    <row r="5512" spans="3:19">
      <c r="C5512" s="325"/>
      <c r="E5512" s="456"/>
      <c r="S5512" s="446"/>
    </row>
    <row r="5513" spans="3:19">
      <c r="C5513" s="325"/>
      <c r="E5513" s="456"/>
      <c r="S5513" s="446"/>
    </row>
    <row r="5514" spans="3:19">
      <c r="C5514" s="325"/>
      <c r="E5514" s="456"/>
      <c r="S5514" s="446"/>
    </row>
    <row r="5515" spans="3:19">
      <c r="C5515" s="325"/>
      <c r="E5515" s="456"/>
      <c r="S5515" s="446"/>
    </row>
    <row r="5516" spans="3:19">
      <c r="C5516" s="325"/>
      <c r="E5516" s="456"/>
      <c r="S5516" s="446"/>
    </row>
    <row r="5517" spans="3:19">
      <c r="C5517" s="325"/>
      <c r="E5517" s="456"/>
      <c r="S5517" s="446"/>
    </row>
    <row r="5518" spans="3:19">
      <c r="C5518" s="325"/>
      <c r="E5518" s="456"/>
      <c r="S5518" s="446"/>
    </row>
    <row r="5519" spans="3:19">
      <c r="C5519" s="325"/>
      <c r="E5519" s="456"/>
      <c r="S5519" s="446"/>
    </row>
    <row r="5520" spans="3:19">
      <c r="C5520" s="325"/>
      <c r="E5520" s="456"/>
      <c r="S5520" s="446"/>
    </row>
    <row r="5521" spans="3:19">
      <c r="C5521" s="325"/>
      <c r="E5521" s="456"/>
      <c r="S5521" s="446"/>
    </row>
    <row r="5522" spans="3:19">
      <c r="C5522" s="325"/>
      <c r="E5522" s="456"/>
      <c r="S5522" s="446"/>
    </row>
    <row r="5523" spans="3:19">
      <c r="C5523" s="325"/>
      <c r="E5523" s="456"/>
      <c r="S5523" s="446"/>
    </row>
    <row r="5524" spans="3:19">
      <c r="C5524" s="325"/>
      <c r="E5524" s="456"/>
      <c r="S5524" s="446"/>
    </row>
  </sheetData>
  <autoFilter ref="A2:R5392" xr:uid="{00000000-0009-0000-0000-00000C000000}"/>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2" tint="-0.249977111117893"/>
  </sheetPr>
  <dimension ref="A2:S266"/>
  <sheetViews>
    <sheetView zoomScale="70" zoomScaleNormal="70" workbookViewId="0">
      <pane xSplit="3" ySplit="2" topLeftCell="D3" activePane="bottomRight" state="frozen"/>
      <selection activeCell="F533" sqref="F533"/>
      <selection pane="topRight" activeCell="F533" sqref="F533"/>
      <selection pane="bottomLeft" activeCell="F533" sqref="F533"/>
      <selection pane="bottomRight" activeCell="F44" sqref="F44"/>
    </sheetView>
  </sheetViews>
  <sheetFormatPr defaultColWidth="8.88671875" defaultRowHeight="14.4"/>
  <cols>
    <col min="1" max="2" width="12.88671875" style="322" customWidth="1"/>
    <col min="3" max="3" width="16.44140625" style="323" customWidth="1"/>
    <col min="4" max="4" width="39" style="322" customWidth="1"/>
    <col min="5" max="13" width="14.6640625" style="455" customWidth="1"/>
    <col min="14" max="14" width="16.5546875" style="455" customWidth="1"/>
    <col min="15" max="15" width="14.88671875" style="455" bestFit="1" customWidth="1"/>
    <col min="16" max="18" width="13.5546875" style="455" bestFit="1" customWidth="1"/>
    <col min="19" max="19" width="8.6640625" style="455" customWidth="1"/>
    <col min="20" max="16384" width="8.88671875" style="322"/>
  </cols>
  <sheetData>
    <row r="2" spans="1:18" ht="18">
      <c r="A2" s="454" t="s">
        <v>436</v>
      </c>
      <c r="B2" s="454"/>
      <c r="C2" s="454"/>
      <c r="D2" s="454"/>
      <c r="E2" s="457">
        <v>2005</v>
      </c>
      <c r="F2" s="457">
        <v>2006</v>
      </c>
      <c r="G2" s="457">
        <v>2007</v>
      </c>
      <c r="H2" s="457">
        <v>2008</v>
      </c>
      <c r="I2" s="457">
        <v>2009</v>
      </c>
      <c r="J2" s="457">
        <v>2010</v>
      </c>
      <c r="K2" s="457">
        <v>2011</v>
      </c>
      <c r="L2" s="457">
        <v>2012</v>
      </c>
      <c r="M2" s="457">
        <v>2013</v>
      </c>
      <c r="N2" s="457">
        <v>2014</v>
      </c>
      <c r="O2" s="457">
        <v>2015</v>
      </c>
      <c r="P2" s="457">
        <v>2016</v>
      </c>
      <c r="Q2" s="457">
        <v>2017</v>
      </c>
      <c r="R2" s="457">
        <v>2018</v>
      </c>
    </row>
    <row r="3" spans="1:18">
      <c r="A3" s="322" t="s">
        <v>290</v>
      </c>
      <c r="C3" s="325">
        <v>1041710000</v>
      </c>
      <c r="D3" s="322" t="s">
        <v>671</v>
      </c>
      <c r="E3" s="72">
        <f>+SUMIFS('Pardavimai input'!F:F,'Pardavimai input'!$D:$D,'Pardavimai (Stat.dep.)'!$C3,'Pardavimai input'!$C:$C,'Pardavimai (Stat.dep.)'!$A3)</f>
        <v>0</v>
      </c>
      <c r="F3" s="72">
        <f>+SUMIFS('Pardavimai input'!G:G,'Pardavimai input'!$D:$D,'Pardavimai (Stat.dep.)'!$C3,'Pardavimai input'!$C:$C,'Pardavimai (Stat.dep.)'!$A3)</f>
        <v>0</v>
      </c>
      <c r="G3" s="72">
        <f>+SUMIFS('Pardavimai input'!H:H,'Pardavimai input'!$D:$D,'Pardavimai (Stat.dep.)'!$C3,'Pardavimai input'!$C:$C,'Pardavimai (Stat.dep.)'!$A3)</f>
        <v>0</v>
      </c>
      <c r="H3" s="72">
        <f>+SUMIFS('Pardavimai input'!I:I,'Pardavimai input'!$D:$D,'Pardavimai (Stat.dep.)'!$C3,'Pardavimai input'!$C:$C,'Pardavimai (Stat.dep.)'!$A3)</f>
        <v>0</v>
      </c>
      <c r="I3" s="72">
        <f>+SUMIFS('Pardavimai input'!J:J,'Pardavimai input'!$D:$D,'Pardavimai (Stat.dep.)'!$C3,'Pardavimai input'!$C:$C,'Pardavimai (Stat.dep.)'!$A3)</f>
        <v>0</v>
      </c>
      <c r="J3" s="72">
        <f>+SUMIFS('Pardavimai input'!K:K,'Pardavimai input'!$D:$D,'Pardavimai (Stat.dep.)'!$C3,'Pardavimai input'!$C:$C,'Pardavimai (Stat.dep.)'!$A3)</f>
        <v>0</v>
      </c>
      <c r="K3" s="72">
        <f>+SUMIFS('Pardavimai input'!L:L,'Pardavimai input'!$D:$D,'Pardavimai (Stat.dep.)'!$C3,'Pardavimai input'!$C:$C,'Pardavimai (Stat.dep.)'!$A3)</f>
        <v>0</v>
      </c>
      <c r="L3" s="72">
        <f>+SUMIFS('Pardavimai input'!M:M,'Pardavimai input'!$D:$D,'Pardavimai (Stat.dep.)'!$C3,'Pardavimai input'!$C:$C,'Pardavimai (Stat.dep.)'!$A3)</f>
        <v>0</v>
      </c>
      <c r="M3" s="72">
        <f>+SUMIFS('Pardavimai input'!N:N,'Pardavimai input'!$D:$D,'Pardavimai (Stat.dep.)'!$C3,'Pardavimai input'!$C:$C,'Pardavimai (Stat.dep.)'!$A3)</f>
        <v>0</v>
      </c>
      <c r="N3" s="72">
        <f>+SUMIFS('Pardavimai input'!O:O,'Pardavimai input'!$D:$D,'Pardavimai (Stat.dep.)'!$C3,'Pardavimai input'!$C:$C,'Pardavimai (Stat.dep.)'!$A3)</f>
        <v>0</v>
      </c>
      <c r="O3" s="72">
        <f>+SUMIFS('Pardavimai input'!P:P,'Pardavimai input'!$D:$D,'Pardavimai (Stat.dep.)'!$C3,'Pardavimai input'!$C:$C,'Pardavimai (Stat.dep.)'!$A3)</f>
        <v>0</v>
      </c>
      <c r="P3" s="72">
        <f>+SUMIFS('Pardavimai input'!Q:Q,'Pardavimai input'!$D:$D,'Pardavimai (Stat.dep.)'!$C3,'Pardavimai input'!$C:$C,'Pardavimai (Stat.dep.)'!$A3)</f>
        <v>0</v>
      </c>
      <c r="Q3" s="72">
        <f>+SUMIFS('Pardavimai input'!R:R,'Pardavimai input'!$D:$D,'Pardavimai (Stat.dep.)'!$C3,'Pardavimai input'!$C:$C,'Pardavimai (Stat.dep.)'!$A3)</f>
        <v>0</v>
      </c>
      <c r="R3" s="72">
        <f>+SUMIFS('Pardavimai input'!S:S,'Pardavimai input'!$D:$D,'Pardavimai (Stat.dep.)'!$C3,'Pardavimai input'!$C:$C,'Pardavimai (Stat.dep.)'!$A3)</f>
        <v>0</v>
      </c>
    </row>
    <row r="4" spans="1:18">
      <c r="A4" s="322" t="s">
        <v>290</v>
      </c>
      <c r="C4" s="325">
        <v>1041720000</v>
      </c>
      <c r="D4" s="322" t="s">
        <v>3671</v>
      </c>
      <c r="E4" s="72">
        <f>+SUMIFS('Pardavimai input'!F:F,'Pardavimai input'!$D:$D,'Pardavimai (Stat.dep.)'!$C4,'Pardavimai input'!$C:$C,'Pardavimai (Stat.dep.)'!$A4)</f>
        <v>0</v>
      </c>
      <c r="F4" s="72">
        <f>+SUMIFS('Pardavimai input'!G:G,'Pardavimai input'!$D:$D,'Pardavimai (Stat.dep.)'!$C4,'Pardavimai input'!$C:$C,'Pardavimai (Stat.dep.)'!$A4)</f>
        <v>0</v>
      </c>
      <c r="G4" s="72">
        <f>+SUMIFS('Pardavimai input'!H:H,'Pardavimai input'!$D:$D,'Pardavimai (Stat.dep.)'!$C4,'Pardavimai input'!$C:$C,'Pardavimai (Stat.dep.)'!$A4)</f>
        <v>0</v>
      </c>
      <c r="H4" s="72">
        <f>+SUMIFS('Pardavimai input'!I:I,'Pardavimai input'!$D:$D,'Pardavimai (Stat.dep.)'!$C4,'Pardavimai input'!$C:$C,'Pardavimai (Stat.dep.)'!$A4)</f>
        <v>0</v>
      </c>
      <c r="I4" s="72">
        <f>+SUMIFS('Pardavimai input'!J:J,'Pardavimai input'!$D:$D,'Pardavimai (Stat.dep.)'!$C4,'Pardavimai input'!$C:$C,'Pardavimai (Stat.dep.)'!$A4)</f>
        <v>0</v>
      </c>
      <c r="J4" s="72">
        <f>+SUMIFS('Pardavimai input'!K:K,'Pardavimai input'!$D:$D,'Pardavimai (Stat.dep.)'!$C4,'Pardavimai input'!$C:$C,'Pardavimai (Stat.dep.)'!$A4)</f>
        <v>0</v>
      </c>
      <c r="K4" s="72">
        <f>+SUMIFS('Pardavimai input'!L:L,'Pardavimai input'!$D:$D,'Pardavimai (Stat.dep.)'!$C4,'Pardavimai input'!$C:$C,'Pardavimai (Stat.dep.)'!$A4)</f>
        <v>0</v>
      </c>
      <c r="L4" s="72">
        <f>+SUMIFS('Pardavimai input'!M:M,'Pardavimai input'!$D:$D,'Pardavimai (Stat.dep.)'!$C4,'Pardavimai input'!$C:$C,'Pardavimai (Stat.dep.)'!$A4)</f>
        <v>0</v>
      </c>
      <c r="M4" s="72">
        <f>+SUMIFS('Pardavimai input'!N:N,'Pardavimai input'!$D:$D,'Pardavimai (Stat.dep.)'!$C4,'Pardavimai input'!$C:$C,'Pardavimai (Stat.dep.)'!$A4)</f>
        <v>0</v>
      </c>
      <c r="N4" s="72">
        <f>+SUMIFS('Pardavimai input'!O:O,'Pardavimai input'!$D:$D,'Pardavimai (Stat.dep.)'!$C4,'Pardavimai input'!$C:$C,'Pardavimai (Stat.dep.)'!$A4)</f>
        <v>26480</v>
      </c>
      <c r="O4" s="72">
        <f>+SUMIFS('Pardavimai input'!P:P,'Pardavimai input'!$D:$D,'Pardavimai (Stat.dep.)'!$C4,'Pardavimai input'!$C:$C,'Pardavimai (Stat.dep.)'!$A4)</f>
        <v>0</v>
      </c>
      <c r="P4" s="72">
        <f>+SUMIFS('Pardavimai input'!Q:Q,'Pardavimai input'!$D:$D,'Pardavimai (Stat.dep.)'!$C4,'Pardavimai input'!$C:$C,'Pardavimai (Stat.dep.)'!$A4)</f>
        <v>0</v>
      </c>
      <c r="Q4" s="72">
        <f>+SUMIFS('Pardavimai input'!R:R,'Pardavimai input'!$D:$D,'Pardavimai (Stat.dep.)'!$C4,'Pardavimai input'!$C:$C,'Pardavimai (Stat.dep.)'!$A4)</f>
        <v>0</v>
      </c>
      <c r="R4" s="72">
        <f>+SUMIFS('Pardavimai input'!S:S,'Pardavimai input'!$D:$D,'Pardavimai (Stat.dep.)'!$C4,'Pardavimai input'!$C:$C,'Pardavimai (Stat.dep.)'!$A4)</f>
        <v>0</v>
      </c>
    </row>
    <row r="5" spans="1:18">
      <c r="A5" s="322" t="s">
        <v>290</v>
      </c>
      <c r="C5" s="325">
        <v>2020119000</v>
      </c>
      <c r="D5" s="322" t="s">
        <v>1550</v>
      </c>
      <c r="E5" s="72">
        <f>+SUMIFS('Pardavimai input'!F:F,'Pardavimai input'!$D:$D,'Pardavimai (Stat.dep.)'!$C5,'Pardavimai input'!$C:$C,'Pardavimai (Stat.dep.)'!$A5)</f>
        <v>0</v>
      </c>
      <c r="F5" s="72">
        <f>+SUMIFS('Pardavimai input'!G:G,'Pardavimai input'!$D:$D,'Pardavimai (Stat.dep.)'!$C5,'Pardavimai input'!$C:$C,'Pardavimai (Stat.dep.)'!$A5)</f>
        <v>288</v>
      </c>
      <c r="G5" s="72">
        <f>+SUMIFS('Pardavimai input'!H:H,'Pardavimai input'!$D:$D,'Pardavimai (Stat.dep.)'!$C5,'Pardavimai input'!$C:$C,'Pardavimai (Stat.dep.)'!$A5)</f>
        <v>0</v>
      </c>
      <c r="H5" s="72">
        <f>+SUMIFS('Pardavimai input'!I:I,'Pardavimai input'!$D:$D,'Pardavimai (Stat.dep.)'!$C5,'Pardavimai input'!$C:$C,'Pardavimai (Stat.dep.)'!$A5)</f>
        <v>0</v>
      </c>
      <c r="I5" s="72">
        <f>+SUMIFS('Pardavimai input'!J:J,'Pardavimai input'!$D:$D,'Pardavimai (Stat.dep.)'!$C5,'Pardavimai input'!$C:$C,'Pardavimai (Stat.dep.)'!$A5)</f>
        <v>0</v>
      </c>
      <c r="J5" s="72">
        <f>+SUMIFS('Pardavimai input'!K:K,'Pardavimai input'!$D:$D,'Pardavimai (Stat.dep.)'!$C5,'Pardavimai input'!$C:$C,'Pardavimai (Stat.dep.)'!$A5)</f>
        <v>0</v>
      </c>
      <c r="K5" s="72">
        <f>+SUMIFS('Pardavimai input'!L:L,'Pardavimai input'!$D:$D,'Pardavimai (Stat.dep.)'!$C5,'Pardavimai input'!$C:$C,'Pardavimai (Stat.dep.)'!$A5)</f>
        <v>0</v>
      </c>
      <c r="L5" s="72">
        <f>+SUMIFS('Pardavimai input'!M:M,'Pardavimai input'!$D:$D,'Pardavimai (Stat.dep.)'!$C5,'Pardavimai input'!$C:$C,'Pardavimai (Stat.dep.)'!$A5)</f>
        <v>0</v>
      </c>
      <c r="M5" s="72">
        <f>+SUMIFS('Pardavimai input'!N:N,'Pardavimai input'!$D:$D,'Pardavimai (Stat.dep.)'!$C5,'Pardavimai input'!$C:$C,'Pardavimai (Stat.dep.)'!$A5)</f>
        <v>0</v>
      </c>
      <c r="N5" s="72">
        <f>+SUMIFS('Pardavimai input'!O:O,'Pardavimai input'!$D:$D,'Pardavimai (Stat.dep.)'!$C5,'Pardavimai input'!$C:$C,'Pardavimai (Stat.dep.)'!$A5)</f>
        <v>0</v>
      </c>
      <c r="O5" s="72">
        <f>+SUMIFS('Pardavimai input'!P:P,'Pardavimai input'!$D:$D,'Pardavimai (Stat.dep.)'!$C5,'Pardavimai input'!$C:$C,'Pardavimai (Stat.dep.)'!$A5)</f>
        <v>0</v>
      </c>
      <c r="P5" s="72">
        <f>+SUMIFS('Pardavimai input'!Q:Q,'Pardavimai input'!$D:$D,'Pardavimai (Stat.dep.)'!$C5,'Pardavimai input'!$C:$C,'Pardavimai (Stat.dep.)'!$A5)</f>
        <v>0</v>
      </c>
      <c r="Q5" s="72">
        <f>+SUMIFS('Pardavimai input'!R:R,'Pardavimai input'!$D:$D,'Pardavimai (Stat.dep.)'!$C5,'Pardavimai input'!$C:$C,'Pardavimai (Stat.dep.)'!$A5)</f>
        <v>0</v>
      </c>
      <c r="R5" s="72">
        <f>+SUMIFS('Pardavimai input'!S:S,'Pardavimai input'!$D:$D,'Pardavimai (Stat.dep.)'!$C5,'Pardavimai input'!$C:$C,'Pardavimai (Stat.dep.)'!$A5)</f>
        <v>0</v>
      </c>
    </row>
    <row r="6" spans="1:18">
      <c r="A6" s="322" t="s">
        <v>290</v>
      </c>
      <c r="C6" s="325">
        <v>2020143000</v>
      </c>
      <c r="D6" s="322" t="s">
        <v>1552</v>
      </c>
      <c r="E6" s="72">
        <f>+SUMIFS('Pardavimai input'!F:F,'Pardavimai input'!$D:$D,'Pardavimai (Stat.dep.)'!$C6,'Pardavimai input'!$C:$C,'Pardavimai (Stat.dep.)'!$A6)</f>
        <v>0</v>
      </c>
      <c r="F6" s="72">
        <f>+SUMIFS('Pardavimai input'!G:G,'Pardavimai input'!$D:$D,'Pardavimai (Stat.dep.)'!$C6,'Pardavimai input'!$C:$C,'Pardavimai (Stat.dep.)'!$A6)</f>
        <v>43299</v>
      </c>
      <c r="G6" s="72">
        <f>+SUMIFS('Pardavimai input'!H:H,'Pardavimai input'!$D:$D,'Pardavimai (Stat.dep.)'!$C6,'Pardavimai input'!$C:$C,'Pardavimai (Stat.dep.)'!$A6)</f>
        <v>109928</v>
      </c>
      <c r="H6" s="72">
        <f>+SUMIFS('Pardavimai input'!I:I,'Pardavimai input'!$D:$D,'Pardavimai (Stat.dep.)'!$C6,'Pardavimai input'!$C:$C,'Pardavimai (Stat.dep.)'!$A6)</f>
        <v>109833</v>
      </c>
      <c r="I6" s="72">
        <f>+SUMIFS('Pardavimai input'!J:J,'Pardavimai input'!$D:$D,'Pardavimai (Stat.dep.)'!$C6,'Pardavimai input'!$C:$C,'Pardavimai (Stat.dep.)'!$A6)</f>
        <v>2748</v>
      </c>
      <c r="J6" s="72">
        <f>+SUMIFS('Pardavimai input'!K:K,'Pardavimai input'!$D:$D,'Pardavimai (Stat.dep.)'!$C6,'Pardavimai input'!$C:$C,'Pardavimai (Stat.dep.)'!$A6)</f>
        <v>2915</v>
      </c>
      <c r="K6" s="72">
        <f>+SUMIFS('Pardavimai input'!L:L,'Pardavimai input'!$D:$D,'Pardavimai (Stat.dep.)'!$C6,'Pardavimai input'!$C:$C,'Pardavimai (Stat.dep.)'!$A6)</f>
        <v>2874</v>
      </c>
      <c r="L6" s="72">
        <f>+SUMIFS('Pardavimai input'!M:M,'Pardavimai input'!$D:$D,'Pardavimai (Stat.dep.)'!$C6,'Pardavimai input'!$C:$C,'Pardavimai (Stat.dep.)'!$A6)</f>
        <v>2996</v>
      </c>
      <c r="M6" s="72">
        <f>+SUMIFS('Pardavimai input'!N:N,'Pardavimai input'!$D:$D,'Pardavimai (Stat.dep.)'!$C6,'Pardavimai input'!$C:$C,'Pardavimai (Stat.dep.)'!$A6)</f>
        <v>3021</v>
      </c>
      <c r="N6" s="72">
        <f>+SUMIFS('Pardavimai input'!O:O,'Pardavimai input'!$D:$D,'Pardavimai (Stat.dep.)'!$C6,'Pardavimai input'!$C:$C,'Pardavimai (Stat.dep.)'!$A6)</f>
        <v>2718</v>
      </c>
      <c r="O6" s="72">
        <f>+SUMIFS('Pardavimai input'!P:P,'Pardavimai input'!$D:$D,'Pardavimai (Stat.dep.)'!$C6,'Pardavimai input'!$C:$C,'Pardavimai (Stat.dep.)'!$A6)</f>
        <v>2944</v>
      </c>
      <c r="P6" s="72">
        <f>+SUMIFS('Pardavimai input'!Q:Q,'Pardavimai input'!$D:$D,'Pardavimai (Stat.dep.)'!$C6,'Pardavimai input'!$C:$C,'Pardavimai (Stat.dep.)'!$A6)</f>
        <v>3059</v>
      </c>
      <c r="Q6" s="72">
        <f>+SUMIFS('Pardavimai input'!R:R,'Pardavimai input'!$D:$D,'Pardavimai (Stat.dep.)'!$C6,'Pardavimai input'!$C:$C,'Pardavimai (Stat.dep.)'!$A6)</f>
        <v>2590</v>
      </c>
      <c r="R6" s="72">
        <f>+SUMIFS('Pardavimai input'!S:S,'Pardavimai input'!$D:$D,'Pardavimai (Stat.dep.)'!$C6,'Pardavimai input'!$C:$C,'Pardavimai (Stat.dep.)'!$A6)</f>
        <v>2452</v>
      </c>
    </row>
    <row r="7" spans="1:18">
      <c r="A7" s="322" t="s">
        <v>290</v>
      </c>
      <c r="C7" s="325">
        <v>2020145000</v>
      </c>
      <c r="D7" s="322" t="s">
        <v>1553</v>
      </c>
      <c r="E7" s="72">
        <f>+SUMIFS('Pardavimai input'!F:F,'Pardavimai input'!$D:$D,'Pardavimai (Stat.dep.)'!$C7,'Pardavimai input'!$C:$C,'Pardavimai (Stat.dep.)'!$A7)</f>
        <v>414713</v>
      </c>
      <c r="F7" s="72">
        <f>+SUMIFS('Pardavimai input'!G:G,'Pardavimai input'!$D:$D,'Pardavimai (Stat.dep.)'!$C7,'Pardavimai input'!$C:$C,'Pardavimai (Stat.dep.)'!$A7)</f>
        <v>313611</v>
      </c>
      <c r="G7" s="72">
        <f>+SUMIFS('Pardavimai input'!H:H,'Pardavimai input'!$D:$D,'Pardavimai (Stat.dep.)'!$C7,'Pardavimai input'!$C:$C,'Pardavimai (Stat.dep.)'!$A7)</f>
        <v>347610</v>
      </c>
      <c r="H7" s="72">
        <f>+SUMIFS('Pardavimai input'!I:I,'Pardavimai input'!$D:$D,'Pardavimai (Stat.dep.)'!$C7,'Pardavimai input'!$C:$C,'Pardavimai (Stat.dep.)'!$A7)</f>
        <v>351713</v>
      </c>
      <c r="I7" s="72">
        <f>+SUMIFS('Pardavimai input'!J:J,'Pardavimai input'!$D:$D,'Pardavimai (Stat.dep.)'!$C7,'Pardavimai input'!$C:$C,'Pardavimai (Stat.dep.)'!$A7)</f>
        <v>38221</v>
      </c>
      <c r="J7" s="72">
        <f>+SUMIFS('Pardavimai input'!K:K,'Pardavimai input'!$D:$D,'Pardavimai (Stat.dep.)'!$C7,'Pardavimai input'!$C:$C,'Pardavimai (Stat.dep.)'!$A7)</f>
        <v>30536</v>
      </c>
      <c r="K7" s="72">
        <f>+SUMIFS('Pardavimai input'!L:L,'Pardavimai input'!$D:$D,'Pardavimai (Stat.dep.)'!$C7,'Pardavimai input'!$C:$C,'Pardavimai (Stat.dep.)'!$A7)</f>
        <v>35484</v>
      </c>
      <c r="L7" s="72">
        <f>+SUMIFS('Pardavimai input'!M:M,'Pardavimai input'!$D:$D,'Pardavimai (Stat.dep.)'!$C7,'Pardavimai input'!$C:$C,'Pardavimai (Stat.dep.)'!$A7)</f>
        <v>35272</v>
      </c>
      <c r="M7" s="72">
        <f>+SUMIFS('Pardavimai input'!N:N,'Pardavimai input'!$D:$D,'Pardavimai (Stat.dep.)'!$C7,'Pardavimai input'!$C:$C,'Pardavimai (Stat.dep.)'!$A7)</f>
        <v>35399</v>
      </c>
      <c r="N7" s="72">
        <f>+SUMIFS('Pardavimai input'!O:O,'Pardavimai input'!$D:$D,'Pardavimai (Stat.dep.)'!$C7,'Pardavimai input'!$C:$C,'Pardavimai (Stat.dep.)'!$A7)</f>
        <v>34833</v>
      </c>
      <c r="O7" s="72">
        <f>+SUMIFS('Pardavimai input'!P:P,'Pardavimai input'!$D:$D,'Pardavimai (Stat.dep.)'!$C7,'Pardavimai input'!$C:$C,'Pardavimai (Stat.dep.)'!$A7)</f>
        <v>33420</v>
      </c>
      <c r="P7" s="72">
        <f>+SUMIFS('Pardavimai input'!Q:Q,'Pardavimai input'!$D:$D,'Pardavimai (Stat.dep.)'!$C7,'Pardavimai input'!$C:$C,'Pardavimai (Stat.dep.)'!$A7)</f>
        <v>32000</v>
      </c>
      <c r="Q7" s="72">
        <f>+SUMIFS('Pardavimai input'!R:R,'Pardavimai input'!$D:$D,'Pardavimai (Stat.dep.)'!$C7,'Pardavimai input'!$C:$C,'Pardavimai (Stat.dep.)'!$A7)</f>
        <v>33039</v>
      </c>
      <c r="R7" s="72">
        <f>+SUMIFS('Pardavimai input'!S:S,'Pardavimai input'!$D:$D,'Pardavimai (Stat.dep.)'!$C7,'Pardavimai input'!$C:$C,'Pardavimai (Stat.dep.)'!$A7)</f>
        <v>30007</v>
      </c>
    </row>
    <row r="8" spans="1:18">
      <c r="A8" s="322" t="s">
        <v>290</v>
      </c>
      <c r="C8" s="325">
        <v>2020149000</v>
      </c>
      <c r="D8" s="322" t="s">
        <v>1554</v>
      </c>
      <c r="E8" s="72">
        <f>+SUMIFS('Pardavimai input'!F:F,'Pardavimai input'!$D:$D,'Pardavimai (Stat.dep.)'!$C8,'Pardavimai input'!$C:$C,'Pardavimai (Stat.dep.)'!$A8)</f>
        <v>0</v>
      </c>
      <c r="F8" s="72">
        <f>+SUMIFS('Pardavimai input'!G:G,'Pardavimai input'!$D:$D,'Pardavimai (Stat.dep.)'!$C8,'Pardavimai input'!$C:$C,'Pardavimai (Stat.dep.)'!$A8)</f>
        <v>4900</v>
      </c>
      <c r="G8" s="72">
        <f>+SUMIFS('Pardavimai input'!H:H,'Pardavimai input'!$D:$D,'Pardavimai (Stat.dep.)'!$C8,'Pardavimai input'!$C:$C,'Pardavimai (Stat.dep.)'!$A8)</f>
        <v>9100</v>
      </c>
      <c r="H8" s="72">
        <f>+SUMIFS('Pardavimai input'!I:I,'Pardavimai input'!$D:$D,'Pardavimai (Stat.dep.)'!$C8,'Pardavimai input'!$C:$C,'Pardavimai (Stat.dep.)'!$A8)</f>
        <v>11400</v>
      </c>
      <c r="I8" s="72">
        <f>+SUMIFS('Pardavimai input'!J:J,'Pardavimai input'!$D:$D,'Pardavimai (Stat.dep.)'!$C8,'Pardavimai input'!$C:$C,'Pardavimai (Stat.dep.)'!$A8)</f>
        <v>101</v>
      </c>
      <c r="J8" s="72">
        <f>+SUMIFS('Pardavimai input'!K:K,'Pardavimai input'!$D:$D,'Pardavimai (Stat.dep.)'!$C8,'Pardavimai input'!$C:$C,'Pardavimai (Stat.dep.)'!$A8)</f>
        <v>94</v>
      </c>
      <c r="K8" s="72">
        <f>+SUMIFS('Pardavimai input'!L:L,'Pardavimai input'!$D:$D,'Pardavimai (Stat.dep.)'!$C8,'Pardavimai input'!$C:$C,'Pardavimai (Stat.dep.)'!$A8)</f>
        <v>100</v>
      </c>
      <c r="L8" s="72">
        <f>+SUMIFS('Pardavimai input'!M:M,'Pardavimai input'!$D:$D,'Pardavimai (Stat.dep.)'!$C8,'Pardavimai input'!$C:$C,'Pardavimai (Stat.dep.)'!$A8)</f>
        <v>109</v>
      </c>
      <c r="M8" s="72">
        <f>+SUMIFS('Pardavimai input'!N:N,'Pardavimai input'!$D:$D,'Pardavimai (Stat.dep.)'!$C8,'Pardavimai input'!$C:$C,'Pardavimai (Stat.dep.)'!$A8)</f>
        <v>1349</v>
      </c>
      <c r="N8" s="72">
        <f>+SUMIFS('Pardavimai input'!O:O,'Pardavimai input'!$D:$D,'Pardavimai (Stat.dep.)'!$C8,'Pardavimai input'!$C:$C,'Pardavimai (Stat.dep.)'!$A8)</f>
        <v>2833</v>
      </c>
      <c r="O8" s="72">
        <f>+SUMIFS('Pardavimai input'!P:P,'Pardavimai input'!$D:$D,'Pardavimai (Stat.dep.)'!$C8,'Pardavimai input'!$C:$C,'Pardavimai (Stat.dep.)'!$A8)</f>
        <v>9329</v>
      </c>
      <c r="P8" s="72">
        <f>+SUMIFS('Pardavimai input'!Q:Q,'Pardavimai input'!$D:$D,'Pardavimai (Stat.dep.)'!$C8,'Pardavimai input'!$C:$C,'Pardavimai (Stat.dep.)'!$A8)</f>
        <v>7162</v>
      </c>
      <c r="Q8" s="72">
        <f>+SUMIFS('Pardavimai input'!R:R,'Pardavimai input'!$D:$D,'Pardavimai (Stat.dep.)'!$C8,'Pardavimai input'!$C:$C,'Pardavimai (Stat.dep.)'!$A8)</f>
        <v>8297</v>
      </c>
      <c r="R8" s="72">
        <f>+SUMIFS('Pardavimai input'!S:S,'Pardavimai input'!$D:$D,'Pardavimai (Stat.dep.)'!$C8,'Pardavimai input'!$C:$C,'Pardavimai (Stat.dep.)'!$A8)</f>
        <v>6905</v>
      </c>
    </row>
    <row r="9" spans="1:18">
      <c r="A9" s="322" t="s">
        <v>290</v>
      </c>
      <c r="C9" s="325">
        <v>2020151500</v>
      </c>
      <c r="D9" s="322" t="s">
        <v>1555</v>
      </c>
      <c r="E9" s="72">
        <f>+SUMIFS('Pardavimai input'!F:F,'Pardavimai input'!$D:$D,'Pardavimai (Stat.dep.)'!$C9,'Pardavimai input'!$C:$C,'Pardavimai (Stat.dep.)'!$A9)</f>
        <v>40662</v>
      </c>
      <c r="F9" s="72">
        <f>+SUMIFS('Pardavimai input'!G:G,'Pardavimai input'!$D:$D,'Pardavimai (Stat.dep.)'!$C9,'Pardavimai input'!$C:$C,'Pardavimai (Stat.dep.)'!$A9)</f>
        <v>54765</v>
      </c>
      <c r="G9" s="72">
        <f>+SUMIFS('Pardavimai input'!H:H,'Pardavimai input'!$D:$D,'Pardavimai (Stat.dep.)'!$C9,'Pardavimai input'!$C:$C,'Pardavimai (Stat.dep.)'!$A9)</f>
        <v>69577</v>
      </c>
      <c r="H9" s="72">
        <f>+SUMIFS('Pardavimai input'!I:I,'Pardavimai input'!$D:$D,'Pardavimai (Stat.dep.)'!$C9,'Pardavimai input'!$C:$C,'Pardavimai (Stat.dep.)'!$A9)</f>
        <v>56107</v>
      </c>
      <c r="I9" s="72">
        <f>+SUMIFS('Pardavimai input'!J:J,'Pardavimai input'!$D:$D,'Pardavimai (Stat.dep.)'!$C9,'Pardavimai input'!$C:$C,'Pardavimai (Stat.dep.)'!$A9)</f>
        <v>1775</v>
      </c>
      <c r="J9" s="72">
        <f>+SUMIFS('Pardavimai input'!K:K,'Pardavimai input'!$D:$D,'Pardavimai (Stat.dep.)'!$C9,'Pardavimai input'!$C:$C,'Pardavimai (Stat.dep.)'!$A9)</f>
        <v>1459</v>
      </c>
      <c r="K9" s="72">
        <f>+SUMIFS('Pardavimai input'!L:L,'Pardavimai input'!$D:$D,'Pardavimai (Stat.dep.)'!$C9,'Pardavimai input'!$C:$C,'Pardavimai (Stat.dep.)'!$A9)</f>
        <v>899</v>
      </c>
      <c r="L9" s="72">
        <f>+SUMIFS('Pardavimai input'!M:M,'Pardavimai input'!$D:$D,'Pardavimai (Stat.dep.)'!$C9,'Pardavimai input'!$C:$C,'Pardavimai (Stat.dep.)'!$A9)</f>
        <v>563</v>
      </c>
      <c r="M9" s="72">
        <f>+SUMIFS('Pardavimai input'!N:N,'Pardavimai input'!$D:$D,'Pardavimai (Stat.dep.)'!$C9,'Pardavimai input'!$C:$C,'Pardavimai (Stat.dep.)'!$A9)</f>
        <v>624</v>
      </c>
      <c r="N9" s="72">
        <f>+SUMIFS('Pardavimai input'!O:O,'Pardavimai input'!$D:$D,'Pardavimai (Stat.dep.)'!$C9,'Pardavimai input'!$C:$C,'Pardavimai (Stat.dep.)'!$A9)</f>
        <v>436</v>
      </c>
      <c r="O9" s="72">
        <f>+SUMIFS('Pardavimai input'!P:P,'Pardavimai input'!$D:$D,'Pardavimai (Stat.dep.)'!$C9,'Pardavimai input'!$C:$C,'Pardavimai (Stat.dep.)'!$A9)</f>
        <v>473</v>
      </c>
      <c r="P9" s="72">
        <f>+SUMIFS('Pardavimai input'!Q:Q,'Pardavimai input'!$D:$D,'Pardavimai (Stat.dep.)'!$C9,'Pardavimai input'!$C:$C,'Pardavimai (Stat.dep.)'!$A9)</f>
        <v>384</v>
      </c>
      <c r="Q9" s="72">
        <f>+SUMIFS('Pardavimai input'!R:R,'Pardavimai input'!$D:$D,'Pardavimai (Stat.dep.)'!$C9,'Pardavimai input'!$C:$C,'Pardavimai (Stat.dep.)'!$A9)</f>
        <v>357</v>
      </c>
      <c r="R9" s="72">
        <f>+SUMIFS('Pardavimai input'!S:S,'Pardavimai input'!$D:$D,'Pardavimai (Stat.dep.)'!$C9,'Pardavimai input'!$C:$C,'Pardavimai (Stat.dep.)'!$A9)</f>
        <v>2258</v>
      </c>
    </row>
    <row r="10" spans="1:18">
      <c r="A10" s="322" t="s">
        <v>290</v>
      </c>
      <c r="C10" s="325">
        <v>2020156000</v>
      </c>
      <c r="D10" s="322" t="s">
        <v>1556</v>
      </c>
      <c r="E10" s="72">
        <f>+SUMIFS('Pardavimai input'!F:F,'Pardavimai input'!$D:$D,'Pardavimai (Stat.dep.)'!$C10,'Pardavimai input'!$C:$C,'Pardavimai (Stat.dep.)'!$A10)</f>
        <v>0</v>
      </c>
      <c r="F10" s="72">
        <f>+SUMIFS('Pardavimai input'!G:G,'Pardavimai input'!$D:$D,'Pardavimai (Stat.dep.)'!$C10,'Pardavimai input'!$C:$C,'Pardavimai (Stat.dep.)'!$A10)</f>
        <v>0</v>
      </c>
      <c r="G10" s="72">
        <f>+SUMIFS('Pardavimai input'!H:H,'Pardavimai input'!$D:$D,'Pardavimai (Stat.dep.)'!$C10,'Pardavimai input'!$C:$C,'Pardavimai (Stat.dep.)'!$A10)</f>
        <v>0</v>
      </c>
      <c r="H10" s="72">
        <f>+SUMIFS('Pardavimai input'!I:I,'Pardavimai input'!$D:$D,'Pardavimai (Stat.dep.)'!$C10,'Pardavimai input'!$C:$C,'Pardavimai (Stat.dep.)'!$A10)</f>
        <v>0</v>
      </c>
      <c r="I10" s="72">
        <f>+SUMIFS('Pardavimai input'!J:J,'Pardavimai input'!$D:$D,'Pardavimai (Stat.dep.)'!$C10,'Pardavimai input'!$C:$C,'Pardavimai (Stat.dep.)'!$A10)</f>
        <v>38</v>
      </c>
      <c r="J10" s="72">
        <f>+SUMIFS('Pardavimai input'!K:K,'Pardavimai input'!$D:$D,'Pardavimai (Stat.dep.)'!$C10,'Pardavimai input'!$C:$C,'Pardavimai (Stat.dep.)'!$A10)</f>
        <v>25</v>
      </c>
      <c r="K10" s="72">
        <f>+SUMIFS('Pardavimai input'!L:L,'Pardavimai input'!$D:$D,'Pardavimai (Stat.dep.)'!$C10,'Pardavimai input'!$C:$C,'Pardavimai (Stat.dep.)'!$A10)</f>
        <v>22</v>
      </c>
      <c r="L10" s="72">
        <f>+SUMIFS('Pardavimai input'!M:M,'Pardavimai input'!$D:$D,'Pardavimai (Stat.dep.)'!$C10,'Pardavimai input'!$C:$C,'Pardavimai (Stat.dep.)'!$A10)</f>
        <v>22</v>
      </c>
      <c r="M10" s="72">
        <f>+SUMIFS('Pardavimai input'!N:N,'Pardavimai input'!$D:$D,'Pardavimai (Stat.dep.)'!$C10,'Pardavimai input'!$C:$C,'Pardavimai (Stat.dep.)'!$A10)</f>
        <v>46</v>
      </c>
      <c r="N10" s="72">
        <f>+SUMIFS('Pardavimai input'!O:O,'Pardavimai input'!$D:$D,'Pardavimai (Stat.dep.)'!$C10,'Pardavimai input'!$C:$C,'Pardavimai (Stat.dep.)'!$A10)</f>
        <v>27</v>
      </c>
      <c r="O10" s="72">
        <f>+SUMIFS('Pardavimai input'!P:P,'Pardavimai input'!$D:$D,'Pardavimai (Stat.dep.)'!$C10,'Pardavimai input'!$C:$C,'Pardavimai (Stat.dep.)'!$A10)</f>
        <v>28</v>
      </c>
      <c r="P10" s="72">
        <f>+SUMIFS('Pardavimai input'!Q:Q,'Pardavimai input'!$D:$D,'Pardavimai (Stat.dep.)'!$C10,'Pardavimai input'!$C:$C,'Pardavimai (Stat.dep.)'!$A10)</f>
        <v>22</v>
      </c>
      <c r="Q10" s="72">
        <f>+SUMIFS('Pardavimai input'!R:R,'Pardavimai input'!$D:$D,'Pardavimai (Stat.dep.)'!$C10,'Pardavimai input'!$C:$C,'Pardavimai (Stat.dep.)'!$A10)</f>
        <v>34</v>
      </c>
      <c r="R10" s="72">
        <f>+SUMIFS('Pardavimai input'!S:S,'Pardavimai input'!$D:$D,'Pardavimai (Stat.dep.)'!$C10,'Pardavimai input'!$C:$C,'Pardavimai (Stat.dep.)'!$A10)</f>
        <v>992</v>
      </c>
    </row>
    <row r="11" spans="1:18">
      <c r="A11" s="322" t="s">
        <v>290</v>
      </c>
      <c r="C11" s="325">
        <v>2020159000</v>
      </c>
      <c r="D11" s="322" t="s">
        <v>1557</v>
      </c>
      <c r="E11" s="72">
        <f>+SUMIFS('Pardavimai input'!F:F,'Pardavimai input'!$D:$D,'Pardavimai (Stat.dep.)'!$C11,'Pardavimai input'!$C:$C,'Pardavimai (Stat.dep.)'!$A11)</f>
        <v>0</v>
      </c>
      <c r="F11" s="72">
        <f>+SUMIFS('Pardavimai input'!G:G,'Pardavimai input'!$D:$D,'Pardavimai (Stat.dep.)'!$C11,'Pardavimai input'!$C:$C,'Pardavimai (Stat.dep.)'!$A11)</f>
        <v>0</v>
      </c>
      <c r="G11" s="72">
        <f>+SUMIFS('Pardavimai input'!H:H,'Pardavimai input'!$D:$D,'Pardavimai (Stat.dep.)'!$C11,'Pardavimai input'!$C:$C,'Pardavimai (Stat.dep.)'!$A11)</f>
        <v>0</v>
      </c>
      <c r="H11" s="72">
        <f>+SUMIFS('Pardavimai input'!I:I,'Pardavimai input'!$D:$D,'Pardavimai (Stat.dep.)'!$C11,'Pardavimai input'!$C:$C,'Pardavimai (Stat.dep.)'!$A11)</f>
        <v>0</v>
      </c>
      <c r="I11" s="72">
        <f>+SUMIFS('Pardavimai input'!J:J,'Pardavimai input'!$D:$D,'Pardavimai (Stat.dep.)'!$C11,'Pardavimai input'!$C:$C,'Pardavimai (Stat.dep.)'!$A11)</f>
        <v>1664</v>
      </c>
      <c r="J11" s="72">
        <f>+SUMIFS('Pardavimai input'!K:K,'Pardavimai input'!$D:$D,'Pardavimai (Stat.dep.)'!$C11,'Pardavimai input'!$C:$C,'Pardavimai (Stat.dep.)'!$A11)</f>
        <v>1068</v>
      </c>
      <c r="K11" s="72">
        <f>+SUMIFS('Pardavimai input'!L:L,'Pardavimai input'!$D:$D,'Pardavimai (Stat.dep.)'!$C11,'Pardavimai input'!$C:$C,'Pardavimai (Stat.dep.)'!$A11)</f>
        <v>1073</v>
      </c>
      <c r="L11" s="72">
        <f>+SUMIFS('Pardavimai input'!M:M,'Pardavimai input'!$D:$D,'Pardavimai (Stat.dep.)'!$C11,'Pardavimai input'!$C:$C,'Pardavimai (Stat.dep.)'!$A11)</f>
        <v>1036</v>
      </c>
      <c r="M11" s="72">
        <f>+SUMIFS('Pardavimai input'!N:N,'Pardavimai input'!$D:$D,'Pardavimai (Stat.dep.)'!$C11,'Pardavimai input'!$C:$C,'Pardavimai (Stat.dep.)'!$A11)</f>
        <v>1067</v>
      </c>
      <c r="N11" s="72">
        <f>+SUMIFS('Pardavimai input'!O:O,'Pardavimai input'!$D:$D,'Pardavimai (Stat.dep.)'!$C11,'Pardavimai input'!$C:$C,'Pardavimai (Stat.dep.)'!$A11)</f>
        <v>468</v>
      </c>
      <c r="O11" s="72">
        <f>+SUMIFS('Pardavimai input'!P:P,'Pardavimai input'!$D:$D,'Pardavimai (Stat.dep.)'!$C11,'Pardavimai input'!$C:$C,'Pardavimai (Stat.dep.)'!$A11)</f>
        <v>681</v>
      </c>
      <c r="P11" s="72">
        <f>+SUMIFS('Pardavimai input'!Q:Q,'Pardavimai input'!$D:$D,'Pardavimai (Stat.dep.)'!$C11,'Pardavimai input'!$C:$C,'Pardavimai (Stat.dep.)'!$A11)</f>
        <v>533</v>
      </c>
      <c r="Q11" s="72">
        <f>+SUMIFS('Pardavimai input'!R:R,'Pardavimai input'!$D:$D,'Pardavimai (Stat.dep.)'!$C11,'Pardavimai input'!$C:$C,'Pardavimai (Stat.dep.)'!$A11)</f>
        <v>540</v>
      </c>
      <c r="R11" s="72">
        <f>+SUMIFS('Pardavimai input'!S:S,'Pardavimai input'!$D:$D,'Pardavimai (Stat.dep.)'!$C11,'Pardavimai input'!$C:$C,'Pardavimai (Stat.dep.)'!$A11)</f>
        <v>7381</v>
      </c>
    </row>
    <row r="12" spans="1:18">
      <c r="A12" s="322" t="s">
        <v>290</v>
      </c>
      <c r="C12" s="325">
        <v>2020198000</v>
      </c>
      <c r="D12" s="322" t="s">
        <v>1558</v>
      </c>
      <c r="E12" s="72">
        <f>+SUMIFS('Pardavimai input'!F:F,'Pardavimai input'!$D:$D,'Pardavimai (Stat.dep.)'!$C12,'Pardavimai input'!$C:$C,'Pardavimai (Stat.dep.)'!$A12)</f>
        <v>357</v>
      </c>
      <c r="F12" s="72">
        <f>+SUMIFS('Pardavimai input'!G:G,'Pardavimai input'!$D:$D,'Pardavimai (Stat.dep.)'!$C12,'Pardavimai input'!$C:$C,'Pardavimai (Stat.dep.)'!$A12)</f>
        <v>186</v>
      </c>
      <c r="G12" s="72">
        <f>+SUMIFS('Pardavimai input'!H:H,'Pardavimai input'!$D:$D,'Pardavimai (Stat.dep.)'!$C12,'Pardavimai input'!$C:$C,'Pardavimai (Stat.dep.)'!$A12)</f>
        <v>220</v>
      </c>
      <c r="H12" s="72">
        <f>+SUMIFS('Pardavimai input'!I:I,'Pardavimai input'!$D:$D,'Pardavimai (Stat.dep.)'!$C12,'Pardavimai input'!$C:$C,'Pardavimai (Stat.dep.)'!$A12)</f>
        <v>187</v>
      </c>
      <c r="I12" s="72">
        <f>+SUMIFS('Pardavimai input'!J:J,'Pardavimai input'!$D:$D,'Pardavimai (Stat.dep.)'!$C12,'Pardavimai input'!$C:$C,'Pardavimai (Stat.dep.)'!$A12)</f>
        <v>89</v>
      </c>
      <c r="J12" s="72">
        <f>+SUMIFS('Pardavimai input'!K:K,'Pardavimai input'!$D:$D,'Pardavimai (Stat.dep.)'!$C12,'Pardavimai input'!$C:$C,'Pardavimai (Stat.dep.)'!$A12)</f>
        <v>102</v>
      </c>
      <c r="K12" s="72">
        <f>+SUMIFS('Pardavimai input'!L:L,'Pardavimai input'!$D:$D,'Pardavimai (Stat.dep.)'!$C12,'Pardavimai input'!$C:$C,'Pardavimai (Stat.dep.)'!$A12)</f>
        <v>104</v>
      </c>
      <c r="L12" s="72">
        <f>+SUMIFS('Pardavimai input'!M:M,'Pardavimai input'!$D:$D,'Pardavimai (Stat.dep.)'!$C12,'Pardavimai input'!$C:$C,'Pardavimai (Stat.dep.)'!$A12)</f>
        <v>102</v>
      </c>
      <c r="M12" s="72">
        <f>+SUMIFS('Pardavimai input'!N:N,'Pardavimai input'!$D:$D,'Pardavimai (Stat.dep.)'!$C12,'Pardavimai input'!$C:$C,'Pardavimai (Stat.dep.)'!$A12)</f>
        <v>60</v>
      </c>
      <c r="N12" s="72">
        <f>+SUMIFS('Pardavimai input'!O:O,'Pardavimai input'!$D:$D,'Pardavimai (Stat.dep.)'!$C12,'Pardavimai input'!$C:$C,'Pardavimai (Stat.dep.)'!$A12)</f>
        <v>57</v>
      </c>
      <c r="O12" s="72">
        <f>+SUMIFS('Pardavimai input'!P:P,'Pardavimai input'!$D:$D,'Pardavimai (Stat.dep.)'!$C12,'Pardavimai input'!$C:$C,'Pardavimai (Stat.dep.)'!$A12)</f>
        <v>44</v>
      </c>
      <c r="P12" s="72">
        <f>+SUMIFS('Pardavimai input'!Q:Q,'Pardavimai input'!$D:$D,'Pardavimai (Stat.dep.)'!$C12,'Pardavimai input'!$C:$C,'Pardavimai (Stat.dep.)'!$A12)</f>
        <v>46</v>
      </c>
      <c r="Q12" s="72">
        <f>+SUMIFS('Pardavimai input'!R:R,'Pardavimai input'!$D:$D,'Pardavimai (Stat.dep.)'!$C12,'Pardavimai input'!$C:$C,'Pardavimai (Stat.dep.)'!$A12)</f>
        <v>39</v>
      </c>
      <c r="R12" s="72">
        <f>+SUMIFS('Pardavimai input'!S:S,'Pardavimai input'!$D:$D,'Pardavimai (Stat.dep.)'!$C12,'Pardavimai input'!$C:$C,'Pardavimai (Stat.dep.)'!$A12)</f>
        <v>100</v>
      </c>
    </row>
    <row r="13" spans="1:18">
      <c r="A13" s="322" t="s">
        <v>290</v>
      </c>
      <c r="C13" s="325">
        <v>2030115000</v>
      </c>
      <c r="D13" s="322" t="s">
        <v>294</v>
      </c>
      <c r="E13" s="72">
        <f>+SUMIFS('Pardavimai input'!F:F,'Pardavimai input'!$D:$D,'Pardavimai (Stat.dep.)'!$C13,'Pardavimai input'!$C:$C,'Pardavimai (Stat.dep.)'!$A13)</f>
        <v>1499526</v>
      </c>
      <c r="F13" s="72">
        <f>+SUMIFS('Pardavimai input'!G:G,'Pardavimai input'!$D:$D,'Pardavimai (Stat.dep.)'!$C13,'Pardavimai input'!$C:$C,'Pardavimai (Stat.dep.)'!$A13)</f>
        <v>2629166</v>
      </c>
      <c r="G13" s="72">
        <f>+SUMIFS('Pardavimai input'!H:H,'Pardavimai input'!$D:$D,'Pardavimai (Stat.dep.)'!$C13,'Pardavimai input'!$C:$C,'Pardavimai (Stat.dep.)'!$A13)</f>
        <v>4359698</v>
      </c>
      <c r="H13" s="72">
        <f>+SUMIFS('Pardavimai input'!I:I,'Pardavimai input'!$D:$D,'Pardavimai (Stat.dep.)'!$C13,'Pardavimai input'!$C:$C,'Pardavimai (Stat.dep.)'!$A13)</f>
        <v>4239271</v>
      </c>
      <c r="I13" s="72">
        <f>+SUMIFS('Pardavimai input'!J:J,'Pardavimai input'!$D:$D,'Pardavimai (Stat.dep.)'!$C13,'Pardavimai input'!$C:$C,'Pardavimai (Stat.dep.)'!$A13)</f>
        <v>2825691</v>
      </c>
      <c r="J13" s="72">
        <f>+SUMIFS('Pardavimai input'!K:K,'Pardavimai input'!$D:$D,'Pardavimai (Stat.dep.)'!$C13,'Pardavimai input'!$C:$C,'Pardavimai (Stat.dep.)'!$A13)</f>
        <v>3430068</v>
      </c>
      <c r="K13" s="72">
        <f>+SUMIFS('Pardavimai input'!L:L,'Pardavimai input'!$D:$D,'Pardavimai (Stat.dep.)'!$C13,'Pardavimai input'!$C:$C,'Pardavimai (Stat.dep.)'!$A13)</f>
        <v>3580296</v>
      </c>
      <c r="L13" s="72">
        <f>+SUMIFS('Pardavimai input'!M:M,'Pardavimai input'!$D:$D,'Pardavimai (Stat.dep.)'!$C13,'Pardavimai input'!$C:$C,'Pardavimai (Stat.dep.)'!$A13)</f>
        <v>3802752</v>
      </c>
      <c r="M13" s="72">
        <f>+SUMIFS('Pardavimai input'!N:N,'Pardavimai input'!$D:$D,'Pardavimai (Stat.dep.)'!$C13,'Pardavimai input'!$C:$C,'Pardavimai (Stat.dep.)'!$A13)</f>
        <v>4126997</v>
      </c>
      <c r="N13" s="72">
        <f>+SUMIFS('Pardavimai input'!O:O,'Pardavimai input'!$D:$D,'Pardavimai (Stat.dep.)'!$C13,'Pardavimai input'!$C:$C,'Pardavimai (Stat.dep.)'!$A13)</f>
        <v>4476296</v>
      </c>
      <c r="O13" s="72">
        <f>+SUMIFS('Pardavimai input'!P:P,'Pardavimai input'!$D:$D,'Pardavimai (Stat.dep.)'!$C13,'Pardavimai input'!$C:$C,'Pardavimai (Stat.dep.)'!$A13)</f>
        <v>3196741</v>
      </c>
      <c r="P13" s="72">
        <f>+SUMIFS('Pardavimai input'!Q:Q,'Pardavimai input'!$D:$D,'Pardavimai (Stat.dep.)'!$C13,'Pardavimai input'!$C:$C,'Pardavimai (Stat.dep.)'!$A13)</f>
        <v>3773176</v>
      </c>
      <c r="Q13" s="72">
        <f>+SUMIFS('Pardavimai input'!R:R,'Pardavimai input'!$D:$D,'Pardavimai (Stat.dep.)'!$C13,'Pardavimai input'!$C:$C,'Pardavimai (Stat.dep.)'!$A13)</f>
        <v>4051109</v>
      </c>
      <c r="R13" s="72">
        <f>+SUMIFS('Pardavimai input'!S:S,'Pardavimai input'!$D:$D,'Pardavimai (Stat.dep.)'!$C13,'Pardavimai input'!$C:$C,'Pardavimai (Stat.dep.)'!$A13)</f>
        <v>4271562</v>
      </c>
    </row>
    <row r="14" spans="1:18">
      <c r="A14" s="322" t="s">
        <v>290</v>
      </c>
      <c r="C14" s="325">
        <v>2030117000</v>
      </c>
      <c r="D14" s="322" t="s">
        <v>295</v>
      </c>
      <c r="E14" s="72">
        <f>+SUMIFS('Pardavimai input'!F:F,'Pardavimai input'!$D:$D,'Pardavimai (Stat.dep.)'!$C14,'Pardavimai input'!$C:$C,'Pardavimai (Stat.dep.)'!$A14)</f>
        <v>405426</v>
      </c>
      <c r="F14" s="72">
        <f>+SUMIFS('Pardavimai input'!G:G,'Pardavimai input'!$D:$D,'Pardavimai (Stat.dep.)'!$C14,'Pardavimai input'!$C:$C,'Pardavimai (Stat.dep.)'!$A14)</f>
        <v>368119</v>
      </c>
      <c r="G14" s="72">
        <f>+SUMIFS('Pardavimai input'!H:H,'Pardavimai input'!$D:$D,'Pardavimai (Stat.dep.)'!$C14,'Pardavimai input'!$C:$C,'Pardavimai (Stat.dep.)'!$A14)</f>
        <v>430464</v>
      </c>
      <c r="H14" s="72">
        <f>+SUMIFS('Pardavimai input'!I:I,'Pardavimai input'!$D:$D,'Pardavimai (Stat.dep.)'!$C14,'Pardavimai input'!$C:$C,'Pardavimai (Stat.dep.)'!$A14)</f>
        <v>559366</v>
      </c>
      <c r="I14" s="72">
        <f>+SUMIFS('Pardavimai input'!J:J,'Pardavimai input'!$D:$D,'Pardavimai (Stat.dep.)'!$C14,'Pardavimai input'!$C:$C,'Pardavimai (Stat.dep.)'!$A14)</f>
        <v>216399</v>
      </c>
      <c r="J14" s="72">
        <f>+SUMIFS('Pardavimai input'!K:K,'Pardavimai input'!$D:$D,'Pardavimai (Stat.dep.)'!$C14,'Pardavimai input'!$C:$C,'Pardavimai (Stat.dep.)'!$A14)</f>
        <v>168922</v>
      </c>
      <c r="K14" s="72">
        <f>+SUMIFS('Pardavimai input'!L:L,'Pardavimai input'!$D:$D,'Pardavimai (Stat.dep.)'!$C14,'Pardavimai input'!$C:$C,'Pardavimai (Stat.dep.)'!$A14)</f>
        <v>223389</v>
      </c>
      <c r="L14" s="72">
        <f>+SUMIFS('Pardavimai input'!M:M,'Pardavimai input'!$D:$D,'Pardavimai (Stat.dep.)'!$C14,'Pardavimai input'!$C:$C,'Pardavimai (Stat.dep.)'!$A14)</f>
        <v>184646</v>
      </c>
      <c r="M14" s="72">
        <f>+SUMIFS('Pardavimai input'!N:N,'Pardavimai input'!$D:$D,'Pardavimai (Stat.dep.)'!$C14,'Pardavimai input'!$C:$C,'Pardavimai (Stat.dep.)'!$A14)</f>
        <v>214054</v>
      </c>
      <c r="N14" s="72">
        <f>+SUMIFS('Pardavimai input'!O:O,'Pardavimai input'!$D:$D,'Pardavimai (Stat.dep.)'!$C14,'Pardavimai input'!$C:$C,'Pardavimai (Stat.dep.)'!$A14)</f>
        <v>279944</v>
      </c>
      <c r="O14" s="72">
        <f>+SUMIFS('Pardavimai input'!P:P,'Pardavimai input'!$D:$D,'Pardavimai (Stat.dep.)'!$C14,'Pardavimai input'!$C:$C,'Pardavimai (Stat.dep.)'!$A14)</f>
        <v>275632</v>
      </c>
      <c r="P14" s="72">
        <f>+SUMIFS('Pardavimai input'!Q:Q,'Pardavimai input'!$D:$D,'Pardavimai (Stat.dep.)'!$C14,'Pardavimai input'!$C:$C,'Pardavimai (Stat.dep.)'!$A14)</f>
        <v>284174</v>
      </c>
      <c r="Q14" s="72">
        <f>+SUMIFS('Pardavimai input'!R:R,'Pardavimai input'!$D:$D,'Pardavimai (Stat.dep.)'!$C14,'Pardavimai input'!$C:$C,'Pardavimai (Stat.dep.)'!$A14)</f>
        <v>309163</v>
      </c>
      <c r="R14" s="72">
        <f>+SUMIFS('Pardavimai input'!S:S,'Pardavimai input'!$D:$D,'Pardavimai (Stat.dep.)'!$C14,'Pardavimai input'!$C:$C,'Pardavimai (Stat.dep.)'!$A14)</f>
        <v>334152</v>
      </c>
    </row>
    <row r="15" spans="1:18">
      <c r="A15" s="322" t="s">
        <v>290</v>
      </c>
      <c r="C15" s="325">
        <v>2030122500</v>
      </c>
      <c r="D15" s="322" t="s">
        <v>296</v>
      </c>
      <c r="E15" s="72">
        <f>+SUMIFS('Pardavimai input'!F:F,'Pardavimai input'!$D:$D,'Pardavimai (Stat.dep.)'!$C15,'Pardavimai input'!$C:$C,'Pardavimai (Stat.dep.)'!$A15)</f>
        <v>0</v>
      </c>
      <c r="F15" s="72">
        <f>+SUMIFS('Pardavimai input'!G:G,'Pardavimai input'!$D:$D,'Pardavimai (Stat.dep.)'!$C15,'Pardavimai input'!$C:$C,'Pardavimai (Stat.dep.)'!$A15)</f>
        <v>0</v>
      </c>
      <c r="G15" s="72">
        <f>+SUMIFS('Pardavimai input'!H:H,'Pardavimai input'!$D:$D,'Pardavimai (Stat.dep.)'!$C15,'Pardavimai input'!$C:$C,'Pardavimai (Stat.dep.)'!$A15)</f>
        <v>0</v>
      </c>
      <c r="H15" s="72">
        <f>+SUMIFS('Pardavimai input'!I:I,'Pardavimai input'!$D:$D,'Pardavimai (Stat.dep.)'!$C15,'Pardavimai input'!$C:$C,'Pardavimai (Stat.dep.)'!$A15)</f>
        <v>0</v>
      </c>
      <c r="I15" s="72">
        <f>+SUMIFS('Pardavimai input'!J:J,'Pardavimai input'!$D:$D,'Pardavimai (Stat.dep.)'!$C15,'Pardavimai input'!$C:$C,'Pardavimai (Stat.dep.)'!$A15)</f>
        <v>198800</v>
      </c>
      <c r="J15" s="72">
        <f>+SUMIFS('Pardavimai input'!K:K,'Pardavimai input'!$D:$D,'Pardavimai (Stat.dep.)'!$C15,'Pardavimai input'!$C:$C,'Pardavimai (Stat.dep.)'!$A15)</f>
        <v>0</v>
      </c>
      <c r="K15" s="72">
        <f>+SUMIFS('Pardavimai input'!L:L,'Pardavimai input'!$D:$D,'Pardavimai (Stat.dep.)'!$C15,'Pardavimai input'!$C:$C,'Pardavimai (Stat.dep.)'!$A15)</f>
        <v>0</v>
      </c>
      <c r="L15" s="72">
        <f>+SUMIFS('Pardavimai input'!M:M,'Pardavimai input'!$D:$D,'Pardavimai (Stat.dep.)'!$C15,'Pardavimai input'!$C:$C,'Pardavimai (Stat.dep.)'!$A15)</f>
        <v>0</v>
      </c>
      <c r="M15" s="72">
        <f>+SUMIFS('Pardavimai input'!N:N,'Pardavimai input'!$D:$D,'Pardavimai (Stat.dep.)'!$C15,'Pardavimai input'!$C:$C,'Pardavimai (Stat.dep.)'!$A15)</f>
        <v>0</v>
      </c>
      <c r="N15" s="72">
        <f>+SUMIFS('Pardavimai input'!O:O,'Pardavimai input'!$D:$D,'Pardavimai (Stat.dep.)'!$C15,'Pardavimai input'!$C:$C,'Pardavimai (Stat.dep.)'!$A15)</f>
        <v>0</v>
      </c>
      <c r="O15" s="72">
        <f>+SUMIFS('Pardavimai input'!P:P,'Pardavimai input'!$D:$D,'Pardavimai (Stat.dep.)'!$C15,'Pardavimai input'!$C:$C,'Pardavimai (Stat.dep.)'!$A15)</f>
        <v>0</v>
      </c>
      <c r="P15" s="72">
        <f>+SUMIFS('Pardavimai input'!Q:Q,'Pardavimai input'!$D:$D,'Pardavimai (Stat.dep.)'!$C15,'Pardavimai input'!$C:$C,'Pardavimai (Stat.dep.)'!$A15)</f>
        <v>0</v>
      </c>
      <c r="Q15" s="72">
        <f>+SUMIFS('Pardavimai input'!R:R,'Pardavimai input'!$D:$D,'Pardavimai (Stat.dep.)'!$C15,'Pardavimai input'!$C:$C,'Pardavimai (Stat.dep.)'!$A15)</f>
        <v>0</v>
      </c>
      <c r="R15" s="72">
        <f>+SUMIFS('Pardavimai input'!S:S,'Pardavimai input'!$D:$D,'Pardavimai (Stat.dep.)'!$C15,'Pardavimai input'!$C:$C,'Pardavimai (Stat.dep.)'!$A15)</f>
        <v>0</v>
      </c>
    </row>
    <row r="16" spans="1:18">
      <c r="A16" s="322" t="s">
        <v>290</v>
      </c>
      <c r="C16" s="325">
        <v>2030122900</v>
      </c>
      <c r="D16" s="322" t="s">
        <v>297</v>
      </c>
      <c r="E16" s="72">
        <f>+SUMIFS('Pardavimai input'!F:F,'Pardavimai input'!$D:$D,'Pardavimai (Stat.dep.)'!$C16,'Pardavimai input'!$C:$C,'Pardavimai (Stat.dep.)'!$A16)</f>
        <v>27972</v>
      </c>
      <c r="F16" s="72">
        <f>+SUMIFS('Pardavimai input'!G:G,'Pardavimai input'!$D:$D,'Pardavimai (Stat.dep.)'!$C16,'Pardavimai input'!$C:$C,'Pardavimai (Stat.dep.)'!$A16)</f>
        <v>17743</v>
      </c>
      <c r="G16" s="72">
        <f>+SUMIFS('Pardavimai input'!H:H,'Pardavimai input'!$D:$D,'Pardavimai (Stat.dep.)'!$C16,'Pardavimai input'!$C:$C,'Pardavimai (Stat.dep.)'!$A16)</f>
        <v>32474</v>
      </c>
      <c r="H16" s="72">
        <f>+SUMIFS('Pardavimai input'!I:I,'Pardavimai input'!$D:$D,'Pardavimai (Stat.dep.)'!$C16,'Pardavimai input'!$C:$C,'Pardavimai (Stat.dep.)'!$A16)</f>
        <v>18853</v>
      </c>
      <c r="I16" s="72">
        <f>+SUMIFS('Pardavimai input'!J:J,'Pardavimai input'!$D:$D,'Pardavimai (Stat.dep.)'!$C16,'Pardavimai input'!$C:$C,'Pardavimai (Stat.dep.)'!$A16)</f>
        <v>276328</v>
      </c>
      <c r="J16" s="72">
        <f>+SUMIFS('Pardavimai input'!K:K,'Pardavimai input'!$D:$D,'Pardavimai (Stat.dep.)'!$C16,'Pardavimai input'!$C:$C,'Pardavimai (Stat.dep.)'!$A16)</f>
        <v>312583</v>
      </c>
      <c r="K16" s="72">
        <f>+SUMIFS('Pardavimai input'!L:L,'Pardavimai input'!$D:$D,'Pardavimai (Stat.dep.)'!$C16,'Pardavimai input'!$C:$C,'Pardavimai (Stat.dep.)'!$A16)</f>
        <v>432077</v>
      </c>
      <c r="L16" s="72">
        <f>+SUMIFS('Pardavimai input'!M:M,'Pardavimai input'!$D:$D,'Pardavimai (Stat.dep.)'!$C16,'Pardavimai input'!$C:$C,'Pardavimai (Stat.dep.)'!$A16)</f>
        <v>414132</v>
      </c>
      <c r="M16" s="72">
        <f>+SUMIFS('Pardavimai input'!N:N,'Pardavimai input'!$D:$D,'Pardavimai (Stat.dep.)'!$C16,'Pardavimai input'!$C:$C,'Pardavimai (Stat.dep.)'!$A16)</f>
        <v>4973</v>
      </c>
      <c r="N16" s="72">
        <f>+SUMIFS('Pardavimai input'!O:O,'Pardavimai input'!$D:$D,'Pardavimai (Stat.dep.)'!$C16,'Pardavimai input'!$C:$C,'Pardavimai (Stat.dep.)'!$A16)</f>
        <v>7757</v>
      </c>
      <c r="O16" s="72">
        <f>+SUMIFS('Pardavimai input'!P:P,'Pardavimai input'!$D:$D,'Pardavimai (Stat.dep.)'!$C16,'Pardavimai input'!$C:$C,'Pardavimai (Stat.dep.)'!$A16)</f>
        <v>0</v>
      </c>
      <c r="P16" s="72">
        <f>+SUMIFS('Pardavimai input'!Q:Q,'Pardavimai input'!$D:$D,'Pardavimai (Stat.dep.)'!$C16,'Pardavimai input'!$C:$C,'Pardavimai (Stat.dep.)'!$A16)</f>
        <v>0</v>
      </c>
      <c r="Q16" s="72">
        <f>+SUMIFS('Pardavimai input'!R:R,'Pardavimai input'!$D:$D,'Pardavimai (Stat.dep.)'!$C16,'Pardavimai input'!$C:$C,'Pardavimai (Stat.dep.)'!$A16)</f>
        <v>0</v>
      </c>
      <c r="R16" s="72">
        <f>+SUMIFS('Pardavimai input'!S:S,'Pardavimai input'!$D:$D,'Pardavimai (Stat.dep.)'!$C16,'Pardavimai input'!$C:$C,'Pardavimai (Stat.dep.)'!$A16)</f>
        <v>0</v>
      </c>
    </row>
    <row r="17" spans="1:18">
      <c r="A17" s="322" t="s">
        <v>290</v>
      </c>
      <c r="C17" s="325">
        <v>2030123000</v>
      </c>
      <c r="D17" s="322" t="s">
        <v>298</v>
      </c>
      <c r="E17" s="72">
        <f>+SUMIFS('Pardavimai input'!F:F,'Pardavimai input'!$D:$D,'Pardavimai (Stat.dep.)'!$C17,'Pardavimai input'!$C:$C,'Pardavimai (Stat.dep.)'!$A17)</f>
        <v>7471</v>
      </c>
      <c r="F17" s="72">
        <f>+SUMIFS('Pardavimai input'!G:G,'Pardavimai input'!$D:$D,'Pardavimai (Stat.dep.)'!$C17,'Pardavimai input'!$C:$C,'Pardavimai (Stat.dep.)'!$A17)</f>
        <v>1087</v>
      </c>
      <c r="G17" s="72">
        <f>+SUMIFS('Pardavimai input'!H:H,'Pardavimai input'!$D:$D,'Pardavimai (Stat.dep.)'!$C17,'Pardavimai input'!$C:$C,'Pardavimai (Stat.dep.)'!$A17)</f>
        <v>900</v>
      </c>
      <c r="H17" s="72">
        <f>+SUMIFS('Pardavimai input'!I:I,'Pardavimai input'!$D:$D,'Pardavimai (Stat.dep.)'!$C17,'Pardavimai input'!$C:$C,'Pardavimai (Stat.dep.)'!$A17)</f>
        <v>1533</v>
      </c>
      <c r="I17" s="72">
        <f>+SUMIFS('Pardavimai input'!J:J,'Pardavimai input'!$D:$D,'Pardavimai (Stat.dep.)'!$C17,'Pardavimai input'!$C:$C,'Pardavimai (Stat.dep.)'!$A17)</f>
        <v>750</v>
      </c>
      <c r="J17" s="72">
        <f>+SUMIFS('Pardavimai input'!K:K,'Pardavimai input'!$D:$D,'Pardavimai (Stat.dep.)'!$C17,'Pardavimai input'!$C:$C,'Pardavimai (Stat.dep.)'!$A17)</f>
        <v>375</v>
      </c>
      <c r="K17" s="72">
        <f>+SUMIFS('Pardavimai input'!L:L,'Pardavimai input'!$D:$D,'Pardavimai (Stat.dep.)'!$C17,'Pardavimai input'!$C:$C,'Pardavimai (Stat.dep.)'!$A17)</f>
        <v>3934</v>
      </c>
      <c r="L17" s="72">
        <f>+SUMIFS('Pardavimai input'!M:M,'Pardavimai input'!$D:$D,'Pardavimai (Stat.dep.)'!$C17,'Pardavimai input'!$C:$C,'Pardavimai (Stat.dep.)'!$A17)</f>
        <v>739</v>
      </c>
      <c r="M17" s="72">
        <f>+SUMIFS('Pardavimai input'!N:N,'Pardavimai input'!$D:$D,'Pardavimai (Stat.dep.)'!$C17,'Pardavimai input'!$C:$C,'Pardavimai (Stat.dep.)'!$A17)</f>
        <v>110</v>
      </c>
      <c r="N17" s="72">
        <f>+SUMIFS('Pardavimai input'!O:O,'Pardavimai input'!$D:$D,'Pardavimai (Stat.dep.)'!$C17,'Pardavimai input'!$C:$C,'Pardavimai (Stat.dep.)'!$A17)</f>
        <v>123</v>
      </c>
      <c r="O17" s="72">
        <f>+SUMIFS('Pardavimai input'!P:P,'Pardavimai input'!$D:$D,'Pardavimai (Stat.dep.)'!$C17,'Pardavimai input'!$C:$C,'Pardavimai (Stat.dep.)'!$A17)</f>
        <v>0</v>
      </c>
      <c r="P17" s="72">
        <f>+SUMIFS('Pardavimai input'!Q:Q,'Pardavimai input'!$D:$D,'Pardavimai (Stat.dep.)'!$C17,'Pardavimai input'!$C:$C,'Pardavimai (Stat.dep.)'!$A17)</f>
        <v>0</v>
      </c>
      <c r="Q17" s="72">
        <f>+SUMIFS('Pardavimai input'!R:R,'Pardavimai input'!$D:$D,'Pardavimai (Stat.dep.)'!$C17,'Pardavimai input'!$C:$C,'Pardavimai (Stat.dep.)'!$A17)</f>
        <v>0</v>
      </c>
      <c r="R17" s="72">
        <f>+SUMIFS('Pardavimai input'!S:S,'Pardavimai input'!$D:$D,'Pardavimai (Stat.dep.)'!$C17,'Pardavimai input'!$C:$C,'Pardavimai (Stat.dep.)'!$A17)</f>
        <v>0</v>
      </c>
    </row>
    <row r="18" spans="1:18">
      <c r="A18" s="322" t="s">
        <v>290</v>
      </c>
      <c r="C18" s="325">
        <v>2030125000</v>
      </c>
      <c r="D18" s="322" t="s">
        <v>299</v>
      </c>
      <c r="E18" s="72">
        <f>+SUMIFS('Pardavimai input'!F:F,'Pardavimai input'!$D:$D,'Pardavimai (Stat.dep.)'!$C18,'Pardavimai input'!$C:$C,'Pardavimai (Stat.dep.)'!$A18)</f>
        <v>4209</v>
      </c>
      <c r="F18" s="72">
        <f>+SUMIFS('Pardavimai input'!G:G,'Pardavimai input'!$D:$D,'Pardavimai (Stat.dep.)'!$C18,'Pardavimai input'!$C:$C,'Pardavimai (Stat.dep.)'!$A18)</f>
        <v>946</v>
      </c>
      <c r="G18" s="72">
        <f>+SUMIFS('Pardavimai input'!H:H,'Pardavimai input'!$D:$D,'Pardavimai (Stat.dep.)'!$C18,'Pardavimai input'!$C:$C,'Pardavimai (Stat.dep.)'!$A18)</f>
        <v>0</v>
      </c>
      <c r="H18" s="72">
        <f>+SUMIFS('Pardavimai input'!I:I,'Pardavimai input'!$D:$D,'Pardavimai (Stat.dep.)'!$C18,'Pardavimai input'!$C:$C,'Pardavimai (Stat.dep.)'!$A18)</f>
        <v>0</v>
      </c>
      <c r="I18" s="72">
        <f>+SUMIFS('Pardavimai input'!J:J,'Pardavimai input'!$D:$D,'Pardavimai (Stat.dep.)'!$C18,'Pardavimai input'!$C:$C,'Pardavimai (Stat.dep.)'!$A18)</f>
        <v>295358</v>
      </c>
      <c r="J18" s="72">
        <f>+SUMIFS('Pardavimai input'!K:K,'Pardavimai input'!$D:$D,'Pardavimai (Stat.dep.)'!$C18,'Pardavimai input'!$C:$C,'Pardavimai (Stat.dep.)'!$A18)</f>
        <v>0</v>
      </c>
      <c r="K18" s="72">
        <f>+SUMIFS('Pardavimai input'!L:L,'Pardavimai input'!$D:$D,'Pardavimai (Stat.dep.)'!$C18,'Pardavimai input'!$C:$C,'Pardavimai (Stat.dep.)'!$A18)</f>
        <v>119968</v>
      </c>
      <c r="L18" s="72">
        <f>+SUMIFS('Pardavimai input'!M:M,'Pardavimai input'!$D:$D,'Pardavimai (Stat.dep.)'!$C18,'Pardavimai input'!$C:$C,'Pardavimai (Stat.dep.)'!$A18)</f>
        <v>272308</v>
      </c>
      <c r="M18" s="72">
        <f>+SUMIFS('Pardavimai input'!N:N,'Pardavimai input'!$D:$D,'Pardavimai (Stat.dep.)'!$C18,'Pardavimai input'!$C:$C,'Pardavimai (Stat.dep.)'!$A18)</f>
        <v>0</v>
      </c>
      <c r="N18" s="72">
        <f>+SUMIFS('Pardavimai input'!O:O,'Pardavimai input'!$D:$D,'Pardavimai (Stat.dep.)'!$C18,'Pardavimai input'!$C:$C,'Pardavimai (Stat.dep.)'!$A18)</f>
        <v>0</v>
      </c>
      <c r="O18" s="72">
        <f>+SUMIFS('Pardavimai input'!P:P,'Pardavimai input'!$D:$D,'Pardavimai (Stat.dep.)'!$C18,'Pardavimai input'!$C:$C,'Pardavimai (Stat.dep.)'!$A18)</f>
        <v>0</v>
      </c>
      <c r="P18" s="72">
        <f>+SUMIFS('Pardavimai input'!Q:Q,'Pardavimai input'!$D:$D,'Pardavimai (Stat.dep.)'!$C18,'Pardavimai input'!$C:$C,'Pardavimai (Stat.dep.)'!$A18)</f>
        <v>0</v>
      </c>
      <c r="Q18" s="72">
        <f>+SUMIFS('Pardavimai input'!R:R,'Pardavimai input'!$D:$D,'Pardavimai (Stat.dep.)'!$C18,'Pardavimai input'!$C:$C,'Pardavimai (Stat.dep.)'!$A18)</f>
        <v>0</v>
      </c>
      <c r="R18" s="72">
        <f>+SUMIFS('Pardavimai input'!S:S,'Pardavimai input'!$D:$D,'Pardavimai (Stat.dep.)'!$C18,'Pardavimai input'!$C:$C,'Pardavimai (Stat.dep.)'!$A18)</f>
        <v>0</v>
      </c>
    </row>
    <row r="19" spans="1:18">
      <c r="A19" s="322" t="s">
        <v>290</v>
      </c>
      <c r="C19" s="325">
        <v>2030127000</v>
      </c>
      <c r="D19" s="322" t="s">
        <v>300</v>
      </c>
      <c r="E19" s="72">
        <f>+SUMIFS('Pardavimai input'!F:F,'Pardavimai input'!$D:$D,'Pardavimai (Stat.dep.)'!$C19,'Pardavimai input'!$C:$C,'Pardavimai (Stat.dep.)'!$A19)</f>
        <v>24410</v>
      </c>
      <c r="F19" s="72">
        <f>+SUMIFS('Pardavimai input'!G:G,'Pardavimai input'!$D:$D,'Pardavimai (Stat.dep.)'!$C19,'Pardavimai input'!$C:$C,'Pardavimai (Stat.dep.)'!$A19)</f>
        <v>476</v>
      </c>
      <c r="G19" s="72">
        <f>+SUMIFS('Pardavimai input'!H:H,'Pardavimai input'!$D:$D,'Pardavimai (Stat.dep.)'!$C19,'Pardavimai input'!$C:$C,'Pardavimai (Stat.dep.)'!$A19)</f>
        <v>100</v>
      </c>
      <c r="H19" s="72">
        <f>+SUMIFS('Pardavimai input'!I:I,'Pardavimai input'!$D:$D,'Pardavimai (Stat.dep.)'!$C19,'Pardavimai input'!$C:$C,'Pardavimai (Stat.dep.)'!$A19)</f>
        <v>0</v>
      </c>
      <c r="I19" s="72">
        <f>+SUMIFS('Pardavimai input'!J:J,'Pardavimai input'!$D:$D,'Pardavimai (Stat.dep.)'!$C19,'Pardavimai input'!$C:$C,'Pardavimai (Stat.dep.)'!$A19)</f>
        <v>0</v>
      </c>
      <c r="J19" s="72">
        <f>+SUMIFS('Pardavimai input'!K:K,'Pardavimai input'!$D:$D,'Pardavimai (Stat.dep.)'!$C19,'Pardavimai input'!$C:$C,'Pardavimai (Stat.dep.)'!$A19)</f>
        <v>230</v>
      </c>
      <c r="K19" s="72">
        <f>+SUMIFS('Pardavimai input'!L:L,'Pardavimai input'!$D:$D,'Pardavimai (Stat.dep.)'!$C19,'Pardavimai input'!$C:$C,'Pardavimai (Stat.dep.)'!$A19)</f>
        <v>160</v>
      </c>
      <c r="L19" s="72">
        <f>+SUMIFS('Pardavimai input'!M:M,'Pardavimai input'!$D:$D,'Pardavimai (Stat.dep.)'!$C19,'Pardavimai input'!$C:$C,'Pardavimai (Stat.dep.)'!$A19)</f>
        <v>0</v>
      </c>
      <c r="M19" s="72">
        <f>+SUMIFS('Pardavimai input'!N:N,'Pardavimai input'!$D:$D,'Pardavimai (Stat.dep.)'!$C19,'Pardavimai input'!$C:$C,'Pardavimai (Stat.dep.)'!$A19)</f>
        <v>20</v>
      </c>
      <c r="N19" s="72">
        <f>+SUMIFS('Pardavimai input'!O:O,'Pardavimai input'!$D:$D,'Pardavimai (Stat.dep.)'!$C19,'Pardavimai input'!$C:$C,'Pardavimai (Stat.dep.)'!$A19)</f>
        <v>0</v>
      </c>
      <c r="O19" s="72">
        <f>+SUMIFS('Pardavimai input'!P:P,'Pardavimai input'!$D:$D,'Pardavimai (Stat.dep.)'!$C19,'Pardavimai input'!$C:$C,'Pardavimai (Stat.dep.)'!$A19)</f>
        <v>0</v>
      </c>
      <c r="P19" s="72">
        <f>+SUMIFS('Pardavimai input'!Q:Q,'Pardavimai input'!$D:$D,'Pardavimai (Stat.dep.)'!$C19,'Pardavimai input'!$C:$C,'Pardavimai (Stat.dep.)'!$A19)</f>
        <v>0</v>
      </c>
      <c r="Q19" s="72">
        <f>+SUMIFS('Pardavimai input'!R:R,'Pardavimai input'!$D:$D,'Pardavimai (Stat.dep.)'!$C19,'Pardavimai input'!$C:$C,'Pardavimai (Stat.dep.)'!$A19)</f>
        <v>99</v>
      </c>
      <c r="R19" s="72">
        <f>+SUMIFS('Pardavimai input'!S:S,'Pardavimai input'!$D:$D,'Pardavimai (Stat.dep.)'!$C19,'Pardavimai input'!$C:$C,'Pardavimai (Stat.dep.)'!$A19)</f>
        <v>0</v>
      </c>
    </row>
    <row r="20" spans="1:18">
      <c r="A20" s="322" t="s">
        <v>290</v>
      </c>
      <c r="C20" s="325">
        <v>2030129000</v>
      </c>
      <c r="D20" s="322" t="s">
        <v>301</v>
      </c>
      <c r="E20" s="72">
        <f>+SUMIFS('Pardavimai input'!F:F,'Pardavimai input'!$D:$D,'Pardavimai (Stat.dep.)'!$C20,'Pardavimai input'!$C:$C,'Pardavimai (Stat.dep.)'!$A20)</f>
        <v>4323</v>
      </c>
      <c r="F20" s="72">
        <f>+SUMIFS('Pardavimai input'!G:G,'Pardavimai input'!$D:$D,'Pardavimai (Stat.dep.)'!$C20,'Pardavimai input'!$C:$C,'Pardavimai (Stat.dep.)'!$A20)</f>
        <v>12943</v>
      </c>
      <c r="G20" s="72">
        <f>+SUMIFS('Pardavimai input'!H:H,'Pardavimai input'!$D:$D,'Pardavimai (Stat.dep.)'!$C20,'Pardavimai input'!$C:$C,'Pardavimai (Stat.dep.)'!$A20)</f>
        <v>14894</v>
      </c>
      <c r="H20" s="72">
        <f>+SUMIFS('Pardavimai input'!I:I,'Pardavimai input'!$D:$D,'Pardavimai (Stat.dep.)'!$C20,'Pardavimai input'!$C:$C,'Pardavimai (Stat.dep.)'!$A20)</f>
        <v>11302</v>
      </c>
      <c r="I20" s="72">
        <f>+SUMIFS('Pardavimai input'!J:J,'Pardavimai input'!$D:$D,'Pardavimai (Stat.dep.)'!$C20,'Pardavimai input'!$C:$C,'Pardavimai (Stat.dep.)'!$A20)</f>
        <v>6869</v>
      </c>
      <c r="J20" s="72">
        <f>+SUMIFS('Pardavimai input'!K:K,'Pardavimai input'!$D:$D,'Pardavimai (Stat.dep.)'!$C20,'Pardavimai input'!$C:$C,'Pardavimai (Stat.dep.)'!$A20)</f>
        <v>4236</v>
      </c>
      <c r="K20" s="72">
        <f>+SUMIFS('Pardavimai input'!L:L,'Pardavimai input'!$D:$D,'Pardavimai (Stat.dep.)'!$C20,'Pardavimai input'!$C:$C,'Pardavimai (Stat.dep.)'!$A20)</f>
        <v>5452</v>
      </c>
      <c r="L20" s="72">
        <f>+SUMIFS('Pardavimai input'!M:M,'Pardavimai input'!$D:$D,'Pardavimai (Stat.dep.)'!$C20,'Pardavimai input'!$C:$C,'Pardavimai (Stat.dep.)'!$A20)</f>
        <v>5356</v>
      </c>
      <c r="M20" s="72">
        <f>+SUMIFS('Pardavimai input'!N:N,'Pardavimai input'!$D:$D,'Pardavimai (Stat.dep.)'!$C20,'Pardavimai input'!$C:$C,'Pardavimai (Stat.dep.)'!$A20)</f>
        <v>5105</v>
      </c>
      <c r="N20" s="72">
        <f>+SUMIFS('Pardavimai input'!O:O,'Pardavimai input'!$D:$D,'Pardavimai (Stat.dep.)'!$C20,'Pardavimai input'!$C:$C,'Pardavimai (Stat.dep.)'!$A20)</f>
        <v>36181</v>
      </c>
      <c r="O20" s="72">
        <f>+SUMIFS('Pardavimai input'!P:P,'Pardavimai input'!$D:$D,'Pardavimai (Stat.dep.)'!$C20,'Pardavimai input'!$C:$C,'Pardavimai (Stat.dep.)'!$A20)</f>
        <v>55921</v>
      </c>
      <c r="P20" s="72">
        <f>+SUMIFS('Pardavimai input'!Q:Q,'Pardavimai input'!$D:$D,'Pardavimai (Stat.dep.)'!$C20,'Pardavimai input'!$C:$C,'Pardavimai (Stat.dep.)'!$A20)</f>
        <v>49071</v>
      </c>
      <c r="Q20" s="72">
        <f>+SUMIFS('Pardavimai input'!R:R,'Pardavimai input'!$D:$D,'Pardavimai (Stat.dep.)'!$C20,'Pardavimai input'!$C:$C,'Pardavimai (Stat.dep.)'!$A20)</f>
        <v>20344</v>
      </c>
      <c r="R20" s="72">
        <f>+SUMIFS('Pardavimai input'!S:S,'Pardavimai input'!$D:$D,'Pardavimai (Stat.dep.)'!$C20,'Pardavimai input'!$C:$C,'Pardavimai (Stat.dep.)'!$A20)</f>
        <v>7780</v>
      </c>
    </row>
    <row r="21" spans="1:18">
      <c r="A21" s="322" t="s">
        <v>290</v>
      </c>
      <c r="C21" s="325">
        <v>2030221500</v>
      </c>
      <c r="D21" s="322" t="s">
        <v>302</v>
      </c>
      <c r="E21" s="72">
        <f>+SUMIFS('Pardavimai input'!F:F,'Pardavimai input'!$D:$D,'Pardavimai (Stat.dep.)'!$C21,'Pardavimai input'!$C:$C,'Pardavimai (Stat.dep.)'!$A21)</f>
        <v>0</v>
      </c>
      <c r="F21" s="72">
        <f>+SUMIFS('Pardavimai input'!G:G,'Pardavimai input'!$D:$D,'Pardavimai (Stat.dep.)'!$C21,'Pardavimai input'!$C:$C,'Pardavimai (Stat.dep.)'!$A21)</f>
        <v>142</v>
      </c>
      <c r="G21" s="72">
        <f>+SUMIFS('Pardavimai input'!H:H,'Pardavimai input'!$D:$D,'Pardavimai (Stat.dep.)'!$C21,'Pardavimai input'!$C:$C,'Pardavimai (Stat.dep.)'!$A21)</f>
        <v>110</v>
      </c>
      <c r="H21" s="72">
        <f>+SUMIFS('Pardavimai input'!I:I,'Pardavimai input'!$D:$D,'Pardavimai (Stat.dep.)'!$C21,'Pardavimai input'!$C:$C,'Pardavimai (Stat.dep.)'!$A21)</f>
        <v>40</v>
      </c>
      <c r="I21" s="72">
        <f>+SUMIFS('Pardavimai input'!J:J,'Pardavimai input'!$D:$D,'Pardavimai (Stat.dep.)'!$C21,'Pardavimai input'!$C:$C,'Pardavimai (Stat.dep.)'!$A21)</f>
        <v>180</v>
      </c>
      <c r="J21" s="72">
        <f>+SUMIFS('Pardavimai input'!K:K,'Pardavimai input'!$D:$D,'Pardavimai (Stat.dep.)'!$C21,'Pardavimai input'!$C:$C,'Pardavimai (Stat.dep.)'!$A21)</f>
        <v>0</v>
      </c>
      <c r="K21" s="72">
        <f>+SUMIFS('Pardavimai input'!L:L,'Pardavimai input'!$D:$D,'Pardavimai (Stat.dep.)'!$C21,'Pardavimai input'!$C:$C,'Pardavimai (Stat.dep.)'!$A21)</f>
        <v>0</v>
      </c>
      <c r="L21" s="72">
        <f>+SUMIFS('Pardavimai input'!M:M,'Pardavimai input'!$D:$D,'Pardavimai (Stat.dep.)'!$C21,'Pardavimai input'!$C:$C,'Pardavimai (Stat.dep.)'!$A21)</f>
        <v>0</v>
      </c>
      <c r="M21" s="72">
        <f>+SUMIFS('Pardavimai input'!N:N,'Pardavimai input'!$D:$D,'Pardavimai (Stat.dep.)'!$C21,'Pardavimai input'!$C:$C,'Pardavimai (Stat.dep.)'!$A21)</f>
        <v>0</v>
      </c>
      <c r="N21" s="72">
        <f>+SUMIFS('Pardavimai input'!O:O,'Pardavimai input'!$D:$D,'Pardavimai (Stat.dep.)'!$C21,'Pardavimai input'!$C:$C,'Pardavimai (Stat.dep.)'!$A21)</f>
        <v>0</v>
      </c>
      <c r="O21" s="72">
        <f>+SUMIFS('Pardavimai input'!P:P,'Pardavimai input'!$D:$D,'Pardavimai (Stat.dep.)'!$C21,'Pardavimai input'!$C:$C,'Pardavimai (Stat.dep.)'!$A21)</f>
        <v>0</v>
      </c>
      <c r="P21" s="72">
        <f>+SUMIFS('Pardavimai input'!Q:Q,'Pardavimai input'!$D:$D,'Pardavimai (Stat.dep.)'!$C21,'Pardavimai input'!$C:$C,'Pardavimai (Stat.dep.)'!$A21)</f>
        <v>0</v>
      </c>
      <c r="Q21" s="72">
        <f>+SUMIFS('Pardavimai input'!R:R,'Pardavimai input'!$D:$D,'Pardavimai (Stat.dep.)'!$C21,'Pardavimai input'!$C:$C,'Pardavimai (Stat.dep.)'!$A21)</f>
        <v>0</v>
      </c>
      <c r="R21" s="72">
        <f>+SUMIFS('Pardavimai input'!S:S,'Pardavimai input'!$D:$D,'Pardavimai (Stat.dep.)'!$C21,'Pardavimai input'!$C:$C,'Pardavimai (Stat.dep.)'!$A21)</f>
        <v>0</v>
      </c>
    </row>
    <row r="22" spans="1:18">
      <c r="A22" s="322" t="s">
        <v>290</v>
      </c>
      <c r="C22" s="325">
        <v>2030225300</v>
      </c>
      <c r="D22" s="322" t="s">
        <v>1563</v>
      </c>
      <c r="E22" s="72">
        <f>+SUMIFS('Pardavimai input'!F:F,'Pardavimai input'!$D:$D,'Pardavimai (Stat.dep.)'!$C22,'Pardavimai input'!$C:$C,'Pardavimai (Stat.dep.)'!$A22)</f>
        <v>1157838</v>
      </c>
      <c r="F22" s="72">
        <f>+SUMIFS('Pardavimai input'!G:G,'Pardavimai input'!$D:$D,'Pardavimai (Stat.dep.)'!$C22,'Pardavimai input'!$C:$C,'Pardavimai (Stat.dep.)'!$A22)</f>
        <v>1077311</v>
      </c>
      <c r="G22" s="72">
        <f>+SUMIFS('Pardavimai input'!H:H,'Pardavimai input'!$D:$D,'Pardavimai (Stat.dep.)'!$C22,'Pardavimai input'!$C:$C,'Pardavimai (Stat.dep.)'!$A22)</f>
        <v>1333407</v>
      </c>
      <c r="H22" s="72">
        <f>+SUMIFS('Pardavimai input'!I:I,'Pardavimai input'!$D:$D,'Pardavimai (Stat.dep.)'!$C22,'Pardavimai input'!$C:$C,'Pardavimai (Stat.dep.)'!$A22)</f>
        <v>1070546</v>
      </c>
      <c r="I22" s="72">
        <f>+SUMIFS('Pardavimai input'!J:J,'Pardavimai input'!$D:$D,'Pardavimai (Stat.dep.)'!$C22,'Pardavimai input'!$C:$C,'Pardavimai (Stat.dep.)'!$A22)</f>
        <v>724766</v>
      </c>
      <c r="J22" s="72">
        <f>+SUMIFS('Pardavimai input'!K:K,'Pardavimai input'!$D:$D,'Pardavimai (Stat.dep.)'!$C22,'Pardavimai input'!$C:$C,'Pardavimai (Stat.dep.)'!$A22)</f>
        <v>555379</v>
      </c>
      <c r="K22" s="72">
        <f>+SUMIFS('Pardavimai input'!L:L,'Pardavimai input'!$D:$D,'Pardavimai (Stat.dep.)'!$C22,'Pardavimai input'!$C:$C,'Pardavimai (Stat.dep.)'!$A22)</f>
        <v>534432</v>
      </c>
      <c r="L22" s="72">
        <f>+SUMIFS('Pardavimai input'!M:M,'Pardavimai input'!$D:$D,'Pardavimai (Stat.dep.)'!$C22,'Pardavimai input'!$C:$C,'Pardavimai (Stat.dep.)'!$A22)</f>
        <v>428105</v>
      </c>
      <c r="M22" s="72">
        <f>+SUMIFS('Pardavimai input'!N:N,'Pardavimai input'!$D:$D,'Pardavimai (Stat.dep.)'!$C22,'Pardavimai input'!$C:$C,'Pardavimai (Stat.dep.)'!$A22)</f>
        <v>302811</v>
      </c>
      <c r="N22" s="72">
        <f>+SUMIFS('Pardavimai input'!O:O,'Pardavimai input'!$D:$D,'Pardavimai (Stat.dep.)'!$C22,'Pardavimai input'!$C:$C,'Pardavimai (Stat.dep.)'!$A22)</f>
        <v>181759</v>
      </c>
      <c r="O22" s="72">
        <f>+SUMIFS('Pardavimai input'!P:P,'Pardavimai input'!$D:$D,'Pardavimai (Stat.dep.)'!$C22,'Pardavimai input'!$C:$C,'Pardavimai (Stat.dep.)'!$A22)</f>
        <v>1189358</v>
      </c>
      <c r="P22" s="72">
        <f>+SUMIFS('Pardavimai input'!Q:Q,'Pardavimai input'!$D:$D,'Pardavimai (Stat.dep.)'!$C22,'Pardavimai input'!$C:$C,'Pardavimai (Stat.dep.)'!$A22)</f>
        <v>12892</v>
      </c>
      <c r="Q22" s="72">
        <f>+SUMIFS('Pardavimai input'!R:R,'Pardavimai input'!$D:$D,'Pardavimai (Stat.dep.)'!$C22,'Pardavimai input'!$C:$C,'Pardavimai (Stat.dep.)'!$A22)</f>
        <v>15989</v>
      </c>
      <c r="R22" s="72">
        <f>+SUMIFS('Pardavimai input'!S:S,'Pardavimai input'!$D:$D,'Pardavimai (Stat.dep.)'!$C22,'Pardavimai input'!$C:$C,'Pardavimai (Stat.dep.)'!$A22)</f>
        <v>12652</v>
      </c>
    </row>
    <row r="23" spans="1:18">
      <c r="A23" s="322" t="s">
        <v>290</v>
      </c>
      <c r="C23" s="325">
        <v>2030225500</v>
      </c>
      <c r="D23" s="322" t="s">
        <v>1564</v>
      </c>
      <c r="E23" s="72">
        <f>+SUMIFS('Pardavimai input'!F:F,'Pardavimai input'!$D:$D,'Pardavimai (Stat.dep.)'!$C23,'Pardavimai input'!$C:$C,'Pardavimai (Stat.dep.)'!$A23)</f>
        <v>1734458</v>
      </c>
      <c r="F23" s="72">
        <f>+SUMIFS('Pardavimai input'!G:G,'Pardavimai input'!$D:$D,'Pardavimai (Stat.dep.)'!$C23,'Pardavimai input'!$C:$C,'Pardavimai (Stat.dep.)'!$A23)</f>
        <v>2425039</v>
      </c>
      <c r="G23" s="72">
        <f>+SUMIFS('Pardavimai input'!H:H,'Pardavimai input'!$D:$D,'Pardavimai (Stat.dep.)'!$C23,'Pardavimai input'!$C:$C,'Pardavimai (Stat.dep.)'!$A23)</f>
        <v>2458408</v>
      </c>
      <c r="H23" s="72">
        <f>+SUMIFS('Pardavimai input'!I:I,'Pardavimai input'!$D:$D,'Pardavimai (Stat.dep.)'!$C23,'Pardavimai input'!$C:$C,'Pardavimai (Stat.dep.)'!$A23)</f>
        <v>2731347</v>
      </c>
      <c r="I23" s="72">
        <f>+SUMIFS('Pardavimai input'!J:J,'Pardavimai input'!$D:$D,'Pardavimai (Stat.dep.)'!$C23,'Pardavimai input'!$C:$C,'Pardavimai (Stat.dep.)'!$A23)</f>
        <v>1716813</v>
      </c>
      <c r="J23" s="72">
        <f>+SUMIFS('Pardavimai input'!K:K,'Pardavimai input'!$D:$D,'Pardavimai (Stat.dep.)'!$C23,'Pardavimai input'!$C:$C,'Pardavimai (Stat.dep.)'!$A23)</f>
        <v>1566247</v>
      </c>
      <c r="K23" s="72">
        <f>+SUMIFS('Pardavimai input'!L:L,'Pardavimai input'!$D:$D,'Pardavimai (Stat.dep.)'!$C23,'Pardavimai input'!$C:$C,'Pardavimai (Stat.dep.)'!$A23)</f>
        <v>610680</v>
      </c>
      <c r="L23" s="72">
        <f>+SUMIFS('Pardavimai input'!M:M,'Pardavimai input'!$D:$D,'Pardavimai (Stat.dep.)'!$C23,'Pardavimai input'!$C:$C,'Pardavimai (Stat.dep.)'!$A23)</f>
        <v>544579</v>
      </c>
      <c r="M23" s="72">
        <f>+SUMIFS('Pardavimai input'!N:N,'Pardavimai input'!$D:$D,'Pardavimai (Stat.dep.)'!$C23,'Pardavimai input'!$C:$C,'Pardavimai (Stat.dep.)'!$A23)</f>
        <v>836316</v>
      </c>
      <c r="N23" s="72">
        <f>+SUMIFS('Pardavimai input'!O:O,'Pardavimai input'!$D:$D,'Pardavimai (Stat.dep.)'!$C23,'Pardavimai input'!$C:$C,'Pardavimai (Stat.dep.)'!$A23)</f>
        <v>752042</v>
      </c>
      <c r="O23" s="72">
        <f>+SUMIFS('Pardavimai input'!P:P,'Pardavimai input'!$D:$D,'Pardavimai (Stat.dep.)'!$C23,'Pardavimai input'!$C:$C,'Pardavimai (Stat.dep.)'!$A23)</f>
        <v>619058</v>
      </c>
      <c r="P23" s="72">
        <f>+SUMIFS('Pardavimai input'!Q:Q,'Pardavimai input'!$D:$D,'Pardavimai (Stat.dep.)'!$C23,'Pardavimai input'!$C:$C,'Pardavimai (Stat.dep.)'!$A23)</f>
        <v>578791</v>
      </c>
      <c r="Q23" s="72">
        <f>+SUMIFS('Pardavimai input'!R:R,'Pardavimai input'!$D:$D,'Pardavimai (Stat.dep.)'!$C23,'Pardavimai input'!$C:$C,'Pardavimai (Stat.dep.)'!$A23)</f>
        <v>806706</v>
      </c>
      <c r="R23" s="72">
        <f>+SUMIFS('Pardavimai input'!S:S,'Pardavimai input'!$D:$D,'Pardavimai (Stat.dep.)'!$C23,'Pardavimai input'!$C:$C,'Pardavimai (Stat.dep.)'!$A23)</f>
        <v>919108</v>
      </c>
    </row>
    <row r="24" spans="1:18">
      <c r="A24" s="322" t="s">
        <v>290</v>
      </c>
      <c r="C24" s="325">
        <v>2041100000</v>
      </c>
      <c r="D24" s="322" t="s">
        <v>1568</v>
      </c>
      <c r="E24" s="72">
        <f>+SUMIFS('Pardavimai input'!F:F,'Pardavimai input'!$D:$D,'Pardavimai (Stat.dep.)'!$C24,'Pardavimai input'!$C:$C,'Pardavimai (Stat.dep.)'!$A24)</f>
        <v>0</v>
      </c>
      <c r="F24" s="72">
        <f>+SUMIFS('Pardavimai input'!G:G,'Pardavimai input'!$D:$D,'Pardavimai (Stat.dep.)'!$C24,'Pardavimai input'!$C:$C,'Pardavimai (Stat.dep.)'!$A24)</f>
        <v>0</v>
      </c>
      <c r="G24" s="72">
        <f>+SUMIFS('Pardavimai input'!H:H,'Pardavimai input'!$D:$D,'Pardavimai (Stat.dep.)'!$C24,'Pardavimai input'!$C:$C,'Pardavimai (Stat.dep.)'!$A24)</f>
        <v>51220</v>
      </c>
      <c r="H24" s="72">
        <f>+SUMIFS('Pardavimai input'!I:I,'Pardavimai input'!$D:$D,'Pardavimai (Stat.dep.)'!$C24,'Pardavimai input'!$C:$C,'Pardavimai (Stat.dep.)'!$A24)</f>
        <v>1344560</v>
      </c>
      <c r="I24" s="72">
        <f>+SUMIFS('Pardavimai input'!J:J,'Pardavimai input'!$D:$D,'Pardavimai (Stat.dep.)'!$C24,'Pardavimai input'!$C:$C,'Pardavimai (Stat.dep.)'!$A24)</f>
        <v>575440</v>
      </c>
      <c r="J24" s="72">
        <f>+SUMIFS('Pardavimai input'!K:K,'Pardavimai input'!$D:$D,'Pardavimai (Stat.dep.)'!$C24,'Pardavimai input'!$C:$C,'Pardavimai (Stat.dep.)'!$A24)</f>
        <v>5354522</v>
      </c>
      <c r="K24" s="72">
        <f>+SUMIFS('Pardavimai input'!L:L,'Pardavimai input'!$D:$D,'Pardavimai (Stat.dep.)'!$C24,'Pardavimai input'!$C:$C,'Pardavimai (Stat.dep.)'!$A24)</f>
        <v>1438458</v>
      </c>
      <c r="L24" s="72">
        <f>+SUMIFS('Pardavimai input'!M:M,'Pardavimai input'!$D:$D,'Pardavimai (Stat.dep.)'!$C24,'Pardavimai input'!$C:$C,'Pardavimai (Stat.dep.)'!$A24)</f>
        <v>1393419</v>
      </c>
      <c r="M24" s="72">
        <f>+SUMIFS('Pardavimai input'!N:N,'Pardavimai input'!$D:$D,'Pardavimai (Stat.dep.)'!$C24,'Pardavimai input'!$C:$C,'Pardavimai (Stat.dep.)'!$A24)</f>
        <v>1981740</v>
      </c>
      <c r="N24" s="72">
        <f>+SUMIFS('Pardavimai input'!O:O,'Pardavimai input'!$D:$D,'Pardavimai (Stat.dep.)'!$C24,'Pardavimai input'!$C:$C,'Pardavimai (Stat.dep.)'!$A24)</f>
        <v>1440905</v>
      </c>
      <c r="O24" s="72">
        <f>+SUMIFS('Pardavimai input'!P:P,'Pardavimai input'!$D:$D,'Pardavimai (Stat.dep.)'!$C24,'Pardavimai input'!$C:$C,'Pardavimai (Stat.dep.)'!$A24)</f>
        <v>1756360</v>
      </c>
      <c r="P24" s="72">
        <f>+SUMIFS('Pardavimai input'!Q:Q,'Pardavimai input'!$D:$D,'Pardavimai (Stat.dep.)'!$C24,'Pardavimai input'!$C:$C,'Pardavimai (Stat.dep.)'!$A24)</f>
        <v>1217630</v>
      </c>
      <c r="Q24" s="72">
        <f>+SUMIFS('Pardavimai input'!R:R,'Pardavimai input'!$D:$D,'Pardavimai (Stat.dep.)'!$C24,'Pardavimai input'!$C:$C,'Pardavimai (Stat.dep.)'!$A24)</f>
        <v>0</v>
      </c>
      <c r="R24" s="72">
        <f>+SUMIFS('Pardavimai input'!S:S,'Pardavimai input'!$D:$D,'Pardavimai (Stat.dep.)'!$C24,'Pardavimai input'!$C:$C,'Pardavimai (Stat.dep.)'!$A24)</f>
        <v>3055634</v>
      </c>
    </row>
    <row r="25" spans="1:18">
      <c r="A25" s="322" t="s">
        <v>290</v>
      </c>
      <c r="C25" s="325">
        <v>2041209000</v>
      </c>
      <c r="D25" s="322" t="s">
        <v>1569</v>
      </c>
      <c r="E25" s="72">
        <f>+SUMIFS('Pardavimai input'!F:F,'Pardavimai input'!$D:$D,'Pardavimai (Stat.dep.)'!$C25,'Pardavimai input'!$C:$C,'Pardavimai (Stat.dep.)'!$A25)</f>
        <v>0</v>
      </c>
      <c r="F25" s="72">
        <f>+SUMIFS('Pardavimai input'!G:G,'Pardavimai input'!$D:$D,'Pardavimai (Stat.dep.)'!$C25,'Pardavimai input'!$C:$C,'Pardavimai (Stat.dep.)'!$A25)</f>
        <v>0</v>
      </c>
      <c r="G25" s="72">
        <f>+SUMIFS('Pardavimai input'!H:H,'Pardavimai input'!$D:$D,'Pardavimai (Stat.dep.)'!$C25,'Pardavimai input'!$C:$C,'Pardavimai (Stat.dep.)'!$A25)</f>
        <v>0</v>
      </c>
      <c r="H25" s="72">
        <f>+SUMIFS('Pardavimai input'!I:I,'Pardavimai input'!$D:$D,'Pardavimai (Stat.dep.)'!$C25,'Pardavimai input'!$C:$C,'Pardavimai (Stat.dep.)'!$A25)</f>
        <v>0</v>
      </c>
      <c r="I25" s="72">
        <f>+SUMIFS('Pardavimai input'!J:J,'Pardavimai input'!$D:$D,'Pardavimai (Stat.dep.)'!$C25,'Pardavimai input'!$C:$C,'Pardavimai (Stat.dep.)'!$A25)</f>
        <v>0</v>
      </c>
      <c r="J25" s="72">
        <f>+SUMIFS('Pardavimai input'!K:K,'Pardavimai input'!$D:$D,'Pardavimai (Stat.dep.)'!$C25,'Pardavimai input'!$C:$C,'Pardavimai (Stat.dep.)'!$A25)</f>
        <v>0</v>
      </c>
      <c r="K25" s="72">
        <f>+SUMIFS('Pardavimai input'!L:L,'Pardavimai input'!$D:$D,'Pardavimai (Stat.dep.)'!$C25,'Pardavimai input'!$C:$C,'Pardavimai (Stat.dep.)'!$A25)</f>
        <v>0</v>
      </c>
      <c r="L25" s="72">
        <f>+SUMIFS('Pardavimai input'!M:M,'Pardavimai input'!$D:$D,'Pardavimai (Stat.dep.)'!$C25,'Pardavimai input'!$C:$C,'Pardavimai (Stat.dep.)'!$A25)</f>
        <v>0</v>
      </c>
      <c r="M25" s="72">
        <f>+SUMIFS('Pardavimai input'!N:N,'Pardavimai input'!$D:$D,'Pardavimai (Stat.dep.)'!$C25,'Pardavimai input'!$C:$C,'Pardavimai (Stat.dep.)'!$A25)</f>
        <v>0</v>
      </c>
      <c r="N25" s="72">
        <f>+SUMIFS('Pardavimai input'!O:O,'Pardavimai input'!$D:$D,'Pardavimai (Stat.dep.)'!$C25,'Pardavimai input'!$C:$C,'Pardavimai (Stat.dep.)'!$A25)</f>
        <v>0</v>
      </c>
      <c r="O25" s="72">
        <f>+SUMIFS('Pardavimai input'!P:P,'Pardavimai input'!$D:$D,'Pardavimai (Stat.dep.)'!$C25,'Pardavimai input'!$C:$C,'Pardavimai (Stat.dep.)'!$A25)</f>
        <v>66396</v>
      </c>
      <c r="P25" s="72">
        <f>+SUMIFS('Pardavimai input'!Q:Q,'Pardavimai input'!$D:$D,'Pardavimai (Stat.dep.)'!$C25,'Pardavimai input'!$C:$C,'Pardavimai (Stat.dep.)'!$A25)</f>
        <v>48886</v>
      </c>
      <c r="Q25" s="72">
        <f>+SUMIFS('Pardavimai input'!R:R,'Pardavimai input'!$D:$D,'Pardavimai (Stat.dep.)'!$C25,'Pardavimai input'!$C:$C,'Pardavimai (Stat.dep.)'!$A25)</f>
        <v>50674</v>
      </c>
      <c r="R25" s="72">
        <f>+SUMIFS('Pardavimai input'!S:S,'Pardavimai input'!$D:$D,'Pardavimai (Stat.dep.)'!$C25,'Pardavimai input'!$C:$C,'Pardavimai (Stat.dep.)'!$A25)</f>
        <v>117473</v>
      </c>
    </row>
    <row r="26" spans="1:18">
      <c r="A26" s="322" t="s">
        <v>290</v>
      </c>
      <c r="C26" s="325">
        <v>2041312000</v>
      </c>
      <c r="D26" s="322" t="s">
        <v>1570</v>
      </c>
      <c r="E26" s="72">
        <f>+SUMIFS('Pardavimai input'!F:F,'Pardavimai input'!$D:$D,'Pardavimai (Stat.dep.)'!$C26,'Pardavimai input'!$C:$C,'Pardavimai (Stat.dep.)'!$A26)</f>
        <v>593809</v>
      </c>
      <c r="F26" s="72">
        <f>+SUMIFS('Pardavimai input'!G:G,'Pardavimai input'!$D:$D,'Pardavimai (Stat.dep.)'!$C26,'Pardavimai input'!$C:$C,'Pardavimai (Stat.dep.)'!$A26)</f>
        <v>532376</v>
      </c>
      <c r="G26" s="72">
        <f>+SUMIFS('Pardavimai input'!H:H,'Pardavimai input'!$D:$D,'Pardavimai (Stat.dep.)'!$C26,'Pardavimai input'!$C:$C,'Pardavimai (Stat.dep.)'!$A26)</f>
        <v>305070</v>
      </c>
      <c r="H26" s="72">
        <f>+SUMIFS('Pardavimai input'!I:I,'Pardavimai input'!$D:$D,'Pardavimai (Stat.dep.)'!$C26,'Pardavimai input'!$C:$C,'Pardavimai (Stat.dep.)'!$A26)</f>
        <v>752669</v>
      </c>
      <c r="I26" s="72">
        <f>+SUMIFS('Pardavimai input'!J:J,'Pardavimai input'!$D:$D,'Pardavimai (Stat.dep.)'!$C26,'Pardavimai input'!$C:$C,'Pardavimai (Stat.dep.)'!$A26)</f>
        <v>523670</v>
      </c>
      <c r="J26" s="72">
        <f>+SUMIFS('Pardavimai input'!K:K,'Pardavimai input'!$D:$D,'Pardavimai (Stat.dep.)'!$C26,'Pardavimai input'!$C:$C,'Pardavimai (Stat.dep.)'!$A26)</f>
        <v>436730</v>
      </c>
      <c r="K26" s="72">
        <f>+SUMIFS('Pardavimai input'!L:L,'Pardavimai input'!$D:$D,'Pardavimai (Stat.dep.)'!$C26,'Pardavimai input'!$C:$C,'Pardavimai (Stat.dep.)'!$A26)</f>
        <v>367474</v>
      </c>
      <c r="L26" s="72">
        <f>+SUMIFS('Pardavimai input'!M:M,'Pardavimai input'!$D:$D,'Pardavimai (Stat.dep.)'!$C26,'Pardavimai input'!$C:$C,'Pardavimai (Stat.dep.)'!$A26)</f>
        <v>410945</v>
      </c>
      <c r="M26" s="72">
        <f>+SUMIFS('Pardavimai input'!N:N,'Pardavimai input'!$D:$D,'Pardavimai (Stat.dep.)'!$C26,'Pardavimai input'!$C:$C,'Pardavimai (Stat.dep.)'!$A26)</f>
        <v>421609</v>
      </c>
      <c r="N26" s="72">
        <f>+SUMIFS('Pardavimai input'!O:O,'Pardavimai input'!$D:$D,'Pardavimai (Stat.dep.)'!$C26,'Pardavimai input'!$C:$C,'Pardavimai (Stat.dep.)'!$A26)</f>
        <v>420657</v>
      </c>
      <c r="O26" s="72">
        <f>+SUMIFS('Pardavimai input'!P:P,'Pardavimai input'!$D:$D,'Pardavimai (Stat.dep.)'!$C26,'Pardavimai input'!$C:$C,'Pardavimai (Stat.dep.)'!$A26)</f>
        <v>379309</v>
      </c>
      <c r="P26" s="72">
        <f>+SUMIFS('Pardavimai input'!Q:Q,'Pardavimai input'!$D:$D,'Pardavimai (Stat.dep.)'!$C26,'Pardavimai input'!$C:$C,'Pardavimai (Stat.dep.)'!$A26)</f>
        <v>414208</v>
      </c>
      <c r="Q26" s="72">
        <f>+SUMIFS('Pardavimai input'!R:R,'Pardavimai input'!$D:$D,'Pardavimai (Stat.dep.)'!$C26,'Pardavimai input'!$C:$C,'Pardavimai (Stat.dep.)'!$A26)</f>
        <v>357657</v>
      </c>
      <c r="R26" s="72">
        <f>+SUMIFS('Pardavimai input'!S:S,'Pardavimai input'!$D:$D,'Pardavimai (Stat.dep.)'!$C26,'Pardavimai input'!$C:$C,'Pardavimai (Stat.dep.)'!$A26)</f>
        <v>314094</v>
      </c>
    </row>
    <row r="27" spans="1:18">
      <c r="A27" s="322" t="s">
        <v>290</v>
      </c>
      <c r="C27" s="325">
        <v>2041315000</v>
      </c>
      <c r="D27" s="322" t="s">
        <v>1571</v>
      </c>
      <c r="E27" s="72">
        <f>+SUMIFS('Pardavimai input'!F:F,'Pardavimai input'!$D:$D,'Pardavimai (Stat.dep.)'!$C27,'Pardavimai input'!$C:$C,'Pardavimai (Stat.dep.)'!$A27)</f>
        <v>0</v>
      </c>
      <c r="F27" s="72">
        <f>+SUMIFS('Pardavimai input'!G:G,'Pardavimai input'!$D:$D,'Pardavimai (Stat.dep.)'!$C27,'Pardavimai input'!$C:$C,'Pardavimai (Stat.dep.)'!$A27)</f>
        <v>0</v>
      </c>
      <c r="G27" s="72">
        <f>+SUMIFS('Pardavimai input'!H:H,'Pardavimai input'!$D:$D,'Pardavimai (Stat.dep.)'!$C27,'Pardavimai input'!$C:$C,'Pardavimai (Stat.dep.)'!$A27)</f>
        <v>0</v>
      </c>
      <c r="H27" s="72">
        <f>+SUMIFS('Pardavimai input'!I:I,'Pardavimai input'!$D:$D,'Pardavimai (Stat.dep.)'!$C27,'Pardavimai input'!$C:$C,'Pardavimai (Stat.dep.)'!$A27)</f>
        <v>0</v>
      </c>
      <c r="I27" s="72">
        <f>+SUMIFS('Pardavimai input'!J:J,'Pardavimai input'!$D:$D,'Pardavimai (Stat.dep.)'!$C27,'Pardavimai input'!$C:$C,'Pardavimai (Stat.dep.)'!$A27)</f>
        <v>1000</v>
      </c>
      <c r="J27" s="72">
        <f>+SUMIFS('Pardavimai input'!K:K,'Pardavimai input'!$D:$D,'Pardavimai (Stat.dep.)'!$C27,'Pardavimai input'!$C:$C,'Pardavimai (Stat.dep.)'!$A27)</f>
        <v>9549</v>
      </c>
      <c r="K27" s="72">
        <f>+SUMIFS('Pardavimai input'!L:L,'Pardavimai input'!$D:$D,'Pardavimai (Stat.dep.)'!$C27,'Pardavimai input'!$C:$C,'Pardavimai (Stat.dep.)'!$A27)</f>
        <v>15895</v>
      </c>
      <c r="L27" s="72">
        <f>+SUMIFS('Pardavimai input'!M:M,'Pardavimai input'!$D:$D,'Pardavimai (Stat.dep.)'!$C27,'Pardavimai input'!$C:$C,'Pardavimai (Stat.dep.)'!$A27)</f>
        <v>25211</v>
      </c>
      <c r="M27" s="72">
        <f>+SUMIFS('Pardavimai input'!N:N,'Pardavimai input'!$D:$D,'Pardavimai (Stat.dep.)'!$C27,'Pardavimai input'!$C:$C,'Pardavimai (Stat.dep.)'!$A27)</f>
        <v>26153</v>
      </c>
      <c r="N27" s="72">
        <f>+SUMIFS('Pardavimai input'!O:O,'Pardavimai input'!$D:$D,'Pardavimai (Stat.dep.)'!$C27,'Pardavimai input'!$C:$C,'Pardavimai (Stat.dep.)'!$A27)</f>
        <v>22336</v>
      </c>
      <c r="O27" s="72">
        <f>+SUMIFS('Pardavimai input'!P:P,'Pardavimai input'!$D:$D,'Pardavimai (Stat.dep.)'!$C27,'Pardavimai input'!$C:$C,'Pardavimai (Stat.dep.)'!$A27)</f>
        <v>22147</v>
      </c>
      <c r="P27" s="72">
        <f>+SUMIFS('Pardavimai input'!Q:Q,'Pardavimai input'!$D:$D,'Pardavimai (Stat.dep.)'!$C27,'Pardavimai input'!$C:$C,'Pardavimai (Stat.dep.)'!$A27)</f>
        <v>22874</v>
      </c>
      <c r="Q27" s="72">
        <f>+SUMIFS('Pardavimai input'!R:R,'Pardavimai input'!$D:$D,'Pardavimai (Stat.dep.)'!$C27,'Pardavimai input'!$C:$C,'Pardavimai (Stat.dep.)'!$A27)</f>
        <v>13245</v>
      </c>
      <c r="R27" s="72">
        <f>+SUMIFS('Pardavimai input'!S:S,'Pardavimai input'!$D:$D,'Pardavimai (Stat.dep.)'!$C27,'Pardavimai input'!$C:$C,'Pardavimai (Stat.dep.)'!$A27)</f>
        <v>10822</v>
      </c>
    </row>
    <row r="28" spans="1:18">
      <c r="A28" s="322" t="s">
        <v>290</v>
      </c>
      <c r="C28" s="325">
        <v>2041318000</v>
      </c>
      <c r="D28" s="322" t="s">
        <v>1572</v>
      </c>
      <c r="E28" s="72">
        <f>+SUMIFS('Pardavimai input'!F:F,'Pardavimai input'!$D:$D,'Pardavimai (Stat.dep.)'!$C28,'Pardavimai input'!$C:$C,'Pardavimai (Stat.dep.)'!$A28)</f>
        <v>201934</v>
      </c>
      <c r="F28" s="72">
        <f>+SUMIFS('Pardavimai input'!G:G,'Pardavimai input'!$D:$D,'Pardavimai (Stat.dep.)'!$C28,'Pardavimai input'!$C:$C,'Pardavimai (Stat.dep.)'!$A28)</f>
        <v>260384</v>
      </c>
      <c r="G28" s="72">
        <f>+SUMIFS('Pardavimai input'!H:H,'Pardavimai input'!$D:$D,'Pardavimai (Stat.dep.)'!$C28,'Pardavimai input'!$C:$C,'Pardavimai (Stat.dep.)'!$A28)</f>
        <v>435355</v>
      </c>
      <c r="H28" s="72">
        <f>+SUMIFS('Pardavimai input'!I:I,'Pardavimai input'!$D:$D,'Pardavimai (Stat.dep.)'!$C28,'Pardavimai input'!$C:$C,'Pardavimai (Stat.dep.)'!$A28)</f>
        <v>380958</v>
      </c>
      <c r="I28" s="72">
        <f>+SUMIFS('Pardavimai input'!J:J,'Pardavimai input'!$D:$D,'Pardavimai (Stat.dep.)'!$C28,'Pardavimai input'!$C:$C,'Pardavimai (Stat.dep.)'!$A28)</f>
        <v>335364</v>
      </c>
      <c r="J28" s="72">
        <f>+SUMIFS('Pardavimai input'!K:K,'Pardavimai input'!$D:$D,'Pardavimai (Stat.dep.)'!$C28,'Pardavimai input'!$C:$C,'Pardavimai (Stat.dep.)'!$A28)</f>
        <v>307440</v>
      </c>
      <c r="K28" s="72">
        <f>+SUMIFS('Pardavimai input'!L:L,'Pardavimai input'!$D:$D,'Pardavimai (Stat.dep.)'!$C28,'Pardavimai input'!$C:$C,'Pardavimai (Stat.dep.)'!$A28)</f>
        <v>507242</v>
      </c>
      <c r="L28" s="72">
        <f>+SUMIFS('Pardavimai input'!M:M,'Pardavimai input'!$D:$D,'Pardavimai (Stat.dep.)'!$C28,'Pardavimai input'!$C:$C,'Pardavimai (Stat.dep.)'!$A28)</f>
        <v>444382</v>
      </c>
      <c r="M28" s="72">
        <f>+SUMIFS('Pardavimai input'!N:N,'Pardavimai input'!$D:$D,'Pardavimai (Stat.dep.)'!$C28,'Pardavimai input'!$C:$C,'Pardavimai (Stat.dep.)'!$A28)</f>
        <v>503901</v>
      </c>
      <c r="N28" s="72">
        <f>+SUMIFS('Pardavimai input'!O:O,'Pardavimai input'!$D:$D,'Pardavimai (Stat.dep.)'!$C28,'Pardavimai input'!$C:$C,'Pardavimai (Stat.dep.)'!$A28)</f>
        <v>459600</v>
      </c>
      <c r="O28" s="72">
        <f>+SUMIFS('Pardavimai input'!P:P,'Pardavimai input'!$D:$D,'Pardavimai (Stat.dep.)'!$C28,'Pardavimai input'!$C:$C,'Pardavimai (Stat.dep.)'!$A28)</f>
        <v>544248</v>
      </c>
      <c r="P28" s="72">
        <f>+SUMIFS('Pardavimai input'!Q:Q,'Pardavimai input'!$D:$D,'Pardavimai (Stat.dep.)'!$C28,'Pardavimai input'!$C:$C,'Pardavimai (Stat.dep.)'!$A28)</f>
        <v>467099</v>
      </c>
      <c r="Q28" s="72">
        <f>+SUMIFS('Pardavimai input'!R:R,'Pardavimai input'!$D:$D,'Pardavimai (Stat.dep.)'!$C28,'Pardavimai input'!$C:$C,'Pardavimai (Stat.dep.)'!$A28)</f>
        <v>469160</v>
      </c>
      <c r="R28" s="72">
        <f>+SUMIFS('Pardavimai input'!S:S,'Pardavimai input'!$D:$D,'Pardavimai (Stat.dep.)'!$C28,'Pardavimai input'!$C:$C,'Pardavimai (Stat.dep.)'!$A28)</f>
        <v>446429</v>
      </c>
    </row>
    <row r="29" spans="1:18">
      <c r="A29" s="322" t="s">
        <v>290</v>
      </c>
      <c r="C29" s="325">
        <v>2041324000</v>
      </c>
      <c r="D29" s="322" t="s">
        <v>1573</v>
      </c>
      <c r="E29" s="72">
        <f>+SUMIFS('Pardavimai input'!F:F,'Pardavimai input'!$D:$D,'Pardavimai (Stat.dep.)'!$C29,'Pardavimai input'!$C:$C,'Pardavimai (Stat.dep.)'!$A29)</f>
        <v>312</v>
      </c>
      <c r="F29" s="72">
        <f>+SUMIFS('Pardavimai input'!G:G,'Pardavimai input'!$D:$D,'Pardavimai (Stat.dep.)'!$C29,'Pardavimai input'!$C:$C,'Pardavimai (Stat.dep.)'!$A29)</f>
        <v>10906</v>
      </c>
      <c r="G29" s="72">
        <f>+SUMIFS('Pardavimai input'!H:H,'Pardavimai input'!$D:$D,'Pardavimai (Stat.dep.)'!$C29,'Pardavimai input'!$C:$C,'Pardavimai (Stat.dep.)'!$A29)</f>
        <v>1823</v>
      </c>
      <c r="H29" s="72">
        <f>+SUMIFS('Pardavimai input'!I:I,'Pardavimai input'!$D:$D,'Pardavimai (Stat.dep.)'!$C29,'Pardavimai input'!$C:$C,'Pardavimai (Stat.dep.)'!$A29)</f>
        <v>77</v>
      </c>
      <c r="I29" s="72">
        <f>+SUMIFS('Pardavimai input'!J:J,'Pardavimai input'!$D:$D,'Pardavimai (Stat.dep.)'!$C29,'Pardavimai input'!$C:$C,'Pardavimai (Stat.dep.)'!$A29)</f>
        <v>65</v>
      </c>
      <c r="J29" s="72">
        <f>+SUMIFS('Pardavimai input'!K:K,'Pardavimai input'!$D:$D,'Pardavimai (Stat.dep.)'!$C29,'Pardavimai input'!$C:$C,'Pardavimai (Stat.dep.)'!$A29)</f>
        <v>18</v>
      </c>
      <c r="K29" s="72">
        <f>+SUMIFS('Pardavimai input'!L:L,'Pardavimai input'!$D:$D,'Pardavimai (Stat.dep.)'!$C29,'Pardavimai input'!$C:$C,'Pardavimai (Stat.dep.)'!$A29)</f>
        <v>28</v>
      </c>
      <c r="L29" s="72">
        <f>+SUMIFS('Pardavimai input'!M:M,'Pardavimai input'!$D:$D,'Pardavimai (Stat.dep.)'!$C29,'Pardavimai input'!$C:$C,'Pardavimai (Stat.dep.)'!$A29)</f>
        <v>119</v>
      </c>
      <c r="M29" s="72">
        <f>+SUMIFS('Pardavimai input'!N:N,'Pardavimai input'!$D:$D,'Pardavimai (Stat.dep.)'!$C29,'Pardavimai input'!$C:$C,'Pardavimai (Stat.dep.)'!$A29)</f>
        <v>54</v>
      </c>
      <c r="N29" s="72">
        <f>+SUMIFS('Pardavimai input'!O:O,'Pardavimai input'!$D:$D,'Pardavimai (Stat.dep.)'!$C29,'Pardavimai input'!$C:$C,'Pardavimai (Stat.dep.)'!$A29)</f>
        <v>10358</v>
      </c>
      <c r="O29" s="72">
        <f>+SUMIFS('Pardavimai input'!P:P,'Pardavimai input'!$D:$D,'Pardavimai (Stat.dep.)'!$C29,'Pardavimai input'!$C:$C,'Pardavimai (Stat.dep.)'!$A29)</f>
        <v>87997</v>
      </c>
      <c r="P29" s="72">
        <f>+SUMIFS('Pardavimai input'!Q:Q,'Pardavimai input'!$D:$D,'Pardavimai (Stat.dep.)'!$C29,'Pardavimai input'!$C:$C,'Pardavimai (Stat.dep.)'!$A29)</f>
        <v>76417</v>
      </c>
      <c r="Q29" s="72">
        <f>+SUMIFS('Pardavimai input'!R:R,'Pardavimai input'!$D:$D,'Pardavimai (Stat.dep.)'!$C29,'Pardavimai input'!$C:$C,'Pardavimai (Stat.dep.)'!$A29)</f>
        <v>79570</v>
      </c>
      <c r="R29" s="72">
        <f>+SUMIFS('Pardavimai input'!S:S,'Pardavimai input'!$D:$D,'Pardavimai (Stat.dep.)'!$C29,'Pardavimai input'!$C:$C,'Pardavimai (Stat.dep.)'!$A29)</f>
        <v>229746</v>
      </c>
    </row>
    <row r="30" spans="1:18">
      <c r="A30" s="322" t="s">
        <v>290</v>
      </c>
      <c r="C30" s="325">
        <v>2041325000</v>
      </c>
      <c r="D30" s="322" t="s">
        <v>1574</v>
      </c>
      <c r="E30" s="72">
        <f>+SUMIFS('Pardavimai input'!F:F,'Pardavimai input'!$D:$D,'Pardavimai (Stat.dep.)'!$C30,'Pardavimai input'!$C:$C,'Pardavimai (Stat.dep.)'!$A30)</f>
        <v>5050515</v>
      </c>
      <c r="F30" s="72">
        <f>+SUMIFS('Pardavimai input'!G:G,'Pardavimai input'!$D:$D,'Pardavimai (Stat.dep.)'!$C30,'Pardavimai input'!$C:$C,'Pardavimai (Stat.dep.)'!$A30)</f>
        <v>4611281</v>
      </c>
      <c r="G30" s="72">
        <f>+SUMIFS('Pardavimai input'!H:H,'Pardavimai input'!$D:$D,'Pardavimai (Stat.dep.)'!$C30,'Pardavimai input'!$C:$C,'Pardavimai (Stat.dep.)'!$A30)</f>
        <v>5431497</v>
      </c>
      <c r="H30" s="72">
        <f>+SUMIFS('Pardavimai input'!I:I,'Pardavimai input'!$D:$D,'Pardavimai (Stat.dep.)'!$C30,'Pardavimai input'!$C:$C,'Pardavimai (Stat.dep.)'!$A30)</f>
        <v>5153674</v>
      </c>
      <c r="I30" s="72">
        <f>+SUMIFS('Pardavimai input'!J:J,'Pardavimai input'!$D:$D,'Pardavimai (Stat.dep.)'!$C30,'Pardavimai input'!$C:$C,'Pardavimai (Stat.dep.)'!$A30)</f>
        <v>5607660</v>
      </c>
      <c r="J30" s="72">
        <f>+SUMIFS('Pardavimai input'!K:K,'Pardavimai input'!$D:$D,'Pardavimai (Stat.dep.)'!$C30,'Pardavimai input'!$C:$C,'Pardavimai (Stat.dep.)'!$A30)</f>
        <v>6539087</v>
      </c>
      <c r="K30" s="72">
        <f>+SUMIFS('Pardavimai input'!L:L,'Pardavimai input'!$D:$D,'Pardavimai (Stat.dep.)'!$C30,'Pardavimai input'!$C:$C,'Pardavimai (Stat.dep.)'!$A30)</f>
        <v>6469872</v>
      </c>
      <c r="L30" s="72">
        <f>+SUMIFS('Pardavimai input'!M:M,'Pardavimai input'!$D:$D,'Pardavimai (Stat.dep.)'!$C30,'Pardavimai input'!$C:$C,'Pardavimai (Stat.dep.)'!$A30)</f>
        <v>5980273</v>
      </c>
      <c r="M30" s="72">
        <f>+SUMIFS('Pardavimai input'!N:N,'Pardavimai input'!$D:$D,'Pardavimai (Stat.dep.)'!$C30,'Pardavimai input'!$C:$C,'Pardavimai (Stat.dep.)'!$A30)</f>
        <v>6379481</v>
      </c>
      <c r="N30" s="72">
        <f>+SUMIFS('Pardavimai input'!O:O,'Pardavimai input'!$D:$D,'Pardavimai (Stat.dep.)'!$C30,'Pardavimai input'!$C:$C,'Pardavimai (Stat.dep.)'!$A30)</f>
        <v>5863687</v>
      </c>
      <c r="O30" s="72">
        <f>+SUMIFS('Pardavimai input'!P:P,'Pardavimai input'!$D:$D,'Pardavimai (Stat.dep.)'!$C30,'Pardavimai input'!$C:$C,'Pardavimai (Stat.dep.)'!$A30)</f>
        <v>5673491</v>
      </c>
      <c r="P30" s="72">
        <f>+SUMIFS('Pardavimai input'!Q:Q,'Pardavimai input'!$D:$D,'Pardavimai (Stat.dep.)'!$C30,'Pardavimai input'!$C:$C,'Pardavimai (Stat.dep.)'!$A30)</f>
        <v>6463366</v>
      </c>
      <c r="Q30" s="72">
        <f>+SUMIFS('Pardavimai input'!R:R,'Pardavimai input'!$D:$D,'Pardavimai (Stat.dep.)'!$C30,'Pardavimai input'!$C:$C,'Pardavimai (Stat.dep.)'!$A30)</f>
        <v>5919851</v>
      </c>
      <c r="R30" s="72">
        <f>+SUMIFS('Pardavimai input'!S:S,'Pardavimai input'!$D:$D,'Pardavimai (Stat.dep.)'!$C30,'Pardavimai input'!$C:$C,'Pardavimai (Stat.dep.)'!$A30)</f>
        <v>6405894</v>
      </c>
    </row>
    <row r="31" spans="1:18">
      <c r="A31" s="322" t="s">
        <v>290</v>
      </c>
      <c r="C31" s="325">
        <v>2041326000</v>
      </c>
      <c r="D31" s="322" t="s">
        <v>1575</v>
      </c>
      <c r="E31" s="72">
        <f>+SUMIFS('Pardavimai input'!F:F,'Pardavimai input'!$D:$D,'Pardavimai (Stat.dep.)'!$C31,'Pardavimai input'!$C:$C,'Pardavimai (Stat.dep.)'!$A31)</f>
        <v>0</v>
      </c>
      <c r="F31" s="72">
        <f>+SUMIFS('Pardavimai input'!G:G,'Pardavimai input'!$D:$D,'Pardavimai (Stat.dep.)'!$C31,'Pardavimai input'!$C:$C,'Pardavimai (Stat.dep.)'!$A31)</f>
        <v>0</v>
      </c>
      <c r="G31" s="72">
        <f>+SUMIFS('Pardavimai input'!H:H,'Pardavimai input'!$D:$D,'Pardavimai (Stat.dep.)'!$C31,'Pardavimai input'!$C:$C,'Pardavimai (Stat.dep.)'!$A31)</f>
        <v>10044</v>
      </c>
      <c r="H31" s="72">
        <f>+SUMIFS('Pardavimai input'!I:I,'Pardavimai input'!$D:$D,'Pardavimai (Stat.dep.)'!$C31,'Pardavimai input'!$C:$C,'Pardavimai (Stat.dep.)'!$A31)</f>
        <v>0</v>
      </c>
      <c r="I31" s="72">
        <f>+SUMIFS('Pardavimai input'!J:J,'Pardavimai input'!$D:$D,'Pardavimai (Stat.dep.)'!$C31,'Pardavimai input'!$C:$C,'Pardavimai (Stat.dep.)'!$A31)</f>
        <v>0</v>
      </c>
      <c r="J31" s="72">
        <f>+SUMIFS('Pardavimai input'!K:K,'Pardavimai input'!$D:$D,'Pardavimai (Stat.dep.)'!$C31,'Pardavimai input'!$C:$C,'Pardavimai (Stat.dep.)'!$A31)</f>
        <v>0</v>
      </c>
      <c r="K31" s="72">
        <f>+SUMIFS('Pardavimai input'!L:L,'Pardavimai input'!$D:$D,'Pardavimai (Stat.dep.)'!$C31,'Pardavimai input'!$C:$C,'Pardavimai (Stat.dep.)'!$A31)</f>
        <v>0</v>
      </c>
      <c r="L31" s="72">
        <f>+SUMIFS('Pardavimai input'!M:M,'Pardavimai input'!$D:$D,'Pardavimai (Stat.dep.)'!$C31,'Pardavimai input'!$C:$C,'Pardavimai (Stat.dep.)'!$A31)</f>
        <v>0</v>
      </c>
      <c r="M31" s="72">
        <f>+SUMIFS('Pardavimai input'!N:N,'Pardavimai input'!$D:$D,'Pardavimai (Stat.dep.)'!$C31,'Pardavimai input'!$C:$C,'Pardavimai (Stat.dep.)'!$A31)</f>
        <v>0</v>
      </c>
      <c r="N31" s="72">
        <f>+SUMIFS('Pardavimai input'!O:O,'Pardavimai input'!$D:$D,'Pardavimai (Stat.dep.)'!$C31,'Pardavimai input'!$C:$C,'Pardavimai (Stat.dep.)'!$A31)</f>
        <v>0</v>
      </c>
      <c r="O31" s="72">
        <f>+SUMIFS('Pardavimai input'!P:P,'Pardavimai input'!$D:$D,'Pardavimai (Stat.dep.)'!$C31,'Pardavimai input'!$C:$C,'Pardavimai (Stat.dep.)'!$A31)</f>
        <v>0</v>
      </c>
      <c r="P31" s="72">
        <f>+SUMIFS('Pardavimai input'!Q:Q,'Pardavimai input'!$D:$D,'Pardavimai (Stat.dep.)'!$C31,'Pardavimai input'!$C:$C,'Pardavimai (Stat.dep.)'!$A31)</f>
        <v>0</v>
      </c>
      <c r="Q31" s="72">
        <f>+SUMIFS('Pardavimai input'!R:R,'Pardavimai input'!$D:$D,'Pardavimai (Stat.dep.)'!$C31,'Pardavimai input'!$C:$C,'Pardavimai (Stat.dep.)'!$A31)</f>
        <v>1832598</v>
      </c>
      <c r="R31" s="72">
        <f>+SUMIFS('Pardavimai input'!S:S,'Pardavimai input'!$D:$D,'Pardavimai (Stat.dep.)'!$C31,'Pardavimai input'!$C:$C,'Pardavimai (Stat.dep.)'!$A31)</f>
        <v>0</v>
      </c>
    </row>
    <row r="32" spans="1:18">
      <c r="A32" s="322" t="s">
        <v>290</v>
      </c>
      <c r="C32" s="325">
        <v>2041327000</v>
      </c>
      <c r="D32" s="322" t="s">
        <v>1576</v>
      </c>
      <c r="E32" s="72">
        <f>+SUMIFS('Pardavimai input'!F:F,'Pardavimai input'!$D:$D,'Pardavimai (Stat.dep.)'!$C32,'Pardavimai input'!$C:$C,'Pardavimai (Stat.dep.)'!$A32)</f>
        <v>501612</v>
      </c>
      <c r="F32" s="72">
        <f>+SUMIFS('Pardavimai input'!G:G,'Pardavimai input'!$D:$D,'Pardavimai (Stat.dep.)'!$C32,'Pardavimai input'!$C:$C,'Pardavimai (Stat.dep.)'!$A32)</f>
        <v>508450</v>
      </c>
      <c r="G32" s="72">
        <f>+SUMIFS('Pardavimai input'!H:H,'Pardavimai input'!$D:$D,'Pardavimai (Stat.dep.)'!$C32,'Pardavimai input'!$C:$C,'Pardavimai (Stat.dep.)'!$A32)</f>
        <v>671068</v>
      </c>
      <c r="H32" s="72">
        <f>+SUMIFS('Pardavimai input'!I:I,'Pardavimai input'!$D:$D,'Pardavimai (Stat.dep.)'!$C32,'Pardavimai input'!$C:$C,'Pardavimai (Stat.dep.)'!$A32)</f>
        <v>772222</v>
      </c>
      <c r="I32" s="72">
        <f>+SUMIFS('Pardavimai input'!J:J,'Pardavimai input'!$D:$D,'Pardavimai (Stat.dep.)'!$C32,'Pardavimai input'!$C:$C,'Pardavimai (Stat.dep.)'!$A32)</f>
        <v>617762</v>
      </c>
      <c r="J32" s="72">
        <f>+SUMIFS('Pardavimai input'!K:K,'Pardavimai input'!$D:$D,'Pardavimai (Stat.dep.)'!$C32,'Pardavimai input'!$C:$C,'Pardavimai (Stat.dep.)'!$A32)</f>
        <v>659429</v>
      </c>
      <c r="K32" s="72">
        <f>+SUMIFS('Pardavimai input'!L:L,'Pardavimai input'!$D:$D,'Pardavimai (Stat.dep.)'!$C32,'Pardavimai input'!$C:$C,'Pardavimai (Stat.dep.)'!$A32)</f>
        <v>778332</v>
      </c>
      <c r="L32" s="72">
        <f>+SUMIFS('Pardavimai input'!M:M,'Pardavimai input'!$D:$D,'Pardavimai (Stat.dep.)'!$C32,'Pardavimai input'!$C:$C,'Pardavimai (Stat.dep.)'!$A32)</f>
        <v>854370</v>
      </c>
      <c r="M32" s="72">
        <f>+SUMIFS('Pardavimai input'!N:N,'Pardavimai input'!$D:$D,'Pardavimai (Stat.dep.)'!$C32,'Pardavimai input'!$C:$C,'Pardavimai (Stat.dep.)'!$A32)</f>
        <v>1286697</v>
      </c>
      <c r="N32" s="72">
        <f>+SUMIFS('Pardavimai input'!O:O,'Pardavimai input'!$D:$D,'Pardavimai (Stat.dep.)'!$C32,'Pardavimai input'!$C:$C,'Pardavimai (Stat.dep.)'!$A32)</f>
        <v>1456878</v>
      </c>
      <c r="O32" s="72">
        <f>+SUMIFS('Pardavimai input'!P:P,'Pardavimai input'!$D:$D,'Pardavimai (Stat.dep.)'!$C32,'Pardavimai input'!$C:$C,'Pardavimai (Stat.dep.)'!$A32)</f>
        <v>1797112</v>
      </c>
      <c r="P32" s="72">
        <f>+SUMIFS('Pardavimai input'!Q:Q,'Pardavimai input'!$D:$D,'Pardavimai (Stat.dep.)'!$C32,'Pardavimai input'!$C:$C,'Pardavimai (Stat.dep.)'!$A32)</f>
        <v>1980025</v>
      </c>
      <c r="Q32" s="72">
        <f>+SUMIFS('Pardavimai input'!R:R,'Pardavimai input'!$D:$D,'Pardavimai (Stat.dep.)'!$C32,'Pardavimai input'!$C:$C,'Pardavimai (Stat.dep.)'!$A32)</f>
        <v>1798176</v>
      </c>
      <c r="R32" s="72">
        <f>+SUMIFS('Pardavimai input'!S:S,'Pardavimai input'!$D:$D,'Pardavimai (Stat.dep.)'!$C32,'Pardavimai input'!$C:$C,'Pardavimai (Stat.dep.)'!$A32)</f>
        <v>2346405</v>
      </c>
    </row>
    <row r="33" spans="1:18">
      <c r="A33" s="322" t="s">
        <v>290</v>
      </c>
      <c r="C33" s="325">
        <v>2041410000</v>
      </c>
      <c r="D33" s="322" t="s">
        <v>1577</v>
      </c>
      <c r="E33" s="72">
        <f>+SUMIFS('Pardavimai input'!F:F,'Pardavimai input'!$D:$D,'Pardavimai (Stat.dep.)'!$C33,'Pardavimai input'!$C:$C,'Pardavimai (Stat.dep.)'!$A33)</f>
        <v>0</v>
      </c>
      <c r="F33" s="72">
        <f>+SUMIFS('Pardavimai input'!G:G,'Pardavimai input'!$D:$D,'Pardavimai (Stat.dep.)'!$C33,'Pardavimai input'!$C:$C,'Pardavimai (Stat.dep.)'!$A33)</f>
        <v>0</v>
      </c>
      <c r="G33" s="72">
        <f>+SUMIFS('Pardavimai input'!H:H,'Pardavimai input'!$D:$D,'Pardavimai (Stat.dep.)'!$C33,'Pardavimai input'!$C:$C,'Pardavimai (Stat.dep.)'!$A33)</f>
        <v>0</v>
      </c>
      <c r="H33" s="72">
        <f>+SUMIFS('Pardavimai input'!I:I,'Pardavimai input'!$D:$D,'Pardavimai (Stat.dep.)'!$C33,'Pardavimai input'!$C:$C,'Pardavimai (Stat.dep.)'!$A33)</f>
        <v>0</v>
      </c>
      <c r="I33" s="72">
        <f>+SUMIFS('Pardavimai input'!J:J,'Pardavimai input'!$D:$D,'Pardavimai (Stat.dep.)'!$C33,'Pardavimai input'!$C:$C,'Pardavimai (Stat.dep.)'!$A33)</f>
        <v>0</v>
      </c>
      <c r="J33" s="72">
        <f>+SUMIFS('Pardavimai input'!K:K,'Pardavimai input'!$D:$D,'Pardavimai (Stat.dep.)'!$C33,'Pardavimai input'!$C:$C,'Pardavimai (Stat.dep.)'!$A33)</f>
        <v>0</v>
      </c>
      <c r="K33" s="72">
        <f>+SUMIFS('Pardavimai input'!L:L,'Pardavimai input'!$D:$D,'Pardavimai (Stat.dep.)'!$C33,'Pardavimai input'!$C:$C,'Pardavimai (Stat.dep.)'!$A33)</f>
        <v>0</v>
      </c>
      <c r="L33" s="72">
        <f>+SUMIFS('Pardavimai input'!M:M,'Pardavimai input'!$D:$D,'Pardavimai (Stat.dep.)'!$C33,'Pardavimai input'!$C:$C,'Pardavimai (Stat.dep.)'!$A33)</f>
        <v>0</v>
      </c>
      <c r="M33" s="72">
        <f>+SUMIFS('Pardavimai input'!N:N,'Pardavimai input'!$D:$D,'Pardavimai (Stat.dep.)'!$C33,'Pardavimai input'!$C:$C,'Pardavimai (Stat.dep.)'!$A33)</f>
        <v>0</v>
      </c>
      <c r="N33" s="72">
        <f>+SUMIFS('Pardavimai input'!O:O,'Pardavimai input'!$D:$D,'Pardavimai (Stat.dep.)'!$C33,'Pardavimai input'!$C:$C,'Pardavimai (Stat.dep.)'!$A33)</f>
        <v>0</v>
      </c>
      <c r="O33" s="72">
        <f>+SUMIFS('Pardavimai input'!P:P,'Pardavimai input'!$D:$D,'Pardavimai (Stat.dep.)'!$C33,'Pardavimai input'!$C:$C,'Pardavimai (Stat.dep.)'!$A33)</f>
        <v>0</v>
      </c>
      <c r="P33" s="72">
        <f>+SUMIFS('Pardavimai input'!Q:Q,'Pardavimai input'!$D:$D,'Pardavimai (Stat.dep.)'!$C33,'Pardavimai input'!$C:$C,'Pardavimai (Stat.dep.)'!$A33)</f>
        <v>0</v>
      </c>
      <c r="Q33" s="72">
        <f>+SUMIFS('Pardavimai input'!R:R,'Pardavimai input'!$D:$D,'Pardavimai (Stat.dep.)'!$C33,'Pardavimai input'!$C:$C,'Pardavimai (Stat.dep.)'!$A33)</f>
        <v>0</v>
      </c>
      <c r="R33" s="72">
        <f>+SUMIFS('Pardavimai input'!S:S,'Pardavimai input'!$D:$D,'Pardavimai (Stat.dep.)'!$C33,'Pardavimai input'!$C:$C,'Pardavimai (Stat.dep.)'!$A33)</f>
        <v>0</v>
      </c>
    </row>
    <row r="34" spans="1:18">
      <c r="A34" s="322" t="s">
        <v>290</v>
      </c>
      <c r="C34" s="325">
        <v>2041433000</v>
      </c>
      <c r="D34" s="322" t="s">
        <v>1578</v>
      </c>
      <c r="E34" s="72">
        <f>+SUMIFS('Pardavimai input'!F:F,'Pardavimai input'!$D:$D,'Pardavimai (Stat.dep.)'!$C34,'Pardavimai input'!$C:$C,'Pardavimai (Stat.dep.)'!$A34)</f>
        <v>41738</v>
      </c>
      <c r="F34" s="72">
        <f>+SUMIFS('Pardavimai input'!G:G,'Pardavimai input'!$D:$D,'Pardavimai (Stat.dep.)'!$C34,'Pardavimai input'!$C:$C,'Pardavimai (Stat.dep.)'!$A34)</f>
        <v>42713</v>
      </c>
      <c r="G34" s="72">
        <f>+SUMIFS('Pardavimai input'!H:H,'Pardavimai input'!$D:$D,'Pardavimai (Stat.dep.)'!$C34,'Pardavimai input'!$C:$C,'Pardavimai (Stat.dep.)'!$A34)</f>
        <v>37783</v>
      </c>
      <c r="H34" s="72">
        <f>+SUMIFS('Pardavimai input'!I:I,'Pardavimai input'!$D:$D,'Pardavimai (Stat.dep.)'!$C34,'Pardavimai input'!$C:$C,'Pardavimai (Stat.dep.)'!$A34)</f>
        <v>32504</v>
      </c>
      <c r="I34" s="72">
        <f>+SUMIFS('Pardavimai input'!J:J,'Pardavimai input'!$D:$D,'Pardavimai (Stat.dep.)'!$C34,'Pardavimai input'!$C:$C,'Pardavimai (Stat.dep.)'!$A34)</f>
        <v>25731</v>
      </c>
      <c r="J34" s="72">
        <f>+SUMIFS('Pardavimai input'!K:K,'Pardavimai input'!$D:$D,'Pardavimai (Stat.dep.)'!$C34,'Pardavimai input'!$C:$C,'Pardavimai (Stat.dep.)'!$A34)</f>
        <v>24448</v>
      </c>
      <c r="K34" s="72">
        <f>+SUMIFS('Pardavimai input'!L:L,'Pardavimai input'!$D:$D,'Pardavimai (Stat.dep.)'!$C34,'Pardavimai input'!$C:$C,'Pardavimai (Stat.dep.)'!$A34)</f>
        <v>19403</v>
      </c>
      <c r="L34" s="72">
        <f>+SUMIFS('Pardavimai input'!M:M,'Pardavimai input'!$D:$D,'Pardavimai (Stat.dep.)'!$C34,'Pardavimai input'!$C:$C,'Pardavimai (Stat.dep.)'!$A34)</f>
        <v>20220</v>
      </c>
      <c r="M34" s="72">
        <f>+SUMIFS('Pardavimai input'!N:N,'Pardavimai input'!$D:$D,'Pardavimai (Stat.dep.)'!$C34,'Pardavimai input'!$C:$C,'Pardavimai (Stat.dep.)'!$A34)</f>
        <v>19546</v>
      </c>
      <c r="N34" s="72">
        <f>+SUMIFS('Pardavimai input'!O:O,'Pardavimai input'!$D:$D,'Pardavimai (Stat.dep.)'!$C34,'Pardavimai input'!$C:$C,'Pardavimai (Stat.dep.)'!$A34)</f>
        <v>15945</v>
      </c>
      <c r="O34" s="72">
        <f>+SUMIFS('Pardavimai input'!P:P,'Pardavimai input'!$D:$D,'Pardavimai (Stat.dep.)'!$C34,'Pardavimai input'!$C:$C,'Pardavimai (Stat.dep.)'!$A34)</f>
        <v>15798</v>
      </c>
      <c r="P34" s="72">
        <f>+SUMIFS('Pardavimai input'!Q:Q,'Pardavimai input'!$D:$D,'Pardavimai (Stat.dep.)'!$C34,'Pardavimai input'!$C:$C,'Pardavimai (Stat.dep.)'!$A34)</f>
        <v>18019</v>
      </c>
      <c r="Q34" s="72">
        <f>+SUMIFS('Pardavimai input'!R:R,'Pardavimai input'!$D:$D,'Pardavimai (Stat.dep.)'!$C34,'Pardavimai input'!$C:$C,'Pardavimai (Stat.dep.)'!$A34)</f>
        <v>17303</v>
      </c>
      <c r="R34" s="72">
        <f>+SUMIFS('Pardavimai input'!S:S,'Pardavimai input'!$D:$D,'Pardavimai (Stat.dep.)'!$C34,'Pardavimai input'!$C:$C,'Pardavimai (Stat.dep.)'!$A34)</f>
        <v>15040</v>
      </c>
    </row>
    <row r="35" spans="1:18">
      <c r="A35" s="322" t="s">
        <v>290</v>
      </c>
      <c r="C35" s="325">
        <v>2041435000</v>
      </c>
      <c r="D35" s="322" t="s">
        <v>1579</v>
      </c>
      <c r="E35" s="72">
        <f>+SUMIFS('Pardavimai input'!F:F,'Pardavimai input'!$D:$D,'Pardavimai (Stat.dep.)'!$C35,'Pardavimai input'!$C:$C,'Pardavimai (Stat.dep.)'!$A35)</f>
        <v>72950</v>
      </c>
      <c r="F35" s="72">
        <f>+SUMIFS('Pardavimai input'!G:G,'Pardavimai input'!$D:$D,'Pardavimai (Stat.dep.)'!$C35,'Pardavimai input'!$C:$C,'Pardavimai (Stat.dep.)'!$A35)</f>
        <v>82252</v>
      </c>
      <c r="G35" s="72">
        <f>+SUMIFS('Pardavimai input'!H:H,'Pardavimai input'!$D:$D,'Pardavimai (Stat.dep.)'!$C35,'Pardavimai input'!$C:$C,'Pardavimai (Stat.dep.)'!$A35)</f>
        <v>100216</v>
      </c>
      <c r="H35" s="72">
        <f>+SUMIFS('Pardavimai input'!I:I,'Pardavimai input'!$D:$D,'Pardavimai (Stat.dep.)'!$C35,'Pardavimai input'!$C:$C,'Pardavimai (Stat.dep.)'!$A35)</f>
        <v>69234</v>
      </c>
      <c r="I35" s="72">
        <f>+SUMIFS('Pardavimai input'!J:J,'Pardavimai input'!$D:$D,'Pardavimai (Stat.dep.)'!$C35,'Pardavimai input'!$C:$C,'Pardavimai (Stat.dep.)'!$A35)</f>
        <v>7827</v>
      </c>
      <c r="J35" s="72">
        <f>+SUMIFS('Pardavimai input'!K:K,'Pardavimai input'!$D:$D,'Pardavimai (Stat.dep.)'!$C35,'Pardavimai input'!$C:$C,'Pardavimai (Stat.dep.)'!$A35)</f>
        <v>8695</v>
      </c>
      <c r="K35" s="72">
        <f>+SUMIFS('Pardavimai input'!L:L,'Pardavimai input'!$D:$D,'Pardavimai (Stat.dep.)'!$C35,'Pardavimai input'!$C:$C,'Pardavimai (Stat.dep.)'!$A35)</f>
        <v>8202</v>
      </c>
      <c r="L35" s="72">
        <f>+SUMIFS('Pardavimai input'!M:M,'Pardavimai input'!$D:$D,'Pardavimai (Stat.dep.)'!$C35,'Pardavimai input'!$C:$C,'Pardavimai (Stat.dep.)'!$A35)</f>
        <v>8927</v>
      </c>
      <c r="M35" s="72">
        <f>+SUMIFS('Pardavimai input'!N:N,'Pardavimai input'!$D:$D,'Pardavimai (Stat.dep.)'!$C35,'Pardavimai input'!$C:$C,'Pardavimai (Stat.dep.)'!$A35)</f>
        <v>8979</v>
      </c>
      <c r="N35" s="72">
        <f>+SUMIFS('Pardavimai input'!O:O,'Pardavimai input'!$D:$D,'Pardavimai (Stat.dep.)'!$C35,'Pardavimai input'!$C:$C,'Pardavimai (Stat.dep.)'!$A35)</f>
        <v>9323</v>
      </c>
      <c r="O35" s="72">
        <f>+SUMIFS('Pardavimai input'!P:P,'Pardavimai input'!$D:$D,'Pardavimai (Stat.dep.)'!$C35,'Pardavimai input'!$C:$C,'Pardavimai (Stat.dep.)'!$A35)</f>
        <v>30319</v>
      </c>
      <c r="P35" s="72">
        <f>+SUMIFS('Pardavimai input'!Q:Q,'Pardavimai input'!$D:$D,'Pardavimai (Stat.dep.)'!$C35,'Pardavimai input'!$C:$C,'Pardavimai (Stat.dep.)'!$A35)</f>
        <v>43952</v>
      </c>
      <c r="Q35" s="72">
        <f>+SUMIFS('Pardavimai input'!R:R,'Pardavimai input'!$D:$D,'Pardavimai (Stat.dep.)'!$C35,'Pardavimai input'!$C:$C,'Pardavimai (Stat.dep.)'!$A35)</f>
        <v>32020</v>
      </c>
      <c r="R35" s="72">
        <f>+SUMIFS('Pardavimai input'!S:S,'Pardavimai input'!$D:$D,'Pardavimai (Stat.dep.)'!$C35,'Pardavimai input'!$C:$C,'Pardavimai (Stat.dep.)'!$A35)</f>
        <v>32432</v>
      </c>
    </row>
    <row r="36" spans="1:18">
      <c r="A36" s="322" t="s">
        <v>290</v>
      </c>
      <c r="C36" s="325">
        <v>2041437000</v>
      </c>
      <c r="D36" s="322" t="s">
        <v>1580</v>
      </c>
      <c r="E36" s="72">
        <f>+SUMIFS('Pardavimai input'!F:F,'Pardavimai input'!$D:$D,'Pardavimai (Stat.dep.)'!$C36,'Pardavimai input'!$C:$C,'Pardavimai (Stat.dep.)'!$A36)</f>
        <v>226535</v>
      </c>
      <c r="F36" s="72">
        <f>+SUMIFS('Pardavimai input'!G:G,'Pardavimai input'!$D:$D,'Pardavimai (Stat.dep.)'!$C36,'Pardavimai input'!$C:$C,'Pardavimai (Stat.dep.)'!$A36)</f>
        <v>132671</v>
      </c>
      <c r="G36" s="72">
        <f>+SUMIFS('Pardavimai input'!H:H,'Pardavimai input'!$D:$D,'Pardavimai (Stat.dep.)'!$C36,'Pardavimai input'!$C:$C,'Pardavimai (Stat.dep.)'!$A36)</f>
        <v>129615</v>
      </c>
      <c r="H36" s="72">
        <f>+SUMIFS('Pardavimai input'!I:I,'Pardavimai input'!$D:$D,'Pardavimai (Stat.dep.)'!$C36,'Pardavimai input'!$C:$C,'Pardavimai (Stat.dep.)'!$A36)</f>
        <v>150044</v>
      </c>
      <c r="I36" s="72">
        <f>+SUMIFS('Pardavimai input'!J:J,'Pardavimai input'!$D:$D,'Pardavimai (Stat.dep.)'!$C36,'Pardavimai input'!$C:$C,'Pardavimai (Stat.dep.)'!$A36)</f>
        <v>191225</v>
      </c>
      <c r="J36" s="72">
        <f>+SUMIFS('Pardavimai input'!K:K,'Pardavimai input'!$D:$D,'Pardavimai (Stat.dep.)'!$C36,'Pardavimai input'!$C:$C,'Pardavimai (Stat.dep.)'!$A36)</f>
        <v>152197</v>
      </c>
      <c r="K36" s="72">
        <f>+SUMIFS('Pardavimai input'!L:L,'Pardavimai input'!$D:$D,'Pardavimai (Stat.dep.)'!$C36,'Pardavimai input'!$C:$C,'Pardavimai (Stat.dep.)'!$A36)</f>
        <v>195221</v>
      </c>
      <c r="L36" s="72">
        <f>+SUMIFS('Pardavimai input'!M:M,'Pardavimai input'!$D:$D,'Pardavimai (Stat.dep.)'!$C36,'Pardavimai input'!$C:$C,'Pardavimai (Stat.dep.)'!$A36)</f>
        <v>201519</v>
      </c>
      <c r="M36" s="72">
        <f>+SUMIFS('Pardavimai input'!N:N,'Pardavimai input'!$D:$D,'Pardavimai (Stat.dep.)'!$C36,'Pardavimai input'!$C:$C,'Pardavimai (Stat.dep.)'!$A36)</f>
        <v>206254</v>
      </c>
      <c r="N36" s="72">
        <f>+SUMIFS('Pardavimai input'!O:O,'Pardavimai input'!$D:$D,'Pardavimai (Stat.dep.)'!$C36,'Pardavimai input'!$C:$C,'Pardavimai (Stat.dep.)'!$A36)</f>
        <v>213618</v>
      </c>
      <c r="O36" s="72">
        <f>+SUMIFS('Pardavimai input'!P:P,'Pardavimai input'!$D:$D,'Pardavimai (Stat.dep.)'!$C36,'Pardavimai input'!$C:$C,'Pardavimai (Stat.dep.)'!$A36)</f>
        <v>226823</v>
      </c>
      <c r="P36" s="72">
        <f>+SUMIFS('Pardavimai input'!Q:Q,'Pardavimai input'!$D:$D,'Pardavimai (Stat.dep.)'!$C36,'Pardavimai input'!$C:$C,'Pardavimai (Stat.dep.)'!$A36)</f>
        <v>223355</v>
      </c>
      <c r="Q36" s="72">
        <f>+SUMIFS('Pardavimai input'!R:R,'Pardavimai input'!$D:$D,'Pardavimai (Stat.dep.)'!$C36,'Pardavimai input'!$C:$C,'Pardavimai (Stat.dep.)'!$A36)</f>
        <v>198077</v>
      </c>
      <c r="R36" s="72">
        <f>+SUMIFS('Pardavimai input'!S:S,'Pardavimai input'!$D:$D,'Pardavimai (Stat.dep.)'!$C36,'Pardavimai input'!$C:$C,'Pardavimai (Stat.dep.)'!$A36)</f>
        <v>194119</v>
      </c>
    </row>
    <row r="37" spans="1:18">
      <c r="A37" s="322" t="s">
        <v>290</v>
      </c>
      <c r="C37" s="325">
        <v>2041438900</v>
      </c>
      <c r="D37" s="322" t="s">
        <v>1581</v>
      </c>
      <c r="E37" s="72">
        <f>+SUMIFS('Pardavimai input'!F:F,'Pardavimai input'!$D:$D,'Pardavimai (Stat.dep.)'!$C37,'Pardavimai input'!$C:$C,'Pardavimai (Stat.dep.)'!$A37)</f>
        <v>0</v>
      </c>
      <c r="F37" s="72">
        <f>+SUMIFS('Pardavimai input'!G:G,'Pardavimai input'!$D:$D,'Pardavimai (Stat.dep.)'!$C37,'Pardavimai input'!$C:$C,'Pardavimai (Stat.dep.)'!$A37)</f>
        <v>140200</v>
      </c>
      <c r="G37" s="72">
        <f>+SUMIFS('Pardavimai input'!H:H,'Pardavimai input'!$D:$D,'Pardavimai (Stat.dep.)'!$C37,'Pardavimai input'!$C:$C,'Pardavimai (Stat.dep.)'!$A37)</f>
        <v>191937</v>
      </c>
      <c r="H37" s="72">
        <f>+SUMIFS('Pardavimai input'!I:I,'Pardavimai input'!$D:$D,'Pardavimai (Stat.dep.)'!$C37,'Pardavimai input'!$C:$C,'Pardavimai (Stat.dep.)'!$A37)</f>
        <v>226500</v>
      </c>
      <c r="I37" s="72">
        <f>+SUMIFS('Pardavimai input'!J:J,'Pardavimai input'!$D:$D,'Pardavimai (Stat.dep.)'!$C37,'Pardavimai input'!$C:$C,'Pardavimai (Stat.dep.)'!$A37)</f>
        <v>479368</v>
      </c>
      <c r="J37" s="72">
        <f>+SUMIFS('Pardavimai input'!K:K,'Pardavimai input'!$D:$D,'Pardavimai (Stat.dep.)'!$C37,'Pardavimai input'!$C:$C,'Pardavimai (Stat.dep.)'!$A37)</f>
        <v>343506</v>
      </c>
      <c r="K37" s="72">
        <f>+SUMIFS('Pardavimai input'!L:L,'Pardavimai input'!$D:$D,'Pardavimai (Stat.dep.)'!$C37,'Pardavimai input'!$C:$C,'Pardavimai (Stat.dep.)'!$A37)</f>
        <v>414458</v>
      </c>
      <c r="L37" s="72">
        <f>+SUMIFS('Pardavimai input'!M:M,'Pardavimai input'!$D:$D,'Pardavimai (Stat.dep.)'!$C37,'Pardavimai input'!$C:$C,'Pardavimai (Stat.dep.)'!$A37)</f>
        <v>640911</v>
      </c>
      <c r="M37" s="72">
        <f>+SUMIFS('Pardavimai input'!N:N,'Pardavimai input'!$D:$D,'Pardavimai (Stat.dep.)'!$C37,'Pardavimai input'!$C:$C,'Pardavimai (Stat.dep.)'!$A37)</f>
        <v>731621</v>
      </c>
      <c r="N37" s="72">
        <f>+SUMIFS('Pardavimai input'!O:O,'Pardavimai input'!$D:$D,'Pardavimai (Stat.dep.)'!$C37,'Pardavimai input'!$C:$C,'Pardavimai (Stat.dep.)'!$A37)</f>
        <v>1120372</v>
      </c>
      <c r="O37" s="72">
        <f>+SUMIFS('Pardavimai input'!P:P,'Pardavimai input'!$D:$D,'Pardavimai (Stat.dep.)'!$C37,'Pardavimai input'!$C:$C,'Pardavimai (Stat.dep.)'!$A37)</f>
        <v>536968</v>
      </c>
      <c r="P37" s="72">
        <f>+SUMIFS('Pardavimai input'!Q:Q,'Pardavimai input'!$D:$D,'Pardavimai (Stat.dep.)'!$C37,'Pardavimai input'!$C:$C,'Pardavimai (Stat.dep.)'!$A37)</f>
        <v>539592</v>
      </c>
      <c r="Q37" s="72">
        <f>+SUMIFS('Pardavimai input'!R:R,'Pardavimai input'!$D:$D,'Pardavimai (Stat.dep.)'!$C37,'Pardavimai input'!$C:$C,'Pardavimai (Stat.dep.)'!$A37)</f>
        <v>693945</v>
      </c>
      <c r="R37" s="72">
        <f>+SUMIFS('Pardavimai input'!S:S,'Pardavimai input'!$D:$D,'Pardavimai (Stat.dep.)'!$C37,'Pardavimai input'!$C:$C,'Pardavimai (Stat.dep.)'!$A37)</f>
        <v>785415</v>
      </c>
    </row>
    <row r="38" spans="1:18">
      <c r="A38" s="322" t="s">
        <v>290</v>
      </c>
      <c r="C38" s="325">
        <v>2041440000</v>
      </c>
      <c r="D38" s="322" t="s">
        <v>1582</v>
      </c>
      <c r="E38" s="72">
        <f>+SUMIFS('Pardavimai input'!F:F,'Pardavimai input'!$D:$D,'Pardavimai (Stat.dep.)'!$C38,'Pardavimai input'!$C:$C,'Pardavimai (Stat.dep.)'!$A38)</f>
        <v>320215</v>
      </c>
      <c r="F38" s="72">
        <f>+SUMIFS('Pardavimai input'!G:G,'Pardavimai input'!$D:$D,'Pardavimai (Stat.dep.)'!$C38,'Pardavimai input'!$C:$C,'Pardavimai (Stat.dep.)'!$A38)</f>
        <v>315313</v>
      </c>
      <c r="G38" s="72">
        <f>+SUMIFS('Pardavimai input'!H:H,'Pardavimai input'!$D:$D,'Pardavimai (Stat.dep.)'!$C38,'Pardavimai input'!$C:$C,'Pardavimai (Stat.dep.)'!$A38)</f>
        <v>168466</v>
      </c>
      <c r="H38" s="72">
        <f>+SUMIFS('Pardavimai input'!I:I,'Pardavimai input'!$D:$D,'Pardavimai (Stat.dep.)'!$C38,'Pardavimai input'!$C:$C,'Pardavimai (Stat.dep.)'!$A38)</f>
        <v>237640</v>
      </c>
      <c r="I38" s="72">
        <f>+SUMIFS('Pardavimai input'!J:J,'Pardavimai input'!$D:$D,'Pardavimai (Stat.dep.)'!$C38,'Pardavimai input'!$C:$C,'Pardavimai (Stat.dep.)'!$A38)</f>
        <v>340647</v>
      </c>
      <c r="J38" s="72">
        <f>+SUMIFS('Pardavimai input'!K:K,'Pardavimai input'!$D:$D,'Pardavimai (Stat.dep.)'!$C38,'Pardavimai input'!$C:$C,'Pardavimai (Stat.dep.)'!$A38)</f>
        <v>184551</v>
      </c>
      <c r="K38" s="72">
        <f>+SUMIFS('Pardavimai input'!L:L,'Pardavimai input'!$D:$D,'Pardavimai (Stat.dep.)'!$C38,'Pardavimai input'!$C:$C,'Pardavimai (Stat.dep.)'!$A38)</f>
        <v>225978</v>
      </c>
      <c r="L38" s="72">
        <f>+SUMIFS('Pardavimai input'!M:M,'Pardavimai input'!$D:$D,'Pardavimai (Stat.dep.)'!$C38,'Pardavimai input'!$C:$C,'Pardavimai (Stat.dep.)'!$A38)</f>
        <v>201329</v>
      </c>
      <c r="M38" s="72">
        <f>+SUMIFS('Pardavimai input'!N:N,'Pardavimai input'!$D:$D,'Pardavimai (Stat.dep.)'!$C38,'Pardavimai input'!$C:$C,'Pardavimai (Stat.dep.)'!$A38)</f>
        <v>159869</v>
      </c>
      <c r="N38" s="72">
        <f>+SUMIFS('Pardavimai input'!O:O,'Pardavimai input'!$D:$D,'Pardavimai (Stat.dep.)'!$C38,'Pardavimai input'!$C:$C,'Pardavimai (Stat.dep.)'!$A38)</f>
        <v>128480</v>
      </c>
      <c r="O38" s="72">
        <f>+SUMIFS('Pardavimai input'!P:P,'Pardavimai input'!$D:$D,'Pardavimai (Stat.dep.)'!$C38,'Pardavimai input'!$C:$C,'Pardavimai (Stat.dep.)'!$A38)</f>
        <v>258922</v>
      </c>
      <c r="P38" s="72">
        <f>+SUMIFS('Pardavimai input'!Q:Q,'Pardavimai input'!$D:$D,'Pardavimai (Stat.dep.)'!$C38,'Pardavimai input'!$C:$C,'Pardavimai (Stat.dep.)'!$A38)</f>
        <v>175945</v>
      </c>
      <c r="Q38" s="72">
        <f>+SUMIFS('Pardavimai input'!R:R,'Pardavimai input'!$D:$D,'Pardavimai (Stat.dep.)'!$C38,'Pardavimai input'!$C:$C,'Pardavimai (Stat.dep.)'!$A38)</f>
        <v>97510</v>
      </c>
      <c r="R38" s="72">
        <f>+SUMIFS('Pardavimai input'!S:S,'Pardavimai input'!$D:$D,'Pardavimai (Stat.dep.)'!$C38,'Pardavimai input'!$C:$C,'Pardavimai (Stat.dep.)'!$A38)</f>
        <v>73186</v>
      </c>
    </row>
    <row r="39" spans="1:18">
      <c r="A39" s="322" t="s">
        <v>290</v>
      </c>
      <c r="C39" s="460">
        <v>2042115000</v>
      </c>
      <c r="D39" s="322" t="s">
        <v>1583</v>
      </c>
      <c r="E39" s="72">
        <f>+SUMIFS('Pardavimai input'!F:F,'Pardavimai input'!$D:$D,'Pardavimai (Stat.dep.)'!$C39,'Pardavimai input'!$C:$C,'Pardavimai (Stat.dep.)'!$A39)</f>
        <v>0</v>
      </c>
      <c r="F39" s="72">
        <f>+SUMIFS('Pardavimai input'!G:G,'Pardavimai input'!$D:$D,'Pardavimai (Stat.dep.)'!$C39,'Pardavimai input'!$C:$C,'Pardavimai (Stat.dep.)'!$A39)</f>
        <v>2</v>
      </c>
      <c r="G39" s="72">
        <f>+SUMIFS('Pardavimai input'!H:H,'Pardavimai input'!$D:$D,'Pardavimai (Stat.dep.)'!$C39,'Pardavimai input'!$C:$C,'Pardavimai (Stat.dep.)'!$A39)</f>
        <v>1681</v>
      </c>
      <c r="H39" s="72">
        <f>+SUMIFS('Pardavimai input'!I:I,'Pardavimai input'!$D:$D,'Pardavimai (Stat.dep.)'!$C39,'Pardavimai input'!$C:$C,'Pardavimai (Stat.dep.)'!$A39)</f>
        <v>2753</v>
      </c>
      <c r="I39" s="72">
        <f>+SUMIFS('Pardavimai input'!J:J,'Pardavimai input'!$D:$D,'Pardavimai (Stat.dep.)'!$C39,'Pardavimai input'!$C:$C,'Pardavimai (Stat.dep.)'!$A39)</f>
        <v>150</v>
      </c>
      <c r="J39" s="72">
        <f>+SUMIFS('Pardavimai input'!K:K,'Pardavimai input'!$D:$D,'Pardavimai (Stat.dep.)'!$C39,'Pardavimai input'!$C:$C,'Pardavimai (Stat.dep.)'!$A39)</f>
        <v>184</v>
      </c>
      <c r="K39" s="72">
        <f>+SUMIFS('Pardavimai input'!L:L,'Pardavimai input'!$D:$D,'Pardavimai (Stat.dep.)'!$C39,'Pardavimai input'!$C:$C,'Pardavimai (Stat.dep.)'!$A39)</f>
        <v>154</v>
      </c>
      <c r="L39" s="72">
        <f>+SUMIFS('Pardavimai input'!M:M,'Pardavimai input'!$D:$D,'Pardavimai (Stat.dep.)'!$C39,'Pardavimai input'!$C:$C,'Pardavimai (Stat.dep.)'!$A39)</f>
        <v>91</v>
      </c>
      <c r="M39" s="72">
        <f>+SUMIFS('Pardavimai input'!N:N,'Pardavimai input'!$D:$D,'Pardavimai (Stat.dep.)'!$C39,'Pardavimai input'!$C:$C,'Pardavimai (Stat.dep.)'!$A39)</f>
        <v>80</v>
      </c>
      <c r="N39" s="72">
        <f>+SUMIFS('Pardavimai input'!O:O,'Pardavimai input'!$D:$D,'Pardavimai (Stat.dep.)'!$C39,'Pardavimai input'!$C:$C,'Pardavimai (Stat.dep.)'!$A39)</f>
        <v>67</v>
      </c>
      <c r="O39" s="72">
        <f>+SUMIFS('Pardavimai input'!P:P,'Pardavimai input'!$D:$D,'Pardavimai (Stat.dep.)'!$C39,'Pardavimai input'!$C:$C,'Pardavimai (Stat.dep.)'!$A39)</f>
        <v>79</v>
      </c>
      <c r="P39" s="72">
        <f>+SUMIFS('Pardavimai input'!Q:Q,'Pardavimai input'!$D:$D,'Pardavimai (Stat.dep.)'!$C39,'Pardavimai input'!$C:$C,'Pardavimai (Stat.dep.)'!$A39)</f>
        <v>59</v>
      </c>
      <c r="Q39" s="72">
        <f>+SUMIFS('Pardavimai input'!R:R,'Pardavimai input'!$D:$D,'Pardavimai (Stat.dep.)'!$C39,'Pardavimai input'!$C:$C,'Pardavimai (Stat.dep.)'!$A39)</f>
        <v>4340</v>
      </c>
      <c r="R39" s="72">
        <f>+SUMIFS('Pardavimai input'!S:S,'Pardavimai input'!$D:$D,'Pardavimai (Stat.dep.)'!$C39,'Pardavimai input'!$C:$C,'Pardavimai (Stat.dep.)'!$A39)</f>
        <v>5109</v>
      </c>
    </row>
    <row r="40" spans="1:18">
      <c r="A40" s="322" t="s">
        <v>290</v>
      </c>
      <c r="C40" s="460">
        <v>2042117000</v>
      </c>
      <c r="D40" s="322" t="s">
        <v>1584</v>
      </c>
      <c r="E40" s="72">
        <f>+SUMIFS('Pardavimai input'!F:F,'Pardavimai input'!$D:$D,'Pardavimai (Stat.dep.)'!$C40,'Pardavimai input'!$C:$C,'Pardavimai (Stat.dep.)'!$A40)</f>
        <v>20353</v>
      </c>
      <c r="F40" s="72">
        <f>+SUMIFS('Pardavimai input'!G:G,'Pardavimai input'!$D:$D,'Pardavimai (Stat.dep.)'!$C40,'Pardavimai input'!$C:$C,'Pardavimai (Stat.dep.)'!$A40)</f>
        <v>0</v>
      </c>
      <c r="G40" s="72">
        <f>+SUMIFS('Pardavimai input'!H:H,'Pardavimai input'!$D:$D,'Pardavimai (Stat.dep.)'!$C40,'Pardavimai input'!$C:$C,'Pardavimai (Stat.dep.)'!$A40)</f>
        <v>5931</v>
      </c>
      <c r="H40" s="72">
        <f>+SUMIFS('Pardavimai input'!I:I,'Pardavimai input'!$D:$D,'Pardavimai (Stat.dep.)'!$C40,'Pardavimai input'!$C:$C,'Pardavimai (Stat.dep.)'!$A40)</f>
        <v>1044</v>
      </c>
      <c r="I40" s="72">
        <f>+SUMIFS('Pardavimai input'!J:J,'Pardavimai input'!$D:$D,'Pardavimai (Stat.dep.)'!$C40,'Pardavimai input'!$C:$C,'Pardavimai (Stat.dep.)'!$A40)</f>
        <v>564</v>
      </c>
      <c r="J40" s="72">
        <f>+SUMIFS('Pardavimai input'!K:K,'Pardavimai input'!$D:$D,'Pardavimai (Stat.dep.)'!$C40,'Pardavimai input'!$C:$C,'Pardavimai (Stat.dep.)'!$A40)</f>
        <v>567</v>
      </c>
      <c r="K40" s="72">
        <f>+SUMIFS('Pardavimai input'!L:L,'Pardavimai input'!$D:$D,'Pardavimai (Stat.dep.)'!$C40,'Pardavimai input'!$C:$C,'Pardavimai (Stat.dep.)'!$A40)</f>
        <v>875</v>
      </c>
      <c r="L40" s="72">
        <f>+SUMIFS('Pardavimai input'!M:M,'Pardavimai input'!$D:$D,'Pardavimai (Stat.dep.)'!$C40,'Pardavimai input'!$C:$C,'Pardavimai (Stat.dep.)'!$A40)</f>
        <v>707</v>
      </c>
      <c r="M40" s="72">
        <f>+SUMIFS('Pardavimai input'!N:N,'Pardavimai input'!$D:$D,'Pardavimai (Stat.dep.)'!$C40,'Pardavimai input'!$C:$C,'Pardavimai (Stat.dep.)'!$A40)</f>
        <v>766</v>
      </c>
      <c r="N40" s="72">
        <f>+SUMIFS('Pardavimai input'!O:O,'Pardavimai input'!$D:$D,'Pardavimai (Stat.dep.)'!$C40,'Pardavimai input'!$C:$C,'Pardavimai (Stat.dep.)'!$A40)</f>
        <v>389</v>
      </c>
      <c r="O40" s="72">
        <f>+SUMIFS('Pardavimai input'!P:P,'Pardavimai input'!$D:$D,'Pardavimai (Stat.dep.)'!$C40,'Pardavimai input'!$C:$C,'Pardavimai (Stat.dep.)'!$A40)</f>
        <v>377</v>
      </c>
      <c r="P40" s="72">
        <f>+SUMIFS('Pardavimai input'!Q:Q,'Pardavimai input'!$D:$D,'Pardavimai (Stat.dep.)'!$C40,'Pardavimai input'!$C:$C,'Pardavimai (Stat.dep.)'!$A40)</f>
        <v>276</v>
      </c>
      <c r="Q40" s="72">
        <f>+SUMIFS('Pardavimai input'!R:R,'Pardavimai input'!$D:$D,'Pardavimai (Stat.dep.)'!$C40,'Pardavimai input'!$C:$C,'Pardavimai (Stat.dep.)'!$A40)</f>
        <v>0</v>
      </c>
      <c r="R40" s="72">
        <f>+SUMIFS('Pardavimai input'!S:S,'Pardavimai input'!$D:$D,'Pardavimai (Stat.dep.)'!$C40,'Pardavimai input'!$C:$C,'Pardavimai (Stat.dep.)'!$A40)</f>
        <v>0</v>
      </c>
    </row>
    <row r="41" spans="1:18">
      <c r="A41" s="322" t="s">
        <v>290</v>
      </c>
      <c r="C41" s="460">
        <v>2042125000</v>
      </c>
      <c r="D41" s="322" t="s">
        <v>1585</v>
      </c>
      <c r="E41" s="72">
        <f>+SUMIFS('Pardavimai input'!F:F,'Pardavimai input'!$D:$D,'Pardavimai (Stat.dep.)'!$C41,'Pardavimai input'!$C:$C,'Pardavimai (Stat.dep.)'!$A41)</f>
        <v>0</v>
      </c>
      <c r="F41" s="72">
        <f>+SUMIFS('Pardavimai input'!G:G,'Pardavimai input'!$D:$D,'Pardavimai (Stat.dep.)'!$C41,'Pardavimai input'!$C:$C,'Pardavimai (Stat.dep.)'!$A41)</f>
        <v>0</v>
      </c>
      <c r="G41" s="72">
        <f>+SUMIFS('Pardavimai input'!H:H,'Pardavimai input'!$D:$D,'Pardavimai (Stat.dep.)'!$C41,'Pardavimai input'!$C:$C,'Pardavimai (Stat.dep.)'!$A41)</f>
        <v>0</v>
      </c>
      <c r="H41" s="72">
        <f>+SUMIFS('Pardavimai input'!I:I,'Pardavimai input'!$D:$D,'Pardavimai (Stat.dep.)'!$C41,'Pardavimai input'!$C:$C,'Pardavimai (Stat.dep.)'!$A41)</f>
        <v>0</v>
      </c>
      <c r="I41" s="72">
        <f>+SUMIFS('Pardavimai input'!J:J,'Pardavimai input'!$D:$D,'Pardavimai (Stat.dep.)'!$C41,'Pardavimai input'!$C:$C,'Pardavimai (Stat.dep.)'!$A41)</f>
        <v>0</v>
      </c>
      <c r="J41" s="72">
        <f>+SUMIFS('Pardavimai input'!K:K,'Pardavimai input'!$D:$D,'Pardavimai (Stat.dep.)'!$C41,'Pardavimai input'!$C:$C,'Pardavimai (Stat.dep.)'!$A41)</f>
        <v>0</v>
      </c>
      <c r="K41" s="72">
        <f>+SUMIFS('Pardavimai input'!L:L,'Pardavimai input'!$D:$D,'Pardavimai (Stat.dep.)'!$C41,'Pardavimai input'!$C:$C,'Pardavimai (Stat.dep.)'!$A41)</f>
        <v>0</v>
      </c>
      <c r="L41" s="72">
        <f>+SUMIFS('Pardavimai input'!M:M,'Pardavimai input'!$D:$D,'Pardavimai (Stat.dep.)'!$C41,'Pardavimai input'!$C:$C,'Pardavimai (Stat.dep.)'!$A41)</f>
        <v>0</v>
      </c>
      <c r="M41" s="72">
        <f>+SUMIFS('Pardavimai input'!N:N,'Pardavimai input'!$D:$D,'Pardavimai (Stat.dep.)'!$C41,'Pardavimai input'!$C:$C,'Pardavimai (Stat.dep.)'!$A41)</f>
        <v>0</v>
      </c>
      <c r="N41" s="72">
        <f>+SUMIFS('Pardavimai input'!O:O,'Pardavimai input'!$D:$D,'Pardavimai (Stat.dep.)'!$C41,'Pardavimai input'!$C:$C,'Pardavimai (Stat.dep.)'!$A41)</f>
        <v>0</v>
      </c>
      <c r="O41" s="72">
        <f>+SUMIFS('Pardavimai input'!P:P,'Pardavimai input'!$D:$D,'Pardavimai (Stat.dep.)'!$C41,'Pardavimai input'!$C:$C,'Pardavimai (Stat.dep.)'!$A41)</f>
        <v>0</v>
      </c>
      <c r="P41" s="72">
        <f>+SUMIFS('Pardavimai input'!Q:Q,'Pardavimai input'!$D:$D,'Pardavimai (Stat.dep.)'!$C41,'Pardavimai input'!$C:$C,'Pardavimai (Stat.dep.)'!$A41)</f>
        <v>0</v>
      </c>
      <c r="Q41" s="72">
        <f>+SUMIFS('Pardavimai input'!R:R,'Pardavimai input'!$D:$D,'Pardavimai (Stat.dep.)'!$C41,'Pardavimai input'!$C:$C,'Pardavimai (Stat.dep.)'!$A41)</f>
        <v>0</v>
      </c>
      <c r="R41" s="72">
        <f>+SUMIFS('Pardavimai input'!S:S,'Pardavimai input'!$D:$D,'Pardavimai (Stat.dep.)'!$C41,'Pardavimai input'!$C:$C,'Pardavimai (Stat.dep.)'!$A41)</f>
        <v>0</v>
      </c>
    </row>
    <row r="42" spans="1:18">
      <c r="A42" s="322" t="s">
        <v>290</v>
      </c>
      <c r="C42" s="460">
        <v>2042130000</v>
      </c>
      <c r="D42" s="322" t="s">
        <v>1586</v>
      </c>
      <c r="E42" s="72">
        <f>+SUMIFS('Pardavimai input'!F:F,'Pardavimai input'!$D:$D,'Pardavimai (Stat.dep.)'!$C42,'Pardavimai input'!$C:$C,'Pardavimai (Stat.dep.)'!$A42)</f>
        <v>0</v>
      </c>
      <c r="F42" s="72">
        <f>+SUMIFS('Pardavimai input'!G:G,'Pardavimai input'!$D:$D,'Pardavimai (Stat.dep.)'!$C42,'Pardavimai input'!$C:$C,'Pardavimai (Stat.dep.)'!$A42)</f>
        <v>0</v>
      </c>
      <c r="G42" s="72">
        <f>+SUMIFS('Pardavimai input'!H:H,'Pardavimai input'!$D:$D,'Pardavimai (Stat.dep.)'!$C42,'Pardavimai input'!$C:$C,'Pardavimai (Stat.dep.)'!$A42)</f>
        <v>0</v>
      </c>
      <c r="H42" s="72">
        <f>+SUMIFS('Pardavimai input'!I:I,'Pardavimai input'!$D:$D,'Pardavimai (Stat.dep.)'!$C42,'Pardavimai input'!$C:$C,'Pardavimai (Stat.dep.)'!$A42)</f>
        <v>0</v>
      </c>
      <c r="I42" s="72">
        <f>+SUMIFS('Pardavimai input'!J:J,'Pardavimai input'!$D:$D,'Pardavimai (Stat.dep.)'!$C42,'Pardavimai input'!$C:$C,'Pardavimai (Stat.dep.)'!$A42)</f>
        <v>0</v>
      </c>
      <c r="J42" s="72">
        <f>+SUMIFS('Pardavimai input'!K:K,'Pardavimai input'!$D:$D,'Pardavimai (Stat.dep.)'!$C42,'Pardavimai input'!$C:$C,'Pardavimai (Stat.dep.)'!$A42)</f>
        <v>0</v>
      </c>
      <c r="K42" s="72">
        <f>+SUMIFS('Pardavimai input'!L:L,'Pardavimai input'!$D:$D,'Pardavimai (Stat.dep.)'!$C42,'Pardavimai input'!$C:$C,'Pardavimai (Stat.dep.)'!$A42)</f>
        <v>0</v>
      </c>
      <c r="L42" s="72">
        <f>+SUMIFS('Pardavimai input'!M:M,'Pardavimai input'!$D:$D,'Pardavimai (Stat.dep.)'!$C42,'Pardavimai input'!$C:$C,'Pardavimai (Stat.dep.)'!$A42)</f>
        <v>0</v>
      </c>
      <c r="M42" s="72">
        <f>+SUMIFS('Pardavimai input'!N:N,'Pardavimai input'!$D:$D,'Pardavimai (Stat.dep.)'!$C42,'Pardavimai input'!$C:$C,'Pardavimai (Stat.dep.)'!$A42)</f>
        <v>0</v>
      </c>
      <c r="N42" s="72">
        <f>+SUMIFS('Pardavimai input'!O:O,'Pardavimai input'!$D:$D,'Pardavimai (Stat.dep.)'!$C42,'Pardavimai input'!$C:$C,'Pardavimai (Stat.dep.)'!$A42)</f>
        <v>0</v>
      </c>
      <c r="O42" s="72">
        <f>+SUMIFS('Pardavimai input'!P:P,'Pardavimai input'!$D:$D,'Pardavimai (Stat.dep.)'!$C42,'Pardavimai input'!$C:$C,'Pardavimai (Stat.dep.)'!$A42)</f>
        <v>0</v>
      </c>
      <c r="P42" s="72">
        <f>+SUMIFS('Pardavimai input'!Q:Q,'Pardavimai input'!$D:$D,'Pardavimai (Stat.dep.)'!$C42,'Pardavimai input'!$C:$C,'Pardavimai (Stat.dep.)'!$A42)</f>
        <v>0</v>
      </c>
      <c r="Q42" s="72">
        <f>+SUMIFS('Pardavimai input'!R:R,'Pardavimai input'!$D:$D,'Pardavimai (Stat.dep.)'!$C42,'Pardavimai input'!$C:$C,'Pardavimai (Stat.dep.)'!$A42)</f>
        <v>0</v>
      </c>
      <c r="R42" s="72">
        <f>+SUMIFS('Pardavimai input'!S:S,'Pardavimai input'!$D:$D,'Pardavimai (Stat.dep.)'!$C42,'Pardavimai input'!$C:$C,'Pardavimai (Stat.dep.)'!$A42)</f>
        <v>0</v>
      </c>
    </row>
    <row r="43" spans="1:18">
      <c r="A43" s="322" t="s">
        <v>290</v>
      </c>
      <c r="C43" s="460">
        <v>2042194500</v>
      </c>
      <c r="D43" s="322" t="s">
        <v>1587</v>
      </c>
      <c r="E43" s="72">
        <f>+SUMIFS('Pardavimai input'!F:F,'Pardavimai input'!$D:$D,'Pardavimai (Stat.dep.)'!$C43,'Pardavimai input'!$C:$C,'Pardavimai (Stat.dep.)'!$A43)</f>
        <v>0</v>
      </c>
      <c r="F43" s="72">
        <f>+SUMIFS('Pardavimai input'!G:G,'Pardavimai input'!$D:$D,'Pardavimai (Stat.dep.)'!$C43,'Pardavimai input'!$C:$C,'Pardavimai (Stat.dep.)'!$A43)</f>
        <v>0</v>
      </c>
      <c r="G43" s="72">
        <f>+SUMIFS('Pardavimai input'!H:H,'Pardavimai input'!$D:$D,'Pardavimai (Stat.dep.)'!$C43,'Pardavimai input'!$C:$C,'Pardavimai (Stat.dep.)'!$A43)</f>
        <v>0</v>
      </c>
      <c r="H43" s="72">
        <f>+SUMIFS('Pardavimai input'!I:I,'Pardavimai input'!$D:$D,'Pardavimai (Stat.dep.)'!$C43,'Pardavimai input'!$C:$C,'Pardavimai (Stat.dep.)'!$A43)</f>
        <v>0</v>
      </c>
      <c r="I43" s="72">
        <f>+SUMIFS('Pardavimai input'!J:J,'Pardavimai input'!$D:$D,'Pardavimai (Stat.dep.)'!$C43,'Pardavimai input'!$C:$C,'Pardavimai (Stat.dep.)'!$A43)</f>
        <v>0</v>
      </c>
      <c r="J43" s="72">
        <f>+SUMIFS('Pardavimai input'!K:K,'Pardavimai input'!$D:$D,'Pardavimai (Stat.dep.)'!$C43,'Pardavimai input'!$C:$C,'Pardavimai (Stat.dep.)'!$A43)</f>
        <v>0</v>
      </c>
      <c r="K43" s="72">
        <f>+SUMIFS('Pardavimai input'!L:L,'Pardavimai input'!$D:$D,'Pardavimai (Stat.dep.)'!$C43,'Pardavimai input'!$C:$C,'Pardavimai (Stat.dep.)'!$A43)</f>
        <v>0</v>
      </c>
      <c r="L43" s="72">
        <f>+SUMIFS('Pardavimai input'!M:M,'Pardavimai input'!$D:$D,'Pardavimai (Stat.dep.)'!$C43,'Pardavimai input'!$C:$C,'Pardavimai (Stat.dep.)'!$A43)</f>
        <v>0</v>
      </c>
      <c r="M43" s="72">
        <f>+SUMIFS('Pardavimai input'!N:N,'Pardavimai input'!$D:$D,'Pardavimai (Stat.dep.)'!$C43,'Pardavimai input'!$C:$C,'Pardavimai (Stat.dep.)'!$A43)</f>
        <v>0</v>
      </c>
      <c r="N43" s="72">
        <f>+SUMIFS('Pardavimai input'!O:O,'Pardavimai input'!$D:$D,'Pardavimai (Stat.dep.)'!$C43,'Pardavimai input'!$C:$C,'Pardavimai (Stat.dep.)'!$A43)</f>
        <v>0</v>
      </c>
      <c r="O43" s="72">
        <f>+SUMIFS('Pardavimai input'!P:P,'Pardavimai input'!$D:$D,'Pardavimai (Stat.dep.)'!$C43,'Pardavimai input'!$C:$C,'Pardavimai (Stat.dep.)'!$A43)</f>
        <v>0</v>
      </c>
      <c r="P43" s="72">
        <f>+SUMIFS('Pardavimai input'!Q:Q,'Pardavimai input'!$D:$D,'Pardavimai (Stat.dep.)'!$C43,'Pardavimai input'!$C:$C,'Pardavimai (Stat.dep.)'!$A43)</f>
        <v>0</v>
      </c>
      <c r="Q43" s="72">
        <f>+SUMIFS('Pardavimai input'!R:R,'Pardavimai input'!$D:$D,'Pardavimai (Stat.dep.)'!$C43,'Pardavimai input'!$C:$C,'Pardavimai (Stat.dep.)'!$A43)</f>
        <v>0</v>
      </c>
      <c r="R43" s="72">
        <f>+SUMIFS('Pardavimai input'!S:S,'Pardavimai input'!$D:$D,'Pardavimai (Stat.dep.)'!$C43,'Pardavimai input'!$C:$C,'Pardavimai (Stat.dep.)'!$A43)</f>
        <v>0</v>
      </c>
    </row>
    <row r="44" spans="1:18">
      <c r="A44" s="322" t="s">
        <v>290</v>
      </c>
      <c r="C44" s="460">
        <v>2042150000</v>
      </c>
      <c r="D44" s="322" t="s">
        <v>1588</v>
      </c>
      <c r="E44" s="72">
        <f>+SUMIFS('Pardavimai input'!F:F,'Pardavimai input'!$D:$D,'Pardavimai (Stat.dep.)'!$C44,'Pardavimai input'!$C:$C,'Pardavimai (Stat.dep.)'!$A44)</f>
        <v>0</v>
      </c>
      <c r="F44" s="72">
        <f>+SUMIFS('Pardavimai input'!G:G,'Pardavimai input'!$D:$D,'Pardavimai (Stat.dep.)'!$C44,'Pardavimai input'!$C:$C,'Pardavimai (Stat.dep.)'!$A44)</f>
        <v>0</v>
      </c>
      <c r="G44" s="72">
        <f>+SUMIFS('Pardavimai input'!H:H,'Pardavimai input'!$D:$D,'Pardavimai (Stat.dep.)'!$C44,'Pardavimai input'!$C:$C,'Pardavimai (Stat.dep.)'!$A44)</f>
        <v>0</v>
      </c>
      <c r="H44" s="72">
        <f>+SUMIFS('Pardavimai input'!I:I,'Pardavimai input'!$D:$D,'Pardavimai (Stat.dep.)'!$C44,'Pardavimai input'!$C:$C,'Pardavimai (Stat.dep.)'!$A44)</f>
        <v>0</v>
      </c>
      <c r="I44" s="72">
        <f>+SUMIFS('Pardavimai input'!J:J,'Pardavimai input'!$D:$D,'Pardavimai (Stat.dep.)'!$C44,'Pardavimai input'!$C:$C,'Pardavimai (Stat.dep.)'!$A44)</f>
        <v>0</v>
      </c>
      <c r="J44" s="72">
        <f>+SUMIFS('Pardavimai input'!K:K,'Pardavimai input'!$D:$D,'Pardavimai (Stat.dep.)'!$C44,'Pardavimai input'!$C:$C,'Pardavimai (Stat.dep.)'!$A44)</f>
        <v>0</v>
      </c>
      <c r="K44" s="72">
        <f>+SUMIFS('Pardavimai input'!L:L,'Pardavimai input'!$D:$D,'Pardavimai (Stat.dep.)'!$C44,'Pardavimai input'!$C:$C,'Pardavimai (Stat.dep.)'!$A44)</f>
        <v>0</v>
      </c>
      <c r="L44" s="72">
        <f>+SUMIFS('Pardavimai input'!M:M,'Pardavimai input'!$D:$D,'Pardavimai (Stat.dep.)'!$C44,'Pardavimai input'!$C:$C,'Pardavimai (Stat.dep.)'!$A44)</f>
        <v>0</v>
      </c>
      <c r="M44" s="72">
        <f>+SUMIFS('Pardavimai input'!N:N,'Pardavimai input'!$D:$D,'Pardavimai (Stat.dep.)'!$C44,'Pardavimai input'!$C:$C,'Pardavimai (Stat.dep.)'!$A44)</f>
        <v>0</v>
      </c>
      <c r="N44" s="72">
        <f>+SUMIFS('Pardavimai input'!O:O,'Pardavimai input'!$D:$D,'Pardavimai (Stat.dep.)'!$C44,'Pardavimai input'!$C:$C,'Pardavimai (Stat.dep.)'!$A44)</f>
        <v>0</v>
      </c>
      <c r="O44" s="72">
        <f>+SUMIFS('Pardavimai input'!P:P,'Pardavimai input'!$D:$D,'Pardavimai (Stat.dep.)'!$C44,'Pardavimai input'!$C:$C,'Pardavimai (Stat.dep.)'!$A44)</f>
        <v>0</v>
      </c>
      <c r="P44" s="72">
        <f>+SUMIFS('Pardavimai input'!Q:Q,'Pardavimai input'!$D:$D,'Pardavimai (Stat.dep.)'!$C44,'Pardavimai input'!$C:$C,'Pardavimai (Stat.dep.)'!$A44)</f>
        <v>0</v>
      </c>
      <c r="Q44" s="72">
        <f>+SUMIFS('Pardavimai input'!R:R,'Pardavimai input'!$D:$D,'Pardavimai (Stat.dep.)'!$C44,'Pardavimai input'!$C:$C,'Pardavimai (Stat.dep.)'!$A44)</f>
        <v>0</v>
      </c>
      <c r="R44" s="72">
        <f>+SUMIFS('Pardavimai input'!S:S,'Pardavimai input'!$D:$D,'Pardavimai (Stat.dep.)'!$C44,'Pardavimai input'!$C:$C,'Pardavimai (Stat.dep.)'!$A44)</f>
        <v>0</v>
      </c>
    </row>
    <row r="45" spans="1:18">
      <c r="A45" s="322" t="s">
        <v>290</v>
      </c>
      <c r="C45" s="460">
        <v>2042163000</v>
      </c>
      <c r="D45" s="322" t="s">
        <v>1589</v>
      </c>
      <c r="E45" s="72">
        <f>+SUMIFS('Pardavimai input'!F:F,'Pardavimai input'!$D:$D,'Pardavimai (Stat.dep.)'!$C45,'Pardavimai input'!$C:$C,'Pardavimai (Stat.dep.)'!$A45)</f>
        <v>0</v>
      </c>
      <c r="F45" s="72">
        <f>+SUMIFS('Pardavimai input'!G:G,'Pardavimai input'!$D:$D,'Pardavimai (Stat.dep.)'!$C45,'Pardavimai input'!$C:$C,'Pardavimai (Stat.dep.)'!$A45)</f>
        <v>0</v>
      </c>
      <c r="G45" s="72">
        <f>+SUMIFS('Pardavimai input'!H:H,'Pardavimai input'!$D:$D,'Pardavimai (Stat.dep.)'!$C45,'Pardavimai input'!$C:$C,'Pardavimai (Stat.dep.)'!$A45)</f>
        <v>0</v>
      </c>
      <c r="H45" s="72">
        <f>+SUMIFS('Pardavimai input'!I:I,'Pardavimai input'!$D:$D,'Pardavimai (Stat.dep.)'!$C45,'Pardavimai input'!$C:$C,'Pardavimai (Stat.dep.)'!$A45)</f>
        <v>0</v>
      </c>
      <c r="I45" s="72">
        <f>+SUMIFS('Pardavimai input'!J:J,'Pardavimai input'!$D:$D,'Pardavimai (Stat.dep.)'!$C45,'Pardavimai input'!$C:$C,'Pardavimai (Stat.dep.)'!$A45)</f>
        <v>0</v>
      </c>
      <c r="J45" s="72">
        <f>+SUMIFS('Pardavimai input'!K:K,'Pardavimai input'!$D:$D,'Pardavimai (Stat.dep.)'!$C45,'Pardavimai input'!$C:$C,'Pardavimai (Stat.dep.)'!$A45)</f>
        <v>0</v>
      </c>
      <c r="K45" s="72">
        <f>+SUMIFS('Pardavimai input'!L:L,'Pardavimai input'!$D:$D,'Pardavimai (Stat.dep.)'!$C45,'Pardavimai input'!$C:$C,'Pardavimai (Stat.dep.)'!$A45)</f>
        <v>0</v>
      </c>
      <c r="L45" s="72">
        <f>+SUMIFS('Pardavimai input'!M:M,'Pardavimai input'!$D:$D,'Pardavimai (Stat.dep.)'!$C45,'Pardavimai input'!$C:$C,'Pardavimai (Stat.dep.)'!$A45)</f>
        <v>0</v>
      </c>
      <c r="M45" s="72">
        <f>+SUMIFS('Pardavimai input'!N:N,'Pardavimai input'!$D:$D,'Pardavimai (Stat.dep.)'!$C45,'Pardavimai input'!$C:$C,'Pardavimai (Stat.dep.)'!$A45)</f>
        <v>0</v>
      </c>
      <c r="N45" s="72">
        <f>+SUMIFS('Pardavimai input'!O:O,'Pardavimai input'!$D:$D,'Pardavimai (Stat.dep.)'!$C45,'Pardavimai input'!$C:$C,'Pardavimai (Stat.dep.)'!$A45)</f>
        <v>0</v>
      </c>
      <c r="O45" s="72">
        <f>+SUMIFS('Pardavimai input'!P:P,'Pardavimai input'!$D:$D,'Pardavimai (Stat.dep.)'!$C45,'Pardavimai input'!$C:$C,'Pardavimai (Stat.dep.)'!$A45)</f>
        <v>0</v>
      </c>
      <c r="P45" s="72">
        <f>+SUMIFS('Pardavimai input'!Q:Q,'Pardavimai input'!$D:$D,'Pardavimai (Stat.dep.)'!$C45,'Pardavimai input'!$C:$C,'Pardavimai (Stat.dep.)'!$A45)</f>
        <v>0</v>
      </c>
      <c r="Q45" s="72">
        <f>+SUMIFS('Pardavimai input'!R:R,'Pardavimai input'!$D:$D,'Pardavimai (Stat.dep.)'!$C45,'Pardavimai input'!$C:$C,'Pardavimai (Stat.dep.)'!$A45)</f>
        <v>0</v>
      </c>
      <c r="R45" s="72">
        <f>+SUMIFS('Pardavimai input'!S:S,'Pardavimai input'!$D:$D,'Pardavimai (Stat.dep.)'!$C45,'Pardavimai input'!$C:$C,'Pardavimai (Stat.dep.)'!$A45)</f>
        <v>0</v>
      </c>
    </row>
    <row r="46" spans="1:18">
      <c r="A46" s="322" t="s">
        <v>290</v>
      </c>
      <c r="C46" s="460">
        <v>2042163010</v>
      </c>
      <c r="D46" s="322" t="s">
        <v>1590</v>
      </c>
      <c r="E46" s="72">
        <f>+SUMIFS('Pardavimai input'!F:F,'Pardavimai input'!$D:$D,'Pardavimai (Stat.dep.)'!$C46,'Pardavimai input'!$C:$C,'Pardavimai (Stat.dep.)'!$A46)</f>
        <v>307573</v>
      </c>
      <c r="F46" s="72">
        <f>+SUMIFS('Pardavimai input'!G:G,'Pardavimai input'!$D:$D,'Pardavimai (Stat.dep.)'!$C46,'Pardavimai input'!$C:$C,'Pardavimai (Stat.dep.)'!$A46)</f>
        <v>551838</v>
      </c>
      <c r="G46" s="72">
        <f>+SUMIFS('Pardavimai input'!H:H,'Pardavimai input'!$D:$D,'Pardavimai (Stat.dep.)'!$C46,'Pardavimai input'!$C:$C,'Pardavimai (Stat.dep.)'!$A46)</f>
        <v>935155</v>
      </c>
      <c r="H46" s="72">
        <f>+SUMIFS('Pardavimai input'!I:I,'Pardavimai input'!$D:$D,'Pardavimai (Stat.dep.)'!$C46,'Pardavimai input'!$C:$C,'Pardavimai (Stat.dep.)'!$A46)</f>
        <v>991155</v>
      </c>
      <c r="I46" s="72">
        <f>+SUMIFS('Pardavimai input'!J:J,'Pardavimai input'!$D:$D,'Pardavimai (Stat.dep.)'!$C46,'Pardavimai input'!$C:$C,'Pardavimai (Stat.dep.)'!$A46)</f>
        <v>3196497</v>
      </c>
      <c r="J46" s="72">
        <f>+SUMIFS('Pardavimai input'!K:K,'Pardavimai input'!$D:$D,'Pardavimai (Stat.dep.)'!$C46,'Pardavimai input'!$C:$C,'Pardavimai (Stat.dep.)'!$A46)</f>
        <v>1021224</v>
      </c>
      <c r="K46" s="72">
        <f>+SUMIFS('Pardavimai input'!L:L,'Pardavimai input'!$D:$D,'Pardavimai (Stat.dep.)'!$C46,'Pardavimai input'!$C:$C,'Pardavimai (Stat.dep.)'!$A46)</f>
        <v>1044924</v>
      </c>
      <c r="L46" s="72">
        <f>+SUMIFS('Pardavimai input'!M:M,'Pardavimai input'!$D:$D,'Pardavimai (Stat.dep.)'!$C46,'Pardavimai input'!$C:$C,'Pardavimai (Stat.dep.)'!$A46)</f>
        <v>1049788</v>
      </c>
      <c r="M46" s="72">
        <f>+SUMIFS('Pardavimai input'!N:N,'Pardavimai input'!$D:$D,'Pardavimai (Stat.dep.)'!$C46,'Pardavimai input'!$C:$C,'Pardavimai (Stat.dep.)'!$A46)</f>
        <v>1055366</v>
      </c>
      <c r="N46" s="72">
        <f>+SUMIFS('Pardavimai input'!O:O,'Pardavimai input'!$D:$D,'Pardavimai (Stat.dep.)'!$C46,'Pardavimai input'!$C:$C,'Pardavimai (Stat.dep.)'!$A46)</f>
        <v>1059006</v>
      </c>
      <c r="O46" s="72">
        <f>+SUMIFS('Pardavimai input'!P:P,'Pardavimai input'!$D:$D,'Pardavimai (Stat.dep.)'!$C46,'Pardavimai input'!$C:$C,'Pardavimai (Stat.dep.)'!$A46)</f>
        <v>1080577</v>
      </c>
      <c r="P46" s="72">
        <f>+SUMIFS('Pardavimai input'!Q:Q,'Pardavimai input'!$D:$D,'Pardavimai (Stat.dep.)'!$C46,'Pardavimai input'!$C:$C,'Pardavimai (Stat.dep.)'!$A46)</f>
        <v>541428</v>
      </c>
      <c r="Q46" s="72">
        <f>+SUMIFS('Pardavimai input'!R:R,'Pardavimai input'!$D:$D,'Pardavimai (Stat.dep.)'!$C46,'Pardavimai input'!$C:$C,'Pardavimai (Stat.dep.)'!$A46)</f>
        <v>409186</v>
      </c>
      <c r="R46" s="72">
        <f>+SUMIFS('Pardavimai input'!S:S,'Pardavimai input'!$D:$D,'Pardavimai (Stat.dep.)'!$C46,'Pardavimai input'!$C:$C,'Pardavimai (Stat.dep.)'!$A46)</f>
        <v>664888</v>
      </c>
    </row>
    <row r="47" spans="1:18">
      <c r="A47" s="322" t="s">
        <v>290</v>
      </c>
      <c r="C47" s="460">
        <v>2042167000</v>
      </c>
      <c r="D47" s="322" t="s">
        <v>1591</v>
      </c>
      <c r="E47" s="72">
        <f>+SUMIFS('Pardavimai input'!F:F,'Pardavimai input'!$D:$D,'Pardavimai (Stat.dep.)'!$C47,'Pardavimai input'!$C:$C,'Pardavimai (Stat.dep.)'!$A47)</f>
        <v>0</v>
      </c>
      <c r="F47" s="72">
        <f>+SUMIFS('Pardavimai input'!G:G,'Pardavimai input'!$D:$D,'Pardavimai (Stat.dep.)'!$C47,'Pardavimai input'!$C:$C,'Pardavimai (Stat.dep.)'!$A47)</f>
        <v>0</v>
      </c>
      <c r="G47" s="72">
        <f>+SUMIFS('Pardavimai input'!H:H,'Pardavimai input'!$D:$D,'Pardavimai (Stat.dep.)'!$C47,'Pardavimai input'!$C:$C,'Pardavimai (Stat.dep.)'!$A47)</f>
        <v>0</v>
      </c>
      <c r="H47" s="72">
        <f>+SUMIFS('Pardavimai input'!I:I,'Pardavimai input'!$D:$D,'Pardavimai (Stat.dep.)'!$C47,'Pardavimai input'!$C:$C,'Pardavimai (Stat.dep.)'!$A47)</f>
        <v>0</v>
      </c>
      <c r="I47" s="72">
        <f>+SUMIFS('Pardavimai input'!J:J,'Pardavimai input'!$D:$D,'Pardavimai (Stat.dep.)'!$C47,'Pardavimai input'!$C:$C,'Pardavimai (Stat.dep.)'!$A47)</f>
        <v>0</v>
      </c>
      <c r="J47" s="72">
        <f>+SUMIFS('Pardavimai input'!K:K,'Pardavimai input'!$D:$D,'Pardavimai (Stat.dep.)'!$C47,'Pardavimai input'!$C:$C,'Pardavimai (Stat.dep.)'!$A47)</f>
        <v>0</v>
      </c>
      <c r="K47" s="72">
        <f>+SUMIFS('Pardavimai input'!L:L,'Pardavimai input'!$D:$D,'Pardavimai (Stat.dep.)'!$C47,'Pardavimai input'!$C:$C,'Pardavimai (Stat.dep.)'!$A47)</f>
        <v>0</v>
      </c>
      <c r="L47" s="72">
        <f>+SUMIFS('Pardavimai input'!M:M,'Pardavimai input'!$D:$D,'Pardavimai (Stat.dep.)'!$C47,'Pardavimai input'!$C:$C,'Pardavimai (Stat.dep.)'!$A47)</f>
        <v>0</v>
      </c>
      <c r="M47" s="72">
        <f>+SUMIFS('Pardavimai input'!N:N,'Pardavimai input'!$D:$D,'Pardavimai (Stat.dep.)'!$C47,'Pardavimai input'!$C:$C,'Pardavimai (Stat.dep.)'!$A47)</f>
        <v>0</v>
      </c>
      <c r="N47" s="72">
        <f>+SUMIFS('Pardavimai input'!O:O,'Pardavimai input'!$D:$D,'Pardavimai (Stat.dep.)'!$C47,'Pardavimai input'!$C:$C,'Pardavimai (Stat.dep.)'!$A47)</f>
        <v>0</v>
      </c>
      <c r="O47" s="72">
        <f>+SUMIFS('Pardavimai input'!P:P,'Pardavimai input'!$D:$D,'Pardavimai (Stat.dep.)'!$C47,'Pardavimai input'!$C:$C,'Pardavimai (Stat.dep.)'!$A47)</f>
        <v>0</v>
      </c>
      <c r="P47" s="72">
        <f>+SUMIFS('Pardavimai input'!Q:Q,'Pardavimai input'!$D:$D,'Pardavimai (Stat.dep.)'!$C47,'Pardavimai input'!$C:$C,'Pardavimai (Stat.dep.)'!$A47)</f>
        <v>0</v>
      </c>
      <c r="Q47" s="72">
        <f>+SUMIFS('Pardavimai input'!R:R,'Pardavimai input'!$D:$D,'Pardavimai (Stat.dep.)'!$C47,'Pardavimai input'!$C:$C,'Pardavimai (Stat.dep.)'!$A47)</f>
        <v>0</v>
      </c>
      <c r="R47" s="72">
        <f>+SUMIFS('Pardavimai input'!S:S,'Pardavimai input'!$D:$D,'Pardavimai (Stat.dep.)'!$C47,'Pardavimai input'!$C:$C,'Pardavimai (Stat.dep.)'!$A47)</f>
        <v>0</v>
      </c>
    </row>
    <row r="48" spans="1:18">
      <c r="A48" s="322" t="s">
        <v>290</v>
      </c>
      <c r="C48" s="460">
        <v>2042170000</v>
      </c>
      <c r="D48" s="322" t="s">
        <v>1592</v>
      </c>
      <c r="E48" s="72">
        <f>+SUMIFS('Pardavimai input'!F:F,'Pardavimai input'!$D:$D,'Pardavimai (Stat.dep.)'!$C48,'Pardavimai input'!$C:$C,'Pardavimai (Stat.dep.)'!$A48)</f>
        <v>0</v>
      </c>
      <c r="F48" s="72">
        <f>+SUMIFS('Pardavimai input'!G:G,'Pardavimai input'!$D:$D,'Pardavimai (Stat.dep.)'!$C48,'Pardavimai input'!$C:$C,'Pardavimai (Stat.dep.)'!$A48)</f>
        <v>0</v>
      </c>
      <c r="G48" s="72">
        <f>+SUMIFS('Pardavimai input'!H:H,'Pardavimai input'!$D:$D,'Pardavimai (Stat.dep.)'!$C48,'Pardavimai input'!$C:$C,'Pardavimai (Stat.dep.)'!$A48)</f>
        <v>0</v>
      </c>
      <c r="H48" s="72">
        <f>+SUMIFS('Pardavimai input'!I:I,'Pardavimai input'!$D:$D,'Pardavimai (Stat.dep.)'!$C48,'Pardavimai input'!$C:$C,'Pardavimai (Stat.dep.)'!$A48)</f>
        <v>0</v>
      </c>
      <c r="I48" s="72">
        <f>+SUMIFS('Pardavimai input'!J:J,'Pardavimai input'!$D:$D,'Pardavimai (Stat.dep.)'!$C48,'Pardavimai input'!$C:$C,'Pardavimai (Stat.dep.)'!$A48)</f>
        <v>0</v>
      </c>
      <c r="J48" s="72">
        <f>+SUMIFS('Pardavimai input'!K:K,'Pardavimai input'!$D:$D,'Pardavimai (Stat.dep.)'!$C48,'Pardavimai input'!$C:$C,'Pardavimai (Stat.dep.)'!$A48)</f>
        <v>0</v>
      </c>
      <c r="K48" s="72">
        <f>+SUMIFS('Pardavimai input'!L:L,'Pardavimai input'!$D:$D,'Pardavimai (Stat.dep.)'!$C48,'Pardavimai input'!$C:$C,'Pardavimai (Stat.dep.)'!$A48)</f>
        <v>0</v>
      </c>
      <c r="L48" s="72">
        <f>+SUMIFS('Pardavimai input'!M:M,'Pardavimai input'!$D:$D,'Pardavimai (Stat.dep.)'!$C48,'Pardavimai input'!$C:$C,'Pardavimai (Stat.dep.)'!$A48)</f>
        <v>0</v>
      </c>
      <c r="M48" s="72">
        <f>+SUMIFS('Pardavimai input'!N:N,'Pardavimai input'!$D:$D,'Pardavimai (Stat.dep.)'!$C48,'Pardavimai input'!$C:$C,'Pardavimai (Stat.dep.)'!$A48)</f>
        <v>0</v>
      </c>
      <c r="N48" s="72">
        <f>+SUMIFS('Pardavimai input'!O:O,'Pardavimai input'!$D:$D,'Pardavimai (Stat.dep.)'!$C48,'Pardavimai input'!$C:$C,'Pardavimai (Stat.dep.)'!$A48)</f>
        <v>0</v>
      </c>
      <c r="O48" s="72">
        <f>+SUMIFS('Pardavimai input'!P:P,'Pardavimai input'!$D:$D,'Pardavimai (Stat.dep.)'!$C48,'Pardavimai input'!$C:$C,'Pardavimai (Stat.dep.)'!$A48)</f>
        <v>0</v>
      </c>
      <c r="P48" s="72">
        <f>+SUMIFS('Pardavimai input'!Q:Q,'Pardavimai input'!$D:$D,'Pardavimai (Stat.dep.)'!$C48,'Pardavimai input'!$C:$C,'Pardavimai (Stat.dep.)'!$A48)</f>
        <v>0</v>
      </c>
      <c r="Q48" s="72">
        <f>+SUMIFS('Pardavimai input'!R:R,'Pardavimai input'!$D:$D,'Pardavimai (Stat.dep.)'!$C48,'Pardavimai input'!$C:$C,'Pardavimai (Stat.dep.)'!$A48)</f>
        <v>0</v>
      </c>
      <c r="R48" s="72">
        <f>+SUMIFS('Pardavimai input'!S:S,'Pardavimai input'!$D:$D,'Pardavimai (Stat.dep.)'!$C48,'Pardavimai input'!$C:$C,'Pardavimai (Stat.dep.)'!$A48)</f>
        <v>0</v>
      </c>
    </row>
    <row r="49" spans="1:18">
      <c r="A49" s="322" t="s">
        <v>290</v>
      </c>
      <c r="C49" s="460">
        <v>2042185000</v>
      </c>
      <c r="D49" s="322" t="s">
        <v>1593</v>
      </c>
      <c r="E49" s="72">
        <f>+SUMIFS('Pardavimai input'!F:F,'Pardavimai input'!$D:$D,'Pardavimai (Stat.dep.)'!$C49,'Pardavimai input'!$C:$C,'Pardavimai (Stat.dep.)'!$A49)</f>
        <v>0</v>
      </c>
      <c r="F49" s="72">
        <f>+SUMIFS('Pardavimai input'!G:G,'Pardavimai input'!$D:$D,'Pardavimai (Stat.dep.)'!$C49,'Pardavimai input'!$C:$C,'Pardavimai (Stat.dep.)'!$A49)</f>
        <v>0</v>
      </c>
      <c r="G49" s="72">
        <f>+SUMIFS('Pardavimai input'!H:H,'Pardavimai input'!$D:$D,'Pardavimai (Stat.dep.)'!$C49,'Pardavimai input'!$C:$C,'Pardavimai (Stat.dep.)'!$A49)</f>
        <v>0</v>
      </c>
      <c r="H49" s="72">
        <f>+SUMIFS('Pardavimai input'!I:I,'Pardavimai input'!$D:$D,'Pardavimai (Stat.dep.)'!$C49,'Pardavimai input'!$C:$C,'Pardavimai (Stat.dep.)'!$A49)</f>
        <v>0</v>
      </c>
      <c r="I49" s="72">
        <f>+SUMIFS('Pardavimai input'!J:J,'Pardavimai input'!$D:$D,'Pardavimai (Stat.dep.)'!$C49,'Pardavimai input'!$C:$C,'Pardavimai (Stat.dep.)'!$A49)</f>
        <v>0</v>
      </c>
      <c r="J49" s="72">
        <f>+SUMIFS('Pardavimai input'!K:K,'Pardavimai input'!$D:$D,'Pardavimai (Stat.dep.)'!$C49,'Pardavimai input'!$C:$C,'Pardavimai (Stat.dep.)'!$A49)</f>
        <v>0</v>
      </c>
      <c r="K49" s="72">
        <f>+SUMIFS('Pardavimai input'!L:L,'Pardavimai input'!$D:$D,'Pardavimai (Stat.dep.)'!$C49,'Pardavimai input'!$C:$C,'Pardavimai (Stat.dep.)'!$A49)</f>
        <v>0</v>
      </c>
      <c r="L49" s="72">
        <f>+SUMIFS('Pardavimai input'!M:M,'Pardavimai input'!$D:$D,'Pardavimai (Stat.dep.)'!$C49,'Pardavimai input'!$C:$C,'Pardavimai (Stat.dep.)'!$A49)</f>
        <v>0</v>
      </c>
      <c r="M49" s="72">
        <f>+SUMIFS('Pardavimai input'!N:N,'Pardavimai input'!$D:$D,'Pardavimai (Stat.dep.)'!$C49,'Pardavimai input'!$C:$C,'Pardavimai (Stat.dep.)'!$A49)</f>
        <v>0</v>
      </c>
      <c r="N49" s="72">
        <f>+SUMIFS('Pardavimai input'!O:O,'Pardavimai input'!$D:$D,'Pardavimai (Stat.dep.)'!$C49,'Pardavimai input'!$C:$C,'Pardavimai (Stat.dep.)'!$A49)</f>
        <v>0</v>
      </c>
      <c r="O49" s="72">
        <f>+SUMIFS('Pardavimai input'!P:P,'Pardavimai input'!$D:$D,'Pardavimai (Stat.dep.)'!$C49,'Pardavimai input'!$C:$C,'Pardavimai (Stat.dep.)'!$A49)</f>
        <v>0</v>
      </c>
      <c r="P49" s="72">
        <f>+SUMIFS('Pardavimai input'!Q:Q,'Pardavimai input'!$D:$D,'Pardavimai (Stat.dep.)'!$C49,'Pardavimai input'!$C:$C,'Pardavimai (Stat.dep.)'!$A49)</f>
        <v>0</v>
      </c>
      <c r="Q49" s="72">
        <f>+SUMIFS('Pardavimai input'!R:R,'Pardavimai input'!$D:$D,'Pardavimai (Stat.dep.)'!$C49,'Pardavimai input'!$C:$C,'Pardavimai (Stat.dep.)'!$A49)</f>
        <v>0</v>
      </c>
      <c r="R49" s="72">
        <f>+SUMIFS('Pardavimai input'!S:S,'Pardavimai input'!$D:$D,'Pardavimai (Stat.dep.)'!$C49,'Pardavimai input'!$C:$C,'Pardavimai (Stat.dep.)'!$A49)</f>
        <v>0</v>
      </c>
    </row>
    <row r="50" spans="1:18">
      <c r="A50" s="322" t="s">
        <v>290</v>
      </c>
      <c r="C50" s="460">
        <v>2042189000</v>
      </c>
      <c r="D50" s="322" t="s">
        <v>1594</v>
      </c>
      <c r="E50" s="72">
        <f>+SUMIFS('Pardavimai input'!F:F,'Pardavimai input'!$D:$D,'Pardavimai (Stat.dep.)'!$C50,'Pardavimai input'!$C:$C,'Pardavimai (Stat.dep.)'!$A50)</f>
        <v>0</v>
      </c>
      <c r="F50" s="72">
        <f>+SUMIFS('Pardavimai input'!G:G,'Pardavimai input'!$D:$D,'Pardavimai (Stat.dep.)'!$C50,'Pardavimai input'!$C:$C,'Pardavimai (Stat.dep.)'!$A50)</f>
        <v>0</v>
      </c>
      <c r="G50" s="72">
        <f>+SUMIFS('Pardavimai input'!H:H,'Pardavimai input'!$D:$D,'Pardavimai (Stat.dep.)'!$C50,'Pardavimai input'!$C:$C,'Pardavimai (Stat.dep.)'!$A50)</f>
        <v>0</v>
      </c>
      <c r="H50" s="72">
        <f>+SUMIFS('Pardavimai input'!I:I,'Pardavimai input'!$D:$D,'Pardavimai (Stat.dep.)'!$C50,'Pardavimai input'!$C:$C,'Pardavimai (Stat.dep.)'!$A50)</f>
        <v>0</v>
      </c>
      <c r="I50" s="72">
        <f>+SUMIFS('Pardavimai input'!J:J,'Pardavimai input'!$D:$D,'Pardavimai (Stat.dep.)'!$C50,'Pardavimai input'!$C:$C,'Pardavimai (Stat.dep.)'!$A50)</f>
        <v>0</v>
      </c>
      <c r="J50" s="72">
        <f>+SUMIFS('Pardavimai input'!K:K,'Pardavimai input'!$D:$D,'Pardavimai (Stat.dep.)'!$C50,'Pardavimai input'!$C:$C,'Pardavimai (Stat.dep.)'!$A50)</f>
        <v>0</v>
      </c>
      <c r="K50" s="72">
        <f>+SUMIFS('Pardavimai input'!L:L,'Pardavimai input'!$D:$D,'Pardavimai (Stat.dep.)'!$C50,'Pardavimai input'!$C:$C,'Pardavimai (Stat.dep.)'!$A50)</f>
        <v>0</v>
      </c>
      <c r="L50" s="72">
        <f>+SUMIFS('Pardavimai input'!M:M,'Pardavimai input'!$D:$D,'Pardavimai (Stat.dep.)'!$C50,'Pardavimai input'!$C:$C,'Pardavimai (Stat.dep.)'!$A50)</f>
        <v>0</v>
      </c>
      <c r="M50" s="72">
        <f>+SUMIFS('Pardavimai input'!N:N,'Pardavimai input'!$D:$D,'Pardavimai (Stat.dep.)'!$C50,'Pardavimai input'!$C:$C,'Pardavimai (Stat.dep.)'!$A50)</f>
        <v>0</v>
      </c>
      <c r="N50" s="72">
        <f>+SUMIFS('Pardavimai input'!O:O,'Pardavimai input'!$D:$D,'Pardavimai (Stat.dep.)'!$C50,'Pardavimai input'!$C:$C,'Pardavimai (Stat.dep.)'!$A50)</f>
        <v>0</v>
      </c>
      <c r="O50" s="72">
        <f>+SUMIFS('Pardavimai input'!P:P,'Pardavimai input'!$D:$D,'Pardavimai (Stat.dep.)'!$C50,'Pardavimai input'!$C:$C,'Pardavimai (Stat.dep.)'!$A50)</f>
        <v>0</v>
      </c>
      <c r="P50" s="72">
        <f>+SUMIFS('Pardavimai input'!Q:Q,'Pardavimai input'!$D:$D,'Pardavimai (Stat.dep.)'!$C50,'Pardavimai input'!$C:$C,'Pardavimai (Stat.dep.)'!$A50)</f>
        <v>0</v>
      </c>
      <c r="Q50" s="72">
        <f>+SUMIFS('Pardavimai input'!R:R,'Pardavimai input'!$D:$D,'Pardavimai (Stat.dep.)'!$C50,'Pardavimai input'!$C:$C,'Pardavimai (Stat.dep.)'!$A50)</f>
        <v>0</v>
      </c>
      <c r="R50" s="72">
        <f>+SUMIFS('Pardavimai input'!S:S,'Pardavimai input'!$D:$D,'Pardavimai (Stat.dep.)'!$C50,'Pardavimai input'!$C:$C,'Pardavimai (Stat.dep.)'!$A50)</f>
        <v>0</v>
      </c>
    </row>
    <row r="51" spans="1:18">
      <c r="A51" s="322" t="s">
        <v>290</v>
      </c>
      <c r="C51" s="460">
        <v>2042191500</v>
      </c>
      <c r="D51" s="322" t="s">
        <v>1595</v>
      </c>
      <c r="E51" s="72">
        <f>+SUMIFS('Pardavimai input'!F:F,'Pardavimai input'!$D:$D,'Pardavimai (Stat.dep.)'!$C51,'Pardavimai input'!$C:$C,'Pardavimai (Stat.dep.)'!$A51)</f>
        <v>611993</v>
      </c>
      <c r="F51" s="72">
        <f>+SUMIFS('Pardavimai input'!G:G,'Pardavimai input'!$D:$D,'Pardavimai (Stat.dep.)'!$C51,'Pardavimai input'!$C:$C,'Pardavimai (Stat.dep.)'!$A51)</f>
        <v>633455</v>
      </c>
      <c r="G51" s="72">
        <f>+SUMIFS('Pardavimai input'!H:H,'Pardavimai input'!$D:$D,'Pardavimai (Stat.dep.)'!$C51,'Pardavimai input'!$C:$C,'Pardavimai (Stat.dep.)'!$A51)</f>
        <v>728490</v>
      </c>
      <c r="H51" s="72">
        <f>+SUMIFS('Pardavimai input'!I:I,'Pardavimai input'!$D:$D,'Pardavimai (Stat.dep.)'!$C51,'Pardavimai input'!$C:$C,'Pardavimai (Stat.dep.)'!$A51)</f>
        <v>615964</v>
      </c>
      <c r="I51" s="72">
        <f>+SUMIFS('Pardavimai input'!J:J,'Pardavimai input'!$D:$D,'Pardavimai (Stat.dep.)'!$C51,'Pardavimai input'!$C:$C,'Pardavimai (Stat.dep.)'!$A51)</f>
        <v>969270</v>
      </c>
      <c r="J51" s="72">
        <f>+SUMIFS('Pardavimai input'!K:K,'Pardavimai input'!$D:$D,'Pardavimai (Stat.dep.)'!$C51,'Pardavimai input'!$C:$C,'Pardavimai (Stat.dep.)'!$A51)</f>
        <v>289513</v>
      </c>
      <c r="K51" s="72">
        <f>+SUMIFS('Pardavimai input'!L:L,'Pardavimai input'!$D:$D,'Pardavimai (Stat.dep.)'!$C51,'Pardavimai input'!$C:$C,'Pardavimai (Stat.dep.)'!$A51)</f>
        <v>211303</v>
      </c>
      <c r="L51" s="72">
        <f>+SUMIFS('Pardavimai input'!M:M,'Pardavimai input'!$D:$D,'Pardavimai (Stat.dep.)'!$C51,'Pardavimai input'!$C:$C,'Pardavimai (Stat.dep.)'!$A51)</f>
        <v>224814</v>
      </c>
      <c r="M51" s="72">
        <f>+SUMIFS('Pardavimai input'!N:N,'Pardavimai input'!$D:$D,'Pardavimai (Stat.dep.)'!$C51,'Pardavimai input'!$C:$C,'Pardavimai (Stat.dep.)'!$A51)</f>
        <v>246684</v>
      </c>
      <c r="N51" s="72">
        <f>+SUMIFS('Pardavimai input'!O:O,'Pardavimai input'!$D:$D,'Pardavimai (Stat.dep.)'!$C51,'Pardavimai input'!$C:$C,'Pardavimai (Stat.dep.)'!$A51)</f>
        <v>238245</v>
      </c>
      <c r="O51" s="72">
        <f>+SUMIFS('Pardavimai input'!P:P,'Pardavimai input'!$D:$D,'Pardavimai (Stat.dep.)'!$C51,'Pardavimai input'!$C:$C,'Pardavimai (Stat.dep.)'!$A51)</f>
        <v>233359</v>
      </c>
      <c r="P51" s="72">
        <f>+SUMIFS('Pardavimai input'!Q:Q,'Pardavimai input'!$D:$D,'Pardavimai (Stat.dep.)'!$C51,'Pardavimai input'!$C:$C,'Pardavimai (Stat.dep.)'!$A51)</f>
        <v>210602</v>
      </c>
      <c r="Q51" s="72">
        <f>+SUMIFS('Pardavimai input'!R:R,'Pardavimai input'!$D:$D,'Pardavimai (Stat.dep.)'!$C51,'Pardavimai input'!$C:$C,'Pardavimai (Stat.dep.)'!$A51)</f>
        <v>266162</v>
      </c>
      <c r="R51" s="72">
        <f>+SUMIFS('Pardavimai input'!S:S,'Pardavimai input'!$D:$D,'Pardavimai (Stat.dep.)'!$C51,'Pardavimai input'!$C:$C,'Pardavimai (Stat.dep.)'!$A51)</f>
        <v>391485</v>
      </c>
    </row>
    <row r="52" spans="1:18">
      <c r="A52" s="322" t="s">
        <v>290</v>
      </c>
      <c r="C52" s="460">
        <v>2042193000</v>
      </c>
      <c r="D52" s="322" t="s">
        <v>1596</v>
      </c>
      <c r="E52" s="72">
        <f>+SUMIFS('Pardavimai input'!F:F,'Pardavimai input'!$D:$D,'Pardavimai (Stat.dep.)'!$C52,'Pardavimai input'!$C:$C,'Pardavimai (Stat.dep.)'!$A52)</f>
        <v>0</v>
      </c>
      <c r="F52" s="72">
        <f>+SUMIFS('Pardavimai input'!G:G,'Pardavimai input'!$D:$D,'Pardavimai (Stat.dep.)'!$C52,'Pardavimai input'!$C:$C,'Pardavimai (Stat.dep.)'!$A52)</f>
        <v>0</v>
      </c>
      <c r="G52" s="72">
        <f>+SUMIFS('Pardavimai input'!H:H,'Pardavimai input'!$D:$D,'Pardavimai (Stat.dep.)'!$C52,'Pardavimai input'!$C:$C,'Pardavimai (Stat.dep.)'!$A52)</f>
        <v>0</v>
      </c>
      <c r="H52" s="72">
        <f>+SUMIFS('Pardavimai input'!I:I,'Pardavimai input'!$D:$D,'Pardavimai (Stat.dep.)'!$C52,'Pardavimai input'!$C:$C,'Pardavimai (Stat.dep.)'!$A52)</f>
        <v>0</v>
      </c>
      <c r="I52" s="72">
        <f>+SUMIFS('Pardavimai input'!J:J,'Pardavimai input'!$D:$D,'Pardavimai (Stat.dep.)'!$C52,'Pardavimai input'!$C:$C,'Pardavimai (Stat.dep.)'!$A52)</f>
        <v>5452</v>
      </c>
      <c r="J52" s="72">
        <f>+SUMIFS('Pardavimai input'!K:K,'Pardavimai input'!$D:$D,'Pardavimai (Stat.dep.)'!$C52,'Pardavimai input'!$C:$C,'Pardavimai (Stat.dep.)'!$A52)</f>
        <v>84984</v>
      </c>
      <c r="K52" s="72">
        <f>+SUMIFS('Pardavimai input'!L:L,'Pardavimai input'!$D:$D,'Pardavimai (Stat.dep.)'!$C52,'Pardavimai input'!$C:$C,'Pardavimai (Stat.dep.)'!$A52)</f>
        <v>103630</v>
      </c>
      <c r="L52" s="72">
        <f>+SUMIFS('Pardavimai input'!M:M,'Pardavimai input'!$D:$D,'Pardavimai (Stat.dep.)'!$C52,'Pardavimai input'!$C:$C,'Pardavimai (Stat.dep.)'!$A52)</f>
        <v>78855</v>
      </c>
      <c r="M52" s="72">
        <f>+SUMIFS('Pardavimai input'!N:N,'Pardavimai input'!$D:$D,'Pardavimai (Stat.dep.)'!$C52,'Pardavimai input'!$C:$C,'Pardavimai (Stat.dep.)'!$A52)</f>
        <v>111472</v>
      </c>
      <c r="N52" s="72">
        <f>+SUMIFS('Pardavimai input'!O:O,'Pardavimai input'!$D:$D,'Pardavimai (Stat.dep.)'!$C52,'Pardavimai input'!$C:$C,'Pardavimai (Stat.dep.)'!$A52)</f>
        <v>81569</v>
      </c>
      <c r="O52" s="72">
        <f>+SUMIFS('Pardavimai input'!P:P,'Pardavimai input'!$D:$D,'Pardavimai (Stat.dep.)'!$C52,'Pardavimai input'!$C:$C,'Pardavimai (Stat.dep.)'!$A52)</f>
        <v>84790</v>
      </c>
      <c r="P52" s="72">
        <f>+SUMIFS('Pardavimai input'!Q:Q,'Pardavimai input'!$D:$D,'Pardavimai (Stat.dep.)'!$C52,'Pardavimai input'!$C:$C,'Pardavimai (Stat.dep.)'!$A52)</f>
        <v>63502</v>
      </c>
      <c r="Q52" s="72">
        <f>+SUMIFS('Pardavimai input'!R:R,'Pardavimai input'!$D:$D,'Pardavimai (Stat.dep.)'!$C52,'Pardavimai input'!$C:$C,'Pardavimai (Stat.dep.)'!$A52)</f>
        <v>67205</v>
      </c>
      <c r="R52" s="72">
        <f>+SUMIFS('Pardavimai input'!S:S,'Pardavimai input'!$D:$D,'Pardavimai (Stat.dep.)'!$C52,'Pardavimai input'!$C:$C,'Pardavimai (Stat.dep.)'!$A52)</f>
        <v>56106</v>
      </c>
    </row>
    <row r="53" spans="1:18">
      <c r="A53" s="322" t="s">
        <v>290</v>
      </c>
      <c r="C53" s="460">
        <v>2042196000</v>
      </c>
      <c r="D53" s="322" t="s">
        <v>1597</v>
      </c>
      <c r="E53" s="72">
        <f>+SUMIFS('Pardavimai input'!F:F,'Pardavimai input'!$D:$D,'Pardavimai (Stat.dep.)'!$C53,'Pardavimai input'!$C:$C,'Pardavimai (Stat.dep.)'!$A53)</f>
        <v>0</v>
      </c>
      <c r="F53" s="72">
        <f>+SUMIFS('Pardavimai input'!G:G,'Pardavimai input'!$D:$D,'Pardavimai (Stat.dep.)'!$C53,'Pardavimai input'!$C:$C,'Pardavimai (Stat.dep.)'!$A53)</f>
        <v>0</v>
      </c>
      <c r="G53" s="72">
        <f>+SUMIFS('Pardavimai input'!H:H,'Pardavimai input'!$D:$D,'Pardavimai (Stat.dep.)'!$C53,'Pardavimai input'!$C:$C,'Pardavimai (Stat.dep.)'!$A53)</f>
        <v>0</v>
      </c>
      <c r="H53" s="72">
        <f>+SUMIFS('Pardavimai input'!I:I,'Pardavimai input'!$D:$D,'Pardavimai (Stat.dep.)'!$C53,'Pardavimai input'!$C:$C,'Pardavimai (Stat.dep.)'!$A53)</f>
        <v>0</v>
      </c>
      <c r="I53" s="72">
        <f>+SUMIFS('Pardavimai input'!J:J,'Pardavimai input'!$D:$D,'Pardavimai (Stat.dep.)'!$C53,'Pardavimai input'!$C:$C,'Pardavimai (Stat.dep.)'!$A53)</f>
        <v>0</v>
      </c>
      <c r="J53" s="72">
        <f>+SUMIFS('Pardavimai input'!K:K,'Pardavimai input'!$D:$D,'Pardavimai (Stat.dep.)'!$C53,'Pardavimai input'!$C:$C,'Pardavimai (Stat.dep.)'!$A53)</f>
        <v>0</v>
      </c>
      <c r="K53" s="72">
        <f>+SUMIFS('Pardavimai input'!L:L,'Pardavimai input'!$D:$D,'Pardavimai (Stat.dep.)'!$C53,'Pardavimai input'!$C:$C,'Pardavimai (Stat.dep.)'!$A53)</f>
        <v>0</v>
      </c>
      <c r="L53" s="72">
        <f>+SUMIFS('Pardavimai input'!M:M,'Pardavimai input'!$D:$D,'Pardavimai (Stat.dep.)'!$C53,'Pardavimai input'!$C:$C,'Pardavimai (Stat.dep.)'!$A53)</f>
        <v>0</v>
      </c>
      <c r="M53" s="72">
        <f>+SUMIFS('Pardavimai input'!N:N,'Pardavimai input'!$D:$D,'Pardavimai (Stat.dep.)'!$C53,'Pardavimai input'!$C:$C,'Pardavimai (Stat.dep.)'!$A53)</f>
        <v>0</v>
      </c>
      <c r="N53" s="72">
        <f>+SUMIFS('Pardavimai input'!O:O,'Pardavimai input'!$D:$D,'Pardavimai (Stat.dep.)'!$C53,'Pardavimai input'!$C:$C,'Pardavimai (Stat.dep.)'!$A53)</f>
        <v>0</v>
      </c>
      <c r="O53" s="72">
        <f>+SUMIFS('Pardavimai input'!P:P,'Pardavimai input'!$D:$D,'Pardavimai (Stat.dep.)'!$C53,'Pardavimai input'!$C:$C,'Pardavimai (Stat.dep.)'!$A53)</f>
        <v>0</v>
      </c>
      <c r="P53" s="72">
        <f>+SUMIFS('Pardavimai input'!Q:Q,'Pardavimai input'!$D:$D,'Pardavimai (Stat.dep.)'!$C53,'Pardavimai input'!$C:$C,'Pardavimai (Stat.dep.)'!$A53)</f>
        <v>0</v>
      </c>
      <c r="Q53" s="72">
        <f>+SUMIFS('Pardavimai input'!R:R,'Pardavimai input'!$D:$D,'Pardavimai (Stat.dep.)'!$C53,'Pardavimai input'!$C:$C,'Pardavimai (Stat.dep.)'!$A53)</f>
        <v>0</v>
      </c>
      <c r="R53" s="72">
        <f>+SUMIFS('Pardavimai input'!S:S,'Pardavimai input'!$D:$D,'Pardavimai (Stat.dep.)'!$C53,'Pardavimai input'!$C:$C,'Pardavimai (Stat.dep.)'!$A53)</f>
        <v>0</v>
      </c>
    </row>
    <row r="54" spans="1:18">
      <c r="A54" s="322" t="s">
        <v>290</v>
      </c>
      <c r="C54" s="460">
        <v>2042197500</v>
      </c>
      <c r="D54" s="322" t="s">
        <v>1598</v>
      </c>
      <c r="E54" s="72">
        <f>+SUMIFS('Pardavimai input'!F:F,'Pardavimai input'!$D:$D,'Pardavimai (Stat.dep.)'!$C54,'Pardavimai input'!$C:$C,'Pardavimai (Stat.dep.)'!$A54)</f>
        <v>0</v>
      </c>
      <c r="F54" s="72">
        <f>+SUMIFS('Pardavimai input'!G:G,'Pardavimai input'!$D:$D,'Pardavimai (Stat.dep.)'!$C54,'Pardavimai input'!$C:$C,'Pardavimai (Stat.dep.)'!$A54)</f>
        <v>0</v>
      </c>
      <c r="G54" s="72">
        <f>+SUMIFS('Pardavimai input'!H:H,'Pardavimai input'!$D:$D,'Pardavimai (Stat.dep.)'!$C54,'Pardavimai input'!$C:$C,'Pardavimai (Stat.dep.)'!$A54)</f>
        <v>0</v>
      </c>
      <c r="H54" s="72">
        <f>+SUMIFS('Pardavimai input'!I:I,'Pardavimai input'!$D:$D,'Pardavimai (Stat.dep.)'!$C54,'Pardavimai input'!$C:$C,'Pardavimai (Stat.dep.)'!$A54)</f>
        <v>0</v>
      </c>
      <c r="I54" s="72">
        <f>+SUMIFS('Pardavimai input'!J:J,'Pardavimai input'!$D:$D,'Pardavimai (Stat.dep.)'!$C54,'Pardavimai input'!$C:$C,'Pardavimai (Stat.dep.)'!$A54)</f>
        <v>0</v>
      </c>
      <c r="J54" s="72">
        <f>+SUMIFS('Pardavimai input'!K:K,'Pardavimai input'!$D:$D,'Pardavimai (Stat.dep.)'!$C54,'Pardavimai input'!$C:$C,'Pardavimai (Stat.dep.)'!$A54)</f>
        <v>0</v>
      </c>
      <c r="K54" s="72">
        <f>+SUMIFS('Pardavimai input'!L:L,'Pardavimai input'!$D:$D,'Pardavimai (Stat.dep.)'!$C54,'Pardavimai input'!$C:$C,'Pardavimai (Stat.dep.)'!$A54)</f>
        <v>0</v>
      </c>
      <c r="L54" s="72">
        <f>+SUMIFS('Pardavimai input'!M:M,'Pardavimai input'!$D:$D,'Pardavimai (Stat.dep.)'!$C54,'Pardavimai input'!$C:$C,'Pardavimai (Stat.dep.)'!$A54)</f>
        <v>0</v>
      </c>
      <c r="M54" s="72">
        <f>+SUMIFS('Pardavimai input'!N:N,'Pardavimai input'!$D:$D,'Pardavimai (Stat.dep.)'!$C54,'Pardavimai input'!$C:$C,'Pardavimai (Stat.dep.)'!$A54)</f>
        <v>0</v>
      </c>
      <c r="N54" s="72">
        <f>+SUMIFS('Pardavimai input'!O:O,'Pardavimai input'!$D:$D,'Pardavimai (Stat.dep.)'!$C54,'Pardavimai input'!$C:$C,'Pardavimai (Stat.dep.)'!$A54)</f>
        <v>0</v>
      </c>
      <c r="O54" s="72">
        <f>+SUMIFS('Pardavimai input'!P:P,'Pardavimai input'!$D:$D,'Pardavimai (Stat.dep.)'!$C54,'Pardavimai input'!$C:$C,'Pardavimai (Stat.dep.)'!$A54)</f>
        <v>0</v>
      </c>
      <c r="P54" s="72">
        <f>+SUMIFS('Pardavimai input'!Q:Q,'Pardavimai input'!$D:$D,'Pardavimai (Stat.dep.)'!$C54,'Pardavimai input'!$C:$C,'Pardavimai (Stat.dep.)'!$A54)</f>
        <v>0</v>
      </c>
      <c r="Q54" s="72">
        <f>+SUMIFS('Pardavimai input'!R:R,'Pardavimai input'!$D:$D,'Pardavimai (Stat.dep.)'!$C54,'Pardavimai input'!$C:$C,'Pardavimai (Stat.dep.)'!$A54)</f>
        <v>0</v>
      </c>
      <c r="R54" s="72">
        <f>+SUMIFS('Pardavimai input'!S:S,'Pardavimai input'!$D:$D,'Pardavimai (Stat.dep.)'!$C54,'Pardavimai input'!$C:$C,'Pardavimai (Stat.dep.)'!$A54)</f>
        <v>0</v>
      </c>
    </row>
    <row r="55" spans="1:18">
      <c r="A55" s="322" t="s">
        <v>290</v>
      </c>
      <c r="C55" s="460">
        <v>2042199000</v>
      </c>
      <c r="D55" s="322" t="s">
        <v>1599</v>
      </c>
      <c r="E55" s="72">
        <f>+SUMIFS('Pardavimai input'!F:F,'Pardavimai input'!$D:$D,'Pardavimai (Stat.dep.)'!$C55,'Pardavimai input'!$C:$C,'Pardavimai (Stat.dep.)'!$A55)</f>
        <v>0</v>
      </c>
      <c r="F55" s="72">
        <f>+SUMIFS('Pardavimai input'!G:G,'Pardavimai input'!$D:$D,'Pardavimai (Stat.dep.)'!$C55,'Pardavimai input'!$C:$C,'Pardavimai (Stat.dep.)'!$A55)</f>
        <v>0</v>
      </c>
      <c r="G55" s="72">
        <f>+SUMIFS('Pardavimai input'!H:H,'Pardavimai input'!$D:$D,'Pardavimai (Stat.dep.)'!$C55,'Pardavimai input'!$C:$C,'Pardavimai (Stat.dep.)'!$A55)</f>
        <v>0</v>
      </c>
      <c r="H55" s="72">
        <f>+SUMIFS('Pardavimai input'!I:I,'Pardavimai input'!$D:$D,'Pardavimai (Stat.dep.)'!$C55,'Pardavimai input'!$C:$C,'Pardavimai (Stat.dep.)'!$A55)</f>
        <v>0</v>
      </c>
      <c r="I55" s="72">
        <f>+SUMIFS('Pardavimai input'!J:J,'Pardavimai input'!$D:$D,'Pardavimai (Stat.dep.)'!$C55,'Pardavimai input'!$C:$C,'Pardavimai (Stat.dep.)'!$A55)</f>
        <v>0</v>
      </c>
      <c r="J55" s="72">
        <f>+SUMIFS('Pardavimai input'!K:K,'Pardavimai input'!$D:$D,'Pardavimai (Stat.dep.)'!$C55,'Pardavimai input'!$C:$C,'Pardavimai (Stat.dep.)'!$A55)</f>
        <v>0</v>
      </c>
      <c r="K55" s="72">
        <f>+SUMIFS('Pardavimai input'!L:L,'Pardavimai input'!$D:$D,'Pardavimai (Stat.dep.)'!$C55,'Pardavimai input'!$C:$C,'Pardavimai (Stat.dep.)'!$A55)</f>
        <v>0</v>
      </c>
      <c r="L55" s="72">
        <f>+SUMIFS('Pardavimai input'!M:M,'Pardavimai input'!$D:$D,'Pardavimai (Stat.dep.)'!$C55,'Pardavimai input'!$C:$C,'Pardavimai (Stat.dep.)'!$A55)</f>
        <v>0</v>
      </c>
      <c r="M55" s="72">
        <f>+SUMIFS('Pardavimai input'!N:N,'Pardavimai input'!$D:$D,'Pardavimai (Stat.dep.)'!$C55,'Pardavimai input'!$C:$C,'Pardavimai (Stat.dep.)'!$A55)</f>
        <v>0</v>
      </c>
      <c r="N55" s="72">
        <f>+SUMIFS('Pardavimai input'!O:O,'Pardavimai input'!$D:$D,'Pardavimai (Stat.dep.)'!$C55,'Pardavimai input'!$C:$C,'Pardavimai (Stat.dep.)'!$A55)</f>
        <v>0</v>
      </c>
      <c r="O55" s="72">
        <f>+SUMIFS('Pardavimai input'!P:P,'Pardavimai input'!$D:$D,'Pardavimai (Stat.dep.)'!$C55,'Pardavimai input'!$C:$C,'Pardavimai (Stat.dep.)'!$A55)</f>
        <v>0</v>
      </c>
      <c r="P55" s="72">
        <f>+SUMIFS('Pardavimai input'!Q:Q,'Pardavimai input'!$D:$D,'Pardavimai (Stat.dep.)'!$C55,'Pardavimai input'!$C:$C,'Pardavimai (Stat.dep.)'!$A55)</f>
        <v>0</v>
      </c>
      <c r="Q55" s="72">
        <f>+SUMIFS('Pardavimai input'!R:R,'Pardavimai input'!$D:$D,'Pardavimai (Stat.dep.)'!$C55,'Pardavimai input'!$C:$C,'Pardavimai (Stat.dep.)'!$A55)</f>
        <v>0</v>
      </c>
      <c r="R55" s="72">
        <f>+SUMIFS('Pardavimai input'!S:S,'Pardavimai input'!$D:$D,'Pardavimai (Stat.dep.)'!$C55,'Pardavimai input'!$C:$C,'Pardavimai (Stat.dep.)'!$A55)</f>
        <v>0</v>
      </c>
    </row>
    <row r="56" spans="1:18">
      <c r="A56" s="322" t="s">
        <v>290</v>
      </c>
      <c r="C56" s="325">
        <v>2053105000</v>
      </c>
      <c r="D56" s="322" t="s">
        <v>1600</v>
      </c>
      <c r="E56" s="72">
        <f>+SUMIFS('Pardavimai input'!F:F,'Pardavimai input'!$D:$D,'Pardavimai (Stat.dep.)'!$C56,'Pardavimai input'!$C:$C,'Pardavimai (Stat.dep.)'!$A56)</f>
        <v>0</v>
      </c>
      <c r="F56" s="72">
        <f>+SUMIFS('Pardavimai input'!G:G,'Pardavimai input'!$D:$D,'Pardavimai (Stat.dep.)'!$C56,'Pardavimai input'!$C:$C,'Pardavimai (Stat.dep.)'!$A56)</f>
        <v>0</v>
      </c>
      <c r="G56" s="72">
        <f>+SUMIFS('Pardavimai input'!H:H,'Pardavimai input'!$D:$D,'Pardavimai (Stat.dep.)'!$C56,'Pardavimai input'!$C:$C,'Pardavimai (Stat.dep.)'!$A56)</f>
        <v>0</v>
      </c>
      <c r="H56" s="72">
        <f>+SUMIFS('Pardavimai input'!I:I,'Pardavimai input'!$D:$D,'Pardavimai (Stat.dep.)'!$C56,'Pardavimai input'!$C:$C,'Pardavimai (Stat.dep.)'!$A56)</f>
        <v>0</v>
      </c>
      <c r="I56" s="72">
        <f>+SUMIFS('Pardavimai input'!J:J,'Pardavimai input'!$D:$D,'Pardavimai (Stat.dep.)'!$C56,'Pardavimai input'!$C:$C,'Pardavimai (Stat.dep.)'!$A56)</f>
        <v>0</v>
      </c>
      <c r="J56" s="72">
        <f>+SUMIFS('Pardavimai input'!K:K,'Pardavimai input'!$D:$D,'Pardavimai (Stat.dep.)'!$C56,'Pardavimai input'!$C:$C,'Pardavimai (Stat.dep.)'!$A56)</f>
        <v>0</v>
      </c>
      <c r="K56" s="72">
        <f>+SUMIFS('Pardavimai input'!L:L,'Pardavimai input'!$D:$D,'Pardavimai (Stat.dep.)'!$C56,'Pardavimai input'!$C:$C,'Pardavimai (Stat.dep.)'!$A56)</f>
        <v>0</v>
      </c>
      <c r="L56" s="72">
        <f>+SUMIFS('Pardavimai input'!M:M,'Pardavimai input'!$D:$D,'Pardavimai (Stat.dep.)'!$C56,'Pardavimai input'!$C:$C,'Pardavimai (Stat.dep.)'!$A56)</f>
        <v>0</v>
      </c>
      <c r="M56" s="72">
        <f>+SUMIFS('Pardavimai input'!N:N,'Pardavimai input'!$D:$D,'Pardavimai (Stat.dep.)'!$C56,'Pardavimai input'!$C:$C,'Pardavimai (Stat.dep.)'!$A56)</f>
        <v>0</v>
      </c>
      <c r="N56" s="72">
        <f>+SUMIFS('Pardavimai input'!O:O,'Pardavimai input'!$D:$D,'Pardavimai (Stat.dep.)'!$C56,'Pardavimai input'!$C:$C,'Pardavimai (Stat.dep.)'!$A56)</f>
        <v>0</v>
      </c>
      <c r="O56" s="72">
        <f>+SUMIFS('Pardavimai input'!P:P,'Pardavimai input'!$D:$D,'Pardavimai (Stat.dep.)'!$C56,'Pardavimai input'!$C:$C,'Pardavimai (Stat.dep.)'!$A56)</f>
        <v>0</v>
      </c>
      <c r="P56" s="72">
        <f>+SUMIFS('Pardavimai input'!Q:Q,'Pardavimai input'!$D:$D,'Pardavimai (Stat.dep.)'!$C56,'Pardavimai input'!$C:$C,'Pardavimai (Stat.dep.)'!$A56)</f>
        <v>51</v>
      </c>
      <c r="Q56" s="72">
        <f>+SUMIFS('Pardavimai input'!R:R,'Pardavimai input'!$D:$D,'Pardavimai (Stat.dep.)'!$C56,'Pardavimai input'!$C:$C,'Pardavimai (Stat.dep.)'!$A56)</f>
        <v>0</v>
      </c>
      <c r="R56" s="72">
        <f>+SUMIFS('Pardavimai input'!S:S,'Pardavimai input'!$D:$D,'Pardavimai (Stat.dep.)'!$C56,'Pardavimai input'!$C:$C,'Pardavimai (Stat.dep.)'!$A56)</f>
        <v>2</v>
      </c>
    </row>
    <row r="57" spans="1:18">
      <c r="A57" s="322" t="s">
        <v>290</v>
      </c>
      <c r="C57" s="325">
        <v>2051200000</v>
      </c>
      <c r="D57" s="322" t="s">
        <v>1601</v>
      </c>
      <c r="E57" s="72">
        <f>+SUMIFS('Pardavimai input'!F:F,'Pardavimai input'!$D:$D,'Pardavimai (Stat.dep.)'!$C57,'Pardavimai input'!$C:$C,'Pardavimai (Stat.dep.)'!$A57)</f>
        <v>274545</v>
      </c>
      <c r="F57" s="72">
        <f>+SUMIFS('Pardavimai input'!G:G,'Pardavimai input'!$D:$D,'Pardavimai (Stat.dep.)'!$C57,'Pardavimai input'!$C:$C,'Pardavimai (Stat.dep.)'!$A57)</f>
        <v>134252</v>
      </c>
      <c r="G57" s="72">
        <f>+SUMIFS('Pardavimai input'!H:H,'Pardavimai input'!$D:$D,'Pardavimai (Stat.dep.)'!$C57,'Pardavimai input'!$C:$C,'Pardavimai (Stat.dep.)'!$A57)</f>
        <v>116</v>
      </c>
      <c r="H57" s="72">
        <f>+SUMIFS('Pardavimai input'!I:I,'Pardavimai input'!$D:$D,'Pardavimai (Stat.dep.)'!$C57,'Pardavimai input'!$C:$C,'Pardavimai (Stat.dep.)'!$A57)</f>
        <v>0</v>
      </c>
      <c r="I57" s="72">
        <f>+SUMIFS('Pardavimai input'!J:J,'Pardavimai input'!$D:$D,'Pardavimai (Stat.dep.)'!$C57,'Pardavimai input'!$C:$C,'Pardavimai (Stat.dep.)'!$A57)</f>
        <v>0</v>
      </c>
      <c r="J57" s="72">
        <f>+SUMIFS('Pardavimai input'!K:K,'Pardavimai input'!$D:$D,'Pardavimai (Stat.dep.)'!$C57,'Pardavimai input'!$C:$C,'Pardavimai (Stat.dep.)'!$A57)</f>
        <v>0</v>
      </c>
      <c r="K57" s="72">
        <f>+SUMIFS('Pardavimai input'!L:L,'Pardavimai input'!$D:$D,'Pardavimai (Stat.dep.)'!$C57,'Pardavimai input'!$C:$C,'Pardavimai (Stat.dep.)'!$A57)</f>
        <v>0</v>
      </c>
      <c r="L57" s="72">
        <f>+SUMIFS('Pardavimai input'!M:M,'Pardavimai input'!$D:$D,'Pardavimai (Stat.dep.)'!$C57,'Pardavimai input'!$C:$C,'Pardavimai (Stat.dep.)'!$A57)</f>
        <v>0</v>
      </c>
      <c r="M57" s="72">
        <f>+SUMIFS('Pardavimai input'!N:N,'Pardavimai input'!$D:$D,'Pardavimai (Stat.dep.)'!$C57,'Pardavimai input'!$C:$C,'Pardavimai (Stat.dep.)'!$A57)</f>
        <v>0</v>
      </c>
      <c r="N57" s="72">
        <f>+SUMIFS('Pardavimai input'!O:O,'Pardavimai input'!$D:$D,'Pardavimai (Stat.dep.)'!$C57,'Pardavimai input'!$C:$C,'Pardavimai (Stat.dep.)'!$A57)</f>
        <v>0</v>
      </c>
      <c r="O57" s="72">
        <f>+SUMIFS('Pardavimai input'!P:P,'Pardavimai input'!$D:$D,'Pardavimai (Stat.dep.)'!$C57,'Pardavimai input'!$C:$C,'Pardavimai (Stat.dep.)'!$A57)</f>
        <v>0</v>
      </c>
      <c r="P57" s="72">
        <f>+SUMIFS('Pardavimai input'!Q:Q,'Pardavimai input'!$D:$D,'Pardavimai (Stat.dep.)'!$C57,'Pardavimai input'!$C:$C,'Pardavimai (Stat.dep.)'!$A57)</f>
        <v>0</v>
      </c>
      <c r="Q57" s="72">
        <f>+SUMIFS('Pardavimai input'!R:R,'Pardavimai input'!$D:$D,'Pardavimai (Stat.dep.)'!$C57,'Pardavimai input'!$C:$C,'Pardavimai (Stat.dep.)'!$A57)</f>
        <v>0</v>
      </c>
      <c r="R57" s="72">
        <f>+SUMIFS('Pardavimai input'!S:S,'Pardavimai input'!$D:$D,'Pardavimai (Stat.dep.)'!$C57,'Pardavimai input'!$C:$C,'Pardavimai (Stat.dep.)'!$A57)</f>
        <v>0</v>
      </c>
    </row>
    <row r="58" spans="1:18">
      <c r="A58" s="322" t="s">
        <v>290</v>
      </c>
      <c r="C58" s="325">
        <v>2052102000</v>
      </c>
      <c r="D58" s="322" t="s">
        <v>1602</v>
      </c>
      <c r="E58" s="72">
        <f>+SUMIFS('Pardavimai input'!F:F,'Pardavimai input'!$D:$D,'Pardavimai (Stat.dep.)'!$C58,'Pardavimai input'!$C:$C,'Pardavimai (Stat.dep.)'!$A58)</f>
        <v>38837</v>
      </c>
      <c r="F58" s="72">
        <f>+SUMIFS('Pardavimai input'!G:G,'Pardavimai input'!$D:$D,'Pardavimai (Stat.dep.)'!$C58,'Pardavimai input'!$C:$C,'Pardavimai (Stat.dep.)'!$A58)</f>
        <v>31803</v>
      </c>
      <c r="G58" s="72">
        <f>+SUMIFS('Pardavimai input'!H:H,'Pardavimai input'!$D:$D,'Pardavimai (Stat.dep.)'!$C58,'Pardavimai input'!$C:$C,'Pardavimai (Stat.dep.)'!$A58)</f>
        <v>18575</v>
      </c>
      <c r="H58" s="72">
        <f>+SUMIFS('Pardavimai input'!I:I,'Pardavimai input'!$D:$D,'Pardavimai (Stat.dep.)'!$C58,'Pardavimai input'!$C:$C,'Pardavimai (Stat.dep.)'!$A58)</f>
        <v>3808</v>
      </c>
      <c r="I58" s="72">
        <f>+SUMIFS('Pardavimai input'!J:J,'Pardavimai input'!$D:$D,'Pardavimai (Stat.dep.)'!$C58,'Pardavimai input'!$C:$C,'Pardavimai (Stat.dep.)'!$A58)</f>
        <v>0</v>
      </c>
      <c r="J58" s="72">
        <f>+SUMIFS('Pardavimai input'!K:K,'Pardavimai input'!$D:$D,'Pardavimai (Stat.dep.)'!$C58,'Pardavimai input'!$C:$C,'Pardavimai (Stat.dep.)'!$A58)</f>
        <v>0</v>
      </c>
      <c r="K58" s="72">
        <f>+SUMIFS('Pardavimai input'!L:L,'Pardavimai input'!$D:$D,'Pardavimai (Stat.dep.)'!$C58,'Pardavimai input'!$C:$C,'Pardavimai (Stat.dep.)'!$A58)</f>
        <v>0</v>
      </c>
      <c r="L58" s="72">
        <f>+SUMIFS('Pardavimai input'!M:M,'Pardavimai input'!$D:$D,'Pardavimai (Stat.dep.)'!$C58,'Pardavimai input'!$C:$C,'Pardavimai (Stat.dep.)'!$A58)</f>
        <v>0</v>
      </c>
      <c r="M58" s="72">
        <f>+SUMIFS('Pardavimai input'!N:N,'Pardavimai input'!$D:$D,'Pardavimai (Stat.dep.)'!$C58,'Pardavimai input'!$C:$C,'Pardavimai (Stat.dep.)'!$A58)</f>
        <v>0</v>
      </c>
      <c r="N58" s="72">
        <f>+SUMIFS('Pardavimai input'!O:O,'Pardavimai input'!$D:$D,'Pardavimai (Stat.dep.)'!$C58,'Pardavimai input'!$C:$C,'Pardavimai (Stat.dep.)'!$A58)</f>
        <v>0</v>
      </c>
      <c r="O58" s="72">
        <f>+SUMIFS('Pardavimai input'!P:P,'Pardavimai input'!$D:$D,'Pardavimai (Stat.dep.)'!$C58,'Pardavimai input'!$C:$C,'Pardavimai (Stat.dep.)'!$A58)</f>
        <v>0</v>
      </c>
      <c r="P58" s="72">
        <f>+SUMIFS('Pardavimai input'!Q:Q,'Pardavimai input'!$D:$D,'Pardavimai (Stat.dep.)'!$C58,'Pardavimai input'!$C:$C,'Pardavimai (Stat.dep.)'!$A58)</f>
        <v>0</v>
      </c>
      <c r="Q58" s="72">
        <f>+SUMIFS('Pardavimai input'!R:R,'Pardavimai input'!$D:$D,'Pardavimai (Stat.dep.)'!$C58,'Pardavimai input'!$C:$C,'Pardavimai (Stat.dep.)'!$A58)</f>
        <v>0</v>
      </c>
      <c r="R58" s="72">
        <f>+SUMIFS('Pardavimai input'!S:S,'Pardavimai input'!$D:$D,'Pardavimai (Stat.dep.)'!$C58,'Pardavimai input'!$C:$C,'Pardavimai (Stat.dep.)'!$A58)</f>
        <v>0</v>
      </c>
    </row>
    <row r="59" spans="1:18">
      <c r="A59" s="322" t="s">
        <v>290</v>
      </c>
      <c r="C59" s="325">
        <v>2052106000</v>
      </c>
      <c r="D59" s="322" t="s">
        <v>1603</v>
      </c>
      <c r="E59" s="72">
        <f>+SUMIFS('Pardavimai input'!F:F,'Pardavimai input'!$D:$D,'Pardavimai (Stat.dep.)'!$C59,'Pardavimai input'!$C:$C,'Pardavimai (Stat.dep.)'!$A59)</f>
        <v>60</v>
      </c>
      <c r="F59" s="72">
        <f>+SUMIFS('Pardavimai input'!G:G,'Pardavimai input'!$D:$D,'Pardavimai (Stat.dep.)'!$C59,'Pardavimai input'!$C:$C,'Pardavimai (Stat.dep.)'!$A59)</f>
        <v>0</v>
      </c>
      <c r="G59" s="72">
        <f>+SUMIFS('Pardavimai input'!H:H,'Pardavimai input'!$D:$D,'Pardavimai (Stat.dep.)'!$C59,'Pardavimai input'!$C:$C,'Pardavimai (Stat.dep.)'!$A59)</f>
        <v>0</v>
      </c>
      <c r="H59" s="72">
        <f>+SUMIFS('Pardavimai input'!I:I,'Pardavimai input'!$D:$D,'Pardavimai (Stat.dep.)'!$C59,'Pardavimai input'!$C:$C,'Pardavimai (Stat.dep.)'!$A59)</f>
        <v>0</v>
      </c>
      <c r="I59" s="72">
        <f>+SUMIFS('Pardavimai input'!J:J,'Pardavimai input'!$D:$D,'Pardavimai (Stat.dep.)'!$C59,'Pardavimai input'!$C:$C,'Pardavimai (Stat.dep.)'!$A59)</f>
        <v>0</v>
      </c>
      <c r="J59" s="72">
        <f>+SUMIFS('Pardavimai input'!K:K,'Pardavimai input'!$D:$D,'Pardavimai (Stat.dep.)'!$C59,'Pardavimai input'!$C:$C,'Pardavimai (Stat.dep.)'!$A59)</f>
        <v>0</v>
      </c>
      <c r="K59" s="72">
        <f>+SUMIFS('Pardavimai input'!L:L,'Pardavimai input'!$D:$D,'Pardavimai (Stat.dep.)'!$C59,'Pardavimai input'!$C:$C,'Pardavimai (Stat.dep.)'!$A59)</f>
        <v>0</v>
      </c>
      <c r="L59" s="72">
        <f>+SUMIFS('Pardavimai input'!M:M,'Pardavimai input'!$D:$D,'Pardavimai (Stat.dep.)'!$C59,'Pardavimai input'!$C:$C,'Pardavimai (Stat.dep.)'!$A59)</f>
        <v>0</v>
      </c>
      <c r="M59" s="72">
        <f>+SUMIFS('Pardavimai input'!N:N,'Pardavimai input'!$D:$D,'Pardavimai (Stat.dep.)'!$C59,'Pardavimai input'!$C:$C,'Pardavimai (Stat.dep.)'!$A59)</f>
        <v>0</v>
      </c>
      <c r="N59" s="72">
        <f>+SUMIFS('Pardavimai input'!O:O,'Pardavimai input'!$D:$D,'Pardavimai (Stat.dep.)'!$C59,'Pardavimai input'!$C:$C,'Pardavimai (Stat.dep.)'!$A59)</f>
        <v>0</v>
      </c>
      <c r="O59" s="72">
        <f>+SUMIFS('Pardavimai input'!P:P,'Pardavimai input'!$D:$D,'Pardavimai (Stat.dep.)'!$C59,'Pardavimai input'!$C:$C,'Pardavimai (Stat.dep.)'!$A59)</f>
        <v>0</v>
      </c>
      <c r="P59" s="72">
        <f>+SUMIFS('Pardavimai input'!Q:Q,'Pardavimai input'!$D:$D,'Pardavimai (Stat.dep.)'!$C59,'Pardavimai input'!$C:$C,'Pardavimai (Stat.dep.)'!$A59)</f>
        <v>0</v>
      </c>
      <c r="Q59" s="72">
        <f>+SUMIFS('Pardavimai input'!R:R,'Pardavimai input'!$D:$D,'Pardavimai (Stat.dep.)'!$C59,'Pardavimai input'!$C:$C,'Pardavimai (Stat.dep.)'!$A59)</f>
        <v>0</v>
      </c>
      <c r="R59" s="72">
        <f>+SUMIFS('Pardavimai input'!S:S,'Pardavimai input'!$D:$D,'Pardavimai (Stat.dep.)'!$C59,'Pardavimai input'!$C:$C,'Pardavimai (Stat.dep.)'!$A59)</f>
        <v>0</v>
      </c>
    </row>
    <row r="60" spans="1:18">
      <c r="A60" s="322" t="s">
        <v>290</v>
      </c>
      <c r="C60" s="325">
        <v>2052108000</v>
      </c>
      <c r="D60" s="322" t="s">
        <v>1604</v>
      </c>
      <c r="E60" s="72">
        <f>+SUMIFS('Pardavimai input'!F:F,'Pardavimai input'!$D:$D,'Pardavimai (Stat.dep.)'!$C60,'Pardavimai input'!$C:$C,'Pardavimai (Stat.dep.)'!$A60)</f>
        <v>510246</v>
      </c>
      <c r="F60" s="72">
        <f>+SUMIFS('Pardavimai input'!G:G,'Pardavimai input'!$D:$D,'Pardavimai (Stat.dep.)'!$C60,'Pardavimai input'!$C:$C,'Pardavimai (Stat.dep.)'!$A60)</f>
        <v>533444</v>
      </c>
      <c r="G60" s="72">
        <f>+SUMIFS('Pardavimai input'!H:H,'Pardavimai input'!$D:$D,'Pardavimai (Stat.dep.)'!$C60,'Pardavimai input'!$C:$C,'Pardavimai (Stat.dep.)'!$A60)</f>
        <v>489393</v>
      </c>
      <c r="H60" s="72">
        <f>+SUMIFS('Pardavimai input'!I:I,'Pardavimai input'!$D:$D,'Pardavimai (Stat.dep.)'!$C60,'Pardavimai input'!$C:$C,'Pardavimai (Stat.dep.)'!$A60)</f>
        <v>469494</v>
      </c>
      <c r="I60" s="72">
        <f>+SUMIFS('Pardavimai input'!J:J,'Pardavimai input'!$D:$D,'Pardavimai (Stat.dep.)'!$C60,'Pardavimai input'!$C:$C,'Pardavimai (Stat.dep.)'!$A60)</f>
        <v>383873</v>
      </c>
      <c r="J60" s="72">
        <f>+SUMIFS('Pardavimai input'!K:K,'Pardavimai input'!$D:$D,'Pardavimai (Stat.dep.)'!$C60,'Pardavimai input'!$C:$C,'Pardavimai (Stat.dep.)'!$A60)</f>
        <v>280866</v>
      </c>
      <c r="K60" s="72">
        <f>+SUMIFS('Pardavimai input'!L:L,'Pardavimai input'!$D:$D,'Pardavimai (Stat.dep.)'!$C60,'Pardavimai input'!$C:$C,'Pardavimai (Stat.dep.)'!$A60)</f>
        <v>240869</v>
      </c>
      <c r="L60" s="72">
        <f>+SUMIFS('Pardavimai input'!M:M,'Pardavimai input'!$D:$D,'Pardavimai (Stat.dep.)'!$C60,'Pardavimai input'!$C:$C,'Pardavimai (Stat.dep.)'!$A60)</f>
        <v>181773</v>
      </c>
      <c r="M60" s="72">
        <f>+SUMIFS('Pardavimai input'!N:N,'Pardavimai input'!$D:$D,'Pardavimai (Stat.dep.)'!$C60,'Pardavimai input'!$C:$C,'Pardavimai (Stat.dep.)'!$A60)</f>
        <v>168314</v>
      </c>
      <c r="N60" s="72">
        <f>+SUMIFS('Pardavimai input'!O:O,'Pardavimai input'!$D:$D,'Pardavimai (Stat.dep.)'!$C60,'Pardavimai input'!$C:$C,'Pardavimai (Stat.dep.)'!$A60)</f>
        <v>118291</v>
      </c>
      <c r="O60" s="72">
        <f>+SUMIFS('Pardavimai input'!P:P,'Pardavimai input'!$D:$D,'Pardavimai (Stat.dep.)'!$C60,'Pardavimai input'!$C:$C,'Pardavimai (Stat.dep.)'!$A60)</f>
        <v>15620</v>
      </c>
      <c r="P60" s="72">
        <f>+SUMIFS('Pardavimai input'!Q:Q,'Pardavimai input'!$D:$D,'Pardavimai (Stat.dep.)'!$C60,'Pardavimai input'!$C:$C,'Pardavimai (Stat.dep.)'!$A60)</f>
        <v>16217</v>
      </c>
      <c r="Q60" s="72">
        <f>+SUMIFS('Pardavimai input'!R:R,'Pardavimai input'!$D:$D,'Pardavimai (Stat.dep.)'!$C60,'Pardavimai input'!$C:$C,'Pardavimai (Stat.dep.)'!$A60)</f>
        <v>26177</v>
      </c>
      <c r="R60" s="72">
        <f>+SUMIFS('Pardavimai input'!S:S,'Pardavimai input'!$D:$D,'Pardavimai (Stat.dep.)'!$C60,'Pardavimai input'!$C:$C,'Pardavimai (Stat.dep.)'!$A60)</f>
        <v>76114</v>
      </c>
    </row>
    <row r="61" spans="1:18">
      <c r="A61" s="322" t="s">
        <v>290</v>
      </c>
      <c r="C61" s="325">
        <v>2053102000</v>
      </c>
      <c r="D61" s="322" t="s">
        <v>1605</v>
      </c>
      <c r="E61" s="72">
        <f>+SUMIFS('Pardavimai input'!F:F,'Pardavimai input'!$D:$D,'Pardavimai (Stat.dep.)'!$C61,'Pardavimai input'!$C:$C,'Pardavimai (Stat.dep.)'!$A61)</f>
        <v>0</v>
      </c>
      <c r="F61" s="72">
        <f>+SUMIFS('Pardavimai input'!G:G,'Pardavimai input'!$D:$D,'Pardavimai (Stat.dep.)'!$C61,'Pardavimai input'!$C:$C,'Pardavimai (Stat.dep.)'!$A61)</f>
        <v>0</v>
      </c>
      <c r="G61" s="72">
        <f>+SUMIFS('Pardavimai input'!H:H,'Pardavimai input'!$D:$D,'Pardavimai (Stat.dep.)'!$C61,'Pardavimai input'!$C:$C,'Pardavimai (Stat.dep.)'!$A61)</f>
        <v>0</v>
      </c>
      <c r="H61" s="72">
        <f>+SUMIFS('Pardavimai input'!I:I,'Pardavimai input'!$D:$D,'Pardavimai (Stat.dep.)'!$C61,'Pardavimai input'!$C:$C,'Pardavimai (Stat.dep.)'!$A61)</f>
        <v>0</v>
      </c>
      <c r="I61" s="72">
        <f>+SUMIFS('Pardavimai input'!J:J,'Pardavimai input'!$D:$D,'Pardavimai (Stat.dep.)'!$C61,'Pardavimai input'!$C:$C,'Pardavimai (Stat.dep.)'!$A61)</f>
        <v>0</v>
      </c>
      <c r="J61" s="72">
        <f>+SUMIFS('Pardavimai input'!K:K,'Pardavimai input'!$D:$D,'Pardavimai (Stat.dep.)'!$C61,'Pardavimai input'!$C:$C,'Pardavimai (Stat.dep.)'!$A61)</f>
        <v>0</v>
      </c>
      <c r="K61" s="72">
        <f>+SUMIFS('Pardavimai input'!L:L,'Pardavimai input'!$D:$D,'Pardavimai (Stat.dep.)'!$C61,'Pardavimai input'!$C:$C,'Pardavimai (Stat.dep.)'!$A61)</f>
        <v>0</v>
      </c>
      <c r="L61" s="72">
        <f>+SUMIFS('Pardavimai input'!M:M,'Pardavimai input'!$D:$D,'Pardavimai (Stat.dep.)'!$C61,'Pardavimai input'!$C:$C,'Pardavimai (Stat.dep.)'!$A61)</f>
        <v>0</v>
      </c>
      <c r="M61" s="72">
        <f>+SUMIFS('Pardavimai input'!N:N,'Pardavimai input'!$D:$D,'Pardavimai (Stat.dep.)'!$C61,'Pardavimai input'!$C:$C,'Pardavimai (Stat.dep.)'!$A61)</f>
        <v>0</v>
      </c>
      <c r="N61" s="72">
        <f>+SUMIFS('Pardavimai input'!O:O,'Pardavimai input'!$D:$D,'Pardavimai (Stat.dep.)'!$C61,'Pardavimai input'!$C:$C,'Pardavimai (Stat.dep.)'!$A61)</f>
        <v>0</v>
      </c>
      <c r="O61" s="72">
        <f>+SUMIFS('Pardavimai input'!P:P,'Pardavimai input'!$D:$D,'Pardavimai (Stat.dep.)'!$C61,'Pardavimai input'!$C:$C,'Pardavimai (Stat.dep.)'!$A61)</f>
        <v>253</v>
      </c>
      <c r="P61" s="72">
        <f>+SUMIFS('Pardavimai input'!Q:Q,'Pardavimai input'!$D:$D,'Pardavimai (Stat.dep.)'!$C61,'Pardavimai input'!$C:$C,'Pardavimai (Stat.dep.)'!$A61)</f>
        <v>30</v>
      </c>
      <c r="Q61" s="72">
        <f>+SUMIFS('Pardavimai input'!R:R,'Pardavimai input'!$D:$D,'Pardavimai (Stat.dep.)'!$C61,'Pardavimai input'!$C:$C,'Pardavimai (Stat.dep.)'!$A61)</f>
        <v>1663</v>
      </c>
      <c r="R61" s="72">
        <f>+SUMIFS('Pardavimai input'!S:S,'Pardavimai input'!$D:$D,'Pardavimai (Stat.dep.)'!$C61,'Pardavimai input'!$C:$C,'Pardavimai (Stat.dep.)'!$A61)</f>
        <v>750</v>
      </c>
    </row>
    <row r="62" spans="1:18">
      <c r="A62" s="322" t="s">
        <v>290</v>
      </c>
      <c r="C62" s="325">
        <v>2053107500</v>
      </c>
      <c r="D62" s="322" t="s">
        <v>1606</v>
      </c>
      <c r="E62" s="72">
        <f>+SUMIFS('Pardavimai input'!F:F,'Pardavimai input'!$D:$D,'Pardavimai (Stat.dep.)'!$C62,'Pardavimai input'!$C:$C,'Pardavimai (Stat.dep.)'!$A62)</f>
        <v>14548</v>
      </c>
      <c r="F62" s="72">
        <f>+SUMIFS('Pardavimai input'!G:G,'Pardavimai input'!$D:$D,'Pardavimai (Stat.dep.)'!$C62,'Pardavimai input'!$C:$C,'Pardavimai (Stat.dep.)'!$A62)</f>
        <v>22905</v>
      </c>
      <c r="G62" s="72">
        <f>+SUMIFS('Pardavimai input'!H:H,'Pardavimai input'!$D:$D,'Pardavimai (Stat.dep.)'!$C62,'Pardavimai input'!$C:$C,'Pardavimai (Stat.dep.)'!$A62)</f>
        <v>12744</v>
      </c>
      <c r="H62" s="72">
        <f>+SUMIFS('Pardavimai input'!I:I,'Pardavimai input'!$D:$D,'Pardavimai (Stat.dep.)'!$C62,'Pardavimai input'!$C:$C,'Pardavimai (Stat.dep.)'!$A62)</f>
        <v>6739</v>
      </c>
      <c r="I62" s="72">
        <f>+SUMIFS('Pardavimai input'!J:J,'Pardavimai input'!$D:$D,'Pardavimai (Stat.dep.)'!$C62,'Pardavimai input'!$C:$C,'Pardavimai (Stat.dep.)'!$A62)</f>
        <v>4439</v>
      </c>
      <c r="J62" s="72">
        <f>+SUMIFS('Pardavimai input'!K:K,'Pardavimai input'!$D:$D,'Pardavimai (Stat.dep.)'!$C62,'Pardavimai input'!$C:$C,'Pardavimai (Stat.dep.)'!$A62)</f>
        <v>4716</v>
      </c>
      <c r="K62" s="72">
        <f>+SUMIFS('Pardavimai input'!L:L,'Pardavimai input'!$D:$D,'Pardavimai (Stat.dep.)'!$C62,'Pardavimai input'!$C:$C,'Pardavimai (Stat.dep.)'!$A62)</f>
        <v>1802</v>
      </c>
      <c r="L62" s="72">
        <f>+SUMIFS('Pardavimai input'!M:M,'Pardavimai input'!$D:$D,'Pardavimai (Stat.dep.)'!$C62,'Pardavimai input'!$C:$C,'Pardavimai (Stat.dep.)'!$A62)</f>
        <v>2274</v>
      </c>
      <c r="M62" s="72">
        <f>+SUMIFS('Pardavimai input'!N:N,'Pardavimai input'!$D:$D,'Pardavimai (Stat.dep.)'!$C62,'Pardavimai input'!$C:$C,'Pardavimai (Stat.dep.)'!$A62)</f>
        <v>4571</v>
      </c>
      <c r="N62" s="72">
        <f>+SUMIFS('Pardavimai input'!O:O,'Pardavimai input'!$D:$D,'Pardavimai (Stat.dep.)'!$C62,'Pardavimai input'!$C:$C,'Pardavimai (Stat.dep.)'!$A62)</f>
        <v>18004</v>
      </c>
      <c r="O62" s="72">
        <f>+SUMIFS('Pardavimai input'!P:P,'Pardavimai input'!$D:$D,'Pardavimai (Stat.dep.)'!$C62,'Pardavimai input'!$C:$C,'Pardavimai (Stat.dep.)'!$A62)</f>
        <v>27111</v>
      </c>
      <c r="P62" s="72">
        <f>+SUMIFS('Pardavimai input'!Q:Q,'Pardavimai input'!$D:$D,'Pardavimai (Stat.dep.)'!$C62,'Pardavimai input'!$C:$C,'Pardavimai (Stat.dep.)'!$A62)</f>
        <v>44838</v>
      </c>
      <c r="Q62" s="72">
        <f>+SUMIFS('Pardavimai input'!R:R,'Pardavimai input'!$D:$D,'Pardavimai (Stat.dep.)'!$C62,'Pardavimai input'!$C:$C,'Pardavimai (Stat.dep.)'!$A62)</f>
        <v>44425</v>
      </c>
      <c r="R62" s="72">
        <f>+SUMIFS('Pardavimai input'!S:S,'Pardavimai input'!$D:$D,'Pardavimai (Stat.dep.)'!$C62,'Pardavimai input'!$C:$C,'Pardavimai (Stat.dep.)'!$A62)</f>
        <v>73514</v>
      </c>
    </row>
    <row r="63" spans="1:18">
      <c r="A63" s="322" t="s">
        <v>290</v>
      </c>
      <c r="C63" s="325">
        <v>2053107900</v>
      </c>
      <c r="D63" s="322" t="s">
        <v>1607</v>
      </c>
      <c r="E63" s="72">
        <f>+SUMIFS('Pardavimai input'!F:F,'Pardavimai input'!$D:$D,'Pardavimai (Stat.dep.)'!$C63,'Pardavimai input'!$C:$C,'Pardavimai (Stat.dep.)'!$A63)</f>
        <v>0</v>
      </c>
      <c r="F63" s="72">
        <f>+SUMIFS('Pardavimai input'!G:G,'Pardavimai input'!$D:$D,'Pardavimai (Stat.dep.)'!$C63,'Pardavimai input'!$C:$C,'Pardavimai (Stat.dep.)'!$A63)</f>
        <v>0</v>
      </c>
      <c r="G63" s="72">
        <f>+SUMIFS('Pardavimai input'!H:H,'Pardavimai input'!$D:$D,'Pardavimai (Stat.dep.)'!$C63,'Pardavimai input'!$C:$C,'Pardavimai (Stat.dep.)'!$A63)</f>
        <v>0</v>
      </c>
      <c r="H63" s="72">
        <f>+SUMIFS('Pardavimai input'!I:I,'Pardavimai input'!$D:$D,'Pardavimai (Stat.dep.)'!$C63,'Pardavimai input'!$C:$C,'Pardavimai (Stat.dep.)'!$A63)</f>
        <v>0</v>
      </c>
      <c r="I63" s="72">
        <f>+SUMIFS('Pardavimai input'!J:J,'Pardavimai input'!$D:$D,'Pardavimai (Stat.dep.)'!$C63,'Pardavimai input'!$C:$C,'Pardavimai (Stat.dep.)'!$A63)</f>
        <v>72</v>
      </c>
      <c r="J63" s="72">
        <f>+SUMIFS('Pardavimai input'!K:K,'Pardavimai input'!$D:$D,'Pardavimai (Stat.dep.)'!$C63,'Pardavimai input'!$C:$C,'Pardavimai (Stat.dep.)'!$A63)</f>
        <v>319</v>
      </c>
      <c r="K63" s="72">
        <f>+SUMIFS('Pardavimai input'!L:L,'Pardavimai input'!$D:$D,'Pardavimai (Stat.dep.)'!$C63,'Pardavimai input'!$C:$C,'Pardavimai (Stat.dep.)'!$A63)</f>
        <v>570</v>
      </c>
      <c r="L63" s="72">
        <f>+SUMIFS('Pardavimai input'!M:M,'Pardavimai input'!$D:$D,'Pardavimai (Stat.dep.)'!$C63,'Pardavimai input'!$C:$C,'Pardavimai (Stat.dep.)'!$A63)</f>
        <v>591</v>
      </c>
      <c r="M63" s="72">
        <f>+SUMIFS('Pardavimai input'!N:N,'Pardavimai input'!$D:$D,'Pardavimai (Stat.dep.)'!$C63,'Pardavimai input'!$C:$C,'Pardavimai (Stat.dep.)'!$A63)</f>
        <v>718</v>
      </c>
      <c r="N63" s="72">
        <f>+SUMIFS('Pardavimai input'!O:O,'Pardavimai input'!$D:$D,'Pardavimai (Stat.dep.)'!$C63,'Pardavimai input'!$C:$C,'Pardavimai (Stat.dep.)'!$A63)</f>
        <v>663</v>
      </c>
      <c r="O63" s="72">
        <f>+SUMIFS('Pardavimai input'!P:P,'Pardavimai input'!$D:$D,'Pardavimai (Stat.dep.)'!$C63,'Pardavimai input'!$C:$C,'Pardavimai (Stat.dep.)'!$A63)</f>
        <v>1045</v>
      </c>
      <c r="P63" s="72">
        <f>+SUMIFS('Pardavimai input'!Q:Q,'Pardavimai input'!$D:$D,'Pardavimai (Stat.dep.)'!$C63,'Pardavimai input'!$C:$C,'Pardavimai (Stat.dep.)'!$A63)</f>
        <v>813</v>
      </c>
      <c r="Q63" s="72">
        <f>+SUMIFS('Pardavimai input'!R:R,'Pardavimai input'!$D:$D,'Pardavimai (Stat.dep.)'!$C63,'Pardavimai input'!$C:$C,'Pardavimai (Stat.dep.)'!$A63)</f>
        <v>106</v>
      </c>
      <c r="R63" s="72">
        <f>+SUMIFS('Pardavimai input'!S:S,'Pardavimai input'!$D:$D,'Pardavimai (Stat.dep.)'!$C63,'Pardavimai input'!$C:$C,'Pardavimai (Stat.dep.)'!$A63)</f>
        <v>21</v>
      </c>
    </row>
    <row r="64" spans="1:18">
      <c r="A64" s="322" t="s">
        <v>290</v>
      </c>
      <c r="C64" s="325">
        <v>2059115000</v>
      </c>
      <c r="D64" s="322" t="s">
        <v>1608</v>
      </c>
      <c r="E64" s="72">
        <f>+SUMIFS('Pardavimai input'!F:F,'Pardavimai input'!$D:$D,'Pardavimai (Stat.dep.)'!$C64,'Pardavimai input'!$C:$C,'Pardavimai (Stat.dep.)'!$A64)</f>
        <v>0</v>
      </c>
      <c r="F64" s="72">
        <f>+SUMIFS('Pardavimai input'!G:G,'Pardavimai input'!$D:$D,'Pardavimai (Stat.dep.)'!$C64,'Pardavimai input'!$C:$C,'Pardavimai (Stat.dep.)'!$A64)</f>
        <v>0</v>
      </c>
      <c r="G64" s="72">
        <f>+SUMIFS('Pardavimai input'!H:H,'Pardavimai input'!$D:$D,'Pardavimai (Stat.dep.)'!$C64,'Pardavimai input'!$C:$C,'Pardavimai (Stat.dep.)'!$A64)</f>
        <v>0</v>
      </c>
      <c r="H64" s="72">
        <f>+SUMIFS('Pardavimai input'!I:I,'Pardavimai input'!$D:$D,'Pardavimai (Stat.dep.)'!$C64,'Pardavimai input'!$C:$C,'Pardavimai (Stat.dep.)'!$A64)</f>
        <v>0</v>
      </c>
      <c r="I64" s="72">
        <f>+SUMIFS('Pardavimai input'!J:J,'Pardavimai input'!$D:$D,'Pardavimai (Stat.dep.)'!$C64,'Pardavimai input'!$C:$C,'Pardavimai (Stat.dep.)'!$A64)</f>
        <v>0</v>
      </c>
      <c r="J64" s="72">
        <f>+SUMIFS('Pardavimai input'!K:K,'Pardavimai input'!$D:$D,'Pardavimai (Stat.dep.)'!$C64,'Pardavimai input'!$C:$C,'Pardavimai (Stat.dep.)'!$A64)</f>
        <v>0</v>
      </c>
      <c r="K64" s="72">
        <f>+SUMIFS('Pardavimai input'!L:L,'Pardavimai input'!$D:$D,'Pardavimai (Stat.dep.)'!$C64,'Pardavimai input'!$C:$C,'Pardavimai (Stat.dep.)'!$A64)</f>
        <v>0</v>
      </c>
      <c r="L64" s="72">
        <f>+SUMIFS('Pardavimai input'!M:M,'Pardavimai input'!$D:$D,'Pardavimai (Stat.dep.)'!$C64,'Pardavimai input'!$C:$C,'Pardavimai (Stat.dep.)'!$A64)</f>
        <v>0</v>
      </c>
      <c r="M64" s="72">
        <f>+SUMIFS('Pardavimai input'!N:N,'Pardavimai input'!$D:$D,'Pardavimai (Stat.dep.)'!$C64,'Pardavimai input'!$C:$C,'Pardavimai (Stat.dep.)'!$A64)</f>
        <v>0</v>
      </c>
      <c r="N64" s="72">
        <f>+SUMIFS('Pardavimai input'!O:O,'Pardavimai input'!$D:$D,'Pardavimai (Stat.dep.)'!$C64,'Pardavimai input'!$C:$C,'Pardavimai (Stat.dep.)'!$A64)</f>
        <v>0</v>
      </c>
      <c r="O64" s="72">
        <f>+SUMIFS('Pardavimai input'!P:P,'Pardavimai input'!$D:$D,'Pardavimai (Stat.dep.)'!$C64,'Pardavimai input'!$C:$C,'Pardavimai (Stat.dep.)'!$A64)</f>
        <v>0</v>
      </c>
      <c r="P64" s="72">
        <f>+SUMIFS('Pardavimai input'!Q:Q,'Pardavimai input'!$D:$D,'Pardavimai (Stat.dep.)'!$C64,'Pardavimai input'!$C:$C,'Pardavimai (Stat.dep.)'!$A64)</f>
        <v>0</v>
      </c>
      <c r="Q64" s="72">
        <f>+SUMIFS('Pardavimai input'!R:R,'Pardavimai input'!$D:$D,'Pardavimai (Stat.dep.)'!$C64,'Pardavimai input'!$C:$C,'Pardavimai (Stat.dep.)'!$A64)</f>
        <v>0</v>
      </c>
      <c r="R64" s="72">
        <f>+SUMIFS('Pardavimai input'!S:S,'Pardavimai input'!$D:$D,'Pardavimai (Stat.dep.)'!$C64,'Pardavimai input'!$C:$C,'Pardavimai (Stat.dep.)'!$A64)</f>
        <v>0</v>
      </c>
    </row>
    <row r="65" spans="1:18">
      <c r="A65" s="322" t="s">
        <v>290</v>
      </c>
      <c r="C65" s="325">
        <v>2059433000</v>
      </c>
      <c r="D65" s="322" t="s">
        <v>1612</v>
      </c>
      <c r="E65" s="72">
        <f>+SUMIFS('Pardavimai input'!F:F,'Pardavimai input'!$D:$D,'Pardavimai (Stat.dep.)'!$C65,'Pardavimai input'!$C:$C,'Pardavimai (Stat.dep.)'!$A65)</f>
        <v>0</v>
      </c>
      <c r="F65" s="72">
        <f>+SUMIFS('Pardavimai input'!G:G,'Pardavimai input'!$D:$D,'Pardavimai (Stat.dep.)'!$C65,'Pardavimai input'!$C:$C,'Pardavimai (Stat.dep.)'!$A65)</f>
        <v>0</v>
      </c>
      <c r="G65" s="72">
        <f>+SUMIFS('Pardavimai input'!H:H,'Pardavimai input'!$D:$D,'Pardavimai (Stat.dep.)'!$C65,'Pardavimai input'!$C:$C,'Pardavimai (Stat.dep.)'!$A65)</f>
        <v>0</v>
      </c>
      <c r="H65" s="72">
        <f>+SUMIFS('Pardavimai input'!I:I,'Pardavimai input'!$D:$D,'Pardavimai (Stat.dep.)'!$C65,'Pardavimai input'!$C:$C,'Pardavimai (Stat.dep.)'!$A65)</f>
        <v>0</v>
      </c>
      <c r="I65" s="72">
        <f>+SUMIFS('Pardavimai input'!J:J,'Pardavimai input'!$D:$D,'Pardavimai (Stat.dep.)'!$C65,'Pardavimai input'!$C:$C,'Pardavimai (Stat.dep.)'!$A65)</f>
        <v>242100</v>
      </c>
      <c r="J65" s="72">
        <f>+SUMIFS('Pardavimai input'!K:K,'Pardavimai input'!$D:$D,'Pardavimai (Stat.dep.)'!$C65,'Pardavimai input'!$C:$C,'Pardavimai (Stat.dep.)'!$A65)</f>
        <v>438176</v>
      </c>
      <c r="K65" s="72">
        <f>+SUMIFS('Pardavimai input'!L:L,'Pardavimai input'!$D:$D,'Pardavimai (Stat.dep.)'!$C65,'Pardavimai input'!$C:$C,'Pardavimai (Stat.dep.)'!$A65)</f>
        <v>338392</v>
      </c>
      <c r="L65" s="72">
        <f>+SUMIFS('Pardavimai input'!M:M,'Pardavimai input'!$D:$D,'Pardavimai (Stat.dep.)'!$C65,'Pardavimai input'!$C:$C,'Pardavimai (Stat.dep.)'!$A65)</f>
        <v>398762</v>
      </c>
      <c r="M65" s="72">
        <f>+SUMIFS('Pardavimai input'!N:N,'Pardavimai input'!$D:$D,'Pardavimai (Stat.dep.)'!$C65,'Pardavimai input'!$C:$C,'Pardavimai (Stat.dep.)'!$A65)</f>
        <v>665944</v>
      </c>
      <c r="N65" s="72">
        <f>+SUMIFS('Pardavimai input'!O:O,'Pardavimai input'!$D:$D,'Pardavimai (Stat.dep.)'!$C65,'Pardavimai input'!$C:$C,'Pardavimai (Stat.dep.)'!$A65)</f>
        <v>723709</v>
      </c>
      <c r="O65" s="72">
        <f>+SUMIFS('Pardavimai input'!P:P,'Pardavimai input'!$D:$D,'Pardavimai (Stat.dep.)'!$C65,'Pardavimai input'!$C:$C,'Pardavimai (Stat.dep.)'!$A65)</f>
        <v>590479</v>
      </c>
      <c r="P65" s="72">
        <f>+SUMIFS('Pardavimai input'!Q:Q,'Pardavimai input'!$D:$D,'Pardavimai (Stat.dep.)'!$C65,'Pardavimai input'!$C:$C,'Pardavimai (Stat.dep.)'!$A65)</f>
        <v>917525</v>
      </c>
      <c r="Q65" s="72">
        <f>+SUMIFS('Pardavimai input'!R:R,'Pardavimai input'!$D:$D,'Pardavimai (Stat.dep.)'!$C65,'Pardavimai input'!$C:$C,'Pardavimai (Stat.dep.)'!$A65)</f>
        <v>921855</v>
      </c>
      <c r="R65" s="72">
        <f>+SUMIFS('Pardavimai input'!S:S,'Pardavimai input'!$D:$D,'Pardavimai (Stat.dep.)'!$C65,'Pardavimai input'!$C:$C,'Pardavimai (Stat.dep.)'!$A65)</f>
        <v>1174350</v>
      </c>
    </row>
    <row r="66" spans="1:18">
      <c r="A66" s="322" t="s">
        <v>290</v>
      </c>
      <c r="C66" s="325">
        <v>2059435000</v>
      </c>
      <c r="D66" s="322" t="s">
        <v>1613</v>
      </c>
      <c r="E66" s="72">
        <f>+SUMIFS('Pardavimai input'!F:F,'Pardavimai input'!$D:$D,'Pardavimai (Stat.dep.)'!$C66,'Pardavimai input'!$C:$C,'Pardavimai (Stat.dep.)'!$A66)</f>
        <v>4183180</v>
      </c>
      <c r="F66" s="72">
        <f>+SUMIFS('Pardavimai input'!G:G,'Pardavimai input'!$D:$D,'Pardavimai (Stat.dep.)'!$C66,'Pardavimai input'!$C:$C,'Pardavimai (Stat.dep.)'!$A66)</f>
        <v>4320834</v>
      </c>
      <c r="G66" s="72">
        <f>+SUMIFS('Pardavimai input'!H:H,'Pardavimai input'!$D:$D,'Pardavimai (Stat.dep.)'!$C66,'Pardavimai input'!$C:$C,'Pardavimai (Stat.dep.)'!$A66)</f>
        <v>3611270</v>
      </c>
      <c r="H66" s="72">
        <f>+SUMIFS('Pardavimai input'!I:I,'Pardavimai input'!$D:$D,'Pardavimai (Stat.dep.)'!$C66,'Pardavimai input'!$C:$C,'Pardavimai (Stat.dep.)'!$A66)</f>
        <v>3483742</v>
      </c>
      <c r="I66" s="72">
        <f>+SUMIFS('Pardavimai input'!J:J,'Pardavimai input'!$D:$D,'Pardavimai (Stat.dep.)'!$C66,'Pardavimai input'!$C:$C,'Pardavimai (Stat.dep.)'!$A66)</f>
        <v>4167255</v>
      </c>
      <c r="J66" s="72">
        <f>+SUMIFS('Pardavimai input'!K:K,'Pardavimai input'!$D:$D,'Pardavimai (Stat.dep.)'!$C66,'Pardavimai input'!$C:$C,'Pardavimai (Stat.dep.)'!$A66)</f>
        <v>5741807</v>
      </c>
      <c r="K66" s="72">
        <f>+SUMIFS('Pardavimai input'!L:L,'Pardavimai input'!$D:$D,'Pardavimai (Stat.dep.)'!$C66,'Pardavimai input'!$C:$C,'Pardavimai (Stat.dep.)'!$A66)</f>
        <v>4353351</v>
      </c>
      <c r="L66" s="72">
        <f>+SUMIFS('Pardavimai input'!M:M,'Pardavimai input'!$D:$D,'Pardavimai (Stat.dep.)'!$C66,'Pardavimai input'!$C:$C,'Pardavimai (Stat.dep.)'!$A66)</f>
        <v>5417331</v>
      </c>
      <c r="M66" s="72">
        <f>+SUMIFS('Pardavimai input'!N:N,'Pardavimai input'!$D:$D,'Pardavimai (Stat.dep.)'!$C66,'Pardavimai input'!$C:$C,'Pardavimai (Stat.dep.)'!$A66)</f>
        <v>6888914</v>
      </c>
      <c r="N66" s="72">
        <f>+SUMIFS('Pardavimai input'!O:O,'Pardavimai input'!$D:$D,'Pardavimai (Stat.dep.)'!$C66,'Pardavimai input'!$C:$C,'Pardavimai (Stat.dep.)'!$A66)</f>
        <v>6629833</v>
      </c>
      <c r="O66" s="72">
        <f>+SUMIFS('Pardavimai input'!P:P,'Pardavimai input'!$D:$D,'Pardavimai (Stat.dep.)'!$C66,'Pardavimai input'!$C:$C,'Pardavimai (Stat.dep.)'!$A66)</f>
        <v>6937819</v>
      </c>
      <c r="P66" s="72">
        <f>+SUMIFS('Pardavimai input'!Q:Q,'Pardavimai input'!$D:$D,'Pardavimai (Stat.dep.)'!$C66,'Pardavimai input'!$C:$C,'Pardavimai (Stat.dep.)'!$A66)</f>
        <v>8279586</v>
      </c>
      <c r="Q66" s="72">
        <f>+SUMIFS('Pardavimai input'!R:R,'Pardavimai input'!$D:$D,'Pardavimai (Stat.dep.)'!$C66,'Pardavimai input'!$C:$C,'Pardavimai (Stat.dep.)'!$A66)</f>
        <v>6957106</v>
      </c>
      <c r="R66" s="72">
        <f>+SUMIFS('Pardavimai input'!S:S,'Pardavimai input'!$D:$D,'Pardavimai (Stat.dep.)'!$C66,'Pardavimai input'!$C:$C,'Pardavimai (Stat.dep.)'!$A66)</f>
        <v>10301892</v>
      </c>
    </row>
    <row r="67" spans="1:18">
      <c r="A67" s="322" t="s">
        <v>290</v>
      </c>
      <c r="C67" s="325">
        <v>3299540000</v>
      </c>
      <c r="D67" s="322" t="s">
        <v>2971</v>
      </c>
      <c r="E67" s="72">
        <f>+SUMIFS('Pardavimai input'!F:F,'Pardavimai input'!$D:$D,'Pardavimai (Stat.dep.)'!$C67,'Pardavimai input'!$C:$C,'Pardavimai (Stat.dep.)'!$A67)</f>
        <v>0</v>
      </c>
      <c r="F67" s="72">
        <f>+SUMIFS('Pardavimai input'!G:G,'Pardavimai input'!$D:$D,'Pardavimai (Stat.dep.)'!$C67,'Pardavimai input'!$C:$C,'Pardavimai (Stat.dep.)'!$A67)</f>
        <v>0</v>
      </c>
      <c r="G67" s="72">
        <f>+SUMIFS('Pardavimai input'!H:H,'Pardavimai input'!$D:$D,'Pardavimai (Stat.dep.)'!$C67,'Pardavimai input'!$C:$C,'Pardavimai (Stat.dep.)'!$A67)</f>
        <v>0</v>
      </c>
      <c r="H67" s="72">
        <f>+SUMIFS('Pardavimai input'!I:I,'Pardavimai input'!$D:$D,'Pardavimai (Stat.dep.)'!$C67,'Pardavimai input'!$C:$C,'Pardavimai (Stat.dep.)'!$A67)</f>
        <v>0</v>
      </c>
      <c r="I67" s="72">
        <f>+SUMIFS('Pardavimai input'!J:J,'Pardavimai input'!$D:$D,'Pardavimai (Stat.dep.)'!$C67,'Pardavimai input'!$C:$C,'Pardavimai (Stat.dep.)'!$A67)</f>
        <v>0</v>
      </c>
      <c r="J67" s="72">
        <f>+SUMIFS('Pardavimai input'!K:K,'Pardavimai input'!$D:$D,'Pardavimai (Stat.dep.)'!$C67,'Pardavimai input'!$C:$C,'Pardavimai (Stat.dep.)'!$A67)</f>
        <v>0</v>
      </c>
      <c r="K67" s="72">
        <f>+SUMIFS('Pardavimai input'!L:L,'Pardavimai input'!$D:$D,'Pardavimai (Stat.dep.)'!$C67,'Pardavimai input'!$C:$C,'Pardavimai (Stat.dep.)'!$A67)</f>
        <v>0</v>
      </c>
      <c r="L67" s="72">
        <f>+SUMIFS('Pardavimai input'!M:M,'Pardavimai input'!$D:$D,'Pardavimai (Stat.dep.)'!$C67,'Pardavimai input'!$C:$C,'Pardavimai (Stat.dep.)'!$A67)</f>
        <v>0</v>
      </c>
      <c r="M67" s="72">
        <f>+SUMIFS('Pardavimai input'!N:N,'Pardavimai input'!$D:$D,'Pardavimai (Stat.dep.)'!$C67,'Pardavimai input'!$C:$C,'Pardavimai (Stat.dep.)'!$A67)</f>
        <v>5311873</v>
      </c>
      <c r="N67" s="72">
        <f>+SUMIFS('Pardavimai input'!O:O,'Pardavimai input'!$D:$D,'Pardavimai (Stat.dep.)'!$C67,'Pardavimai input'!$C:$C,'Pardavimai (Stat.dep.)'!$A67)</f>
        <v>4707805</v>
      </c>
      <c r="O67" s="72">
        <f>+SUMIFS('Pardavimai input'!P:P,'Pardavimai input'!$D:$D,'Pardavimai (Stat.dep.)'!$C67,'Pardavimai input'!$C:$C,'Pardavimai (Stat.dep.)'!$A67)</f>
        <v>5375746</v>
      </c>
      <c r="P67" s="72">
        <f>+SUMIFS('Pardavimai input'!Q:Q,'Pardavimai input'!$D:$D,'Pardavimai (Stat.dep.)'!$C67,'Pardavimai input'!$C:$C,'Pardavimai (Stat.dep.)'!$A67)</f>
        <v>6339228</v>
      </c>
      <c r="Q67" s="72">
        <f>+SUMIFS('Pardavimai input'!R:R,'Pardavimai input'!$D:$D,'Pardavimai (Stat.dep.)'!$C67,'Pardavimai input'!$C:$C,'Pardavimai (Stat.dep.)'!$A67)</f>
        <v>6029645</v>
      </c>
      <c r="R67" s="72">
        <f>+SUMIFS('Pardavimai input'!S:S,'Pardavimai input'!$D:$D,'Pardavimai (Stat.dep.)'!$C67,'Pardavimai input'!$C:$C,'Pardavimai (Stat.dep.)'!$A67)</f>
        <v>5489985</v>
      </c>
    </row>
    <row r="68" spans="1:18">
      <c r="A68" s="458" t="s">
        <v>290</v>
      </c>
      <c r="B68" s="458"/>
      <c r="C68" s="459">
        <v>3299594000</v>
      </c>
      <c r="D68" s="322" t="s">
        <v>2974</v>
      </c>
      <c r="E68" s="72">
        <f>+SUMIFS('Pardavimai input'!F:F,'Pardavimai input'!$D:$D,'Pardavimai (Stat.dep.)'!$C68,'Pardavimai input'!$C:$C,'Pardavimai (Stat.dep.)'!$A68)</f>
        <v>0</v>
      </c>
      <c r="F68" s="72">
        <f>+SUMIFS('Pardavimai input'!G:G,'Pardavimai input'!$D:$D,'Pardavimai (Stat.dep.)'!$C68,'Pardavimai input'!$C:$C,'Pardavimai (Stat.dep.)'!$A68)</f>
        <v>7118</v>
      </c>
      <c r="G68" s="72">
        <f>+SUMIFS('Pardavimai input'!H:H,'Pardavimai input'!$D:$D,'Pardavimai (Stat.dep.)'!$C68,'Pardavimai input'!$C:$C,'Pardavimai (Stat.dep.)'!$A68)</f>
        <v>2999</v>
      </c>
      <c r="H68" s="72">
        <f>+SUMIFS('Pardavimai input'!I:I,'Pardavimai input'!$D:$D,'Pardavimai (Stat.dep.)'!$C68,'Pardavimai input'!$C:$C,'Pardavimai (Stat.dep.)'!$A68)</f>
        <v>3614</v>
      </c>
      <c r="I68" s="72">
        <f>+SUMIFS('Pardavimai input'!J:J,'Pardavimai input'!$D:$D,'Pardavimai (Stat.dep.)'!$C68,'Pardavimai input'!$C:$C,'Pardavimai (Stat.dep.)'!$A68)</f>
        <v>1964</v>
      </c>
      <c r="J68" s="72">
        <f>+SUMIFS('Pardavimai input'!K:K,'Pardavimai input'!$D:$D,'Pardavimai (Stat.dep.)'!$C68,'Pardavimai input'!$C:$C,'Pardavimai (Stat.dep.)'!$A68)</f>
        <v>1475</v>
      </c>
      <c r="K68" s="72">
        <f>+SUMIFS('Pardavimai input'!L:L,'Pardavimai input'!$D:$D,'Pardavimai (Stat.dep.)'!$C68,'Pardavimai input'!$C:$C,'Pardavimai (Stat.dep.)'!$A68)</f>
        <v>1719</v>
      </c>
      <c r="L68" s="72">
        <f>+SUMIFS('Pardavimai input'!M:M,'Pardavimai input'!$D:$D,'Pardavimai (Stat.dep.)'!$C68,'Pardavimai input'!$C:$C,'Pardavimai (Stat.dep.)'!$A68)</f>
        <v>1856</v>
      </c>
      <c r="M68" s="72">
        <f>+SUMIFS('Pardavimai input'!N:N,'Pardavimai input'!$D:$D,'Pardavimai (Stat.dep.)'!$C68,'Pardavimai input'!$C:$C,'Pardavimai (Stat.dep.)'!$A68)</f>
        <v>34253</v>
      </c>
      <c r="N68" s="72">
        <f>+SUMIFS('Pardavimai input'!O:O,'Pardavimai input'!$D:$D,'Pardavimai (Stat.dep.)'!$C68,'Pardavimai input'!$C:$C,'Pardavimai (Stat.dep.)'!$A68)</f>
        <v>3799</v>
      </c>
      <c r="O68" s="72">
        <f>+SUMIFS('Pardavimai input'!P:P,'Pardavimai input'!$D:$D,'Pardavimai (Stat.dep.)'!$C68,'Pardavimai input'!$C:$C,'Pardavimai (Stat.dep.)'!$A68)</f>
        <v>1397</v>
      </c>
      <c r="P68" s="72">
        <f>+SUMIFS('Pardavimai input'!Q:Q,'Pardavimai input'!$D:$D,'Pardavimai (Stat.dep.)'!$C68,'Pardavimai input'!$C:$C,'Pardavimai (Stat.dep.)'!$A68)</f>
        <v>1142</v>
      </c>
      <c r="Q68" s="72">
        <f>+SUMIFS('Pardavimai input'!R:R,'Pardavimai input'!$D:$D,'Pardavimai (Stat.dep.)'!$C68,'Pardavimai input'!$C:$C,'Pardavimai (Stat.dep.)'!$A68)</f>
        <v>2506</v>
      </c>
      <c r="R68" s="72">
        <f>+SUMIFS('Pardavimai input'!S:S,'Pardavimai input'!$D:$D,'Pardavimai (Stat.dep.)'!$C68,'Pardavimai input'!$C:$C,'Pardavimai (Stat.dep.)'!$A68)</f>
        <v>29628</v>
      </c>
    </row>
    <row r="69" spans="1:18">
      <c r="A69" s="322" t="s">
        <v>305</v>
      </c>
      <c r="C69" s="325">
        <v>1041710000</v>
      </c>
      <c r="D69" s="322" t="s">
        <v>671</v>
      </c>
      <c r="E69" s="72">
        <f>+SUMIFS('Pardavimai input'!F:F,'Pardavimai input'!$D:$D,'Pardavimai (Stat.dep.)'!$C69,'Pardavimai input'!$C:$C,'Pardavimai (Stat.dep.)'!$A69)</f>
        <v>0</v>
      </c>
      <c r="F69" s="72">
        <f>+SUMIFS('Pardavimai input'!G:G,'Pardavimai input'!$D:$D,'Pardavimai (Stat.dep.)'!$C69,'Pardavimai input'!$C:$C,'Pardavimai (Stat.dep.)'!$A69)</f>
        <v>0</v>
      </c>
      <c r="G69" s="72">
        <f>+SUMIFS('Pardavimai input'!H:H,'Pardavimai input'!$D:$D,'Pardavimai (Stat.dep.)'!$C69,'Pardavimai input'!$C:$C,'Pardavimai (Stat.dep.)'!$A69)</f>
        <v>0</v>
      </c>
      <c r="H69" s="72">
        <f>+SUMIFS('Pardavimai input'!I:I,'Pardavimai input'!$D:$D,'Pardavimai (Stat.dep.)'!$C69,'Pardavimai input'!$C:$C,'Pardavimai (Stat.dep.)'!$A69)</f>
        <v>0</v>
      </c>
      <c r="I69" s="72">
        <f>+SUMIFS('Pardavimai input'!J:J,'Pardavimai input'!$D:$D,'Pardavimai (Stat.dep.)'!$C69,'Pardavimai input'!$C:$C,'Pardavimai (Stat.dep.)'!$A69)</f>
        <v>0</v>
      </c>
      <c r="J69" s="72">
        <f>+SUMIFS('Pardavimai input'!K:K,'Pardavimai input'!$D:$D,'Pardavimai (Stat.dep.)'!$C69,'Pardavimai input'!$C:$C,'Pardavimai (Stat.dep.)'!$A69)</f>
        <v>0</v>
      </c>
      <c r="K69" s="72">
        <f>+SUMIFS('Pardavimai input'!L:L,'Pardavimai input'!$D:$D,'Pardavimai (Stat.dep.)'!$C69,'Pardavimai input'!$C:$C,'Pardavimai (Stat.dep.)'!$A69)</f>
        <v>0</v>
      </c>
      <c r="L69" s="72">
        <f>+SUMIFS('Pardavimai input'!M:M,'Pardavimai input'!$D:$D,'Pardavimai (Stat.dep.)'!$C69,'Pardavimai input'!$C:$C,'Pardavimai (Stat.dep.)'!$A69)</f>
        <v>0</v>
      </c>
      <c r="M69" s="72">
        <f>+SUMIFS('Pardavimai input'!N:N,'Pardavimai input'!$D:$D,'Pardavimai (Stat.dep.)'!$C69,'Pardavimai input'!$C:$C,'Pardavimai (Stat.dep.)'!$A69)</f>
        <v>0</v>
      </c>
      <c r="N69" s="72">
        <f>+SUMIFS('Pardavimai input'!O:O,'Pardavimai input'!$D:$D,'Pardavimai (Stat.dep.)'!$C69,'Pardavimai input'!$C:$C,'Pardavimai (Stat.dep.)'!$A69)</f>
        <v>0</v>
      </c>
      <c r="O69" s="72">
        <f>+SUMIFS('Pardavimai input'!P:P,'Pardavimai input'!$D:$D,'Pardavimai (Stat.dep.)'!$C69,'Pardavimai input'!$C:$C,'Pardavimai (Stat.dep.)'!$A69)</f>
        <v>0</v>
      </c>
      <c r="P69" s="72">
        <f>+SUMIFS('Pardavimai input'!Q:Q,'Pardavimai input'!$D:$D,'Pardavimai (Stat.dep.)'!$C69,'Pardavimai input'!$C:$C,'Pardavimai (Stat.dep.)'!$A69)</f>
        <v>0</v>
      </c>
      <c r="Q69" s="72">
        <f>+SUMIFS('Pardavimai input'!R:R,'Pardavimai input'!$D:$D,'Pardavimai (Stat.dep.)'!$C69,'Pardavimai input'!$C:$C,'Pardavimai (Stat.dep.)'!$A69)</f>
        <v>0</v>
      </c>
      <c r="R69" s="72">
        <f>+SUMIFS('Pardavimai input'!S:S,'Pardavimai input'!$D:$D,'Pardavimai (Stat.dep.)'!$C69,'Pardavimai input'!$C:$C,'Pardavimai (Stat.dep.)'!$A69)</f>
        <v>0</v>
      </c>
    </row>
    <row r="70" spans="1:18">
      <c r="A70" s="322" t="s">
        <v>305</v>
      </c>
      <c r="C70" s="325">
        <v>1041720000</v>
      </c>
      <c r="D70" s="322" t="s">
        <v>672</v>
      </c>
      <c r="E70" s="72">
        <f>+SUMIFS('Pardavimai input'!F:F,'Pardavimai input'!$D:$D,'Pardavimai (Stat.dep.)'!$C70,'Pardavimai input'!$C:$C,'Pardavimai (Stat.dep.)'!$A70)</f>
        <v>0</v>
      </c>
      <c r="F70" s="72">
        <f>+SUMIFS('Pardavimai input'!G:G,'Pardavimai input'!$D:$D,'Pardavimai (Stat.dep.)'!$C70,'Pardavimai input'!$C:$C,'Pardavimai (Stat.dep.)'!$A70)</f>
        <v>0</v>
      </c>
      <c r="G70" s="72">
        <f>+SUMIFS('Pardavimai input'!H:H,'Pardavimai input'!$D:$D,'Pardavimai (Stat.dep.)'!$C70,'Pardavimai input'!$C:$C,'Pardavimai (Stat.dep.)'!$A70)</f>
        <v>0</v>
      </c>
      <c r="H70" s="72">
        <f>+SUMIFS('Pardavimai input'!I:I,'Pardavimai input'!$D:$D,'Pardavimai (Stat.dep.)'!$C70,'Pardavimai input'!$C:$C,'Pardavimai (Stat.dep.)'!$A70)</f>
        <v>0</v>
      </c>
      <c r="I70" s="72">
        <f>+SUMIFS('Pardavimai input'!J:J,'Pardavimai input'!$D:$D,'Pardavimai (Stat.dep.)'!$C70,'Pardavimai input'!$C:$C,'Pardavimai (Stat.dep.)'!$A70)</f>
        <v>0</v>
      </c>
      <c r="J70" s="72">
        <f>+SUMIFS('Pardavimai input'!K:K,'Pardavimai input'!$D:$D,'Pardavimai (Stat.dep.)'!$C70,'Pardavimai input'!$C:$C,'Pardavimai (Stat.dep.)'!$A70)</f>
        <v>0</v>
      </c>
      <c r="K70" s="72">
        <f>+SUMIFS('Pardavimai input'!L:L,'Pardavimai input'!$D:$D,'Pardavimai (Stat.dep.)'!$C70,'Pardavimai input'!$C:$C,'Pardavimai (Stat.dep.)'!$A70)</f>
        <v>0</v>
      </c>
      <c r="L70" s="72">
        <f>+SUMIFS('Pardavimai input'!M:M,'Pardavimai input'!$D:$D,'Pardavimai (Stat.dep.)'!$C70,'Pardavimai input'!$C:$C,'Pardavimai (Stat.dep.)'!$A70)</f>
        <v>0</v>
      </c>
      <c r="M70" s="72">
        <f>+SUMIFS('Pardavimai input'!N:N,'Pardavimai input'!$D:$D,'Pardavimai (Stat.dep.)'!$C70,'Pardavimai input'!$C:$C,'Pardavimai (Stat.dep.)'!$A70)</f>
        <v>0</v>
      </c>
      <c r="N70" s="72">
        <f>+SUMIFS('Pardavimai input'!O:O,'Pardavimai input'!$D:$D,'Pardavimai (Stat.dep.)'!$C70,'Pardavimai input'!$C:$C,'Pardavimai (Stat.dep.)'!$A70)</f>
        <v>0</v>
      </c>
      <c r="O70" s="72">
        <f>+SUMIFS('Pardavimai input'!P:P,'Pardavimai input'!$D:$D,'Pardavimai (Stat.dep.)'!$C70,'Pardavimai input'!$C:$C,'Pardavimai (Stat.dep.)'!$A70)</f>
        <v>0</v>
      </c>
      <c r="P70" s="72">
        <f>+SUMIFS('Pardavimai input'!Q:Q,'Pardavimai input'!$D:$D,'Pardavimai (Stat.dep.)'!$C70,'Pardavimai input'!$C:$C,'Pardavimai (Stat.dep.)'!$A70)</f>
        <v>0</v>
      </c>
      <c r="Q70" s="72">
        <f>+SUMIFS('Pardavimai input'!R:R,'Pardavimai input'!$D:$D,'Pardavimai (Stat.dep.)'!$C70,'Pardavimai input'!$C:$C,'Pardavimai (Stat.dep.)'!$A70)</f>
        <v>0</v>
      </c>
      <c r="R70" s="72">
        <f>+SUMIFS('Pardavimai input'!S:S,'Pardavimai input'!$D:$D,'Pardavimai (Stat.dep.)'!$C70,'Pardavimai input'!$C:$C,'Pardavimai (Stat.dep.)'!$A70)</f>
        <v>0</v>
      </c>
    </row>
    <row r="71" spans="1:18">
      <c r="A71" s="322" t="s">
        <v>305</v>
      </c>
      <c r="C71" s="325">
        <v>2020119000</v>
      </c>
      <c r="D71" s="322" t="s">
        <v>1550</v>
      </c>
      <c r="E71" s="72">
        <f>+SUMIFS('Pardavimai input'!F:F,'Pardavimai input'!$D:$D,'Pardavimai (Stat.dep.)'!$C71,'Pardavimai input'!$C:$C,'Pardavimai (Stat.dep.)'!$A71)</f>
        <v>0</v>
      </c>
      <c r="F71" s="72">
        <f>+SUMIFS('Pardavimai input'!G:G,'Pardavimai input'!$D:$D,'Pardavimai (Stat.dep.)'!$C71,'Pardavimai input'!$C:$C,'Pardavimai (Stat.dep.)'!$A71)</f>
        <v>0</v>
      </c>
      <c r="G71" s="72">
        <f>+SUMIFS('Pardavimai input'!H:H,'Pardavimai input'!$D:$D,'Pardavimai (Stat.dep.)'!$C71,'Pardavimai input'!$C:$C,'Pardavimai (Stat.dep.)'!$A71)</f>
        <v>0</v>
      </c>
      <c r="H71" s="72">
        <f>+SUMIFS('Pardavimai input'!I:I,'Pardavimai input'!$D:$D,'Pardavimai (Stat.dep.)'!$C71,'Pardavimai input'!$C:$C,'Pardavimai (Stat.dep.)'!$A71)</f>
        <v>0</v>
      </c>
      <c r="I71" s="72">
        <f>+SUMIFS('Pardavimai input'!J:J,'Pardavimai input'!$D:$D,'Pardavimai (Stat.dep.)'!$C71,'Pardavimai input'!$C:$C,'Pardavimai (Stat.dep.)'!$A71)</f>
        <v>0</v>
      </c>
      <c r="J71" s="72">
        <f>+SUMIFS('Pardavimai input'!K:K,'Pardavimai input'!$D:$D,'Pardavimai (Stat.dep.)'!$C71,'Pardavimai input'!$C:$C,'Pardavimai (Stat.dep.)'!$A71)</f>
        <v>0</v>
      </c>
      <c r="K71" s="72">
        <f>+SUMIFS('Pardavimai input'!L:L,'Pardavimai input'!$D:$D,'Pardavimai (Stat.dep.)'!$C71,'Pardavimai input'!$C:$C,'Pardavimai (Stat.dep.)'!$A71)</f>
        <v>0</v>
      </c>
      <c r="L71" s="72">
        <f>+SUMIFS('Pardavimai input'!M:M,'Pardavimai input'!$D:$D,'Pardavimai (Stat.dep.)'!$C71,'Pardavimai input'!$C:$C,'Pardavimai (Stat.dep.)'!$A71)</f>
        <v>0</v>
      </c>
      <c r="M71" s="72">
        <f>+SUMIFS('Pardavimai input'!N:N,'Pardavimai input'!$D:$D,'Pardavimai (Stat.dep.)'!$C71,'Pardavimai input'!$C:$C,'Pardavimai (Stat.dep.)'!$A71)</f>
        <v>0</v>
      </c>
      <c r="N71" s="72">
        <f>+SUMIFS('Pardavimai input'!O:O,'Pardavimai input'!$D:$D,'Pardavimai (Stat.dep.)'!$C71,'Pardavimai input'!$C:$C,'Pardavimai (Stat.dep.)'!$A71)</f>
        <v>0</v>
      </c>
      <c r="O71" s="72">
        <f>+SUMIFS('Pardavimai input'!P:P,'Pardavimai input'!$D:$D,'Pardavimai (Stat.dep.)'!$C71,'Pardavimai input'!$C:$C,'Pardavimai (Stat.dep.)'!$A71)</f>
        <v>0</v>
      </c>
      <c r="P71" s="72">
        <f>+SUMIFS('Pardavimai input'!Q:Q,'Pardavimai input'!$D:$D,'Pardavimai (Stat.dep.)'!$C71,'Pardavimai input'!$C:$C,'Pardavimai (Stat.dep.)'!$A71)</f>
        <v>0</v>
      </c>
      <c r="Q71" s="72">
        <f>+SUMIFS('Pardavimai input'!R:R,'Pardavimai input'!$D:$D,'Pardavimai (Stat.dep.)'!$C71,'Pardavimai input'!$C:$C,'Pardavimai (Stat.dep.)'!$A71)</f>
        <v>0</v>
      </c>
      <c r="R71" s="72">
        <f>+SUMIFS('Pardavimai input'!S:S,'Pardavimai input'!$D:$D,'Pardavimai (Stat.dep.)'!$C71,'Pardavimai input'!$C:$C,'Pardavimai (Stat.dep.)'!$A71)</f>
        <v>0</v>
      </c>
    </row>
    <row r="72" spans="1:18">
      <c r="A72" s="322" t="s">
        <v>305</v>
      </c>
      <c r="C72" s="325">
        <v>2020143000</v>
      </c>
      <c r="D72" s="322" t="s">
        <v>1552</v>
      </c>
      <c r="E72" s="72">
        <f>+SUMIFS('Pardavimai input'!F:F,'Pardavimai input'!$D:$D,'Pardavimai (Stat.dep.)'!$C72,'Pardavimai input'!$C:$C,'Pardavimai (Stat.dep.)'!$A72)</f>
        <v>0</v>
      </c>
      <c r="F72" s="72">
        <f>+SUMIFS('Pardavimai input'!G:G,'Pardavimai input'!$D:$D,'Pardavimai (Stat.dep.)'!$C72,'Pardavimai input'!$C:$C,'Pardavimai (Stat.dep.)'!$A72)</f>
        <v>0</v>
      </c>
      <c r="G72" s="72">
        <f>+SUMIFS('Pardavimai input'!H:H,'Pardavimai input'!$D:$D,'Pardavimai (Stat.dep.)'!$C72,'Pardavimai input'!$C:$C,'Pardavimai (Stat.dep.)'!$A72)</f>
        <v>0</v>
      </c>
      <c r="H72" s="72">
        <f>+SUMIFS('Pardavimai input'!I:I,'Pardavimai input'!$D:$D,'Pardavimai (Stat.dep.)'!$C72,'Pardavimai input'!$C:$C,'Pardavimai (Stat.dep.)'!$A72)</f>
        <v>0</v>
      </c>
      <c r="I72" s="72">
        <f>+SUMIFS('Pardavimai input'!J:J,'Pardavimai input'!$D:$D,'Pardavimai (Stat.dep.)'!$C72,'Pardavimai input'!$C:$C,'Pardavimai (Stat.dep.)'!$A72)</f>
        <v>0</v>
      </c>
      <c r="J72" s="72">
        <f>+SUMIFS('Pardavimai input'!K:K,'Pardavimai input'!$D:$D,'Pardavimai (Stat.dep.)'!$C72,'Pardavimai input'!$C:$C,'Pardavimai (Stat.dep.)'!$A72)</f>
        <v>0</v>
      </c>
      <c r="K72" s="72">
        <f>+SUMIFS('Pardavimai input'!L:L,'Pardavimai input'!$D:$D,'Pardavimai (Stat.dep.)'!$C72,'Pardavimai input'!$C:$C,'Pardavimai (Stat.dep.)'!$A72)</f>
        <v>0</v>
      </c>
      <c r="L72" s="72">
        <f>+SUMIFS('Pardavimai input'!M:M,'Pardavimai input'!$D:$D,'Pardavimai (Stat.dep.)'!$C72,'Pardavimai input'!$C:$C,'Pardavimai (Stat.dep.)'!$A72)</f>
        <v>0</v>
      </c>
      <c r="M72" s="72">
        <f>+SUMIFS('Pardavimai input'!N:N,'Pardavimai input'!$D:$D,'Pardavimai (Stat.dep.)'!$C72,'Pardavimai input'!$C:$C,'Pardavimai (Stat.dep.)'!$A72)</f>
        <v>0</v>
      </c>
      <c r="N72" s="72">
        <f>+SUMIFS('Pardavimai input'!O:O,'Pardavimai input'!$D:$D,'Pardavimai (Stat.dep.)'!$C72,'Pardavimai input'!$C:$C,'Pardavimai (Stat.dep.)'!$A72)</f>
        <v>0</v>
      </c>
      <c r="O72" s="72">
        <f>+SUMIFS('Pardavimai input'!P:P,'Pardavimai input'!$D:$D,'Pardavimai (Stat.dep.)'!$C72,'Pardavimai input'!$C:$C,'Pardavimai (Stat.dep.)'!$A72)</f>
        <v>0</v>
      </c>
      <c r="P72" s="72">
        <f>+SUMIFS('Pardavimai input'!Q:Q,'Pardavimai input'!$D:$D,'Pardavimai (Stat.dep.)'!$C72,'Pardavimai input'!$C:$C,'Pardavimai (Stat.dep.)'!$A72)</f>
        <v>0</v>
      </c>
      <c r="Q72" s="72">
        <f>+SUMIFS('Pardavimai input'!R:R,'Pardavimai input'!$D:$D,'Pardavimai (Stat.dep.)'!$C72,'Pardavimai input'!$C:$C,'Pardavimai (Stat.dep.)'!$A72)</f>
        <v>0</v>
      </c>
      <c r="R72" s="72">
        <f>+SUMIFS('Pardavimai input'!S:S,'Pardavimai input'!$D:$D,'Pardavimai (Stat.dep.)'!$C72,'Pardavimai input'!$C:$C,'Pardavimai (Stat.dep.)'!$A72)</f>
        <v>0</v>
      </c>
    </row>
    <row r="73" spans="1:18">
      <c r="A73" s="322" t="s">
        <v>305</v>
      </c>
      <c r="C73" s="325">
        <v>2020145000</v>
      </c>
      <c r="D73" s="322" t="s">
        <v>1553</v>
      </c>
      <c r="E73" s="72">
        <f>+SUMIFS('Pardavimai input'!F:F,'Pardavimai input'!$D:$D,'Pardavimai (Stat.dep.)'!$C73,'Pardavimai input'!$C:$C,'Pardavimai (Stat.dep.)'!$A73)</f>
        <v>0</v>
      </c>
      <c r="F73" s="72">
        <f>+SUMIFS('Pardavimai input'!G:G,'Pardavimai input'!$D:$D,'Pardavimai (Stat.dep.)'!$C73,'Pardavimai input'!$C:$C,'Pardavimai (Stat.dep.)'!$A73)</f>
        <v>0</v>
      </c>
      <c r="G73" s="72">
        <f>+SUMIFS('Pardavimai input'!H:H,'Pardavimai input'!$D:$D,'Pardavimai (Stat.dep.)'!$C73,'Pardavimai input'!$C:$C,'Pardavimai (Stat.dep.)'!$A73)</f>
        <v>0</v>
      </c>
      <c r="H73" s="72">
        <f>+SUMIFS('Pardavimai input'!I:I,'Pardavimai input'!$D:$D,'Pardavimai (Stat.dep.)'!$C73,'Pardavimai input'!$C:$C,'Pardavimai (Stat.dep.)'!$A73)</f>
        <v>0</v>
      </c>
      <c r="I73" s="72">
        <f>+SUMIFS('Pardavimai input'!J:J,'Pardavimai input'!$D:$D,'Pardavimai (Stat.dep.)'!$C73,'Pardavimai input'!$C:$C,'Pardavimai (Stat.dep.)'!$A73)</f>
        <v>0</v>
      </c>
      <c r="J73" s="72">
        <f>+SUMIFS('Pardavimai input'!K:K,'Pardavimai input'!$D:$D,'Pardavimai (Stat.dep.)'!$C73,'Pardavimai input'!$C:$C,'Pardavimai (Stat.dep.)'!$A73)</f>
        <v>0</v>
      </c>
      <c r="K73" s="72">
        <f>+SUMIFS('Pardavimai input'!L:L,'Pardavimai input'!$D:$D,'Pardavimai (Stat.dep.)'!$C73,'Pardavimai input'!$C:$C,'Pardavimai (Stat.dep.)'!$A73)</f>
        <v>0</v>
      </c>
      <c r="L73" s="72">
        <f>+SUMIFS('Pardavimai input'!M:M,'Pardavimai input'!$D:$D,'Pardavimai (Stat.dep.)'!$C73,'Pardavimai input'!$C:$C,'Pardavimai (Stat.dep.)'!$A73)</f>
        <v>0</v>
      </c>
      <c r="M73" s="72">
        <f>+SUMIFS('Pardavimai input'!N:N,'Pardavimai input'!$D:$D,'Pardavimai (Stat.dep.)'!$C73,'Pardavimai input'!$C:$C,'Pardavimai (Stat.dep.)'!$A73)</f>
        <v>0</v>
      </c>
      <c r="N73" s="72">
        <f>+SUMIFS('Pardavimai input'!O:O,'Pardavimai input'!$D:$D,'Pardavimai (Stat.dep.)'!$C73,'Pardavimai input'!$C:$C,'Pardavimai (Stat.dep.)'!$A73)</f>
        <v>0</v>
      </c>
      <c r="O73" s="72">
        <f>+SUMIFS('Pardavimai input'!P:P,'Pardavimai input'!$D:$D,'Pardavimai (Stat.dep.)'!$C73,'Pardavimai input'!$C:$C,'Pardavimai (Stat.dep.)'!$A73)</f>
        <v>0</v>
      </c>
      <c r="P73" s="72">
        <f>+SUMIFS('Pardavimai input'!Q:Q,'Pardavimai input'!$D:$D,'Pardavimai (Stat.dep.)'!$C73,'Pardavimai input'!$C:$C,'Pardavimai (Stat.dep.)'!$A73)</f>
        <v>0</v>
      </c>
      <c r="Q73" s="72">
        <f>+SUMIFS('Pardavimai input'!R:R,'Pardavimai input'!$D:$D,'Pardavimai (Stat.dep.)'!$C73,'Pardavimai input'!$C:$C,'Pardavimai (Stat.dep.)'!$A73)</f>
        <v>0</v>
      </c>
      <c r="R73" s="72">
        <f>+SUMIFS('Pardavimai input'!S:S,'Pardavimai input'!$D:$D,'Pardavimai (Stat.dep.)'!$C73,'Pardavimai input'!$C:$C,'Pardavimai (Stat.dep.)'!$A73)</f>
        <v>0</v>
      </c>
    </row>
    <row r="74" spans="1:18">
      <c r="A74" s="322" t="s">
        <v>305</v>
      </c>
      <c r="C74" s="325">
        <v>2020149000</v>
      </c>
      <c r="D74" s="322" t="s">
        <v>1554</v>
      </c>
      <c r="E74" s="72">
        <f>+SUMIFS('Pardavimai input'!F:F,'Pardavimai input'!$D:$D,'Pardavimai (Stat.dep.)'!$C74,'Pardavimai input'!$C:$C,'Pardavimai (Stat.dep.)'!$A74)</f>
        <v>0</v>
      </c>
      <c r="F74" s="72">
        <f>+SUMIFS('Pardavimai input'!G:G,'Pardavimai input'!$D:$D,'Pardavimai (Stat.dep.)'!$C74,'Pardavimai input'!$C:$C,'Pardavimai (Stat.dep.)'!$A74)</f>
        <v>0</v>
      </c>
      <c r="G74" s="72">
        <f>+SUMIFS('Pardavimai input'!H:H,'Pardavimai input'!$D:$D,'Pardavimai (Stat.dep.)'!$C74,'Pardavimai input'!$C:$C,'Pardavimai (Stat.dep.)'!$A74)</f>
        <v>0</v>
      </c>
      <c r="H74" s="72">
        <f>+SUMIFS('Pardavimai input'!I:I,'Pardavimai input'!$D:$D,'Pardavimai (Stat.dep.)'!$C74,'Pardavimai input'!$C:$C,'Pardavimai (Stat.dep.)'!$A74)</f>
        <v>0</v>
      </c>
      <c r="I74" s="72">
        <f>+SUMIFS('Pardavimai input'!J:J,'Pardavimai input'!$D:$D,'Pardavimai (Stat.dep.)'!$C74,'Pardavimai input'!$C:$C,'Pardavimai (Stat.dep.)'!$A74)</f>
        <v>0</v>
      </c>
      <c r="J74" s="72">
        <f>+SUMIFS('Pardavimai input'!K:K,'Pardavimai input'!$D:$D,'Pardavimai (Stat.dep.)'!$C74,'Pardavimai input'!$C:$C,'Pardavimai (Stat.dep.)'!$A74)</f>
        <v>0</v>
      </c>
      <c r="K74" s="72">
        <f>+SUMIFS('Pardavimai input'!L:L,'Pardavimai input'!$D:$D,'Pardavimai (Stat.dep.)'!$C74,'Pardavimai input'!$C:$C,'Pardavimai (Stat.dep.)'!$A74)</f>
        <v>0</v>
      </c>
      <c r="L74" s="72">
        <f>+SUMIFS('Pardavimai input'!M:M,'Pardavimai input'!$D:$D,'Pardavimai (Stat.dep.)'!$C74,'Pardavimai input'!$C:$C,'Pardavimai (Stat.dep.)'!$A74)</f>
        <v>0</v>
      </c>
      <c r="M74" s="72">
        <f>+SUMIFS('Pardavimai input'!N:N,'Pardavimai input'!$D:$D,'Pardavimai (Stat.dep.)'!$C74,'Pardavimai input'!$C:$C,'Pardavimai (Stat.dep.)'!$A74)</f>
        <v>0</v>
      </c>
      <c r="N74" s="72">
        <f>+SUMIFS('Pardavimai input'!O:O,'Pardavimai input'!$D:$D,'Pardavimai (Stat.dep.)'!$C74,'Pardavimai input'!$C:$C,'Pardavimai (Stat.dep.)'!$A74)</f>
        <v>0</v>
      </c>
      <c r="O74" s="72">
        <f>+SUMIFS('Pardavimai input'!P:P,'Pardavimai input'!$D:$D,'Pardavimai (Stat.dep.)'!$C74,'Pardavimai input'!$C:$C,'Pardavimai (Stat.dep.)'!$A74)</f>
        <v>0</v>
      </c>
      <c r="P74" s="72">
        <f>+SUMIFS('Pardavimai input'!Q:Q,'Pardavimai input'!$D:$D,'Pardavimai (Stat.dep.)'!$C74,'Pardavimai input'!$C:$C,'Pardavimai (Stat.dep.)'!$A74)</f>
        <v>0</v>
      </c>
      <c r="Q74" s="72">
        <f>+SUMIFS('Pardavimai input'!R:R,'Pardavimai input'!$D:$D,'Pardavimai (Stat.dep.)'!$C74,'Pardavimai input'!$C:$C,'Pardavimai (Stat.dep.)'!$A74)</f>
        <v>0</v>
      </c>
      <c r="R74" s="72">
        <f>+SUMIFS('Pardavimai input'!S:S,'Pardavimai input'!$D:$D,'Pardavimai (Stat.dep.)'!$C74,'Pardavimai input'!$C:$C,'Pardavimai (Stat.dep.)'!$A74)</f>
        <v>0</v>
      </c>
    </row>
    <row r="75" spans="1:18">
      <c r="A75" s="322" t="s">
        <v>305</v>
      </c>
      <c r="C75" s="325">
        <v>2020151500</v>
      </c>
      <c r="D75" s="322" t="s">
        <v>1555</v>
      </c>
      <c r="E75" s="72">
        <f>+SUMIFS('Pardavimai input'!F:F,'Pardavimai input'!$D:$D,'Pardavimai (Stat.dep.)'!$C75,'Pardavimai input'!$C:$C,'Pardavimai (Stat.dep.)'!$A75)</f>
        <v>0</v>
      </c>
      <c r="F75" s="72">
        <f>+SUMIFS('Pardavimai input'!G:G,'Pardavimai input'!$D:$D,'Pardavimai (Stat.dep.)'!$C75,'Pardavimai input'!$C:$C,'Pardavimai (Stat.dep.)'!$A75)</f>
        <v>0</v>
      </c>
      <c r="G75" s="72">
        <f>+SUMIFS('Pardavimai input'!H:H,'Pardavimai input'!$D:$D,'Pardavimai (Stat.dep.)'!$C75,'Pardavimai input'!$C:$C,'Pardavimai (Stat.dep.)'!$A75)</f>
        <v>0</v>
      </c>
      <c r="H75" s="72">
        <f>+SUMIFS('Pardavimai input'!I:I,'Pardavimai input'!$D:$D,'Pardavimai (Stat.dep.)'!$C75,'Pardavimai input'!$C:$C,'Pardavimai (Stat.dep.)'!$A75)</f>
        <v>0</v>
      </c>
      <c r="I75" s="72">
        <f>+SUMIFS('Pardavimai input'!J:J,'Pardavimai input'!$D:$D,'Pardavimai (Stat.dep.)'!$C75,'Pardavimai input'!$C:$C,'Pardavimai (Stat.dep.)'!$A75)</f>
        <v>0</v>
      </c>
      <c r="J75" s="72">
        <f>+SUMIFS('Pardavimai input'!K:K,'Pardavimai input'!$D:$D,'Pardavimai (Stat.dep.)'!$C75,'Pardavimai input'!$C:$C,'Pardavimai (Stat.dep.)'!$A75)</f>
        <v>0</v>
      </c>
      <c r="K75" s="72">
        <f>+SUMIFS('Pardavimai input'!L:L,'Pardavimai input'!$D:$D,'Pardavimai (Stat.dep.)'!$C75,'Pardavimai input'!$C:$C,'Pardavimai (Stat.dep.)'!$A75)</f>
        <v>0</v>
      </c>
      <c r="L75" s="72">
        <f>+SUMIFS('Pardavimai input'!M:M,'Pardavimai input'!$D:$D,'Pardavimai (Stat.dep.)'!$C75,'Pardavimai input'!$C:$C,'Pardavimai (Stat.dep.)'!$A75)</f>
        <v>0</v>
      </c>
      <c r="M75" s="72">
        <f>+SUMIFS('Pardavimai input'!N:N,'Pardavimai input'!$D:$D,'Pardavimai (Stat.dep.)'!$C75,'Pardavimai input'!$C:$C,'Pardavimai (Stat.dep.)'!$A75)</f>
        <v>0</v>
      </c>
      <c r="N75" s="72">
        <f>+SUMIFS('Pardavimai input'!O:O,'Pardavimai input'!$D:$D,'Pardavimai (Stat.dep.)'!$C75,'Pardavimai input'!$C:$C,'Pardavimai (Stat.dep.)'!$A75)</f>
        <v>0</v>
      </c>
      <c r="O75" s="72">
        <f>+SUMIFS('Pardavimai input'!P:P,'Pardavimai input'!$D:$D,'Pardavimai (Stat.dep.)'!$C75,'Pardavimai input'!$C:$C,'Pardavimai (Stat.dep.)'!$A75)</f>
        <v>0</v>
      </c>
      <c r="P75" s="72">
        <f>+SUMIFS('Pardavimai input'!Q:Q,'Pardavimai input'!$D:$D,'Pardavimai (Stat.dep.)'!$C75,'Pardavimai input'!$C:$C,'Pardavimai (Stat.dep.)'!$A75)</f>
        <v>0</v>
      </c>
      <c r="Q75" s="72">
        <f>+SUMIFS('Pardavimai input'!R:R,'Pardavimai input'!$D:$D,'Pardavimai (Stat.dep.)'!$C75,'Pardavimai input'!$C:$C,'Pardavimai (Stat.dep.)'!$A75)</f>
        <v>0</v>
      </c>
      <c r="R75" s="72">
        <f>+SUMIFS('Pardavimai input'!S:S,'Pardavimai input'!$D:$D,'Pardavimai (Stat.dep.)'!$C75,'Pardavimai input'!$C:$C,'Pardavimai (Stat.dep.)'!$A75)</f>
        <v>0</v>
      </c>
    </row>
    <row r="76" spans="1:18">
      <c r="A76" s="322" t="s">
        <v>305</v>
      </c>
      <c r="C76" s="325">
        <v>2020156000</v>
      </c>
      <c r="D76" s="322" t="s">
        <v>1556</v>
      </c>
      <c r="E76" s="72">
        <f>+SUMIFS('Pardavimai input'!F:F,'Pardavimai input'!$D:$D,'Pardavimai (Stat.dep.)'!$C76,'Pardavimai input'!$C:$C,'Pardavimai (Stat.dep.)'!$A76)</f>
        <v>0</v>
      </c>
      <c r="F76" s="72">
        <f>+SUMIFS('Pardavimai input'!G:G,'Pardavimai input'!$D:$D,'Pardavimai (Stat.dep.)'!$C76,'Pardavimai input'!$C:$C,'Pardavimai (Stat.dep.)'!$A76)</f>
        <v>0</v>
      </c>
      <c r="G76" s="72">
        <f>+SUMIFS('Pardavimai input'!H:H,'Pardavimai input'!$D:$D,'Pardavimai (Stat.dep.)'!$C76,'Pardavimai input'!$C:$C,'Pardavimai (Stat.dep.)'!$A76)</f>
        <v>0</v>
      </c>
      <c r="H76" s="72">
        <f>+SUMIFS('Pardavimai input'!I:I,'Pardavimai input'!$D:$D,'Pardavimai (Stat.dep.)'!$C76,'Pardavimai input'!$C:$C,'Pardavimai (Stat.dep.)'!$A76)</f>
        <v>0</v>
      </c>
      <c r="I76" s="72">
        <f>+SUMIFS('Pardavimai input'!J:J,'Pardavimai input'!$D:$D,'Pardavimai (Stat.dep.)'!$C76,'Pardavimai input'!$C:$C,'Pardavimai (Stat.dep.)'!$A76)</f>
        <v>0</v>
      </c>
      <c r="J76" s="72">
        <f>+SUMIFS('Pardavimai input'!K:K,'Pardavimai input'!$D:$D,'Pardavimai (Stat.dep.)'!$C76,'Pardavimai input'!$C:$C,'Pardavimai (Stat.dep.)'!$A76)</f>
        <v>0</v>
      </c>
      <c r="K76" s="72">
        <f>+SUMIFS('Pardavimai input'!L:L,'Pardavimai input'!$D:$D,'Pardavimai (Stat.dep.)'!$C76,'Pardavimai input'!$C:$C,'Pardavimai (Stat.dep.)'!$A76)</f>
        <v>0</v>
      </c>
      <c r="L76" s="72">
        <f>+SUMIFS('Pardavimai input'!M:M,'Pardavimai input'!$D:$D,'Pardavimai (Stat.dep.)'!$C76,'Pardavimai input'!$C:$C,'Pardavimai (Stat.dep.)'!$A76)</f>
        <v>0</v>
      </c>
      <c r="M76" s="72">
        <f>+SUMIFS('Pardavimai input'!N:N,'Pardavimai input'!$D:$D,'Pardavimai (Stat.dep.)'!$C76,'Pardavimai input'!$C:$C,'Pardavimai (Stat.dep.)'!$A76)</f>
        <v>0</v>
      </c>
      <c r="N76" s="72">
        <f>+SUMIFS('Pardavimai input'!O:O,'Pardavimai input'!$D:$D,'Pardavimai (Stat.dep.)'!$C76,'Pardavimai input'!$C:$C,'Pardavimai (Stat.dep.)'!$A76)</f>
        <v>0</v>
      </c>
      <c r="O76" s="72">
        <f>+SUMIFS('Pardavimai input'!P:P,'Pardavimai input'!$D:$D,'Pardavimai (Stat.dep.)'!$C76,'Pardavimai input'!$C:$C,'Pardavimai (Stat.dep.)'!$A76)</f>
        <v>0</v>
      </c>
      <c r="P76" s="72">
        <f>+SUMIFS('Pardavimai input'!Q:Q,'Pardavimai input'!$D:$D,'Pardavimai (Stat.dep.)'!$C76,'Pardavimai input'!$C:$C,'Pardavimai (Stat.dep.)'!$A76)</f>
        <v>0</v>
      </c>
      <c r="Q76" s="72">
        <f>+SUMIFS('Pardavimai input'!R:R,'Pardavimai input'!$D:$D,'Pardavimai (Stat.dep.)'!$C76,'Pardavimai input'!$C:$C,'Pardavimai (Stat.dep.)'!$A76)</f>
        <v>0</v>
      </c>
      <c r="R76" s="72">
        <f>+SUMIFS('Pardavimai input'!S:S,'Pardavimai input'!$D:$D,'Pardavimai (Stat.dep.)'!$C76,'Pardavimai input'!$C:$C,'Pardavimai (Stat.dep.)'!$A76)</f>
        <v>0</v>
      </c>
    </row>
    <row r="77" spans="1:18">
      <c r="A77" s="322" t="s">
        <v>305</v>
      </c>
      <c r="C77" s="325">
        <v>2020159000</v>
      </c>
      <c r="D77" s="322" t="s">
        <v>1557</v>
      </c>
      <c r="E77" s="72">
        <f>+SUMIFS('Pardavimai input'!F:F,'Pardavimai input'!$D:$D,'Pardavimai (Stat.dep.)'!$C77,'Pardavimai input'!$C:$C,'Pardavimai (Stat.dep.)'!$A77)</f>
        <v>0</v>
      </c>
      <c r="F77" s="72">
        <f>+SUMIFS('Pardavimai input'!G:G,'Pardavimai input'!$D:$D,'Pardavimai (Stat.dep.)'!$C77,'Pardavimai input'!$C:$C,'Pardavimai (Stat.dep.)'!$A77)</f>
        <v>0</v>
      </c>
      <c r="G77" s="72">
        <f>+SUMIFS('Pardavimai input'!H:H,'Pardavimai input'!$D:$D,'Pardavimai (Stat.dep.)'!$C77,'Pardavimai input'!$C:$C,'Pardavimai (Stat.dep.)'!$A77)</f>
        <v>0</v>
      </c>
      <c r="H77" s="72">
        <f>+SUMIFS('Pardavimai input'!I:I,'Pardavimai input'!$D:$D,'Pardavimai (Stat.dep.)'!$C77,'Pardavimai input'!$C:$C,'Pardavimai (Stat.dep.)'!$A77)</f>
        <v>0</v>
      </c>
      <c r="I77" s="72">
        <f>+SUMIFS('Pardavimai input'!J:J,'Pardavimai input'!$D:$D,'Pardavimai (Stat.dep.)'!$C77,'Pardavimai input'!$C:$C,'Pardavimai (Stat.dep.)'!$A77)</f>
        <v>0</v>
      </c>
      <c r="J77" s="72">
        <f>+SUMIFS('Pardavimai input'!K:K,'Pardavimai input'!$D:$D,'Pardavimai (Stat.dep.)'!$C77,'Pardavimai input'!$C:$C,'Pardavimai (Stat.dep.)'!$A77)</f>
        <v>0</v>
      </c>
      <c r="K77" s="72">
        <f>+SUMIFS('Pardavimai input'!L:L,'Pardavimai input'!$D:$D,'Pardavimai (Stat.dep.)'!$C77,'Pardavimai input'!$C:$C,'Pardavimai (Stat.dep.)'!$A77)</f>
        <v>0</v>
      </c>
      <c r="L77" s="72">
        <f>+SUMIFS('Pardavimai input'!M:M,'Pardavimai input'!$D:$D,'Pardavimai (Stat.dep.)'!$C77,'Pardavimai input'!$C:$C,'Pardavimai (Stat.dep.)'!$A77)</f>
        <v>0</v>
      </c>
      <c r="M77" s="72">
        <f>+SUMIFS('Pardavimai input'!N:N,'Pardavimai input'!$D:$D,'Pardavimai (Stat.dep.)'!$C77,'Pardavimai input'!$C:$C,'Pardavimai (Stat.dep.)'!$A77)</f>
        <v>0</v>
      </c>
      <c r="N77" s="72">
        <f>+SUMIFS('Pardavimai input'!O:O,'Pardavimai input'!$D:$D,'Pardavimai (Stat.dep.)'!$C77,'Pardavimai input'!$C:$C,'Pardavimai (Stat.dep.)'!$A77)</f>
        <v>0</v>
      </c>
      <c r="O77" s="72">
        <f>+SUMIFS('Pardavimai input'!P:P,'Pardavimai input'!$D:$D,'Pardavimai (Stat.dep.)'!$C77,'Pardavimai input'!$C:$C,'Pardavimai (Stat.dep.)'!$A77)</f>
        <v>0</v>
      </c>
      <c r="P77" s="72">
        <f>+SUMIFS('Pardavimai input'!Q:Q,'Pardavimai input'!$D:$D,'Pardavimai (Stat.dep.)'!$C77,'Pardavimai input'!$C:$C,'Pardavimai (Stat.dep.)'!$A77)</f>
        <v>0</v>
      </c>
      <c r="Q77" s="72">
        <f>+SUMIFS('Pardavimai input'!R:R,'Pardavimai input'!$D:$D,'Pardavimai (Stat.dep.)'!$C77,'Pardavimai input'!$C:$C,'Pardavimai (Stat.dep.)'!$A77)</f>
        <v>0</v>
      </c>
      <c r="R77" s="72">
        <f>+SUMIFS('Pardavimai input'!S:S,'Pardavimai input'!$D:$D,'Pardavimai (Stat.dep.)'!$C77,'Pardavimai input'!$C:$C,'Pardavimai (Stat.dep.)'!$A77)</f>
        <v>0</v>
      </c>
    </row>
    <row r="78" spans="1:18">
      <c r="A78" s="322" t="s">
        <v>305</v>
      </c>
      <c r="C78" s="325">
        <v>2020198000</v>
      </c>
      <c r="D78" s="322" t="s">
        <v>1558</v>
      </c>
      <c r="E78" s="72">
        <f>+SUMIFS('Pardavimai input'!F:F,'Pardavimai input'!$D:$D,'Pardavimai (Stat.dep.)'!$C78,'Pardavimai input'!$C:$C,'Pardavimai (Stat.dep.)'!$A78)</f>
        <v>0</v>
      </c>
      <c r="F78" s="72">
        <f>+SUMIFS('Pardavimai input'!G:G,'Pardavimai input'!$D:$D,'Pardavimai (Stat.dep.)'!$C78,'Pardavimai input'!$C:$C,'Pardavimai (Stat.dep.)'!$A78)</f>
        <v>0</v>
      </c>
      <c r="G78" s="72">
        <f>+SUMIFS('Pardavimai input'!H:H,'Pardavimai input'!$D:$D,'Pardavimai (Stat.dep.)'!$C78,'Pardavimai input'!$C:$C,'Pardavimai (Stat.dep.)'!$A78)</f>
        <v>0</v>
      </c>
      <c r="H78" s="72">
        <f>+SUMIFS('Pardavimai input'!I:I,'Pardavimai input'!$D:$D,'Pardavimai (Stat.dep.)'!$C78,'Pardavimai input'!$C:$C,'Pardavimai (Stat.dep.)'!$A78)</f>
        <v>0</v>
      </c>
      <c r="I78" s="72">
        <f>+SUMIFS('Pardavimai input'!J:J,'Pardavimai input'!$D:$D,'Pardavimai (Stat.dep.)'!$C78,'Pardavimai input'!$C:$C,'Pardavimai (Stat.dep.)'!$A78)</f>
        <v>0</v>
      </c>
      <c r="J78" s="72">
        <f>+SUMIFS('Pardavimai input'!K:K,'Pardavimai input'!$D:$D,'Pardavimai (Stat.dep.)'!$C78,'Pardavimai input'!$C:$C,'Pardavimai (Stat.dep.)'!$A78)</f>
        <v>0</v>
      </c>
      <c r="K78" s="72">
        <f>+SUMIFS('Pardavimai input'!L:L,'Pardavimai input'!$D:$D,'Pardavimai (Stat.dep.)'!$C78,'Pardavimai input'!$C:$C,'Pardavimai (Stat.dep.)'!$A78)</f>
        <v>0</v>
      </c>
      <c r="L78" s="72">
        <f>+SUMIFS('Pardavimai input'!M:M,'Pardavimai input'!$D:$D,'Pardavimai (Stat.dep.)'!$C78,'Pardavimai input'!$C:$C,'Pardavimai (Stat.dep.)'!$A78)</f>
        <v>0</v>
      </c>
      <c r="M78" s="72">
        <f>+SUMIFS('Pardavimai input'!N:N,'Pardavimai input'!$D:$D,'Pardavimai (Stat.dep.)'!$C78,'Pardavimai input'!$C:$C,'Pardavimai (Stat.dep.)'!$A78)</f>
        <v>0</v>
      </c>
      <c r="N78" s="72">
        <f>+SUMIFS('Pardavimai input'!O:O,'Pardavimai input'!$D:$D,'Pardavimai (Stat.dep.)'!$C78,'Pardavimai input'!$C:$C,'Pardavimai (Stat.dep.)'!$A78)</f>
        <v>0</v>
      </c>
      <c r="O78" s="72">
        <f>+SUMIFS('Pardavimai input'!P:P,'Pardavimai input'!$D:$D,'Pardavimai (Stat.dep.)'!$C78,'Pardavimai input'!$C:$C,'Pardavimai (Stat.dep.)'!$A78)</f>
        <v>0</v>
      </c>
      <c r="P78" s="72">
        <f>+SUMIFS('Pardavimai input'!Q:Q,'Pardavimai input'!$D:$D,'Pardavimai (Stat.dep.)'!$C78,'Pardavimai input'!$C:$C,'Pardavimai (Stat.dep.)'!$A78)</f>
        <v>0</v>
      </c>
      <c r="Q78" s="72">
        <f>+SUMIFS('Pardavimai input'!R:R,'Pardavimai input'!$D:$D,'Pardavimai (Stat.dep.)'!$C78,'Pardavimai input'!$C:$C,'Pardavimai (Stat.dep.)'!$A78)</f>
        <v>0</v>
      </c>
      <c r="R78" s="72">
        <f>+SUMIFS('Pardavimai input'!S:S,'Pardavimai input'!$D:$D,'Pardavimai (Stat.dep.)'!$C78,'Pardavimai input'!$C:$C,'Pardavimai (Stat.dep.)'!$A78)</f>
        <v>0</v>
      </c>
    </row>
    <row r="79" spans="1:18">
      <c r="A79" s="322" t="s">
        <v>305</v>
      </c>
      <c r="C79" s="325">
        <v>2030115000</v>
      </c>
      <c r="D79" s="322" t="s">
        <v>294</v>
      </c>
      <c r="E79" s="72">
        <f>+SUMIFS('Pardavimai input'!F:F,'Pardavimai input'!$D:$D,'Pardavimai (Stat.dep.)'!$C79,'Pardavimai input'!$C:$C,'Pardavimai (Stat.dep.)'!$A79)</f>
        <v>0</v>
      </c>
      <c r="F79" s="72">
        <f>+SUMIFS('Pardavimai input'!G:G,'Pardavimai input'!$D:$D,'Pardavimai (Stat.dep.)'!$C79,'Pardavimai input'!$C:$C,'Pardavimai (Stat.dep.)'!$A79)</f>
        <v>0</v>
      </c>
      <c r="G79" s="72">
        <f>+SUMIFS('Pardavimai input'!H:H,'Pardavimai input'!$D:$D,'Pardavimai (Stat.dep.)'!$C79,'Pardavimai input'!$C:$C,'Pardavimai (Stat.dep.)'!$A79)</f>
        <v>0</v>
      </c>
      <c r="H79" s="72">
        <f>+SUMIFS('Pardavimai input'!I:I,'Pardavimai input'!$D:$D,'Pardavimai (Stat.dep.)'!$C79,'Pardavimai input'!$C:$C,'Pardavimai (Stat.dep.)'!$A79)</f>
        <v>0</v>
      </c>
      <c r="I79" s="72">
        <f>+SUMIFS('Pardavimai input'!J:J,'Pardavimai input'!$D:$D,'Pardavimai (Stat.dep.)'!$C79,'Pardavimai input'!$C:$C,'Pardavimai (Stat.dep.)'!$A79)</f>
        <v>0</v>
      </c>
      <c r="J79" s="72">
        <f>+SUMIFS('Pardavimai input'!K:K,'Pardavimai input'!$D:$D,'Pardavimai (Stat.dep.)'!$C79,'Pardavimai input'!$C:$C,'Pardavimai (Stat.dep.)'!$A79)</f>
        <v>0</v>
      </c>
      <c r="K79" s="72">
        <f>+SUMIFS('Pardavimai input'!L:L,'Pardavimai input'!$D:$D,'Pardavimai (Stat.dep.)'!$C79,'Pardavimai input'!$C:$C,'Pardavimai (Stat.dep.)'!$A79)</f>
        <v>0</v>
      </c>
      <c r="L79" s="72">
        <f>+SUMIFS('Pardavimai input'!M:M,'Pardavimai input'!$D:$D,'Pardavimai (Stat.dep.)'!$C79,'Pardavimai input'!$C:$C,'Pardavimai (Stat.dep.)'!$A79)</f>
        <v>0</v>
      </c>
      <c r="M79" s="72">
        <f>+SUMIFS('Pardavimai input'!N:N,'Pardavimai input'!$D:$D,'Pardavimai (Stat.dep.)'!$C79,'Pardavimai input'!$C:$C,'Pardavimai (Stat.dep.)'!$A79)</f>
        <v>0</v>
      </c>
      <c r="N79" s="72">
        <f>+SUMIFS('Pardavimai input'!O:O,'Pardavimai input'!$D:$D,'Pardavimai (Stat.dep.)'!$C79,'Pardavimai input'!$C:$C,'Pardavimai (Stat.dep.)'!$A79)</f>
        <v>0</v>
      </c>
      <c r="O79" s="72">
        <f>+SUMIFS('Pardavimai input'!P:P,'Pardavimai input'!$D:$D,'Pardavimai (Stat.dep.)'!$C79,'Pardavimai input'!$C:$C,'Pardavimai (Stat.dep.)'!$A79)</f>
        <v>0</v>
      </c>
      <c r="P79" s="72">
        <f>+SUMIFS('Pardavimai input'!Q:Q,'Pardavimai input'!$D:$D,'Pardavimai (Stat.dep.)'!$C79,'Pardavimai input'!$C:$C,'Pardavimai (Stat.dep.)'!$A79)</f>
        <v>0</v>
      </c>
      <c r="Q79" s="72">
        <f>+SUMIFS('Pardavimai input'!R:R,'Pardavimai input'!$D:$D,'Pardavimai (Stat.dep.)'!$C79,'Pardavimai input'!$C:$C,'Pardavimai (Stat.dep.)'!$A79)</f>
        <v>0</v>
      </c>
      <c r="R79" s="72">
        <f>+SUMIFS('Pardavimai input'!S:S,'Pardavimai input'!$D:$D,'Pardavimai (Stat.dep.)'!$C79,'Pardavimai input'!$C:$C,'Pardavimai (Stat.dep.)'!$A79)</f>
        <v>0</v>
      </c>
    </row>
    <row r="80" spans="1:18">
      <c r="A80" s="322" t="s">
        <v>305</v>
      </c>
      <c r="C80" s="325">
        <v>2030117000</v>
      </c>
      <c r="D80" s="322" t="s">
        <v>295</v>
      </c>
      <c r="E80" s="72">
        <f>+SUMIFS('Pardavimai input'!F:F,'Pardavimai input'!$D:$D,'Pardavimai (Stat.dep.)'!$C80,'Pardavimai input'!$C:$C,'Pardavimai (Stat.dep.)'!$A80)</f>
        <v>0</v>
      </c>
      <c r="F80" s="72">
        <f>+SUMIFS('Pardavimai input'!G:G,'Pardavimai input'!$D:$D,'Pardavimai (Stat.dep.)'!$C80,'Pardavimai input'!$C:$C,'Pardavimai (Stat.dep.)'!$A80)</f>
        <v>0</v>
      </c>
      <c r="G80" s="72">
        <f>+SUMIFS('Pardavimai input'!H:H,'Pardavimai input'!$D:$D,'Pardavimai (Stat.dep.)'!$C80,'Pardavimai input'!$C:$C,'Pardavimai (Stat.dep.)'!$A80)</f>
        <v>0</v>
      </c>
      <c r="H80" s="72">
        <f>+SUMIFS('Pardavimai input'!I:I,'Pardavimai input'!$D:$D,'Pardavimai (Stat.dep.)'!$C80,'Pardavimai input'!$C:$C,'Pardavimai (Stat.dep.)'!$A80)</f>
        <v>0</v>
      </c>
      <c r="I80" s="72">
        <f>+SUMIFS('Pardavimai input'!J:J,'Pardavimai input'!$D:$D,'Pardavimai (Stat.dep.)'!$C80,'Pardavimai input'!$C:$C,'Pardavimai (Stat.dep.)'!$A80)</f>
        <v>0</v>
      </c>
      <c r="J80" s="72">
        <f>+SUMIFS('Pardavimai input'!K:K,'Pardavimai input'!$D:$D,'Pardavimai (Stat.dep.)'!$C80,'Pardavimai input'!$C:$C,'Pardavimai (Stat.dep.)'!$A80)</f>
        <v>0</v>
      </c>
      <c r="K80" s="72">
        <f>+SUMIFS('Pardavimai input'!L:L,'Pardavimai input'!$D:$D,'Pardavimai (Stat.dep.)'!$C80,'Pardavimai input'!$C:$C,'Pardavimai (Stat.dep.)'!$A80)</f>
        <v>0</v>
      </c>
      <c r="L80" s="72">
        <f>+SUMIFS('Pardavimai input'!M:M,'Pardavimai input'!$D:$D,'Pardavimai (Stat.dep.)'!$C80,'Pardavimai input'!$C:$C,'Pardavimai (Stat.dep.)'!$A80)</f>
        <v>0</v>
      </c>
      <c r="M80" s="72">
        <f>+SUMIFS('Pardavimai input'!N:N,'Pardavimai input'!$D:$D,'Pardavimai (Stat.dep.)'!$C80,'Pardavimai input'!$C:$C,'Pardavimai (Stat.dep.)'!$A80)</f>
        <v>0</v>
      </c>
      <c r="N80" s="72">
        <f>+SUMIFS('Pardavimai input'!O:O,'Pardavimai input'!$D:$D,'Pardavimai (Stat.dep.)'!$C80,'Pardavimai input'!$C:$C,'Pardavimai (Stat.dep.)'!$A80)</f>
        <v>0</v>
      </c>
      <c r="O80" s="72">
        <f>+SUMIFS('Pardavimai input'!P:P,'Pardavimai input'!$D:$D,'Pardavimai (Stat.dep.)'!$C80,'Pardavimai input'!$C:$C,'Pardavimai (Stat.dep.)'!$A80)</f>
        <v>0</v>
      </c>
      <c r="P80" s="72">
        <f>+SUMIFS('Pardavimai input'!Q:Q,'Pardavimai input'!$D:$D,'Pardavimai (Stat.dep.)'!$C80,'Pardavimai input'!$C:$C,'Pardavimai (Stat.dep.)'!$A80)</f>
        <v>0</v>
      </c>
      <c r="Q80" s="72">
        <f>+SUMIFS('Pardavimai input'!R:R,'Pardavimai input'!$D:$D,'Pardavimai (Stat.dep.)'!$C80,'Pardavimai input'!$C:$C,'Pardavimai (Stat.dep.)'!$A80)</f>
        <v>0</v>
      </c>
      <c r="R80" s="72">
        <f>+SUMIFS('Pardavimai input'!S:S,'Pardavimai input'!$D:$D,'Pardavimai (Stat.dep.)'!$C80,'Pardavimai input'!$C:$C,'Pardavimai (Stat.dep.)'!$A80)</f>
        <v>0</v>
      </c>
    </row>
    <row r="81" spans="1:18">
      <c r="A81" s="322" t="s">
        <v>305</v>
      </c>
      <c r="C81" s="325">
        <v>2030122500</v>
      </c>
      <c r="D81" s="322" t="s">
        <v>296</v>
      </c>
      <c r="E81" s="72">
        <f>+SUMIFS('Pardavimai input'!F:F,'Pardavimai input'!$D:$D,'Pardavimai (Stat.dep.)'!$C81,'Pardavimai input'!$C:$C,'Pardavimai (Stat.dep.)'!$A81)</f>
        <v>0</v>
      </c>
      <c r="F81" s="72">
        <f>+SUMIFS('Pardavimai input'!G:G,'Pardavimai input'!$D:$D,'Pardavimai (Stat.dep.)'!$C81,'Pardavimai input'!$C:$C,'Pardavimai (Stat.dep.)'!$A81)</f>
        <v>0</v>
      </c>
      <c r="G81" s="72">
        <f>+SUMIFS('Pardavimai input'!H:H,'Pardavimai input'!$D:$D,'Pardavimai (Stat.dep.)'!$C81,'Pardavimai input'!$C:$C,'Pardavimai (Stat.dep.)'!$A81)</f>
        <v>0</v>
      </c>
      <c r="H81" s="72">
        <f>+SUMIFS('Pardavimai input'!I:I,'Pardavimai input'!$D:$D,'Pardavimai (Stat.dep.)'!$C81,'Pardavimai input'!$C:$C,'Pardavimai (Stat.dep.)'!$A81)</f>
        <v>0</v>
      </c>
      <c r="I81" s="72">
        <f>+SUMIFS('Pardavimai input'!J:J,'Pardavimai input'!$D:$D,'Pardavimai (Stat.dep.)'!$C81,'Pardavimai input'!$C:$C,'Pardavimai (Stat.dep.)'!$A81)</f>
        <v>0</v>
      </c>
      <c r="J81" s="72">
        <f>+SUMIFS('Pardavimai input'!K:K,'Pardavimai input'!$D:$D,'Pardavimai (Stat.dep.)'!$C81,'Pardavimai input'!$C:$C,'Pardavimai (Stat.dep.)'!$A81)</f>
        <v>0</v>
      </c>
      <c r="K81" s="72">
        <f>+SUMIFS('Pardavimai input'!L:L,'Pardavimai input'!$D:$D,'Pardavimai (Stat.dep.)'!$C81,'Pardavimai input'!$C:$C,'Pardavimai (Stat.dep.)'!$A81)</f>
        <v>0</v>
      </c>
      <c r="L81" s="72">
        <f>+SUMIFS('Pardavimai input'!M:M,'Pardavimai input'!$D:$D,'Pardavimai (Stat.dep.)'!$C81,'Pardavimai input'!$C:$C,'Pardavimai (Stat.dep.)'!$A81)</f>
        <v>0</v>
      </c>
      <c r="M81" s="72">
        <f>+SUMIFS('Pardavimai input'!N:N,'Pardavimai input'!$D:$D,'Pardavimai (Stat.dep.)'!$C81,'Pardavimai input'!$C:$C,'Pardavimai (Stat.dep.)'!$A81)</f>
        <v>0</v>
      </c>
      <c r="N81" s="72">
        <f>+SUMIFS('Pardavimai input'!O:O,'Pardavimai input'!$D:$D,'Pardavimai (Stat.dep.)'!$C81,'Pardavimai input'!$C:$C,'Pardavimai (Stat.dep.)'!$A81)</f>
        <v>0</v>
      </c>
      <c r="O81" s="72">
        <f>+SUMIFS('Pardavimai input'!P:P,'Pardavimai input'!$D:$D,'Pardavimai (Stat.dep.)'!$C81,'Pardavimai input'!$C:$C,'Pardavimai (Stat.dep.)'!$A81)</f>
        <v>0</v>
      </c>
      <c r="P81" s="72">
        <f>+SUMIFS('Pardavimai input'!Q:Q,'Pardavimai input'!$D:$D,'Pardavimai (Stat.dep.)'!$C81,'Pardavimai input'!$C:$C,'Pardavimai (Stat.dep.)'!$A81)</f>
        <v>0</v>
      </c>
      <c r="Q81" s="72">
        <f>+SUMIFS('Pardavimai input'!R:R,'Pardavimai input'!$D:$D,'Pardavimai (Stat.dep.)'!$C81,'Pardavimai input'!$C:$C,'Pardavimai (Stat.dep.)'!$A81)</f>
        <v>0</v>
      </c>
      <c r="R81" s="72">
        <f>+SUMIFS('Pardavimai input'!S:S,'Pardavimai input'!$D:$D,'Pardavimai (Stat.dep.)'!$C81,'Pardavimai input'!$C:$C,'Pardavimai (Stat.dep.)'!$A81)</f>
        <v>0</v>
      </c>
    </row>
    <row r="82" spans="1:18">
      <c r="A82" s="322" t="s">
        <v>305</v>
      </c>
      <c r="C82" s="325">
        <v>2030122900</v>
      </c>
      <c r="D82" s="322" t="s">
        <v>297</v>
      </c>
      <c r="E82" s="72">
        <f>+SUMIFS('Pardavimai input'!F:F,'Pardavimai input'!$D:$D,'Pardavimai (Stat.dep.)'!$C82,'Pardavimai input'!$C:$C,'Pardavimai (Stat.dep.)'!$A82)</f>
        <v>0</v>
      </c>
      <c r="F82" s="72">
        <f>+SUMIFS('Pardavimai input'!G:G,'Pardavimai input'!$D:$D,'Pardavimai (Stat.dep.)'!$C82,'Pardavimai input'!$C:$C,'Pardavimai (Stat.dep.)'!$A82)</f>
        <v>0</v>
      </c>
      <c r="G82" s="72">
        <f>+SUMIFS('Pardavimai input'!H:H,'Pardavimai input'!$D:$D,'Pardavimai (Stat.dep.)'!$C82,'Pardavimai input'!$C:$C,'Pardavimai (Stat.dep.)'!$A82)</f>
        <v>0</v>
      </c>
      <c r="H82" s="72">
        <f>+SUMIFS('Pardavimai input'!I:I,'Pardavimai input'!$D:$D,'Pardavimai (Stat.dep.)'!$C82,'Pardavimai input'!$C:$C,'Pardavimai (Stat.dep.)'!$A82)</f>
        <v>0</v>
      </c>
      <c r="I82" s="72">
        <f>+SUMIFS('Pardavimai input'!J:J,'Pardavimai input'!$D:$D,'Pardavimai (Stat.dep.)'!$C82,'Pardavimai input'!$C:$C,'Pardavimai (Stat.dep.)'!$A82)</f>
        <v>0</v>
      </c>
      <c r="J82" s="72">
        <f>+SUMIFS('Pardavimai input'!K:K,'Pardavimai input'!$D:$D,'Pardavimai (Stat.dep.)'!$C82,'Pardavimai input'!$C:$C,'Pardavimai (Stat.dep.)'!$A82)</f>
        <v>0</v>
      </c>
      <c r="K82" s="72">
        <f>+SUMIFS('Pardavimai input'!L:L,'Pardavimai input'!$D:$D,'Pardavimai (Stat.dep.)'!$C82,'Pardavimai input'!$C:$C,'Pardavimai (Stat.dep.)'!$A82)</f>
        <v>0</v>
      </c>
      <c r="L82" s="72">
        <f>+SUMIFS('Pardavimai input'!M:M,'Pardavimai input'!$D:$D,'Pardavimai (Stat.dep.)'!$C82,'Pardavimai input'!$C:$C,'Pardavimai (Stat.dep.)'!$A82)</f>
        <v>0</v>
      </c>
      <c r="M82" s="72">
        <f>+SUMIFS('Pardavimai input'!N:N,'Pardavimai input'!$D:$D,'Pardavimai (Stat.dep.)'!$C82,'Pardavimai input'!$C:$C,'Pardavimai (Stat.dep.)'!$A82)</f>
        <v>0</v>
      </c>
      <c r="N82" s="72">
        <f>+SUMIFS('Pardavimai input'!O:O,'Pardavimai input'!$D:$D,'Pardavimai (Stat.dep.)'!$C82,'Pardavimai input'!$C:$C,'Pardavimai (Stat.dep.)'!$A82)</f>
        <v>0</v>
      </c>
      <c r="O82" s="72">
        <f>+SUMIFS('Pardavimai input'!P:P,'Pardavimai input'!$D:$D,'Pardavimai (Stat.dep.)'!$C82,'Pardavimai input'!$C:$C,'Pardavimai (Stat.dep.)'!$A82)</f>
        <v>0</v>
      </c>
      <c r="P82" s="72">
        <f>+SUMIFS('Pardavimai input'!Q:Q,'Pardavimai input'!$D:$D,'Pardavimai (Stat.dep.)'!$C82,'Pardavimai input'!$C:$C,'Pardavimai (Stat.dep.)'!$A82)</f>
        <v>0</v>
      </c>
      <c r="Q82" s="72">
        <f>+SUMIFS('Pardavimai input'!R:R,'Pardavimai input'!$D:$D,'Pardavimai (Stat.dep.)'!$C82,'Pardavimai input'!$C:$C,'Pardavimai (Stat.dep.)'!$A82)</f>
        <v>0</v>
      </c>
      <c r="R82" s="72">
        <f>+SUMIFS('Pardavimai input'!S:S,'Pardavimai input'!$D:$D,'Pardavimai (Stat.dep.)'!$C82,'Pardavimai input'!$C:$C,'Pardavimai (Stat.dep.)'!$A82)</f>
        <v>0</v>
      </c>
    </row>
    <row r="83" spans="1:18">
      <c r="A83" s="322" t="s">
        <v>305</v>
      </c>
      <c r="C83" s="325">
        <v>2030123000</v>
      </c>
      <c r="D83" s="322" t="s">
        <v>298</v>
      </c>
      <c r="E83" s="72">
        <f>+SUMIFS('Pardavimai input'!F:F,'Pardavimai input'!$D:$D,'Pardavimai (Stat.dep.)'!$C83,'Pardavimai input'!$C:$C,'Pardavimai (Stat.dep.)'!$A83)</f>
        <v>0</v>
      </c>
      <c r="F83" s="72">
        <f>+SUMIFS('Pardavimai input'!G:G,'Pardavimai input'!$D:$D,'Pardavimai (Stat.dep.)'!$C83,'Pardavimai input'!$C:$C,'Pardavimai (Stat.dep.)'!$A83)</f>
        <v>0</v>
      </c>
      <c r="G83" s="72">
        <f>+SUMIFS('Pardavimai input'!H:H,'Pardavimai input'!$D:$D,'Pardavimai (Stat.dep.)'!$C83,'Pardavimai input'!$C:$C,'Pardavimai (Stat.dep.)'!$A83)</f>
        <v>0</v>
      </c>
      <c r="H83" s="72">
        <f>+SUMIFS('Pardavimai input'!I:I,'Pardavimai input'!$D:$D,'Pardavimai (Stat.dep.)'!$C83,'Pardavimai input'!$C:$C,'Pardavimai (Stat.dep.)'!$A83)</f>
        <v>0</v>
      </c>
      <c r="I83" s="72">
        <f>+SUMIFS('Pardavimai input'!J:J,'Pardavimai input'!$D:$D,'Pardavimai (Stat.dep.)'!$C83,'Pardavimai input'!$C:$C,'Pardavimai (Stat.dep.)'!$A83)</f>
        <v>0</v>
      </c>
      <c r="J83" s="72">
        <f>+SUMIFS('Pardavimai input'!K:K,'Pardavimai input'!$D:$D,'Pardavimai (Stat.dep.)'!$C83,'Pardavimai input'!$C:$C,'Pardavimai (Stat.dep.)'!$A83)</f>
        <v>0</v>
      </c>
      <c r="K83" s="72">
        <f>+SUMIFS('Pardavimai input'!L:L,'Pardavimai input'!$D:$D,'Pardavimai (Stat.dep.)'!$C83,'Pardavimai input'!$C:$C,'Pardavimai (Stat.dep.)'!$A83)</f>
        <v>0</v>
      </c>
      <c r="L83" s="72">
        <f>+SUMIFS('Pardavimai input'!M:M,'Pardavimai input'!$D:$D,'Pardavimai (Stat.dep.)'!$C83,'Pardavimai input'!$C:$C,'Pardavimai (Stat.dep.)'!$A83)</f>
        <v>0</v>
      </c>
      <c r="M83" s="72">
        <f>+SUMIFS('Pardavimai input'!N:N,'Pardavimai input'!$D:$D,'Pardavimai (Stat.dep.)'!$C83,'Pardavimai input'!$C:$C,'Pardavimai (Stat.dep.)'!$A83)</f>
        <v>0</v>
      </c>
      <c r="N83" s="72">
        <f>+SUMIFS('Pardavimai input'!O:O,'Pardavimai input'!$D:$D,'Pardavimai (Stat.dep.)'!$C83,'Pardavimai input'!$C:$C,'Pardavimai (Stat.dep.)'!$A83)</f>
        <v>0</v>
      </c>
      <c r="O83" s="72">
        <f>+SUMIFS('Pardavimai input'!P:P,'Pardavimai input'!$D:$D,'Pardavimai (Stat.dep.)'!$C83,'Pardavimai input'!$C:$C,'Pardavimai (Stat.dep.)'!$A83)</f>
        <v>0</v>
      </c>
      <c r="P83" s="72">
        <f>+SUMIFS('Pardavimai input'!Q:Q,'Pardavimai input'!$D:$D,'Pardavimai (Stat.dep.)'!$C83,'Pardavimai input'!$C:$C,'Pardavimai (Stat.dep.)'!$A83)</f>
        <v>0</v>
      </c>
      <c r="Q83" s="72">
        <f>+SUMIFS('Pardavimai input'!R:R,'Pardavimai input'!$D:$D,'Pardavimai (Stat.dep.)'!$C83,'Pardavimai input'!$C:$C,'Pardavimai (Stat.dep.)'!$A83)</f>
        <v>0</v>
      </c>
      <c r="R83" s="72">
        <f>+SUMIFS('Pardavimai input'!S:S,'Pardavimai input'!$D:$D,'Pardavimai (Stat.dep.)'!$C83,'Pardavimai input'!$C:$C,'Pardavimai (Stat.dep.)'!$A83)</f>
        <v>0</v>
      </c>
    </row>
    <row r="84" spans="1:18">
      <c r="A84" s="322" t="s">
        <v>305</v>
      </c>
      <c r="C84" s="325">
        <v>2030125000</v>
      </c>
      <c r="D84" s="322" t="s">
        <v>299</v>
      </c>
      <c r="E84" s="72">
        <f>+SUMIFS('Pardavimai input'!F:F,'Pardavimai input'!$D:$D,'Pardavimai (Stat.dep.)'!$C84,'Pardavimai input'!$C:$C,'Pardavimai (Stat.dep.)'!$A84)</f>
        <v>0</v>
      </c>
      <c r="F84" s="72">
        <f>+SUMIFS('Pardavimai input'!G:G,'Pardavimai input'!$D:$D,'Pardavimai (Stat.dep.)'!$C84,'Pardavimai input'!$C:$C,'Pardavimai (Stat.dep.)'!$A84)</f>
        <v>0</v>
      </c>
      <c r="G84" s="72">
        <f>+SUMIFS('Pardavimai input'!H:H,'Pardavimai input'!$D:$D,'Pardavimai (Stat.dep.)'!$C84,'Pardavimai input'!$C:$C,'Pardavimai (Stat.dep.)'!$A84)</f>
        <v>0</v>
      </c>
      <c r="H84" s="72">
        <f>+SUMIFS('Pardavimai input'!I:I,'Pardavimai input'!$D:$D,'Pardavimai (Stat.dep.)'!$C84,'Pardavimai input'!$C:$C,'Pardavimai (Stat.dep.)'!$A84)</f>
        <v>0</v>
      </c>
      <c r="I84" s="72">
        <f>+SUMIFS('Pardavimai input'!J:J,'Pardavimai input'!$D:$D,'Pardavimai (Stat.dep.)'!$C84,'Pardavimai input'!$C:$C,'Pardavimai (Stat.dep.)'!$A84)</f>
        <v>0</v>
      </c>
      <c r="J84" s="72">
        <f>+SUMIFS('Pardavimai input'!K:K,'Pardavimai input'!$D:$D,'Pardavimai (Stat.dep.)'!$C84,'Pardavimai input'!$C:$C,'Pardavimai (Stat.dep.)'!$A84)</f>
        <v>0</v>
      </c>
      <c r="K84" s="72">
        <f>+SUMIFS('Pardavimai input'!L:L,'Pardavimai input'!$D:$D,'Pardavimai (Stat.dep.)'!$C84,'Pardavimai input'!$C:$C,'Pardavimai (Stat.dep.)'!$A84)</f>
        <v>0</v>
      </c>
      <c r="L84" s="72">
        <f>+SUMIFS('Pardavimai input'!M:M,'Pardavimai input'!$D:$D,'Pardavimai (Stat.dep.)'!$C84,'Pardavimai input'!$C:$C,'Pardavimai (Stat.dep.)'!$A84)</f>
        <v>0</v>
      </c>
      <c r="M84" s="72">
        <f>+SUMIFS('Pardavimai input'!N:N,'Pardavimai input'!$D:$D,'Pardavimai (Stat.dep.)'!$C84,'Pardavimai input'!$C:$C,'Pardavimai (Stat.dep.)'!$A84)</f>
        <v>0</v>
      </c>
      <c r="N84" s="72">
        <f>+SUMIFS('Pardavimai input'!O:O,'Pardavimai input'!$D:$D,'Pardavimai (Stat.dep.)'!$C84,'Pardavimai input'!$C:$C,'Pardavimai (Stat.dep.)'!$A84)</f>
        <v>0</v>
      </c>
      <c r="O84" s="72">
        <f>+SUMIFS('Pardavimai input'!P:P,'Pardavimai input'!$D:$D,'Pardavimai (Stat.dep.)'!$C84,'Pardavimai input'!$C:$C,'Pardavimai (Stat.dep.)'!$A84)</f>
        <v>0</v>
      </c>
      <c r="P84" s="72">
        <f>+SUMIFS('Pardavimai input'!Q:Q,'Pardavimai input'!$D:$D,'Pardavimai (Stat.dep.)'!$C84,'Pardavimai input'!$C:$C,'Pardavimai (Stat.dep.)'!$A84)</f>
        <v>0</v>
      </c>
      <c r="Q84" s="72">
        <f>+SUMIFS('Pardavimai input'!R:R,'Pardavimai input'!$D:$D,'Pardavimai (Stat.dep.)'!$C84,'Pardavimai input'!$C:$C,'Pardavimai (Stat.dep.)'!$A84)</f>
        <v>0</v>
      </c>
      <c r="R84" s="72">
        <f>+SUMIFS('Pardavimai input'!S:S,'Pardavimai input'!$D:$D,'Pardavimai (Stat.dep.)'!$C84,'Pardavimai input'!$C:$C,'Pardavimai (Stat.dep.)'!$A84)</f>
        <v>0</v>
      </c>
    </row>
    <row r="85" spans="1:18">
      <c r="A85" s="322" t="s">
        <v>305</v>
      </c>
      <c r="C85" s="325">
        <v>2030127000</v>
      </c>
      <c r="D85" s="322" t="s">
        <v>300</v>
      </c>
      <c r="E85" s="72">
        <f>+SUMIFS('Pardavimai input'!F:F,'Pardavimai input'!$D:$D,'Pardavimai (Stat.dep.)'!$C85,'Pardavimai input'!$C:$C,'Pardavimai (Stat.dep.)'!$A85)</f>
        <v>0</v>
      </c>
      <c r="F85" s="72">
        <f>+SUMIFS('Pardavimai input'!G:G,'Pardavimai input'!$D:$D,'Pardavimai (Stat.dep.)'!$C85,'Pardavimai input'!$C:$C,'Pardavimai (Stat.dep.)'!$A85)</f>
        <v>0</v>
      </c>
      <c r="G85" s="72">
        <f>+SUMIFS('Pardavimai input'!H:H,'Pardavimai input'!$D:$D,'Pardavimai (Stat.dep.)'!$C85,'Pardavimai input'!$C:$C,'Pardavimai (Stat.dep.)'!$A85)</f>
        <v>0</v>
      </c>
      <c r="H85" s="72">
        <f>+SUMIFS('Pardavimai input'!I:I,'Pardavimai input'!$D:$D,'Pardavimai (Stat.dep.)'!$C85,'Pardavimai input'!$C:$C,'Pardavimai (Stat.dep.)'!$A85)</f>
        <v>0</v>
      </c>
      <c r="I85" s="72">
        <f>+SUMIFS('Pardavimai input'!J:J,'Pardavimai input'!$D:$D,'Pardavimai (Stat.dep.)'!$C85,'Pardavimai input'!$C:$C,'Pardavimai (Stat.dep.)'!$A85)</f>
        <v>0</v>
      </c>
      <c r="J85" s="72">
        <f>+SUMIFS('Pardavimai input'!K:K,'Pardavimai input'!$D:$D,'Pardavimai (Stat.dep.)'!$C85,'Pardavimai input'!$C:$C,'Pardavimai (Stat.dep.)'!$A85)</f>
        <v>0</v>
      </c>
      <c r="K85" s="72">
        <f>+SUMIFS('Pardavimai input'!L:L,'Pardavimai input'!$D:$D,'Pardavimai (Stat.dep.)'!$C85,'Pardavimai input'!$C:$C,'Pardavimai (Stat.dep.)'!$A85)</f>
        <v>0</v>
      </c>
      <c r="L85" s="72">
        <f>+SUMIFS('Pardavimai input'!M:M,'Pardavimai input'!$D:$D,'Pardavimai (Stat.dep.)'!$C85,'Pardavimai input'!$C:$C,'Pardavimai (Stat.dep.)'!$A85)</f>
        <v>0</v>
      </c>
      <c r="M85" s="72">
        <f>+SUMIFS('Pardavimai input'!N:N,'Pardavimai input'!$D:$D,'Pardavimai (Stat.dep.)'!$C85,'Pardavimai input'!$C:$C,'Pardavimai (Stat.dep.)'!$A85)</f>
        <v>0</v>
      </c>
      <c r="N85" s="72">
        <f>+SUMIFS('Pardavimai input'!O:O,'Pardavimai input'!$D:$D,'Pardavimai (Stat.dep.)'!$C85,'Pardavimai input'!$C:$C,'Pardavimai (Stat.dep.)'!$A85)</f>
        <v>0</v>
      </c>
      <c r="O85" s="72">
        <f>+SUMIFS('Pardavimai input'!P:P,'Pardavimai input'!$D:$D,'Pardavimai (Stat.dep.)'!$C85,'Pardavimai input'!$C:$C,'Pardavimai (Stat.dep.)'!$A85)</f>
        <v>0</v>
      </c>
      <c r="P85" s="72">
        <f>+SUMIFS('Pardavimai input'!Q:Q,'Pardavimai input'!$D:$D,'Pardavimai (Stat.dep.)'!$C85,'Pardavimai input'!$C:$C,'Pardavimai (Stat.dep.)'!$A85)</f>
        <v>0</v>
      </c>
      <c r="Q85" s="72">
        <f>+SUMIFS('Pardavimai input'!R:R,'Pardavimai input'!$D:$D,'Pardavimai (Stat.dep.)'!$C85,'Pardavimai input'!$C:$C,'Pardavimai (Stat.dep.)'!$A85)</f>
        <v>0</v>
      </c>
      <c r="R85" s="72">
        <f>+SUMIFS('Pardavimai input'!S:S,'Pardavimai input'!$D:$D,'Pardavimai (Stat.dep.)'!$C85,'Pardavimai input'!$C:$C,'Pardavimai (Stat.dep.)'!$A85)</f>
        <v>0</v>
      </c>
    </row>
    <row r="86" spans="1:18">
      <c r="A86" s="322" t="s">
        <v>305</v>
      </c>
      <c r="C86" s="325">
        <v>2030129000</v>
      </c>
      <c r="D86" s="322" t="s">
        <v>301</v>
      </c>
      <c r="E86" s="72">
        <f>+SUMIFS('Pardavimai input'!F:F,'Pardavimai input'!$D:$D,'Pardavimai (Stat.dep.)'!$C86,'Pardavimai input'!$C:$C,'Pardavimai (Stat.dep.)'!$A86)</f>
        <v>0</v>
      </c>
      <c r="F86" s="72">
        <f>+SUMIFS('Pardavimai input'!G:G,'Pardavimai input'!$D:$D,'Pardavimai (Stat.dep.)'!$C86,'Pardavimai input'!$C:$C,'Pardavimai (Stat.dep.)'!$A86)</f>
        <v>0</v>
      </c>
      <c r="G86" s="72">
        <f>+SUMIFS('Pardavimai input'!H:H,'Pardavimai input'!$D:$D,'Pardavimai (Stat.dep.)'!$C86,'Pardavimai input'!$C:$C,'Pardavimai (Stat.dep.)'!$A86)</f>
        <v>0</v>
      </c>
      <c r="H86" s="72">
        <f>+SUMIFS('Pardavimai input'!I:I,'Pardavimai input'!$D:$D,'Pardavimai (Stat.dep.)'!$C86,'Pardavimai input'!$C:$C,'Pardavimai (Stat.dep.)'!$A86)</f>
        <v>0</v>
      </c>
      <c r="I86" s="72">
        <f>+SUMIFS('Pardavimai input'!J:J,'Pardavimai input'!$D:$D,'Pardavimai (Stat.dep.)'!$C86,'Pardavimai input'!$C:$C,'Pardavimai (Stat.dep.)'!$A86)</f>
        <v>0</v>
      </c>
      <c r="J86" s="72">
        <f>+SUMIFS('Pardavimai input'!K:K,'Pardavimai input'!$D:$D,'Pardavimai (Stat.dep.)'!$C86,'Pardavimai input'!$C:$C,'Pardavimai (Stat.dep.)'!$A86)</f>
        <v>0</v>
      </c>
      <c r="K86" s="72">
        <f>+SUMIFS('Pardavimai input'!L:L,'Pardavimai input'!$D:$D,'Pardavimai (Stat.dep.)'!$C86,'Pardavimai input'!$C:$C,'Pardavimai (Stat.dep.)'!$A86)</f>
        <v>0</v>
      </c>
      <c r="L86" s="72">
        <f>+SUMIFS('Pardavimai input'!M:M,'Pardavimai input'!$D:$D,'Pardavimai (Stat.dep.)'!$C86,'Pardavimai input'!$C:$C,'Pardavimai (Stat.dep.)'!$A86)</f>
        <v>0</v>
      </c>
      <c r="M86" s="72">
        <f>+SUMIFS('Pardavimai input'!N:N,'Pardavimai input'!$D:$D,'Pardavimai (Stat.dep.)'!$C86,'Pardavimai input'!$C:$C,'Pardavimai (Stat.dep.)'!$A86)</f>
        <v>0</v>
      </c>
      <c r="N86" s="72">
        <f>+SUMIFS('Pardavimai input'!O:O,'Pardavimai input'!$D:$D,'Pardavimai (Stat.dep.)'!$C86,'Pardavimai input'!$C:$C,'Pardavimai (Stat.dep.)'!$A86)</f>
        <v>0</v>
      </c>
      <c r="O86" s="72">
        <f>+SUMIFS('Pardavimai input'!P:P,'Pardavimai input'!$D:$D,'Pardavimai (Stat.dep.)'!$C86,'Pardavimai input'!$C:$C,'Pardavimai (Stat.dep.)'!$A86)</f>
        <v>0</v>
      </c>
      <c r="P86" s="72">
        <f>+SUMIFS('Pardavimai input'!Q:Q,'Pardavimai input'!$D:$D,'Pardavimai (Stat.dep.)'!$C86,'Pardavimai input'!$C:$C,'Pardavimai (Stat.dep.)'!$A86)</f>
        <v>0</v>
      </c>
      <c r="Q86" s="72">
        <f>+SUMIFS('Pardavimai input'!R:R,'Pardavimai input'!$D:$D,'Pardavimai (Stat.dep.)'!$C86,'Pardavimai input'!$C:$C,'Pardavimai (Stat.dep.)'!$A86)</f>
        <v>0</v>
      </c>
      <c r="R86" s="72">
        <f>+SUMIFS('Pardavimai input'!S:S,'Pardavimai input'!$D:$D,'Pardavimai (Stat.dep.)'!$C86,'Pardavimai input'!$C:$C,'Pardavimai (Stat.dep.)'!$A86)</f>
        <v>0</v>
      </c>
    </row>
    <row r="87" spans="1:18">
      <c r="A87" s="322" t="s">
        <v>305</v>
      </c>
      <c r="C87" s="325">
        <v>2030221500</v>
      </c>
      <c r="D87" s="322" t="s">
        <v>302</v>
      </c>
      <c r="E87" s="72">
        <f>+SUMIFS('Pardavimai input'!F:F,'Pardavimai input'!$D:$D,'Pardavimai (Stat.dep.)'!$C87,'Pardavimai input'!$C:$C,'Pardavimai (Stat.dep.)'!$A87)</f>
        <v>0</v>
      </c>
      <c r="F87" s="72">
        <f>+SUMIFS('Pardavimai input'!G:G,'Pardavimai input'!$D:$D,'Pardavimai (Stat.dep.)'!$C87,'Pardavimai input'!$C:$C,'Pardavimai (Stat.dep.)'!$A87)</f>
        <v>0</v>
      </c>
      <c r="G87" s="72">
        <f>+SUMIFS('Pardavimai input'!H:H,'Pardavimai input'!$D:$D,'Pardavimai (Stat.dep.)'!$C87,'Pardavimai input'!$C:$C,'Pardavimai (Stat.dep.)'!$A87)</f>
        <v>0</v>
      </c>
      <c r="H87" s="72">
        <f>+SUMIFS('Pardavimai input'!I:I,'Pardavimai input'!$D:$D,'Pardavimai (Stat.dep.)'!$C87,'Pardavimai input'!$C:$C,'Pardavimai (Stat.dep.)'!$A87)</f>
        <v>0</v>
      </c>
      <c r="I87" s="72">
        <f>+SUMIFS('Pardavimai input'!J:J,'Pardavimai input'!$D:$D,'Pardavimai (Stat.dep.)'!$C87,'Pardavimai input'!$C:$C,'Pardavimai (Stat.dep.)'!$A87)</f>
        <v>0</v>
      </c>
      <c r="J87" s="72">
        <f>+SUMIFS('Pardavimai input'!K:K,'Pardavimai input'!$D:$D,'Pardavimai (Stat.dep.)'!$C87,'Pardavimai input'!$C:$C,'Pardavimai (Stat.dep.)'!$A87)</f>
        <v>0</v>
      </c>
      <c r="K87" s="72">
        <f>+SUMIFS('Pardavimai input'!L:L,'Pardavimai input'!$D:$D,'Pardavimai (Stat.dep.)'!$C87,'Pardavimai input'!$C:$C,'Pardavimai (Stat.dep.)'!$A87)</f>
        <v>0</v>
      </c>
      <c r="L87" s="72">
        <f>+SUMIFS('Pardavimai input'!M:M,'Pardavimai input'!$D:$D,'Pardavimai (Stat.dep.)'!$C87,'Pardavimai input'!$C:$C,'Pardavimai (Stat.dep.)'!$A87)</f>
        <v>0</v>
      </c>
      <c r="M87" s="72">
        <f>+SUMIFS('Pardavimai input'!N:N,'Pardavimai input'!$D:$D,'Pardavimai (Stat.dep.)'!$C87,'Pardavimai input'!$C:$C,'Pardavimai (Stat.dep.)'!$A87)</f>
        <v>0</v>
      </c>
      <c r="N87" s="72">
        <f>+SUMIFS('Pardavimai input'!O:O,'Pardavimai input'!$D:$D,'Pardavimai (Stat.dep.)'!$C87,'Pardavimai input'!$C:$C,'Pardavimai (Stat.dep.)'!$A87)</f>
        <v>0</v>
      </c>
      <c r="O87" s="72">
        <f>+SUMIFS('Pardavimai input'!P:P,'Pardavimai input'!$D:$D,'Pardavimai (Stat.dep.)'!$C87,'Pardavimai input'!$C:$C,'Pardavimai (Stat.dep.)'!$A87)</f>
        <v>0</v>
      </c>
      <c r="P87" s="72">
        <f>+SUMIFS('Pardavimai input'!Q:Q,'Pardavimai input'!$D:$D,'Pardavimai (Stat.dep.)'!$C87,'Pardavimai input'!$C:$C,'Pardavimai (Stat.dep.)'!$A87)</f>
        <v>0</v>
      </c>
      <c r="Q87" s="72">
        <f>+SUMIFS('Pardavimai input'!R:R,'Pardavimai input'!$D:$D,'Pardavimai (Stat.dep.)'!$C87,'Pardavimai input'!$C:$C,'Pardavimai (Stat.dep.)'!$A87)</f>
        <v>0</v>
      </c>
      <c r="R87" s="72">
        <f>+SUMIFS('Pardavimai input'!S:S,'Pardavimai input'!$D:$D,'Pardavimai (Stat.dep.)'!$C87,'Pardavimai input'!$C:$C,'Pardavimai (Stat.dep.)'!$A87)</f>
        <v>0</v>
      </c>
    </row>
    <row r="88" spans="1:18">
      <c r="A88" s="322" t="s">
        <v>305</v>
      </c>
      <c r="C88" s="325">
        <v>2030225300</v>
      </c>
      <c r="D88" s="322" t="s">
        <v>1563</v>
      </c>
      <c r="E88" s="72">
        <f>+SUMIFS('Pardavimai input'!F:F,'Pardavimai input'!$D:$D,'Pardavimai (Stat.dep.)'!$C88,'Pardavimai input'!$C:$C,'Pardavimai (Stat.dep.)'!$A88)</f>
        <v>0</v>
      </c>
      <c r="F88" s="72">
        <f>+SUMIFS('Pardavimai input'!G:G,'Pardavimai input'!$D:$D,'Pardavimai (Stat.dep.)'!$C88,'Pardavimai input'!$C:$C,'Pardavimai (Stat.dep.)'!$A88)</f>
        <v>0</v>
      </c>
      <c r="G88" s="72">
        <f>+SUMIFS('Pardavimai input'!H:H,'Pardavimai input'!$D:$D,'Pardavimai (Stat.dep.)'!$C88,'Pardavimai input'!$C:$C,'Pardavimai (Stat.dep.)'!$A88)</f>
        <v>0</v>
      </c>
      <c r="H88" s="72">
        <f>+SUMIFS('Pardavimai input'!I:I,'Pardavimai input'!$D:$D,'Pardavimai (Stat.dep.)'!$C88,'Pardavimai input'!$C:$C,'Pardavimai (Stat.dep.)'!$A88)</f>
        <v>0</v>
      </c>
      <c r="I88" s="72">
        <f>+SUMIFS('Pardavimai input'!J:J,'Pardavimai input'!$D:$D,'Pardavimai (Stat.dep.)'!$C88,'Pardavimai input'!$C:$C,'Pardavimai (Stat.dep.)'!$A88)</f>
        <v>0</v>
      </c>
      <c r="J88" s="72">
        <f>+SUMIFS('Pardavimai input'!K:K,'Pardavimai input'!$D:$D,'Pardavimai (Stat.dep.)'!$C88,'Pardavimai input'!$C:$C,'Pardavimai (Stat.dep.)'!$A88)</f>
        <v>0</v>
      </c>
      <c r="K88" s="72">
        <f>+SUMIFS('Pardavimai input'!L:L,'Pardavimai input'!$D:$D,'Pardavimai (Stat.dep.)'!$C88,'Pardavimai input'!$C:$C,'Pardavimai (Stat.dep.)'!$A88)</f>
        <v>0</v>
      </c>
      <c r="L88" s="72">
        <f>+SUMIFS('Pardavimai input'!M:M,'Pardavimai input'!$D:$D,'Pardavimai (Stat.dep.)'!$C88,'Pardavimai input'!$C:$C,'Pardavimai (Stat.dep.)'!$A88)</f>
        <v>0</v>
      </c>
      <c r="M88" s="72">
        <f>+SUMIFS('Pardavimai input'!N:N,'Pardavimai input'!$D:$D,'Pardavimai (Stat.dep.)'!$C88,'Pardavimai input'!$C:$C,'Pardavimai (Stat.dep.)'!$A88)</f>
        <v>0</v>
      </c>
      <c r="N88" s="72">
        <f>+SUMIFS('Pardavimai input'!O:O,'Pardavimai input'!$D:$D,'Pardavimai (Stat.dep.)'!$C88,'Pardavimai input'!$C:$C,'Pardavimai (Stat.dep.)'!$A88)</f>
        <v>0</v>
      </c>
      <c r="O88" s="72">
        <f>+SUMIFS('Pardavimai input'!P:P,'Pardavimai input'!$D:$D,'Pardavimai (Stat.dep.)'!$C88,'Pardavimai input'!$C:$C,'Pardavimai (Stat.dep.)'!$A88)</f>
        <v>0</v>
      </c>
      <c r="P88" s="72">
        <f>+SUMIFS('Pardavimai input'!Q:Q,'Pardavimai input'!$D:$D,'Pardavimai (Stat.dep.)'!$C88,'Pardavimai input'!$C:$C,'Pardavimai (Stat.dep.)'!$A88)</f>
        <v>0</v>
      </c>
      <c r="Q88" s="72">
        <f>+SUMIFS('Pardavimai input'!R:R,'Pardavimai input'!$D:$D,'Pardavimai (Stat.dep.)'!$C88,'Pardavimai input'!$C:$C,'Pardavimai (Stat.dep.)'!$A88)</f>
        <v>0</v>
      </c>
      <c r="R88" s="72">
        <f>+SUMIFS('Pardavimai input'!S:S,'Pardavimai input'!$D:$D,'Pardavimai (Stat.dep.)'!$C88,'Pardavimai input'!$C:$C,'Pardavimai (Stat.dep.)'!$A88)</f>
        <v>0</v>
      </c>
    </row>
    <row r="89" spans="1:18">
      <c r="A89" s="322" t="s">
        <v>305</v>
      </c>
      <c r="C89" s="325">
        <v>2030225500</v>
      </c>
      <c r="D89" s="322" t="s">
        <v>1564</v>
      </c>
      <c r="E89" s="72">
        <f>+SUMIFS('Pardavimai input'!F:F,'Pardavimai input'!$D:$D,'Pardavimai (Stat.dep.)'!$C89,'Pardavimai input'!$C:$C,'Pardavimai (Stat.dep.)'!$A89)</f>
        <v>0</v>
      </c>
      <c r="F89" s="72">
        <f>+SUMIFS('Pardavimai input'!G:G,'Pardavimai input'!$D:$D,'Pardavimai (Stat.dep.)'!$C89,'Pardavimai input'!$C:$C,'Pardavimai (Stat.dep.)'!$A89)</f>
        <v>0</v>
      </c>
      <c r="G89" s="72">
        <f>+SUMIFS('Pardavimai input'!H:H,'Pardavimai input'!$D:$D,'Pardavimai (Stat.dep.)'!$C89,'Pardavimai input'!$C:$C,'Pardavimai (Stat.dep.)'!$A89)</f>
        <v>0</v>
      </c>
      <c r="H89" s="72">
        <f>+SUMIFS('Pardavimai input'!I:I,'Pardavimai input'!$D:$D,'Pardavimai (Stat.dep.)'!$C89,'Pardavimai input'!$C:$C,'Pardavimai (Stat.dep.)'!$A89)</f>
        <v>0</v>
      </c>
      <c r="I89" s="72">
        <f>+SUMIFS('Pardavimai input'!J:J,'Pardavimai input'!$D:$D,'Pardavimai (Stat.dep.)'!$C89,'Pardavimai input'!$C:$C,'Pardavimai (Stat.dep.)'!$A89)</f>
        <v>0</v>
      </c>
      <c r="J89" s="72">
        <f>+SUMIFS('Pardavimai input'!K:K,'Pardavimai input'!$D:$D,'Pardavimai (Stat.dep.)'!$C89,'Pardavimai input'!$C:$C,'Pardavimai (Stat.dep.)'!$A89)</f>
        <v>0</v>
      </c>
      <c r="K89" s="72">
        <f>+SUMIFS('Pardavimai input'!L:L,'Pardavimai input'!$D:$D,'Pardavimai (Stat.dep.)'!$C89,'Pardavimai input'!$C:$C,'Pardavimai (Stat.dep.)'!$A89)</f>
        <v>0</v>
      </c>
      <c r="L89" s="72">
        <f>+SUMIFS('Pardavimai input'!M:M,'Pardavimai input'!$D:$D,'Pardavimai (Stat.dep.)'!$C89,'Pardavimai input'!$C:$C,'Pardavimai (Stat.dep.)'!$A89)</f>
        <v>0</v>
      </c>
      <c r="M89" s="72">
        <f>+SUMIFS('Pardavimai input'!N:N,'Pardavimai input'!$D:$D,'Pardavimai (Stat.dep.)'!$C89,'Pardavimai input'!$C:$C,'Pardavimai (Stat.dep.)'!$A89)</f>
        <v>0</v>
      </c>
      <c r="N89" s="72">
        <f>+SUMIFS('Pardavimai input'!O:O,'Pardavimai input'!$D:$D,'Pardavimai (Stat.dep.)'!$C89,'Pardavimai input'!$C:$C,'Pardavimai (Stat.dep.)'!$A89)</f>
        <v>0</v>
      </c>
      <c r="O89" s="72">
        <f>+SUMIFS('Pardavimai input'!P:P,'Pardavimai input'!$D:$D,'Pardavimai (Stat.dep.)'!$C89,'Pardavimai input'!$C:$C,'Pardavimai (Stat.dep.)'!$A89)</f>
        <v>0</v>
      </c>
      <c r="P89" s="72">
        <f>+SUMIFS('Pardavimai input'!Q:Q,'Pardavimai input'!$D:$D,'Pardavimai (Stat.dep.)'!$C89,'Pardavimai input'!$C:$C,'Pardavimai (Stat.dep.)'!$A89)</f>
        <v>0</v>
      </c>
      <c r="Q89" s="72">
        <f>+SUMIFS('Pardavimai input'!R:R,'Pardavimai input'!$D:$D,'Pardavimai (Stat.dep.)'!$C89,'Pardavimai input'!$C:$C,'Pardavimai (Stat.dep.)'!$A89)</f>
        <v>0</v>
      </c>
      <c r="R89" s="72">
        <f>+SUMIFS('Pardavimai input'!S:S,'Pardavimai input'!$D:$D,'Pardavimai (Stat.dep.)'!$C89,'Pardavimai input'!$C:$C,'Pardavimai (Stat.dep.)'!$A89)</f>
        <v>0</v>
      </c>
    </row>
    <row r="90" spans="1:18">
      <c r="A90" s="322" t="s">
        <v>305</v>
      </c>
      <c r="C90" s="325">
        <v>2041100000</v>
      </c>
      <c r="D90" s="322" t="s">
        <v>1568</v>
      </c>
      <c r="E90" s="72">
        <f>+SUMIFS('Pardavimai input'!F:F,'Pardavimai input'!$D:$D,'Pardavimai (Stat.dep.)'!$C90,'Pardavimai input'!$C:$C,'Pardavimai (Stat.dep.)'!$A90)</f>
        <v>0</v>
      </c>
      <c r="F90" s="72">
        <f>+SUMIFS('Pardavimai input'!G:G,'Pardavimai input'!$D:$D,'Pardavimai (Stat.dep.)'!$C90,'Pardavimai input'!$C:$C,'Pardavimai (Stat.dep.)'!$A90)</f>
        <v>0</v>
      </c>
      <c r="G90" s="72">
        <f>+SUMIFS('Pardavimai input'!H:H,'Pardavimai input'!$D:$D,'Pardavimai (Stat.dep.)'!$C90,'Pardavimai input'!$C:$C,'Pardavimai (Stat.dep.)'!$A90)</f>
        <v>0</v>
      </c>
      <c r="H90" s="72">
        <f>+SUMIFS('Pardavimai input'!I:I,'Pardavimai input'!$D:$D,'Pardavimai (Stat.dep.)'!$C90,'Pardavimai input'!$C:$C,'Pardavimai (Stat.dep.)'!$A90)</f>
        <v>0</v>
      </c>
      <c r="I90" s="72">
        <f>+SUMIFS('Pardavimai input'!J:J,'Pardavimai input'!$D:$D,'Pardavimai (Stat.dep.)'!$C90,'Pardavimai input'!$C:$C,'Pardavimai (Stat.dep.)'!$A90)</f>
        <v>0</v>
      </c>
      <c r="J90" s="72">
        <f>+SUMIFS('Pardavimai input'!K:K,'Pardavimai input'!$D:$D,'Pardavimai (Stat.dep.)'!$C90,'Pardavimai input'!$C:$C,'Pardavimai (Stat.dep.)'!$A90)</f>
        <v>0</v>
      </c>
      <c r="K90" s="72">
        <f>+SUMIFS('Pardavimai input'!L:L,'Pardavimai input'!$D:$D,'Pardavimai (Stat.dep.)'!$C90,'Pardavimai input'!$C:$C,'Pardavimai (Stat.dep.)'!$A90)</f>
        <v>0</v>
      </c>
      <c r="L90" s="72">
        <f>+SUMIFS('Pardavimai input'!M:M,'Pardavimai input'!$D:$D,'Pardavimai (Stat.dep.)'!$C90,'Pardavimai input'!$C:$C,'Pardavimai (Stat.dep.)'!$A90)</f>
        <v>0</v>
      </c>
      <c r="M90" s="72">
        <f>+SUMIFS('Pardavimai input'!N:N,'Pardavimai input'!$D:$D,'Pardavimai (Stat.dep.)'!$C90,'Pardavimai input'!$C:$C,'Pardavimai (Stat.dep.)'!$A90)</f>
        <v>0</v>
      </c>
      <c r="N90" s="72">
        <f>+SUMIFS('Pardavimai input'!O:O,'Pardavimai input'!$D:$D,'Pardavimai (Stat.dep.)'!$C90,'Pardavimai input'!$C:$C,'Pardavimai (Stat.dep.)'!$A90)</f>
        <v>0</v>
      </c>
      <c r="O90" s="72">
        <f>+SUMIFS('Pardavimai input'!P:P,'Pardavimai input'!$D:$D,'Pardavimai (Stat.dep.)'!$C90,'Pardavimai input'!$C:$C,'Pardavimai (Stat.dep.)'!$A90)</f>
        <v>0</v>
      </c>
      <c r="P90" s="72">
        <f>+SUMIFS('Pardavimai input'!Q:Q,'Pardavimai input'!$D:$D,'Pardavimai (Stat.dep.)'!$C90,'Pardavimai input'!$C:$C,'Pardavimai (Stat.dep.)'!$A90)</f>
        <v>0</v>
      </c>
      <c r="Q90" s="72">
        <f>+SUMIFS('Pardavimai input'!R:R,'Pardavimai input'!$D:$D,'Pardavimai (Stat.dep.)'!$C90,'Pardavimai input'!$C:$C,'Pardavimai (Stat.dep.)'!$A90)</f>
        <v>0</v>
      </c>
      <c r="R90" s="72">
        <f>+SUMIFS('Pardavimai input'!S:S,'Pardavimai input'!$D:$D,'Pardavimai (Stat.dep.)'!$C90,'Pardavimai input'!$C:$C,'Pardavimai (Stat.dep.)'!$A90)</f>
        <v>0</v>
      </c>
    </row>
    <row r="91" spans="1:18">
      <c r="A91" s="322" t="s">
        <v>305</v>
      </c>
      <c r="C91" s="325">
        <v>2041209000</v>
      </c>
      <c r="D91" s="322" t="s">
        <v>1569</v>
      </c>
      <c r="E91" s="72">
        <f>+SUMIFS('Pardavimai input'!F:F,'Pardavimai input'!$D:$D,'Pardavimai (Stat.dep.)'!$C91,'Pardavimai input'!$C:$C,'Pardavimai (Stat.dep.)'!$A91)</f>
        <v>0</v>
      </c>
      <c r="F91" s="72">
        <f>+SUMIFS('Pardavimai input'!G:G,'Pardavimai input'!$D:$D,'Pardavimai (Stat.dep.)'!$C91,'Pardavimai input'!$C:$C,'Pardavimai (Stat.dep.)'!$A91)</f>
        <v>0</v>
      </c>
      <c r="G91" s="72">
        <f>+SUMIFS('Pardavimai input'!H:H,'Pardavimai input'!$D:$D,'Pardavimai (Stat.dep.)'!$C91,'Pardavimai input'!$C:$C,'Pardavimai (Stat.dep.)'!$A91)</f>
        <v>0</v>
      </c>
      <c r="H91" s="72">
        <f>+SUMIFS('Pardavimai input'!I:I,'Pardavimai input'!$D:$D,'Pardavimai (Stat.dep.)'!$C91,'Pardavimai input'!$C:$C,'Pardavimai (Stat.dep.)'!$A91)</f>
        <v>0</v>
      </c>
      <c r="I91" s="72">
        <f>+SUMIFS('Pardavimai input'!J:J,'Pardavimai input'!$D:$D,'Pardavimai (Stat.dep.)'!$C91,'Pardavimai input'!$C:$C,'Pardavimai (Stat.dep.)'!$A91)</f>
        <v>0</v>
      </c>
      <c r="J91" s="72">
        <f>+SUMIFS('Pardavimai input'!K:K,'Pardavimai input'!$D:$D,'Pardavimai (Stat.dep.)'!$C91,'Pardavimai input'!$C:$C,'Pardavimai (Stat.dep.)'!$A91)</f>
        <v>0</v>
      </c>
      <c r="K91" s="72">
        <f>+SUMIFS('Pardavimai input'!L:L,'Pardavimai input'!$D:$D,'Pardavimai (Stat.dep.)'!$C91,'Pardavimai input'!$C:$C,'Pardavimai (Stat.dep.)'!$A91)</f>
        <v>0</v>
      </c>
      <c r="L91" s="72">
        <f>+SUMIFS('Pardavimai input'!M:M,'Pardavimai input'!$D:$D,'Pardavimai (Stat.dep.)'!$C91,'Pardavimai input'!$C:$C,'Pardavimai (Stat.dep.)'!$A91)</f>
        <v>0</v>
      </c>
      <c r="M91" s="72">
        <f>+SUMIFS('Pardavimai input'!N:N,'Pardavimai input'!$D:$D,'Pardavimai (Stat.dep.)'!$C91,'Pardavimai input'!$C:$C,'Pardavimai (Stat.dep.)'!$A91)</f>
        <v>0</v>
      </c>
      <c r="N91" s="72">
        <f>+SUMIFS('Pardavimai input'!O:O,'Pardavimai input'!$D:$D,'Pardavimai (Stat.dep.)'!$C91,'Pardavimai input'!$C:$C,'Pardavimai (Stat.dep.)'!$A91)</f>
        <v>0</v>
      </c>
      <c r="O91" s="72">
        <f>+SUMIFS('Pardavimai input'!P:P,'Pardavimai input'!$D:$D,'Pardavimai (Stat.dep.)'!$C91,'Pardavimai input'!$C:$C,'Pardavimai (Stat.dep.)'!$A91)</f>
        <v>0</v>
      </c>
      <c r="P91" s="72">
        <f>+SUMIFS('Pardavimai input'!Q:Q,'Pardavimai input'!$D:$D,'Pardavimai (Stat.dep.)'!$C91,'Pardavimai input'!$C:$C,'Pardavimai (Stat.dep.)'!$A91)</f>
        <v>0</v>
      </c>
      <c r="Q91" s="72">
        <f>+SUMIFS('Pardavimai input'!R:R,'Pardavimai input'!$D:$D,'Pardavimai (Stat.dep.)'!$C91,'Pardavimai input'!$C:$C,'Pardavimai (Stat.dep.)'!$A91)</f>
        <v>0</v>
      </c>
      <c r="R91" s="72">
        <f>+SUMIFS('Pardavimai input'!S:S,'Pardavimai input'!$D:$D,'Pardavimai (Stat.dep.)'!$C91,'Pardavimai input'!$C:$C,'Pardavimai (Stat.dep.)'!$A91)</f>
        <v>0</v>
      </c>
    </row>
    <row r="92" spans="1:18">
      <c r="A92" s="322" t="s">
        <v>305</v>
      </c>
      <c r="C92" s="325">
        <v>2041312000</v>
      </c>
      <c r="D92" s="322" t="s">
        <v>1570</v>
      </c>
      <c r="E92" s="72">
        <f>+SUMIFS('Pardavimai input'!F:F,'Pardavimai input'!$D:$D,'Pardavimai (Stat.dep.)'!$C92,'Pardavimai input'!$C:$C,'Pardavimai (Stat.dep.)'!$A92)</f>
        <v>0</v>
      </c>
      <c r="F92" s="72">
        <f>+SUMIFS('Pardavimai input'!G:G,'Pardavimai input'!$D:$D,'Pardavimai (Stat.dep.)'!$C92,'Pardavimai input'!$C:$C,'Pardavimai (Stat.dep.)'!$A92)</f>
        <v>0</v>
      </c>
      <c r="G92" s="72">
        <f>+SUMIFS('Pardavimai input'!H:H,'Pardavimai input'!$D:$D,'Pardavimai (Stat.dep.)'!$C92,'Pardavimai input'!$C:$C,'Pardavimai (Stat.dep.)'!$A92)</f>
        <v>0</v>
      </c>
      <c r="H92" s="72">
        <f>+SUMIFS('Pardavimai input'!I:I,'Pardavimai input'!$D:$D,'Pardavimai (Stat.dep.)'!$C92,'Pardavimai input'!$C:$C,'Pardavimai (Stat.dep.)'!$A92)</f>
        <v>0</v>
      </c>
      <c r="I92" s="72">
        <f>+SUMIFS('Pardavimai input'!J:J,'Pardavimai input'!$D:$D,'Pardavimai (Stat.dep.)'!$C92,'Pardavimai input'!$C:$C,'Pardavimai (Stat.dep.)'!$A92)</f>
        <v>0</v>
      </c>
      <c r="J92" s="72">
        <f>+SUMIFS('Pardavimai input'!K:K,'Pardavimai input'!$D:$D,'Pardavimai (Stat.dep.)'!$C92,'Pardavimai input'!$C:$C,'Pardavimai (Stat.dep.)'!$A92)</f>
        <v>0</v>
      </c>
      <c r="K92" s="72">
        <f>+SUMIFS('Pardavimai input'!L:L,'Pardavimai input'!$D:$D,'Pardavimai (Stat.dep.)'!$C92,'Pardavimai input'!$C:$C,'Pardavimai (Stat.dep.)'!$A92)</f>
        <v>0</v>
      </c>
      <c r="L92" s="72">
        <f>+SUMIFS('Pardavimai input'!M:M,'Pardavimai input'!$D:$D,'Pardavimai (Stat.dep.)'!$C92,'Pardavimai input'!$C:$C,'Pardavimai (Stat.dep.)'!$A92)</f>
        <v>0</v>
      </c>
      <c r="M92" s="72">
        <f>+SUMIFS('Pardavimai input'!N:N,'Pardavimai input'!$D:$D,'Pardavimai (Stat.dep.)'!$C92,'Pardavimai input'!$C:$C,'Pardavimai (Stat.dep.)'!$A92)</f>
        <v>0</v>
      </c>
      <c r="N92" s="72">
        <f>+SUMIFS('Pardavimai input'!O:O,'Pardavimai input'!$D:$D,'Pardavimai (Stat.dep.)'!$C92,'Pardavimai input'!$C:$C,'Pardavimai (Stat.dep.)'!$A92)</f>
        <v>0</v>
      </c>
      <c r="O92" s="72">
        <f>+SUMIFS('Pardavimai input'!P:P,'Pardavimai input'!$D:$D,'Pardavimai (Stat.dep.)'!$C92,'Pardavimai input'!$C:$C,'Pardavimai (Stat.dep.)'!$A92)</f>
        <v>0</v>
      </c>
      <c r="P92" s="72">
        <f>+SUMIFS('Pardavimai input'!Q:Q,'Pardavimai input'!$D:$D,'Pardavimai (Stat.dep.)'!$C92,'Pardavimai input'!$C:$C,'Pardavimai (Stat.dep.)'!$A92)</f>
        <v>0</v>
      </c>
      <c r="Q92" s="72">
        <f>+SUMIFS('Pardavimai input'!R:R,'Pardavimai input'!$D:$D,'Pardavimai (Stat.dep.)'!$C92,'Pardavimai input'!$C:$C,'Pardavimai (Stat.dep.)'!$A92)</f>
        <v>0</v>
      </c>
      <c r="R92" s="72">
        <f>+SUMIFS('Pardavimai input'!S:S,'Pardavimai input'!$D:$D,'Pardavimai (Stat.dep.)'!$C92,'Pardavimai input'!$C:$C,'Pardavimai (Stat.dep.)'!$A92)</f>
        <v>0</v>
      </c>
    </row>
    <row r="93" spans="1:18">
      <c r="A93" s="322" t="s">
        <v>305</v>
      </c>
      <c r="C93" s="325">
        <v>2041315000</v>
      </c>
      <c r="D93" s="322" t="s">
        <v>1571</v>
      </c>
      <c r="E93" s="72">
        <f>+SUMIFS('Pardavimai input'!F:F,'Pardavimai input'!$D:$D,'Pardavimai (Stat.dep.)'!$C93,'Pardavimai input'!$C:$C,'Pardavimai (Stat.dep.)'!$A93)</f>
        <v>0</v>
      </c>
      <c r="F93" s="72">
        <f>+SUMIFS('Pardavimai input'!G:G,'Pardavimai input'!$D:$D,'Pardavimai (Stat.dep.)'!$C93,'Pardavimai input'!$C:$C,'Pardavimai (Stat.dep.)'!$A93)</f>
        <v>0</v>
      </c>
      <c r="G93" s="72">
        <f>+SUMIFS('Pardavimai input'!H:H,'Pardavimai input'!$D:$D,'Pardavimai (Stat.dep.)'!$C93,'Pardavimai input'!$C:$C,'Pardavimai (Stat.dep.)'!$A93)</f>
        <v>0</v>
      </c>
      <c r="H93" s="72">
        <f>+SUMIFS('Pardavimai input'!I:I,'Pardavimai input'!$D:$D,'Pardavimai (Stat.dep.)'!$C93,'Pardavimai input'!$C:$C,'Pardavimai (Stat.dep.)'!$A93)</f>
        <v>0</v>
      </c>
      <c r="I93" s="72">
        <f>+SUMIFS('Pardavimai input'!J:J,'Pardavimai input'!$D:$D,'Pardavimai (Stat.dep.)'!$C93,'Pardavimai input'!$C:$C,'Pardavimai (Stat.dep.)'!$A93)</f>
        <v>0</v>
      </c>
      <c r="J93" s="72">
        <f>+SUMIFS('Pardavimai input'!K:K,'Pardavimai input'!$D:$D,'Pardavimai (Stat.dep.)'!$C93,'Pardavimai input'!$C:$C,'Pardavimai (Stat.dep.)'!$A93)</f>
        <v>0</v>
      </c>
      <c r="K93" s="72">
        <f>+SUMIFS('Pardavimai input'!L:L,'Pardavimai input'!$D:$D,'Pardavimai (Stat.dep.)'!$C93,'Pardavimai input'!$C:$C,'Pardavimai (Stat.dep.)'!$A93)</f>
        <v>0</v>
      </c>
      <c r="L93" s="72">
        <f>+SUMIFS('Pardavimai input'!M:M,'Pardavimai input'!$D:$D,'Pardavimai (Stat.dep.)'!$C93,'Pardavimai input'!$C:$C,'Pardavimai (Stat.dep.)'!$A93)</f>
        <v>0</v>
      </c>
      <c r="M93" s="72">
        <f>+SUMIFS('Pardavimai input'!N:N,'Pardavimai input'!$D:$D,'Pardavimai (Stat.dep.)'!$C93,'Pardavimai input'!$C:$C,'Pardavimai (Stat.dep.)'!$A93)</f>
        <v>0</v>
      </c>
      <c r="N93" s="72">
        <f>+SUMIFS('Pardavimai input'!O:O,'Pardavimai input'!$D:$D,'Pardavimai (Stat.dep.)'!$C93,'Pardavimai input'!$C:$C,'Pardavimai (Stat.dep.)'!$A93)</f>
        <v>0</v>
      </c>
      <c r="O93" s="72">
        <f>+SUMIFS('Pardavimai input'!P:P,'Pardavimai input'!$D:$D,'Pardavimai (Stat.dep.)'!$C93,'Pardavimai input'!$C:$C,'Pardavimai (Stat.dep.)'!$A93)</f>
        <v>0</v>
      </c>
      <c r="P93" s="72">
        <f>+SUMIFS('Pardavimai input'!Q:Q,'Pardavimai input'!$D:$D,'Pardavimai (Stat.dep.)'!$C93,'Pardavimai input'!$C:$C,'Pardavimai (Stat.dep.)'!$A93)</f>
        <v>0</v>
      </c>
      <c r="Q93" s="72">
        <f>+SUMIFS('Pardavimai input'!R:R,'Pardavimai input'!$D:$D,'Pardavimai (Stat.dep.)'!$C93,'Pardavimai input'!$C:$C,'Pardavimai (Stat.dep.)'!$A93)</f>
        <v>0</v>
      </c>
      <c r="R93" s="72">
        <f>+SUMIFS('Pardavimai input'!S:S,'Pardavimai input'!$D:$D,'Pardavimai (Stat.dep.)'!$C93,'Pardavimai input'!$C:$C,'Pardavimai (Stat.dep.)'!$A93)</f>
        <v>0</v>
      </c>
    </row>
    <row r="94" spans="1:18">
      <c r="A94" s="322" t="s">
        <v>305</v>
      </c>
      <c r="C94" s="325">
        <v>2041318000</v>
      </c>
      <c r="D94" s="322" t="s">
        <v>1572</v>
      </c>
      <c r="E94" s="72">
        <f>+SUMIFS('Pardavimai input'!F:F,'Pardavimai input'!$D:$D,'Pardavimai (Stat.dep.)'!$C94,'Pardavimai input'!$C:$C,'Pardavimai (Stat.dep.)'!$A94)</f>
        <v>0</v>
      </c>
      <c r="F94" s="72">
        <f>+SUMIFS('Pardavimai input'!G:G,'Pardavimai input'!$D:$D,'Pardavimai (Stat.dep.)'!$C94,'Pardavimai input'!$C:$C,'Pardavimai (Stat.dep.)'!$A94)</f>
        <v>0</v>
      </c>
      <c r="G94" s="72">
        <f>+SUMIFS('Pardavimai input'!H:H,'Pardavimai input'!$D:$D,'Pardavimai (Stat.dep.)'!$C94,'Pardavimai input'!$C:$C,'Pardavimai (Stat.dep.)'!$A94)</f>
        <v>0</v>
      </c>
      <c r="H94" s="72">
        <f>+SUMIFS('Pardavimai input'!I:I,'Pardavimai input'!$D:$D,'Pardavimai (Stat.dep.)'!$C94,'Pardavimai input'!$C:$C,'Pardavimai (Stat.dep.)'!$A94)</f>
        <v>0</v>
      </c>
      <c r="I94" s="72">
        <f>+SUMIFS('Pardavimai input'!J:J,'Pardavimai input'!$D:$D,'Pardavimai (Stat.dep.)'!$C94,'Pardavimai input'!$C:$C,'Pardavimai (Stat.dep.)'!$A94)</f>
        <v>0</v>
      </c>
      <c r="J94" s="72">
        <f>+SUMIFS('Pardavimai input'!K:K,'Pardavimai input'!$D:$D,'Pardavimai (Stat.dep.)'!$C94,'Pardavimai input'!$C:$C,'Pardavimai (Stat.dep.)'!$A94)</f>
        <v>0</v>
      </c>
      <c r="K94" s="72">
        <f>+SUMIFS('Pardavimai input'!L:L,'Pardavimai input'!$D:$D,'Pardavimai (Stat.dep.)'!$C94,'Pardavimai input'!$C:$C,'Pardavimai (Stat.dep.)'!$A94)</f>
        <v>0</v>
      </c>
      <c r="L94" s="72">
        <f>+SUMIFS('Pardavimai input'!M:M,'Pardavimai input'!$D:$D,'Pardavimai (Stat.dep.)'!$C94,'Pardavimai input'!$C:$C,'Pardavimai (Stat.dep.)'!$A94)</f>
        <v>0</v>
      </c>
      <c r="M94" s="72">
        <f>+SUMIFS('Pardavimai input'!N:N,'Pardavimai input'!$D:$D,'Pardavimai (Stat.dep.)'!$C94,'Pardavimai input'!$C:$C,'Pardavimai (Stat.dep.)'!$A94)</f>
        <v>0</v>
      </c>
      <c r="N94" s="72">
        <f>+SUMIFS('Pardavimai input'!O:O,'Pardavimai input'!$D:$D,'Pardavimai (Stat.dep.)'!$C94,'Pardavimai input'!$C:$C,'Pardavimai (Stat.dep.)'!$A94)</f>
        <v>0</v>
      </c>
      <c r="O94" s="72">
        <f>+SUMIFS('Pardavimai input'!P:P,'Pardavimai input'!$D:$D,'Pardavimai (Stat.dep.)'!$C94,'Pardavimai input'!$C:$C,'Pardavimai (Stat.dep.)'!$A94)</f>
        <v>0</v>
      </c>
      <c r="P94" s="72">
        <f>+SUMIFS('Pardavimai input'!Q:Q,'Pardavimai input'!$D:$D,'Pardavimai (Stat.dep.)'!$C94,'Pardavimai input'!$C:$C,'Pardavimai (Stat.dep.)'!$A94)</f>
        <v>0</v>
      </c>
      <c r="Q94" s="72">
        <f>+SUMIFS('Pardavimai input'!R:R,'Pardavimai input'!$D:$D,'Pardavimai (Stat.dep.)'!$C94,'Pardavimai input'!$C:$C,'Pardavimai (Stat.dep.)'!$A94)</f>
        <v>0</v>
      </c>
      <c r="R94" s="72">
        <f>+SUMIFS('Pardavimai input'!S:S,'Pardavimai input'!$D:$D,'Pardavimai (Stat.dep.)'!$C94,'Pardavimai input'!$C:$C,'Pardavimai (Stat.dep.)'!$A94)</f>
        <v>0</v>
      </c>
    </row>
    <row r="95" spans="1:18">
      <c r="A95" s="322" t="s">
        <v>305</v>
      </c>
      <c r="C95" s="325">
        <v>2041324000</v>
      </c>
      <c r="D95" s="322" t="s">
        <v>1573</v>
      </c>
      <c r="E95" s="72">
        <f>+SUMIFS('Pardavimai input'!F:F,'Pardavimai input'!$D:$D,'Pardavimai (Stat.dep.)'!$C95,'Pardavimai input'!$C:$C,'Pardavimai (Stat.dep.)'!$A95)</f>
        <v>0</v>
      </c>
      <c r="F95" s="72">
        <f>+SUMIFS('Pardavimai input'!G:G,'Pardavimai input'!$D:$D,'Pardavimai (Stat.dep.)'!$C95,'Pardavimai input'!$C:$C,'Pardavimai (Stat.dep.)'!$A95)</f>
        <v>0</v>
      </c>
      <c r="G95" s="72">
        <f>+SUMIFS('Pardavimai input'!H:H,'Pardavimai input'!$D:$D,'Pardavimai (Stat.dep.)'!$C95,'Pardavimai input'!$C:$C,'Pardavimai (Stat.dep.)'!$A95)</f>
        <v>0</v>
      </c>
      <c r="H95" s="72">
        <f>+SUMIFS('Pardavimai input'!I:I,'Pardavimai input'!$D:$D,'Pardavimai (Stat.dep.)'!$C95,'Pardavimai input'!$C:$C,'Pardavimai (Stat.dep.)'!$A95)</f>
        <v>0</v>
      </c>
      <c r="I95" s="72">
        <f>+SUMIFS('Pardavimai input'!J:J,'Pardavimai input'!$D:$D,'Pardavimai (Stat.dep.)'!$C95,'Pardavimai input'!$C:$C,'Pardavimai (Stat.dep.)'!$A95)</f>
        <v>0</v>
      </c>
      <c r="J95" s="72">
        <f>+SUMIFS('Pardavimai input'!K:K,'Pardavimai input'!$D:$D,'Pardavimai (Stat.dep.)'!$C95,'Pardavimai input'!$C:$C,'Pardavimai (Stat.dep.)'!$A95)</f>
        <v>0</v>
      </c>
      <c r="K95" s="72">
        <f>+SUMIFS('Pardavimai input'!L:L,'Pardavimai input'!$D:$D,'Pardavimai (Stat.dep.)'!$C95,'Pardavimai input'!$C:$C,'Pardavimai (Stat.dep.)'!$A95)</f>
        <v>0</v>
      </c>
      <c r="L95" s="72">
        <f>+SUMIFS('Pardavimai input'!M:M,'Pardavimai input'!$D:$D,'Pardavimai (Stat.dep.)'!$C95,'Pardavimai input'!$C:$C,'Pardavimai (Stat.dep.)'!$A95)</f>
        <v>0</v>
      </c>
      <c r="M95" s="72">
        <f>+SUMIFS('Pardavimai input'!N:N,'Pardavimai input'!$D:$D,'Pardavimai (Stat.dep.)'!$C95,'Pardavimai input'!$C:$C,'Pardavimai (Stat.dep.)'!$A95)</f>
        <v>0</v>
      </c>
      <c r="N95" s="72">
        <f>+SUMIFS('Pardavimai input'!O:O,'Pardavimai input'!$D:$D,'Pardavimai (Stat.dep.)'!$C95,'Pardavimai input'!$C:$C,'Pardavimai (Stat.dep.)'!$A95)</f>
        <v>0</v>
      </c>
      <c r="O95" s="72">
        <f>+SUMIFS('Pardavimai input'!P:P,'Pardavimai input'!$D:$D,'Pardavimai (Stat.dep.)'!$C95,'Pardavimai input'!$C:$C,'Pardavimai (Stat.dep.)'!$A95)</f>
        <v>0</v>
      </c>
      <c r="P95" s="72">
        <f>+SUMIFS('Pardavimai input'!Q:Q,'Pardavimai input'!$D:$D,'Pardavimai (Stat.dep.)'!$C95,'Pardavimai input'!$C:$C,'Pardavimai (Stat.dep.)'!$A95)</f>
        <v>0</v>
      </c>
      <c r="Q95" s="72">
        <f>+SUMIFS('Pardavimai input'!R:R,'Pardavimai input'!$D:$D,'Pardavimai (Stat.dep.)'!$C95,'Pardavimai input'!$C:$C,'Pardavimai (Stat.dep.)'!$A95)</f>
        <v>0</v>
      </c>
      <c r="R95" s="72">
        <f>+SUMIFS('Pardavimai input'!S:S,'Pardavimai input'!$D:$D,'Pardavimai (Stat.dep.)'!$C95,'Pardavimai input'!$C:$C,'Pardavimai (Stat.dep.)'!$A95)</f>
        <v>0</v>
      </c>
    </row>
    <row r="96" spans="1:18">
      <c r="A96" s="322" t="s">
        <v>305</v>
      </c>
      <c r="C96" s="325">
        <v>2041325000</v>
      </c>
      <c r="D96" s="322" t="s">
        <v>1574</v>
      </c>
      <c r="E96" s="72">
        <f>+SUMIFS('Pardavimai input'!F:F,'Pardavimai input'!$D:$D,'Pardavimai (Stat.dep.)'!$C96,'Pardavimai input'!$C:$C,'Pardavimai (Stat.dep.)'!$A96)</f>
        <v>0</v>
      </c>
      <c r="F96" s="72">
        <f>+SUMIFS('Pardavimai input'!G:G,'Pardavimai input'!$D:$D,'Pardavimai (Stat.dep.)'!$C96,'Pardavimai input'!$C:$C,'Pardavimai (Stat.dep.)'!$A96)</f>
        <v>0</v>
      </c>
      <c r="G96" s="72">
        <f>+SUMIFS('Pardavimai input'!H:H,'Pardavimai input'!$D:$D,'Pardavimai (Stat.dep.)'!$C96,'Pardavimai input'!$C:$C,'Pardavimai (Stat.dep.)'!$A96)</f>
        <v>0</v>
      </c>
      <c r="H96" s="72">
        <f>+SUMIFS('Pardavimai input'!I:I,'Pardavimai input'!$D:$D,'Pardavimai (Stat.dep.)'!$C96,'Pardavimai input'!$C:$C,'Pardavimai (Stat.dep.)'!$A96)</f>
        <v>0</v>
      </c>
      <c r="I96" s="72">
        <f>+SUMIFS('Pardavimai input'!J:J,'Pardavimai input'!$D:$D,'Pardavimai (Stat.dep.)'!$C96,'Pardavimai input'!$C:$C,'Pardavimai (Stat.dep.)'!$A96)</f>
        <v>0</v>
      </c>
      <c r="J96" s="72">
        <f>+SUMIFS('Pardavimai input'!K:K,'Pardavimai input'!$D:$D,'Pardavimai (Stat.dep.)'!$C96,'Pardavimai input'!$C:$C,'Pardavimai (Stat.dep.)'!$A96)</f>
        <v>0</v>
      </c>
      <c r="K96" s="72">
        <f>+SUMIFS('Pardavimai input'!L:L,'Pardavimai input'!$D:$D,'Pardavimai (Stat.dep.)'!$C96,'Pardavimai input'!$C:$C,'Pardavimai (Stat.dep.)'!$A96)</f>
        <v>0</v>
      </c>
      <c r="L96" s="72">
        <f>+SUMIFS('Pardavimai input'!M:M,'Pardavimai input'!$D:$D,'Pardavimai (Stat.dep.)'!$C96,'Pardavimai input'!$C:$C,'Pardavimai (Stat.dep.)'!$A96)</f>
        <v>0</v>
      </c>
      <c r="M96" s="72">
        <f>+SUMIFS('Pardavimai input'!N:N,'Pardavimai input'!$D:$D,'Pardavimai (Stat.dep.)'!$C96,'Pardavimai input'!$C:$C,'Pardavimai (Stat.dep.)'!$A96)</f>
        <v>0</v>
      </c>
      <c r="N96" s="72">
        <f>+SUMIFS('Pardavimai input'!O:O,'Pardavimai input'!$D:$D,'Pardavimai (Stat.dep.)'!$C96,'Pardavimai input'!$C:$C,'Pardavimai (Stat.dep.)'!$A96)</f>
        <v>0</v>
      </c>
      <c r="O96" s="72">
        <f>+SUMIFS('Pardavimai input'!P:P,'Pardavimai input'!$D:$D,'Pardavimai (Stat.dep.)'!$C96,'Pardavimai input'!$C:$C,'Pardavimai (Stat.dep.)'!$A96)</f>
        <v>0</v>
      </c>
      <c r="P96" s="72">
        <f>+SUMIFS('Pardavimai input'!Q:Q,'Pardavimai input'!$D:$D,'Pardavimai (Stat.dep.)'!$C96,'Pardavimai input'!$C:$C,'Pardavimai (Stat.dep.)'!$A96)</f>
        <v>0</v>
      </c>
      <c r="Q96" s="72">
        <f>+SUMIFS('Pardavimai input'!R:R,'Pardavimai input'!$D:$D,'Pardavimai (Stat.dep.)'!$C96,'Pardavimai input'!$C:$C,'Pardavimai (Stat.dep.)'!$A96)</f>
        <v>0</v>
      </c>
      <c r="R96" s="72">
        <f>+SUMIFS('Pardavimai input'!S:S,'Pardavimai input'!$D:$D,'Pardavimai (Stat.dep.)'!$C96,'Pardavimai input'!$C:$C,'Pardavimai (Stat.dep.)'!$A96)</f>
        <v>0</v>
      </c>
    </row>
    <row r="97" spans="1:18">
      <c r="A97" s="322" t="s">
        <v>305</v>
      </c>
      <c r="C97" s="325">
        <v>2041326000</v>
      </c>
      <c r="D97" s="322" t="s">
        <v>1575</v>
      </c>
      <c r="E97" s="72">
        <f>+SUMIFS('Pardavimai input'!F:F,'Pardavimai input'!$D:$D,'Pardavimai (Stat.dep.)'!$C97,'Pardavimai input'!$C:$C,'Pardavimai (Stat.dep.)'!$A97)</f>
        <v>0</v>
      </c>
      <c r="F97" s="72">
        <f>+SUMIFS('Pardavimai input'!G:G,'Pardavimai input'!$D:$D,'Pardavimai (Stat.dep.)'!$C97,'Pardavimai input'!$C:$C,'Pardavimai (Stat.dep.)'!$A97)</f>
        <v>0</v>
      </c>
      <c r="G97" s="72">
        <f>+SUMIFS('Pardavimai input'!H:H,'Pardavimai input'!$D:$D,'Pardavimai (Stat.dep.)'!$C97,'Pardavimai input'!$C:$C,'Pardavimai (Stat.dep.)'!$A97)</f>
        <v>0</v>
      </c>
      <c r="H97" s="72">
        <f>+SUMIFS('Pardavimai input'!I:I,'Pardavimai input'!$D:$D,'Pardavimai (Stat.dep.)'!$C97,'Pardavimai input'!$C:$C,'Pardavimai (Stat.dep.)'!$A97)</f>
        <v>0</v>
      </c>
      <c r="I97" s="72">
        <f>+SUMIFS('Pardavimai input'!J:J,'Pardavimai input'!$D:$D,'Pardavimai (Stat.dep.)'!$C97,'Pardavimai input'!$C:$C,'Pardavimai (Stat.dep.)'!$A97)</f>
        <v>0</v>
      </c>
      <c r="J97" s="72">
        <f>+SUMIFS('Pardavimai input'!K:K,'Pardavimai input'!$D:$D,'Pardavimai (Stat.dep.)'!$C97,'Pardavimai input'!$C:$C,'Pardavimai (Stat.dep.)'!$A97)</f>
        <v>0</v>
      </c>
      <c r="K97" s="72">
        <f>+SUMIFS('Pardavimai input'!L:L,'Pardavimai input'!$D:$D,'Pardavimai (Stat.dep.)'!$C97,'Pardavimai input'!$C:$C,'Pardavimai (Stat.dep.)'!$A97)</f>
        <v>0</v>
      </c>
      <c r="L97" s="72">
        <f>+SUMIFS('Pardavimai input'!M:M,'Pardavimai input'!$D:$D,'Pardavimai (Stat.dep.)'!$C97,'Pardavimai input'!$C:$C,'Pardavimai (Stat.dep.)'!$A97)</f>
        <v>0</v>
      </c>
      <c r="M97" s="72">
        <f>+SUMIFS('Pardavimai input'!N:N,'Pardavimai input'!$D:$D,'Pardavimai (Stat.dep.)'!$C97,'Pardavimai input'!$C:$C,'Pardavimai (Stat.dep.)'!$A97)</f>
        <v>0</v>
      </c>
      <c r="N97" s="72">
        <f>+SUMIFS('Pardavimai input'!O:O,'Pardavimai input'!$D:$D,'Pardavimai (Stat.dep.)'!$C97,'Pardavimai input'!$C:$C,'Pardavimai (Stat.dep.)'!$A97)</f>
        <v>0</v>
      </c>
      <c r="O97" s="72">
        <f>+SUMIFS('Pardavimai input'!P:P,'Pardavimai input'!$D:$D,'Pardavimai (Stat.dep.)'!$C97,'Pardavimai input'!$C:$C,'Pardavimai (Stat.dep.)'!$A97)</f>
        <v>0</v>
      </c>
      <c r="P97" s="72">
        <f>+SUMIFS('Pardavimai input'!Q:Q,'Pardavimai input'!$D:$D,'Pardavimai (Stat.dep.)'!$C97,'Pardavimai input'!$C:$C,'Pardavimai (Stat.dep.)'!$A97)</f>
        <v>0</v>
      </c>
      <c r="Q97" s="72">
        <f>+SUMIFS('Pardavimai input'!R:R,'Pardavimai input'!$D:$D,'Pardavimai (Stat.dep.)'!$C97,'Pardavimai input'!$C:$C,'Pardavimai (Stat.dep.)'!$A97)</f>
        <v>0</v>
      </c>
      <c r="R97" s="72">
        <f>+SUMIFS('Pardavimai input'!S:S,'Pardavimai input'!$D:$D,'Pardavimai (Stat.dep.)'!$C97,'Pardavimai input'!$C:$C,'Pardavimai (Stat.dep.)'!$A97)</f>
        <v>0</v>
      </c>
    </row>
    <row r="98" spans="1:18">
      <c r="A98" s="322" t="s">
        <v>305</v>
      </c>
      <c r="C98" s="325">
        <v>2041327000</v>
      </c>
      <c r="D98" s="322" t="s">
        <v>1576</v>
      </c>
      <c r="E98" s="72">
        <f>+SUMIFS('Pardavimai input'!F:F,'Pardavimai input'!$D:$D,'Pardavimai (Stat.dep.)'!$C98,'Pardavimai input'!$C:$C,'Pardavimai (Stat.dep.)'!$A98)</f>
        <v>0</v>
      </c>
      <c r="F98" s="72">
        <f>+SUMIFS('Pardavimai input'!G:G,'Pardavimai input'!$D:$D,'Pardavimai (Stat.dep.)'!$C98,'Pardavimai input'!$C:$C,'Pardavimai (Stat.dep.)'!$A98)</f>
        <v>0</v>
      </c>
      <c r="G98" s="72">
        <f>+SUMIFS('Pardavimai input'!H:H,'Pardavimai input'!$D:$D,'Pardavimai (Stat.dep.)'!$C98,'Pardavimai input'!$C:$C,'Pardavimai (Stat.dep.)'!$A98)</f>
        <v>0</v>
      </c>
      <c r="H98" s="72">
        <f>+SUMIFS('Pardavimai input'!I:I,'Pardavimai input'!$D:$D,'Pardavimai (Stat.dep.)'!$C98,'Pardavimai input'!$C:$C,'Pardavimai (Stat.dep.)'!$A98)</f>
        <v>0</v>
      </c>
      <c r="I98" s="72">
        <f>+SUMIFS('Pardavimai input'!J:J,'Pardavimai input'!$D:$D,'Pardavimai (Stat.dep.)'!$C98,'Pardavimai input'!$C:$C,'Pardavimai (Stat.dep.)'!$A98)</f>
        <v>0</v>
      </c>
      <c r="J98" s="72">
        <f>+SUMIFS('Pardavimai input'!K:K,'Pardavimai input'!$D:$D,'Pardavimai (Stat.dep.)'!$C98,'Pardavimai input'!$C:$C,'Pardavimai (Stat.dep.)'!$A98)</f>
        <v>0</v>
      </c>
      <c r="K98" s="72">
        <f>+SUMIFS('Pardavimai input'!L:L,'Pardavimai input'!$D:$D,'Pardavimai (Stat.dep.)'!$C98,'Pardavimai input'!$C:$C,'Pardavimai (Stat.dep.)'!$A98)</f>
        <v>0</v>
      </c>
      <c r="L98" s="72">
        <f>+SUMIFS('Pardavimai input'!M:M,'Pardavimai input'!$D:$D,'Pardavimai (Stat.dep.)'!$C98,'Pardavimai input'!$C:$C,'Pardavimai (Stat.dep.)'!$A98)</f>
        <v>0</v>
      </c>
      <c r="M98" s="72">
        <f>+SUMIFS('Pardavimai input'!N:N,'Pardavimai input'!$D:$D,'Pardavimai (Stat.dep.)'!$C98,'Pardavimai input'!$C:$C,'Pardavimai (Stat.dep.)'!$A98)</f>
        <v>0</v>
      </c>
      <c r="N98" s="72">
        <f>+SUMIFS('Pardavimai input'!O:O,'Pardavimai input'!$D:$D,'Pardavimai (Stat.dep.)'!$C98,'Pardavimai input'!$C:$C,'Pardavimai (Stat.dep.)'!$A98)</f>
        <v>0</v>
      </c>
      <c r="O98" s="72">
        <f>+SUMIFS('Pardavimai input'!P:P,'Pardavimai input'!$D:$D,'Pardavimai (Stat.dep.)'!$C98,'Pardavimai input'!$C:$C,'Pardavimai (Stat.dep.)'!$A98)</f>
        <v>0</v>
      </c>
      <c r="P98" s="72">
        <f>+SUMIFS('Pardavimai input'!Q:Q,'Pardavimai input'!$D:$D,'Pardavimai (Stat.dep.)'!$C98,'Pardavimai input'!$C:$C,'Pardavimai (Stat.dep.)'!$A98)</f>
        <v>0</v>
      </c>
      <c r="Q98" s="72">
        <f>+SUMIFS('Pardavimai input'!R:R,'Pardavimai input'!$D:$D,'Pardavimai (Stat.dep.)'!$C98,'Pardavimai input'!$C:$C,'Pardavimai (Stat.dep.)'!$A98)</f>
        <v>0</v>
      </c>
      <c r="R98" s="72">
        <f>+SUMIFS('Pardavimai input'!S:S,'Pardavimai input'!$D:$D,'Pardavimai (Stat.dep.)'!$C98,'Pardavimai input'!$C:$C,'Pardavimai (Stat.dep.)'!$A98)</f>
        <v>0</v>
      </c>
    </row>
    <row r="99" spans="1:18">
      <c r="A99" s="322" t="s">
        <v>305</v>
      </c>
      <c r="C99" s="325">
        <v>2041410000</v>
      </c>
      <c r="D99" s="322" t="s">
        <v>1577</v>
      </c>
      <c r="E99" s="72">
        <f>+SUMIFS('Pardavimai input'!F:F,'Pardavimai input'!$D:$D,'Pardavimai (Stat.dep.)'!$C99,'Pardavimai input'!$C:$C,'Pardavimai (Stat.dep.)'!$A99)</f>
        <v>0</v>
      </c>
      <c r="F99" s="72">
        <f>+SUMIFS('Pardavimai input'!G:G,'Pardavimai input'!$D:$D,'Pardavimai (Stat.dep.)'!$C99,'Pardavimai input'!$C:$C,'Pardavimai (Stat.dep.)'!$A99)</f>
        <v>0</v>
      </c>
      <c r="G99" s="72">
        <f>+SUMIFS('Pardavimai input'!H:H,'Pardavimai input'!$D:$D,'Pardavimai (Stat.dep.)'!$C99,'Pardavimai input'!$C:$C,'Pardavimai (Stat.dep.)'!$A99)</f>
        <v>0</v>
      </c>
      <c r="H99" s="72">
        <f>+SUMIFS('Pardavimai input'!I:I,'Pardavimai input'!$D:$D,'Pardavimai (Stat.dep.)'!$C99,'Pardavimai input'!$C:$C,'Pardavimai (Stat.dep.)'!$A99)</f>
        <v>0</v>
      </c>
      <c r="I99" s="72">
        <f>+SUMIFS('Pardavimai input'!J:J,'Pardavimai input'!$D:$D,'Pardavimai (Stat.dep.)'!$C99,'Pardavimai input'!$C:$C,'Pardavimai (Stat.dep.)'!$A99)</f>
        <v>0</v>
      </c>
      <c r="J99" s="72">
        <f>+SUMIFS('Pardavimai input'!K:K,'Pardavimai input'!$D:$D,'Pardavimai (Stat.dep.)'!$C99,'Pardavimai input'!$C:$C,'Pardavimai (Stat.dep.)'!$A99)</f>
        <v>0</v>
      </c>
      <c r="K99" s="72">
        <f>+SUMIFS('Pardavimai input'!L:L,'Pardavimai input'!$D:$D,'Pardavimai (Stat.dep.)'!$C99,'Pardavimai input'!$C:$C,'Pardavimai (Stat.dep.)'!$A99)</f>
        <v>0</v>
      </c>
      <c r="L99" s="72">
        <f>+SUMIFS('Pardavimai input'!M:M,'Pardavimai input'!$D:$D,'Pardavimai (Stat.dep.)'!$C99,'Pardavimai input'!$C:$C,'Pardavimai (Stat.dep.)'!$A99)</f>
        <v>0</v>
      </c>
      <c r="M99" s="72">
        <f>+SUMIFS('Pardavimai input'!N:N,'Pardavimai input'!$D:$D,'Pardavimai (Stat.dep.)'!$C99,'Pardavimai input'!$C:$C,'Pardavimai (Stat.dep.)'!$A99)</f>
        <v>0</v>
      </c>
      <c r="N99" s="72">
        <f>+SUMIFS('Pardavimai input'!O:O,'Pardavimai input'!$D:$D,'Pardavimai (Stat.dep.)'!$C99,'Pardavimai input'!$C:$C,'Pardavimai (Stat.dep.)'!$A99)</f>
        <v>0</v>
      </c>
      <c r="O99" s="72">
        <f>+SUMIFS('Pardavimai input'!P:P,'Pardavimai input'!$D:$D,'Pardavimai (Stat.dep.)'!$C99,'Pardavimai input'!$C:$C,'Pardavimai (Stat.dep.)'!$A99)</f>
        <v>0</v>
      </c>
      <c r="P99" s="72">
        <f>+SUMIFS('Pardavimai input'!Q:Q,'Pardavimai input'!$D:$D,'Pardavimai (Stat.dep.)'!$C99,'Pardavimai input'!$C:$C,'Pardavimai (Stat.dep.)'!$A99)</f>
        <v>0</v>
      </c>
      <c r="Q99" s="72">
        <f>+SUMIFS('Pardavimai input'!R:R,'Pardavimai input'!$D:$D,'Pardavimai (Stat.dep.)'!$C99,'Pardavimai input'!$C:$C,'Pardavimai (Stat.dep.)'!$A99)</f>
        <v>0</v>
      </c>
      <c r="R99" s="72">
        <f>+SUMIFS('Pardavimai input'!S:S,'Pardavimai input'!$D:$D,'Pardavimai (Stat.dep.)'!$C99,'Pardavimai input'!$C:$C,'Pardavimai (Stat.dep.)'!$A99)</f>
        <v>0</v>
      </c>
    </row>
    <row r="100" spans="1:18">
      <c r="A100" s="322" t="s">
        <v>305</v>
      </c>
      <c r="C100" s="325">
        <v>2041433000</v>
      </c>
      <c r="D100" s="322" t="s">
        <v>1578</v>
      </c>
      <c r="E100" s="72">
        <f>+SUMIFS('Pardavimai input'!F:F,'Pardavimai input'!$D:$D,'Pardavimai (Stat.dep.)'!$C100,'Pardavimai input'!$C:$C,'Pardavimai (Stat.dep.)'!$A100)</f>
        <v>0</v>
      </c>
      <c r="F100" s="72">
        <f>+SUMIFS('Pardavimai input'!G:G,'Pardavimai input'!$D:$D,'Pardavimai (Stat.dep.)'!$C100,'Pardavimai input'!$C:$C,'Pardavimai (Stat.dep.)'!$A100)</f>
        <v>0</v>
      </c>
      <c r="G100" s="72">
        <f>+SUMIFS('Pardavimai input'!H:H,'Pardavimai input'!$D:$D,'Pardavimai (Stat.dep.)'!$C100,'Pardavimai input'!$C:$C,'Pardavimai (Stat.dep.)'!$A100)</f>
        <v>0</v>
      </c>
      <c r="H100" s="72">
        <f>+SUMIFS('Pardavimai input'!I:I,'Pardavimai input'!$D:$D,'Pardavimai (Stat.dep.)'!$C100,'Pardavimai input'!$C:$C,'Pardavimai (Stat.dep.)'!$A100)</f>
        <v>0</v>
      </c>
      <c r="I100" s="72">
        <f>+SUMIFS('Pardavimai input'!J:J,'Pardavimai input'!$D:$D,'Pardavimai (Stat.dep.)'!$C100,'Pardavimai input'!$C:$C,'Pardavimai (Stat.dep.)'!$A100)</f>
        <v>0</v>
      </c>
      <c r="J100" s="72">
        <f>+SUMIFS('Pardavimai input'!K:K,'Pardavimai input'!$D:$D,'Pardavimai (Stat.dep.)'!$C100,'Pardavimai input'!$C:$C,'Pardavimai (Stat.dep.)'!$A100)</f>
        <v>0</v>
      </c>
      <c r="K100" s="72">
        <f>+SUMIFS('Pardavimai input'!L:L,'Pardavimai input'!$D:$D,'Pardavimai (Stat.dep.)'!$C100,'Pardavimai input'!$C:$C,'Pardavimai (Stat.dep.)'!$A100)</f>
        <v>0</v>
      </c>
      <c r="L100" s="72">
        <f>+SUMIFS('Pardavimai input'!M:M,'Pardavimai input'!$D:$D,'Pardavimai (Stat.dep.)'!$C100,'Pardavimai input'!$C:$C,'Pardavimai (Stat.dep.)'!$A100)</f>
        <v>0</v>
      </c>
      <c r="M100" s="72">
        <f>+SUMIFS('Pardavimai input'!N:N,'Pardavimai input'!$D:$D,'Pardavimai (Stat.dep.)'!$C100,'Pardavimai input'!$C:$C,'Pardavimai (Stat.dep.)'!$A100)</f>
        <v>0</v>
      </c>
      <c r="N100" s="72">
        <f>+SUMIFS('Pardavimai input'!O:O,'Pardavimai input'!$D:$D,'Pardavimai (Stat.dep.)'!$C100,'Pardavimai input'!$C:$C,'Pardavimai (Stat.dep.)'!$A100)</f>
        <v>0</v>
      </c>
      <c r="O100" s="72">
        <f>+SUMIFS('Pardavimai input'!P:P,'Pardavimai input'!$D:$D,'Pardavimai (Stat.dep.)'!$C100,'Pardavimai input'!$C:$C,'Pardavimai (Stat.dep.)'!$A100)</f>
        <v>0</v>
      </c>
      <c r="P100" s="72">
        <f>+SUMIFS('Pardavimai input'!Q:Q,'Pardavimai input'!$D:$D,'Pardavimai (Stat.dep.)'!$C100,'Pardavimai input'!$C:$C,'Pardavimai (Stat.dep.)'!$A100)</f>
        <v>0</v>
      </c>
      <c r="Q100" s="72">
        <f>+SUMIFS('Pardavimai input'!R:R,'Pardavimai input'!$D:$D,'Pardavimai (Stat.dep.)'!$C100,'Pardavimai input'!$C:$C,'Pardavimai (Stat.dep.)'!$A100)</f>
        <v>0</v>
      </c>
      <c r="R100" s="72">
        <f>+SUMIFS('Pardavimai input'!S:S,'Pardavimai input'!$D:$D,'Pardavimai (Stat.dep.)'!$C100,'Pardavimai input'!$C:$C,'Pardavimai (Stat.dep.)'!$A100)</f>
        <v>0</v>
      </c>
    </row>
    <row r="101" spans="1:18">
      <c r="A101" s="322" t="s">
        <v>305</v>
      </c>
      <c r="C101" s="325">
        <v>2041435000</v>
      </c>
      <c r="D101" s="322" t="s">
        <v>1579</v>
      </c>
      <c r="E101" s="72">
        <f>+SUMIFS('Pardavimai input'!F:F,'Pardavimai input'!$D:$D,'Pardavimai (Stat.dep.)'!$C101,'Pardavimai input'!$C:$C,'Pardavimai (Stat.dep.)'!$A101)</f>
        <v>0</v>
      </c>
      <c r="F101" s="72">
        <f>+SUMIFS('Pardavimai input'!G:G,'Pardavimai input'!$D:$D,'Pardavimai (Stat.dep.)'!$C101,'Pardavimai input'!$C:$C,'Pardavimai (Stat.dep.)'!$A101)</f>
        <v>0</v>
      </c>
      <c r="G101" s="72">
        <f>+SUMIFS('Pardavimai input'!H:H,'Pardavimai input'!$D:$D,'Pardavimai (Stat.dep.)'!$C101,'Pardavimai input'!$C:$C,'Pardavimai (Stat.dep.)'!$A101)</f>
        <v>0</v>
      </c>
      <c r="H101" s="72">
        <f>+SUMIFS('Pardavimai input'!I:I,'Pardavimai input'!$D:$D,'Pardavimai (Stat.dep.)'!$C101,'Pardavimai input'!$C:$C,'Pardavimai (Stat.dep.)'!$A101)</f>
        <v>0</v>
      </c>
      <c r="I101" s="72">
        <f>+SUMIFS('Pardavimai input'!J:J,'Pardavimai input'!$D:$D,'Pardavimai (Stat.dep.)'!$C101,'Pardavimai input'!$C:$C,'Pardavimai (Stat.dep.)'!$A101)</f>
        <v>0</v>
      </c>
      <c r="J101" s="72">
        <f>+SUMIFS('Pardavimai input'!K:K,'Pardavimai input'!$D:$D,'Pardavimai (Stat.dep.)'!$C101,'Pardavimai input'!$C:$C,'Pardavimai (Stat.dep.)'!$A101)</f>
        <v>0</v>
      </c>
      <c r="K101" s="72">
        <f>+SUMIFS('Pardavimai input'!L:L,'Pardavimai input'!$D:$D,'Pardavimai (Stat.dep.)'!$C101,'Pardavimai input'!$C:$C,'Pardavimai (Stat.dep.)'!$A101)</f>
        <v>0</v>
      </c>
      <c r="L101" s="72">
        <f>+SUMIFS('Pardavimai input'!M:M,'Pardavimai input'!$D:$D,'Pardavimai (Stat.dep.)'!$C101,'Pardavimai input'!$C:$C,'Pardavimai (Stat.dep.)'!$A101)</f>
        <v>0</v>
      </c>
      <c r="M101" s="72">
        <f>+SUMIFS('Pardavimai input'!N:N,'Pardavimai input'!$D:$D,'Pardavimai (Stat.dep.)'!$C101,'Pardavimai input'!$C:$C,'Pardavimai (Stat.dep.)'!$A101)</f>
        <v>0</v>
      </c>
      <c r="N101" s="72">
        <f>+SUMIFS('Pardavimai input'!O:O,'Pardavimai input'!$D:$D,'Pardavimai (Stat.dep.)'!$C101,'Pardavimai input'!$C:$C,'Pardavimai (Stat.dep.)'!$A101)</f>
        <v>0</v>
      </c>
      <c r="O101" s="72">
        <f>+SUMIFS('Pardavimai input'!P:P,'Pardavimai input'!$D:$D,'Pardavimai (Stat.dep.)'!$C101,'Pardavimai input'!$C:$C,'Pardavimai (Stat.dep.)'!$A101)</f>
        <v>0</v>
      </c>
      <c r="P101" s="72">
        <f>+SUMIFS('Pardavimai input'!Q:Q,'Pardavimai input'!$D:$D,'Pardavimai (Stat.dep.)'!$C101,'Pardavimai input'!$C:$C,'Pardavimai (Stat.dep.)'!$A101)</f>
        <v>0</v>
      </c>
      <c r="Q101" s="72">
        <f>+SUMIFS('Pardavimai input'!R:R,'Pardavimai input'!$D:$D,'Pardavimai (Stat.dep.)'!$C101,'Pardavimai input'!$C:$C,'Pardavimai (Stat.dep.)'!$A101)</f>
        <v>0</v>
      </c>
      <c r="R101" s="72">
        <f>+SUMIFS('Pardavimai input'!S:S,'Pardavimai input'!$D:$D,'Pardavimai (Stat.dep.)'!$C101,'Pardavimai input'!$C:$C,'Pardavimai (Stat.dep.)'!$A101)</f>
        <v>0</v>
      </c>
    </row>
    <row r="102" spans="1:18">
      <c r="A102" s="322" t="s">
        <v>305</v>
      </c>
      <c r="C102" s="325">
        <v>2041437000</v>
      </c>
      <c r="D102" s="322" t="s">
        <v>1580</v>
      </c>
      <c r="E102" s="72">
        <f>+SUMIFS('Pardavimai input'!F:F,'Pardavimai input'!$D:$D,'Pardavimai (Stat.dep.)'!$C102,'Pardavimai input'!$C:$C,'Pardavimai (Stat.dep.)'!$A102)</f>
        <v>0</v>
      </c>
      <c r="F102" s="72">
        <f>+SUMIFS('Pardavimai input'!G:G,'Pardavimai input'!$D:$D,'Pardavimai (Stat.dep.)'!$C102,'Pardavimai input'!$C:$C,'Pardavimai (Stat.dep.)'!$A102)</f>
        <v>0</v>
      </c>
      <c r="G102" s="72">
        <f>+SUMIFS('Pardavimai input'!H:H,'Pardavimai input'!$D:$D,'Pardavimai (Stat.dep.)'!$C102,'Pardavimai input'!$C:$C,'Pardavimai (Stat.dep.)'!$A102)</f>
        <v>0</v>
      </c>
      <c r="H102" s="72">
        <f>+SUMIFS('Pardavimai input'!I:I,'Pardavimai input'!$D:$D,'Pardavimai (Stat.dep.)'!$C102,'Pardavimai input'!$C:$C,'Pardavimai (Stat.dep.)'!$A102)</f>
        <v>0</v>
      </c>
      <c r="I102" s="72">
        <f>+SUMIFS('Pardavimai input'!J:J,'Pardavimai input'!$D:$D,'Pardavimai (Stat.dep.)'!$C102,'Pardavimai input'!$C:$C,'Pardavimai (Stat.dep.)'!$A102)</f>
        <v>0</v>
      </c>
      <c r="J102" s="72">
        <f>+SUMIFS('Pardavimai input'!K:K,'Pardavimai input'!$D:$D,'Pardavimai (Stat.dep.)'!$C102,'Pardavimai input'!$C:$C,'Pardavimai (Stat.dep.)'!$A102)</f>
        <v>0</v>
      </c>
      <c r="K102" s="72">
        <f>+SUMIFS('Pardavimai input'!L:L,'Pardavimai input'!$D:$D,'Pardavimai (Stat.dep.)'!$C102,'Pardavimai input'!$C:$C,'Pardavimai (Stat.dep.)'!$A102)</f>
        <v>0</v>
      </c>
      <c r="L102" s="72">
        <f>+SUMIFS('Pardavimai input'!M:M,'Pardavimai input'!$D:$D,'Pardavimai (Stat.dep.)'!$C102,'Pardavimai input'!$C:$C,'Pardavimai (Stat.dep.)'!$A102)</f>
        <v>0</v>
      </c>
      <c r="M102" s="72">
        <f>+SUMIFS('Pardavimai input'!N:N,'Pardavimai input'!$D:$D,'Pardavimai (Stat.dep.)'!$C102,'Pardavimai input'!$C:$C,'Pardavimai (Stat.dep.)'!$A102)</f>
        <v>0</v>
      </c>
      <c r="N102" s="72">
        <f>+SUMIFS('Pardavimai input'!O:O,'Pardavimai input'!$D:$D,'Pardavimai (Stat.dep.)'!$C102,'Pardavimai input'!$C:$C,'Pardavimai (Stat.dep.)'!$A102)</f>
        <v>0</v>
      </c>
      <c r="O102" s="72">
        <f>+SUMIFS('Pardavimai input'!P:P,'Pardavimai input'!$D:$D,'Pardavimai (Stat.dep.)'!$C102,'Pardavimai input'!$C:$C,'Pardavimai (Stat.dep.)'!$A102)</f>
        <v>0</v>
      </c>
      <c r="P102" s="72">
        <f>+SUMIFS('Pardavimai input'!Q:Q,'Pardavimai input'!$D:$D,'Pardavimai (Stat.dep.)'!$C102,'Pardavimai input'!$C:$C,'Pardavimai (Stat.dep.)'!$A102)</f>
        <v>0</v>
      </c>
      <c r="Q102" s="72">
        <f>+SUMIFS('Pardavimai input'!R:R,'Pardavimai input'!$D:$D,'Pardavimai (Stat.dep.)'!$C102,'Pardavimai input'!$C:$C,'Pardavimai (Stat.dep.)'!$A102)</f>
        <v>0</v>
      </c>
      <c r="R102" s="72">
        <f>+SUMIFS('Pardavimai input'!S:S,'Pardavimai input'!$D:$D,'Pardavimai (Stat.dep.)'!$C102,'Pardavimai input'!$C:$C,'Pardavimai (Stat.dep.)'!$A102)</f>
        <v>0</v>
      </c>
    </row>
    <row r="103" spans="1:18">
      <c r="A103" s="322" t="s">
        <v>305</v>
      </c>
      <c r="C103" s="325">
        <v>2041438900</v>
      </c>
      <c r="D103" s="322" t="s">
        <v>1581</v>
      </c>
      <c r="E103" s="72">
        <f>+SUMIFS('Pardavimai input'!F:F,'Pardavimai input'!$D:$D,'Pardavimai (Stat.dep.)'!$C103,'Pardavimai input'!$C:$C,'Pardavimai (Stat.dep.)'!$A103)</f>
        <v>0</v>
      </c>
      <c r="F103" s="72">
        <f>+SUMIFS('Pardavimai input'!G:G,'Pardavimai input'!$D:$D,'Pardavimai (Stat.dep.)'!$C103,'Pardavimai input'!$C:$C,'Pardavimai (Stat.dep.)'!$A103)</f>
        <v>0</v>
      </c>
      <c r="G103" s="72">
        <f>+SUMIFS('Pardavimai input'!H:H,'Pardavimai input'!$D:$D,'Pardavimai (Stat.dep.)'!$C103,'Pardavimai input'!$C:$C,'Pardavimai (Stat.dep.)'!$A103)</f>
        <v>0</v>
      </c>
      <c r="H103" s="72">
        <f>+SUMIFS('Pardavimai input'!I:I,'Pardavimai input'!$D:$D,'Pardavimai (Stat.dep.)'!$C103,'Pardavimai input'!$C:$C,'Pardavimai (Stat.dep.)'!$A103)</f>
        <v>0</v>
      </c>
      <c r="I103" s="72">
        <f>+SUMIFS('Pardavimai input'!J:J,'Pardavimai input'!$D:$D,'Pardavimai (Stat.dep.)'!$C103,'Pardavimai input'!$C:$C,'Pardavimai (Stat.dep.)'!$A103)</f>
        <v>0</v>
      </c>
      <c r="J103" s="72">
        <f>+SUMIFS('Pardavimai input'!K:K,'Pardavimai input'!$D:$D,'Pardavimai (Stat.dep.)'!$C103,'Pardavimai input'!$C:$C,'Pardavimai (Stat.dep.)'!$A103)</f>
        <v>0</v>
      </c>
      <c r="K103" s="72">
        <f>+SUMIFS('Pardavimai input'!L:L,'Pardavimai input'!$D:$D,'Pardavimai (Stat.dep.)'!$C103,'Pardavimai input'!$C:$C,'Pardavimai (Stat.dep.)'!$A103)</f>
        <v>0</v>
      </c>
      <c r="L103" s="72">
        <f>+SUMIFS('Pardavimai input'!M:M,'Pardavimai input'!$D:$D,'Pardavimai (Stat.dep.)'!$C103,'Pardavimai input'!$C:$C,'Pardavimai (Stat.dep.)'!$A103)</f>
        <v>0</v>
      </c>
      <c r="M103" s="72">
        <f>+SUMIFS('Pardavimai input'!N:N,'Pardavimai input'!$D:$D,'Pardavimai (Stat.dep.)'!$C103,'Pardavimai input'!$C:$C,'Pardavimai (Stat.dep.)'!$A103)</f>
        <v>0</v>
      </c>
      <c r="N103" s="72">
        <f>+SUMIFS('Pardavimai input'!O:O,'Pardavimai input'!$D:$D,'Pardavimai (Stat.dep.)'!$C103,'Pardavimai input'!$C:$C,'Pardavimai (Stat.dep.)'!$A103)</f>
        <v>0</v>
      </c>
      <c r="O103" s="72">
        <f>+SUMIFS('Pardavimai input'!P:P,'Pardavimai input'!$D:$D,'Pardavimai (Stat.dep.)'!$C103,'Pardavimai input'!$C:$C,'Pardavimai (Stat.dep.)'!$A103)</f>
        <v>0</v>
      </c>
      <c r="P103" s="72">
        <f>+SUMIFS('Pardavimai input'!Q:Q,'Pardavimai input'!$D:$D,'Pardavimai (Stat.dep.)'!$C103,'Pardavimai input'!$C:$C,'Pardavimai (Stat.dep.)'!$A103)</f>
        <v>0</v>
      </c>
      <c r="Q103" s="72">
        <f>+SUMIFS('Pardavimai input'!R:R,'Pardavimai input'!$D:$D,'Pardavimai (Stat.dep.)'!$C103,'Pardavimai input'!$C:$C,'Pardavimai (Stat.dep.)'!$A103)</f>
        <v>0</v>
      </c>
      <c r="R103" s="72">
        <f>+SUMIFS('Pardavimai input'!S:S,'Pardavimai input'!$D:$D,'Pardavimai (Stat.dep.)'!$C103,'Pardavimai input'!$C:$C,'Pardavimai (Stat.dep.)'!$A103)</f>
        <v>0</v>
      </c>
    </row>
    <row r="104" spans="1:18">
      <c r="A104" s="322" t="s">
        <v>305</v>
      </c>
      <c r="C104" s="325">
        <v>2041440000</v>
      </c>
      <c r="D104" s="322" t="s">
        <v>1582</v>
      </c>
      <c r="E104" s="72">
        <f>+SUMIFS('Pardavimai input'!F:F,'Pardavimai input'!$D:$D,'Pardavimai (Stat.dep.)'!$C104,'Pardavimai input'!$C:$C,'Pardavimai (Stat.dep.)'!$A104)</f>
        <v>0</v>
      </c>
      <c r="F104" s="72">
        <f>+SUMIFS('Pardavimai input'!G:G,'Pardavimai input'!$D:$D,'Pardavimai (Stat.dep.)'!$C104,'Pardavimai input'!$C:$C,'Pardavimai (Stat.dep.)'!$A104)</f>
        <v>0</v>
      </c>
      <c r="G104" s="72">
        <f>+SUMIFS('Pardavimai input'!H:H,'Pardavimai input'!$D:$D,'Pardavimai (Stat.dep.)'!$C104,'Pardavimai input'!$C:$C,'Pardavimai (Stat.dep.)'!$A104)</f>
        <v>0</v>
      </c>
      <c r="H104" s="72">
        <f>+SUMIFS('Pardavimai input'!I:I,'Pardavimai input'!$D:$D,'Pardavimai (Stat.dep.)'!$C104,'Pardavimai input'!$C:$C,'Pardavimai (Stat.dep.)'!$A104)</f>
        <v>0</v>
      </c>
      <c r="I104" s="72">
        <f>+SUMIFS('Pardavimai input'!J:J,'Pardavimai input'!$D:$D,'Pardavimai (Stat.dep.)'!$C104,'Pardavimai input'!$C:$C,'Pardavimai (Stat.dep.)'!$A104)</f>
        <v>0</v>
      </c>
      <c r="J104" s="72">
        <f>+SUMIFS('Pardavimai input'!K:K,'Pardavimai input'!$D:$D,'Pardavimai (Stat.dep.)'!$C104,'Pardavimai input'!$C:$C,'Pardavimai (Stat.dep.)'!$A104)</f>
        <v>0</v>
      </c>
      <c r="K104" s="72">
        <f>+SUMIFS('Pardavimai input'!L:L,'Pardavimai input'!$D:$D,'Pardavimai (Stat.dep.)'!$C104,'Pardavimai input'!$C:$C,'Pardavimai (Stat.dep.)'!$A104)</f>
        <v>0</v>
      </c>
      <c r="L104" s="72">
        <f>+SUMIFS('Pardavimai input'!M:M,'Pardavimai input'!$D:$D,'Pardavimai (Stat.dep.)'!$C104,'Pardavimai input'!$C:$C,'Pardavimai (Stat.dep.)'!$A104)</f>
        <v>0</v>
      </c>
      <c r="M104" s="72">
        <f>+SUMIFS('Pardavimai input'!N:N,'Pardavimai input'!$D:$D,'Pardavimai (Stat.dep.)'!$C104,'Pardavimai input'!$C:$C,'Pardavimai (Stat.dep.)'!$A104)</f>
        <v>0</v>
      </c>
      <c r="N104" s="72">
        <f>+SUMIFS('Pardavimai input'!O:O,'Pardavimai input'!$D:$D,'Pardavimai (Stat.dep.)'!$C104,'Pardavimai input'!$C:$C,'Pardavimai (Stat.dep.)'!$A104)</f>
        <v>0</v>
      </c>
      <c r="O104" s="72">
        <f>+SUMIFS('Pardavimai input'!P:P,'Pardavimai input'!$D:$D,'Pardavimai (Stat.dep.)'!$C104,'Pardavimai input'!$C:$C,'Pardavimai (Stat.dep.)'!$A104)</f>
        <v>0</v>
      </c>
      <c r="P104" s="72">
        <f>+SUMIFS('Pardavimai input'!Q:Q,'Pardavimai input'!$D:$D,'Pardavimai (Stat.dep.)'!$C104,'Pardavimai input'!$C:$C,'Pardavimai (Stat.dep.)'!$A104)</f>
        <v>0</v>
      </c>
      <c r="Q104" s="72">
        <f>+SUMIFS('Pardavimai input'!R:R,'Pardavimai input'!$D:$D,'Pardavimai (Stat.dep.)'!$C104,'Pardavimai input'!$C:$C,'Pardavimai (Stat.dep.)'!$A104)</f>
        <v>0</v>
      </c>
      <c r="R104" s="72">
        <f>+SUMIFS('Pardavimai input'!S:S,'Pardavimai input'!$D:$D,'Pardavimai (Stat.dep.)'!$C104,'Pardavimai input'!$C:$C,'Pardavimai (Stat.dep.)'!$A104)</f>
        <v>0</v>
      </c>
    </row>
    <row r="105" spans="1:18">
      <c r="A105" s="322" t="s">
        <v>305</v>
      </c>
      <c r="C105" s="325">
        <v>2042115000</v>
      </c>
      <c r="D105" s="322" t="s">
        <v>1583</v>
      </c>
      <c r="E105" s="72">
        <f>+SUMIFS('Pardavimai input'!F:F,'Pardavimai input'!$D:$D,'Pardavimai (Stat.dep.)'!$C105,'Pardavimai input'!$C:$C,'Pardavimai (Stat.dep.)'!$A105)</f>
        <v>0</v>
      </c>
      <c r="F105" s="72">
        <f>+SUMIFS('Pardavimai input'!G:G,'Pardavimai input'!$D:$D,'Pardavimai (Stat.dep.)'!$C105,'Pardavimai input'!$C:$C,'Pardavimai (Stat.dep.)'!$A105)</f>
        <v>0</v>
      </c>
      <c r="G105" s="72">
        <f>+SUMIFS('Pardavimai input'!H:H,'Pardavimai input'!$D:$D,'Pardavimai (Stat.dep.)'!$C105,'Pardavimai input'!$C:$C,'Pardavimai (Stat.dep.)'!$A105)</f>
        <v>0</v>
      </c>
      <c r="H105" s="72">
        <f>+SUMIFS('Pardavimai input'!I:I,'Pardavimai input'!$D:$D,'Pardavimai (Stat.dep.)'!$C105,'Pardavimai input'!$C:$C,'Pardavimai (Stat.dep.)'!$A105)</f>
        <v>0</v>
      </c>
      <c r="I105" s="72">
        <f>+SUMIFS('Pardavimai input'!J:J,'Pardavimai input'!$D:$D,'Pardavimai (Stat.dep.)'!$C105,'Pardavimai input'!$C:$C,'Pardavimai (Stat.dep.)'!$A105)</f>
        <v>0</v>
      </c>
      <c r="J105" s="72">
        <f>+SUMIFS('Pardavimai input'!K:K,'Pardavimai input'!$D:$D,'Pardavimai (Stat.dep.)'!$C105,'Pardavimai input'!$C:$C,'Pardavimai (Stat.dep.)'!$A105)</f>
        <v>0</v>
      </c>
      <c r="K105" s="72">
        <f>+SUMIFS('Pardavimai input'!L:L,'Pardavimai input'!$D:$D,'Pardavimai (Stat.dep.)'!$C105,'Pardavimai input'!$C:$C,'Pardavimai (Stat.dep.)'!$A105)</f>
        <v>0</v>
      </c>
      <c r="L105" s="72">
        <f>+SUMIFS('Pardavimai input'!M:M,'Pardavimai input'!$D:$D,'Pardavimai (Stat.dep.)'!$C105,'Pardavimai input'!$C:$C,'Pardavimai (Stat.dep.)'!$A105)</f>
        <v>0</v>
      </c>
      <c r="M105" s="72">
        <f>+SUMIFS('Pardavimai input'!N:N,'Pardavimai input'!$D:$D,'Pardavimai (Stat.dep.)'!$C105,'Pardavimai input'!$C:$C,'Pardavimai (Stat.dep.)'!$A105)</f>
        <v>0</v>
      </c>
      <c r="N105" s="72">
        <f>+SUMIFS('Pardavimai input'!O:O,'Pardavimai input'!$D:$D,'Pardavimai (Stat.dep.)'!$C105,'Pardavimai input'!$C:$C,'Pardavimai (Stat.dep.)'!$A105)</f>
        <v>0</v>
      </c>
      <c r="O105" s="72">
        <f>+SUMIFS('Pardavimai input'!P:P,'Pardavimai input'!$D:$D,'Pardavimai (Stat.dep.)'!$C105,'Pardavimai input'!$C:$C,'Pardavimai (Stat.dep.)'!$A105)</f>
        <v>0</v>
      </c>
      <c r="P105" s="72">
        <f>+SUMIFS('Pardavimai input'!Q:Q,'Pardavimai input'!$D:$D,'Pardavimai (Stat.dep.)'!$C105,'Pardavimai input'!$C:$C,'Pardavimai (Stat.dep.)'!$A105)</f>
        <v>0</v>
      </c>
      <c r="Q105" s="72">
        <f>+SUMIFS('Pardavimai input'!R:R,'Pardavimai input'!$D:$D,'Pardavimai (Stat.dep.)'!$C105,'Pardavimai input'!$C:$C,'Pardavimai (Stat.dep.)'!$A105)</f>
        <v>0</v>
      </c>
      <c r="R105" s="72">
        <f>+SUMIFS('Pardavimai input'!S:S,'Pardavimai input'!$D:$D,'Pardavimai (Stat.dep.)'!$C105,'Pardavimai input'!$C:$C,'Pardavimai (Stat.dep.)'!$A105)</f>
        <v>0</v>
      </c>
    </row>
    <row r="106" spans="1:18">
      <c r="A106" s="322" t="s">
        <v>305</v>
      </c>
      <c r="C106" s="325">
        <v>2042117000</v>
      </c>
      <c r="D106" s="322" t="s">
        <v>1584</v>
      </c>
      <c r="E106" s="72">
        <f>+SUMIFS('Pardavimai input'!F:F,'Pardavimai input'!$D:$D,'Pardavimai (Stat.dep.)'!$C106,'Pardavimai input'!$C:$C,'Pardavimai (Stat.dep.)'!$A106)</f>
        <v>0</v>
      </c>
      <c r="F106" s="72">
        <f>+SUMIFS('Pardavimai input'!G:G,'Pardavimai input'!$D:$D,'Pardavimai (Stat.dep.)'!$C106,'Pardavimai input'!$C:$C,'Pardavimai (Stat.dep.)'!$A106)</f>
        <v>0</v>
      </c>
      <c r="G106" s="72">
        <f>+SUMIFS('Pardavimai input'!H:H,'Pardavimai input'!$D:$D,'Pardavimai (Stat.dep.)'!$C106,'Pardavimai input'!$C:$C,'Pardavimai (Stat.dep.)'!$A106)</f>
        <v>0</v>
      </c>
      <c r="H106" s="72">
        <f>+SUMIFS('Pardavimai input'!I:I,'Pardavimai input'!$D:$D,'Pardavimai (Stat.dep.)'!$C106,'Pardavimai input'!$C:$C,'Pardavimai (Stat.dep.)'!$A106)</f>
        <v>0</v>
      </c>
      <c r="I106" s="72">
        <f>+SUMIFS('Pardavimai input'!J:J,'Pardavimai input'!$D:$D,'Pardavimai (Stat.dep.)'!$C106,'Pardavimai input'!$C:$C,'Pardavimai (Stat.dep.)'!$A106)</f>
        <v>0</v>
      </c>
      <c r="J106" s="72">
        <f>+SUMIFS('Pardavimai input'!K:K,'Pardavimai input'!$D:$D,'Pardavimai (Stat.dep.)'!$C106,'Pardavimai input'!$C:$C,'Pardavimai (Stat.dep.)'!$A106)</f>
        <v>0</v>
      </c>
      <c r="K106" s="72">
        <f>+SUMIFS('Pardavimai input'!L:L,'Pardavimai input'!$D:$D,'Pardavimai (Stat.dep.)'!$C106,'Pardavimai input'!$C:$C,'Pardavimai (Stat.dep.)'!$A106)</f>
        <v>0</v>
      </c>
      <c r="L106" s="72">
        <f>+SUMIFS('Pardavimai input'!M:M,'Pardavimai input'!$D:$D,'Pardavimai (Stat.dep.)'!$C106,'Pardavimai input'!$C:$C,'Pardavimai (Stat.dep.)'!$A106)</f>
        <v>0</v>
      </c>
      <c r="M106" s="72">
        <f>+SUMIFS('Pardavimai input'!N:N,'Pardavimai input'!$D:$D,'Pardavimai (Stat.dep.)'!$C106,'Pardavimai input'!$C:$C,'Pardavimai (Stat.dep.)'!$A106)</f>
        <v>0</v>
      </c>
      <c r="N106" s="72">
        <f>+SUMIFS('Pardavimai input'!O:O,'Pardavimai input'!$D:$D,'Pardavimai (Stat.dep.)'!$C106,'Pardavimai input'!$C:$C,'Pardavimai (Stat.dep.)'!$A106)</f>
        <v>0</v>
      </c>
      <c r="O106" s="72">
        <f>+SUMIFS('Pardavimai input'!P:P,'Pardavimai input'!$D:$D,'Pardavimai (Stat.dep.)'!$C106,'Pardavimai input'!$C:$C,'Pardavimai (Stat.dep.)'!$A106)</f>
        <v>0</v>
      </c>
      <c r="P106" s="72">
        <f>+SUMIFS('Pardavimai input'!Q:Q,'Pardavimai input'!$D:$D,'Pardavimai (Stat.dep.)'!$C106,'Pardavimai input'!$C:$C,'Pardavimai (Stat.dep.)'!$A106)</f>
        <v>0</v>
      </c>
      <c r="Q106" s="72">
        <f>+SUMIFS('Pardavimai input'!R:R,'Pardavimai input'!$D:$D,'Pardavimai (Stat.dep.)'!$C106,'Pardavimai input'!$C:$C,'Pardavimai (Stat.dep.)'!$A106)</f>
        <v>0</v>
      </c>
      <c r="R106" s="72">
        <f>+SUMIFS('Pardavimai input'!S:S,'Pardavimai input'!$D:$D,'Pardavimai (Stat.dep.)'!$C106,'Pardavimai input'!$C:$C,'Pardavimai (Stat.dep.)'!$A106)</f>
        <v>0</v>
      </c>
    </row>
    <row r="107" spans="1:18">
      <c r="A107" s="322" t="s">
        <v>305</v>
      </c>
      <c r="C107" s="325">
        <v>2042125000</v>
      </c>
      <c r="D107" s="322" t="s">
        <v>1585</v>
      </c>
      <c r="E107" s="72">
        <f>+SUMIFS('Pardavimai input'!F:F,'Pardavimai input'!$D:$D,'Pardavimai (Stat.dep.)'!$C107,'Pardavimai input'!$C:$C,'Pardavimai (Stat.dep.)'!$A107)</f>
        <v>0</v>
      </c>
      <c r="F107" s="72">
        <f>+SUMIFS('Pardavimai input'!G:G,'Pardavimai input'!$D:$D,'Pardavimai (Stat.dep.)'!$C107,'Pardavimai input'!$C:$C,'Pardavimai (Stat.dep.)'!$A107)</f>
        <v>0</v>
      </c>
      <c r="G107" s="72">
        <f>+SUMIFS('Pardavimai input'!H:H,'Pardavimai input'!$D:$D,'Pardavimai (Stat.dep.)'!$C107,'Pardavimai input'!$C:$C,'Pardavimai (Stat.dep.)'!$A107)</f>
        <v>0</v>
      </c>
      <c r="H107" s="72">
        <f>+SUMIFS('Pardavimai input'!I:I,'Pardavimai input'!$D:$D,'Pardavimai (Stat.dep.)'!$C107,'Pardavimai input'!$C:$C,'Pardavimai (Stat.dep.)'!$A107)</f>
        <v>0</v>
      </c>
      <c r="I107" s="72">
        <f>+SUMIFS('Pardavimai input'!J:J,'Pardavimai input'!$D:$D,'Pardavimai (Stat.dep.)'!$C107,'Pardavimai input'!$C:$C,'Pardavimai (Stat.dep.)'!$A107)</f>
        <v>0</v>
      </c>
      <c r="J107" s="72">
        <f>+SUMIFS('Pardavimai input'!K:K,'Pardavimai input'!$D:$D,'Pardavimai (Stat.dep.)'!$C107,'Pardavimai input'!$C:$C,'Pardavimai (Stat.dep.)'!$A107)</f>
        <v>0</v>
      </c>
      <c r="K107" s="72">
        <f>+SUMIFS('Pardavimai input'!L:L,'Pardavimai input'!$D:$D,'Pardavimai (Stat.dep.)'!$C107,'Pardavimai input'!$C:$C,'Pardavimai (Stat.dep.)'!$A107)</f>
        <v>0</v>
      </c>
      <c r="L107" s="72">
        <f>+SUMIFS('Pardavimai input'!M:M,'Pardavimai input'!$D:$D,'Pardavimai (Stat.dep.)'!$C107,'Pardavimai input'!$C:$C,'Pardavimai (Stat.dep.)'!$A107)</f>
        <v>0</v>
      </c>
      <c r="M107" s="72">
        <f>+SUMIFS('Pardavimai input'!N:N,'Pardavimai input'!$D:$D,'Pardavimai (Stat.dep.)'!$C107,'Pardavimai input'!$C:$C,'Pardavimai (Stat.dep.)'!$A107)</f>
        <v>0</v>
      </c>
      <c r="N107" s="72">
        <f>+SUMIFS('Pardavimai input'!O:O,'Pardavimai input'!$D:$D,'Pardavimai (Stat.dep.)'!$C107,'Pardavimai input'!$C:$C,'Pardavimai (Stat.dep.)'!$A107)</f>
        <v>0</v>
      </c>
      <c r="O107" s="72">
        <f>+SUMIFS('Pardavimai input'!P:P,'Pardavimai input'!$D:$D,'Pardavimai (Stat.dep.)'!$C107,'Pardavimai input'!$C:$C,'Pardavimai (Stat.dep.)'!$A107)</f>
        <v>0</v>
      </c>
      <c r="P107" s="72">
        <f>+SUMIFS('Pardavimai input'!Q:Q,'Pardavimai input'!$D:$D,'Pardavimai (Stat.dep.)'!$C107,'Pardavimai input'!$C:$C,'Pardavimai (Stat.dep.)'!$A107)</f>
        <v>0</v>
      </c>
      <c r="Q107" s="72">
        <f>+SUMIFS('Pardavimai input'!R:R,'Pardavimai input'!$D:$D,'Pardavimai (Stat.dep.)'!$C107,'Pardavimai input'!$C:$C,'Pardavimai (Stat.dep.)'!$A107)</f>
        <v>0</v>
      </c>
      <c r="R107" s="72">
        <f>+SUMIFS('Pardavimai input'!S:S,'Pardavimai input'!$D:$D,'Pardavimai (Stat.dep.)'!$C107,'Pardavimai input'!$C:$C,'Pardavimai (Stat.dep.)'!$A107)</f>
        <v>0</v>
      </c>
    </row>
    <row r="108" spans="1:18">
      <c r="A108" s="322" t="s">
        <v>305</v>
      </c>
      <c r="C108" s="325">
        <v>2042130000</v>
      </c>
      <c r="D108" s="322" t="s">
        <v>1586</v>
      </c>
      <c r="E108" s="72">
        <f>+SUMIFS('Pardavimai input'!F:F,'Pardavimai input'!$D:$D,'Pardavimai (Stat.dep.)'!$C108,'Pardavimai input'!$C:$C,'Pardavimai (Stat.dep.)'!$A108)</f>
        <v>0</v>
      </c>
      <c r="F108" s="72">
        <f>+SUMIFS('Pardavimai input'!G:G,'Pardavimai input'!$D:$D,'Pardavimai (Stat.dep.)'!$C108,'Pardavimai input'!$C:$C,'Pardavimai (Stat.dep.)'!$A108)</f>
        <v>0</v>
      </c>
      <c r="G108" s="72">
        <f>+SUMIFS('Pardavimai input'!H:H,'Pardavimai input'!$D:$D,'Pardavimai (Stat.dep.)'!$C108,'Pardavimai input'!$C:$C,'Pardavimai (Stat.dep.)'!$A108)</f>
        <v>0</v>
      </c>
      <c r="H108" s="72">
        <f>+SUMIFS('Pardavimai input'!I:I,'Pardavimai input'!$D:$D,'Pardavimai (Stat.dep.)'!$C108,'Pardavimai input'!$C:$C,'Pardavimai (Stat.dep.)'!$A108)</f>
        <v>0</v>
      </c>
      <c r="I108" s="72">
        <f>+SUMIFS('Pardavimai input'!J:J,'Pardavimai input'!$D:$D,'Pardavimai (Stat.dep.)'!$C108,'Pardavimai input'!$C:$C,'Pardavimai (Stat.dep.)'!$A108)</f>
        <v>0</v>
      </c>
      <c r="J108" s="72">
        <f>+SUMIFS('Pardavimai input'!K:K,'Pardavimai input'!$D:$D,'Pardavimai (Stat.dep.)'!$C108,'Pardavimai input'!$C:$C,'Pardavimai (Stat.dep.)'!$A108)</f>
        <v>0</v>
      </c>
      <c r="K108" s="72">
        <f>+SUMIFS('Pardavimai input'!L:L,'Pardavimai input'!$D:$D,'Pardavimai (Stat.dep.)'!$C108,'Pardavimai input'!$C:$C,'Pardavimai (Stat.dep.)'!$A108)</f>
        <v>0</v>
      </c>
      <c r="L108" s="72">
        <f>+SUMIFS('Pardavimai input'!M:M,'Pardavimai input'!$D:$D,'Pardavimai (Stat.dep.)'!$C108,'Pardavimai input'!$C:$C,'Pardavimai (Stat.dep.)'!$A108)</f>
        <v>0</v>
      </c>
      <c r="M108" s="72">
        <f>+SUMIFS('Pardavimai input'!N:N,'Pardavimai input'!$D:$D,'Pardavimai (Stat.dep.)'!$C108,'Pardavimai input'!$C:$C,'Pardavimai (Stat.dep.)'!$A108)</f>
        <v>0</v>
      </c>
      <c r="N108" s="72">
        <f>+SUMIFS('Pardavimai input'!O:O,'Pardavimai input'!$D:$D,'Pardavimai (Stat.dep.)'!$C108,'Pardavimai input'!$C:$C,'Pardavimai (Stat.dep.)'!$A108)</f>
        <v>0</v>
      </c>
      <c r="O108" s="72">
        <f>+SUMIFS('Pardavimai input'!P:P,'Pardavimai input'!$D:$D,'Pardavimai (Stat.dep.)'!$C108,'Pardavimai input'!$C:$C,'Pardavimai (Stat.dep.)'!$A108)</f>
        <v>0</v>
      </c>
      <c r="P108" s="72">
        <f>+SUMIFS('Pardavimai input'!Q:Q,'Pardavimai input'!$D:$D,'Pardavimai (Stat.dep.)'!$C108,'Pardavimai input'!$C:$C,'Pardavimai (Stat.dep.)'!$A108)</f>
        <v>0</v>
      </c>
      <c r="Q108" s="72">
        <f>+SUMIFS('Pardavimai input'!R:R,'Pardavimai input'!$D:$D,'Pardavimai (Stat.dep.)'!$C108,'Pardavimai input'!$C:$C,'Pardavimai (Stat.dep.)'!$A108)</f>
        <v>0</v>
      </c>
      <c r="R108" s="72">
        <f>+SUMIFS('Pardavimai input'!S:S,'Pardavimai input'!$D:$D,'Pardavimai (Stat.dep.)'!$C108,'Pardavimai input'!$C:$C,'Pardavimai (Stat.dep.)'!$A108)</f>
        <v>0</v>
      </c>
    </row>
    <row r="109" spans="1:18">
      <c r="A109" s="322" t="s">
        <v>305</v>
      </c>
      <c r="C109" s="325">
        <v>2042194500</v>
      </c>
      <c r="D109" s="322" t="s">
        <v>1587</v>
      </c>
      <c r="E109" s="72">
        <f>+SUMIFS('Pardavimai input'!F:F,'Pardavimai input'!$D:$D,'Pardavimai (Stat.dep.)'!$C109,'Pardavimai input'!$C:$C,'Pardavimai (Stat.dep.)'!$A109)</f>
        <v>0</v>
      </c>
      <c r="F109" s="72">
        <f>+SUMIFS('Pardavimai input'!G:G,'Pardavimai input'!$D:$D,'Pardavimai (Stat.dep.)'!$C109,'Pardavimai input'!$C:$C,'Pardavimai (Stat.dep.)'!$A109)</f>
        <v>0</v>
      </c>
      <c r="G109" s="72">
        <f>+SUMIFS('Pardavimai input'!H:H,'Pardavimai input'!$D:$D,'Pardavimai (Stat.dep.)'!$C109,'Pardavimai input'!$C:$C,'Pardavimai (Stat.dep.)'!$A109)</f>
        <v>0</v>
      </c>
      <c r="H109" s="72">
        <f>+SUMIFS('Pardavimai input'!I:I,'Pardavimai input'!$D:$D,'Pardavimai (Stat.dep.)'!$C109,'Pardavimai input'!$C:$C,'Pardavimai (Stat.dep.)'!$A109)</f>
        <v>0</v>
      </c>
      <c r="I109" s="72">
        <f>+SUMIFS('Pardavimai input'!J:J,'Pardavimai input'!$D:$D,'Pardavimai (Stat.dep.)'!$C109,'Pardavimai input'!$C:$C,'Pardavimai (Stat.dep.)'!$A109)</f>
        <v>0</v>
      </c>
      <c r="J109" s="72">
        <f>+SUMIFS('Pardavimai input'!K:K,'Pardavimai input'!$D:$D,'Pardavimai (Stat.dep.)'!$C109,'Pardavimai input'!$C:$C,'Pardavimai (Stat.dep.)'!$A109)</f>
        <v>0</v>
      </c>
      <c r="K109" s="72">
        <f>+SUMIFS('Pardavimai input'!L:L,'Pardavimai input'!$D:$D,'Pardavimai (Stat.dep.)'!$C109,'Pardavimai input'!$C:$C,'Pardavimai (Stat.dep.)'!$A109)</f>
        <v>0</v>
      </c>
      <c r="L109" s="72">
        <f>+SUMIFS('Pardavimai input'!M:M,'Pardavimai input'!$D:$D,'Pardavimai (Stat.dep.)'!$C109,'Pardavimai input'!$C:$C,'Pardavimai (Stat.dep.)'!$A109)</f>
        <v>0</v>
      </c>
      <c r="M109" s="72">
        <f>+SUMIFS('Pardavimai input'!N:N,'Pardavimai input'!$D:$D,'Pardavimai (Stat.dep.)'!$C109,'Pardavimai input'!$C:$C,'Pardavimai (Stat.dep.)'!$A109)</f>
        <v>0</v>
      </c>
      <c r="N109" s="72">
        <f>+SUMIFS('Pardavimai input'!O:O,'Pardavimai input'!$D:$D,'Pardavimai (Stat.dep.)'!$C109,'Pardavimai input'!$C:$C,'Pardavimai (Stat.dep.)'!$A109)</f>
        <v>0</v>
      </c>
      <c r="O109" s="72">
        <f>+SUMIFS('Pardavimai input'!P:P,'Pardavimai input'!$D:$D,'Pardavimai (Stat.dep.)'!$C109,'Pardavimai input'!$C:$C,'Pardavimai (Stat.dep.)'!$A109)</f>
        <v>0</v>
      </c>
      <c r="P109" s="72">
        <f>+SUMIFS('Pardavimai input'!Q:Q,'Pardavimai input'!$D:$D,'Pardavimai (Stat.dep.)'!$C109,'Pardavimai input'!$C:$C,'Pardavimai (Stat.dep.)'!$A109)</f>
        <v>0</v>
      </c>
      <c r="Q109" s="72">
        <f>+SUMIFS('Pardavimai input'!R:R,'Pardavimai input'!$D:$D,'Pardavimai (Stat.dep.)'!$C109,'Pardavimai input'!$C:$C,'Pardavimai (Stat.dep.)'!$A109)</f>
        <v>0</v>
      </c>
      <c r="R109" s="72">
        <f>+SUMIFS('Pardavimai input'!S:S,'Pardavimai input'!$D:$D,'Pardavimai (Stat.dep.)'!$C109,'Pardavimai input'!$C:$C,'Pardavimai (Stat.dep.)'!$A109)</f>
        <v>0</v>
      </c>
    </row>
    <row r="110" spans="1:18">
      <c r="A110" s="322" t="s">
        <v>305</v>
      </c>
      <c r="C110" s="325">
        <v>2042150000</v>
      </c>
      <c r="D110" s="322" t="s">
        <v>1588</v>
      </c>
      <c r="E110" s="72">
        <f>+SUMIFS('Pardavimai input'!F:F,'Pardavimai input'!$D:$D,'Pardavimai (Stat.dep.)'!$C110,'Pardavimai input'!$C:$C,'Pardavimai (Stat.dep.)'!$A110)</f>
        <v>0</v>
      </c>
      <c r="F110" s="72">
        <f>+SUMIFS('Pardavimai input'!G:G,'Pardavimai input'!$D:$D,'Pardavimai (Stat.dep.)'!$C110,'Pardavimai input'!$C:$C,'Pardavimai (Stat.dep.)'!$A110)</f>
        <v>0</v>
      </c>
      <c r="G110" s="72">
        <f>+SUMIFS('Pardavimai input'!H:H,'Pardavimai input'!$D:$D,'Pardavimai (Stat.dep.)'!$C110,'Pardavimai input'!$C:$C,'Pardavimai (Stat.dep.)'!$A110)</f>
        <v>0</v>
      </c>
      <c r="H110" s="72">
        <f>+SUMIFS('Pardavimai input'!I:I,'Pardavimai input'!$D:$D,'Pardavimai (Stat.dep.)'!$C110,'Pardavimai input'!$C:$C,'Pardavimai (Stat.dep.)'!$A110)</f>
        <v>0</v>
      </c>
      <c r="I110" s="72">
        <f>+SUMIFS('Pardavimai input'!J:J,'Pardavimai input'!$D:$D,'Pardavimai (Stat.dep.)'!$C110,'Pardavimai input'!$C:$C,'Pardavimai (Stat.dep.)'!$A110)</f>
        <v>0</v>
      </c>
      <c r="J110" s="72">
        <f>+SUMIFS('Pardavimai input'!K:K,'Pardavimai input'!$D:$D,'Pardavimai (Stat.dep.)'!$C110,'Pardavimai input'!$C:$C,'Pardavimai (Stat.dep.)'!$A110)</f>
        <v>0</v>
      </c>
      <c r="K110" s="72">
        <f>+SUMIFS('Pardavimai input'!L:L,'Pardavimai input'!$D:$D,'Pardavimai (Stat.dep.)'!$C110,'Pardavimai input'!$C:$C,'Pardavimai (Stat.dep.)'!$A110)</f>
        <v>0</v>
      </c>
      <c r="L110" s="72">
        <f>+SUMIFS('Pardavimai input'!M:M,'Pardavimai input'!$D:$D,'Pardavimai (Stat.dep.)'!$C110,'Pardavimai input'!$C:$C,'Pardavimai (Stat.dep.)'!$A110)</f>
        <v>0</v>
      </c>
      <c r="M110" s="72">
        <f>+SUMIFS('Pardavimai input'!N:N,'Pardavimai input'!$D:$D,'Pardavimai (Stat.dep.)'!$C110,'Pardavimai input'!$C:$C,'Pardavimai (Stat.dep.)'!$A110)</f>
        <v>0</v>
      </c>
      <c r="N110" s="72">
        <f>+SUMIFS('Pardavimai input'!O:O,'Pardavimai input'!$D:$D,'Pardavimai (Stat.dep.)'!$C110,'Pardavimai input'!$C:$C,'Pardavimai (Stat.dep.)'!$A110)</f>
        <v>0</v>
      </c>
      <c r="O110" s="72">
        <f>+SUMIFS('Pardavimai input'!P:P,'Pardavimai input'!$D:$D,'Pardavimai (Stat.dep.)'!$C110,'Pardavimai input'!$C:$C,'Pardavimai (Stat.dep.)'!$A110)</f>
        <v>0</v>
      </c>
      <c r="P110" s="72">
        <f>+SUMIFS('Pardavimai input'!Q:Q,'Pardavimai input'!$D:$D,'Pardavimai (Stat.dep.)'!$C110,'Pardavimai input'!$C:$C,'Pardavimai (Stat.dep.)'!$A110)</f>
        <v>0</v>
      </c>
      <c r="Q110" s="72">
        <f>+SUMIFS('Pardavimai input'!R:R,'Pardavimai input'!$D:$D,'Pardavimai (Stat.dep.)'!$C110,'Pardavimai input'!$C:$C,'Pardavimai (Stat.dep.)'!$A110)</f>
        <v>0</v>
      </c>
      <c r="R110" s="72">
        <f>+SUMIFS('Pardavimai input'!S:S,'Pardavimai input'!$D:$D,'Pardavimai (Stat.dep.)'!$C110,'Pardavimai input'!$C:$C,'Pardavimai (Stat.dep.)'!$A110)</f>
        <v>0</v>
      </c>
    </row>
    <row r="111" spans="1:18">
      <c r="A111" s="322" t="s">
        <v>305</v>
      </c>
      <c r="C111" s="325">
        <v>2042163000</v>
      </c>
      <c r="D111" s="322" t="s">
        <v>1589</v>
      </c>
      <c r="E111" s="72">
        <f>+SUMIFS('Pardavimai input'!F:F,'Pardavimai input'!$D:$D,'Pardavimai (Stat.dep.)'!$C111,'Pardavimai input'!$C:$C,'Pardavimai (Stat.dep.)'!$A111)</f>
        <v>0</v>
      </c>
      <c r="F111" s="72">
        <f>+SUMIFS('Pardavimai input'!G:G,'Pardavimai input'!$D:$D,'Pardavimai (Stat.dep.)'!$C111,'Pardavimai input'!$C:$C,'Pardavimai (Stat.dep.)'!$A111)</f>
        <v>0</v>
      </c>
      <c r="G111" s="72">
        <f>+SUMIFS('Pardavimai input'!H:H,'Pardavimai input'!$D:$D,'Pardavimai (Stat.dep.)'!$C111,'Pardavimai input'!$C:$C,'Pardavimai (Stat.dep.)'!$A111)</f>
        <v>0</v>
      </c>
      <c r="H111" s="72">
        <f>+SUMIFS('Pardavimai input'!I:I,'Pardavimai input'!$D:$D,'Pardavimai (Stat.dep.)'!$C111,'Pardavimai input'!$C:$C,'Pardavimai (Stat.dep.)'!$A111)</f>
        <v>0</v>
      </c>
      <c r="I111" s="72">
        <f>+SUMIFS('Pardavimai input'!J:J,'Pardavimai input'!$D:$D,'Pardavimai (Stat.dep.)'!$C111,'Pardavimai input'!$C:$C,'Pardavimai (Stat.dep.)'!$A111)</f>
        <v>0</v>
      </c>
      <c r="J111" s="72">
        <f>+SUMIFS('Pardavimai input'!K:K,'Pardavimai input'!$D:$D,'Pardavimai (Stat.dep.)'!$C111,'Pardavimai input'!$C:$C,'Pardavimai (Stat.dep.)'!$A111)</f>
        <v>0</v>
      </c>
      <c r="K111" s="72">
        <f>+SUMIFS('Pardavimai input'!L:L,'Pardavimai input'!$D:$D,'Pardavimai (Stat.dep.)'!$C111,'Pardavimai input'!$C:$C,'Pardavimai (Stat.dep.)'!$A111)</f>
        <v>0</v>
      </c>
      <c r="L111" s="72">
        <f>+SUMIFS('Pardavimai input'!M:M,'Pardavimai input'!$D:$D,'Pardavimai (Stat.dep.)'!$C111,'Pardavimai input'!$C:$C,'Pardavimai (Stat.dep.)'!$A111)</f>
        <v>0</v>
      </c>
      <c r="M111" s="72">
        <f>+SUMIFS('Pardavimai input'!N:N,'Pardavimai input'!$D:$D,'Pardavimai (Stat.dep.)'!$C111,'Pardavimai input'!$C:$C,'Pardavimai (Stat.dep.)'!$A111)</f>
        <v>0</v>
      </c>
      <c r="N111" s="72">
        <f>+SUMIFS('Pardavimai input'!O:O,'Pardavimai input'!$D:$D,'Pardavimai (Stat.dep.)'!$C111,'Pardavimai input'!$C:$C,'Pardavimai (Stat.dep.)'!$A111)</f>
        <v>0</v>
      </c>
      <c r="O111" s="72">
        <f>+SUMIFS('Pardavimai input'!P:P,'Pardavimai input'!$D:$D,'Pardavimai (Stat.dep.)'!$C111,'Pardavimai input'!$C:$C,'Pardavimai (Stat.dep.)'!$A111)</f>
        <v>0</v>
      </c>
      <c r="P111" s="72">
        <f>+SUMIFS('Pardavimai input'!Q:Q,'Pardavimai input'!$D:$D,'Pardavimai (Stat.dep.)'!$C111,'Pardavimai input'!$C:$C,'Pardavimai (Stat.dep.)'!$A111)</f>
        <v>0</v>
      </c>
      <c r="Q111" s="72">
        <f>+SUMIFS('Pardavimai input'!R:R,'Pardavimai input'!$D:$D,'Pardavimai (Stat.dep.)'!$C111,'Pardavimai input'!$C:$C,'Pardavimai (Stat.dep.)'!$A111)</f>
        <v>0</v>
      </c>
      <c r="R111" s="72">
        <f>+SUMIFS('Pardavimai input'!S:S,'Pardavimai input'!$D:$D,'Pardavimai (Stat.dep.)'!$C111,'Pardavimai input'!$C:$C,'Pardavimai (Stat.dep.)'!$A111)</f>
        <v>0</v>
      </c>
    </row>
    <row r="112" spans="1:18">
      <c r="A112" s="322" t="s">
        <v>305</v>
      </c>
      <c r="C112" s="325">
        <v>2042163010</v>
      </c>
      <c r="D112" s="322" t="s">
        <v>1590</v>
      </c>
      <c r="E112" s="72">
        <f>+SUMIFS('Pardavimai input'!F:F,'Pardavimai input'!$D:$D,'Pardavimai (Stat.dep.)'!$C112,'Pardavimai input'!$C:$C,'Pardavimai (Stat.dep.)'!$A112)</f>
        <v>0</v>
      </c>
      <c r="F112" s="72">
        <f>+SUMIFS('Pardavimai input'!G:G,'Pardavimai input'!$D:$D,'Pardavimai (Stat.dep.)'!$C112,'Pardavimai input'!$C:$C,'Pardavimai (Stat.dep.)'!$A112)</f>
        <v>0</v>
      </c>
      <c r="G112" s="72">
        <f>+SUMIFS('Pardavimai input'!H:H,'Pardavimai input'!$D:$D,'Pardavimai (Stat.dep.)'!$C112,'Pardavimai input'!$C:$C,'Pardavimai (Stat.dep.)'!$A112)</f>
        <v>0</v>
      </c>
      <c r="H112" s="72">
        <f>+SUMIFS('Pardavimai input'!I:I,'Pardavimai input'!$D:$D,'Pardavimai (Stat.dep.)'!$C112,'Pardavimai input'!$C:$C,'Pardavimai (Stat.dep.)'!$A112)</f>
        <v>0</v>
      </c>
      <c r="I112" s="72">
        <f>+SUMIFS('Pardavimai input'!J:J,'Pardavimai input'!$D:$D,'Pardavimai (Stat.dep.)'!$C112,'Pardavimai input'!$C:$C,'Pardavimai (Stat.dep.)'!$A112)</f>
        <v>0</v>
      </c>
      <c r="J112" s="72">
        <f>+SUMIFS('Pardavimai input'!K:K,'Pardavimai input'!$D:$D,'Pardavimai (Stat.dep.)'!$C112,'Pardavimai input'!$C:$C,'Pardavimai (Stat.dep.)'!$A112)</f>
        <v>0</v>
      </c>
      <c r="K112" s="72">
        <f>+SUMIFS('Pardavimai input'!L:L,'Pardavimai input'!$D:$D,'Pardavimai (Stat.dep.)'!$C112,'Pardavimai input'!$C:$C,'Pardavimai (Stat.dep.)'!$A112)</f>
        <v>0</v>
      </c>
      <c r="L112" s="72">
        <f>+SUMIFS('Pardavimai input'!M:M,'Pardavimai input'!$D:$D,'Pardavimai (Stat.dep.)'!$C112,'Pardavimai input'!$C:$C,'Pardavimai (Stat.dep.)'!$A112)</f>
        <v>0</v>
      </c>
      <c r="M112" s="72">
        <f>+SUMIFS('Pardavimai input'!N:N,'Pardavimai input'!$D:$D,'Pardavimai (Stat.dep.)'!$C112,'Pardavimai input'!$C:$C,'Pardavimai (Stat.dep.)'!$A112)</f>
        <v>0</v>
      </c>
      <c r="N112" s="72">
        <f>+SUMIFS('Pardavimai input'!O:O,'Pardavimai input'!$D:$D,'Pardavimai (Stat.dep.)'!$C112,'Pardavimai input'!$C:$C,'Pardavimai (Stat.dep.)'!$A112)</f>
        <v>0</v>
      </c>
      <c r="O112" s="72">
        <f>+SUMIFS('Pardavimai input'!P:P,'Pardavimai input'!$D:$D,'Pardavimai (Stat.dep.)'!$C112,'Pardavimai input'!$C:$C,'Pardavimai (Stat.dep.)'!$A112)</f>
        <v>0</v>
      </c>
      <c r="P112" s="72">
        <f>+SUMIFS('Pardavimai input'!Q:Q,'Pardavimai input'!$D:$D,'Pardavimai (Stat.dep.)'!$C112,'Pardavimai input'!$C:$C,'Pardavimai (Stat.dep.)'!$A112)</f>
        <v>0</v>
      </c>
      <c r="Q112" s="72">
        <f>+SUMIFS('Pardavimai input'!R:R,'Pardavimai input'!$D:$D,'Pardavimai (Stat.dep.)'!$C112,'Pardavimai input'!$C:$C,'Pardavimai (Stat.dep.)'!$A112)</f>
        <v>0</v>
      </c>
      <c r="R112" s="72">
        <f>+SUMIFS('Pardavimai input'!S:S,'Pardavimai input'!$D:$D,'Pardavimai (Stat.dep.)'!$C112,'Pardavimai input'!$C:$C,'Pardavimai (Stat.dep.)'!$A112)</f>
        <v>0</v>
      </c>
    </row>
    <row r="113" spans="1:18">
      <c r="A113" s="322" t="s">
        <v>305</v>
      </c>
      <c r="C113" s="325">
        <v>2042167000</v>
      </c>
      <c r="D113" s="322" t="s">
        <v>1591</v>
      </c>
      <c r="E113" s="72">
        <f>+SUMIFS('Pardavimai input'!F:F,'Pardavimai input'!$D:$D,'Pardavimai (Stat.dep.)'!$C113,'Pardavimai input'!$C:$C,'Pardavimai (Stat.dep.)'!$A113)</f>
        <v>0</v>
      </c>
      <c r="F113" s="72">
        <f>+SUMIFS('Pardavimai input'!G:G,'Pardavimai input'!$D:$D,'Pardavimai (Stat.dep.)'!$C113,'Pardavimai input'!$C:$C,'Pardavimai (Stat.dep.)'!$A113)</f>
        <v>0</v>
      </c>
      <c r="G113" s="72">
        <f>+SUMIFS('Pardavimai input'!H:H,'Pardavimai input'!$D:$D,'Pardavimai (Stat.dep.)'!$C113,'Pardavimai input'!$C:$C,'Pardavimai (Stat.dep.)'!$A113)</f>
        <v>0</v>
      </c>
      <c r="H113" s="72">
        <f>+SUMIFS('Pardavimai input'!I:I,'Pardavimai input'!$D:$D,'Pardavimai (Stat.dep.)'!$C113,'Pardavimai input'!$C:$C,'Pardavimai (Stat.dep.)'!$A113)</f>
        <v>0</v>
      </c>
      <c r="I113" s="72">
        <f>+SUMIFS('Pardavimai input'!J:J,'Pardavimai input'!$D:$D,'Pardavimai (Stat.dep.)'!$C113,'Pardavimai input'!$C:$C,'Pardavimai (Stat.dep.)'!$A113)</f>
        <v>0</v>
      </c>
      <c r="J113" s="72">
        <f>+SUMIFS('Pardavimai input'!K:K,'Pardavimai input'!$D:$D,'Pardavimai (Stat.dep.)'!$C113,'Pardavimai input'!$C:$C,'Pardavimai (Stat.dep.)'!$A113)</f>
        <v>0</v>
      </c>
      <c r="K113" s="72">
        <f>+SUMIFS('Pardavimai input'!L:L,'Pardavimai input'!$D:$D,'Pardavimai (Stat.dep.)'!$C113,'Pardavimai input'!$C:$C,'Pardavimai (Stat.dep.)'!$A113)</f>
        <v>0</v>
      </c>
      <c r="L113" s="72">
        <f>+SUMIFS('Pardavimai input'!M:M,'Pardavimai input'!$D:$D,'Pardavimai (Stat.dep.)'!$C113,'Pardavimai input'!$C:$C,'Pardavimai (Stat.dep.)'!$A113)</f>
        <v>0</v>
      </c>
      <c r="M113" s="72">
        <f>+SUMIFS('Pardavimai input'!N:N,'Pardavimai input'!$D:$D,'Pardavimai (Stat.dep.)'!$C113,'Pardavimai input'!$C:$C,'Pardavimai (Stat.dep.)'!$A113)</f>
        <v>0</v>
      </c>
      <c r="N113" s="72">
        <f>+SUMIFS('Pardavimai input'!O:O,'Pardavimai input'!$D:$D,'Pardavimai (Stat.dep.)'!$C113,'Pardavimai input'!$C:$C,'Pardavimai (Stat.dep.)'!$A113)</f>
        <v>0</v>
      </c>
      <c r="O113" s="72">
        <f>+SUMIFS('Pardavimai input'!P:P,'Pardavimai input'!$D:$D,'Pardavimai (Stat.dep.)'!$C113,'Pardavimai input'!$C:$C,'Pardavimai (Stat.dep.)'!$A113)</f>
        <v>0</v>
      </c>
      <c r="P113" s="72">
        <f>+SUMIFS('Pardavimai input'!Q:Q,'Pardavimai input'!$D:$D,'Pardavimai (Stat.dep.)'!$C113,'Pardavimai input'!$C:$C,'Pardavimai (Stat.dep.)'!$A113)</f>
        <v>0</v>
      </c>
      <c r="Q113" s="72">
        <f>+SUMIFS('Pardavimai input'!R:R,'Pardavimai input'!$D:$D,'Pardavimai (Stat.dep.)'!$C113,'Pardavimai input'!$C:$C,'Pardavimai (Stat.dep.)'!$A113)</f>
        <v>0</v>
      </c>
      <c r="R113" s="72">
        <f>+SUMIFS('Pardavimai input'!S:S,'Pardavimai input'!$D:$D,'Pardavimai (Stat.dep.)'!$C113,'Pardavimai input'!$C:$C,'Pardavimai (Stat.dep.)'!$A113)</f>
        <v>0</v>
      </c>
    </row>
    <row r="114" spans="1:18">
      <c r="A114" s="322" t="s">
        <v>305</v>
      </c>
      <c r="C114" s="325">
        <v>2042170000</v>
      </c>
      <c r="D114" s="322" t="s">
        <v>1592</v>
      </c>
      <c r="E114" s="72">
        <f>+SUMIFS('Pardavimai input'!F:F,'Pardavimai input'!$D:$D,'Pardavimai (Stat.dep.)'!$C114,'Pardavimai input'!$C:$C,'Pardavimai (Stat.dep.)'!$A114)</f>
        <v>0</v>
      </c>
      <c r="F114" s="72">
        <f>+SUMIFS('Pardavimai input'!G:G,'Pardavimai input'!$D:$D,'Pardavimai (Stat.dep.)'!$C114,'Pardavimai input'!$C:$C,'Pardavimai (Stat.dep.)'!$A114)</f>
        <v>0</v>
      </c>
      <c r="G114" s="72">
        <f>+SUMIFS('Pardavimai input'!H:H,'Pardavimai input'!$D:$D,'Pardavimai (Stat.dep.)'!$C114,'Pardavimai input'!$C:$C,'Pardavimai (Stat.dep.)'!$A114)</f>
        <v>0</v>
      </c>
      <c r="H114" s="72">
        <f>+SUMIFS('Pardavimai input'!I:I,'Pardavimai input'!$D:$D,'Pardavimai (Stat.dep.)'!$C114,'Pardavimai input'!$C:$C,'Pardavimai (Stat.dep.)'!$A114)</f>
        <v>0</v>
      </c>
      <c r="I114" s="72">
        <f>+SUMIFS('Pardavimai input'!J:J,'Pardavimai input'!$D:$D,'Pardavimai (Stat.dep.)'!$C114,'Pardavimai input'!$C:$C,'Pardavimai (Stat.dep.)'!$A114)</f>
        <v>0</v>
      </c>
      <c r="J114" s="72">
        <f>+SUMIFS('Pardavimai input'!K:K,'Pardavimai input'!$D:$D,'Pardavimai (Stat.dep.)'!$C114,'Pardavimai input'!$C:$C,'Pardavimai (Stat.dep.)'!$A114)</f>
        <v>0</v>
      </c>
      <c r="K114" s="72">
        <f>+SUMIFS('Pardavimai input'!L:L,'Pardavimai input'!$D:$D,'Pardavimai (Stat.dep.)'!$C114,'Pardavimai input'!$C:$C,'Pardavimai (Stat.dep.)'!$A114)</f>
        <v>0</v>
      </c>
      <c r="L114" s="72">
        <f>+SUMIFS('Pardavimai input'!M:M,'Pardavimai input'!$D:$D,'Pardavimai (Stat.dep.)'!$C114,'Pardavimai input'!$C:$C,'Pardavimai (Stat.dep.)'!$A114)</f>
        <v>0</v>
      </c>
      <c r="M114" s="72">
        <f>+SUMIFS('Pardavimai input'!N:N,'Pardavimai input'!$D:$D,'Pardavimai (Stat.dep.)'!$C114,'Pardavimai input'!$C:$C,'Pardavimai (Stat.dep.)'!$A114)</f>
        <v>0</v>
      </c>
      <c r="N114" s="72">
        <f>+SUMIFS('Pardavimai input'!O:O,'Pardavimai input'!$D:$D,'Pardavimai (Stat.dep.)'!$C114,'Pardavimai input'!$C:$C,'Pardavimai (Stat.dep.)'!$A114)</f>
        <v>0</v>
      </c>
      <c r="O114" s="72">
        <f>+SUMIFS('Pardavimai input'!P:P,'Pardavimai input'!$D:$D,'Pardavimai (Stat.dep.)'!$C114,'Pardavimai input'!$C:$C,'Pardavimai (Stat.dep.)'!$A114)</f>
        <v>0</v>
      </c>
      <c r="P114" s="72">
        <f>+SUMIFS('Pardavimai input'!Q:Q,'Pardavimai input'!$D:$D,'Pardavimai (Stat.dep.)'!$C114,'Pardavimai input'!$C:$C,'Pardavimai (Stat.dep.)'!$A114)</f>
        <v>0</v>
      </c>
      <c r="Q114" s="72">
        <f>+SUMIFS('Pardavimai input'!R:R,'Pardavimai input'!$D:$D,'Pardavimai (Stat.dep.)'!$C114,'Pardavimai input'!$C:$C,'Pardavimai (Stat.dep.)'!$A114)</f>
        <v>0</v>
      </c>
      <c r="R114" s="72">
        <f>+SUMIFS('Pardavimai input'!S:S,'Pardavimai input'!$D:$D,'Pardavimai (Stat.dep.)'!$C114,'Pardavimai input'!$C:$C,'Pardavimai (Stat.dep.)'!$A114)</f>
        <v>0</v>
      </c>
    </row>
    <row r="115" spans="1:18">
      <c r="A115" s="322" t="s">
        <v>305</v>
      </c>
      <c r="C115" s="325">
        <v>2042185000</v>
      </c>
      <c r="D115" s="322" t="s">
        <v>1593</v>
      </c>
      <c r="E115" s="72">
        <f>+SUMIFS('Pardavimai input'!F:F,'Pardavimai input'!$D:$D,'Pardavimai (Stat.dep.)'!$C115,'Pardavimai input'!$C:$C,'Pardavimai (Stat.dep.)'!$A115)</f>
        <v>0</v>
      </c>
      <c r="F115" s="72">
        <f>+SUMIFS('Pardavimai input'!G:G,'Pardavimai input'!$D:$D,'Pardavimai (Stat.dep.)'!$C115,'Pardavimai input'!$C:$C,'Pardavimai (Stat.dep.)'!$A115)</f>
        <v>0</v>
      </c>
      <c r="G115" s="72">
        <f>+SUMIFS('Pardavimai input'!H:H,'Pardavimai input'!$D:$D,'Pardavimai (Stat.dep.)'!$C115,'Pardavimai input'!$C:$C,'Pardavimai (Stat.dep.)'!$A115)</f>
        <v>0</v>
      </c>
      <c r="H115" s="72">
        <f>+SUMIFS('Pardavimai input'!I:I,'Pardavimai input'!$D:$D,'Pardavimai (Stat.dep.)'!$C115,'Pardavimai input'!$C:$C,'Pardavimai (Stat.dep.)'!$A115)</f>
        <v>0</v>
      </c>
      <c r="I115" s="72">
        <f>+SUMIFS('Pardavimai input'!J:J,'Pardavimai input'!$D:$D,'Pardavimai (Stat.dep.)'!$C115,'Pardavimai input'!$C:$C,'Pardavimai (Stat.dep.)'!$A115)</f>
        <v>0</v>
      </c>
      <c r="J115" s="72">
        <f>+SUMIFS('Pardavimai input'!K:K,'Pardavimai input'!$D:$D,'Pardavimai (Stat.dep.)'!$C115,'Pardavimai input'!$C:$C,'Pardavimai (Stat.dep.)'!$A115)</f>
        <v>0</v>
      </c>
      <c r="K115" s="72">
        <f>+SUMIFS('Pardavimai input'!L:L,'Pardavimai input'!$D:$D,'Pardavimai (Stat.dep.)'!$C115,'Pardavimai input'!$C:$C,'Pardavimai (Stat.dep.)'!$A115)</f>
        <v>0</v>
      </c>
      <c r="L115" s="72">
        <f>+SUMIFS('Pardavimai input'!M:M,'Pardavimai input'!$D:$D,'Pardavimai (Stat.dep.)'!$C115,'Pardavimai input'!$C:$C,'Pardavimai (Stat.dep.)'!$A115)</f>
        <v>0</v>
      </c>
      <c r="M115" s="72">
        <f>+SUMIFS('Pardavimai input'!N:N,'Pardavimai input'!$D:$D,'Pardavimai (Stat.dep.)'!$C115,'Pardavimai input'!$C:$C,'Pardavimai (Stat.dep.)'!$A115)</f>
        <v>0</v>
      </c>
      <c r="N115" s="72">
        <f>+SUMIFS('Pardavimai input'!O:O,'Pardavimai input'!$D:$D,'Pardavimai (Stat.dep.)'!$C115,'Pardavimai input'!$C:$C,'Pardavimai (Stat.dep.)'!$A115)</f>
        <v>0</v>
      </c>
      <c r="O115" s="72">
        <f>+SUMIFS('Pardavimai input'!P:P,'Pardavimai input'!$D:$D,'Pardavimai (Stat.dep.)'!$C115,'Pardavimai input'!$C:$C,'Pardavimai (Stat.dep.)'!$A115)</f>
        <v>0</v>
      </c>
      <c r="P115" s="72">
        <f>+SUMIFS('Pardavimai input'!Q:Q,'Pardavimai input'!$D:$D,'Pardavimai (Stat.dep.)'!$C115,'Pardavimai input'!$C:$C,'Pardavimai (Stat.dep.)'!$A115)</f>
        <v>0</v>
      </c>
      <c r="Q115" s="72">
        <f>+SUMIFS('Pardavimai input'!R:R,'Pardavimai input'!$D:$D,'Pardavimai (Stat.dep.)'!$C115,'Pardavimai input'!$C:$C,'Pardavimai (Stat.dep.)'!$A115)</f>
        <v>0</v>
      </c>
      <c r="R115" s="72">
        <f>+SUMIFS('Pardavimai input'!S:S,'Pardavimai input'!$D:$D,'Pardavimai (Stat.dep.)'!$C115,'Pardavimai input'!$C:$C,'Pardavimai (Stat.dep.)'!$A115)</f>
        <v>0</v>
      </c>
    </row>
    <row r="116" spans="1:18">
      <c r="A116" s="322" t="s">
        <v>305</v>
      </c>
      <c r="C116" s="325">
        <v>2042189000</v>
      </c>
      <c r="D116" s="322" t="s">
        <v>1594</v>
      </c>
      <c r="E116" s="72">
        <f>+SUMIFS('Pardavimai input'!F:F,'Pardavimai input'!$D:$D,'Pardavimai (Stat.dep.)'!$C116,'Pardavimai input'!$C:$C,'Pardavimai (Stat.dep.)'!$A116)</f>
        <v>0</v>
      </c>
      <c r="F116" s="72">
        <f>+SUMIFS('Pardavimai input'!G:G,'Pardavimai input'!$D:$D,'Pardavimai (Stat.dep.)'!$C116,'Pardavimai input'!$C:$C,'Pardavimai (Stat.dep.)'!$A116)</f>
        <v>0</v>
      </c>
      <c r="G116" s="72">
        <f>+SUMIFS('Pardavimai input'!H:H,'Pardavimai input'!$D:$D,'Pardavimai (Stat.dep.)'!$C116,'Pardavimai input'!$C:$C,'Pardavimai (Stat.dep.)'!$A116)</f>
        <v>0</v>
      </c>
      <c r="H116" s="72">
        <f>+SUMIFS('Pardavimai input'!I:I,'Pardavimai input'!$D:$D,'Pardavimai (Stat.dep.)'!$C116,'Pardavimai input'!$C:$C,'Pardavimai (Stat.dep.)'!$A116)</f>
        <v>0</v>
      </c>
      <c r="I116" s="72">
        <f>+SUMIFS('Pardavimai input'!J:J,'Pardavimai input'!$D:$D,'Pardavimai (Stat.dep.)'!$C116,'Pardavimai input'!$C:$C,'Pardavimai (Stat.dep.)'!$A116)</f>
        <v>0</v>
      </c>
      <c r="J116" s="72">
        <f>+SUMIFS('Pardavimai input'!K:K,'Pardavimai input'!$D:$D,'Pardavimai (Stat.dep.)'!$C116,'Pardavimai input'!$C:$C,'Pardavimai (Stat.dep.)'!$A116)</f>
        <v>0</v>
      </c>
      <c r="K116" s="72">
        <f>+SUMIFS('Pardavimai input'!L:L,'Pardavimai input'!$D:$D,'Pardavimai (Stat.dep.)'!$C116,'Pardavimai input'!$C:$C,'Pardavimai (Stat.dep.)'!$A116)</f>
        <v>0</v>
      </c>
      <c r="L116" s="72">
        <f>+SUMIFS('Pardavimai input'!M:M,'Pardavimai input'!$D:$D,'Pardavimai (Stat.dep.)'!$C116,'Pardavimai input'!$C:$C,'Pardavimai (Stat.dep.)'!$A116)</f>
        <v>0</v>
      </c>
      <c r="M116" s="72">
        <f>+SUMIFS('Pardavimai input'!N:N,'Pardavimai input'!$D:$D,'Pardavimai (Stat.dep.)'!$C116,'Pardavimai input'!$C:$C,'Pardavimai (Stat.dep.)'!$A116)</f>
        <v>0</v>
      </c>
      <c r="N116" s="72">
        <f>+SUMIFS('Pardavimai input'!O:O,'Pardavimai input'!$D:$D,'Pardavimai (Stat.dep.)'!$C116,'Pardavimai input'!$C:$C,'Pardavimai (Stat.dep.)'!$A116)</f>
        <v>0</v>
      </c>
      <c r="O116" s="72">
        <f>+SUMIFS('Pardavimai input'!P:P,'Pardavimai input'!$D:$D,'Pardavimai (Stat.dep.)'!$C116,'Pardavimai input'!$C:$C,'Pardavimai (Stat.dep.)'!$A116)</f>
        <v>0</v>
      </c>
      <c r="P116" s="72">
        <f>+SUMIFS('Pardavimai input'!Q:Q,'Pardavimai input'!$D:$D,'Pardavimai (Stat.dep.)'!$C116,'Pardavimai input'!$C:$C,'Pardavimai (Stat.dep.)'!$A116)</f>
        <v>0</v>
      </c>
      <c r="Q116" s="72">
        <f>+SUMIFS('Pardavimai input'!R:R,'Pardavimai input'!$D:$D,'Pardavimai (Stat.dep.)'!$C116,'Pardavimai input'!$C:$C,'Pardavimai (Stat.dep.)'!$A116)</f>
        <v>0</v>
      </c>
      <c r="R116" s="72">
        <f>+SUMIFS('Pardavimai input'!S:S,'Pardavimai input'!$D:$D,'Pardavimai (Stat.dep.)'!$C116,'Pardavimai input'!$C:$C,'Pardavimai (Stat.dep.)'!$A116)</f>
        <v>0</v>
      </c>
    </row>
    <row r="117" spans="1:18">
      <c r="A117" s="322" t="s">
        <v>305</v>
      </c>
      <c r="C117" s="325">
        <v>2042191500</v>
      </c>
      <c r="D117" s="322" t="s">
        <v>1595</v>
      </c>
      <c r="E117" s="72">
        <f>+SUMIFS('Pardavimai input'!F:F,'Pardavimai input'!$D:$D,'Pardavimai (Stat.dep.)'!$C117,'Pardavimai input'!$C:$C,'Pardavimai (Stat.dep.)'!$A117)</f>
        <v>0</v>
      </c>
      <c r="F117" s="72">
        <f>+SUMIFS('Pardavimai input'!G:G,'Pardavimai input'!$D:$D,'Pardavimai (Stat.dep.)'!$C117,'Pardavimai input'!$C:$C,'Pardavimai (Stat.dep.)'!$A117)</f>
        <v>0</v>
      </c>
      <c r="G117" s="72">
        <f>+SUMIFS('Pardavimai input'!H:H,'Pardavimai input'!$D:$D,'Pardavimai (Stat.dep.)'!$C117,'Pardavimai input'!$C:$C,'Pardavimai (Stat.dep.)'!$A117)</f>
        <v>0</v>
      </c>
      <c r="H117" s="72">
        <f>+SUMIFS('Pardavimai input'!I:I,'Pardavimai input'!$D:$D,'Pardavimai (Stat.dep.)'!$C117,'Pardavimai input'!$C:$C,'Pardavimai (Stat.dep.)'!$A117)</f>
        <v>0</v>
      </c>
      <c r="I117" s="72">
        <f>+SUMIFS('Pardavimai input'!J:J,'Pardavimai input'!$D:$D,'Pardavimai (Stat.dep.)'!$C117,'Pardavimai input'!$C:$C,'Pardavimai (Stat.dep.)'!$A117)</f>
        <v>0</v>
      </c>
      <c r="J117" s="72">
        <f>+SUMIFS('Pardavimai input'!K:K,'Pardavimai input'!$D:$D,'Pardavimai (Stat.dep.)'!$C117,'Pardavimai input'!$C:$C,'Pardavimai (Stat.dep.)'!$A117)</f>
        <v>0</v>
      </c>
      <c r="K117" s="72">
        <f>+SUMIFS('Pardavimai input'!L:L,'Pardavimai input'!$D:$D,'Pardavimai (Stat.dep.)'!$C117,'Pardavimai input'!$C:$C,'Pardavimai (Stat.dep.)'!$A117)</f>
        <v>0</v>
      </c>
      <c r="L117" s="72">
        <f>+SUMIFS('Pardavimai input'!M:M,'Pardavimai input'!$D:$D,'Pardavimai (Stat.dep.)'!$C117,'Pardavimai input'!$C:$C,'Pardavimai (Stat.dep.)'!$A117)</f>
        <v>0</v>
      </c>
      <c r="M117" s="72">
        <f>+SUMIFS('Pardavimai input'!N:N,'Pardavimai input'!$D:$D,'Pardavimai (Stat.dep.)'!$C117,'Pardavimai input'!$C:$C,'Pardavimai (Stat.dep.)'!$A117)</f>
        <v>0</v>
      </c>
      <c r="N117" s="72">
        <f>+SUMIFS('Pardavimai input'!O:O,'Pardavimai input'!$D:$D,'Pardavimai (Stat.dep.)'!$C117,'Pardavimai input'!$C:$C,'Pardavimai (Stat.dep.)'!$A117)</f>
        <v>0</v>
      </c>
      <c r="O117" s="72">
        <f>+SUMIFS('Pardavimai input'!P:P,'Pardavimai input'!$D:$D,'Pardavimai (Stat.dep.)'!$C117,'Pardavimai input'!$C:$C,'Pardavimai (Stat.dep.)'!$A117)</f>
        <v>0</v>
      </c>
      <c r="P117" s="72">
        <f>+SUMIFS('Pardavimai input'!Q:Q,'Pardavimai input'!$D:$D,'Pardavimai (Stat.dep.)'!$C117,'Pardavimai input'!$C:$C,'Pardavimai (Stat.dep.)'!$A117)</f>
        <v>0</v>
      </c>
      <c r="Q117" s="72">
        <f>+SUMIFS('Pardavimai input'!R:R,'Pardavimai input'!$D:$D,'Pardavimai (Stat.dep.)'!$C117,'Pardavimai input'!$C:$C,'Pardavimai (Stat.dep.)'!$A117)</f>
        <v>0</v>
      </c>
      <c r="R117" s="72">
        <f>+SUMIFS('Pardavimai input'!S:S,'Pardavimai input'!$D:$D,'Pardavimai (Stat.dep.)'!$C117,'Pardavimai input'!$C:$C,'Pardavimai (Stat.dep.)'!$A117)</f>
        <v>0</v>
      </c>
    </row>
    <row r="118" spans="1:18">
      <c r="A118" s="322" t="s">
        <v>305</v>
      </c>
      <c r="C118" s="325">
        <v>2042193000</v>
      </c>
      <c r="D118" s="322" t="s">
        <v>1596</v>
      </c>
      <c r="E118" s="72">
        <f>+SUMIFS('Pardavimai input'!F:F,'Pardavimai input'!$D:$D,'Pardavimai (Stat.dep.)'!$C118,'Pardavimai input'!$C:$C,'Pardavimai (Stat.dep.)'!$A118)</f>
        <v>0</v>
      </c>
      <c r="F118" s="72">
        <f>+SUMIFS('Pardavimai input'!G:G,'Pardavimai input'!$D:$D,'Pardavimai (Stat.dep.)'!$C118,'Pardavimai input'!$C:$C,'Pardavimai (Stat.dep.)'!$A118)</f>
        <v>0</v>
      </c>
      <c r="G118" s="72">
        <f>+SUMIFS('Pardavimai input'!H:H,'Pardavimai input'!$D:$D,'Pardavimai (Stat.dep.)'!$C118,'Pardavimai input'!$C:$C,'Pardavimai (Stat.dep.)'!$A118)</f>
        <v>0</v>
      </c>
      <c r="H118" s="72">
        <f>+SUMIFS('Pardavimai input'!I:I,'Pardavimai input'!$D:$D,'Pardavimai (Stat.dep.)'!$C118,'Pardavimai input'!$C:$C,'Pardavimai (Stat.dep.)'!$A118)</f>
        <v>0</v>
      </c>
      <c r="I118" s="72">
        <f>+SUMIFS('Pardavimai input'!J:J,'Pardavimai input'!$D:$D,'Pardavimai (Stat.dep.)'!$C118,'Pardavimai input'!$C:$C,'Pardavimai (Stat.dep.)'!$A118)</f>
        <v>0</v>
      </c>
      <c r="J118" s="72">
        <f>+SUMIFS('Pardavimai input'!K:K,'Pardavimai input'!$D:$D,'Pardavimai (Stat.dep.)'!$C118,'Pardavimai input'!$C:$C,'Pardavimai (Stat.dep.)'!$A118)</f>
        <v>0</v>
      </c>
      <c r="K118" s="72">
        <f>+SUMIFS('Pardavimai input'!L:L,'Pardavimai input'!$D:$D,'Pardavimai (Stat.dep.)'!$C118,'Pardavimai input'!$C:$C,'Pardavimai (Stat.dep.)'!$A118)</f>
        <v>0</v>
      </c>
      <c r="L118" s="72">
        <f>+SUMIFS('Pardavimai input'!M:M,'Pardavimai input'!$D:$D,'Pardavimai (Stat.dep.)'!$C118,'Pardavimai input'!$C:$C,'Pardavimai (Stat.dep.)'!$A118)</f>
        <v>0</v>
      </c>
      <c r="M118" s="72">
        <f>+SUMIFS('Pardavimai input'!N:N,'Pardavimai input'!$D:$D,'Pardavimai (Stat.dep.)'!$C118,'Pardavimai input'!$C:$C,'Pardavimai (Stat.dep.)'!$A118)</f>
        <v>0</v>
      </c>
      <c r="N118" s="72">
        <f>+SUMIFS('Pardavimai input'!O:O,'Pardavimai input'!$D:$D,'Pardavimai (Stat.dep.)'!$C118,'Pardavimai input'!$C:$C,'Pardavimai (Stat.dep.)'!$A118)</f>
        <v>0</v>
      </c>
      <c r="O118" s="72">
        <f>+SUMIFS('Pardavimai input'!P:P,'Pardavimai input'!$D:$D,'Pardavimai (Stat.dep.)'!$C118,'Pardavimai input'!$C:$C,'Pardavimai (Stat.dep.)'!$A118)</f>
        <v>0</v>
      </c>
      <c r="P118" s="72">
        <f>+SUMIFS('Pardavimai input'!Q:Q,'Pardavimai input'!$D:$D,'Pardavimai (Stat.dep.)'!$C118,'Pardavimai input'!$C:$C,'Pardavimai (Stat.dep.)'!$A118)</f>
        <v>0</v>
      </c>
      <c r="Q118" s="72">
        <f>+SUMIFS('Pardavimai input'!R:R,'Pardavimai input'!$D:$D,'Pardavimai (Stat.dep.)'!$C118,'Pardavimai input'!$C:$C,'Pardavimai (Stat.dep.)'!$A118)</f>
        <v>0</v>
      </c>
      <c r="R118" s="72">
        <f>+SUMIFS('Pardavimai input'!S:S,'Pardavimai input'!$D:$D,'Pardavimai (Stat.dep.)'!$C118,'Pardavimai input'!$C:$C,'Pardavimai (Stat.dep.)'!$A118)</f>
        <v>0</v>
      </c>
    </row>
    <row r="119" spans="1:18">
      <c r="A119" s="322" t="s">
        <v>305</v>
      </c>
      <c r="C119" s="325">
        <v>2042196000</v>
      </c>
      <c r="D119" s="322" t="s">
        <v>1597</v>
      </c>
      <c r="E119" s="72">
        <f>+SUMIFS('Pardavimai input'!F:F,'Pardavimai input'!$D:$D,'Pardavimai (Stat.dep.)'!$C119,'Pardavimai input'!$C:$C,'Pardavimai (Stat.dep.)'!$A119)</f>
        <v>0</v>
      </c>
      <c r="F119" s="72">
        <f>+SUMIFS('Pardavimai input'!G:G,'Pardavimai input'!$D:$D,'Pardavimai (Stat.dep.)'!$C119,'Pardavimai input'!$C:$C,'Pardavimai (Stat.dep.)'!$A119)</f>
        <v>0</v>
      </c>
      <c r="G119" s="72">
        <f>+SUMIFS('Pardavimai input'!H:H,'Pardavimai input'!$D:$D,'Pardavimai (Stat.dep.)'!$C119,'Pardavimai input'!$C:$C,'Pardavimai (Stat.dep.)'!$A119)</f>
        <v>0</v>
      </c>
      <c r="H119" s="72">
        <f>+SUMIFS('Pardavimai input'!I:I,'Pardavimai input'!$D:$D,'Pardavimai (Stat.dep.)'!$C119,'Pardavimai input'!$C:$C,'Pardavimai (Stat.dep.)'!$A119)</f>
        <v>0</v>
      </c>
      <c r="I119" s="72">
        <f>+SUMIFS('Pardavimai input'!J:J,'Pardavimai input'!$D:$D,'Pardavimai (Stat.dep.)'!$C119,'Pardavimai input'!$C:$C,'Pardavimai (Stat.dep.)'!$A119)</f>
        <v>0</v>
      </c>
      <c r="J119" s="72">
        <f>+SUMIFS('Pardavimai input'!K:K,'Pardavimai input'!$D:$D,'Pardavimai (Stat.dep.)'!$C119,'Pardavimai input'!$C:$C,'Pardavimai (Stat.dep.)'!$A119)</f>
        <v>0</v>
      </c>
      <c r="K119" s="72">
        <f>+SUMIFS('Pardavimai input'!L:L,'Pardavimai input'!$D:$D,'Pardavimai (Stat.dep.)'!$C119,'Pardavimai input'!$C:$C,'Pardavimai (Stat.dep.)'!$A119)</f>
        <v>0</v>
      </c>
      <c r="L119" s="72">
        <f>+SUMIFS('Pardavimai input'!M:M,'Pardavimai input'!$D:$D,'Pardavimai (Stat.dep.)'!$C119,'Pardavimai input'!$C:$C,'Pardavimai (Stat.dep.)'!$A119)</f>
        <v>0</v>
      </c>
      <c r="M119" s="72">
        <f>+SUMIFS('Pardavimai input'!N:N,'Pardavimai input'!$D:$D,'Pardavimai (Stat.dep.)'!$C119,'Pardavimai input'!$C:$C,'Pardavimai (Stat.dep.)'!$A119)</f>
        <v>0</v>
      </c>
      <c r="N119" s="72">
        <f>+SUMIFS('Pardavimai input'!O:O,'Pardavimai input'!$D:$D,'Pardavimai (Stat.dep.)'!$C119,'Pardavimai input'!$C:$C,'Pardavimai (Stat.dep.)'!$A119)</f>
        <v>0</v>
      </c>
      <c r="O119" s="72">
        <f>+SUMIFS('Pardavimai input'!P:P,'Pardavimai input'!$D:$D,'Pardavimai (Stat.dep.)'!$C119,'Pardavimai input'!$C:$C,'Pardavimai (Stat.dep.)'!$A119)</f>
        <v>0</v>
      </c>
      <c r="P119" s="72">
        <f>+SUMIFS('Pardavimai input'!Q:Q,'Pardavimai input'!$D:$D,'Pardavimai (Stat.dep.)'!$C119,'Pardavimai input'!$C:$C,'Pardavimai (Stat.dep.)'!$A119)</f>
        <v>0</v>
      </c>
      <c r="Q119" s="72">
        <f>+SUMIFS('Pardavimai input'!R:R,'Pardavimai input'!$D:$D,'Pardavimai (Stat.dep.)'!$C119,'Pardavimai input'!$C:$C,'Pardavimai (Stat.dep.)'!$A119)</f>
        <v>0</v>
      </c>
      <c r="R119" s="72">
        <f>+SUMIFS('Pardavimai input'!S:S,'Pardavimai input'!$D:$D,'Pardavimai (Stat.dep.)'!$C119,'Pardavimai input'!$C:$C,'Pardavimai (Stat.dep.)'!$A119)</f>
        <v>0</v>
      </c>
    </row>
    <row r="120" spans="1:18">
      <c r="A120" s="322" t="s">
        <v>305</v>
      </c>
      <c r="C120" s="325">
        <v>2042197500</v>
      </c>
      <c r="D120" s="322" t="s">
        <v>1598</v>
      </c>
      <c r="E120" s="72">
        <f>+SUMIFS('Pardavimai input'!F:F,'Pardavimai input'!$D:$D,'Pardavimai (Stat.dep.)'!$C120,'Pardavimai input'!$C:$C,'Pardavimai (Stat.dep.)'!$A120)</f>
        <v>0</v>
      </c>
      <c r="F120" s="72">
        <f>+SUMIFS('Pardavimai input'!G:G,'Pardavimai input'!$D:$D,'Pardavimai (Stat.dep.)'!$C120,'Pardavimai input'!$C:$C,'Pardavimai (Stat.dep.)'!$A120)</f>
        <v>0</v>
      </c>
      <c r="G120" s="72">
        <f>+SUMIFS('Pardavimai input'!H:H,'Pardavimai input'!$D:$D,'Pardavimai (Stat.dep.)'!$C120,'Pardavimai input'!$C:$C,'Pardavimai (Stat.dep.)'!$A120)</f>
        <v>0</v>
      </c>
      <c r="H120" s="72">
        <f>+SUMIFS('Pardavimai input'!I:I,'Pardavimai input'!$D:$D,'Pardavimai (Stat.dep.)'!$C120,'Pardavimai input'!$C:$C,'Pardavimai (Stat.dep.)'!$A120)</f>
        <v>0</v>
      </c>
      <c r="I120" s="72">
        <f>+SUMIFS('Pardavimai input'!J:J,'Pardavimai input'!$D:$D,'Pardavimai (Stat.dep.)'!$C120,'Pardavimai input'!$C:$C,'Pardavimai (Stat.dep.)'!$A120)</f>
        <v>0</v>
      </c>
      <c r="J120" s="72">
        <f>+SUMIFS('Pardavimai input'!K:K,'Pardavimai input'!$D:$D,'Pardavimai (Stat.dep.)'!$C120,'Pardavimai input'!$C:$C,'Pardavimai (Stat.dep.)'!$A120)</f>
        <v>0</v>
      </c>
      <c r="K120" s="72">
        <f>+SUMIFS('Pardavimai input'!L:L,'Pardavimai input'!$D:$D,'Pardavimai (Stat.dep.)'!$C120,'Pardavimai input'!$C:$C,'Pardavimai (Stat.dep.)'!$A120)</f>
        <v>0</v>
      </c>
      <c r="L120" s="72">
        <f>+SUMIFS('Pardavimai input'!M:M,'Pardavimai input'!$D:$D,'Pardavimai (Stat.dep.)'!$C120,'Pardavimai input'!$C:$C,'Pardavimai (Stat.dep.)'!$A120)</f>
        <v>0</v>
      </c>
      <c r="M120" s="72">
        <f>+SUMIFS('Pardavimai input'!N:N,'Pardavimai input'!$D:$D,'Pardavimai (Stat.dep.)'!$C120,'Pardavimai input'!$C:$C,'Pardavimai (Stat.dep.)'!$A120)</f>
        <v>0</v>
      </c>
      <c r="N120" s="72">
        <f>+SUMIFS('Pardavimai input'!O:O,'Pardavimai input'!$D:$D,'Pardavimai (Stat.dep.)'!$C120,'Pardavimai input'!$C:$C,'Pardavimai (Stat.dep.)'!$A120)</f>
        <v>0</v>
      </c>
      <c r="O120" s="72">
        <f>+SUMIFS('Pardavimai input'!P:P,'Pardavimai input'!$D:$D,'Pardavimai (Stat.dep.)'!$C120,'Pardavimai input'!$C:$C,'Pardavimai (Stat.dep.)'!$A120)</f>
        <v>0</v>
      </c>
      <c r="P120" s="72">
        <f>+SUMIFS('Pardavimai input'!Q:Q,'Pardavimai input'!$D:$D,'Pardavimai (Stat.dep.)'!$C120,'Pardavimai input'!$C:$C,'Pardavimai (Stat.dep.)'!$A120)</f>
        <v>0</v>
      </c>
      <c r="Q120" s="72">
        <f>+SUMIFS('Pardavimai input'!R:R,'Pardavimai input'!$D:$D,'Pardavimai (Stat.dep.)'!$C120,'Pardavimai input'!$C:$C,'Pardavimai (Stat.dep.)'!$A120)</f>
        <v>0</v>
      </c>
      <c r="R120" s="72">
        <f>+SUMIFS('Pardavimai input'!S:S,'Pardavimai input'!$D:$D,'Pardavimai (Stat.dep.)'!$C120,'Pardavimai input'!$C:$C,'Pardavimai (Stat.dep.)'!$A120)</f>
        <v>0</v>
      </c>
    </row>
    <row r="121" spans="1:18">
      <c r="A121" s="322" t="s">
        <v>305</v>
      </c>
      <c r="C121" s="325">
        <v>2042199000</v>
      </c>
      <c r="D121" s="322" t="s">
        <v>1599</v>
      </c>
      <c r="E121" s="72">
        <f>+SUMIFS('Pardavimai input'!F:F,'Pardavimai input'!$D:$D,'Pardavimai (Stat.dep.)'!$C121,'Pardavimai input'!$C:$C,'Pardavimai (Stat.dep.)'!$A121)</f>
        <v>0</v>
      </c>
      <c r="F121" s="72">
        <f>+SUMIFS('Pardavimai input'!G:G,'Pardavimai input'!$D:$D,'Pardavimai (Stat.dep.)'!$C121,'Pardavimai input'!$C:$C,'Pardavimai (Stat.dep.)'!$A121)</f>
        <v>0</v>
      </c>
      <c r="G121" s="72">
        <f>+SUMIFS('Pardavimai input'!H:H,'Pardavimai input'!$D:$D,'Pardavimai (Stat.dep.)'!$C121,'Pardavimai input'!$C:$C,'Pardavimai (Stat.dep.)'!$A121)</f>
        <v>0</v>
      </c>
      <c r="H121" s="72">
        <f>+SUMIFS('Pardavimai input'!I:I,'Pardavimai input'!$D:$D,'Pardavimai (Stat.dep.)'!$C121,'Pardavimai input'!$C:$C,'Pardavimai (Stat.dep.)'!$A121)</f>
        <v>0</v>
      </c>
      <c r="I121" s="72">
        <f>+SUMIFS('Pardavimai input'!J:J,'Pardavimai input'!$D:$D,'Pardavimai (Stat.dep.)'!$C121,'Pardavimai input'!$C:$C,'Pardavimai (Stat.dep.)'!$A121)</f>
        <v>0</v>
      </c>
      <c r="J121" s="72">
        <f>+SUMIFS('Pardavimai input'!K:K,'Pardavimai input'!$D:$D,'Pardavimai (Stat.dep.)'!$C121,'Pardavimai input'!$C:$C,'Pardavimai (Stat.dep.)'!$A121)</f>
        <v>0</v>
      </c>
      <c r="K121" s="72">
        <f>+SUMIFS('Pardavimai input'!L:L,'Pardavimai input'!$D:$D,'Pardavimai (Stat.dep.)'!$C121,'Pardavimai input'!$C:$C,'Pardavimai (Stat.dep.)'!$A121)</f>
        <v>0</v>
      </c>
      <c r="L121" s="72">
        <f>+SUMIFS('Pardavimai input'!M:M,'Pardavimai input'!$D:$D,'Pardavimai (Stat.dep.)'!$C121,'Pardavimai input'!$C:$C,'Pardavimai (Stat.dep.)'!$A121)</f>
        <v>0</v>
      </c>
      <c r="M121" s="72">
        <f>+SUMIFS('Pardavimai input'!N:N,'Pardavimai input'!$D:$D,'Pardavimai (Stat.dep.)'!$C121,'Pardavimai input'!$C:$C,'Pardavimai (Stat.dep.)'!$A121)</f>
        <v>0</v>
      </c>
      <c r="N121" s="72">
        <f>+SUMIFS('Pardavimai input'!O:O,'Pardavimai input'!$D:$D,'Pardavimai (Stat.dep.)'!$C121,'Pardavimai input'!$C:$C,'Pardavimai (Stat.dep.)'!$A121)</f>
        <v>0</v>
      </c>
      <c r="O121" s="72">
        <f>+SUMIFS('Pardavimai input'!P:P,'Pardavimai input'!$D:$D,'Pardavimai (Stat.dep.)'!$C121,'Pardavimai input'!$C:$C,'Pardavimai (Stat.dep.)'!$A121)</f>
        <v>0</v>
      </c>
      <c r="P121" s="72">
        <f>+SUMIFS('Pardavimai input'!Q:Q,'Pardavimai input'!$D:$D,'Pardavimai (Stat.dep.)'!$C121,'Pardavimai input'!$C:$C,'Pardavimai (Stat.dep.)'!$A121)</f>
        <v>0</v>
      </c>
      <c r="Q121" s="72">
        <f>+SUMIFS('Pardavimai input'!R:R,'Pardavimai input'!$D:$D,'Pardavimai (Stat.dep.)'!$C121,'Pardavimai input'!$C:$C,'Pardavimai (Stat.dep.)'!$A121)</f>
        <v>0</v>
      </c>
      <c r="R121" s="72">
        <f>+SUMIFS('Pardavimai input'!S:S,'Pardavimai input'!$D:$D,'Pardavimai (Stat.dep.)'!$C121,'Pardavimai input'!$C:$C,'Pardavimai (Stat.dep.)'!$A121)</f>
        <v>0</v>
      </c>
    </row>
    <row r="122" spans="1:18">
      <c r="A122" s="322" t="s">
        <v>305</v>
      </c>
      <c r="C122" s="325">
        <v>2053105000</v>
      </c>
      <c r="D122" s="322" t="s">
        <v>1600</v>
      </c>
      <c r="E122" s="72">
        <f>+SUMIFS('Pardavimai input'!F:F,'Pardavimai input'!$D:$D,'Pardavimai (Stat.dep.)'!$C122,'Pardavimai input'!$C:$C,'Pardavimai (Stat.dep.)'!$A122)</f>
        <v>0</v>
      </c>
      <c r="F122" s="72">
        <f>+SUMIFS('Pardavimai input'!G:G,'Pardavimai input'!$D:$D,'Pardavimai (Stat.dep.)'!$C122,'Pardavimai input'!$C:$C,'Pardavimai (Stat.dep.)'!$A122)</f>
        <v>0</v>
      </c>
      <c r="G122" s="72">
        <f>+SUMIFS('Pardavimai input'!H:H,'Pardavimai input'!$D:$D,'Pardavimai (Stat.dep.)'!$C122,'Pardavimai input'!$C:$C,'Pardavimai (Stat.dep.)'!$A122)</f>
        <v>0</v>
      </c>
      <c r="H122" s="72">
        <f>+SUMIFS('Pardavimai input'!I:I,'Pardavimai input'!$D:$D,'Pardavimai (Stat.dep.)'!$C122,'Pardavimai input'!$C:$C,'Pardavimai (Stat.dep.)'!$A122)</f>
        <v>0</v>
      </c>
      <c r="I122" s="72">
        <f>+SUMIFS('Pardavimai input'!J:J,'Pardavimai input'!$D:$D,'Pardavimai (Stat.dep.)'!$C122,'Pardavimai input'!$C:$C,'Pardavimai (Stat.dep.)'!$A122)</f>
        <v>0</v>
      </c>
      <c r="J122" s="72">
        <f>+SUMIFS('Pardavimai input'!K:K,'Pardavimai input'!$D:$D,'Pardavimai (Stat.dep.)'!$C122,'Pardavimai input'!$C:$C,'Pardavimai (Stat.dep.)'!$A122)</f>
        <v>0</v>
      </c>
      <c r="K122" s="72">
        <f>+SUMIFS('Pardavimai input'!L:L,'Pardavimai input'!$D:$D,'Pardavimai (Stat.dep.)'!$C122,'Pardavimai input'!$C:$C,'Pardavimai (Stat.dep.)'!$A122)</f>
        <v>0</v>
      </c>
      <c r="L122" s="72">
        <f>+SUMIFS('Pardavimai input'!M:M,'Pardavimai input'!$D:$D,'Pardavimai (Stat.dep.)'!$C122,'Pardavimai input'!$C:$C,'Pardavimai (Stat.dep.)'!$A122)</f>
        <v>0</v>
      </c>
      <c r="M122" s="72">
        <f>+SUMIFS('Pardavimai input'!N:N,'Pardavimai input'!$D:$D,'Pardavimai (Stat.dep.)'!$C122,'Pardavimai input'!$C:$C,'Pardavimai (Stat.dep.)'!$A122)</f>
        <v>0</v>
      </c>
      <c r="N122" s="72">
        <f>+SUMIFS('Pardavimai input'!O:O,'Pardavimai input'!$D:$D,'Pardavimai (Stat.dep.)'!$C122,'Pardavimai input'!$C:$C,'Pardavimai (Stat.dep.)'!$A122)</f>
        <v>0</v>
      </c>
      <c r="O122" s="72">
        <f>+SUMIFS('Pardavimai input'!P:P,'Pardavimai input'!$D:$D,'Pardavimai (Stat.dep.)'!$C122,'Pardavimai input'!$C:$C,'Pardavimai (Stat.dep.)'!$A122)</f>
        <v>0</v>
      </c>
      <c r="P122" s="72">
        <f>+SUMIFS('Pardavimai input'!Q:Q,'Pardavimai input'!$D:$D,'Pardavimai (Stat.dep.)'!$C122,'Pardavimai input'!$C:$C,'Pardavimai (Stat.dep.)'!$A122)</f>
        <v>0</v>
      </c>
      <c r="Q122" s="72">
        <f>+SUMIFS('Pardavimai input'!R:R,'Pardavimai input'!$D:$D,'Pardavimai (Stat.dep.)'!$C122,'Pardavimai input'!$C:$C,'Pardavimai (Stat.dep.)'!$A122)</f>
        <v>0</v>
      </c>
      <c r="R122" s="72">
        <f>+SUMIFS('Pardavimai input'!S:S,'Pardavimai input'!$D:$D,'Pardavimai (Stat.dep.)'!$C122,'Pardavimai input'!$C:$C,'Pardavimai (Stat.dep.)'!$A122)</f>
        <v>0</v>
      </c>
    </row>
    <row r="123" spans="1:18">
      <c r="A123" s="322" t="s">
        <v>305</v>
      </c>
      <c r="C123" s="325">
        <v>2051200000</v>
      </c>
      <c r="D123" s="322" t="s">
        <v>1601</v>
      </c>
      <c r="E123" s="72">
        <f>+SUMIFS('Pardavimai input'!F:F,'Pardavimai input'!$D:$D,'Pardavimai (Stat.dep.)'!$C123,'Pardavimai input'!$C:$C,'Pardavimai (Stat.dep.)'!$A123)</f>
        <v>0</v>
      </c>
      <c r="F123" s="72">
        <f>+SUMIFS('Pardavimai input'!G:G,'Pardavimai input'!$D:$D,'Pardavimai (Stat.dep.)'!$C123,'Pardavimai input'!$C:$C,'Pardavimai (Stat.dep.)'!$A123)</f>
        <v>0</v>
      </c>
      <c r="G123" s="72">
        <f>+SUMIFS('Pardavimai input'!H:H,'Pardavimai input'!$D:$D,'Pardavimai (Stat.dep.)'!$C123,'Pardavimai input'!$C:$C,'Pardavimai (Stat.dep.)'!$A123)</f>
        <v>0</v>
      </c>
      <c r="H123" s="72">
        <f>+SUMIFS('Pardavimai input'!I:I,'Pardavimai input'!$D:$D,'Pardavimai (Stat.dep.)'!$C123,'Pardavimai input'!$C:$C,'Pardavimai (Stat.dep.)'!$A123)</f>
        <v>0</v>
      </c>
      <c r="I123" s="72">
        <f>+SUMIFS('Pardavimai input'!J:J,'Pardavimai input'!$D:$D,'Pardavimai (Stat.dep.)'!$C123,'Pardavimai input'!$C:$C,'Pardavimai (Stat.dep.)'!$A123)</f>
        <v>0</v>
      </c>
      <c r="J123" s="72">
        <f>+SUMIFS('Pardavimai input'!K:K,'Pardavimai input'!$D:$D,'Pardavimai (Stat.dep.)'!$C123,'Pardavimai input'!$C:$C,'Pardavimai (Stat.dep.)'!$A123)</f>
        <v>0</v>
      </c>
      <c r="K123" s="72">
        <f>+SUMIFS('Pardavimai input'!L:L,'Pardavimai input'!$D:$D,'Pardavimai (Stat.dep.)'!$C123,'Pardavimai input'!$C:$C,'Pardavimai (Stat.dep.)'!$A123)</f>
        <v>0</v>
      </c>
      <c r="L123" s="72">
        <f>+SUMIFS('Pardavimai input'!M:M,'Pardavimai input'!$D:$D,'Pardavimai (Stat.dep.)'!$C123,'Pardavimai input'!$C:$C,'Pardavimai (Stat.dep.)'!$A123)</f>
        <v>0</v>
      </c>
      <c r="M123" s="72">
        <f>+SUMIFS('Pardavimai input'!N:N,'Pardavimai input'!$D:$D,'Pardavimai (Stat.dep.)'!$C123,'Pardavimai input'!$C:$C,'Pardavimai (Stat.dep.)'!$A123)</f>
        <v>0</v>
      </c>
      <c r="N123" s="72">
        <f>+SUMIFS('Pardavimai input'!O:O,'Pardavimai input'!$D:$D,'Pardavimai (Stat.dep.)'!$C123,'Pardavimai input'!$C:$C,'Pardavimai (Stat.dep.)'!$A123)</f>
        <v>0</v>
      </c>
      <c r="O123" s="72">
        <f>+SUMIFS('Pardavimai input'!P:P,'Pardavimai input'!$D:$D,'Pardavimai (Stat.dep.)'!$C123,'Pardavimai input'!$C:$C,'Pardavimai (Stat.dep.)'!$A123)</f>
        <v>0</v>
      </c>
      <c r="P123" s="72">
        <f>+SUMIFS('Pardavimai input'!Q:Q,'Pardavimai input'!$D:$D,'Pardavimai (Stat.dep.)'!$C123,'Pardavimai input'!$C:$C,'Pardavimai (Stat.dep.)'!$A123)</f>
        <v>0</v>
      </c>
      <c r="Q123" s="72">
        <f>+SUMIFS('Pardavimai input'!R:R,'Pardavimai input'!$D:$D,'Pardavimai (Stat.dep.)'!$C123,'Pardavimai input'!$C:$C,'Pardavimai (Stat.dep.)'!$A123)</f>
        <v>0</v>
      </c>
      <c r="R123" s="72">
        <f>+SUMIFS('Pardavimai input'!S:S,'Pardavimai input'!$D:$D,'Pardavimai (Stat.dep.)'!$C123,'Pardavimai input'!$C:$C,'Pardavimai (Stat.dep.)'!$A123)</f>
        <v>0</v>
      </c>
    </row>
    <row r="124" spans="1:18">
      <c r="A124" s="322" t="s">
        <v>305</v>
      </c>
      <c r="C124" s="325">
        <v>2052102000</v>
      </c>
      <c r="D124" s="322" t="s">
        <v>1602</v>
      </c>
      <c r="E124" s="72">
        <f>+SUMIFS('Pardavimai input'!F:F,'Pardavimai input'!$D:$D,'Pardavimai (Stat.dep.)'!$C124,'Pardavimai input'!$C:$C,'Pardavimai (Stat.dep.)'!$A124)</f>
        <v>0</v>
      </c>
      <c r="F124" s="72">
        <f>+SUMIFS('Pardavimai input'!G:G,'Pardavimai input'!$D:$D,'Pardavimai (Stat.dep.)'!$C124,'Pardavimai input'!$C:$C,'Pardavimai (Stat.dep.)'!$A124)</f>
        <v>0</v>
      </c>
      <c r="G124" s="72">
        <f>+SUMIFS('Pardavimai input'!H:H,'Pardavimai input'!$D:$D,'Pardavimai (Stat.dep.)'!$C124,'Pardavimai input'!$C:$C,'Pardavimai (Stat.dep.)'!$A124)</f>
        <v>0</v>
      </c>
      <c r="H124" s="72">
        <f>+SUMIFS('Pardavimai input'!I:I,'Pardavimai input'!$D:$D,'Pardavimai (Stat.dep.)'!$C124,'Pardavimai input'!$C:$C,'Pardavimai (Stat.dep.)'!$A124)</f>
        <v>0</v>
      </c>
      <c r="I124" s="72">
        <f>+SUMIFS('Pardavimai input'!J:J,'Pardavimai input'!$D:$D,'Pardavimai (Stat.dep.)'!$C124,'Pardavimai input'!$C:$C,'Pardavimai (Stat.dep.)'!$A124)</f>
        <v>0</v>
      </c>
      <c r="J124" s="72">
        <f>+SUMIFS('Pardavimai input'!K:K,'Pardavimai input'!$D:$D,'Pardavimai (Stat.dep.)'!$C124,'Pardavimai input'!$C:$C,'Pardavimai (Stat.dep.)'!$A124)</f>
        <v>0</v>
      </c>
      <c r="K124" s="72">
        <f>+SUMIFS('Pardavimai input'!L:L,'Pardavimai input'!$D:$D,'Pardavimai (Stat.dep.)'!$C124,'Pardavimai input'!$C:$C,'Pardavimai (Stat.dep.)'!$A124)</f>
        <v>0</v>
      </c>
      <c r="L124" s="72">
        <f>+SUMIFS('Pardavimai input'!M:M,'Pardavimai input'!$D:$D,'Pardavimai (Stat.dep.)'!$C124,'Pardavimai input'!$C:$C,'Pardavimai (Stat.dep.)'!$A124)</f>
        <v>0</v>
      </c>
      <c r="M124" s="72">
        <f>+SUMIFS('Pardavimai input'!N:N,'Pardavimai input'!$D:$D,'Pardavimai (Stat.dep.)'!$C124,'Pardavimai input'!$C:$C,'Pardavimai (Stat.dep.)'!$A124)</f>
        <v>0</v>
      </c>
      <c r="N124" s="72">
        <f>+SUMIFS('Pardavimai input'!O:O,'Pardavimai input'!$D:$D,'Pardavimai (Stat.dep.)'!$C124,'Pardavimai input'!$C:$C,'Pardavimai (Stat.dep.)'!$A124)</f>
        <v>0</v>
      </c>
      <c r="O124" s="72">
        <f>+SUMIFS('Pardavimai input'!P:P,'Pardavimai input'!$D:$D,'Pardavimai (Stat.dep.)'!$C124,'Pardavimai input'!$C:$C,'Pardavimai (Stat.dep.)'!$A124)</f>
        <v>0</v>
      </c>
      <c r="P124" s="72">
        <f>+SUMIFS('Pardavimai input'!Q:Q,'Pardavimai input'!$D:$D,'Pardavimai (Stat.dep.)'!$C124,'Pardavimai input'!$C:$C,'Pardavimai (Stat.dep.)'!$A124)</f>
        <v>0</v>
      </c>
      <c r="Q124" s="72">
        <f>+SUMIFS('Pardavimai input'!R:R,'Pardavimai input'!$D:$D,'Pardavimai (Stat.dep.)'!$C124,'Pardavimai input'!$C:$C,'Pardavimai (Stat.dep.)'!$A124)</f>
        <v>0</v>
      </c>
      <c r="R124" s="72">
        <f>+SUMIFS('Pardavimai input'!S:S,'Pardavimai input'!$D:$D,'Pardavimai (Stat.dep.)'!$C124,'Pardavimai input'!$C:$C,'Pardavimai (Stat.dep.)'!$A124)</f>
        <v>0</v>
      </c>
    </row>
    <row r="125" spans="1:18">
      <c r="A125" s="322" t="s">
        <v>305</v>
      </c>
      <c r="C125" s="325">
        <v>2052106000</v>
      </c>
      <c r="D125" s="322" t="s">
        <v>1603</v>
      </c>
      <c r="E125" s="72">
        <f>+SUMIFS('Pardavimai input'!F:F,'Pardavimai input'!$D:$D,'Pardavimai (Stat.dep.)'!$C125,'Pardavimai input'!$C:$C,'Pardavimai (Stat.dep.)'!$A125)</f>
        <v>0</v>
      </c>
      <c r="F125" s="72">
        <f>+SUMIFS('Pardavimai input'!G:G,'Pardavimai input'!$D:$D,'Pardavimai (Stat.dep.)'!$C125,'Pardavimai input'!$C:$C,'Pardavimai (Stat.dep.)'!$A125)</f>
        <v>0</v>
      </c>
      <c r="G125" s="72">
        <f>+SUMIFS('Pardavimai input'!H:H,'Pardavimai input'!$D:$D,'Pardavimai (Stat.dep.)'!$C125,'Pardavimai input'!$C:$C,'Pardavimai (Stat.dep.)'!$A125)</f>
        <v>0</v>
      </c>
      <c r="H125" s="72">
        <f>+SUMIFS('Pardavimai input'!I:I,'Pardavimai input'!$D:$D,'Pardavimai (Stat.dep.)'!$C125,'Pardavimai input'!$C:$C,'Pardavimai (Stat.dep.)'!$A125)</f>
        <v>0</v>
      </c>
      <c r="I125" s="72">
        <f>+SUMIFS('Pardavimai input'!J:J,'Pardavimai input'!$D:$D,'Pardavimai (Stat.dep.)'!$C125,'Pardavimai input'!$C:$C,'Pardavimai (Stat.dep.)'!$A125)</f>
        <v>0</v>
      </c>
      <c r="J125" s="72">
        <f>+SUMIFS('Pardavimai input'!K:K,'Pardavimai input'!$D:$D,'Pardavimai (Stat.dep.)'!$C125,'Pardavimai input'!$C:$C,'Pardavimai (Stat.dep.)'!$A125)</f>
        <v>0</v>
      </c>
      <c r="K125" s="72">
        <f>+SUMIFS('Pardavimai input'!L:L,'Pardavimai input'!$D:$D,'Pardavimai (Stat.dep.)'!$C125,'Pardavimai input'!$C:$C,'Pardavimai (Stat.dep.)'!$A125)</f>
        <v>0</v>
      </c>
      <c r="L125" s="72">
        <f>+SUMIFS('Pardavimai input'!M:M,'Pardavimai input'!$D:$D,'Pardavimai (Stat.dep.)'!$C125,'Pardavimai input'!$C:$C,'Pardavimai (Stat.dep.)'!$A125)</f>
        <v>0</v>
      </c>
      <c r="M125" s="72">
        <f>+SUMIFS('Pardavimai input'!N:N,'Pardavimai input'!$D:$D,'Pardavimai (Stat.dep.)'!$C125,'Pardavimai input'!$C:$C,'Pardavimai (Stat.dep.)'!$A125)</f>
        <v>0</v>
      </c>
      <c r="N125" s="72">
        <f>+SUMIFS('Pardavimai input'!O:O,'Pardavimai input'!$D:$D,'Pardavimai (Stat.dep.)'!$C125,'Pardavimai input'!$C:$C,'Pardavimai (Stat.dep.)'!$A125)</f>
        <v>0</v>
      </c>
      <c r="O125" s="72">
        <f>+SUMIFS('Pardavimai input'!P:P,'Pardavimai input'!$D:$D,'Pardavimai (Stat.dep.)'!$C125,'Pardavimai input'!$C:$C,'Pardavimai (Stat.dep.)'!$A125)</f>
        <v>0</v>
      </c>
      <c r="P125" s="72">
        <f>+SUMIFS('Pardavimai input'!Q:Q,'Pardavimai input'!$D:$D,'Pardavimai (Stat.dep.)'!$C125,'Pardavimai input'!$C:$C,'Pardavimai (Stat.dep.)'!$A125)</f>
        <v>0</v>
      </c>
      <c r="Q125" s="72">
        <f>+SUMIFS('Pardavimai input'!R:R,'Pardavimai input'!$D:$D,'Pardavimai (Stat.dep.)'!$C125,'Pardavimai input'!$C:$C,'Pardavimai (Stat.dep.)'!$A125)</f>
        <v>0</v>
      </c>
      <c r="R125" s="72">
        <f>+SUMIFS('Pardavimai input'!S:S,'Pardavimai input'!$D:$D,'Pardavimai (Stat.dep.)'!$C125,'Pardavimai input'!$C:$C,'Pardavimai (Stat.dep.)'!$A125)</f>
        <v>0</v>
      </c>
    </row>
    <row r="126" spans="1:18">
      <c r="A126" s="322" t="s">
        <v>305</v>
      </c>
      <c r="C126" s="325">
        <v>2052108000</v>
      </c>
      <c r="D126" s="322" t="s">
        <v>1604</v>
      </c>
      <c r="E126" s="72">
        <f>+SUMIFS('Pardavimai input'!F:F,'Pardavimai input'!$D:$D,'Pardavimai (Stat.dep.)'!$C126,'Pardavimai input'!$C:$C,'Pardavimai (Stat.dep.)'!$A126)</f>
        <v>0</v>
      </c>
      <c r="F126" s="72">
        <f>+SUMIFS('Pardavimai input'!G:G,'Pardavimai input'!$D:$D,'Pardavimai (Stat.dep.)'!$C126,'Pardavimai input'!$C:$C,'Pardavimai (Stat.dep.)'!$A126)</f>
        <v>0</v>
      </c>
      <c r="G126" s="72">
        <f>+SUMIFS('Pardavimai input'!H:H,'Pardavimai input'!$D:$D,'Pardavimai (Stat.dep.)'!$C126,'Pardavimai input'!$C:$C,'Pardavimai (Stat.dep.)'!$A126)</f>
        <v>0</v>
      </c>
      <c r="H126" s="72">
        <f>+SUMIFS('Pardavimai input'!I:I,'Pardavimai input'!$D:$D,'Pardavimai (Stat.dep.)'!$C126,'Pardavimai input'!$C:$C,'Pardavimai (Stat.dep.)'!$A126)</f>
        <v>0</v>
      </c>
      <c r="I126" s="72">
        <f>+SUMIFS('Pardavimai input'!J:J,'Pardavimai input'!$D:$D,'Pardavimai (Stat.dep.)'!$C126,'Pardavimai input'!$C:$C,'Pardavimai (Stat.dep.)'!$A126)</f>
        <v>0</v>
      </c>
      <c r="J126" s="72">
        <f>+SUMIFS('Pardavimai input'!K:K,'Pardavimai input'!$D:$D,'Pardavimai (Stat.dep.)'!$C126,'Pardavimai input'!$C:$C,'Pardavimai (Stat.dep.)'!$A126)</f>
        <v>0</v>
      </c>
      <c r="K126" s="72">
        <f>+SUMIFS('Pardavimai input'!L:L,'Pardavimai input'!$D:$D,'Pardavimai (Stat.dep.)'!$C126,'Pardavimai input'!$C:$C,'Pardavimai (Stat.dep.)'!$A126)</f>
        <v>0</v>
      </c>
      <c r="L126" s="72">
        <f>+SUMIFS('Pardavimai input'!M:M,'Pardavimai input'!$D:$D,'Pardavimai (Stat.dep.)'!$C126,'Pardavimai input'!$C:$C,'Pardavimai (Stat.dep.)'!$A126)</f>
        <v>0</v>
      </c>
      <c r="M126" s="72">
        <f>+SUMIFS('Pardavimai input'!N:N,'Pardavimai input'!$D:$D,'Pardavimai (Stat.dep.)'!$C126,'Pardavimai input'!$C:$C,'Pardavimai (Stat.dep.)'!$A126)</f>
        <v>0</v>
      </c>
      <c r="N126" s="72">
        <f>+SUMIFS('Pardavimai input'!O:O,'Pardavimai input'!$D:$D,'Pardavimai (Stat.dep.)'!$C126,'Pardavimai input'!$C:$C,'Pardavimai (Stat.dep.)'!$A126)</f>
        <v>0</v>
      </c>
      <c r="O126" s="72">
        <f>+SUMIFS('Pardavimai input'!P:P,'Pardavimai input'!$D:$D,'Pardavimai (Stat.dep.)'!$C126,'Pardavimai input'!$C:$C,'Pardavimai (Stat.dep.)'!$A126)</f>
        <v>0</v>
      </c>
      <c r="P126" s="72">
        <f>+SUMIFS('Pardavimai input'!Q:Q,'Pardavimai input'!$D:$D,'Pardavimai (Stat.dep.)'!$C126,'Pardavimai input'!$C:$C,'Pardavimai (Stat.dep.)'!$A126)</f>
        <v>0</v>
      </c>
      <c r="Q126" s="72">
        <f>+SUMIFS('Pardavimai input'!R:R,'Pardavimai input'!$D:$D,'Pardavimai (Stat.dep.)'!$C126,'Pardavimai input'!$C:$C,'Pardavimai (Stat.dep.)'!$A126)</f>
        <v>0</v>
      </c>
      <c r="R126" s="72">
        <f>+SUMIFS('Pardavimai input'!S:S,'Pardavimai input'!$D:$D,'Pardavimai (Stat.dep.)'!$C126,'Pardavimai input'!$C:$C,'Pardavimai (Stat.dep.)'!$A126)</f>
        <v>0</v>
      </c>
    </row>
    <row r="127" spans="1:18">
      <c r="A127" s="322" t="s">
        <v>305</v>
      </c>
      <c r="C127" s="325">
        <v>2053102000</v>
      </c>
      <c r="D127" s="322" t="s">
        <v>1605</v>
      </c>
      <c r="E127" s="72">
        <f>+SUMIFS('Pardavimai input'!F:F,'Pardavimai input'!$D:$D,'Pardavimai (Stat.dep.)'!$C127,'Pardavimai input'!$C:$C,'Pardavimai (Stat.dep.)'!$A127)</f>
        <v>0</v>
      </c>
      <c r="F127" s="72">
        <f>+SUMIFS('Pardavimai input'!G:G,'Pardavimai input'!$D:$D,'Pardavimai (Stat.dep.)'!$C127,'Pardavimai input'!$C:$C,'Pardavimai (Stat.dep.)'!$A127)</f>
        <v>0</v>
      </c>
      <c r="G127" s="72">
        <f>+SUMIFS('Pardavimai input'!H:H,'Pardavimai input'!$D:$D,'Pardavimai (Stat.dep.)'!$C127,'Pardavimai input'!$C:$C,'Pardavimai (Stat.dep.)'!$A127)</f>
        <v>0</v>
      </c>
      <c r="H127" s="72">
        <f>+SUMIFS('Pardavimai input'!I:I,'Pardavimai input'!$D:$D,'Pardavimai (Stat.dep.)'!$C127,'Pardavimai input'!$C:$C,'Pardavimai (Stat.dep.)'!$A127)</f>
        <v>0</v>
      </c>
      <c r="I127" s="72">
        <f>+SUMIFS('Pardavimai input'!J:J,'Pardavimai input'!$D:$D,'Pardavimai (Stat.dep.)'!$C127,'Pardavimai input'!$C:$C,'Pardavimai (Stat.dep.)'!$A127)</f>
        <v>0</v>
      </c>
      <c r="J127" s="72">
        <f>+SUMIFS('Pardavimai input'!K:K,'Pardavimai input'!$D:$D,'Pardavimai (Stat.dep.)'!$C127,'Pardavimai input'!$C:$C,'Pardavimai (Stat.dep.)'!$A127)</f>
        <v>0</v>
      </c>
      <c r="K127" s="72">
        <f>+SUMIFS('Pardavimai input'!L:L,'Pardavimai input'!$D:$D,'Pardavimai (Stat.dep.)'!$C127,'Pardavimai input'!$C:$C,'Pardavimai (Stat.dep.)'!$A127)</f>
        <v>0</v>
      </c>
      <c r="L127" s="72">
        <f>+SUMIFS('Pardavimai input'!M:M,'Pardavimai input'!$D:$D,'Pardavimai (Stat.dep.)'!$C127,'Pardavimai input'!$C:$C,'Pardavimai (Stat.dep.)'!$A127)</f>
        <v>0</v>
      </c>
      <c r="M127" s="72">
        <f>+SUMIFS('Pardavimai input'!N:N,'Pardavimai input'!$D:$D,'Pardavimai (Stat.dep.)'!$C127,'Pardavimai input'!$C:$C,'Pardavimai (Stat.dep.)'!$A127)</f>
        <v>0</v>
      </c>
      <c r="N127" s="72">
        <f>+SUMIFS('Pardavimai input'!O:O,'Pardavimai input'!$D:$D,'Pardavimai (Stat.dep.)'!$C127,'Pardavimai input'!$C:$C,'Pardavimai (Stat.dep.)'!$A127)</f>
        <v>0</v>
      </c>
      <c r="O127" s="72">
        <f>+SUMIFS('Pardavimai input'!P:P,'Pardavimai input'!$D:$D,'Pardavimai (Stat.dep.)'!$C127,'Pardavimai input'!$C:$C,'Pardavimai (Stat.dep.)'!$A127)</f>
        <v>0</v>
      </c>
      <c r="P127" s="72">
        <f>+SUMIFS('Pardavimai input'!Q:Q,'Pardavimai input'!$D:$D,'Pardavimai (Stat.dep.)'!$C127,'Pardavimai input'!$C:$C,'Pardavimai (Stat.dep.)'!$A127)</f>
        <v>0</v>
      </c>
      <c r="Q127" s="72">
        <f>+SUMIFS('Pardavimai input'!R:R,'Pardavimai input'!$D:$D,'Pardavimai (Stat.dep.)'!$C127,'Pardavimai input'!$C:$C,'Pardavimai (Stat.dep.)'!$A127)</f>
        <v>0</v>
      </c>
      <c r="R127" s="72">
        <f>+SUMIFS('Pardavimai input'!S:S,'Pardavimai input'!$D:$D,'Pardavimai (Stat.dep.)'!$C127,'Pardavimai input'!$C:$C,'Pardavimai (Stat.dep.)'!$A127)</f>
        <v>0</v>
      </c>
    </row>
    <row r="128" spans="1:18">
      <c r="A128" s="322" t="s">
        <v>305</v>
      </c>
      <c r="C128" s="325">
        <v>2053107500</v>
      </c>
      <c r="D128" s="322" t="s">
        <v>1606</v>
      </c>
      <c r="E128" s="72">
        <f>+SUMIFS('Pardavimai input'!F:F,'Pardavimai input'!$D:$D,'Pardavimai (Stat.dep.)'!$C128,'Pardavimai input'!$C:$C,'Pardavimai (Stat.dep.)'!$A128)</f>
        <v>0</v>
      </c>
      <c r="F128" s="72">
        <f>+SUMIFS('Pardavimai input'!G:G,'Pardavimai input'!$D:$D,'Pardavimai (Stat.dep.)'!$C128,'Pardavimai input'!$C:$C,'Pardavimai (Stat.dep.)'!$A128)</f>
        <v>0</v>
      </c>
      <c r="G128" s="72">
        <f>+SUMIFS('Pardavimai input'!H:H,'Pardavimai input'!$D:$D,'Pardavimai (Stat.dep.)'!$C128,'Pardavimai input'!$C:$C,'Pardavimai (Stat.dep.)'!$A128)</f>
        <v>0</v>
      </c>
      <c r="H128" s="72">
        <f>+SUMIFS('Pardavimai input'!I:I,'Pardavimai input'!$D:$D,'Pardavimai (Stat.dep.)'!$C128,'Pardavimai input'!$C:$C,'Pardavimai (Stat.dep.)'!$A128)</f>
        <v>0</v>
      </c>
      <c r="I128" s="72">
        <f>+SUMIFS('Pardavimai input'!J:J,'Pardavimai input'!$D:$D,'Pardavimai (Stat.dep.)'!$C128,'Pardavimai input'!$C:$C,'Pardavimai (Stat.dep.)'!$A128)</f>
        <v>0</v>
      </c>
      <c r="J128" s="72">
        <f>+SUMIFS('Pardavimai input'!K:K,'Pardavimai input'!$D:$D,'Pardavimai (Stat.dep.)'!$C128,'Pardavimai input'!$C:$C,'Pardavimai (Stat.dep.)'!$A128)</f>
        <v>0</v>
      </c>
      <c r="K128" s="72">
        <f>+SUMIFS('Pardavimai input'!L:L,'Pardavimai input'!$D:$D,'Pardavimai (Stat.dep.)'!$C128,'Pardavimai input'!$C:$C,'Pardavimai (Stat.dep.)'!$A128)</f>
        <v>0</v>
      </c>
      <c r="L128" s="72">
        <f>+SUMIFS('Pardavimai input'!M:M,'Pardavimai input'!$D:$D,'Pardavimai (Stat.dep.)'!$C128,'Pardavimai input'!$C:$C,'Pardavimai (Stat.dep.)'!$A128)</f>
        <v>0</v>
      </c>
      <c r="M128" s="72">
        <f>+SUMIFS('Pardavimai input'!N:N,'Pardavimai input'!$D:$D,'Pardavimai (Stat.dep.)'!$C128,'Pardavimai input'!$C:$C,'Pardavimai (Stat.dep.)'!$A128)</f>
        <v>0</v>
      </c>
      <c r="N128" s="72">
        <f>+SUMIFS('Pardavimai input'!O:O,'Pardavimai input'!$D:$D,'Pardavimai (Stat.dep.)'!$C128,'Pardavimai input'!$C:$C,'Pardavimai (Stat.dep.)'!$A128)</f>
        <v>0</v>
      </c>
      <c r="O128" s="72">
        <f>+SUMIFS('Pardavimai input'!P:P,'Pardavimai input'!$D:$D,'Pardavimai (Stat.dep.)'!$C128,'Pardavimai input'!$C:$C,'Pardavimai (Stat.dep.)'!$A128)</f>
        <v>0</v>
      </c>
      <c r="P128" s="72">
        <f>+SUMIFS('Pardavimai input'!Q:Q,'Pardavimai input'!$D:$D,'Pardavimai (Stat.dep.)'!$C128,'Pardavimai input'!$C:$C,'Pardavimai (Stat.dep.)'!$A128)</f>
        <v>0</v>
      </c>
      <c r="Q128" s="72">
        <f>+SUMIFS('Pardavimai input'!R:R,'Pardavimai input'!$D:$D,'Pardavimai (Stat.dep.)'!$C128,'Pardavimai input'!$C:$C,'Pardavimai (Stat.dep.)'!$A128)</f>
        <v>0</v>
      </c>
      <c r="R128" s="72">
        <f>+SUMIFS('Pardavimai input'!S:S,'Pardavimai input'!$D:$D,'Pardavimai (Stat.dep.)'!$C128,'Pardavimai input'!$C:$C,'Pardavimai (Stat.dep.)'!$A128)</f>
        <v>0</v>
      </c>
    </row>
    <row r="129" spans="1:18">
      <c r="A129" s="322" t="s">
        <v>305</v>
      </c>
      <c r="C129" s="325">
        <v>2053107900</v>
      </c>
      <c r="D129" s="322" t="s">
        <v>1607</v>
      </c>
      <c r="E129" s="72">
        <f>+SUMIFS('Pardavimai input'!F:F,'Pardavimai input'!$D:$D,'Pardavimai (Stat.dep.)'!$C129,'Pardavimai input'!$C:$C,'Pardavimai (Stat.dep.)'!$A129)</f>
        <v>0</v>
      </c>
      <c r="F129" s="72">
        <f>+SUMIFS('Pardavimai input'!G:G,'Pardavimai input'!$D:$D,'Pardavimai (Stat.dep.)'!$C129,'Pardavimai input'!$C:$C,'Pardavimai (Stat.dep.)'!$A129)</f>
        <v>0</v>
      </c>
      <c r="G129" s="72">
        <f>+SUMIFS('Pardavimai input'!H:H,'Pardavimai input'!$D:$D,'Pardavimai (Stat.dep.)'!$C129,'Pardavimai input'!$C:$C,'Pardavimai (Stat.dep.)'!$A129)</f>
        <v>0</v>
      </c>
      <c r="H129" s="72">
        <f>+SUMIFS('Pardavimai input'!I:I,'Pardavimai input'!$D:$D,'Pardavimai (Stat.dep.)'!$C129,'Pardavimai input'!$C:$C,'Pardavimai (Stat.dep.)'!$A129)</f>
        <v>0</v>
      </c>
      <c r="I129" s="72">
        <f>+SUMIFS('Pardavimai input'!J:J,'Pardavimai input'!$D:$D,'Pardavimai (Stat.dep.)'!$C129,'Pardavimai input'!$C:$C,'Pardavimai (Stat.dep.)'!$A129)</f>
        <v>0</v>
      </c>
      <c r="J129" s="72">
        <f>+SUMIFS('Pardavimai input'!K:K,'Pardavimai input'!$D:$D,'Pardavimai (Stat.dep.)'!$C129,'Pardavimai input'!$C:$C,'Pardavimai (Stat.dep.)'!$A129)</f>
        <v>0</v>
      </c>
      <c r="K129" s="72">
        <f>+SUMIFS('Pardavimai input'!L:L,'Pardavimai input'!$D:$D,'Pardavimai (Stat.dep.)'!$C129,'Pardavimai input'!$C:$C,'Pardavimai (Stat.dep.)'!$A129)</f>
        <v>0</v>
      </c>
      <c r="L129" s="72">
        <f>+SUMIFS('Pardavimai input'!M:M,'Pardavimai input'!$D:$D,'Pardavimai (Stat.dep.)'!$C129,'Pardavimai input'!$C:$C,'Pardavimai (Stat.dep.)'!$A129)</f>
        <v>0</v>
      </c>
      <c r="M129" s="72">
        <f>+SUMIFS('Pardavimai input'!N:N,'Pardavimai input'!$D:$D,'Pardavimai (Stat.dep.)'!$C129,'Pardavimai input'!$C:$C,'Pardavimai (Stat.dep.)'!$A129)</f>
        <v>0</v>
      </c>
      <c r="N129" s="72">
        <f>+SUMIFS('Pardavimai input'!O:O,'Pardavimai input'!$D:$D,'Pardavimai (Stat.dep.)'!$C129,'Pardavimai input'!$C:$C,'Pardavimai (Stat.dep.)'!$A129)</f>
        <v>0</v>
      </c>
      <c r="O129" s="72">
        <f>+SUMIFS('Pardavimai input'!P:P,'Pardavimai input'!$D:$D,'Pardavimai (Stat.dep.)'!$C129,'Pardavimai input'!$C:$C,'Pardavimai (Stat.dep.)'!$A129)</f>
        <v>0</v>
      </c>
      <c r="P129" s="72">
        <f>+SUMIFS('Pardavimai input'!Q:Q,'Pardavimai input'!$D:$D,'Pardavimai (Stat.dep.)'!$C129,'Pardavimai input'!$C:$C,'Pardavimai (Stat.dep.)'!$A129)</f>
        <v>0</v>
      </c>
      <c r="Q129" s="72">
        <f>+SUMIFS('Pardavimai input'!R:R,'Pardavimai input'!$D:$D,'Pardavimai (Stat.dep.)'!$C129,'Pardavimai input'!$C:$C,'Pardavimai (Stat.dep.)'!$A129)</f>
        <v>0</v>
      </c>
      <c r="R129" s="72">
        <f>+SUMIFS('Pardavimai input'!S:S,'Pardavimai input'!$D:$D,'Pardavimai (Stat.dep.)'!$C129,'Pardavimai input'!$C:$C,'Pardavimai (Stat.dep.)'!$A129)</f>
        <v>0</v>
      </c>
    </row>
    <row r="130" spans="1:18">
      <c r="A130" s="322" t="s">
        <v>305</v>
      </c>
      <c r="C130" s="325">
        <v>2059115000</v>
      </c>
      <c r="D130" s="322" t="s">
        <v>1608</v>
      </c>
      <c r="E130" s="72">
        <f>+SUMIFS('Pardavimai input'!F:F,'Pardavimai input'!$D:$D,'Pardavimai (Stat.dep.)'!$C130,'Pardavimai input'!$C:$C,'Pardavimai (Stat.dep.)'!$A130)</f>
        <v>0</v>
      </c>
      <c r="F130" s="72">
        <f>+SUMIFS('Pardavimai input'!G:G,'Pardavimai input'!$D:$D,'Pardavimai (Stat.dep.)'!$C130,'Pardavimai input'!$C:$C,'Pardavimai (Stat.dep.)'!$A130)</f>
        <v>0</v>
      </c>
      <c r="G130" s="72">
        <f>+SUMIFS('Pardavimai input'!H:H,'Pardavimai input'!$D:$D,'Pardavimai (Stat.dep.)'!$C130,'Pardavimai input'!$C:$C,'Pardavimai (Stat.dep.)'!$A130)</f>
        <v>0</v>
      </c>
      <c r="H130" s="72">
        <f>+SUMIFS('Pardavimai input'!I:I,'Pardavimai input'!$D:$D,'Pardavimai (Stat.dep.)'!$C130,'Pardavimai input'!$C:$C,'Pardavimai (Stat.dep.)'!$A130)</f>
        <v>0</v>
      </c>
      <c r="I130" s="72">
        <f>+SUMIFS('Pardavimai input'!J:J,'Pardavimai input'!$D:$D,'Pardavimai (Stat.dep.)'!$C130,'Pardavimai input'!$C:$C,'Pardavimai (Stat.dep.)'!$A130)</f>
        <v>0</v>
      </c>
      <c r="J130" s="72">
        <f>+SUMIFS('Pardavimai input'!K:K,'Pardavimai input'!$D:$D,'Pardavimai (Stat.dep.)'!$C130,'Pardavimai input'!$C:$C,'Pardavimai (Stat.dep.)'!$A130)</f>
        <v>0</v>
      </c>
      <c r="K130" s="72">
        <f>+SUMIFS('Pardavimai input'!L:L,'Pardavimai input'!$D:$D,'Pardavimai (Stat.dep.)'!$C130,'Pardavimai input'!$C:$C,'Pardavimai (Stat.dep.)'!$A130)</f>
        <v>0</v>
      </c>
      <c r="L130" s="72">
        <f>+SUMIFS('Pardavimai input'!M:M,'Pardavimai input'!$D:$D,'Pardavimai (Stat.dep.)'!$C130,'Pardavimai input'!$C:$C,'Pardavimai (Stat.dep.)'!$A130)</f>
        <v>0</v>
      </c>
      <c r="M130" s="72">
        <f>+SUMIFS('Pardavimai input'!N:N,'Pardavimai input'!$D:$D,'Pardavimai (Stat.dep.)'!$C130,'Pardavimai input'!$C:$C,'Pardavimai (Stat.dep.)'!$A130)</f>
        <v>0</v>
      </c>
      <c r="N130" s="72">
        <f>+SUMIFS('Pardavimai input'!O:O,'Pardavimai input'!$D:$D,'Pardavimai (Stat.dep.)'!$C130,'Pardavimai input'!$C:$C,'Pardavimai (Stat.dep.)'!$A130)</f>
        <v>0</v>
      </c>
      <c r="O130" s="72">
        <f>+SUMIFS('Pardavimai input'!P:P,'Pardavimai input'!$D:$D,'Pardavimai (Stat.dep.)'!$C130,'Pardavimai input'!$C:$C,'Pardavimai (Stat.dep.)'!$A130)</f>
        <v>0</v>
      </c>
      <c r="P130" s="72">
        <f>+SUMIFS('Pardavimai input'!Q:Q,'Pardavimai input'!$D:$D,'Pardavimai (Stat.dep.)'!$C130,'Pardavimai input'!$C:$C,'Pardavimai (Stat.dep.)'!$A130)</f>
        <v>0</v>
      </c>
      <c r="Q130" s="72">
        <f>+SUMIFS('Pardavimai input'!R:R,'Pardavimai input'!$D:$D,'Pardavimai (Stat.dep.)'!$C130,'Pardavimai input'!$C:$C,'Pardavimai (Stat.dep.)'!$A130)</f>
        <v>0</v>
      </c>
      <c r="R130" s="72">
        <f>+SUMIFS('Pardavimai input'!S:S,'Pardavimai input'!$D:$D,'Pardavimai (Stat.dep.)'!$C130,'Pardavimai input'!$C:$C,'Pardavimai (Stat.dep.)'!$A130)</f>
        <v>0</v>
      </c>
    </row>
    <row r="131" spans="1:18">
      <c r="A131" s="322" t="s">
        <v>305</v>
      </c>
      <c r="C131" s="325">
        <v>2059433000</v>
      </c>
      <c r="D131" s="322" t="s">
        <v>1612</v>
      </c>
      <c r="E131" s="72">
        <f>+SUMIFS('Pardavimai input'!F:F,'Pardavimai input'!$D:$D,'Pardavimai (Stat.dep.)'!$C131,'Pardavimai input'!$C:$C,'Pardavimai (Stat.dep.)'!$A131)</f>
        <v>0</v>
      </c>
      <c r="F131" s="72">
        <f>+SUMIFS('Pardavimai input'!G:G,'Pardavimai input'!$D:$D,'Pardavimai (Stat.dep.)'!$C131,'Pardavimai input'!$C:$C,'Pardavimai (Stat.dep.)'!$A131)</f>
        <v>0</v>
      </c>
      <c r="G131" s="72">
        <f>+SUMIFS('Pardavimai input'!H:H,'Pardavimai input'!$D:$D,'Pardavimai (Stat.dep.)'!$C131,'Pardavimai input'!$C:$C,'Pardavimai (Stat.dep.)'!$A131)</f>
        <v>0</v>
      </c>
      <c r="H131" s="72">
        <f>+SUMIFS('Pardavimai input'!I:I,'Pardavimai input'!$D:$D,'Pardavimai (Stat.dep.)'!$C131,'Pardavimai input'!$C:$C,'Pardavimai (Stat.dep.)'!$A131)</f>
        <v>0</v>
      </c>
      <c r="I131" s="72">
        <f>+SUMIFS('Pardavimai input'!J:J,'Pardavimai input'!$D:$D,'Pardavimai (Stat.dep.)'!$C131,'Pardavimai input'!$C:$C,'Pardavimai (Stat.dep.)'!$A131)</f>
        <v>0</v>
      </c>
      <c r="J131" s="72">
        <f>+SUMIFS('Pardavimai input'!K:K,'Pardavimai input'!$D:$D,'Pardavimai (Stat.dep.)'!$C131,'Pardavimai input'!$C:$C,'Pardavimai (Stat.dep.)'!$A131)</f>
        <v>0</v>
      </c>
      <c r="K131" s="72">
        <f>+SUMIFS('Pardavimai input'!L:L,'Pardavimai input'!$D:$D,'Pardavimai (Stat.dep.)'!$C131,'Pardavimai input'!$C:$C,'Pardavimai (Stat.dep.)'!$A131)</f>
        <v>0</v>
      </c>
      <c r="L131" s="72">
        <f>+SUMIFS('Pardavimai input'!M:M,'Pardavimai input'!$D:$D,'Pardavimai (Stat.dep.)'!$C131,'Pardavimai input'!$C:$C,'Pardavimai (Stat.dep.)'!$A131)</f>
        <v>0</v>
      </c>
      <c r="M131" s="72">
        <f>+SUMIFS('Pardavimai input'!N:N,'Pardavimai input'!$D:$D,'Pardavimai (Stat.dep.)'!$C131,'Pardavimai input'!$C:$C,'Pardavimai (Stat.dep.)'!$A131)</f>
        <v>0</v>
      </c>
      <c r="N131" s="72">
        <f>+SUMIFS('Pardavimai input'!O:O,'Pardavimai input'!$D:$D,'Pardavimai (Stat.dep.)'!$C131,'Pardavimai input'!$C:$C,'Pardavimai (Stat.dep.)'!$A131)</f>
        <v>0</v>
      </c>
      <c r="O131" s="72">
        <f>+SUMIFS('Pardavimai input'!P:P,'Pardavimai input'!$D:$D,'Pardavimai (Stat.dep.)'!$C131,'Pardavimai input'!$C:$C,'Pardavimai (Stat.dep.)'!$A131)</f>
        <v>0</v>
      </c>
      <c r="P131" s="72">
        <f>+SUMIFS('Pardavimai input'!Q:Q,'Pardavimai input'!$D:$D,'Pardavimai (Stat.dep.)'!$C131,'Pardavimai input'!$C:$C,'Pardavimai (Stat.dep.)'!$A131)</f>
        <v>0</v>
      </c>
      <c r="Q131" s="72">
        <f>+SUMIFS('Pardavimai input'!R:R,'Pardavimai input'!$D:$D,'Pardavimai (Stat.dep.)'!$C131,'Pardavimai input'!$C:$C,'Pardavimai (Stat.dep.)'!$A131)</f>
        <v>0</v>
      </c>
      <c r="R131" s="72">
        <f>+SUMIFS('Pardavimai input'!S:S,'Pardavimai input'!$D:$D,'Pardavimai (Stat.dep.)'!$C131,'Pardavimai input'!$C:$C,'Pardavimai (Stat.dep.)'!$A131)</f>
        <v>0</v>
      </c>
    </row>
    <row r="132" spans="1:18">
      <c r="A132" s="322" t="s">
        <v>305</v>
      </c>
      <c r="C132" s="325">
        <v>2059435000</v>
      </c>
      <c r="D132" s="322" t="s">
        <v>1613</v>
      </c>
      <c r="E132" s="72">
        <f>+SUMIFS('Pardavimai input'!F:F,'Pardavimai input'!$D:$D,'Pardavimai (Stat.dep.)'!$C132,'Pardavimai input'!$C:$C,'Pardavimai (Stat.dep.)'!$A132)</f>
        <v>0</v>
      </c>
      <c r="F132" s="72">
        <f>+SUMIFS('Pardavimai input'!G:G,'Pardavimai input'!$D:$D,'Pardavimai (Stat.dep.)'!$C132,'Pardavimai input'!$C:$C,'Pardavimai (Stat.dep.)'!$A132)</f>
        <v>0</v>
      </c>
      <c r="G132" s="72">
        <f>+SUMIFS('Pardavimai input'!H:H,'Pardavimai input'!$D:$D,'Pardavimai (Stat.dep.)'!$C132,'Pardavimai input'!$C:$C,'Pardavimai (Stat.dep.)'!$A132)</f>
        <v>0</v>
      </c>
      <c r="H132" s="72">
        <f>+SUMIFS('Pardavimai input'!I:I,'Pardavimai input'!$D:$D,'Pardavimai (Stat.dep.)'!$C132,'Pardavimai input'!$C:$C,'Pardavimai (Stat.dep.)'!$A132)</f>
        <v>0</v>
      </c>
      <c r="I132" s="72">
        <f>+SUMIFS('Pardavimai input'!J:J,'Pardavimai input'!$D:$D,'Pardavimai (Stat.dep.)'!$C132,'Pardavimai input'!$C:$C,'Pardavimai (Stat.dep.)'!$A132)</f>
        <v>0</v>
      </c>
      <c r="J132" s="72">
        <f>+SUMIFS('Pardavimai input'!K:K,'Pardavimai input'!$D:$D,'Pardavimai (Stat.dep.)'!$C132,'Pardavimai input'!$C:$C,'Pardavimai (Stat.dep.)'!$A132)</f>
        <v>0</v>
      </c>
      <c r="K132" s="72">
        <f>+SUMIFS('Pardavimai input'!L:L,'Pardavimai input'!$D:$D,'Pardavimai (Stat.dep.)'!$C132,'Pardavimai input'!$C:$C,'Pardavimai (Stat.dep.)'!$A132)</f>
        <v>0</v>
      </c>
      <c r="L132" s="72">
        <f>+SUMIFS('Pardavimai input'!M:M,'Pardavimai input'!$D:$D,'Pardavimai (Stat.dep.)'!$C132,'Pardavimai input'!$C:$C,'Pardavimai (Stat.dep.)'!$A132)</f>
        <v>0</v>
      </c>
      <c r="M132" s="72">
        <f>+SUMIFS('Pardavimai input'!N:N,'Pardavimai input'!$D:$D,'Pardavimai (Stat.dep.)'!$C132,'Pardavimai input'!$C:$C,'Pardavimai (Stat.dep.)'!$A132)</f>
        <v>0</v>
      </c>
      <c r="N132" s="72">
        <f>+SUMIFS('Pardavimai input'!O:O,'Pardavimai input'!$D:$D,'Pardavimai (Stat.dep.)'!$C132,'Pardavimai input'!$C:$C,'Pardavimai (Stat.dep.)'!$A132)</f>
        <v>0</v>
      </c>
      <c r="O132" s="72">
        <f>+SUMIFS('Pardavimai input'!P:P,'Pardavimai input'!$D:$D,'Pardavimai (Stat.dep.)'!$C132,'Pardavimai input'!$C:$C,'Pardavimai (Stat.dep.)'!$A132)</f>
        <v>0</v>
      </c>
      <c r="P132" s="72">
        <f>+SUMIFS('Pardavimai input'!Q:Q,'Pardavimai input'!$D:$D,'Pardavimai (Stat.dep.)'!$C132,'Pardavimai input'!$C:$C,'Pardavimai (Stat.dep.)'!$A132)</f>
        <v>0</v>
      </c>
      <c r="Q132" s="72">
        <f>+SUMIFS('Pardavimai input'!R:R,'Pardavimai input'!$D:$D,'Pardavimai (Stat.dep.)'!$C132,'Pardavimai input'!$C:$C,'Pardavimai (Stat.dep.)'!$A132)</f>
        <v>0</v>
      </c>
      <c r="R132" s="72">
        <f>+SUMIFS('Pardavimai input'!S:S,'Pardavimai input'!$D:$D,'Pardavimai (Stat.dep.)'!$C132,'Pardavimai input'!$C:$C,'Pardavimai (Stat.dep.)'!$A132)</f>
        <v>0</v>
      </c>
    </row>
    <row r="133" spans="1:18">
      <c r="A133" s="322" t="s">
        <v>305</v>
      </c>
      <c r="C133" s="325">
        <v>3299540000</v>
      </c>
      <c r="D133" s="322" t="s">
        <v>2971</v>
      </c>
      <c r="E133" s="72">
        <f>+SUMIFS('Pardavimai input'!F:F,'Pardavimai input'!$D:$D,'Pardavimai (Stat.dep.)'!$C133,'Pardavimai input'!$C:$C,'Pardavimai (Stat.dep.)'!$A133)</f>
        <v>0</v>
      </c>
      <c r="F133" s="72">
        <f>+SUMIFS('Pardavimai input'!G:G,'Pardavimai input'!$D:$D,'Pardavimai (Stat.dep.)'!$C133,'Pardavimai input'!$C:$C,'Pardavimai (Stat.dep.)'!$A133)</f>
        <v>0</v>
      </c>
      <c r="G133" s="72">
        <f>+SUMIFS('Pardavimai input'!H:H,'Pardavimai input'!$D:$D,'Pardavimai (Stat.dep.)'!$C133,'Pardavimai input'!$C:$C,'Pardavimai (Stat.dep.)'!$A133)</f>
        <v>0</v>
      </c>
      <c r="H133" s="72">
        <f>+SUMIFS('Pardavimai input'!I:I,'Pardavimai input'!$D:$D,'Pardavimai (Stat.dep.)'!$C133,'Pardavimai input'!$C:$C,'Pardavimai (Stat.dep.)'!$A133)</f>
        <v>0</v>
      </c>
      <c r="I133" s="72">
        <f>+SUMIFS('Pardavimai input'!J:J,'Pardavimai input'!$D:$D,'Pardavimai (Stat.dep.)'!$C133,'Pardavimai input'!$C:$C,'Pardavimai (Stat.dep.)'!$A133)</f>
        <v>0</v>
      </c>
      <c r="J133" s="72">
        <f>+SUMIFS('Pardavimai input'!K:K,'Pardavimai input'!$D:$D,'Pardavimai (Stat.dep.)'!$C133,'Pardavimai input'!$C:$C,'Pardavimai (Stat.dep.)'!$A133)</f>
        <v>0</v>
      </c>
      <c r="K133" s="72">
        <f>+SUMIFS('Pardavimai input'!L:L,'Pardavimai input'!$D:$D,'Pardavimai (Stat.dep.)'!$C133,'Pardavimai input'!$C:$C,'Pardavimai (Stat.dep.)'!$A133)</f>
        <v>0</v>
      </c>
      <c r="L133" s="72">
        <f>+SUMIFS('Pardavimai input'!M:M,'Pardavimai input'!$D:$D,'Pardavimai (Stat.dep.)'!$C133,'Pardavimai input'!$C:$C,'Pardavimai (Stat.dep.)'!$A133)</f>
        <v>0</v>
      </c>
      <c r="M133" s="72">
        <f>+SUMIFS('Pardavimai input'!N:N,'Pardavimai input'!$D:$D,'Pardavimai (Stat.dep.)'!$C133,'Pardavimai input'!$C:$C,'Pardavimai (Stat.dep.)'!$A133)</f>
        <v>0</v>
      </c>
      <c r="N133" s="72">
        <f>+SUMIFS('Pardavimai input'!O:O,'Pardavimai input'!$D:$D,'Pardavimai (Stat.dep.)'!$C133,'Pardavimai input'!$C:$C,'Pardavimai (Stat.dep.)'!$A133)</f>
        <v>0</v>
      </c>
      <c r="O133" s="72">
        <f>+SUMIFS('Pardavimai input'!P:P,'Pardavimai input'!$D:$D,'Pardavimai (Stat.dep.)'!$C133,'Pardavimai input'!$C:$C,'Pardavimai (Stat.dep.)'!$A133)</f>
        <v>0</v>
      </c>
      <c r="P133" s="72">
        <f>+SUMIFS('Pardavimai input'!Q:Q,'Pardavimai input'!$D:$D,'Pardavimai (Stat.dep.)'!$C133,'Pardavimai input'!$C:$C,'Pardavimai (Stat.dep.)'!$A133)</f>
        <v>0</v>
      </c>
      <c r="Q133" s="72">
        <f>+SUMIFS('Pardavimai input'!R:R,'Pardavimai input'!$D:$D,'Pardavimai (Stat.dep.)'!$C133,'Pardavimai input'!$C:$C,'Pardavimai (Stat.dep.)'!$A133)</f>
        <v>0</v>
      </c>
      <c r="R133" s="72">
        <f>+SUMIFS('Pardavimai input'!S:S,'Pardavimai input'!$D:$D,'Pardavimai (Stat.dep.)'!$C133,'Pardavimai input'!$C:$C,'Pardavimai (Stat.dep.)'!$A133)</f>
        <v>0</v>
      </c>
    </row>
    <row r="134" spans="1:18">
      <c r="A134" s="322" t="s">
        <v>305</v>
      </c>
      <c r="C134" s="325">
        <v>3299594000</v>
      </c>
      <c r="D134" s="322" t="s">
        <v>2974</v>
      </c>
      <c r="E134" s="72">
        <f>+SUMIFS('Pardavimai input'!F:F,'Pardavimai input'!$D:$D,'Pardavimai (Stat.dep.)'!$C134,'Pardavimai input'!$C:$C,'Pardavimai (Stat.dep.)'!$A134)</f>
        <v>0</v>
      </c>
      <c r="F134" s="72">
        <f>+SUMIFS('Pardavimai input'!G:G,'Pardavimai input'!$D:$D,'Pardavimai (Stat.dep.)'!$C134,'Pardavimai input'!$C:$C,'Pardavimai (Stat.dep.)'!$A134)</f>
        <v>0</v>
      </c>
      <c r="G134" s="72">
        <f>+SUMIFS('Pardavimai input'!H:H,'Pardavimai input'!$D:$D,'Pardavimai (Stat.dep.)'!$C134,'Pardavimai input'!$C:$C,'Pardavimai (Stat.dep.)'!$A134)</f>
        <v>0</v>
      </c>
      <c r="H134" s="72">
        <f>+SUMIFS('Pardavimai input'!I:I,'Pardavimai input'!$D:$D,'Pardavimai (Stat.dep.)'!$C134,'Pardavimai input'!$C:$C,'Pardavimai (Stat.dep.)'!$A134)</f>
        <v>0</v>
      </c>
      <c r="I134" s="72">
        <f>+SUMIFS('Pardavimai input'!J:J,'Pardavimai input'!$D:$D,'Pardavimai (Stat.dep.)'!$C134,'Pardavimai input'!$C:$C,'Pardavimai (Stat.dep.)'!$A134)</f>
        <v>0</v>
      </c>
      <c r="J134" s="72">
        <f>+SUMIFS('Pardavimai input'!K:K,'Pardavimai input'!$D:$D,'Pardavimai (Stat.dep.)'!$C134,'Pardavimai input'!$C:$C,'Pardavimai (Stat.dep.)'!$A134)</f>
        <v>0</v>
      </c>
      <c r="K134" s="72">
        <f>+SUMIFS('Pardavimai input'!L:L,'Pardavimai input'!$D:$D,'Pardavimai (Stat.dep.)'!$C134,'Pardavimai input'!$C:$C,'Pardavimai (Stat.dep.)'!$A134)</f>
        <v>0</v>
      </c>
      <c r="L134" s="72">
        <f>+SUMIFS('Pardavimai input'!M:M,'Pardavimai input'!$D:$D,'Pardavimai (Stat.dep.)'!$C134,'Pardavimai input'!$C:$C,'Pardavimai (Stat.dep.)'!$A134)</f>
        <v>0</v>
      </c>
      <c r="M134" s="72">
        <f>+SUMIFS('Pardavimai input'!N:N,'Pardavimai input'!$D:$D,'Pardavimai (Stat.dep.)'!$C134,'Pardavimai input'!$C:$C,'Pardavimai (Stat.dep.)'!$A134)</f>
        <v>0</v>
      </c>
      <c r="N134" s="72">
        <f>+SUMIFS('Pardavimai input'!O:O,'Pardavimai input'!$D:$D,'Pardavimai (Stat.dep.)'!$C134,'Pardavimai input'!$C:$C,'Pardavimai (Stat.dep.)'!$A134)</f>
        <v>0</v>
      </c>
      <c r="O134" s="72">
        <f>+SUMIFS('Pardavimai input'!P:P,'Pardavimai input'!$D:$D,'Pardavimai (Stat.dep.)'!$C134,'Pardavimai input'!$C:$C,'Pardavimai (Stat.dep.)'!$A134)</f>
        <v>0</v>
      </c>
      <c r="P134" s="72">
        <f>+SUMIFS('Pardavimai input'!Q:Q,'Pardavimai input'!$D:$D,'Pardavimai (Stat.dep.)'!$C134,'Pardavimai input'!$C:$C,'Pardavimai (Stat.dep.)'!$A134)</f>
        <v>0</v>
      </c>
      <c r="Q134" s="72">
        <f>+SUMIFS('Pardavimai input'!R:R,'Pardavimai input'!$D:$D,'Pardavimai (Stat.dep.)'!$C134,'Pardavimai input'!$C:$C,'Pardavimai (Stat.dep.)'!$A134)</f>
        <v>0</v>
      </c>
      <c r="R134" s="72">
        <f>+SUMIFS('Pardavimai input'!S:S,'Pardavimai input'!$D:$D,'Pardavimai (Stat.dep.)'!$C134,'Pardavimai input'!$C:$C,'Pardavimai (Stat.dep.)'!$A134)</f>
        <v>0</v>
      </c>
    </row>
    <row r="135" spans="1:18">
      <c r="C135" s="325"/>
      <c r="E135" s="456"/>
    </row>
    <row r="136" spans="1:18">
      <c r="C136" s="325"/>
      <c r="E136" s="456"/>
    </row>
    <row r="137" spans="1:18">
      <c r="C137" s="325"/>
      <c r="E137" s="456"/>
    </row>
    <row r="138" spans="1:18">
      <c r="C138" s="325"/>
      <c r="E138" s="456"/>
    </row>
    <row r="139" spans="1:18">
      <c r="C139" s="325"/>
      <c r="E139" s="456"/>
    </row>
    <row r="140" spans="1:18">
      <c r="C140" s="325"/>
      <c r="E140" s="456"/>
    </row>
    <row r="141" spans="1:18">
      <c r="C141" s="325"/>
      <c r="E141" s="456"/>
    </row>
    <row r="142" spans="1:18">
      <c r="C142" s="325"/>
      <c r="E142" s="456"/>
    </row>
    <row r="143" spans="1:18">
      <c r="C143" s="325"/>
      <c r="E143" s="456"/>
    </row>
    <row r="144" spans="1:18">
      <c r="C144" s="325"/>
      <c r="E144" s="456"/>
    </row>
    <row r="145" spans="3:5">
      <c r="C145" s="325"/>
      <c r="E145" s="456"/>
    </row>
    <row r="146" spans="3:5">
      <c r="C146" s="325"/>
      <c r="E146" s="456"/>
    </row>
    <row r="147" spans="3:5">
      <c r="C147" s="325"/>
      <c r="E147" s="456"/>
    </row>
    <row r="148" spans="3:5">
      <c r="C148" s="325"/>
      <c r="E148" s="456"/>
    </row>
    <row r="149" spans="3:5">
      <c r="C149" s="325"/>
      <c r="E149" s="456"/>
    </row>
    <row r="150" spans="3:5">
      <c r="C150" s="325"/>
      <c r="E150" s="456"/>
    </row>
    <row r="151" spans="3:5">
      <c r="C151" s="325"/>
      <c r="E151" s="456"/>
    </row>
    <row r="152" spans="3:5">
      <c r="C152" s="325"/>
      <c r="E152" s="456"/>
    </row>
    <row r="153" spans="3:5">
      <c r="C153" s="325"/>
      <c r="E153" s="456"/>
    </row>
    <row r="154" spans="3:5">
      <c r="C154" s="325"/>
      <c r="E154" s="456"/>
    </row>
    <row r="155" spans="3:5">
      <c r="C155" s="325"/>
      <c r="E155" s="456"/>
    </row>
    <row r="156" spans="3:5">
      <c r="C156" s="325"/>
      <c r="E156" s="456"/>
    </row>
    <row r="157" spans="3:5">
      <c r="C157" s="325"/>
      <c r="E157" s="456"/>
    </row>
    <row r="158" spans="3:5">
      <c r="C158" s="325"/>
      <c r="E158" s="456"/>
    </row>
    <row r="159" spans="3:5">
      <c r="C159" s="325"/>
      <c r="E159" s="456"/>
    </row>
    <row r="160" spans="3:5">
      <c r="C160" s="325"/>
      <c r="E160" s="456"/>
    </row>
    <row r="161" spans="3:5">
      <c r="C161" s="325"/>
      <c r="E161" s="456"/>
    </row>
    <row r="162" spans="3:5">
      <c r="C162" s="325"/>
      <c r="E162" s="456"/>
    </row>
    <row r="163" spans="3:5">
      <c r="C163" s="325"/>
      <c r="E163" s="456"/>
    </row>
    <row r="164" spans="3:5">
      <c r="C164" s="325"/>
      <c r="E164" s="456"/>
    </row>
    <row r="165" spans="3:5">
      <c r="C165" s="325"/>
      <c r="E165" s="456"/>
    </row>
    <row r="166" spans="3:5">
      <c r="C166" s="325"/>
      <c r="E166" s="456"/>
    </row>
    <row r="167" spans="3:5">
      <c r="C167" s="325"/>
      <c r="E167" s="456"/>
    </row>
    <row r="168" spans="3:5">
      <c r="C168" s="325"/>
      <c r="E168" s="456"/>
    </row>
    <row r="169" spans="3:5">
      <c r="C169" s="325"/>
      <c r="E169" s="456"/>
    </row>
    <row r="170" spans="3:5">
      <c r="C170" s="325"/>
      <c r="E170" s="456"/>
    </row>
    <row r="171" spans="3:5">
      <c r="C171" s="325"/>
      <c r="E171" s="456"/>
    </row>
    <row r="172" spans="3:5">
      <c r="C172" s="325"/>
      <c r="E172" s="456"/>
    </row>
    <row r="173" spans="3:5">
      <c r="C173" s="325"/>
      <c r="E173" s="456"/>
    </row>
    <row r="174" spans="3:5">
      <c r="C174" s="325"/>
      <c r="E174" s="456"/>
    </row>
    <row r="175" spans="3:5">
      <c r="C175" s="325"/>
      <c r="E175" s="456"/>
    </row>
    <row r="176" spans="3:5">
      <c r="C176" s="325"/>
      <c r="E176" s="456"/>
    </row>
    <row r="177" spans="3:5">
      <c r="C177" s="325"/>
      <c r="E177" s="456"/>
    </row>
    <row r="178" spans="3:5">
      <c r="C178" s="325"/>
      <c r="E178" s="456"/>
    </row>
    <row r="179" spans="3:5">
      <c r="C179" s="325"/>
      <c r="E179" s="456"/>
    </row>
    <row r="180" spans="3:5">
      <c r="C180" s="325"/>
      <c r="E180" s="456"/>
    </row>
    <row r="181" spans="3:5">
      <c r="C181" s="325"/>
      <c r="E181" s="456"/>
    </row>
    <row r="182" spans="3:5">
      <c r="C182" s="325"/>
      <c r="E182" s="456"/>
    </row>
    <row r="183" spans="3:5">
      <c r="C183" s="325"/>
      <c r="E183" s="456"/>
    </row>
    <row r="184" spans="3:5">
      <c r="C184" s="325"/>
      <c r="E184" s="456"/>
    </row>
    <row r="185" spans="3:5">
      <c r="C185" s="325"/>
      <c r="E185" s="456"/>
    </row>
    <row r="186" spans="3:5">
      <c r="C186" s="325"/>
      <c r="E186" s="456"/>
    </row>
    <row r="187" spans="3:5">
      <c r="C187" s="325"/>
      <c r="E187" s="456"/>
    </row>
    <row r="188" spans="3:5">
      <c r="C188" s="325"/>
      <c r="E188" s="456"/>
    </row>
    <row r="189" spans="3:5">
      <c r="C189" s="325"/>
      <c r="E189" s="456"/>
    </row>
    <row r="190" spans="3:5">
      <c r="C190" s="325"/>
      <c r="E190" s="456"/>
    </row>
    <row r="191" spans="3:5">
      <c r="C191" s="325"/>
      <c r="E191" s="456"/>
    </row>
    <row r="192" spans="3:5">
      <c r="C192" s="325"/>
      <c r="E192" s="456"/>
    </row>
    <row r="193" spans="3:5">
      <c r="C193" s="325"/>
      <c r="E193" s="456"/>
    </row>
    <row r="194" spans="3:5">
      <c r="C194" s="325"/>
      <c r="E194" s="456"/>
    </row>
    <row r="195" spans="3:5">
      <c r="C195" s="325"/>
      <c r="E195" s="456"/>
    </row>
    <row r="196" spans="3:5">
      <c r="C196" s="325"/>
      <c r="E196" s="456"/>
    </row>
    <row r="197" spans="3:5">
      <c r="C197" s="325"/>
      <c r="E197" s="456"/>
    </row>
    <row r="198" spans="3:5">
      <c r="C198" s="325"/>
      <c r="E198" s="456"/>
    </row>
    <row r="199" spans="3:5">
      <c r="C199" s="325"/>
      <c r="E199" s="456"/>
    </row>
    <row r="200" spans="3:5">
      <c r="C200" s="325"/>
      <c r="E200" s="456"/>
    </row>
    <row r="201" spans="3:5">
      <c r="C201" s="325"/>
      <c r="E201" s="456"/>
    </row>
    <row r="202" spans="3:5">
      <c r="C202" s="325"/>
      <c r="E202" s="456"/>
    </row>
    <row r="203" spans="3:5">
      <c r="C203" s="325"/>
      <c r="E203" s="456"/>
    </row>
    <row r="204" spans="3:5">
      <c r="E204" s="456"/>
    </row>
    <row r="205" spans="3:5">
      <c r="C205" s="325"/>
      <c r="E205" s="456"/>
    </row>
    <row r="206" spans="3:5">
      <c r="C206" s="325"/>
      <c r="E206" s="456"/>
    </row>
    <row r="207" spans="3:5">
      <c r="C207" s="325"/>
      <c r="E207" s="456"/>
    </row>
    <row r="208" spans="3:5">
      <c r="C208" s="325"/>
      <c r="E208" s="456"/>
    </row>
    <row r="209" spans="3:5">
      <c r="C209" s="325"/>
      <c r="E209" s="456"/>
    </row>
    <row r="210" spans="3:5">
      <c r="C210" s="325"/>
      <c r="E210" s="456"/>
    </row>
    <row r="211" spans="3:5">
      <c r="C211" s="325"/>
      <c r="E211" s="456"/>
    </row>
    <row r="212" spans="3:5">
      <c r="C212" s="325"/>
      <c r="E212" s="456"/>
    </row>
    <row r="213" spans="3:5">
      <c r="C213" s="325"/>
      <c r="E213" s="456"/>
    </row>
    <row r="214" spans="3:5">
      <c r="C214" s="325"/>
      <c r="E214" s="456"/>
    </row>
    <row r="215" spans="3:5">
      <c r="C215" s="325"/>
      <c r="E215" s="456"/>
    </row>
    <row r="216" spans="3:5">
      <c r="C216" s="325"/>
      <c r="E216" s="456"/>
    </row>
    <row r="217" spans="3:5">
      <c r="C217" s="325"/>
      <c r="E217" s="456"/>
    </row>
    <row r="218" spans="3:5">
      <c r="C218" s="325"/>
      <c r="E218" s="456"/>
    </row>
    <row r="219" spans="3:5">
      <c r="C219" s="325"/>
      <c r="E219" s="456"/>
    </row>
    <row r="220" spans="3:5">
      <c r="C220" s="325"/>
      <c r="E220" s="456"/>
    </row>
    <row r="221" spans="3:5">
      <c r="C221" s="325"/>
      <c r="E221" s="456"/>
    </row>
    <row r="222" spans="3:5">
      <c r="C222" s="325"/>
      <c r="E222" s="456"/>
    </row>
    <row r="223" spans="3:5">
      <c r="C223" s="325"/>
      <c r="E223" s="456"/>
    </row>
    <row r="224" spans="3:5">
      <c r="C224" s="325"/>
      <c r="E224" s="456"/>
    </row>
    <row r="225" spans="3:5">
      <c r="C225" s="325"/>
      <c r="E225" s="456"/>
    </row>
    <row r="226" spans="3:5">
      <c r="C226" s="325"/>
      <c r="E226" s="456"/>
    </row>
    <row r="227" spans="3:5">
      <c r="C227" s="325"/>
      <c r="E227" s="456"/>
    </row>
    <row r="228" spans="3:5">
      <c r="C228" s="325"/>
      <c r="E228" s="456"/>
    </row>
    <row r="229" spans="3:5">
      <c r="C229" s="325"/>
      <c r="E229" s="456"/>
    </row>
    <row r="230" spans="3:5">
      <c r="C230" s="325"/>
      <c r="E230" s="456"/>
    </row>
    <row r="231" spans="3:5">
      <c r="C231" s="325"/>
      <c r="E231" s="456"/>
    </row>
    <row r="232" spans="3:5">
      <c r="C232" s="325"/>
      <c r="E232" s="456"/>
    </row>
    <row r="233" spans="3:5">
      <c r="C233" s="325"/>
      <c r="E233" s="456"/>
    </row>
    <row r="234" spans="3:5">
      <c r="C234" s="325"/>
      <c r="E234" s="456"/>
    </row>
    <row r="235" spans="3:5">
      <c r="C235" s="325"/>
      <c r="E235" s="456"/>
    </row>
    <row r="236" spans="3:5">
      <c r="C236" s="325"/>
      <c r="E236" s="456"/>
    </row>
    <row r="237" spans="3:5">
      <c r="C237" s="325"/>
      <c r="E237" s="456"/>
    </row>
    <row r="238" spans="3:5">
      <c r="C238" s="325"/>
      <c r="E238" s="456"/>
    </row>
    <row r="239" spans="3:5">
      <c r="C239" s="325"/>
      <c r="E239" s="456"/>
    </row>
    <row r="240" spans="3:5">
      <c r="C240" s="325"/>
      <c r="E240" s="456"/>
    </row>
    <row r="241" spans="3:5">
      <c r="C241" s="325"/>
      <c r="E241" s="456"/>
    </row>
    <row r="242" spans="3:5">
      <c r="C242" s="325"/>
      <c r="E242" s="456"/>
    </row>
    <row r="243" spans="3:5">
      <c r="C243" s="325"/>
      <c r="E243" s="456"/>
    </row>
    <row r="244" spans="3:5">
      <c r="C244" s="325"/>
      <c r="E244" s="456"/>
    </row>
    <row r="245" spans="3:5">
      <c r="C245" s="325"/>
      <c r="E245" s="456"/>
    </row>
    <row r="246" spans="3:5">
      <c r="C246" s="325"/>
      <c r="E246" s="456"/>
    </row>
    <row r="247" spans="3:5">
      <c r="C247" s="325"/>
      <c r="E247" s="456"/>
    </row>
    <row r="248" spans="3:5">
      <c r="C248" s="325"/>
      <c r="E248" s="456"/>
    </row>
    <row r="249" spans="3:5">
      <c r="C249" s="325"/>
      <c r="E249" s="456"/>
    </row>
    <row r="250" spans="3:5">
      <c r="C250" s="325"/>
      <c r="E250" s="456"/>
    </row>
    <row r="251" spans="3:5">
      <c r="C251" s="325"/>
      <c r="E251" s="456"/>
    </row>
    <row r="252" spans="3:5">
      <c r="C252" s="325"/>
      <c r="E252" s="456"/>
    </row>
    <row r="253" spans="3:5">
      <c r="C253" s="325"/>
      <c r="E253" s="456"/>
    </row>
    <row r="254" spans="3:5">
      <c r="C254" s="325"/>
      <c r="E254" s="456"/>
    </row>
    <row r="255" spans="3:5">
      <c r="C255" s="325"/>
      <c r="E255" s="456"/>
    </row>
    <row r="256" spans="3:5">
      <c r="C256" s="325"/>
      <c r="E256" s="456"/>
    </row>
    <row r="257" spans="3:5">
      <c r="C257" s="325"/>
      <c r="E257" s="456"/>
    </row>
    <row r="258" spans="3:5">
      <c r="C258" s="325"/>
      <c r="E258" s="456"/>
    </row>
    <row r="259" spans="3:5">
      <c r="C259" s="325"/>
      <c r="E259" s="456"/>
    </row>
    <row r="260" spans="3:5">
      <c r="C260" s="325"/>
      <c r="E260" s="456"/>
    </row>
    <row r="261" spans="3:5">
      <c r="C261" s="325"/>
      <c r="E261" s="456"/>
    </row>
    <row r="262" spans="3:5">
      <c r="C262" s="325"/>
      <c r="E262" s="456"/>
    </row>
    <row r="263" spans="3:5">
      <c r="C263" s="325"/>
      <c r="E263" s="456"/>
    </row>
    <row r="264" spans="3:5">
      <c r="C264" s="325"/>
      <c r="E264" s="456"/>
    </row>
    <row r="265" spans="3:5">
      <c r="C265" s="325"/>
      <c r="E265" s="456"/>
    </row>
    <row r="266" spans="3:5">
      <c r="C266" s="325"/>
      <c r="E266" s="456"/>
    </row>
  </sheetData>
  <autoFilter ref="A2:R134" xr:uid="{00000000-0009-0000-0000-00000D000000}"/>
  <conditionalFormatting sqref="E3:R134">
    <cfRule type="cellIs" dxfId="1" priority="1" operator="equal">
      <formula>0</formula>
    </cfRule>
    <cfRule type="cellIs" dxfId="0" priority="3" operator="equal">
      <formula>"N/A"</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2" tint="-0.249977111117893"/>
    <outlinePr summaryBelow="0"/>
  </sheetPr>
  <dimension ref="A1:S136"/>
  <sheetViews>
    <sheetView zoomScale="70" zoomScaleNormal="70" workbookViewId="0">
      <selection activeCell="A4" sqref="A4"/>
    </sheetView>
  </sheetViews>
  <sheetFormatPr defaultColWidth="8.88671875" defaultRowHeight="14.4"/>
  <cols>
    <col min="1" max="2" width="16.6640625" style="322" customWidth="1"/>
    <col min="3" max="3" width="25.88671875" style="322" customWidth="1"/>
    <col min="4" max="19" width="16.6640625" style="322" customWidth="1"/>
    <col min="20" max="16384" width="8.88671875" style="322"/>
  </cols>
  <sheetData>
    <row r="1" spans="1:19" ht="17.399999999999999">
      <c r="A1" s="461" t="s">
        <v>3731</v>
      </c>
      <c r="B1" s="462"/>
      <c r="C1" s="462"/>
      <c r="D1" s="462"/>
      <c r="E1" s="462"/>
      <c r="F1" s="462"/>
      <c r="G1" s="462"/>
      <c r="H1" s="462"/>
      <c r="I1" s="462"/>
      <c r="J1" s="463"/>
      <c r="K1" s="463"/>
      <c r="L1" s="463"/>
      <c r="M1" s="463"/>
      <c r="N1" s="463"/>
      <c r="O1" s="463"/>
      <c r="P1" s="463"/>
      <c r="Q1" s="463"/>
      <c r="R1" s="463"/>
      <c r="S1" s="463"/>
    </row>
    <row r="2" spans="1:19">
      <c r="A2" s="464" t="s">
        <v>3046</v>
      </c>
      <c r="B2" s="465"/>
      <c r="C2" s="465"/>
      <c r="D2" s="465"/>
      <c r="E2" s="465"/>
      <c r="F2" s="465"/>
      <c r="G2" s="465"/>
      <c r="H2" s="465"/>
      <c r="I2" s="465"/>
      <c r="J2" s="463"/>
      <c r="K2" s="463"/>
      <c r="L2" s="463"/>
      <c r="M2" s="463"/>
      <c r="N2" s="463"/>
      <c r="O2" s="463"/>
      <c r="P2" s="463"/>
      <c r="Q2" s="463"/>
      <c r="R2" s="463"/>
      <c r="S2" s="463"/>
    </row>
    <row r="3" spans="1:19">
      <c r="A3" s="466" t="s">
        <v>3046</v>
      </c>
      <c r="B3" s="467"/>
      <c r="C3" s="467"/>
      <c r="D3" s="467"/>
      <c r="E3" s="467"/>
      <c r="F3" s="468" t="s">
        <v>3732</v>
      </c>
      <c r="G3" s="469"/>
      <c r="H3" s="469"/>
      <c r="I3" s="469"/>
      <c r="J3" s="469"/>
      <c r="K3" s="469"/>
      <c r="L3" s="469"/>
      <c r="M3" s="469"/>
      <c r="N3" s="469"/>
      <c r="O3" s="469"/>
      <c r="P3" s="469"/>
      <c r="Q3" s="469"/>
      <c r="R3" s="469"/>
      <c r="S3" s="469"/>
    </row>
    <row r="4" spans="1:19">
      <c r="A4" s="467"/>
      <c r="B4" s="467"/>
      <c r="C4" s="467"/>
      <c r="D4" s="467"/>
      <c r="E4" s="467"/>
      <c r="F4" s="470" t="s">
        <v>3036</v>
      </c>
      <c r="G4" s="470" t="s">
        <v>3037</v>
      </c>
      <c r="H4" s="470" t="s">
        <v>3038</v>
      </c>
      <c r="I4" s="470" t="s">
        <v>3039</v>
      </c>
      <c r="J4" s="470" t="s">
        <v>3040</v>
      </c>
      <c r="K4" s="470" t="s">
        <v>3041</v>
      </c>
      <c r="L4" s="470" t="s">
        <v>3042</v>
      </c>
      <c r="M4" s="470" t="s">
        <v>3043</v>
      </c>
      <c r="N4" s="470" t="s">
        <v>3044</v>
      </c>
      <c r="O4" s="470" t="s">
        <v>437</v>
      </c>
      <c r="P4" s="470" t="s">
        <v>438</v>
      </c>
      <c r="Q4" s="470" t="s">
        <v>439</v>
      </c>
      <c r="R4" s="470" t="s">
        <v>440</v>
      </c>
      <c r="S4" s="470" t="s">
        <v>441</v>
      </c>
    </row>
    <row r="5" spans="1:19">
      <c r="A5" s="468" t="s">
        <v>3733</v>
      </c>
      <c r="B5" s="468" t="s">
        <v>3734</v>
      </c>
      <c r="C5" s="468" t="s">
        <v>290</v>
      </c>
      <c r="D5" s="473" t="s">
        <v>3669</v>
      </c>
      <c r="E5" s="471" t="s">
        <v>671</v>
      </c>
      <c r="F5" s="472" t="s">
        <v>3046</v>
      </c>
      <c r="G5" s="472" t="s">
        <v>3046</v>
      </c>
      <c r="H5" s="472" t="s">
        <v>3046</v>
      </c>
      <c r="I5" s="472" t="s">
        <v>3046</v>
      </c>
      <c r="J5" s="472" t="s">
        <v>3046</v>
      </c>
      <c r="K5" s="472" t="s">
        <v>3046</v>
      </c>
      <c r="L5" s="472" t="s">
        <v>3046</v>
      </c>
      <c r="M5" s="472" t="s">
        <v>3046</v>
      </c>
      <c r="N5" s="472" t="s">
        <v>3046</v>
      </c>
      <c r="O5" s="472" t="s">
        <v>3046</v>
      </c>
      <c r="P5" s="472" t="s">
        <v>3046</v>
      </c>
      <c r="Q5" s="472" t="s">
        <v>3046</v>
      </c>
      <c r="R5" s="472" t="s">
        <v>3046</v>
      </c>
      <c r="S5" s="472" t="s">
        <v>3046</v>
      </c>
    </row>
    <row r="6" spans="1:19">
      <c r="A6" s="469"/>
      <c r="B6" s="469"/>
      <c r="C6" s="468" t="s">
        <v>290</v>
      </c>
      <c r="D6" s="473" t="s">
        <v>3670</v>
      </c>
      <c r="E6" s="471" t="s">
        <v>672</v>
      </c>
      <c r="F6" s="472" t="s">
        <v>3046</v>
      </c>
      <c r="G6" s="472" t="s">
        <v>3046</v>
      </c>
      <c r="H6" s="472" t="s">
        <v>3046</v>
      </c>
      <c r="I6" s="472" t="s">
        <v>3046</v>
      </c>
      <c r="J6" s="472" t="s">
        <v>3046</v>
      </c>
      <c r="K6" s="472" t="s">
        <v>3046</v>
      </c>
      <c r="L6" s="472" t="s">
        <v>3046</v>
      </c>
      <c r="M6" s="472" t="s">
        <v>3046</v>
      </c>
      <c r="N6" s="472" t="s">
        <v>3046</v>
      </c>
      <c r="O6" s="472">
        <v>26480</v>
      </c>
      <c r="P6" s="472" t="s">
        <v>3046</v>
      </c>
      <c r="Q6" s="472" t="s">
        <v>3046</v>
      </c>
      <c r="R6" s="472" t="s">
        <v>3046</v>
      </c>
      <c r="S6" s="472" t="s">
        <v>3046</v>
      </c>
    </row>
    <row r="7" spans="1:19">
      <c r="A7" s="469"/>
      <c r="B7" s="469"/>
      <c r="C7" s="468" t="s">
        <v>290</v>
      </c>
      <c r="D7" s="473" t="s">
        <v>3672</v>
      </c>
      <c r="E7" s="471" t="s">
        <v>1550</v>
      </c>
      <c r="F7" s="472" t="s">
        <v>3046</v>
      </c>
      <c r="G7" s="472">
        <v>288</v>
      </c>
      <c r="H7" s="472" t="s">
        <v>3046</v>
      </c>
      <c r="I7" s="472" t="s">
        <v>3046</v>
      </c>
      <c r="J7" s="472" t="s">
        <v>3046</v>
      </c>
      <c r="K7" s="472" t="s">
        <v>3046</v>
      </c>
      <c r="L7" s="472" t="s">
        <v>3046</v>
      </c>
      <c r="M7" s="472" t="s">
        <v>3046</v>
      </c>
      <c r="N7" s="472" t="s">
        <v>3046</v>
      </c>
      <c r="O7" s="472"/>
      <c r="P7" s="472" t="s">
        <v>3046</v>
      </c>
      <c r="Q7" s="472" t="s">
        <v>3046</v>
      </c>
      <c r="R7" s="472" t="s">
        <v>3046</v>
      </c>
      <c r="S7" s="472" t="s">
        <v>3046</v>
      </c>
    </row>
    <row r="8" spans="1:19">
      <c r="A8" s="469"/>
      <c r="B8" s="469"/>
      <c r="C8" s="468" t="s">
        <v>290</v>
      </c>
      <c r="D8" s="473">
        <v>2020143000</v>
      </c>
      <c r="E8" s="471" t="s">
        <v>1552</v>
      </c>
      <c r="F8" s="472" t="s">
        <v>3046</v>
      </c>
      <c r="G8" s="472">
        <v>43299</v>
      </c>
      <c r="H8" s="472">
        <v>109928</v>
      </c>
      <c r="I8" s="472">
        <v>109833</v>
      </c>
      <c r="J8" s="472">
        <v>2748</v>
      </c>
      <c r="K8" s="472">
        <v>2915</v>
      </c>
      <c r="L8" s="472">
        <v>2874</v>
      </c>
      <c r="M8" s="472">
        <v>2996</v>
      </c>
      <c r="N8" s="472">
        <v>3021</v>
      </c>
      <c r="O8" s="472">
        <v>2718</v>
      </c>
      <c r="P8" s="472">
        <v>2944</v>
      </c>
      <c r="Q8" s="472">
        <v>3059</v>
      </c>
      <c r="R8" s="472">
        <v>2590</v>
      </c>
      <c r="S8" s="472">
        <v>2452</v>
      </c>
    </row>
    <row r="9" spans="1:19">
      <c r="A9" s="469"/>
      <c r="B9" s="469"/>
      <c r="C9" s="468" t="s">
        <v>290</v>
      </c>
      <c r="D9" s="473" t="s">
        <v>3674</v>
      </c>
      <c r="E9" s="471" t="s">
        <v>1553</v>
      </c>
      <c r="F9" s="472">
        <v>414713</v>
      </c>
      <c r="G9" s="472">
        <v>313611</v>
      </c>
      <c r="H9" s="472">
        <v>347610</v>
      </c>
      <c r="I9" s="472">
        <v>351713</v>
      </c>
      <c r="J9" s="472">
        <v>38221</v>
      </c>
      <c r="K9" s="472">
        <v>30536</v>
      </c>
      <c r="L9" s="472">
        <v>35484</v>
      </c>
      <c r="M9" s="472">
        <v>35272</v>
      </c>
      <c r="N9" s="472">
        <v>35399</v>
      </c>
      <c r="O9" s="472">
        <v>34833</v>
      </c>
      <c r="P9" s="472">
        <v>33420</v>
      </c>
      <c r="Q9" s="472">
        <v>32000</v>
      </c>
      <c r="R9" s="472">
        <v>33039</v>
      </c>
      <c r="S9" s="472">
        <v>30007</v>
      </c>
    </row>
    <row r="10" spans="1:19">
      <c r="A10" s="469"/>
      <c r="B10" s="469"/>
      <c r="C10" s="468" t="s">
        <v>290</v>
      </c>
      <c r="D10" s="473" t="s">
        <v>3675</v>
      </c>
      <c r="E10" s="471" t="s">
        <v>1554</v>
      </c>
      <c r="F10" s="472"/>
      <c r="G10" s="472">
        <v>4900</v>
      </c>
      <c r="H10" s="472">
        <v>9100</v>
      </c>
      <c r="I10" s="472">
        <v>11400</v>
      </c>
      <c r="J10" s="472">
        <v>101</v>
      </c>
      <c r="K10" s="472">
        <v>94</v>
      </c>
      <c r="L10" s="472">
        <v>100</v>
      </c>
      <c r="M10" s="472">
        <v>109</v>
      </c>
      <c r="N10" s="472">
        <v>1349</v>
      </c>
      <c r="O10" s="472">
        <v>2833</v>
      </c>
      <c r="P10" s="472">
        <v>9329</v>
      </c>
      <c r="Q10" s="472">
        <v>7162</v>
      </c>
      <c r="R10" s="472">
        <v>8297</v>
      </c>
      <c r="S10" s="472">
        <v>6905</v>
      </c>
    </row>
    <row r="11" spans="1:19">
      <c r="A11" s="469"/>
      <c r="B11" s="469"/>
      <c r="C11" s="468" t="s">
        <v>290</v>
      </c>
      <c r="D11" s="473" t="s">
        <v>3676</v>
      </c>
      <c r="E11" s="471" t="s">
        <v>1555</v>
      </c>
      <c r="F11" s="472">
        <v>40662</v>
      </c>
      <c r="G11" s="472">
        <v>54765</v>
      </c>
      <c r="H11" s="472">
        <v>69577</v>
      </c>
      <c r="I11" s="472">
        <v>56107</v>
      </c>
      <c r="J11" s="472">
        <v>1775</v>
      </c>
      <c r="K11" s="472">
        <v>1459</v>
      </c>
      <c r="L11" s="472">
        <v>899</v>
      </c>
      <c r="M11" s="472">
        <v>563</v>
      </c>
      <c r="N11" s="472">
        <v>624</v>
      </c>
      <c r="O11" s="472">
        <v>436</v>
      </c>
      <c r="P11" s="472">
        <v>473</v>
      </c>
      <c r="Q11" s="472">
        <v>384</v>
      </c>
      <c r="R11" s="472">
        <v>357</v>
      </c>
      <c r="S11" s="472">
        <v>2258</v>
      </c>
    </row>
    <row r="12" spans="1:19">
      <c r="A12" s="469"/>
      <c r="B12" s="469"/>
      <c r="C12" s="468" t="s">
        <v>290</v>
      </c>
      <c r="D12" s="473" t="s">
        <v>3677</v>
      </c>
      <c r="E12" s="471" t="s">
        <v>1556</v>
      </c>
      <c r="F12" s="472"/>
      <c r="G12" s="472"/>
      <c r="H12" s="472"/>
      <c r="I12" s="472"/>
      <c r="J12" s="472">
        <v>38</v>
      </c>
      <c r="K12" s="472">
        <v>25</v>
      </c>
      <c r="L12" s="472">
        <v>22</v>
      </c>
      <c r="M12" s="472">
        <v>22</v>
      </c>
      <c r="N12" s="472">
        <v>46</v>
      </c>
      <c r="O12" s="472">
        <v>27</v>
      </c>
      <c r="P12" s="472">
        <v>28</v>
      </c>
      <c r="Q12" s="472">
        <v>22</v>
      </c>
      <c r="R12" s="472">
        <v>34</v>
      </c>
      <c r="S12" s="472">
        <v>992</v>
      </c>
    </row>
    <row r="13" spans="1:19">
      <c r="A13" s="469"/>
      <c r="B13" s="469"/>
      <c r="C13" s="468" t="s">
        <v>290</v>
      </c>
      <c r="D13" s="473" t="s">
        <v>3678</v>
      </c>
      <c r="E13" s="471" t="s">
        <v>1557</v>
      </c>
      <c r="F13" s="472"/>
      <c r="G13" s="472"/>
      <c r="H13" s="472"/>
      <c r="I13" s="472"/>
      <c r="J13" s="472">
        <v>1664</v>
      </c>
      <c r="K13" s="472">
        <v>1068</v>
      </c>
      <c r="L13" s="472">
        <v>1073</v>
      </c>
      <c r="M13" s="472">
        <v>1036</v>
      </c>
      <c r="N13" s="472">
        <v>1067</v>
      </c>
      <c r="O13" s="472">
        <v>468</v>
      </c>
      <c r="P13" s="472">
        <v>681</v>
      </c>
      <c r="Q13" s="472">
        <v>533</v>
      </c>
      <c r="R13" s="472">
        <v>540</v>
      </c>
      <c r="S13" s="472">
        <v>7381</v>
      </c>
    </row>
    <row r="14" spans="1:19">
      <c r="A14" s="469"/>
      <c r="B14" s="469"/>
      <c r="C14" s="468" t="s">
        <v>290</v>
      </c>
      <c r="D14" s="473" t="s">
        <v>3679</v>
      </c>
      <c r="E14" s="471" t="s">
        <v>1558</v>
      </c>
      <c r="F14" s="472">
        <v>357</v>
      </c>
      <c r="G14" s="472">
        <v>186</v>
      </c>
      <c r="H14" s="472">
        <v>220</v>
      </c>
      <c r="I14" s="472">
        <v>187</v>
      </c>
      <c r="J14" s="472">
        <v>89</v>
      </c>
      <c r="K14" s="472">
        <v>102</v>
      </c>
      <c r="L14" s="472">
        <v>104</v>
      </c>
      <c r="M14" s="472">
        <v>102</v>
      </c>
      <c r="N14" s="472">
        <v>60</v>
      </c>
      <c r="O14" s="472">
        <v>57</v>
      </c>
      <c r="P14" s="472">
        <v>44</v>
      </c>
      <c r="Q14" s="472">
        <v>46</v>
      </c>
      <c r="R14" s="472">
        <v>39</v>
      </c>
      <c r="S14" s="472">
        <v>100</v>
      </c>
    </row>
    <row r="15" spans="1:19">
      <c r="A15" s="469"/>
      <c r="B15" s="469"/>
      <c r="C15" s="468" t="s">
        <v>290</v>
      </c>
      <c r="D15" s="473" t="s">
        <v>3680</v>
      </c>
      <c r="E15" s="471" t="s">
        <v>294</v>
      </c>
      <c r="F15" s="472">
        <v>1499526</v>
      </c>
      <c r="G15" s="472">
        <v>2629166</v>
      </c>
      <c r="H15" s="472">
        <v>4359698</v>
      </c>
      <c r="I15" s="472">
        <v>4239271</v>
      </c>
      <c r="J15" s="472">
        <v>2825691</v>
      </c>
      <c r="K15" s="472">
        <v>3430068</v>
      </c>
      <c r="L15" s="472">
        <v>3580296</v>
      </c>
      <c r="M15" s="472">
        <v>3802752</v>
      </c>
      <c r="N15" s="472">
        <v>4126997</v>
      </c>
      <c r="O15" s="472">
        <v>4476296</v>
      </c>
      <c r="P15" s="472">
        <v>3196741</v>
      </c>
      <c r="Q15" s="472">
        <v>3773176</v>
      </c>
      <c r="R15" s="472">
        <v>4051109</v>
      </c>
      <c r="S15" s="472">
        <v>4271562</v>
      </c>
    </row>
    <row r="16" spans="1:19">
      <c r="A16" s="469"/>
      <c r="B16" s="469"/>
      <c r="C16" s="468" t="s">
        <v>290</v>
      </c>
      <c r="D16" s="473" t="s">
        <v>3681</v>
      </c>
      <c r="E16" s="471" t="s">
        <v>295</v>
      </c>
      <c r="F16" s="472">
        <v>405426</v>
      </c>
      <c r="G16" s="472">
        <v>368119</v>
      </c>
      <c r="H16" s="472">
        <v>430464</v>
      </c>
      <c r="I16" s="472">
        <v>559366</v>
      </c>
      <c r="J16" s="472">
        <v>216399</v>
      </c>
      <c r="K16" s="472">
        <v>168922</v>
      </c>
      <c r="L16" s="472">
        <v>223389</v>
      </c>
      <c r="M16" s="472">
        <v>184646</v>
      </c>
      <c r="N16" s="472">
        <v>214054</v>
      </c>
      <c r="O16" s="472">
        <v>279944</v>
      </c>
      <c r="P16" s="472">
        <v>275632</v>
      </c>
      <c r="Q16" s="472">
        <v>284174</v>
      </c>
      <c r="R16" s="472">
        <v>309163</v>
      </c>
      <c r="S16" s="472">
        <v>334152</v>
      </c>
    </row>
    <row r="17" spans="1:19">
      <c r="A17" s="469"/>
      <c r="B17" s="469"/>
      <c r="C17" s="468" t="s">
        <v>290</v>
      </c>
      <c r="D17" s="473" t="s">
        <v>3663</v>
      </c>
      <c r="E17" s="471" t="s">
        <v>296</v>
      </c>
      <c r="F17" s="472"/>
      <c r="G17" s="472"/>
      <c r="H17" s="472"/>
      <c r="I17" s="472"/>
      <c r="J17" s="472">
        <v>198800</v>
      </c>
      <c r="K17" s="472"/>
      <c r="L17" s="472"/>
      <c r="M17" s="472"/>
      <c r="N17" s="472"/>
      <c r="O17" s="472"/>
      <c r="P17" s="472"/>
      <c r="Q17" s="472"/>
      <c r="R17" s="472"/>
      <c r="S17" s="472"/>
    </row>
    <row r="18" spans="1:19">
      <c r="A18" s="469"/>
      <c r="B18" s="469"/>
      <c r="C18" s="468" t="s">
        <v>290</v>
      </c>
      <c r="D18" s="473" t="s">
        <v>3664</v>
      </c>
      <c r="E18" s="471" t="s">
        <v>297</v>
      </c>
      <c r="F18" s="472">
        <v>27972</v>
      </c>
      <c r="G18" s="472">
        <v>17743</v>
      </c>
      <c r="H18" s="472">
        <v>32474</v>
      </c>
      <c r="I18" s="472">
        <v>18853</v>
      </c>
      <c r="J18" s="472">
        <v>276328</v>
      </c>
      <c r="K18" s="472">
        <v>312583</v>
      </c>
      <c r="L18" s="472">
        <v>432077</v>
      </c>
      <c r="M18" s="472">
        <v>414132</v>
      </c>
      <c r="N18" s="472">
        <v>4973</v>
      </c>
      <c r="O18" s="472">
        <v>7757</v>
      </c>
      <c r="P18" s="472"/>
      <c r="Q18" s="472"/>
      <c r="R18" s="472"/>
      <c r="S18" s="472"/>
    </row>
    <row r="19" spans="1:19">
      <c r="A19" s="469"/>
      <c r="B19" s="469"/>
      <c r="C19" s="468" t="s">
        <v>290</v>
      </c>
      <c r="D19" s="473" t="s">
        <v>3665</v>
      </c>
      <c r="E19" s="471" t="s">
        <v>298</v>
      </c>
      <c r="F19" s="472">
        <v>7471</v>
      </c>
      <c r="G19" s="472">
        <v>1087</v>
      </c>
      <c r="H19" s="472">
        <v>900</v>
      </c>
      <c r="I19" s="472">
        <v>1533</v>
      </c>
      <c r="J19" s="472">
        <v>750</v>
      </c>
      <c r="K19" s="472">
        <v>375</v>
      </c>
      <c r="L19" s="472">
        <v>3934</v>
      </c>
      <c r="M19" s="472">
        <v>739</v>
      </c>
      <c r="N19" s="472">
        <v>110</v>
      </c>
      <c r="O19" s="472">
        <v>123</v>
      </c>
      <c r="P19" s="472"/>
      <c r="Q19" s="472"/>
      <c r="R19" s="472"/>
      <c r="S19" s="472"/>
    </row>
    <row r="20" spans="1:19">
      <c r="A20" s="469"/>
      <c r="B20" s="469"/>
      <c r="C20" s="468" t="s">
        <v>290</v>
      </c>
      <c r="D20" s="473" t="s">
        <v>3666</v>
      </c>
      <c r="E20" s="471" t="s">
        <v>299</v>
      </c>
      <c r="F20" s="472">
        <v>4209</v>
      </c>
      <c r="G20" s="472">
        <v>946</v>
      </c>
      <c r="H20" s="472"/>
      <c r="I20" s="472"/>
      <c r="J20" s="472">
        <v>295358</v>
      </c>
      <c r="K20" s="472"/>
      <c r="L20" s="472">
        <v>119968</v>
      </c>
      <c r="M20" s="472">
        <v>272308</v>
      </c>
      <c r="N20" s="472"/>
      <c r="O20" s="472"/>
      <c r="P20" s="472"/>
      <c r="Q20" s="472"/>
      <c r="R20" s="472"/>
      <c r="S20" s="472"/>
    </row>
    <row r="21" spans="1:19">
      <c r="A21" s="469"/>
      <c r="B21" s="469"/>
      <c r="C21" s="468" t="s">
        <v>290</v>
      </c>
      <c r="D21" s="473" t="s">
        <v>3667</v>
      </c>
      <c r="E21" s="471" t="s">
        <v>300</v>
      </c>
      <c r="F21" s="472">
        <v>24410</v>
      </c>
      <c r="G21" s="472">
        <v>476</v>
      </c>
      <c r="H21" s="472">
        <v>100</v>
      </c>
      <c r="I21" s="472"/>
      <c r="J21" s="472"/>
      <c r="K21" s="472">
        <v>230</v>
      </c>
      <c r="L21" s="472">
        <v>160</v>
      </c>
      <c r="M21" s="472"/>
      <c r="N21" s="472">
        <v>20</v>
      </c>
      <c r="O21" s="472"/>
      <c r="P21" s="472"/>
      <c r="Q21" s="472"/>
      <c r="R21" s="472">
        <v>99</v>
      </c>
      <c r="S21" s="472"/>
    </row>
    <row r="22" spans="1:19">
      <c r="A22" s="469"/>
      <c r="B22" s="469"/>
      <c r="C22" s="468" t="s">
        <v>290</v>
      </c>
      <c r="D22" s="473" t="s">
        <v>3668</v>
      </c>
      <c r="E22" s="471" t="s">
        <v>301</v>
      </c>
      <c r="F22" s="472">
        <v>4323</v>
      </c>
      <c r="G22" s="472">
        <v>12943</v>
      </c>
      <c r="H22" s="472">
        <v>14894</v>
      </c>
      <c r="I22" s="472">
        <v>11302</v>
      </c>
      <c r="J22" s="472">
        <v>6869</v>
      </c>
      <c r="K22" s="472">
        <v>4236</v>
      </c>
      <c r="L22" s="472">
        <v>5452</v>
      </c>
      <c r="M22" s="472">
        <v>5356</v>
      </c>
      <c r="N22" s="472">
        <v>5105</v>
      </c>
      <c r="O22" s="472">
        <v>36181</v>
      </c>
      <c r="P22" s="472">
        <v>55921</v>
      </c>
      <c r="Q22" s="472">
        <v>49071</v>
      </c>
      <c r="R22" s="472">
        <v>20344</v>
      </c>
      <c r="S22" s="472">
        <v>7780</v>
      </c>
    </row>
    <row r="23" spans="1:19">
      <c r="A23" s="469"/>
      <c r="B23" s="469"/>
      <c r="C23" s="468" t="s">
        <v>290</v>
      </c>
      <c r="D23" s="473" t="s">
        <v>3682</v>
      </c>
      <c r="E23" s="471" t="s">
        <v>302</v>
      </c>
      <c r="F23" s="472"/>
      <c r="G23" s="472">
        <v>142</v>
      </c>
      <c r="H23" s="472">
        <v>110</v>
      </c>
      <c r="I23" s="472">
        <v>40</v>
      </c>
      <c r="J23" s="472">
        <v>180</v>
      </c>
      <c r="K23" s="472"/>
      <c r="L23" s="472"/>
      <c r="M23" s="472"/>
      <c r="N23" s="472"/>
      <c r="O23" s="472"/>
      <c r="P23" s="472"/>
      <c r="Q23" s="472"/>
      <c r="R23" s="472"/>
      <c r="S23" s="472"/>
    </row>
    <row r="24" spans="1:19">
      <c r="A24" s="469"/>
      <c r="B24" s="469"/>
      <c r="C24" s="468" t="s">
        <v>290</v>
      </c>
      <c r="D24" s="473" t="s">
        <v>3683</v>
      </c>
      <c r="E24" s="471" t="s">
        <v>1563</v>
      </c>
      <c r="F24" s="472">
        <v>1157838</v>
      </c>
      <c r="G24" s="472">
        <v>1077311</v>
      </c>
      <c r="H24" s="472">
        <v>1333407</v>
      </c>
      <c r="I24" s="472">
        <v>1070546</v>
      </c>
      <c r="J24" s="472">
        <v>724766</v>
      </c>
      <c r="K24" s="472">
        <v>555379</v>
      </c>
      <c r="L24" s="472">
        <v>534432</v>
      </c>
      <c r="M24" s="472">
        <v>428105</v>
      </c>
      <c r="N24" s="472">
        <v>302811</v>
      </c>
      <c r="O24" s="472">
        <v>181759</v>
      </c>
      <c r="P24" s="472">
        <v>1189358</v>
      </c>
      <c r="Q24" s="472">
        <v>12892</v>
      </c>
      <c r="R24" s="472">
        <v>15989</v>
      </c>
      <c r="S24" s="472">
        <v>12652</v>
      </c>
    </row>
    <row r="25" spans="1:19">
      <c r="A25" s="469"/>
      <c r="B25" s="469"/>
      <c r="C25" s="468" t="s">
        <v>290</v>
      </c>
      <c r="D25" s="473" t="s">
        <v>3684</v>
      </c>
      <c r="E25" s="471" t="s">
        <v>1564</v>
      </c>
      <c r="F25" s="472">
        <v>1734458</v>
      </c>
      <c r="G25" s="472">
        <v>2425039</v>
      </c>
      <c r="H25" s="472">
        <v>2458408</v>
      </c>
      <c r="I25" s="472">
        <v>2731347</v>
      </c>
      <c r="J25" s="472">
        <v>1716813</v>
      </c>
      <c r="K25" s="472">
        <v>1566247</v>
      </c>
      <c r="L25" s="472">
        <v>610680</v>
      </c>
      <c r="M25" s="472">
        <v>544579</v>
      </c>
      <c r="N25" s="472">
        <v>836316</v>
      </c>
      <c r="O25" s="472">
        <v>752042</v>
      </c>
      <c r="P25" s="472">
        <v>619058</v>
      </c>
      <c r="Q25" s="472">
        <v>578791</v>
      </c>
      <c r="R25" s="472">
        <v>806706</v>
      </c>
      <c r="S25" s="472">
        <v>919108</v>
      </c>
    </row>
    <row r="26" spans="1:19">
      <c r="A26" s="469"/>
      <c r="B26" s="469"/>
      <c r="C26" s="468" t="s">
        <v>290</v>
      </c>
      <c r="D26" s="473" t="s">
        <v>3685</v>
      </c>
      <c r="E26" s="471" t="s">
        <v>1568</v>
      </c>
      <c r="F26" s="472"/>
      <c r="G26" s="472"/>
      <c r="H26" s="472">
        <v>51220</v>
      </c>
      <c r="I26" s="472">
        <v>1344560</v>
      </c>
      <c r="J26" s="472">
        <v>575440</v>
      </c>
      <c r="K26" s="472">
        <v>5354522</v>
      </c>
      <c r="L26" s="472">
        <v>1438458</v>
      </c>
      <c r="M26" s="472">
        <v>1393419</v>
      </c>
      <c r="N26" s="472">
        <v>1981740</v>
      </c>
      <c r="O26" s="472">
        <v>1440905</v>
      </c>
      <c r="P26" s="472">
        <v>1756360</v>
      </c>
      <c r="Q26" s="472">
        <v>1217630</v>
      </c>
      <c r="R26" s="472"/>
      <c r="S26" s="472">
        <v>3055634</v>
      </c>
    </row>
    <row r="27" spans="1:19">
      <c r="A27" s="469"/>
      <c r="B27" s="469"/>
      <c r="C27" s="468" t="s">
        <v>290</v>
      </c>
      <c r="D27" s="473" t="s">
        <v>3686</v>
      </c>
      <c r="E27" s="471" t="s">
        <v>1569</v>
      </c>
      <c r="F27" s="472"/>
      <c r="G27" s="472"/>
      <c r="H27" s="472"/>
      <c r="I27" s="472"/>
      <c r="J27" s="472"/>
      <c r="K27" s="472"/>
      <c r="L27" s="472"/>
      <c r="M27" s="472"/>
      <c r="N27" s="472"/>
      <c r="O27" s="472"/>
      <c r="P27" s="472">
        <v>66396</v>
      </c>
      <c r="Q27" s="472">
        <v>48886</v>
      </c>
      <c r="R27" s="472">
        <v>50674</v>
      </c>
      <c r="S27" s="472">
        <v>117473</v>
      </c>
    </row>
    <row r="28" spans="1:19">
      <c r="A28" s="469"/>
      <c r="B28" s="469"/>
      <c r="C28" s="468" t="s">
        <v>290</v>
      </c>
      <c r="D28" s="473" t="s">
        <v>3687</v>
      </c>
      <c r="E28" s="471" t="s">
        <v>1570</v>
      </c>
      <c r="F28" s="472">
        <v>593809</v>
      </c>
      <c r="G28" s="472">
        <v>532376</v>
      </c>
      <c r="H28" s="472">
        <v>305070</v>
      </c>
      <c r="I28" s="472">
        <v>752669</v>
      </c>
      <c r="J28" s="472">
        <v>523670</v>
      </c>
      <c r="K28" s="472">
        <v>436730</v>
      </c>
      <c r="L28" s="472">
        <v>367474</v>
      </c>
      <c r="M28" s="472">
        <v>410945</v>
      </c>
      <c r="N28" s="472">
        <v>421609</v>
      </c>
      <c r="O28" s="472">
        <v>420657</v>
      </c>
      <c r="P28" s="472">
        <v>379309</v>
      </c>
      <c r="Q28" s="472">
        <v>414208</v>
      </c>
      <c r="R28" s="472">
        <v>357657</v>
      </c>
      <c r="S28" s="472">
        <v>314094</v>
      </c>
    </row>
    <row r="29" spans="1:19">
      <c r="A29" s="469"/>
      <c r="B29" s="469"/>
      <c r="C29" s="468" t="s">
        <v>290</v>
      </c>
      <c r="D29" s="473" t="s">
        <v>3688</v>
      </c>
      <c r="E29" s="471" t="s">
        <v>1571</v>
      </c>
      <c r="F29" s="472"/>
      <c r="G29" s="472"/>
      <c r="H29" s="472"/>
      <c r="I29" s="472"/>
      <c r="J29" s="472">
        <v>1000</v>
      </c>
      <c r="K29" s="472">
        <v>9549</v>
      </c>
      <c r="L29" s="472">
        <v>15895</v>
      </c>
      <c r="M29" s="472">
        <v>25211</v>
      </c>
      <c r="N29" s="472">
        <v>26153</v>
      </c>
      <c r="O29" s="472">
        <v>22336</v>
      </c>
      <c r="P29" s="472">
        <v>22147</v>
      </c>
      <c r="Q29" s="472">
        <v>22874</v>
      </c>
      <c r="R29" s="472">
        <v>13245</v>
      </c>
      <c r="S29" s="472">
        <v>10822</v>
      </c>
    </row>
    <row r="30" spans="1:19">
      <c r="A30" s="469"/>
      <c r="B30" s="469"/>
      <c r="C30" s="468" t="s">
        <v>290</v>
      </c>
      <c r="D30" s="473" t="s">
        <v>3689</v>
      </c>
      <c r="E30" s="471" t="s">
        <v>1572</v>
      </c>
      <c r="F30" s="472">
        <v>201934</v>
      </c>
      <c r="G30" s="472">
        <v>260384</v>
      </c>
      <c r="H30" s="472">
        <v>435355</v>
      </c>
      <c r="I30" s="472">
        <v>380958</v>
      </c>
      <c r="J30" s="472">
        <v>335364</v>
      </c>
      <c r="K30" s="472">
        <v>307440</v>
      </c>
      <c r="L30" s="472">
        <v>507242</v>
      </c>
      <c r="M30" s="472">
        <v>444382</v>
      </c>
      <c r="N30" s="472">
        <v>503901</v>
      </c>
      <c r="O30" s="472">
        <v>459600</v>
      </c>
      <c r="P30" s="472">
        <v>544248</v>
      </c>
      <c r="Q30" s="472">
        <v>467099</v>
      </c>
      <c r="R30" s="472">
        <v>469160</v>
      </c>
      <c r="S30" s="472">
        <v>446429</v>
      </c>
    </row>
    <row r="31" spans="1:19">
      <c r="A31" s="469"/>
      <c r="B31" s="469"/>
      <c r="C31" s="468" t="s">
        <v>290</v>
      </c>
      <c r="D31" s="473" t="s">
        <v>3690</v>
      </c>
      <c r="E31" s="471" t="s">
        <v>1573</v>
      </c>
      <c r="F31" s="472">
        <v>312</v>
      </c>
      <c r="G31" s="472">
        <v>10906</v>
      </c>
      <c r="H31" s="472">
        <v>1823</v>
      </c>
      <c r="I31" s="472">
        <v>77</v>
      </c>
      <c r="J31" s="472">
        <v>65</v>
      </c>
      <c r="K31" s="472">
        <v>18</v>
      </c>
      <c r="L31" s="472">
        <v>28</v>
      </c>
      <c r="M31" s="472">
        <v>119</v>
      </c>
      <c r="N31" s="472">
        <v>54</v>
      </c>
      <c r="O31" s="472">
        <v>10358</v>
      </c>
      <c r="P31" s="472">
        <v>87997</v>
      </c>
      <c r="Q31" s="472">
        <v>76417</v>
      </c>
      <c r="R31" s="472">
        <v>79570</v>
      </c>
      <c r="S31" s="472">
        <v>229746</v>
      </c>
    </row>
    <row r="32" spans="1:19">
      <c r="A32" s="469"/>
      <c r="B32" s="469"/>
      <c r="C32" s="468" t="s">
        <v>290</v>
      </c>
      <c r="D32" s="473" t="s">
        <v>3691</v>
      </c>
      <c r="E32" s="471" t="s">
        <v>1574</v>
      </c>
      <c r="F32" s="472">
        <v>5050515</v>
      </c>
      <c r="G32" s="472">
        <v>4611281</v>
      </c>
      <c r="H32" s="472">
        <v>5431497</v>
      </c>
      <c r="I32" s="472">
        <v>5153674</v>
      </c>
      <c r="J32" s="472">
        <v>5607660</v>
      </c>
      <c r="K32" s="472">
        <v>6539087</v>
      </c>
      <c r="L32" s="472">
        <v>6469872</v>
      </c>
      <c r="M32" s="472">
        <v>5980273</v>
      </c>
      <c r="N32" s="472">
        <v>6379481</v>
      </c>
      <c r="O32" s="472">
        <v>5863687</v>
      </c>
      <c r="P32" s="472">
        <v>5673491</v>
      </c>
      <c r="Q32" s="472">
        <v>6463366</v>
      </c>
      <c r="R32" s="472">
        <v>5919851</v>
      </c>
      <c r="S32" s="472">
        <v>6405894</v>
      </c>
    </row>
    <row r="33" spans="1:19">
      <c r="A33" s="469"/>
      <c r="B33" s="469"/>
      <c r="C33" s="468" t="s">
        <v>290</v>
      </c>
      <c r="D33" s="473" t="s">
        <v>3692</v>
      </c>
      <c r="E33" s="471" t="s">
        <v>1575</v>
      </c>
      <c r="F33" s="472"/>
      <c r="G33" s="472"/>
      <c r="H33" s="472">
        <v>10044</v>
      </c>
      <c r="I33" s="472"/>
      <c r="J33" s="472"/>
      <c r="K33" s="472"/>
      <c r="L33" s="472"/>
      <c r="M33" s="472"/>
      <c r="N33" s="472"/>
      <c r="O33" s="472"/>
      <c r="P33" s="472"/>
      <c r="Q33" s="472"/>
      <c r="R33" s="472">
        <v>1832598</v>
      </c>
      <c r="S33" s="472"/>
    </row>
    <row r="34" spans="1:19">
      <c r="A34" s="469"/>
      <c r="B34" s="469"/>
      <c r="C34" s="468" t="s">
        <v>290</v>
      </c>
      <c r="D34" s="473" t="s">
        <v>3693</v>
      </c>
      <c r="E34" s="471" t="s">
        <v>1576</v>
      </c>
      <c r="F34" s="472">
        <v>501612</v>
      </c>
      <c r="G34" s="472">
        <v>508450</v>
      </c>
      <c r="H34" s="472">
        <v>671068</v>
      </c>
      <c r="I34" s="472">
        <v>772222</v>
      </c>
      <c r="J34" s="472">
        <v>617762</v>
      </c>
      <c r="K34" s="472">
        <v>659429</v>
      </c>
      <c r="L34" s="472">
        <v>778332</v>
      </c>
      <c r="M34" s="472">
        <v>854370</v>
      </c>
      <c r="N34" s="472">
        <v>1286697</v>
      </c>
      <c r="O34" s="472">
        <v>1456878</v>
      </c>
      <c r="P34" s="472">
        <v>1797112</v>
      </c>
      <c r="Q34" s="472">
        <v>1980025</v>
      </c>
      <c r="R34" s="472">
        <v>1798176</v>
      </c>
      <c r="S34" s="472">
        <v>2346405</v>
      </c>
    </row>
    <row r="35" spans="1:19">
      <c r="A35" s="469"/>
      <c r="B35" s="469"/>
      <c r="C35" s="468" t="s">
        <v>290</v>
      </c>
      <c r="D35" s="473" t="s">
        <v>3694</v>
      </c>
      <c r="E35" s="471" t="s">
        <v>1577</v>
      </c>
      <c r="F35" s="472"/>
      <c r="G35" s="472"/>
      <c r="H35" s="472"/>
      <c r="I35" s="472"/>
      <c r="J35" s="472"/>
      <c r="K35" s="472"/>
      <c r="L35" s="472"/>
      <c r="M35" s="472"/>
      <c r="N35" s="472"/>
      <c r="O35" s="472"/>
      <c r="P35" s="472"/>
      <c r="Q35" s="472"/>
      <c r="R35" s="472"/>
      <c r="S35" s="472"/>
    </row>
    <row r="36" spans="1:19">
      <c r="A36" s="469"/>
      <c r="B36" s="469"/>
      <c r="C36" s="468" t="s">
        <v>290</v>
      </c>
      <c r="D36" s="473" t="s">
        <v>3695</v>
      </c>
      <c r="E36" s="471" t="s">
        <v>1578</v>
      </c>
      <c r="F36" s="472">
        <v>41738</v>
      </c>
      <c r="G36" s="472">
        <v>42713</v>
      </c>
      <c r="H36" s="472">
        <v>37783</v>
      </c>
      <c r="I36" s="472">
        <v>32504</v>
      </c>
      <c r="J36" s="472">
        <v>25731</v>
      </c>
      <c r="K36" s="472">
        <v>24448</v>
      </c>
      <c r="L36" s="472">
        <v>19403</v>
      </c>
      <c r="M36" s="472">
        <v>20220</v>
      </c>
      <c r="N36" s="472">
        <v>19546</v>
      </c>
      <c r="O36" s="472">
        <v>15945</v>
      </c>
      <c r="P36" s="472">
        <v>15798</v>
      </c>
      <c r="Q36" s="472">
        <v>18019</v>
      </c>
      <c r="R36" s="472">
        <v>17303</v>
      </c>
      <c r="S36" s="472">
        <v>15040</v>
      </c>
    </row>
    <row r="37" spans="1:19">
      <c r="A37" s="469"/>
      <c r="B37" s="469"/>
      <c r="C37" s="468" t="s">
        <v>290</v>
      </c>
      <c r="D37" s="473" t="s">
        <v>3696</v>
      </c>
      <c r="E37" s="471" t="s">
        <v>1579</v>
      </c>
      <c r="F37" s="472">
        <v>72950</v>
      </c>
      <c r="G37" s="472">
        <v>82252</v>
      </c>
      <c r="H37" s="472">
        <v>100216</v>
      </c>
      <c r="I37" s="472">
        <v>69234</v>
      </c>
      <c r="J37" s="472">
        <v>7827</v>
      </c>
      <c r="K37" s="472">
        <v>8695</v>
      </c>
      <c r="L37" s="472">
        <v>8202</v>
      </c>
      <c r="M37" s="472">
        <v>8927</v>
      </c>
      <c r="N37" s="472">
        <v>8979</v>
      </c>
      <c r="O37" s="472">
        <v>9323</v>
      </c>
      <c r="P37" s="472">
        <v>30319</v>
      </c>
      <c r="Q37" s="472">
        <v>43952</v>
      </c>
      <c r="R37" s="472">
        <v>32020</v>
      </c>
      <c r="S37" s="472">
        <v>32432</v>
      </c>
    </row>
    <row r="38" spans="1:19">
      <c r="A38" s="469"/>
      <c r="B38" s="469"/>
      <c r="C38" s="468" t="s">
        <v>290</v>
      </c>
      <c r="D38" s="473" t="s">
        <v>3697</v>
      </c>
      <c r="E38" s="471" t="s">
        <v>1580</v>
      </c>
      <c r="F38" s="472">
        <v>226535</v>
      </c>
      <c r="G38" s="472">
        <v>132671</v>
      </c>
      <c r="H38" s="472">
        <v>129615</v>
      </c>
      <c r="I38" s="472">
        <v>150044</v>
      </c>
      <c r="J38" s="472">
        <v>191225</v>
      </c>
      <c r="K38" s="472">
        <v>152197</v>
      </c>
      <c r="L38" s="472">
        <v>195221</v>
      </c>
      <c r="M38" s="472">
        <v>201519</v>
      </c>
      <c r="N38" s="472">
        <v>206254</v>
      </c>
      <c r="O38" s="472">
        <v>213618</v>
      </c>
      <c r="P38" s="472">
        <v>226823</v>
      </c>
      <c r="Q38" s="472">
        <v>223355</v>
      </c>
      <c r="R38" s="472">
        <v>198077</v>
      </c>
      <c r="S38" s="472">
        <v>194119</v>
      </c>
    </row>
    <row r="39" spans="1:19">
      <c r="A39" s="469"/>
      <c r="B39" s="469"/>
      <c r="C39" s="468" t="s">
        <v>290</v>
      </c>
      <c r="D39" s="473" t="s">
        <v>3698</v>
      </c>
      <c r="E39" s="471" t="s">
        <v>1581</v>
      </c>
      <c r="F39" s="472"/>
      <c r="G39" s="472">
        <v>140200</v>
      </c>
      <c r="H39" s="472">
        <v>191937</v>
      </c>
      <c r="I39" s="472">
        <v>226500</v>
      </c>
      <c r="J39" s="472">
        <v>479368</v>
      </c>
      <c r="K39" s="472">
        <v>343506</v>
      </c>
      <c r="L39" s="472">
        <v>414458</v>
      </c>
      <c r="M39" s="472">
        <v>640911</v>
      </c>
      <c r="N39" s="472">
        <v>731621</v>
      </c>
      <c r="O39" s="472">
        <v>1120372</v>
      </c>
      <c r="P39" s="472">
        <v>536968</v>
      </c>
      <c r="Q39" s="472">
        <v>539592</v>
      </c>
      <c r="R39" s="472">
        <v>693945</v>
      </c>
      <c r="S39" s="472">
        <v>785415</v>
      </c>
    </row>
    <row r="40" spans="1:19">
      <c r="A40" s="469"/>
      <c r="B40" s="469"/>
      <c r="C40" s="468" t="s">
        <v>290</v>
      </c>
      <c r="D40" s="473" t="s">
        <v>3699</v>
      </c>
      <c r="E40" s="471" t="s">
        <v>1582</v>
      </c>
      <c r="F40" s="472">
        <v>320215</v>
      </c>
      <c r="G40" s="472">
        <v>315313</v>
      </c>
      <c r="H40" s="472">
        <v>168466</v>
      </c>
      <c r="I40" s="472">
        <v>237640</v>
      </c>
      <c r="J40" s="472">
        <v>340647</v>
      </c>
      <c r="K40" s="472">
        <v>184551</v>
      </c>
      <c r="L40" s="472">
        <v>225978</v>
      </c>
      <c r="M40" s="472">
        <v>201329</v>
      </c>
      <c r="N40" s="472">
        <v>159869</v>
      </c>
      <c r="O40" s="472">
        <v>128480</v>
      </c>
      <c r="P40" s="472">
        <v>258922</v>
      </c>
      <c r="Q40" s="472">
        <v>175945</v>
      </c>
      <c r="R40" s="472">
        <v>97510</v>
      </c>
      <c r="S40" s="472">
        <v>73186</v>
      </c>
    </row>
    <row r="41" spans="1:19">
      <c r="A41" s="469"/>
      <c r="B41" s="469"/>
      <c r="C41" s="468" t="s">
        <v>290</v>
      </c>
      <c r="D41" s="473" t="s">
        <v>3700</v>
      </c>
      <c r="E41" s="471" t="s">
        <v>1583</v>
      </c>
      <c r="F41" s="472"/>
      <c r="G41" s="472">
        <v>2</v>
      </c>
      <c r="H41" s="472">
        <v>1681</v>
      </c>
      <c r="I41" s="472">
        <v>2753</v>
      </c>
      <c r="J41" s="472">
        <v>150</v>
      </c>
      <c r="K41" s="472">
        <v>184</v>
      </c>
      <c r="L41" s="472">
        <v>154</v>
      </c>
      <c r="M41" s="472">
        <v>91</v>
      </c>
      <c r="N41" s="472">
        <v>80</v>
      </c>
      <c r="O41" s="472">
        <v>67</v>
      </c>
      <c r="P41" s="472">
        <v>79</v>
      </c>
      <c r="Q41" s="472">
        <v>59</v>
      </c>
      <c r="R41" s="472">
        <v>4340</v>
      </c>
      <c r="S41" s="472">
        <v>5109</v>
      </c>
    </row>
    <row r="42" spans="1:19">
      <c r="A42" s="469"/>
      <c r="B42" s="469"/>
      <c r="C42" s="468" t="s">
        <v>290</v>
      </c>
      <c r="D42" s="473" t="s">
        <v>3701</v>
      </c>
      <c r="E42" s="471" t="s">
        <v>1584</v>
      </c>
      <c r="F42" s="472">
        <v>20353</v>
      </c>
      <c r="G42" s="472"/>
      <c r="H42" s="472">
        <v>5931</v>
      </c>
      <c r="I42" s="472">
        <v>1044</v>
      </c>
      <c r="J42" s="472">
        <v>564</v>
      </c>
      <c r="K42" s="472">
        <v>567</v>
      </c>
      <c r="L42" s="472">
        <v>875</v>
      </c>
      <c r="M42" s="472">
        <v>707</v>
      </c>
      <c r="N42" s="472">
        <v>766</v>
      </c>
      <c r="O42" s="472">
        <v>389</v>
      </c>
      <c r="P42" s="472">
        <v>377</v>
      </c>
      <c r="Q42" s="472">
        <v>276</v>
      </c>
      <c r="R42" s="472"/>
      <c r="S42" s="472"/>
    </row>
    <row r="43" spans="1:19">
      <c r="A43" s="469"/>
      <c r="B43" s="469"/>
      <c r="C43" s="468" t="s">
        <v>290</v>
      </c>
      <c r="D43" s="473" t="s">
        <v>3702</v>
      </c>
      <c r="E43" s="471" t="s">
        <v>1585</v>
      </c>
      <c r="F43" s="472"/>
      <c r="G43" s="472"/>
      <c r="H43" s="472"/>
      <c r="I43" s="472"/>
      <c r="J43" s="472"/>
      <c r="K43" s="472"/>
      <c r="L43" s="472"/>
      <c r="M43" s="472"/>
      <c r="N43" s="472"/>
      <c r="O43" s="472"/>
      <c r="P43" s="472"/>
      <c r="Q43" s="472"/>
      <c r="R43" s="472"/>
      <c r="S43" s="472"/>
    </row>
    <row r="44" spans="1:19">
      <c r="A44" s="469"/>
      <c r="B44" s="469"/>
      <c r="C44" s="468" t="s">
        <v>290</v>
      </c>
      <c r="D44" s="473" t="s">
        <v>3703</v>
      </c>
      <c r="E44" s="471" t="s">
        <v>1586</v>
      </c>
      <c r="F44" s="472"/>
      <c r="G44" s="472"/>
      <c r="H44" s="472"/>
      <c r="I44" s="472"/>
      <c r="J44" s="472"/>
      <c r="K44" s="472"/>
      <c r="L44" s="472"/>
      <c r="M44" s="472"/>
      <c r="N44" s="472"/>
      <c r="O44" s="472"/>
      <c r="P44" s="472"/>
      <c r="Q44" s="472"/>
      <c r="R44" s="472"/>
      <c r="S44" s="472"/>
    </row>
    <row r="45" spans="1:19">
      <c r="A45" s="469"/>
      <c r="B45" s="469"/>
      <c r="C45" s="468" t="s">
        <v>290</v>
      </c>
      <c r="D45" s="473" t="s">
        <v>3704</v>
      </c>
      <c r="E45" s="471" t="s">
        <v>1587</v>
      </c>
      <c r="F45" s="472"/>
      <c r="G45" s="472"/>
      <c r="H45" s="472"/>
      <c r="I45" s="472"/>
      <c r="J45" s="472"/>
      <c r="K45" s="472"/>
      <c r="L45" s="472"/>
      <c r="M45" s="472"/>
      <c r="N45" s="472"/>
      <c r="O45" s="472"/>
      <c r="P45" s="472"/>
      <c r="Q45" s="472"/>
      <c r="R45" s="472"/>
      <c r="S45" s="472"/>
    </row>
    <row r="46" spans="1:19">
      <c r="A46" s="469"/>
      <c r="B46" s="469"/>
      <c r="C46" s="468" t="s">
        <v>290</v>
      </c>
      <c r="D46" s="473" t="s">
        <v>3705</v>
      </c>
      <c r="E46" s="471" t="s">
        <v>1588</v>
      </c>
      <c r="F46" s="472"/>
      <c r="G46" s="472"/>
      <c r="H46" s="472"/>
      <c r="I46" s="472"/>
      <c r="J46" s="472"/>
      <c r="K46" s="472"/>
      <c r="L46" s="472"/>
      <c r="M46" s="472"/>
      <c r="N46" s="472"/>
      <c r="O46" s="472"/>
      <c r="P46" s="472"/>
      <c r="Q46" s="472"/>
      <c r="R46" s="472"/>
      <c r="S46" s="472"/>
    </row>
    <row r="47" spans="1:19">
      <c r="A47" s="469"/>
      <c r="B47" s="469"/>
      <c r="C47" s="468" t="s">
        <v>290</v>
      </c>
      <c r="D47" s="473" t="s">
        <v>3706</v>
      </c>
      <c r="E47" s="471" t="s">
        <v>1589</v>
      </c>
      <c r="F47" s="472"/>
      <c r="G47" s="472"/>
      <c r="H47" s="472"/>
      <c r="I47" s="472"/>
      <c r="J47" s="472"/>
      <c r="K47" s="472"/>
      <c r="L47" s="472"/>
      <c r="M47" s="472"/>
      <c r="N47" s="472"/>
      <c r="O47" s="472"/>
      <c r="P47" s="472"/>
      <c r="Q47" s="472"/>
      <c r="R47" s="472"/>
      <c r="S47" s="472"/>
    </row>
    <row r="48" spans="1:19">
      <c r="A48" s="469"/>
      <c r="B48" s="469"/>
      <c r="C48" s="468" t="s">
        <v>290</v>
      </c>
      <c r="D48" s="473" t="s">
        <v>3707</v>
      </c>
      <c r="E48" s="471" t="s">
        <v>1590</v>
      </c>
      <c r="F48" s="472">
        <v>307573</v>
      </c>
      <c r="G48" s="472">
        <v>551838</v>
      </c>
      <c r="H48" s="472">
        <v>935155</v>
      </c>
      <c r="I48" s="472">
        <v>991155</v>
      </c>
      <c r="J48" s="472">
        <v>3196497</v>
      </c>
      <c r="K48" s="472">
        <v>1021224</v>
      </c>
      <c r="L48" s="472">
        <v>1044924</v>
      </c>
      <c r="M48" s="472">
        <v>1049788</v>
      </c>
      <c r="N48" s="472">
        <v>1055366</v>
      </c>
      <c r="O48" s="472">
        <v>1059006</v>
      </c>
      <c r="P48" s="472">
        <v>1080577</v>
      </c>
      <c r="Q48" s="472">
        <v>541428</v>
      </c>
      <c r="R48" s="472">
        <v>409186</v>
      </c>
      <c r="S48" s="472">
        <v>664888</v>
      </c>
    </row>
    <row r="49" spans="1:19">
      <c r="A49" s="469"/>
      <c r="B49" s="469"/>
      <c r="C49" s="468" t="s">
        <v>290</v>
      </c>
      <c r="D49" s="473" t="s">
        <v>3708</v>
      </c>
      <c r="E49" s="471" t="s">
        <v>1591</v>
      </c>
      <c r="F49" s="472"/>
      <c r="G49" s="472"/>
      <c r="H49" s="472"/>
      <c r="I49" s="472"/>
      <c r="J49" s="472"/>
      <c r="K49" s="472"/>
      <c r="L49" s="472"/>
      <c r="M49" s="472"/>
      <c r="N49" s="472"/>
      <c r="O49" s="472"/>
      <c r="P49" s="472"/>
      <c r="Q49" s="472"/>
      <c r="R49" s="472"/>
      <c r="S49" s="472"/>
    </row>
    <row r="50" spans="1:19">
      <c r="A50" s="469"/>
      <c r="B50" s="469"/>
      <c r="C50" s="468" t="s">
        <v>290</v>
      </c>
      <c r="D50" s="473" t="s">
        <v>3709</v>
      </c>
      <c r="E50" s="471" t="s">
        <v>1592</v>
      </c>
      <c r="F50" s="472"/>
      <c r="G50" s="472"/>
      <c r="H50" s="472"/>
      <c r="I50" s="472"/>
      <c r="J50" s="472"/>
      <c r="K50" s="472"/>
      <c r="L50" s="472"/>
      <c r="M50" s="472"/>
      <c r="N50" s="472"/>
      <c r="O50" s="472"/>
      <c r="P50" s="472"/>
      <c r="Q50" s="472"/>
      <c r="R50" s="472"/>
      <c r="S50" s="472"/>
    </row>
    <row r="51" spans="1:19">
      <c r="A51" s="469"/>
      <c r="B51" s="469"/>
      <c r="C51" s="468" t="s">
        <v>290</v>
      </c>
      <c r="D51" s="473" t="s">
        <v>3710</v>
      </c>
      <c r="E51" s="471" t="s">
        <v>1593</v>
      </c>
      <c r="F51" s="472"/>
      <c r="G51" s="472"/>
      <c r="H51" s="472"/>
      <c r="I51" s="472"/>
      <c r="J51" s="472"/>
      <c r="K51" s="472"/>
      <c r="L51" s="472"/>
      <c r="M51" s="472"/>
      <c r="N51" s="472"/>
      <c r="O51" s="472"/>
      <c r="P51" s="472"/>
      <c r="Q51" s="472"/>
      <c r="R51" s="472"/>
      <c r="S51" s="472"/>
    </row>
    <row r="52" spans="1:19">
      <c r="A52" s="469"/>
      <c r="B52" s="469"/>
      <c r="C52" s="468" t="s">
        <v>290</v>
      </c>
      <c r="D52" s="473" t="s">
        <v>3711</v>
      </c>
      <c r="E52" s="471" t="s">
        <v>1594</v>
      </c>
      <c r="F52" s="472"/>
      <c r="G52" s="472"/>
      <c r="H52" s="472"/>
      <c r="I52" s="472"/>
      <c r="J52" s="472"/>
      <c r="K52" s="472"/>
      <c r="L52" s="472"/>
      <c r="M52" s="472"/>
      <c r="N52" s="472"/>
      <c r="O52" s="472"/>
      <c r="P52" s="472"/>
      <c r="Q52" s="472"/>
      <c r="R52" s="472"/>
      <c r="S52" s="472"/>
    </row>
    <row r="53" spans="1:19">
      <c r="A53" s="469"/>
      <c r="B53" s="469"/>
      <c r="C53" s="468" t="s">
        <v>290</v>
      </c>
      <c r="D53" s="473" t="s">
        <v>3712</v>
      </c>
      <c r="E53" s="471" t="s">
        <v>1595</v>
      </c>
      <c r="F53" s="472">
        <v>611993</v>
      </c>
      <c r="G53" s="472">
        <v>633455</v>
      </c>
      <c r="H53" s="472">
        <v>728490</v>
      </c>
      <c r="I53" s="472">
        <v>615964</v>
      </c>
      <c r="J53" s="472">
        <v>969270</v>
      </c>
      <c r="K53" s="472">
        <v>289513</v>
      </c>
      <c r="L53" s="472">
        <v>211303</v>
      </c>
      <c r="M53" s="472">
        <v>224814</v>
      </c>
      <c r="N53" s="472">
        <v>246684</v>
      </c>
      <c r="O53" s="472">
        <v>238245</v>
      </c>
      <c r="P53" s="472">
        <v>233359</v>
      </c>
      <c r="Q53" s="472">
        <v>210602</v>
      </c>
      <c r="R53" s="472">
        <v>266162</v>
      </c>
      <c r="S53" s="472">
        <v>391485</v>
      </c>
    </row>
    <row r="54" spans="1:19">
      <c r="A54" s="469"/>
      <c r="B54" s="469"/>
      <c r="C54" s="468" t="s">
        <v>290</v>
      </c>
      <c r="D54" s="473" t="s">
        <v>3713</v>
      </c>
      <c r="E54" s="471" t="s">
        <v>1596</v>
      </c>
      <c r="F54" s="472"/>
      <c r="G54" s="472"/>
      <c r="H54" s="472"/>
      <c r="I54" s="472"/>
      <c r="J54" s="472">
        <v>5452</v>
      </c>
      <c r="K54" s="472">
        <v>84984</v>
      </c>
      <c r="L54" s="472">
        <v>103630</v>
      </c>
      <c r="M54" s="472">
        <v>78855</v>
      </c>
      <c r="N54" s="472">
        <v>111472</v>
      </c>
      <c r="O54" s="472">
        <v>81569</v>
      </c>
      <c r="P54" s="472">
        <v>84790</v>
      </c>
      <c r="Q54" s="472">
        <v>63502</v>
      </c>
      <c r="R54" s="472">
        <v>67205</v>
      </c>
      <c r="S54" s="472">
        <v>56106</v>
      </c>
    </row>
    <row r="55" spans="1:19">
      <c r="A55" s="469"/>
      <c r="B55" s="469"/>
      <c r="C55" s="468" t="s">
        <v>290</v>
      </c>
      <c r="D55" s="473" t="s">
        <v>3714</v>
      </c>
      <c r="E55" s="471" t="s">
        <v>1597</v>
      </c>
      <c r="F55" s="472"/>
      <c r="G55" s="472"/>
      <c r="H55" s="472"/>
      <c r="I55" s="472"/>
      <c r="J55" s="472"/>
      <c r="K55" s="472"/>
      <c r="L55" s="472"/>
      <c r="M55" s="472"/>
      <c r="N55" s="472"/>
      <c r="O55" s="472"/>
      <c r="P55" s="472"/>
      <c r="Q55" s="472"/>
      <c r="R55" s="472"/>
      <c r="S55" s="472"/>
    </row>
    <row r="56" spans="1:19">
      <c r="A56" s="469"/>
      <c r="B56" s="469"/>
      <c r="C56" s="468" t="s">
        <v>290</v>
      </c>
      <c r="D56" s="473" t="s">
        <v>3715</v>
      </c>
      <c r="E56" s="471" t="s">
        <v>1598</v>
      </c>
      <c r="F56" s="472"/>
      <c r="G56" s="472"/>
      <c r="H56" s="472"/>
      <c r="I56" s="472"/>
      <c r="J56" s="472"/>
      <c r="K56" s="472"/>
      <c r="L56" s="472"/>
      <c r="M56" s="472"/>
      <c r="N56" s="472"/>
      <c r="O56" s="472"/>
      <c r="P56" s="472"/>
      <c r="Q56" s="472"/>
      <c r="R56" s="472"/>
      <c r="S56" s="472"/>
    </row>
    <row r="57" spans="1:19">
      <c r="A57" s="469"/>
      <c r="B57" s="469"/>
      <c r="C57" s="468" t="s">
        <v>290</v>
      </c>
      <c r="D57" s="473" t="s">
        <v>3716</v>
      </c>
      <c r="E57" s="471" t="s">
        <v>1599</v>
      </c>
      <c r="F57" s="472"/>
      <c r="G57" s="472"/>
      <c r="H57" s="472"/>
      <c r="I57" s="472"/>
      <c r="J57" s="472"/>
      <c r="K57" s="472"/>
      <c r="L57" s="472"/>
      <c r="M57" s="472"/>
      <c r="N57" s="472"/>
      <c r="O57" s="472"/>
      <c r="P57" s="472"/>
      <c r="Q57" s="472"/>
      <c r="R57" s="472"/>
      <c r="S57" s="472"/>
    </row>
    <row r="58" spans="1:19">
      <c r="A58" s="469"/>
      <c r="B58" s="469"/>
      <c r="C58" s="468" t="s">
        <v>290</v>
      </c>
      <c r="D58" s="473" t="s">
        <v>3717</v>
      </c>
      <c r="E58" s="471" t="s">
        <v>1600</v>
      </c>
      <c r="F58" s="472"/>
      <c r="G58" s="472"/>
      <c r="H58" s="472"/>
      <c r="I58" s="472"/>
      <c r="J58" s="472"/>
      <c r="K58" s="472"/>
      <c r="L58" s="472"/>
      <c r="M58" s="472"/>
      <c r="N58" s="472"/>
      <c r="O58" s="472"/>
      <c r="P58" s="472"/>
      <c r="Q58" s="472">
        <v>51</v>
      </c>
      <c r="R58" s="472"/>
      <c r="S58" s="472">
        <v>2</v>
      </c>
    </row>
    <row r="59" spans="1:19">
      <c r="A59" s="469"/>
      <c r="B59" s="469"/>
      <c r="C59" s="468" t="s">
        <v>290</v>
      </c>
      <c r="D59" s="473" t="s">
        <v>3718</v>
      </c>
      <c r="E59" s="471" t="s">
        <v>1601</v>
      </c>
      <c r="F59" s="472">
        <v>274545</v>
      </c>
      <c r="G59" s="472">
        <v>134252</v>
      </c>
      <c r="H59" s="472">
        <v>116</v>
      </c>
      <c r="I59" s="472"/>
      <c r="J59" s="472"/>
      <c r="K59" s="472"/>
      <c r="L59" s="472"/>
      <c r="M59" s="472"/>
      <c r="N59" s="472"/>
      <c r="O59" s="472"/>
      <c r="P59" s="472"/>
      <c r="Q59" s="472"/>
      <c r="R59" s="472"/>
      <c r="S59" s="472"/>
    </row>
    <row r="60" spans="1:19">
      <c r="A60" s="469"/>
      <c r="B60" s="469"/>
      <c r="C60" s="468" t="s">
        <v>290</v>
      </c>
      <c r="D60" s="473" t="s">
        <v>3719</v>
      </c>
      <c r="E60" s="471" t="s">
        <v>1602</v>
      </c>
      <c r="F60" s="472">
        <v>38837</v>
      </c>
      <c r="G60" s="472">
        <v>31803</v>
      </c>
      <c r="H60" s="472">
        <v>18575</v>
      </c>
      <c r="I60" s="472">
        <v>3808</v>
      </c>
      <c r="J60" s="472"/>
      <c r="K60" s="472"/>
      <c r="L60" s="472"/>
      <c r="M60" s="472"/>
      <c r="N60" s="472"/>
      <c r="O60" s="472"/>
      <c r="P60" s="472"/>
      <c r="Q60" s="472"/>
      <c r="R60" s="472"/>
      <c r="S60" s="472"/>
    </row>
    <row r="61" spans="1:19">
      <c r="A61" s="469"/>
      <c r="B61" s="469"/>
      <c r="C61" s="468" t="s">
        <v>290</v>
      </c>
      <c r="D61" s="473" t="s">
        <v>3720</v>
      </c>
      <c r="E61" s="471" t="s">
        <v>1603</v>
      </c>
      <c r="F61" s="472">
        <v>60</v>
      </c>
      <c r="G61" s="472"/>
      <c r="H61" s="472"/>
      <c r="I61" s="472"/>
      <c r="J61" s="472"/>
      <c r="K61" s="472"/>
      <c r="L61" s="472"/>
      <c r="M61" s="472"/>
      <c r="N61" s="472"/>
      <c r="O61" s="472"/>
      <c r="P61" s="472"/>
      <c r="Q61" s="472"/>
      <c r="R61" s="472"/>
      <c r="S61" s="472"/>
    </row>
    <row r="62" spans="1:19">
      <c r="A62" s="469"/>
      <c r="B62" s="469"/>
      <c r="C62" s="468" t="s">
        <v>290</v>
      </c>
      <c r="D62" s="473" t="s">
        <v>3721</v>
      </c>
      <c r="E62" s="471" t="s">
        <v>1604</v>
      </c>
      <c r="F62" s="472">
        <v>510246</v>
      </c>
      <c r="G62" s="472">
        <v>533444</v>
      </c>
      <c r="H62" s="472">
        <v>489393</v>
      </c>
      <c r="I62" s="472">
        <v>469494</v>
      </c>
      <c r="J62" s="472">
        <v>383873</v>
      </c>
      <c r="K62" s="472">
        <v>280866</v>
      </c>
      <c r="L62" s="472">
        <v>240869</v>
      </c>
      <c r="M62" s="472">
        <v>181773</v>
      </c>
      <c r="N62" s="472">
        <v>168314</v>
      </c>
      <c r="O62" s="472">
        <v>118291</v>
      </c>
      <c r="P62" s="472">
        <v>15620</v>
      </c>
      <c r="Q62" s="472">
        <v>16217</v>
      </c>
      <c r="R62" s="472">
        <v>26177</v>
      </c>
      <c r="S62" s="472">
        <v>76114</v>
      </c>
    </row>
    <row r="63" spans="1:19">
      <c r="A63" s="469"/>
      <c r="B63" s="469"/>
      <c r="C63" s="468" t="s">
        <v>290</v>
      </c>
      <c r="D63" s="473" t="s">
        <v>3722</v>
      </c>
      <c r="E63" s="471" t="s">
        <v>1605</v>
      </c>
      <c r="F63" s="472"/>
      <c r="G63" s="472"/>
      <c r="H63" s="472"/>
      <c r="I63" s="472"/>
      <c r="J63" s="472"/>
      <c r="K63" s="472"/>
      <c r="L63" s="472"/>
      <c r="M63" s="472"/>
      <c r="N63" s="472"/>
      <c r="O63" s="472"/>
      <c r="P63" s="472">
        <v>253</v>
      </c>
      <c r="Q63" s="472">
        <v>30</v>
      </c>
      <c r="R63" s="472">
        <v>1663</v>
      </c>
      <c r="S63" s="472">
        <v>750</v>
      </c>
    </row>
    <row r="64" spans="1:19">
      <c r="A64" s="469"/>
      <c r="B64" s="469"/>
      <c r="C64" s="468" t="s">
        <v>290</v>
      </c>
      <c r="D64" s="473" t="s">
        <v>3723</v>
      </c>
      <c r="E64" s="471" t="s">
        <v>1606</v>
      </c>
      <c r="F64" s="472">
        <v>14548</v>
      </c>
      <c r="G64" s="472">
        <v>22905</v>
      </c>
      <c r="H64" s="472">
        <v>12744</v>
      </c>
      <c r="I64" s="472">
        <v>6739</v>
      </c>
      <c r="J64" s="472">
        <v>4439</v>
      </c>
      <c r="K64" s="472">
        <v>4716</v>
      </c>
      <c r="L64" s="472">
        <v>1802</v>
      </c>
      <c r="M64" s="472">
        <v>2274</v>
      </c>
      <c r="N64" s="472">
        <v>4571</v>
      </c>
      <c r="O64" s="472">
        <v>18004</v>
      </c>
      <c r="P64" s="472">
        <v>27111</v>
      </c>
      <c r="Q64" s="472">
        <v>44838</v>
      </c>
      <c r="R64" s="472">
        <v>44425</v>
      </c>
      <c r="S64" s="472">
        <v>73514</v>
      </c>
    </row>
    <row r="65" spans="1:19">
      <c r="A65" s="469"/>
      <c r="B65" s="469"/>
      <c r="C65" s="468" t="s">
        <v>290</v>
      </c>
      <c r="D65" s="473" t="s">
        <v>3724</v>
      </c>
      <c r="E65" s="471" t="s">
        <v>1607</v>
      </c>
      <c r="F65" s="472"/>
      <c r="G65" s="472"/>
      <c r="H65" s="472"/>
      <c r="I65" s="472"/>
      <c r="J65" s="472">
        <v>72</v>
      </c>
      <c r="K65" s="472">
        <v>319</v>
      </c>
      <c r="L65" s="472">
        <v>570</v>
      </c>
      <c r="M65" s="472">
        <v>591</v>
      </c>
      <c r="N65" s="472">
        <v>718</v>
      </c>
      <c r="O65" s="472">
        <v>663</v>
      </c>
      <c r="P65" s="472">
        <v>1045</v>
      </c>
      <c r="Q65" s="472">
        <v>813</v>
      </c>
      <c r="R65" s="472">
        <v>106</v>
      </c>
      <c r="S65" s="472">
        <v>21</v>
      </c>
    </row>
    <row r="66" spans="1:19">
      <c r="A66" s="469"/>
      <c r="B66" s="469"/>
      <c r="C66" s="468" t="s">
        <v>290</v>
      </c>
      <c r="D66" s="473" t="s">
        <v>3725</v>
      </c>
      <c r="E66" s="471" t="s">
        <v>1608</v>
      </c>
      <c r="F66" s="472"/>
      <c r="G66" s="472"/>
      <c r="H66" s="472"/>
      <c r="I66" s="472"/>
      <c r="J66" s="472"/>
      <c r="K66" s="472"/>
      <c r="L66" s="472"/>
      <c r="M66" s="472"/>
      <c r="N66" s="472"/>
      <c r="O66" s="472"/>
      <c r="P66" s="472"/>
      <c r="Q66" s="472"/>
      <c r="R66" s="472"/>
      <c r="S66" s="472"/>
    </row>
    <row r="67" spans="1:19">
      <c r="A67" s="469"/>
      <c r="B67" s="469"/>
      <c r="C67" s="468" t="s">
        <v>290</v>
      </c>
      <c r="D67" s="473" t="s">
        <v>3726</v>
      </c>
      <c r="E67" s="471" t="s">
        <v>1612</v>
      </c>
      <c r="F67" s="472"/>
      <c r="G67" s="472"/>
      <c r="H67" s="472"/>
      <c r="I67" s="472"/>
      <c r="J67" s="472">
        <v>242100</v>
      </c>
      <c r="K67" s="472">
        <v>438176</v>
      </c>
      <c r="L67" s="472">
        <v>338392</v>
      </c>
      <c r="M67" s="472">
        <v>398762</v>
      </c>
      <c r="N67" s="472">
        <v>665944</v>
      </c>
      <c r="O67" s="472">
        <v>723709</v>
      </c>
      <c r="P67" s="472">
        <v>590479</v>
      </c>
      <c r="Q67" s="472">
        <v>917525</v>
      </c>
      <c r="R67" s="472">
        <v>921855</v>
      </c>
      <c r="S67" s="472">
        <v>1174350</v>
      </c>
    </row>
    <row r="68" spans="1:19">
      <c r="A68" s="469"/>
      <c r="B68" s="469"/>
      <c r="C68" s="468" t="s">
        <v>290</v>
      </c>
      <c r="D68" s="473" t="s">
        <v>3727</v>
      </c>
      <c r="E68" s="471" t="s">
        <v>1613</v>
      </c>
      <c r="F68" s="472">
        <v>4183180</v>
      </c>
      <c r="G68" s="472">
        <v>4320834</v>
      </c>
      <c r="H68" s="472">
        <v>3611270</v>
      </c>
      <c r="I68" s="472">
        <v>3483742</v>
      </c>
      <c r="J68" s="472">
        <v>4167255</v>
      </c>
      <c r="K68" s="472">
        <v>5741807</v>
      </c>
      <c r="L68" s="472">
        <v>4353351</v>
      </c>
      <c r="M68" s="472">
        <v>5417331</v>
      </c>
      <c r="N68" s="472">
        <v>6888914</v>
      </c>
      <c r="O68" s="472">
        <v>6629833</v>
      </c>
      <c r="P68" s="472">
        <v>6937819</v>
      </c>
      <c r="Q68" s="472">
        <v>8279586</v>
      </c>
      <c r="R68" s="472">
        <v>6957106</v>
      </c>
      <c r="S68" s="472">
        <v>10301892</v>
      </c>
    </row>
    <row r="69" spans="1:19">
      <c r="A69" s="469"/>
      <c r="B69" s="469"/>
      <c r="C69" s="468" t="s">
        <v>290</v>
      </c>
      <c r="D69" s="473" t="s">
        <v>3728</v>
      </c>
      <c r="E69" s="471" t="s">
        <v>2971</v>
      </c>
      <c r="F69" s="472"/>
      <c r="G69" s="472"/>
      <c r="H69" s="472"/>
      <c r="I69" s="472"/>
      <c r="J69" s="472"/>
      <c r="K69" s="472"/>
      <c r="L69" s="472"/>
      <c r="M69" s="472"/>
      <c r="N69" s="472">
        <v>5311873</v>
      </c>
      <c r="O69" s="472">
        <v>4707805</v>
      </c>
      <c r="P69" s="472">
        <v>5375746</v>
      </c>
      <c r="Q69" s="472">
        <v>6339228</v>
      </c>
      <c r="R69" s="472">
        <v>6029645</v>
      </c>
      <c r="S69" s="472">
        <v>5489985</v>
      </c>
    </row>
    <row r="70" spans="1:19">
      <c r="A70" s="469"/>
      <c r="B70" s="469"/>
      <c r="C70" s="468" t="s">
        <v>290</v>
      </c>
      <c r="D70" s="473" t="s">
        <v>3729</v>
      </c>
      <c r="E70" s="471" t="s">
        <v>2974</v>
      </c>
      <c r="F70" s="472"/>
      <c r="G70" s="472">
        <v>7118</v>
      </c>
      <c r="H70" s="472">
        <v>2999</v>
      </c>
      <c r="I70" s="472">
        <v>3614</v>
      </c>
      <c r="J70" s="472">
        <v>1964</v>
      </c>
      <c r="K70" s="472">
        <v>1475</v>
      </c>
      <c r="L70" s="472">
        <v>1719</v>
      </c>
      <c r="M70" s="472">
        <v>1856</v>
      </c>
      <c r="N70" s="472">
        <v>34253</v>
      </c>
      <c r="O70" s="472">
        <v>3799</v>
      </c>
      <c r="P70" s="472">
        <v>1397</v>
      </c>
      <c r="Q70" s="472">
        <v>1142</v>
      </c>
      <c r="R70" s="472">
        <v>2506</v>
      </c>
      <c r="S70" s="472">
        <v>29628</v>
      </c>
    </row>
    <row r="71" spans="1:19">
      <c r="A71" s="469"/>
      <c r="B71" s="469"/>
      <c r="C71" s="468" t="s">
        <v>305</v>
      </c>
      <c r="D71" s="473" t="s">
        <v>3669</v>
      </c>
      <c r="E71" s="471" t="s">
        <v>671</v>
      </c>
      <c r="F71" s="472"/>
      <c r="G71" s="472"/>
      <c r="H71" s="472"/>
      <c r="I71" s="472"/>
      <c r="J71" s="472"/>
      <c r="K71" s="472"/>
      <c r="L71" s="472"/>
      <c r="M71" s="472"/>
      <c r="N71" s="472"/>
      <c r="O71" s="472"/>
      <c r="P71" s="472"/>
      <c r="Q71" s="472"/>
      <c r="R71" s="472"/>
      <c r="S71" s="472"/>
    </row>
    <row r="72" spans="1:19">
      <c r="A72" s="469"/>
      <c r="B72" s="469"/>
      <c r="C72" s="468" t="s">
        <v>305</v>
      </c>
      <c r="D72" s="473" t="s">
        <v>3670</v>
      </c>
      <c r="E72" s="471" t="s">
        <v>672</v>
      </c>
      <c r="F72" s="472"/>
      <c r="G72" s="472"/>
      <c r="H72" s="472"/>
      <c r="I72" s="472"/>
      <c r="J72" s="472"/>
      <c r="K72" s="472"/>
      <c r="L72" s="472"/>
      <c r="M72" s="472"/>
      <c r="N72" s="472"/>
      <c r="O72" s="472"/>
      <c r="P72" s="472"/>
      <c r="Q72" s="472"/>
      <c r="R72" s="472"/>
      <c r="S72" s="472"/>
    </row>
    <row r="73" spans="1:19">
      <c r="A73" s="469"/>
      <c r="B73" s="469"/>
      <c r="C73" s="468" t="s">
        <v>305</v>
      </c>
      <c r="D73" s="473" t="s">
        <v>3672</v>
      </c>
      <c r="E73" s="471" t="s">
        <v>1550</v>
      </c>
      <c r="F73" s="472"/>
      <c r="G73" s="472"/>
      <c r="H73" s="472"/>
      <c r="I73" s="472"/>
      <c r="J73" s="472"/>
      <c r="K73" s="472"/>
      <c r="L73" s="472"/>
      <c r="M73" s="472"/>
      <c r="N73" s="472"/>
      <c r="O73" s="472"/>
      <c r="P73" s="472"/>
      <c r="Q73" s="472"/>
      <c r="R73" s="472"/>
      <c r="S73" s="472"/>
    </row>
    <row r="74" spans="1:19">
      <c r="A74" s="469"/>
      <c r="B74" s="469"/>
      <c r="C74" s="468" t="s">
        <v>305</v>
      </c>
      <c r="D74" s="473" t="s">
        <v>3673</v>
      </c>
      <c r="E74" s="471" t="s">
        <v>1552</v>
      </c>
      <c r="F74" s="472"/>
      <c r="G74" s="472"/>
      <c r="H74" s="472"/>
      <c r="I74" s="472"/>
      <c r="J74" s="472"/>
      <c r="K74" s="472"/>
      <c r="L74" s="472"/>
      <c r="M74" s="472"/>
      <c r="N74" s="472"/>
      <c r="O74" s="472"/>
      <c r="P74" s="472"/>
      <c r="Q74" s="472"/>
      <c r="R74" s="472"/>
      <c r="S74" s="472"/>
    </row>
    <row r="75" spans="1:19">
      <c r="A75" s="469"/>
      <c r="B75" s="469"/>
      <c r="C75" s="468" t="s">
        <v>305</v>
      </c>
      <c r="D75" s="473" t="s">
        <v>3674</v>
      </c>
      <c r="E75" s="471" t="s">
        <v>1553</v>
      </c>
      <c r="F75" s="472"/>
      <c r="G75" s="472"/>
      <c r="H75" s="472"/>
      <c r="I75" s="472"/>
      <c r="J75" s="472"/>
      <c r="K75" s="472"/>
      <c r="L75" s="472"/>
      <c r="M75" s="472"/>
      <c r="N75" s="472"/>
      <c r="O75" s="472"/>
      <c r="P75" s="472"/>
      <c r="Q75" s="472"/>
      <c r="R75" s="472"/>
      <c r="S75" s="472"/>
    </row>
    <row r="76" spans="1:19">
      <c r="A76" s="469"/>
      <c r="B76" s="469"/>
      <c r="C76" s="468" t="s">
        <v>305</v>
      </c>
      <c r="D76" s="473" t="s">
        <v>3675</v>
      </c>
      <c r="E76" s="471" t="s">
        <v>1554</v>
      </c>
      <c r="F76" s="472"/>
      <c r="G76" s="472"/>
      <c r="H76" s="472"/>
      <c r="I76" s="472"/>
      <c r="J76" s="472"/>
      <c r="K76" s="472"/>
      <c r="L76" s="472"/>
      <c r="M76" s="472"/>
      <c r="N76" s="472"/>
      <c r="O76" s="472"/>
      <c r="P76" s="472"/>
      <c r="Q76" s="472"/>
      <c r="R76" s="472"/>
      <c r="S76" s="472"/>
    </row>
    <row r="77" spans="1:19">
      <c r="A77" s="469"/>
      <c r="B77" s="469"/>
      <c r="C77" s="468" t="s">
        <v>305</v>
      </c>
      <c r="D77" s="473" t="s">
        <v>3676</v>
      </c>
      <c r="E77" s="471" t="s">
        <v>1555</v>
      </c>
      <c r="F77" s="472"/>
      <c r="G77" s="472"/>
      <c r="H77" s="472"/>
      <c r="I77" s="472"/>
      <c r="J77" s="472"/>
      <c r="K77" s="472"/>
      <c r="L77" s="472"/>
      <c r="M77" s="472"/>
      <c r="N77" s="472"/>
      <c r="O77" s="472"/>
      <c r="P77" s="472"/>
      <c r="Q77" s="472"/>
      <c r="R77" s="472"/>
      <c r="S77" s="472"/>
    </row>
    <row r="78" spans="1:19">
      <c r="A78" s="469"/>
      <c r="B78" s="469"/>
      <c r="C78" s="468" t="s">
        <v>305</v>
      </c>
      <c r="D78" s="473" t="s">
        <v>3677</v>
      </c>
      <c r="E78" s="471" t="s">
        <v>1556</v>
      </c>
      <c r="F78" s="472"/>
      <c r="G78" s="472"/>
      <c r="H78" s="472"/>
      <c r="I78" s="472"/>
      <c r="J78" s="472"/>
      <c r="K78" s="472"/>
      <c r="L78" s="472"/>
      <c r="M78" s="472"/>
      <c r="N78" s="472"/>
      <c r="O78" s="472"/>
      <c r="P78" s="472"/>
      <c r="Q78" s="472"/>
      <c r="R78" s="472"/>
      <c r="S78" s="472"/>
    </row>
    <row r="79" spans="1:19">
      <c r="A79" s="469"/>
      <c r="B79" s="469"/>
      <c r="C79" s="468" t="s">
        <v>305</v>
      </c>
      <c r="D79" s="473" t="s">
        <v>3678</v>
      </c>
      <c r="E79" s="471" t="s">
        <v>1557</v>
      </c>
      <c r="F79" s="472"/>
      <c r="G79" s="472"/>
      <c r="H79" s="472"/>
      <c r="I79" s="472"/>
      <c r="J79" s="472"/>
      <c r="K79" s="472"/>
      <c r="L79" s="472"/>
      <c r="M79" s="472"/>
      <c r="N79" s="472"/>
      <c r="O79" s="472"/>
      <c r="P79" s="472"/>
      <c r="Q79" s="472"/>
      <c r="R79" s="472"/>
      <c r="S79" s="472"/>
    </row>
    <row r="80" spans="1:19">
      <c r="A80" s="469"/>
      <c r="B80" s="469"/>
      <c r="C80" s="468" t="s">
        <v>305</v>
      </c>
      <c r="D80" s="473" t="s">
        <v>3679</v>
      </c>
      <c r="E80" s="471" t="s">
        <v>1558</v>
      </c>
      <c r="F80" s="472"/>
      <c r="G80" s="472"/>
      <c r="H80" s="472"/>
      <c r="I80" s="472"/>
      <c r="J80" s="472"/>
      <c r="K80" s="472"/>
      <c r="L80" s="472"/>
      <c r="M80" s="472"/>
      <c r="N80" s="472"/>
      <c r="O80" s="472"/>
      <c r="P80" s="472"/>
      <c r="Q80" s="472"/>
      <c r="R80" s="472"/>
      <c r="S80" s="472"/>
    </row>
    <row r="81" spans="1:19">
      <c r="A81" s="469"/>
      <c r="B81" s="469"/>
      <c r="C81" s="468" t="s">
        <v>305</v>
      </c>
      <c r="D81" s="473" t="s">
        <v>3680</v>
      </c>
      <c r="E81" s="471" t="s">
        <v>294</v>
      </c>
      <c r="F81" s="472"/>
      <c r="G81" s="472"/>
      <c r="H81" s="472"/>
      <c r="I81" s="472"/>
      <c r="J81" s="472"/>
      <c r="K81" s="472"/>
      <c r="L81" s="472"/>
      <c r="M81" s="472"/>
      <c r="N81" s="472"/>
      <c r="O81" s="472"/>
      <c r="P81" s="472"/>
      <c r="Q81" s="472"/>
      <c r="R81" s="472"/>
      <c r="S81" s="472"/>
    </row>
    <row r="82" spans="1:19">
      <c r="A82" s="469"/>
      <c r="B82" s="469"/>
      <c r="C82" s="468" t="s">
        <v>305</v>
      </c>
      <c r="D82" s="473" t="s">
        <v>3681</v>
      </c>
      <c r="E82" s="471" t="s">
        <v>295</v>
      </c>
      <c r="F82" s="472"/>
      <c r="G82" s="472"/>
      <c r="H82" s="472"/>
      <c r="I82" s="472"/>
      <c r="J82" s="472"/>
      <c r="K82" s="472"/>
      <c r="L82" s="472"/>
      <c r="M82" s="472"/>
      <c r="N82" s="472"/>
      <c r="O82" s="472"/>
      <c r="P82" s="472"/>
      <c r="Q82" s="472"/>
      <c r="R82" s="472"/>
      <c r="S82" s="472"/>
    </row>
    <row r="83" spans="1:19">
      <c r="A83" s="469"/>
      <c r="B83" s="469"/>
      <c r="C83" s="468" t="s">
        <v>305</v>
      </c>
      <c r="D83" s="473" t="s">
        <v>3663</v>
      </c>
      <c r="E83" s="471" t="s">
        <v>296</v>
      </c>
      <c r="F83" s="472"/>
      <c r="G83" s="472"/>
      <c r="H83" s="472"/>
      <c r="I83" s="472"/>
      <c r="J83" s="472"/>
      <c r="K83" s="472"/>
      <c r="L83" s="472"/>
      <c r="M83" s="472"/>
      <c r="N83" s="472"/>
      <c r="O83" s="472"/>
      <c r="P83" s="472"/>
      <c r="Q83" s="472"/>
      <c r="R83" s="472"/>
      <c r="S83" s="472"/>
    </row>
    <row r="84" spans="1:19">
      <c r="A84" s="469"/>
      <c r="B84" s="469"/>
      <c r="C84" s="468" t="s">
        <v>305</v>
      </c>
      <c r="D84" s="473" t="s">
        <v>3664</v>
      </c>
      <c r="E84" s="471" t="s">
        <v>297</v>
      </c>
      <c r="F84" s="472"/>
      <c r="G84" s="472"/>
      <c r="H84" s="472"/>
      <c r="I84" s="472"/>
      <c r="J84" s="472"/>
      <c r="K84" s="472"/>
      <c r="L84" s="472"/>
      <c r="M84" s="472"/>
      <c r="N84" s="472"/>
      <c r="O84" s="472"/>
      <c r="P84" s="472"/>
      <c r="Q84" s="472"/>
      <c r="R84" s="472"/>
      <c r="S84" s="472"/>
    </row>
    <row r="85" spans="1:19">
      <c r="A85" s="469"/>
      <c r="B85" s="469"/>
      <c r="C85" s="468" t="s">
        <v>305</v>
      </c>
      <c r="D85" s="473" t="s">
        <v>3665</v>
      </c>
      <c r="E85" s="471" t="s">
        <v>298</v>
      </c>
      <c r="F85" s="472"/>
      <c r="G85" s="472"/>
      <c r="H85" s="472"/>
      <c r="I85" s="472"/>
      <c r="J85" s="472"/>
      <c r="K85" s="472"/>
      <c r="L85" s="472"/>
      <c r="M85" s="472"/>
      <c r="N85" s="472"/>
      <c r="O85" s="472"/>
      <c r="P85" s="472"/>
      <c r="Q85" s="472"/>
      <c r="R85" s="472"/>
      <c r="S85" s="472"/>
    </row>
    <row r="86" spans="1:19">
      <c r="A86" s="469"/>
      <c r="B86" s="469"/>
      <c r="C86" s="468" t="s">
        <v>305</v>
      </c>
      <c r="D86" s="473" t="s">
        <v>3666</v>
      </c>
      <c r="E86" s="471" t="s">
        <v>299</v>
      </c>
      <c r="F86" s="472"/>
      <c r="G86" s="472"/>
      <c r="H86" s="472"/>
      <c r="I86" s="472"/>
      <c r="J86" s="472"/>
      <c r="K86" s="472"/>
      <c r="L86" s="472"/>
      <c r="M86" s="472"/>
      <c r="N86" s="472"/>
      <c r="O86" s="472"/>
      <c r="P86" s="472"/>
      <c r="Q86" s="472"/>
      <c r="R86" s="472"/>
      <c r="S86" s="472"/>
    </row>
    <row r="87" spans="1:19">
      <c r="A87" s="469"/>
      <c r="B87" s="469"/>
      <c r="C87" s="468" t="s">
        <v>305</v>
      </c>
      <c r="D87" s="473" t="s">
        <v>3667</v>
      </c>
      <c r="E87" s="471" t="s">
        <v>300</v>
      </c>
      <c r="F87" s="472"/>
      <c r="G87" s="472"/>
      <c r="H87" s="472"/>
      <c r="I87" s="472"/>
      <c r="J87" s="472"/>
      <c r="K87" s="472"/>
      <c r="L87" s="472"/>
      <c r="M87" s="472"/>
      <c r="N87" s="472"/>
      <c r="O87" s="472"/>
      <c r="P87" s="472"/>
      <c r="Q87" s="472"/>
      <c r="R87" s="472"/>
      <c r="S87" s="472"/>
    </row>
    <row r="88" spans="1:19">
      <c r="A88" s="469"/>
      <c r="B88" s="469"/>
      <c r="C88" s="468" t="s">
        <v>305</v>
      </c>
      <c r="D88" s="473" t="s">
        <v>3668</v>
      </c>
      <c r="E88" s="471" t="s">
        <v>301</v>
      </c>
      <c r="F88" s="472"/>
      <c r="G88" s="472"/>
      <c r="H88" s="472"/>
      <c r="I88" s="472"/>
      <c r="J88" s="472"/>
      <c r="K88" s="472"/>
      <c r="L88" s="472"/>
      <c r="M88" s="472"/>
      <c r="N88" s="472"/>
      <c r="O88" s="472"/>
      <c r="P88" s="472"/>
      <c r="Q88" s="472"/>
      <c r="R88" s="472"/>
      <c r="S88" s="472"/>
    </row>
    <row r="89" spans="1:19">
      <c r="A89" s="469"/>
      <c r="B89" s="469"/>
      <c r="C89" s="468" t="s">
        <v>305</v>
      </c>
      <c r="D89" s="473" t="s">
        <v>3682</v>
      </c>
      <c r="E89" s="471" t="s">
        <v>302</v>
      </c>
      <c r="F89" s="472"/>
      <c r="G89" s="472"/>
      <c r="H89" s="472"/>
      <c r="I89" s="472"/>
      <c r="J89" s="472"/>
      <c r="K89" s="472"/>
      <c r="L89" s="472"/>
      <c r="M89" s="472"/>
      <c r="N89" s="472"/>
      <c r="O89" s="472"/>
      <c r="P89" s="472"/>
      <c r="Q89" s="472"/>
      <c r="R89" s="472"/>
      <c r="S89" s="472"/>
    </row>
    <row r="90" spans="1:19">
      <c r="A90" s="469"/>
      <c r="B90" s="469"/>
      <c r="C90" s="468" t="s">
        <v>305</v>
      </c>
      <c r="D90" s="473" t="s">
        <v>3683</v>
      </c>
      <c r="E90" s="471" t="s">
        <v>1563</v>
      </c>
      <c r="F90" s="472"/>
      <c r="G90" s="472"/>
      <c r="H90" s="472"/>
      <c r="I90" s="472"/>
      <c r="J90" s="472"/>
      <c r="K90" s="472"/>
      <c r="L90" s="472"/>
      <c r="M90" s="472"/>
      <c r="N90" s="472"/>
      <c r="O90" s="472"/>
      <c r="P90" s="472"/>
      <c r="Q90" s="472"/>
      <c r="R90" s="472"/>
      <c r="S90" s="472"/>
    </row>
    <row r="91" spans="1:19">
      <c r="A91" s="469"/>
      <c r="B91" s="469"/>
      <c r="C91" s="468" t="s">
        <v>305</v>
      </c>
      <c r="D91" s="473" t="s">
        <v>3684</v>
      </c>
      <c r="E91" s="471" t="s">
        <v>1564</v>
      </c>
      <c r="F91" s="472"/>
      <c r="G91" s="472"/>
      <c r="H91" s="472"/>
      <c r="I91" s="472"/>
      <c r="J91" s="472"/>
      <c r="K91" s="472"/>
      <c r="L91" s="472"/>
      <c r="M91" s="472"/>
      <c r="N91" s="472"/>
      <c r="O91" s="472"/>
      <c r="P91" s="472"/>
      <c r="Q91" s="472"/>
      <c r="R91" s="472"/>
      <c r="S91" s="472"/>
    </row>
    <row r="92" spans="1:19">
      <c r="A92" s="469"/>
      <c r="B92" s="469"/>
      <c r="C92" s="468" t="s">
        <v>305</v>
      </c>
      <c r="D92" s="473" t="s">
        <v>3685</v>
      </c>
      <c r="E92" s="471" t="s">
        <v>1568</v>
      </c>
      <c r="F92" s="472"/>
      <c r="G92" s="472"/>
      <c r="H92" s="472"/>
      <c r="I92" s="472"/>
      <c r="J92" s="472"/>
      <c r="K92" s="472"/>
      <c r="L92" s="472"/>
      <c r="M92" s="472"/>
      <c r="N92" s="472"/>
      <c r="O92" s="472"/>
      <c r="P92" s="472"/>
      <c r="Q92" s="472"/>
      <c r="R92" s="472"/>
      <c r="S92" s="472"/>
    </row>
    <row r="93" spans="1:19">
      <c r="A93" s="469"/>
      <c r="B93" s="469"/>
      <c r="C93" s="468" t="s">
        <v>305</v>
      </c>
      <c r="D93" s="473" t="s">
        <v>3686</v>
      </c>
      <c r="E93" s="471" t="s">
        <v>1569</v>
      </c>
      <c r="F93" s="472"/>
      <c r="G93" s="472"/>
      <c r="H93" s="472"/>
      <c r="I93" s="472"/>
      <c r="J93" s="472"/>
      <c r="K93" s="472"/>
      <c r="L93" s="472"/>
      <c r="M93" s="472"/>
      <c r="N93" s="472"/>
      <c r="O93" s="472"/>
      <c r="P93" s="472"/>
      <c r="Q93" s="472"/>
      <c r="R93" s="472"/>
      <c r="S93" s="472"/>
    </row>
    <row r="94" spans="1:19">
      <c r="A94" s="469"/>
      <c r="B94" s="469"/>
      <c r="C94" s="468" t="s">
        <v>305</v>
      </c>
      <c r="D94" s="473" t="s">
        <v>3687</v>
      </c>
      <c r="E94" s="471" t="s">
        <v>1570</v>
      </c>
      <c r="F94" s="472"/>
      <c r="G94" s="472"/>
      <c r="H94" s="472"/>
      <c r="I94" s="472"/>
      <c r="J94" s="472"/>
      <c r="K94" s="472"/>
      <c r="L94" s="472"/>
      <c r="M94" s="472"/>
      <c r="N94" s="472"/>
      <c r="O94" s="472"/>
      <c r="P94" s="472"/>
      <c r="Q94" s="472"/>
      <c r="R94" s="472"/>
      <c r="S94" s="472"/>
    </row>
    <row r="95" spans="1:19">
      <c r="A95" s="469"/>
      <c r="B95" s="469"/>
      <c r="C95" s="468" t="s">
        <v>305</v>
      </c>
      <c r="D95" s="473" t="s">
        <v>3688</v>
      </c>
      <c r="E95" s="471" t="s">
        <v>1571</v>
      </c>
      <c r="F95" s="472"/>
      <c r="G95" s="472"/>
      <c r="H95" s="472"/>
      <c r="I95" s="472"/>
      <c r="J95" s="472"/>
      <c r="K95" s="472"/>
      <c r="L95" s="472"/>
      <c r="M95" s="472"/>
      <c r="N95" s="472"/>
      <c r="O95" s="472"/>
      <c r="P95" s="472"/>
      <c r="Q95" s="472"/>
      <c r="R95" s="472"/>
      <c r="S95" s="472"/>
    </row>
    <row r="96" spans="1:19">
      <c r="A96" s="469"/>
      <c r="B96" s="469"/>
      <c r="C96" s="468" t="s">
        <v>305</v>
      </c>
      <c r="D96" s="473" t="s">
        <v>3689</v>
      </c>
      <c r="E96" s="471" t="s">
        <v>1572</v>
      </c>
      <c r="F96" s="472"/>
      <c r="G96" s="472"/>
      <c r="H96" s="472"/>
      <c r="I96" s="472"/>
      <c r="J96" s="472"/>
      <c r="K96" s="472"/>
      <c r="L96" s="472"/>
      <c r="M96" s="472"/>
      <c r="N96" s="472"/>
      <c r="O96" s="472"/>
      <c r="P96" s="472"/>
      <c r="Q96" s="472"/>
      <c r="R96" s="472"/>
      <c r="S96" s="472"/>
    </row>
    <row r="97" spans="1:19">
      <c r="A97" s="469"/>
      <c r="B97" s="469"/>
      <c r="C97" s="468" t="s">
        <v>305</v>
      </c>
      <c r="D97" s="473" t="s">
        <v>3690</v>
      </c>
      <c r="E97" s="471" t="s">
        <v>1573</v>
      </c>
      <c r="F97" s="472"/>
      <c r="G97" s="472"/>
      <c r="H97" s="472"/>
      <c r="I97" s="472"/>
      <c r="J97" s="472"/>
      <c r="K97" s="472"/>
      <c r="L97" s="472"/>
      <c r="M97" s="472"/>
      <c r="N97" s="472"/>
      <c r="O97" s="472"/>
      <c r="P97" s="472"/>
      <c r="Q97" s="472"/>
      <c r="R97" s="472"/>
      <c r="S97" s="472"/>
    </row>
    <row r="98" spans="1:19">
      <c r="A98" s="469"/>
      <c r="B98" s="469"/>
      <c r="C98" s="468" t="s">
        <v>305</v>
      </c>
      <c r="D98" s="473" t="s">
        <v>3691</v>
      </c>
      <c r="E98" s="471" t="s">
        <v>1574</v>
      </c>
      <c r="F98" s="472"/>
      <c r="G98" s="472"/>
      <c r="H98" s="472"/>
      <c r="I98" s="472"/>
      <c r="J98" s="472"/>
      <c r="K98" s="472"/>
      <c r="L98" s="472"/>
      <c r="M98" s="472"/>
      <c r="N98" s="472"/>
      <c r="O98" s="472"/>
      <c r="P98" s="472"/>
      <c r="Q98" s="472"/>
      <c r="R98" s="472"/>
      <c r="S98" s="472"/>
    </row>
    <row r="99" spans="1:19">
      <c r="A99" s="469"/>
      <c r="B99" s="469"/>
      <c r="C99" s="468" t="s">
        <v>305</v>
      </c>
      <c r="D99" s="473" t="s">
        <v>3692</v>
      </c>
      <c r="E99" s="471" t="s">
        <v>1575</v>
      </c>
      <c r="F99" s="472"/>
      <c r="G99" s="472"/>
      <c r="H99" s="472"/>
      <c r="I99" s="472"/>
      <c r="J99" s="472"/>
      <c r="K99" s="472"/>
      <c r="L99" s="472"/>
      <c r="M99" s="472"/>
      <c r="N99" s="472"/>
      <c r="O99" s="472"/>
      <c r="P99" s="472"/>
      <c r="Q99" s="472"/>
      <c r="R99" s="472"/>
      <c r="S99" s="472"/>
    </row>
    <row r="100" spans="1:19">
      <c r="A100" s="469"/>
      <c r="B100" s="469"/>
      <c r="C100" s="468" t="s">
        <v>305</v>
      </c>
      <c r="D100" s="473" t="s">
        <v>3693</v>
      </c>
      <c r="E100" s="471" t="s">
        <v>1576</v>
      </c>
      <c r="F100" s="472"/>
      <c r="G100" s="472"/>
      <c r="H100" s="472"/>
      <c r="I100" s="472"/>
      <c r="J100" s="472"/>
      <c r="K100" s="472"/>
      <c r="L100" s="472"/>
      <c r="M100" s="472"/>
      <c r="N100" s="472"/>
      <c r="O100" s="472"/>
      <c r="P100" s="472"/>
      <c r="Q100" s="472"/>
      <c r="R100" s="472"/>
      <c r="S100" s="472"/>
    </row>
    <row r="101" spans="1:19">
      <c r="A101" s="469"/>
      <c r="B101" s="469"/>
      <c r="C101" s="468" t="s">
        <v>305</v>
      </c>
      <c r="D101" s="473" t="s">
        <v>3694</v>
      </c>
      <c r="E101" s="471" t="s">
        <v>1577</v>
      </c>
      <c r="F101" s="472"/>
      <c r="G101" s="472"/>
      <c r="H101" s="472"/>
      <c r="I101" s="472"/>
      <c r="J101" s="472"/>
      <c r="K101" s="472"/>
      <c r="L101" s="472"/>
      <c r="M101" s="472"/>
      <c r="N101" s="472"/>
      <c r="O101" s="472"/>
      <c r="P101" s="472"/>
      <c r="Q101" s="472"/>
      <c r="R101" s="472"/>
      <c r="S101" s="472"/>
    </row>
    <row r="102" spans="1:19">
      <c r="A102" s="469"/>
      <c r="B102" s="469"/>
      <c r="C102" s="468" t="s">
        <v>305</v>
      </c>
      <c r="D102" s="473" t="s">
        <v>3695</v>
      </c>
      <c r="E102" s="471" t="s">
        <v>1578</v>
      </c>
      <c r="F102" s="472"/>
      <c r="G102" s="472"/>
      <c r="H102" s="472"/>
      <c r="I102" s="472"/>
      <c r="J102" s="472"/>
      <c r="K102" s="472"/>
      <c r="L102" s="472"/>
      <c r="M102" s="472"/>
      <c r="N102" s="472"/>
      <c r="O102" s="472"/>
      <c r="P102" s="472"/>
      <c r="Q102" s="472"/>
      <c r="R102" s="472"/>
      <c r="S102" s="472"/>
    </row>
    <row r="103" spans="1:19">
      <c r="A103" s="469"/>
      <c r="B103" s="469"/>
      <c r="C103" s="468" t="s">
        <v>305</v>
      </c>
      <c r="D103" s="473" t="s">
        <v>3696</v>
      </c>
      <c r="E103" s="471" t="s">
        <v>1579</v>
      </c>
      <c r="F103" s="472"/>
      <c r="G103" s="472"/>
      <c r="H103" s="472"/>
      <c r="I103" s="472"/>
      <c r="J103" s="472"/>
      <c r="K103" s="472"/>
      <c r="L103" s="472"/>
      <c r="M103" s="472"/>
      <c r="N103" s="472"/>
      <c r="O103" s="472"/>
      <c r="P103" s="472"/>
      <c r="Q103" s="472"/>
      <c r="R103" s="472"/>
      <c r="S103" s="472"/>
    </row>
    <row r="104" spans="1:19">
      <c r="A104" s="469"/>
      <c r="B104" s="469"/>
      <c r="C104" s="468" t="s">
        <v>305</v>
      </c>
      <c r="D104" s="473" t="s">
        <v>3697</v>
      </c>
      <c r="E104" s="471" t="s">
        <v>1580</v>
      </c>
      <c r="F104" s="472"/>
      <c r="G104" s="472"/>
      <c r="H104" s="472"/>
      <c r="I104" s="472"/>
      <c r="J104" s="472"/>
      <c r="K104" s="472"/>
      <c r="L104" s="472"/>
      <c r="M104" s="472"/>
      <c r="N104" s="472"/>
      <c r="O104" s="472"/>
      <c r="P104" s="472"/>
      <c r="Q104" s="472"/>
      <c r="R104" s="472"/>
      <c r="S104" s="472"/>
    </row>
    <row r="105" spans="1:19">
      <c r="A105" s="469"/>
      <c r="B105" s="469"/>
      <c r="C105" s="468" t="s">
        <v>305</v>
      </c>
      <c r="D105" s="473" t="s">
        <v>3698</v>
      </c>
      <c r="E105" s="471" t="s">
        <v>1581</v>
      </c>
      <c r="F105" s="472"/>
      <c r="G105" s="472"/>
      <c r="H105" s="472"/>
      <c r="I105" s="472"/>
      <c r="J105" s="472"/>
      <c r="K105" s="472"/>
      <c r="L105" s="472"/>
      <c r="M105" s="472"/>
      <c r="N105" s="472"/>
      <c r="O105" s="472"/>
      <c r="P105" s="472"/>
      <c r="Q105" s="472"/>
      <c r="R105" s="472"/>
      <c r="S105" s="472"/>
    </row>
    <row r="106" spans="1:19">
      <c r="A106" s="469"/>
      <c r="B106" s="469"/>
      <c r="C106" s="468" t="s">
        <v>305</v>
      </c>
      <c r="D106" s="473" t="s">
        <v>3699</v>
      </c>
      <c r="E106" s="471" t="s">
        <v>1582</v>
      </c>
      <c r="F106" s="472"/>
      <c r="G106" s="472"/>
      <c r="H106" s="472"/>
      <c r="I106" s="472"/>
      <c r="J106" s="472"/>
      <c r="K106" s="472"/>
      <c r="L106" s="472"/>
      <c r="M106" s="472"/>
      <c r="N106" s="472"/>
      <c r="O106" s="472"/>
      <c r="P106" s="472"/>
      <c r="Q106" s="472"/>
      <c r="R106" s="472"/>
      <c r="S106" s="472"/>
    </row>
    <row r="107" spans="1:19">
      <c r="A107" s="469"/>
      <c r="B107" s="469"/>
      <c r="C107" s="468" t="s">
        <v>305</v>
      </c>
      <c r="D107" s="473" t="s">
        <v>3700</v>
      </c>
      <c r="E107" s="471" t="s">
        <v>1583</v>
      </c>
      <c r="F107" s="472"/>
      <c r="G107" s="472"/>
      <c r="H107" s="472"/>
      <c r="I107" s="472"/>
      <c r="J107" s="472"/>
      <c r="K107" s="472"/>
      <c r="L107" s="472"/>
      <c r="M107" s="472"/>
      <c r="N107" s="472"/>
      <c r="O107" s="472"/>
      <c r="P107" s="472"/>
      <c r="Q107" s="472"/>
      <c r="R107" s="472"/>
      <c r="S107" s="472"/>
    </row>
    <row r="108" spans="1:19">
      <c r="A108" s="469"/>
      <c r="B108" s="469"/>
      <c r="C108" s="468" t="s">
        <v>305</v>
      </c>
      <c r="D108" s="473" t="s">
        <v>3701</v>
      </c>
      <c r="E108" s="471" t="s">
        <v>1584</v>
      </c>
      <c r="F108" s="472"/>
      <c r="G108" s="472"/>
      <c r="H108" s="472"/>
      <c r="I108" s="472"/>
      <c r="J108" s="472"/>
      <c r="K108" s="472"/>
      <c r="L108" s="472"/>
      <c r="M108" s="472"/>
      <c r="N108" s="472"/>
      <c r="O108" s="472"/>
      <c r="P108" s="472"/>
      <c r="Q108" s="472"/>
      <c r="R108" s="472"/>
      <c r="S108" s="472"/>
    </row>
    <row r="109" spans="1:19">
      <c r="A109" s="469"/>
      <c r="B109" s="469"/>
      <c r="C109" s="468" t="s">
        <v>305</v>
      </c>
      <c r="D109" s="473" t="s">
        <v>3702</v>
      </c>
      <c r="E109" s="471" t="s">
        <v>1585</v>
      </c>
      <c r="F109" s="472"/>
      <c r="G109" s="472"/>
      <c r="H109" s="472"/>
      <c r="I109" s="472"/>
      <c r="J109" s="472"/>
      <c r="K109" s="472"/>
      <c r="L109" s="472"/>
      <c r="M109" s="472"/>
      <c r="N109" s="472"/>
      <c r="O109" s="472"/>
      <c r="P109" s="472"/>
      <c r="Q109" s="472"/>
      <c r="R109" s="472"/>
      <c r="S109" s="472"/>
    </row>
    <row r="110" spans="1:19">
      <c r="A110" s="469"/>
      <c r="B110" s="469"/>
      <c r="C110" s="468" t="s">
        <v>305</v>
      </c>
      <c r="D110" s="473" t="s">
        <v>3703</v>
      </c>
      <c r="E110" s="471" t="s">
        <v>1586</v>
      </c>
      <c r="F110" s="472"/>
      <c r="G110" s="472"/>
      <c r="H110" s="472"/>
      <c r="I110" s="472"/>
      <c r="J110" s="472"/>
      <c r="K110" s="472"/>
      <c r="L110" s="472"/>
      <c r="M110" s="472"/>
      <c r="N110" s="472"/>
      <c r="O110" s="472"/>
      <c r="P110" s="472"/>
      <c r="Q110" s="472"/>
      <c r="R110" s="472"/>
      <c r="S110" s="472"/>
    </row>
    <row r="111" spans="1:19">
      <c r="A111" s="469"/>
      <c r="B111" s="469"/>
      <c r="C111" s="468" t="s">
        <v>305</v>
      </c>
      <c r="D111" s="473" t="s">
        <v>3704</v>
      </c>
      <c r="E111" s="471" t="s">
        <v>1587</v>
      </c>
      <c r="F111" s="472"/>
      <c r="G111" s="472"/>
      <c r="H111" s="472"/>
      <c r="I111" s="472"/>
      <c r="J111" s="472"/>
      <c r="K111" s="472"/>
      <c r="L111" s="472"/>
      <c r="M111" s="472"/>
      <c r="N111" s="472"/>
      <c r="O111" s="472"/>
      <c r="P111" s="472"/>
      <c r="Q111" s="472"/>
      <c r="R111" s="472"/>
      <c r="S111" s="472"/>
    </row>
    <row r="112" spans="1:19">
      <c r="A112" s="469"/>
      <c r="B112" s="469"/>
      <c r="C112" s="468" t="s">
        <v>305</v>
      </c>
      <c r="D112" s="473" t="s">
        <v>3705</v>
      </c>
      <c r="E112" s="471" t="s">
        <v>1588</v>
      </c>
      <c r="F112" s="472"/>
      <c r="G112" s="472"/>
      <c r="H112" s="472"/>
      <c r="I112" s="472"/>
      <c r="J112" s="472"/>
      <c r="K112" s="472"/>
      <c r="L112" s="472"/>
      <c r="M112" s="472"/>
      <c r="N112" s="472"/>
      <c r="O112" s="472"/>
      <c r="P112" s="472"/>
      <c r="Q112" s="472"/>
      <c r="R112" s="472"/>
      <c r="S112" s="472"/>
    </row>
    <row r="113" spans="1:19">
      <c r="A113" s="469"/>
      <c r="B113" s="469"/>
      <c r="C113" s="468" t="s">
        <v>305</v>
      </c>
      <c r="D113" s="473" t="s">
        <v>3706</v>
      </c>
      <c r="E113" s="471" t="s">
        <v>1589</v>
      </c>
      <c r="F113" s="472"/>
      <c r="G113" s="472"/>
      <c r="H113" s="472"/>
      <c r="I113" s="472"/>
      <c r="J113" s="472"/>
      <c r="K113" s="472"/>
      <c r="L113" s="472"/>
      <c r="M113" s="472"/>
      <c r="N113" s="472"/>
      <c r="O113" s="472"/>
      <c r="P113" s="472"/>
      <c r="Q113" s="472"/>
      <c r="R113" s="472"/>
      <c r="S113" s="472"/>
    </row>
    <row r="114" spans="1:19">
      <c r="A114" s="469"/>
      <c r="B114" s="469"/>
      <c r="C114" s="468" t="s">
        <v>305</v>
      </c>
      <c r="D114" s="473" t="s">
        <v>3707</v>
      </c>
      <c r="E114" s="471" t="s">
        <v>1590</v>
      </c>
      <c r="F114" s="472"/>
      <c r="G114" s="472"/>
      <c r="H114" s="472"/>
      <c r="I114" s="472"/>
      <c r="J114" s="472"/>
      <c r="K114" s="472"/>
      <c r="L114" s="472"/>
      <c r="M114" s="472"/>
      <c r="N114" s="472"/>
      <c r="O114" s="472"/>
      <c r="P114" s="472"/>
      <c r="Q114" s="472"/>
      <c r="R114" s="472"/>
      <c r="S114" s="472"/>
    </row>
    <row r="115" spans="1:19">
      <c r="A115" s="469"/>
      <c r="B115" s="469"/>
      <c r="C115" s="468" t="s">
        <v>305</v>
      </c>
      <c r="D115" s="473" t="s">
        <v>3708</v>
      </c>
      <c r="E115" s="471" t="s">
        <v>1591</v>
      </c>
      <c r="F115" s="472"/>
      <c r="G115" s="472"/>
      <c r="H115" s="472"/>
      <c r="I115" s="472"/>
      <c r="J115" s="472"/>
      <c r="K115" s="472"/>
      <c r="L115" s="472"/>
      <c r="M115" s="472"/>
      <c r="N115" s="472"/>
      <c r="O115" s="472"/>
      <c r="P115" s="472"/>
      <c r="Q115" s="472"/>
      <c r="R115" s="472"/>
      <c r="S115" s="472"/>
    </row>
    <row r="116" spans="1:19">
      <c r="A116" s="469"/>
      <c r="B116" s="469"/>
      <c r="C116" s="468" t="s">
        <v>305</v>
      </c>
      <c r="D116" s="473" t="s">
        <v>3709</v>
      </c>
      <c r="E116" s="471" t="s">
        <v>1592</v>
      </c>
      <c r="F116" s="472"/>
      <c r="G116" s="472"/>
      <c r="H116" s="472"/>
      <c r="I116" s="472"/>
      <c r="J116" s="472"/>
      <c r="K116" s="472"/>
      <c r="L116" s="472"/>
      <c r="M116" s="472"/>
      <c r="N116" s="472"/>
      <c r="O116" s="472"/>
      <c r="P116" s="472"/>
      <c r="Q116" s="472"/>
      <c r="R116" s="472"/>
      <c r="S116" s="472"/>
    </row>
    <row r="117" spans="1:19">
      <c r="A117" s="469"/>
      <c r="B117" s="469"/>
      <c r="C117" s="468" t="s">
        <v>305</v>
      </c>
      <c r="D117" s="473" t="s">
        <v>3710</v>
      </c>
      <c r="E117" s="471" t="s">
        <v>1593</v>
      </c>
      <c r="F117" s="472"/>
      <c r="G117" s="472"/>
      <c r="H117" s="472"/>
      <c r="I117" s="472"/>
      <c r="J117" s="472"/>
      <c r="K117" s="472"/>
      <c r="L117" s="472"/>
      <c r="M117" s="472"/>
      <c r="N117" s="472"/>
      <c r="O117" s="472"/>
      <c r="P117" s="472"/>
      <c r="Q117" s="472"/>
      <c r="R117" s="472"/>
      <c r="S117" s="472"/>
    </row>
    <row r="118" spans="1:19">
      <c r="A118" s="469"/>
      <c r="B118" s="469"/>
      <c r="C118" s="468" t="s">
        <v>305</v>
      </c>
      <c r="D118" s="473" t="s">
        <v>3711</v>
      </c>
      <c r="E118" s="471" t="s">
        <v>1594</v>
      </c>
      <c r="F118" s="472"/>
      <c r="G118" s="472"/>
      <c r="H118" s="472"/>
      <c r="I118" s="472"/>
      <c r="J118" s="472"/>
      <c r="K118" s="472"/>
      <c r="L118" s="472"/>
      <c r="M118" s="472"/>
      <c r="N118" s="472"/>
      <c r="O118" s="472"/>
      <c r="P118" s="472"/>
      <c r="Q118" s="472"/>
      <c r="R118" s="472"/>
      <c r="S118" s="472"/>
    </row>
    <row r="119" spans="1:19">
      <c r="A119" s="469"/>
      <c r="B119" s="469"/>
      <c r="C119" s="468" t="s">
        <v>305</v>
      </c>
      <c r="D119" s="473" t="s">
        <v>3712</v>
      </c>
      <c r="E119" s="471" t="s">
        <v>1595</v>
      </c>
      <c r="F119" s="472"/>
      <c r="G119" s="472"/>
      <c r="H119" s="472"/>
      <c r="I119" s="472"/>
      <c r="J119" s="472"/>
      <c r="K119" s="472"/>
      <c r="L119" s="472"/>
      <c r="M119" s="472"/>
      <c r="N119" s="472"/>
      <c r="O119" s="472"/>
      <c r="P119" s="472"/>
      <c r="Q119" s="472"/>
      <c r="R119" s="472"/>
      <c r="S119" s="472"/>
    </row>
    <row r="120" spans="1:19">
      <c r="A120" s="469"/>
      <c r="B120" s="469"/>
      <c r="C120" s="468" t="s">
        <v>305</v>
      </c>
      <c r="D120" s="473" t="s">
        <v>3713</v>
      </c>
      <c r="E120" s="471" t="s">
        <v>1596</v>
      </c>
      <c r="F120" s="472"/>
      <c r="G120" s="472"/>
      <c r="H120" s="472"/>
      <c r="I120" s="472"/>
      <c r="J120" s="472"/>
      <c r="K120" s="472"/>
      <c r="L120" s="472"/>
      <c r="M120" s="472"/>
      <c r="N120" s="472"/>
      <c r="O120" s="472"/>
      <c r="P120" s="472"/>
      <c r="Q120" s="472"/>
      <c r="R120" s="472"/>
      <c r="S120" s="472"/>
    </row>
    <row r="121" spans="1:19">
      <c r="A121" s="469"/>
      <c r="B121" s="469"/>
      <c r="C121" s="468" t="s">
        <v>305</v>
      </c>
      <c r="D121" s="473" t="s">
        <v>3714</v>
      </c>
      <c r="E121" s="471" t="s">
        <v>1597</v>
      </c>
      <c r="F121" s="472"/>
      <c r="G121" s="472"/>
      <c r="H121" s="472"/>
      <c r="I121" s="472"/>
      <c r="J121" s="472"/>
      <c r="K121" s="472"/>
      <c r="L121" s="472"/>
      <c r="M121" s="472"/>
      <c r="N121" s="472"/>
      <c r="O121" s="472"/>
      <c r="P121" s="472"/>
      <c r="Q121" s="472"/>
      <c r="R121" s="472"/>
      <c r="S121" s="472"/>
    </row>
    <row r="122" spans="1:19">
      <c r="A122" s="469"/>
      <c r="B122" s="469"/>
      <c r="C122" s="468" t="s">
        <v>305</v>
      </c>
      <c r="D122" s="473" t="s">
        <v>3715</v>
      </c>
      <c r="E122" s="471" t="s">
        <v>1598</v>
      </c>
      <c r="F122" s="472"/>
      <c r="G122" s="472"/>
      <c r="H122" s="472"/>
      <c r="I122" s="472"/>
      <c r="J122" s="472"/>
      <c r="K122" s="472"/>
      <c r="L122" s="472"/>
      <c r="M122" s="472"/>
      <c r="N122" s="472"/>
      <c r="O122" s="472"/>
      <c r="P122" s="472"/>
      <c r="Q122" s="472"/>
      <c r="R122" s="472"/>
      <c r="S122" s="472"/>
    </row>
    <row r="123" spans="1:19">
      <c r="A123" s="469"/>
      <c r="B123" s="469"/>
      <c r="C123" s="468" t="s">
        <v>305</v>
      </c>
      <c r="D123" s="473" t="s">
        <v>3716</v>
      </c>
      <c r="E123" s="471" t="s">
        <v>1599</v>
      </c>
      <c r="F123" s="472"/>
      <c r="G123" s="472"/>
      <c r="H123" s="472"/>
      <c r="I123" s="472"/>
      <c r="J123" s="472"/>
      <c r="K123" s="472"/>
      <c r="L123" s="472"/>
      <c r="M123" s="472"/>
      <c r="N123" s="472"/>
      <c r="O123" s="472"/>
      <c r="P123" s="472"/>
      <c r="Q123" s="472"/>
      <c r="R123" s="472"/>
      <c r="S123" s="472"/>
    </row>
    <row r="124" spans="1:19">
      <c r="A124" s="469"/>
      <c r="B124" s="469"/>
      <c r="C124" s="468" t="s">
        <v>305</v>
      </c>
      <c r="D124" s="473" t="s">
        <v>3717</v>
      </c>
      <c r="E124" s="471" t="s">
        <v>1600</v>
      </c>
      <c r="F124" s="472"/>
      <c r="G124" s="472"/>
      <c r="H124" s="472"/>
      <c r="I124" s="472"/>
      <c r="J124" s="472"/>
      <c r="K124" s="472"/>
      <c r="L124" s="472"/>
      <c r="M124" s="472"/>
      <c r="N124" s="472"/>
      <c r="O124" s="472"/>
      <c r="P124" s="472"/>
      <c r="Q124" s="472"/>
      <c r="R124" s="472"/>
      <c r="S124" s="472"/>
    </row>
    <row r="125" spans="1:19">
      <c r="A125" s="469"/>
      <c r="B125" s="469"/>
      <c r="C125" s="468" t="s">
        <v>305</v>
      </c>
      <c r="D125" s="473" t="s">
        <v>3718</v>
      </c>
      <c r="E125" s="471" t="s">
        <v>1601</v>
      </c>
      <c r="F125" s="472"/>
      <c r="G125" s="472"/>
      <c r="H125" s="472"/>
      <c r="I125" s="472"/>
      <c r="J125" s="472"/>
      <c r="K125" s="472"/>
      <c r="L125" s="472"/>
      <c r="M125" s="472"/>
      <c r="N125" s="472"/>
      <c r="O125" s="472"/>
      <c r="P125" s="472"/>
      <c r="Q125" s="472"/>
      <c r="R125" s="472"/>
      <c r="S125" s="472"/>
    </row>
    <row r="126" spans="1:19">
      <c r="A126" s="469"/>
      <c r="B126" s="469"/>
      <c r="C126" s="468" t="s">
        <v>305</v>
      </c>
      <c r="D126" s="473" t="s">
        <v>3719</v>
      </c>
      <c r="E126" s="471" t="s">
        <v>1602</v>
      </c>
      <c r="F126" s="472"/>
      <c r="G126" s="472"/>
      <c r="H126" s="472"/>
      <c r="I126" s="472"/>
      <c r="J126" s="472"/>
      <c r="K126" s="472"/>
      <c r="L126" s="472"/>
      <c r="M126" s="472"/>
      <c r="N126" s="472"/>
      <c r="O126" s="472"/>
      <c r="P126" s="472"/>
      <c r="Q126" s="472"/>
      <c r="R126" s="472"/>
      <c r="S126" s="472"/>
    </row>
    <row r="127" spans="1:19">
      <c r="A127" s="469"/>
      <c r="B127" s="469"/>
      <c r="C127" s="468" t="s">
        <v>305</v>
      </c>
      <c r="D127" s="473" t="s">
        <v>3720</v>
      </c>
      <c r="E127" s="471" t="s">
        <v>1603</v>
      </c>
      <c r="F127" s="472"/>
      <c r="G127" s="472"/>
      <c r="H127" s="472"/>
      <c r="I127" s="472"/>
      <c r="J127" s="472"/>
      <c r="K127" s="472"/>
      <c r="L127" s="472"/>
      <c r="M127" s="472"/>
      <c r="N127" s="472"/>
      <c r="O127" s="472"/>
      <c r="P127" s="472"/>
      <c r="Q127" s="472"/>
      <c r="R127" s="472"/>
      <c r="S127" s="472"/>
    </row>
    <row r="128" spans="1:19">
      <c r="A128" s="469"/>
      <c r="B128" s="469"/>
      <c r="C128" s="468" t="s">
        <v>305</v>
      </c>
      <c r="D128" s="473" t="s">
        <v>3721</v>
      </c>
      <c r="E128" s="471" t="s">
        <v>1604</v>
      </c>
      <c r="F128" s="472"/>
      <c r="G128" s="472"/>
      <c r="H128" s="472"/>
      <c r="I128" s="472"/>
      <c r="J128" s="472"/>
      <c r="K128" s="472"/>
      <c r="L128" s="472"/>
      <c r="M128" s="472"/>
      <c r="N128" s="472"/>
      <c r="O128" s="472"/>
      <c r="P128" s="472"/>
      <c r="Q128" s="472"/>
      <c r="R128" s="472"/>
      <c r="S128" s="472"/>
    </row>
    <row r="129" spans="1:19">
      <c r="A129" s="469"/>
      <c r="B129" s="469"/>
      <c r="C129" s="468" t="s">
        <v>305</v>
      </c>
      <c r="D129" s="473" t="s">
        <v>3722</v>
      </c>
      <c r="E129" s="471" t="s">
        <v>1605</v>
      </c>
      <c r="F129" s="472"/>
      <c r="G129" s="472"/>
      <c r="H129" s="472"/>
      <c r="I129" s="472"/>
      <c r="J129" s="472"/>
      <c r="K129" s="472"/>
      <c r="L129" s="472"/>
      <c r="M129" s="472"/>
      <c r="N129" s="472"/>
      <c r="O129" s="472"/>
      <c r="P129" s="472"/>
      <c r="Q129" s="472"/>
      <c r="R129" s="472"/>
      <c r="S129" s="472"/>
    </row>
    <row r="130" spans="1:19">
      <c r="A130" s="469"/>
      <c r="B130" s="469"/>
      <c r="C130" s="468" t="s">
        <v>305</v>
      </c>
      <c r="D130" s="473" t="s">
        <v>3723</v>
      </c>
      <c r="E130" s="471" t="s">
        <v>1606</v>
      </c>
      <c r="F130" s="472"/>
      <c r="G130" s="472"/>
      <c r="H130" s="472"/>
      <c r="I130" s="472"/>
      <c r="J130" s="472"/>
      <c r="K130" s="472"/>
      <c r="L130" s="472"/>
      <c r="M130" s="472"/>
      <c r="N130" s="472"/>
      <c r="O130" s="472"/>
      <c r="P130" s="472"/>
      <c r="Q130" s="472"/>
      <c r="R130" s="472"/>
      <c r="S130" s="472"/>
    </row>
    <row r="131" spans="1:19">
      <c r="A131" s="469"/>
      <c r="B131" s="469"/>
      <c r="C131" s="468" t="s">
        <v>305</v>
      </c>
      <c r="D131" s="473" t="s">
        <v>3724</v>
      </c>
      <c r="E131" s="471" t="s">
        <v>1607</v>
      </c>
      <c r="F131" s="472"/>
      <c r="G131" s="472"/>
      <c r="H131" s="472"/>
      <c r="I131" s="472"/>
      <c r="J131" s="472"/>
      <c r="K131" s="472"/>
      <c r="L131" s="472"/>
      <c r="M131" s="472"/>
      <c r="N131" s="472"/>
      <c r="O131" s="472"/>
      <c r="P131" s="472"/>
      <c r="Q131" s="472"/>
      <c r="R131" s="472"/>
      <c r="S131" s="472"/>
    </row>
    <row r="132" spans="1:19">
      <c r="A132" s="469"/>
      <c r="B132" s="469"/>
      <c r="C132" s="468" t="s">
        <v>305</v>
      </c>
      <c r="D132" s="473" t="s">
        <v>3725</v>
      </c>
      <c r="E132" s="471" t="s">
        <v>1608</v>
      </c>
      <c r="F132" s="472"/>
      <c r="G132" s="472"/>
      <c r="H132" s="472"/>
      <c r="I132" s="472"/>
      <c r="J132" s="472"/>
      <c r="K132" s="472"/>
      <c r="L132" s="472"/>
      <c r="M132" s="472"/>
      <c r="N132" s="472"/>
      <c r="O132" s="472"/>
      <c r="P132" s="472"/>
      <c r="Q132" s="472"/>
      <c r="R132" s="472"/>
      <c r="S132" s="472"/>
    </row>
    <row r="133" spans="1:19">
      <c r="C133" s="322" t="s">
        <v>305</v>
      </c>
      <c r="D133" s="324" t="s">
        <v>3726</v>
      </c>
      <c r="E133" s="322" t="s">
        <v>1612</v>
      </c>
    </row>
    <row r="134" spans="1:19">
      <c r="C134" s="322" t="s">
        <v>305</v>
      </c>
      <c r="D134" s="322" t="s">
        <v>3727</v>
      </c>
      <c r="E134" s="322" t="s">
        <v>1613</v>
      </c>
    </row>
    <row r="135" spans="1:19">
      <c r="C135" s="322" t="s">
        <v>305</v>
      </c>
      <c r="D135" s="322" t="s">
        <v>3728</v>
      </c>
      <c r="E135" s="322" t="s">
        <v>2971</v>
      </c>
    </row>
    <row r="136" spans="1:19">
      <c r="C136" s="322" t="s">
        <v>305</v>
      </c>
      <c r="D136" s="322" t="s">
        <v>3729</v>
      </c>
      <c r="E136" s="322" t="s">
        <v>2974</v>
      </c>
    </row>
  </sheetData>
  <autoFilter ref="A4:S4" xr:uid="{00000000-0009-0000-0000-00000E000000}"/>
  <pageMargins left="0" right="0" top="0" bottom="0"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2" tint="-0.249977111117893"/>
  </sheetPr>
  <dimension ref="A1:J165"/>
  <sheetViews>
    <sheetView zoomScale="69" zoomScaleNormal="69" workbookViewId="0">
      <pane ySplit="1" topLeftCell="A2" activePane="bottomLeft" state="frozen"/>
      <selection activeCell="F533" sqref="F533"/>
      <selection pane="bottomLeft" activeCell="F533" sqref="F533"/>
    </sheetView>
  </sheetViews>
  <sheetFormatPr defaultColWidth="8.88671875" defaultRowHeight="14.4"/>
  <cols>
    <col min="1" max="1" width="8.88671875" style="2"/>
    <col min="2" max="2" width="52.109375" style="2" customWidth="1"/>
    <col min="3" max="3" width="60.44140625" style="2" bestFit="1" customWidth="1"/>
    <col min="4" max="4" width="51.6640625" style="2" customWidth="1"/>
    <col min="5" max="5" width="13.33203125" style="2" bestFit="1" customWidth="1"/>
    <col min="6" max="7" width="20.88671875" style="2" bestFit="1" customWidth="1"/>
    <col min="8" max="8" width="8.88671875" style="2"/>
    <col min="9" max="9" width="9.33203125" style="2" bestFit="1" customWidth="1"/>
    <col min="10" max="10" width="109.6640625" style="2" customWidth="1"/>
    <col min="11" max="16384" width="8.88671875" style="2"/>
  </cols>
  <sheetData>
    <row r="1" spans="1:10" ht="30" customHeight="1">
      <c r="A1" s="34" t="s">
        <v>64</v>
      </c>
      <c r="B1" s="35" t="s">
        <v>65</v>
      </c>
      <c r="C1" s="35" t="s">
        <v>66</v>
      </c>
      <c r="D1" s="35" t="s">
        <v>67</v>
      </c>
      <c r="E1" s="35" t="s">
        <v>68</v>
      </c>
      <c r="F1" s="35" t="s">
        <v>69</v>
      </c>
      <c r="G1" s="35" t="s">
        <v>70</v>
      </c>
      <c r="H1" s="35" t="s">
        <v>71</v>
      </c>
      <c r="I1" s="35" t="s">
        <v>72</v>
      </c>
      <c r="J1" s="35" t="s">
        <v>73</v>
      </c>
    </row>
    <row r="2" spans="1:10">
      <c r="A2" s="32">
        <v>1991</v>
      </c>
      <c r="B2" s="33" t="s">
        <v>74</v>
      </c>
      <c r="C2" s="33" t="s">
        <v>75</v>
      </c>
      <c r="D2" s="33" t="s">
        <v>34</v>
      </c>
      <c r="E2" s="33">
        <v>100</v>
      </c>
      <c r="F2" s="33">
        <v>1.7689999999999999</v>
      </c>
      <c r="G2" s="33">
        <v>1.7689999999999999</v>
      </c>
      <c r="H2" s="33" t="s">
        <v>76</v>
      </c>
      <c r="I2" s="33" t="s">
        <v>77</v>
      </c>
      <c r="J2" s="33" t="s">
        <v>78</v>
      </c>
    </row>
    <row r="3" spans="1:10">
      <c r="A3" s="32">
        <v>1991</v>
      </c>
      <c r="B3" s="33" t="s">
        <v>74</v>
      </c>
      <c r="C3" s="11" t="s">
        <v>75</v>
      </c>
      <c r="D3" s="33" t="s">
        <v>51</v>
      </c>
      <c r="E3" s="11">
        <v>100</v>
      </c>
      <c r="F3" s="33">
        <v>0.54700000000000004</v>
      </c>
      <c r="G3" s="33">
        <v>0.54700000000000004</v>
      </c>
      <c r="H3" s="33" t="s">
        <v>76</v>
      </c>
      <c r="I3" s="33" t="s">
        <v>77</v>
      </c>
      <c r="J3" s="33" t="s">
        <v>78</v>
      </c>
    </row>
    <row r="4" spans="1:10">
      <c r="A4" s="32">
        <v>1991</v>
      </c>
      <c r="B4" s="33" t="s">
        <v>74</v>
      </c>
      <c r="C4" s="11" t="s">
        <v>75</v>
      </c>
      <c r="D4" s="33" t="s">
        <v>55</v>
      </c>
      <c r="E4" s="33">
        <v>100</v>
      </c>
      <c r="F4" s="33">
        <v>1.4370000000000001</v>
      </c>
      <c r="G4" s="33">
        <v>1.4370000000000001</v>
      </c>
      <c r="H4" s="33" t="s">
        <v>76</v>
      </c>
      <c r="I4" s="33" t="s">
        <v>77</v>
      </c>
      <c r="J4" s="33" t="s">
        <v>78</v>
      </c>
    </row>
    <row r="5" spans="1:10">
      <c r="A5" s="32">
        <v>1991</v>
      </c>
      <c r="B5" s="33" t="s">
        <v>79</v>
      </c>
      <c r="C5" s="33" t="s">
        <v>80</v>
      </c>
      <c r="D5" s="11"/>
      <c r="E5" s="11"/>
      <c r="F5" s="33"/>
      <c r="G5" s="33"/>
      <c r="H5" s="33" t="s">
        <v>76</v>
      </c>
      <c r="I5" s="33" t="s">
        <v>81</v>
      </c>
      <c r="J5" s="33" t="s">
        <v>82</v>
      </c>
    </row>
    <row r="6" spans="1:10">
      <c r="A6" s="32">
        <v>1991</v>
      </c>
      <c r="B6" s="33" t="s">
        <v>83</v>
      </c>
      <c r="C6" s="33" t="s">
        <v>84</v>
      </c>
      <c r="D6" s="33" t="s">
        <v>13</v>
      </c>
      <c r="E6" s="33">
        <v>0</v>
      </c>
      <c r="F6" s="33">
        <v>0</v>
      </c>
      <c r="G6" s="33">
        <v>1.008</v>
      </c>
      <c r="H6" s="33" t="s">
        <v>76</v>
      </c>
      <c r="I6" s="33" t="s">
        <v>58</v>
      </c>
      <c r="J6" s="33" t="s">
        <v>85</v>
      </c>
    </row>
    <row r="7" spans="1:10">
      <c r="A7" s="32">
        <v>1991</v>
      </c>
      <c r="B7" s="33" t="s">
        <v>83</v>
      </c>
      <c r="C7" s="33" t="s">
        <v>84</v>
      </c>
      <c r="D7" s="33" t="s">
        <v>40</v>
      </c>
      <c r="E7" s="33">
        <v>0</v>
      </c>
      <c r="F7" s="33">
        <v>0</v>
      </c>
      <c r="G7" s="33">
        <v>0</v>
      </c>
      <c r="H7" s="33" t="s">
        <v>76</v>
      </c>
      <c r="I7" s="33" t="s">
        <v>58</v>
      </c>
      <c r="J7" s="33" t="s">
        <v>85</v>
      </c>
    </row>
    <row r="8" spans="1:10">
      <c r="A8" s="32">
        <v>1991</v>
      </c>
      <c r="B8" s="33" t="s">
        <v>83</v>
      </c>
      <c r="C8" s="33" t="s">
        <v>84</v>
      </c>
      <c r="D8" s="33" t="s">
        <v>56</v>
      </c>
      <c r="E8" s="33">
        <v>0</v>
      </c>
      <c r="F8" s="33">
        <v>0</v>
      </c>
      <c r="G8" s="33">
        <v>1.2190000000000001</v>
      </c>
      <c r="H8" s="33" t="s">
        <v>76</v>
      </c>
      <c r="I8" s="33" t="s">
        <v>58</v>
      </c>
      <c r="J8" s="33" t="s">
        <v>85</v>
      </c>
    </row>
    <row r="9" spans="1:10">
      <c r="A9" s="32">
        <v>1991</v>
      </c>
      <c r="B9" s="33" t="s">
        <v>86</v>
      </c>
      <c r="C9" s="33" t="s">
        <v>87</v>
      </c>
      <c r="D9" s="33" t="s">
        <v>26</v>
      </c>
      <c r="E9" s="33">
        <v>100</v>
      </c>
      <c r="F9" s="33">
        <v>2.1869999999999998</v>
      </c>
      <c r="G9" s="33">
        <v>2.0289999999999999</v>
      </c>
      <c r="H9" s="33" t="s">
        <v>76</v>
      </c>
      <c r="I9" s="33" t="s">
        <v>57</v>
      </c>
      <c r="J9" s="33" t="s">
        <v>88</v>
      </c>
    </row>
    <row r="10" spans="1:10">
      <c r="A10" s="32">
        <v>1991</v>
      </c>
      <c r="B10" s="33" t="s">
        <v>86</v>
      </c>
      <c r="C10" s="33" t="s">
        <v>89</v>
      </c>
      <c r="D10" s="33" t="s">
        <v>26</v>
      </c>
      <c r="E10" s="33">
        <v>100</v>
      </c>
      <c r="F10" s="33">
        <v>2.0880000000000001</v>
      </c>
      <c r="G10" s="33">
        <v>1.825</v>
      </c>
      <c r="H10" s="33" t="s">
        <v>76</v>
      </c>
      <c r="I10" s="33" t="s">
        <v>57</v>
      </c>
      <c r="J10" s="33" t="s">
        <v>88</v>
      </c>
    </row>
    <row r="11" spans="1:10">
      <c r="A11" s="32">
        <v>1991</v>
      </c>
      <c r="B11" s="33" t="s">
        <v>86</v>
      </c>
      <c r="C11" s="33" t="s">
        <v>90</v>
      </c>
      <c r="D11" s="33" t="s">
        <v>24</v>
      </c>
      <c r="E11" s="33">
        <v>100</v>
      </c>
      <c r="F11" s="33">
        <v>4.1000000000000002E-2</v>
      </c>
      <c r="G11" s="33">
        <v>9.9000000000000005E-2</v>
      </c>
      <c r="H11" s="33" t="s">
        <v>76</v>
      </c>
      <c r="I11" s="33" t="s">
        <v>57</v>
      </c>
      <c r="J11" s="33" t="s">
        <v>88</v>
      </c>
    </row>
    <row r="12" spans="1:10">
      <c r="A12" s="32">
        <v>1991</v>
      </c>
      <c r="B12" s="33" t="s">
        <v>86</v>
      </c>
      <c r="C12" s="33" t="s">
        <v>91</v>
      </c>
      <c r="D12" s="33" t="s">
        <v>24</v>
      </c>
      <c r="E12" s="33">
        <v>100</v>
      </c>
      <c r="F12" s="33">
        <v>2.4E-2</v>
      </c>
      <c r="G12" s="33">
        <v>2.7E-2</v>
      </c>
      <c r="H12" s="33" t="s">
        <v>76</v>
      </c>
      <c r="I12" s="33" t="s">
        <v>57</v>
      </c>
      <c r="J12" s="33" t="s">
        <v>88</v>
      </c>
    </row>
    <row r="13" spans="1:10">
      <c r="A13" s="32">
        <v>1991</v>
      </c>
      <c r="B13" s="33" t="s">
        <v>86</v>
      </c>
      <c r="C13" s="33" t="s">
        <v>92</v>
      </c>
      <c r="D13" s="33" t="s">
        <v>26</v>
      </c>
      <c r="E13" s="33">
        <v>100</v>
      </c>
      <c r="F13" s="33">
        <v>6.0000000000000001E-3</v>
      </c>
      <c r="G13" s="33">
        <v>6.0000000000000001E-3</v>
      </c>
      <c r="H13" s="33" t="s">
        <v>76</v>
      </c>
      <c r="I13" s="33" t="s">
        <v>57</v>
      </c>
      <c r="J13" s="33" t="s">
        <v>88</v>
      </c>
    </row>
    <row r="14" spans="1:10">
      <c r="A14" s="32">
        <v>1991</v>
      </c>
      <c r="B14" s="33" t="s">
        <v>86</v>
      </c>
      <c r="C14" s="11" t="s">
        <v>93</v>
      </c>
      <c r="D14" s="33" t="s">
        <v>35</v>
      </c>
      <c r="E14" s="33">
        <v>100</v>
      </c>
      <c r="F14" s="33">
        <v>1.377</v>
      </c>
      <c r="G14" s="33">
        <v>1.377</v>
      </c>
      <c r="H14" s="33" t="s">
        <v>76</v>
      </c>
      <c r="I14" s="33" t="s">
        <v>57</v>
      </c>
      <c r="J14" s="33" t="s">
        <v>88</v>
      </c>
    </row>
    <row r="15" spans="1:10">
      <c r="A15" s="32">
        <v>1991</v>
      </c>
      <c r="B15" s="33" t="s">
        <v>86</v>
      </c>
      <c r="C15" s="11" t="s">
        <v>94</v>
      </c>
      <c r="D15" s="11" t="s">
        <v>26</v>
      </c>
      <c r="E15" s="11">
        <v>100</v>
      </c>
      <c r="F15" s="33">
        <v>0.91500000000000004</v>
      </c>
      <c r="G15" s="33">
        <v>0.91500000000000004</v>
      </c>
      <c r="H15" s="33" t="s">
        <v>76</v>
      </c>
      <c r="I15" s="33" t="s">
        <v>57</v>
      </c>
      <c r="J15" s="33" t="s">
        <v>88</v>
      </c>
    </row>
    <row r="16" spans="1:10">
      <c r="A16" s="32">
        <v>1991</v>
      </c>
      <c r="B16" s="33" t="s">
        <v>86</v>
      </c>
      <c r="C16" s="33" t="s">
        <v>94</v>
      </c>
      <c r="D16" s="33" t="s">
        <v>26</v>
      </c>
      <c r="E16" s="33">
        <v>100</v>
      </c>
      <c r="F16" s="33">
        <v>1.119</v>
      </c>
      <c r="G16" s="33">
        <v>1.119</v>
      </c>
      <c r="H16" s="33" t="s">
        <v>76</v>
      </c>
      <c r="I16" s="33" t="s">
        <v>57</v>
      </c>
      <c r="J16" s="33" t="s">
        <v>88</v>
      </c>
    </row>
    <row r="17" spans="1:10">
      <c r="A17" s="32">
        <v>1991</v>
      </c>
      <c r="B17" s="33" t="s">
        <v>95</v>
      </c>
      <c r="C17" s="33" t="s">
        <v>96</v>
      </c>
      <c r="D17" s="33" t="s">
        <v>48</v>
      </c>
      <c r="E17" s="33">
        <v>100</v>
      </c>
      <c r="F17" s="33">
        <v>4.4690000000000003</v>
      </c>
      <c r="G17" s="33">
        <v>0</v>
      </c>
      <c r="H17" s="33" t="s">
        <v>76</v>
      </c>
      <c r="I17" s="33" t="s">
        <v>77</v>
      </c>
      <c r="J17" s="33" t="s">
        <v>78</v>
      </c>
    </row>
    <row r="18" spans="1:10">
      <c r="A18" s="32">
        <v>1991</v>
      </c>
      <c r="B18" s="33" t="s">
        <v>97</v>
      </c>
      <c r="C18" s="33" t="s">
        <v>98</v>
      </c>
      <c r="D18" s="33" t="s">
        <v>12</v>
      </c>
      <c r="E18" s="33">
        <v>60</v>
      </c>
      <c r="F18" s="33">
        <v>7834</v>
      </c>
      <c r="G18" s="33">
        <v>0</v>
      </c>
      <c r="H18" s="33" t="s">
        <v>76</v>
      </c>
      <c r="I18" s="33" t="s">
        <v>99</v>
      </c>
      <c r="J18" s="33" t="s">
        <v>100</v>
      </c>
    </row>
    <row r="19" spans="1:10">
      <c r="A19" s="32">
        <v>1991</v>
      </c>
      <c r="B19" s="33" t="s">
        <v>101</v>
      </c>
      <c r="C19" s="11" t="s">
        <v>102</v>
      </c>
      <c r="D19" s="11" t="s">
        <v>23</v>
      </c>
      <c r="E19" s="11">
        <v>100</v>
      </c>
      <c r="F19" s="33">
        <v>27</v>
      </c>
      <c r="G19" s="33">
        <v>36</v>
      </c>
      <c r="H19" s="33" t="s">
        <v>76</v>
      </c>
      <c r="I19" s="33" t="s">
        <v>77</v>
      </c>
      <c r="J19" s="33" t="s">
        <v>78</v>
      </c>
    </row>
    <row r="20" spans="1:10">
      <c r="A20" s="32">
        <v>1991</v>
      </c>
      <c r="B20" s="33" t="s">
        <v>101</v>
      </c>
      <c r="C20" s="33" t="s">
        <v>103</v>
      </c>
      <c r="D20" s="33" t="s">
        <v>14</v>
      </c>
      <c r="E20" s="33">
        <v>100</v>
      </c>
      <c r="F20" s="33">
        <v>0.1</v>
      </c>
      <c r="G20" s="33">
        <v>0.1</v>
      </c>
      <c r="H20" s="33" t="s">
        <v>76</v>
      </c>
      <c r="I20" s="33" t="s">
        <v>77</v>
      </c>
      <c r="J20" s="33" t="s">
        <v>78</v>
      </c>
    </row>
    <row r="21" spans="1:10">
      <c r="A21" s="32">
        <v>1991</v>
      </c>
      <c r="B21" s="33" t="s">
        <v>104</v>
      </c>
      <c r="C21" s="33"/>
      <c r="D21" s="33"/>
      <c r="E21" s="33"/>
      <c r="F21" s="33"/>
      <c r="G21" s="33"/>
      <c r="H21" s="33" t="s">
        <v>76</v>
      </c>
      <c r="I21" s="33" t="s">
        <v>77</v>
      </c>
      <c r="J21" s="33" t="s">
        <v>78</v>
      </c>
    </row>
    <row r="22" spans="1:10">
      <c r="A22" s="32">
        <v>1991</v>
      </c>
      <c r="B22" s="33" t="s">
        <v>105</v>
      </c>
      <c r="C22" s="33"/>
      <c r="D22" s="33"/>
      <c r="E22" s="33"/>
      <c r="F22" s="33"/>
      <c r="G22" s="33"/>
      <c r="H22" s="33" t="s">
        <v>76</v>
      </c>
      <c r="I22" s="33" t="s">
        <v>106</v>
      </c>
      <c r="J22" s="33" t="s">
        <v>107</v>
      </c>
    </row>
    <row r="23" spans="1:10">
      <c r="A23" s="32">
        <v>1991</v>
      </c>
      <c r="B23" s="33" t="s">
        <v>108</v>
      </c>
      <c r="C23" s="11" t="s">
        <v>109</v>
      </c>
      <c r="D23" s="33" t="s">
        <v>53</v>
      </c>
      <c r="E23" s="33">
        <v>100</v>
      </c>
      <c r="F23" s="33">
        <v>0</v>
      </c>
      <c r="G23" s="33">
        <v>84</v>
      </c>
      <c r="H23" s="33" t="s">
        <v>76</v>
      </c>
      <c r="I23" s="33" t="s">
        <v>77</v>
      </c>
      <c r="J23" s="33" t="s">
        <v>78</v>
      </c>
    </row>
    <row r="24" spans="1:10">
      <c r="A24" s="32">
        <v>1991</v>
      </c>
      <c r="B24" s="33" t="s">
        <v>110</v>
      </c>
      <c r="C24" s="33" t="s">
        <v>111</v>
      </c>
      <c r="D24" s="33" t="s">
        <v>53</v>
      </c>
      <c r="E24" s="33">
        <v>100</v>
      </c>
      <c r="F24" s="33">
        <v>0.104</v>
      </c>
      <c r="G24" s="33">
        <v>9.8000000000000004E-2</v>
      </c>
      <c r="H24" s="33" t="s">
        <v>76</v>
      </c>
      <c r="I24" s="33" t="s">
        <v>81</v>
      </c>
      <c r="J24" s="33" t="s">
        <v>82</v>
      </c>
    </row>
    <row r="25" spans="1:10" s="13" customFormat="1" ht="28.8">
      <c r="A25" s="37">
        <v>1991</v>
      </c>
      <c r="B25" s="11" t="s">
        <v>112</v>
      </c>
      <c r="C25" s="11" t="s">
        <v>113</v>
      </c>
      <c r="D25" s="11" t="s">
        <v>25</v>
      </c>
      <c r="E25" s="11">
        <v>100</v>
      </c>
      <c r="F25" s="11">
        <v>35.32</v>
      </c>
      <c r="G25" s="11">
        <v>3.53</v>
      </c>
      <c r="H25" s="11" t="s">
        <v>76</v>
      </c>
      <c r="I25" s="11" t="s">
        <v>57</v>
      </c>
      <c r="J25" s="11" t="s">
        <v>88</v>
      </c>
    </row>
    <row r="26" spans="1:10" s="13" customFormat="1" ht="28.8">
      <c r="A26" s="37">
        <v>1991</v>
      </c>
      <c r="B26" s="11" t="s">
        <v>112</v>
      </c>
      <c r="C26" s="11" t="s">
        <v>113</v>
      </c>
      <c r="D26" s="11" t="s">
        <v>25</v>
      </c>
      <c r="E26" s="11">
        <v>100</v>
      </c>
      <c r="F26" s="11">
        <v>28.86</v>
      </c>
      <c r="G26" s="11">
        <v>2.88</v>
      </c>
      <c r="H26" s="11" t="s">
        <v>76</v>
      </c>
      <c r="I26" s="11" t="s">
        <v>57</v>
      </c>
      <c r="J26" s="11" t="s">
        <v>88</v>
      </c>
    </row>
    <row r="27" spans="1:10" s="13" customFormat="1" ht="28.8">
      <c r="A27" s="37">
        <v>1991</v>
      </c>
      <c r="B27" s="11" t="s">
        <v>112</v>
      </c>
      <c r="C27" s="11" t="s">
        <v>113</v>
      </c>
      <c r="D27" s="11" t="s">
        <v>25</v>
      </c>
      <c r="E27" s="11">
        <v>100</v>
      </c>
      <c r="F27" s="11">
        <v>8.59</v>
      </c>
      <c r="G27" s="11">
        <v>0.86</v>
      </c>
      <c r="H27" s="11" t="s">
        <v>76</v>
      </c>
      <c r="I27" s="11" t="s">
        <v>57</v>
      </c>
      <c r="J27" s="11" t="s">
        <v>88</v>
      </c>
    </row>
    <row r="28" spans="1:10" s="13" customFormat="1" ht="28.8">
      <c r="A28" s="37">
        <v>1991</v>
      </c>
      <c r="B28" s="11" t="s">
        <v>112</v>
      </c>
      <c r="C28" s="11" t="s">
        <v>114</v>
      </c>
      <c r="D28" s="11" t="s">
        <v>42</v>
      </c>
      <c r="E28" s="11">
        <v>100</v>
      </c>
      <c r="F28" s="11">
        <v>13.99</v>
      </c>
      <c r="G28" s="11">
        <v>6.49</v>
      </c>
      <c r="H28" s="11" t="s">
        <v>76</v>
      </c>
      <c r="I28" s="11" t="s">
        <v>57</v>
      </c>
      <c r="J28" s="11" t="s">
        <v>88</v>
      </c>
    </row>
    <row r="29" spans="1:10" s="13" customFormat="1" ht="28.8">
      <c r="A29" s="37">
        <v>1991</v>
      </c>
      <c r="B29" s="11" t="s">
        <v>112</v>
      </c>
      <c r="C29" s="11" t="s">
        <v>114</v>
      </c>
      <c r="D29" s="11" t="s">
        <v>42</v>
      </c>
      <c r="E29" s="11">
        <v>100</v>
      </c>
      <c r="F29" s="11">
        <v>11.89</v>
      </c>
      <c r="G29" s="11">
        <v>6.94</v>
      </c>
      <c r="H29" s="11" t="s">
        <v>76</v>
      </c>
      <c r="I29" s="11" t="s">
        <v>57</v>
      </c>
      <c r="J29" s="11" t="s">
        <v>88</v>
      </c>
    </row>
    <row r="30" spans="1:10" s="13" customFormat="1" ht="28.8">
      <c r="A30" s="37">
        <v>1991</v>
      </c>
      <c r="B30" s="11" t="s">
        <v>112</v>
      </c>
      <c r="C30" s="11" t="s">
        <v>114</v>
      </c>
      <c r="D30" s="11" t="s">
        <v>42</v>
      </c>
      <c r="E30" s="11">
        <v>100</v>
      </c>
      <c r="F30" s="11">
        <v>11.89</v>
      </c>
      <c r="G30" s="11">
        <v>6.94</v>
      </c>
      <c r="H30" s="11" t="s">
        <v>76</v>
      </c>
      <c r="I30" s="11" t="s">
        <v>57</v>
      </c>
      <c r="J30" s="11" t="s">
        <v>88</v>
      </c>
    </row>
    <row r="31" spans="1:10">
      <c r="A31" s="32">
        <v>1991</v>
      </c>
      <c r="B31" s="33" t="s">
        <v>115</v>
      </c>
      <c r="C31" s="11" t="s">
        <v>116</v>
      </c>
      <c r="D31" s="33" t="s">
        <v>53</v>
      </c>
      <c r="E31" s="33">
        <v>100</v>
      </c>
      <c r="F31" s="33">
        <v>0.02</v>
      </c>
      <c r="G31" s="33">
        <v>0.02</v>
      </c>
      <c r="H31" s="33" t="s">
        <v>76</v>
      </c>
      <c r="I31" s="33" t="s">
        <v>81</v>
      </c>
      <c r="J31" s="33" t="s">
        <v>82</v>
      </c>
    </row>
    <row r="32" spans="1:10">
      <c r="A32" s="32">
        <v>1991</v>
      </c>
      <c r="B32" s="33" t="s">
        <v>117</v>
      </c>
      <c r="C32" s="33" t="s">
        <v>118</v>
      </c>
      <c r="D32" s="33" t="s">
        <v>24</v>
      </c>
      <c r="E32" s="33">
        <v>100</v>
      </c>
      <c r="F32" s="33">
        <v>0.05</v>
      </c>
      <c r="G32" s="33">
        <v>0.04</v>
      </c>
      <c r="H32" s="33" t="s">
        <v>76</v>
      </c>
      <c r="I32" s="33" t="s">
        <v>81</v>
      </c>
      <c r="J32" s="33" t="s">
        <v>82</v>
      </c>
    </row>
    <row r="33" spans="1:10">
      <c r="A33" s="32">
        <v>1991</v>
      </c>
      <c r="B33" s="33" t="s">
        <v>119</v>
      </c>
      <c r="C33" s="33" t="s">
        <v>120</v>
      </c>
      <c r="D33" s="33" t="s">
        <v>40</v>
      </c>
      <c r="E33" s="33">
        <v>100</v>
      </c>
      <c r="F33" s="33">
        <v>8.0000000000000002E-3</v>
      </c>
      <c r="G33" s="33">
        <v>8.0000000000000002E-3</v>
      </c>
      <c r="H33" s="33" t="s">
        <v>76</v>
      </c>
      <c r="I33" s="33" t="s">
        <v>57</v>
      </c>
      <c r="J33" s="33" t="s">
        <v>88</v>
      </c>
    </row>
    <row r="34" spans="1:10">
      <c r="A34" s="32">
        <v>1991</v>
      </c>
      <c r="B34" s="33" t="s">
        <v>121</v>
      </c>
      <c r="C34" s="33" t="s">
        <v>122</v>
      </c>
      <c r="D34" s="33" t="s">
        <v>27</v>
      </c>
      <c r="E34" s="33">
        <v>100</v>
      </c>
      <c r="F34" s="33">
        <v>0.154</v>
      </c>
      <c r="G34" s="33">
        <v>0.154</v>
      </c>
      <c r="H34" s="33" t="s">
        <v>76</v>
      </c>
      <c r="I34" s="33" t="s">
        <v>57</v>
      </c>
      <c r="J34" s="33" t="s">
        <v>88</v>
      </c>
    </row>
    <row r="35" spans="1:10">
      <c r="A35" s="32">
        <v>1991</v>
      </c>
      <c r="B35" s="33" t="s">
        <v>121</v>
      </c>
      <c r="C35" s="11" t="s">
        <v>122</v>
      </c>
      <c r="D35" s="33" t="s">
        <v>31</v>
      </c>
      <c r="E35" s="11">
        <v>100</v>
      </c>
      <c r="F35" s="33">
        <v>4.2000000000000003E-2</v>
      </c>
      <c r="G35" s="33">
        <v>4.2000000000000003E-2</v>
      </c>
      <c r="H35" s="33" t="s">
        <v>76</v>
      </c>
      <c r="I35" s="33" t="s">
        <v>57</v>
      </c>
      <c r="J35" s="33" t="s">
        <v>88</v>
      </c>
    </row>
    <row r="36" spans="1:10">
      <c r="A36" s="32">
        <v>1991</v>
      </c>
      <c r="B36" s="33" t="s">
        <v>121</v>
      </c>
      <c r="C36" s="33" t="s">
        <v>122</v>
      </c>
      <c r="D36" s="33" t="s">
        <v>34</v>
      </c>
      <c r="E36" s="33">
        <v>100</v>
      </c>
      <c r="F36" s="33">
        <v>6.6000000000000003E-2</v>
      </c>
      <c r="G36" s="33">
        <v>6.6000000000000003E-2</v>
      </c>
      <c r="H36" s="33" t="s">
        <v>76</v>
      </c>
      <c r="I36" s="33" t="s">
        <v>57</v>
      </c>
      <c r="J36" s="33" t="s">
        <v>88</v>
      </c>
    </row>
    <row r="37" spans="1:10">
      <c r="A37" s="32">
        <v>1991</v>
      </c>
      <c r="B37" s="33" t="s">
        <v>121</v>
      </c>
      <c r="C37" s="33" t="s">
        <v>122</v>
      </c>
      <c r="D37" s="33" t="s">
        <v>42</v>
      </c>
      <c r="E37" s="11">
        <v>100</v>
      </c>
      <c r="F37" s="33">
        <v>6.6000000000000003E-2</v>
      </c>
      <c r="G37" s="33">
        <v>6.6000000000000003E-2</v>
      </c>
      <c r="H37" s="33" t="s">
        <v>76</v>
      </c>
      <c r="I37" s="33" t="s">
        <v>57</v>
      </c>
      <c r="J37" s="33" t="s">
        <v>88</v>
      </c>
    </row>
    <row r="38" spans="1:10">
      <c r="A38" s="32">
        <v>1991</v>
      </c>
      <c r="B38" s="33" t="s">
        <v>123</v>
      </c>
      <c r="C38" s="33" t="s">
        <v>124</v>
      </c>
      <c r="D38" s="33" t="s">
        <v>31</v>
      </c>
      <c r="E38" s="33">
        <v>100</v>
      </c>
      <c r="F38" s="33">
        <v>1.1990000000000001</v>
      </c>
      <c r="G38" s="33">
        <v>1.1990000000000001</v>
      </c>
      <c r="H38" s="33" t="s">
        <v>76</v>
      </c>
      <c r="I38" s="33" t="s">
        <v>57</v>
      </c>
      <c r="J38" s="33" t="s">
        <v>88</v>
      </c>
    </row>
    <row r="39" spans="1:10">
      <c r="A39" s="32">
        <v>1991</v>
      </c>
      <c r="B39" s="33" t="s">
        <v>125</v>
      </c>
      <c r="C39" s="33"/>
      <c r="D39" s="33"/>
      <c r="E39" s="11"/>
      <c r="F39" s="33"/>
      <c r="G39" s="33"/>
      <c r="H39" s="33" t="s">
        <v>76</v>
      </c>
      <c r="I39" s="33" t="s">
        <v>57</v>
      </c>
      <c r="J39" s="33" t="s">
        <v>88</v>
      </c>
    </row>
    <row r="40" spans="1:10">
      <c r="A40" s="32">
        <v>2000</v>
      </c>
      <c r="B40" s="33" t="s">
        <v>126</v>
      </c>
      <c r="C40" s="11" t="s">
        <v>127</v>
      </c>
      <c r="D40" s="33" t="s">
        <v>23</v>
      </c>
      <c r="E40" s="33">
        <v>100</v>
      </c>
      <c r="F40" s="33">
        <v>0.1</v>
      </c>
      <c r="G40" s="33">
        <v>0.1</v>
      </c>
      <c r="H40" s="33" t="s">
        <v>76</v>
      </c>
      <c r="I40" s="33" t="s">
        <v>77</v>
      </c>
      <c r="J40" s="33" t="s">
        <v>78</v>
      </c>
    </row>
    <row r="41" spans="1:10">
      <c r="A41" s="32">
        <v>2000</v>
      </c>
      <c r="B41" s="33" t="s">
        <v>126</v>
      </c>
      <c r="C41" s="33" t="s">
        <v>127</v>
      </c>
      <c r="D41" s="33" t="s">
        <v>46</v>
      </c>
      <c r="E41" s="33">
        <v>100</v>
      </c>
      <c r="F41" s="33">
        <v>15</v>
      </c>
      <c r="G41" s="33">
        <v>15</v>
      </c>
      <c r="H41" s="33" t="s">
        <v>76</v>
      </c>
      <c r="I41" s="33" t="s">
        <v>77</v>
      </c>
      <c r="J41" s="33" t="s">
        <v>78</v>
      </c>
    </row>
    <row r="42" spans="1:10">
      <c r="A42" s="32">
        <v>2000</v>
      </c>
      <c r="B42" s="33" t="s">
        <v>126</v>
      </c>
      <c r="C42" s="33" t="s">
        <v>128</v>
      </c>
      <c r="D42" s="11" t="s">
        <v>45</v>
      </c>
      <c r="E42" s="11">
        <v>100</v>
      </c>
      <c r="F42" s="33">
        <v>1100</v>
      </c>
      <c r="G42" s="33">
        <v>1204</v>
      </c>
      <c r="H42" s="33" t="s">
        <v>76</v>
      </c>
      <c r="I42" s="33" t="s">
        <v>77</v>
      </c>
      <c r="J42" s="33" t="s">
        <v>78</v>
      </c>
    </row>
    <row r="43" spans="1:10">
      <c r="A43" s="32">
        <v>2000</v>
      </c>
      <c r="B43" s="33" t="s">
        <v>126</v>
      </c>
      <c r="C43" s="33" t="s">
        <v>128</v>
      </c>
      <c r="D43" s="33" t="s">
        <v>46</v>
      </c>
      <c r="E43" s="11">
        <v>100</v>
      </c>
      <c r="F43" s="33">
        <v>30</v>
      </c>
      <c r="G43" s="33">
        <v>31</v>
      </c>
      <c r="H43" s="33" t="s">
        <v>76</v>
      </c>
      <c r="I43" s="33" t="s">
        <v>77</v>
      </c>
      <c r="J43" s="33" t="s">
        <v>78</v>
      </c>
    </row>
    <row r="44" spans="1:10">
      <c r="A44" s="32">
        <v>2000</v>
      </c>
      <c r="B44" s="33" t="s">
        <v>126</v>
      </c>
      <c r="C44" s="33" t="s">
        <v>129</v>
      </c>
      <c r="D44" s="33" t="s">
        <v>46</v>
      </c>
      <c r="E44" s="11">
        <v>100</v>
      </c>
      <c r="F44" s="33">
        <v>0.5</v>
      </c>
      <c r="G44" s="33">
        <v>0.7</v>
      </c>
      <c r="H44" s="33" t="s">
        <v>76</v>
      </c>
      <c r="I44" s="33" t="s">
        <v>77</v>
      </c>
      <c r="J44" s="33" t="s">
        <v>78</v>
      </c>
    </row>
    <row r="45" spans="1:10">
      <c r="A45" s="32">
        <v>2000</v>
      </c>
      <c r="B45" s="33" t="s">
        <v>126</v>
      </c>
      <c r="C45" s="33" t="s">
        <v>130</v>
      </c>
      <c r="D45" s="33" t="s">
        <v>23</v>
      </c>
      <c r="E45" s="11">
        <v>100</v>
      </c>
      <c r="F45" s="33">
        <v>80</v>
      </c>
      <c r="G45" s="33">
        <v>94.5</v>
      </c>
      <c r="H45" s="33" t="s">
        <v>76</v>
      </c>
      <c r="I45" s="33" t="s">
        <v>77</v>
      </c>
      <c r="J45" s="33" t="s">
        <v>78</v>
      </c>
    </row>
    <row r="46" spans="1:10">
      <c r="A46" s="32">
        <v>2000</v>
      </c>
      <c r="B46" s="33" t="s">
        <v>131</v>
      </c>
      <c r="C46" s="33" t="s">
        <v>132</v>
      </c>
      <c r="D46" s="33" t="s">
        <v>19</v>
      </c>
      <c r="E46" s="33">
        <v>100</v>
      </c>
      <c r="F46" s="33">
        <v>0.49099999999999999</v>
      </c>
      <c r="G46" s="33">
        <v>0.49099999999999999</v>
      </c>
      <c r="H46" s="33" t="s">
        <v>76</v>
      </c>
      <c r="I46" s="33" t="s">
        <v>81</v>
      </c>
      <c r="J46" s="33" t="s">
        <v>82</v>
      </c>
    </row>
    <row r="47" spans="1:10">
      <c r="A47" s="32">
        <v>2000</v>
      </c>
      <c r="B47" s="33" t="s">
        <v>131</v>
      </c>
      <c r="C47" s="11" t="s">
        <v>132</v>
      </c>
      <c r="D47" s="33" t="s">
        <v>21</v>
      </c>
      <c r="E47" s="33">
        <v>100</v>
      </c>
      <c r="F47" s="33">
        <v>0.73499999999999999</v>
      </c>
      <c r="G47" s="33">
        <v>0.73499999999999999</v>
      </c>
      <c r="H47" s="33" t="s">
        <v>76</v>
      </c>
      <c r="I47" s="33" t="s">
        <v>81</v>
      </c>
      <c r="J47" s="33" t="s">
        <v>82</v>
      </c>
    </row>
    <row r="48" spans="1:10">
      <c r="A48" s="36">
        <v>2000</v>
      </c>
      <c r="B48" s="33" t="s">
        <v>133</v>
      </c>
      <c r="C48" s="11" t="s">
        <v>134</v>
      </c>
      <c r="D48" s="33" t="s">
        <v>28</v>
      </c>
      <c r="E48" s="11">
        <v>100</v>
      </c>
      <c r="F48" s="33">
        <v>5.5E-2</v>
      </c>
      <c r="G48" s="33">
        <v>5.5E-2</v>
      </c>
      <c r="H48" s="33" t="s">
        <v>76</v>
      </c>
      <c r="I48" s="33" t="s">
        <v>57</v>
      </c>
      <c r="J48" s="33" t="s">
        <v>88</v>
      </c>
    </row>
    <row r="49" spans="1:10">
      <c r="A49" s="36">
        <v>2000</v>
      </c>
      <c r="B49" s="33" t="s">
        <v>133</v>
      </c>
      <c r="C49" s="11" t="s">
        <v>134</v>
      </c>
      <c r="D49" s="11" t="s">
        <v>36</v>
      </c>
      <c r="E49" s="11">
        <v>100</v>
      </c>
      <c r="F49" s="33">
        <v>2.9000000000000001E-2</v>
      </c>
      <c r="G49" s="33">
        <v>2.9000000000000001E-2</v>
      </c>
      <c r="H49" s="33" t="s">
        <v>76</v>
      </c>
      <c r="I49" s="33" t="s">
        <v>57</v>
      </c>
      <c r="J49" s="33" t="s">
        <v>88</v>
      </c>
    </row>
    <row r="50" spans="1:10">
      <c r="A50" s="36">
        <v>2000</v>
      </c>
      <c r="B50" s="33" t="s">
        <v>133</v>
      </c>
      <c r="C50" s="33" t="s">
        <v>134</v>
      </c>
      <c r="D50" s="33" t="s">
        <v>37</v>
      </c>
      <c r="E50" s="33">
        <v>100</v>
      </c>
      <c r="F50" s="33">
        <v>1E-3</v>
      </c>
      <c r="G50" s="33">
        <v>1E-3</v>
      </c>
      <c r="H50" s="33" t="s">
        <v>76</v>
      </c>
      <c r="I50" s="33" t="s">
        <v>57</v>
      </c>
      <c r="J50" s="33" t="s">
        <v>88</v>
      </c>
    </row>
    <row r="51" spans="1:10">
      <c r="A51" s="32">
        <v>2000</v>
      </c>
      <c r="B51" s="33" t="s">
        <v>135</v>
      </c>
      <c r="C51" s="33" t="s">
        <v>136</v>
      </c>
      <c r="D51" s="33" t="s">
        <v>24</v>
      </c>
      <c r="E51" s="33">
        <v>100</v>
      </c>
      <c r="F51" s="33">
        <v>1</v>
      </c>
      <c r="G51" s="33">
        <v>1.3</v>
      </c>
      <c r="H51" s="33" t="s">
        <v>76</v>
      </c>
      <c r="I51" s="33" t="s">
        <v>77</v>
      </c>
      <c r="J51" s="33" t="s">
        <v>78</v>
      </c>
    </row>
    <row r="52" spans="1:10">
      <c r="A52" s="32">
        <v>2000</v>
      </c>
      <c r="B52" s="33" t="s">
        <v>135</v>
      </c>
      <c r="C52" s="33" t="s">
        <v>137</v>
      </c>
      <c r="D52" s="33" t="s">
        <v>47</v>
      </c>
      <c r="E52" s="33">
        <v>100</v>
      </c>
      <c r="F52" s="33">
        <v>1</v>
      </c>
      <c r="G52" s="33">
        <v>1.5</v>
      </c>
      <c r="H52" s="33" t="s">
        <v>76</v>
      </c>
      <c r="I52" s="33" t="s">
        <v>77</v>
      </c>
      <c r="J52" s="33" t="s">
        <v>78</v>
      </c>
    </row>
    <row r="53" spans="1:10">
      <c r="A53" s="32">
        <v>2000</v>
      </c>
      <c r="B53" s="33" t="s">
        <v>135</v>
      </c>
      <c r="C53" s="33" t="s">
        <v>137</v>
      </c>
      <c r="D53" s="33" t="s">
        <v>49</v>
      </c>
      <c r="E53" s="33">
        <v>100</v>
      </c>
      <c r="F53" s="33">
        <v>1</v>
      </c>
      <c r="G53" s="33">
        <v>1.2</v>
      </c>
      <c r="H53" s="33" t="s">
        <v>76</v>
      </c>
      <c r="I53" s="33" t="s">
        <v>77</v>
      </c>
      <c r="J53" s="33" t="s">
        <v>78</v>
      </c>
    </row>
    <row r="54" spans="1:10">
      <c r="A54" s="32">
        <v>2000</v>
      </c>
      <c r="B54" s="33" t="s">
        <v>138</v>
      </c>
      <c r="C54" s="33" t="s">
        <v>139</v>
      </c>
      <c r="D54" s="33" t="s">
        <v>18</v>
      </c>
      <c r="E54" s="11">
        <v>100</v>
      </c>
      <c r="F54" s="33">
        <v>3.1680000000000001</v>
      </c>
      <c r="G54" s="33">
        <v>2.5630000000000002</v>
      </c>
      <c r="H54" s="33" t="s">
        <v>76</v>
      </c>
      <c r="I54" s="33" t="s">
        <v>81</v>
      </c>
      <c r="J54" s="33" t="s">
        <v>82</v>
      </c>
    </row>
    <row r="55" spans="1:10">
      <c r="A55" s="32">
        <v>2000</v>
      </c>
      <c r="B55" s="33" t="s">
        <v>138</v>
      </c>
      <c r="C55" s="33" t="s">
        <v>139</v>
      </c>
      <c r="D55" s="33" t="s">
        <v>20</v>
      </c>
      <c r="E55" s="33">
        <v>100</v>
      </c>
      <c r="F55" s="33">
        <v>392.36599999999999</v>
      </c>
      <c r="G55" s="33">
        <v>365.69400000000002</v>
      </c>
      <c r="H55" s="33" t="s">
        <v>76</v>
      </c>
      <c r="I55" s="33" t="s">
        <v>81</v>
      </c>
      <c r="J55" s="33" t="s">
        <v>82</v>
      </c>
    </row>
    <row r="56" spans="1:10">
      <c r="A56" s="32">
        <v>2000</v>
      </c>
      <c r="B56" s="33" t="s">
        <v>138</v>
      </c>
      <c r="C56" s="33" t="s">
        <v>139</v>
      </c>
      <c r="D56" s="33" t="s">
        <v>22</v>
      </c>
      <c r="E56" s="33">
        <v>100</v>
      </c>
      <c r="F56" s="33">
        <v>1.6160000000000001</v>
      </c>
      <c r="G56" s="33">
        <v>1.51</v>
      </c>
      <c r="H56" s="33" t="s">
        <v>76</v>
      </c>
      <c r="I56" s="33" t="s">
        <v>81</v>
      </c>
      <c r="J56" s="33" t="s">
        <v>82</v>
      </c>
    </row>
    <row r="57" spans="1:10">
      <c r="A57" s="32">
        <v>2001</v>
      </c>
      <c r="B57" s="33" t="s">
        <v>126</v>
      </c>
      <c r="C57" s="33" t="s">
        <v>140</v>
      </c>
      <c r="D57" s="33" t="s">
        <v>45</v>
      </c>
      <c r="E57" s="33">
        <v>100</v>
      </c>
      <c r="F57" s="33">
        <v>576.85299999999995</v>
      </c>
      <c r="G57" s="33">
        <v>1513.7</v>
      </c>
      <c r="H57" s="33" t="s">
        <v>76</v>
      </c>
      <c r="I57" s="33" t="s">
        <v>77</v>
      </c>
      <c r="J57" s="33" t="s">
        <v>78</v>
      </c>
    </row>
    <row r="58" spans="1:10">
      <c r="A58" s="32">
        <v>2001</v>
      </c>
      <c r="B58" s="33" t="s">
        <v>126</v>
      </c>
      <c r="C58" s="33" t="s">
        <v>141</v>
      </c>
      <c r="D58" s="33" t="s">
        <v>46</v>
      </c>
      <c r="E58" s="33">
        <v>100</v>
      </c>
      <c r="F58" s="33">
        <v>0.9</v>
      </c>
      <c r="G58" s="33">
        <v>0.9</v>
      </c>
      <c r="H58" s="33" t="s">
        <v>76</v>
      </c>
      <c r="I58" s="33" t="s">
        <v>77</v>
      </c>
      <c r="J58" s="33" t="s">
        <v>78</v>
      </c>
    </row>
    <row r="59" spans="1:10">
      <c r="A59" s="32">
        <v>2001</v>
      </c>
      <c r="B59" s="33" t="s">
        <v>126</v>
      </c>
      <c r="C59" s="33" t="s">
        <v>142</v>
      </c>
      <c r="D59" s="33" t="s">
        <v>23</v>
      </c>
      <c r="E59" s="33">
        <v>100</v>
      </c>
      <c r="F59" s="33">
        <v>2E-3</v>
      </c>
      <c r="G59" s="33">
        <v>2E-3</v>
      </c>
      <c r="H59" s="33" t="s">
        <v>76</v>
      </c>
      <c r="I59" s="33" t="s">
        <v>77</v>
      </c>
      <c r="J59" s="33" t="s">
        <v>78</v>
      </c>
    </row>
    <row r="60" spans="1:10">
      <c r="A60" s="32">
        <v>2001</v>
      </c>
      <c r="B60" s="33" t="s">
        <v>126</v>
      </c>
      <c r="C60" s="11" t="s">
        <v>143</v>
      </c>
      <c r="D60" s="33" t="s">
        <v>23</v>
      </c>
      <c r="E60" s="33">
        <v>100</v>
      </c>
      <c r="F60" s="33">
        <v>0.94499999999999995</v>
      </c>
      <c r="G60" s="33">
        <v>1.48</v>
      </c>
      <c r="H60" s="33" t="s">
        <v>76</v>
      </c>
      <c r="I60" s="33" t="s">
        <v>77</v>
      </c>
      <c r="J60" s="33" t="s">
        <v>78</v>
      </c>
    </row>
    <row r="61" spans="1:10">
      <c r="A61" s="32">
        <v>2001</v>
      </c>
      <c r="B61" s="33" t="s">
        <v>86</v>
      </c>
      <c r="C61" s="33" t="s">
        <v>144</v>
      </c>
      <c r="D61" s="33" t="s">
        <v>14</v>
      </c>
      <c r="E61" s="33">
        <v>100</v>
      </c>
      <c r="F61" s="33">
        <v>2.1190000000000002</v>
      </c>
      <c r="G61" s="33">
        <v>2.1190000000000002</v>
      </c>
      <c r="H61" s="33" t="s">
        <v>76</v>
      </c>
      <c r="I61" s="33" t="s">
        <v>57</v>
      </c>
      <c r="J61" s="33" t="s">
        <v>88</v>
      </c>
    </row>
    <row r="62" spans="1:10">
      <c r="A62" s="32">
        <v>2001</v>
      </c>
      <c r="B62" s="33" t="s">
        <v>86</v>
      </c>
      <c r="C62" s="33" t="s">
        <v>145</v>
      </c>
      <c r="D62" s="33" t="s">
        <v>16</v>
      </c>
      <c r="E62" s="33">
        <v>100</v>
      </c>
      <c r="F62" s="33">
        <v>0.76300000000000001</v>
      </c>
      <c r="G62" s="33">
        <v>0.76300000000000001</v>
      </c>
      <c r="H62" s="33" t="s">
        <v>76</v>
      </c>
      <c r="I62" s="33" t="s">
        <v>57</v>
      </c>
      <c r="J62" s="33" t="s">
        <v>88</v>
      </c>
    </row>
    <row r="63" spans="1:10">
      <c r="A63" s="32">
        <v>2001</v>
      </c>
      <c r="B63" s="33" t="s">
        <v>146</v>
      </c>
      <c r="C63" s="33" t="s">
        <v>147</v>
      </c>
      <c r="D63" s="33" t="s">
        <v>15</v>
      </c>
      <c r="E63" s="33">
        <v>100</v>
      </c>
      <c r="F63" s="33">
        <v>1</v>
      </c>
      <c r="G63" s="33">
        <v>1.3</v>
      </c>
      <c r="H63" s="33" t="s">
        <v>76</v>
      </c>
      <c r="I63" s="33" t="s">
        <v>77</v>
      </c>
      <c r="J63" s="33" t="s">
        <v>78</v>
      </c>
    </row>
    <row r="64" spans="1:10">
      <c r="A64" s="32">
        <v>2001</v>
      </c>
      <c r="B64" s="33" t="s">
        <v>146</v>
      </c>
      <c r="C64" s="33" t="s">
        <v>148</v>
      </c>
      <c r="D64" s="33" t="s">
        <v>49</v>
      </c>
      <c r="E64" s="33">
        <v>100</v>
      </c>
      <c r="F64" s="33">
        <v>1</v>
      </c>
      <c r="G64" s="33">
        <v>1.2</v>
      </c>
      <c r="H64" s="33" t="s">
        <v>76</v>
      </c>
      <c r="I64" s="33" t="s">
        <v>77</v>
      </c>
      <c r="J64" s="33" t="s">
        <v>78</v>
      </c>
    </row>
    <row r="65" spans="1:10">
      <c r="A65" s="32">
        <v>2001</v>
      </c>
      <c r="B65" s="33" t="s">
        <v>146</v>
      </c>
      <c r="C65" s="33" t="s">
        <v>149</v>
      </c>
      <c r="D65" s="33" t="s">
        <v>24</v>
      </c>
      <c r="E65" s="33">
        <v>100</v>
      </c>
      <c r="F65" s="33">
        <v>1</v>
      </c>
      <c r="G65" s="33">
        <v>1.2</v>
      </c>
      <c r="H65" s="33" t="s">
        <v>76</v>
      </c>
      <c r="I65" s="33" t="s">
        <v>77</v>
      </c>
      <c r="J65" s="33" t="s">
        <v>78</v>
      </c>
    </row>
    <row r="66" spans="1:10">
      <c r="A66" s="32">
        <v>2002</v>
      </c>
      <c r="B66" s="33" t="s">
        <v>126</v>
      </c>
      <c r="C66" s="33" t="s">
        <v>150</v>
      </c>
      <c r="D66" s="33" t="s">
        <v>23</v>
      </c>
      <c r="E66" s="33">
        <v>100</v>
      </c>
      <c r="F66" s="33">
        <v>2.8460000000000001</v>
      </c>
      <c r="G66" s="33">
        <v>2.516</v>
      </c>
      <c r="H66" s="33" t="s">
        <v>76</v>
      </c>
      <c r="I66" s="33" t="s">
        <v>77</v>
      </c>
      <c r="J66" s="33" t="s">
        <v>78</v>
      </c>
    </row>
    <row r="67" spans="1:10">
      <c r="A67" s="32">
        <v>2002</v>
      </c>
      <c r="B67" s="33" t="s">
        <v>126</v>
      </c>
      <c r="C67" s="33" t="s">
        <v>151</v>
      </c>
      <c r="D67" s="33" t="s">
        <v>23</v>
      </c>
      <c r="E67" s="33">
        <v>100</v>
      </c>
      <c r="F67" s="33">
        <v>6.3070000000000004</v>
      </c>
      <c r="G67" s="33">
        <v>6.78</v>
      </c>
      <c r="H67" s="33" t="s">
        <v>76</v>
      </c>
      <c r="I67" s="33" t="s">
        <v>77</v>
      </c>
      <c r="J67" s="33" t="s">
        <v>78</v>
      </c>
    </row>
    <row r="68" spans="1:10">
      <c r="A68" s="32">
        <v>2002</v>
      </c>
      <c r="B68" s="33" t="s">
        <v>126</v>
      </c>
      <c r="C68" s="11" t="s">
        <v>152</v>
      </c>
      <c r="D68" s="33" t="s">
        <v>23</v>
      </c>
      <c r="E68" s="33">
        <v>100</v>
      </c>
      <c r="F68" s="33">
        <v>0.157</v>
      </c>
      <c r="G68" s="33">
        <v>2.1440000000000001</v>
      </c>
      <c r="H68" s="33" t="s">
        <v>76</v>
      </c>
      <c r="I68" s="33" t="s">
        <v>77</v>
      </c>
      <c r="J68" s="33" t="s">
        <v>78</v>
      </c>
    </row>
    <row r="69" spans="1:10">
      <c r="A69" s="32">
        <v>2002</v>
      </c>
      <c r="B69" s="33" t="s">
        <v>126</v>
      </c>
      <c r="C69" s="33" t="s">
        <v>153</v>
      </c>
      <c r="D69" s="33" t="s">
        <v>38</v>
      </c>
      <c r="E69" s="33">
        <v>100</v>
      </c>
      <c r="F69" s="33">
        <v>6.0000000000000001E-3</v>
      </c>
      <c r="G69" s="33">
        <v>6.0000000000000001E-3</v>
      </c>
      <c r="H69" s="33" t="s">
        <v>76</v>
      </c>
      <c r="I69" s="33" t="s">
        <v>77</v>
      </c>
      <c r="J69" s="33" t="s">
        <v>78</v>
      </c>
    </row>
    <row r="70" spans="1:10">
      <c r="A70" s="32">
        <v>2002</v>
      </c>
      <c r="B70" s="33" t="s">
        <v>126</v>
      </c>
      <c r="C70" s="33" t="s">
        <v>154</v>
      </c>
      <c r="D70" s="11" t="s">
        <v>33</v>
      </c>
      <c r="E70" s="11">
        <v>100</v>
      </c>
      <c r="F70" s="33">
        <v>0.374</v>
      </c>
      <c r="G70" s="33">
        <v>0.374</v>
      </c>
      <c r="H70" s="33" t="s">
        <v>76</v>
      </c>
      <c r="I70" s="33" t="s">
        <v>77</v>
      </c>
      <c r="J70" s="33" t="s">
        <v>78</v>
      </c>
    </row>
    <row r="71" spans="1:10">
      <c r="A71" s="32">
        <v>2002</v>
      </c>
      <c r="B71" s="33" t="s">
        <v>126</v>
      </c>
      <c r="C71" s="33" t="s">
        <v>155</v>
      </c>
      <c r="D71" s="33" t="s">
        <v>45</v>
      </c>
      <c r="E71" s="33">
        <v>100</v>
      </c>
      <c r="F71" s="33">
        <v>10</v>
      </c>
      <c r="G71" s="33">
        <v>15.32</v>
      </c>
      <c r="H71" s="33" t="s">
        <v>76</v>
      </c>
      <c r="I71" s="33" t="s">
        <v>77</v>
      </c>
      <c r="J71" s="33" t="s">
        <v>78</v>
      </c>
    </row>
    <row r="72" spans="1:10">
      <c r="A72" s="32">
        <v>2002</v>
      </c>
      <c r="B72" s="33" t="s">
        <v>131</v>
      </c>
      <c r="C72" s="11" t="s">
        <v>156</v>
      </c>
      <c r="D72" s="33" t="s">
        <v>15</v>
      </c>
      <c r="E72" s="33">
        <v>100</v>
      </c>
      <c r="F72" s="33">
        <v>1.5029999999999999</v>
      </c>
      <c r="G72" s="33">
        <v>1.5029999999999999</v>
      </c>
      <c r="H72" s="33" t="s">
        <v>76</v>
      </c>
      <c r="I72" s="33" t="s">
        <v>81</v>
      </c>
      <c r="J72" s="33" t="s">
        <v>82</v>
      </c>
    </row>
    <row r="73" spans="1:10">
      <c r="A73" s="32">
        <v>2002</v>
      </c>
      <c r="B73" s="33" t="s">
        <v>131</v>
      </c>
      <c r="C73" s="33" t="s">
        <v>156</v>
      </c>
      <c r="D73" s="33" t="s">
        <v>17</v>
      </c>
      <c r="E73" s="33">
        <v>100</v>
      </c>
      <c r="F73" s="33">
        <v>0.185</v>
      </c>
      <c r="G73" s="33">
        <v>0.185</v>
      </c>
      <c r="H73" s="33" t="s">
        <v>76</v>
      </c>
      <c r="I73" s="33" t="s">
        <v>81</v>
      </c>
      <c r="J73" s="33" t="s">
        <v>82</v>
      </c>
    </row>
    <row r="74" spans="1:10">
      <c r="A74" s="32">
        <v>2002</v>
      </c>
      <c r="B74" s="33" t="s">
        <v>131</v>
      </c>
      <c r="C74" s="33" t="s">
        <v>156</v>
      </c>
      <c r="D74" s="33" t="s">
        <v>19</v>
      </c>
      <c r="E74" s="33">
        <v>100</v>
      </c>
      <c r="F74" s="33">
        <v>0.22500000000000001</v>
      </c>
      <c r="G74" s="33">
        <v>0.22500000000000001</v>
      </c>
      <c r="H74" s="33" t="s">
        <v>76</v>
      </c>
      <c r="I74" s="33" t="s">
        <v>81</v>
      </c>
      <c r="J74" s="33" t="s">
        <v>82</v>
      </c>
    </row>
    <row r="75" spans="1:10">
      <c r="A75" s="32">
        <v>2002</v>
      </c>
      <c r="B75" s="33" t="s">
        <v>131</v>
      </c>
      <c r="C75" s="33" t="s">
        <v>156</v>
      </c>
      <c r="D75" s="33" t="s">
        <v>21</v>
      </c>
      <c r="E75" s="33">
        <v>100</v>
      </c>
      <c r="F75" s="33">
        <v>0.73499999999999999</v>
      </c>
      <c r="G75" s="33">
        <v>0.73499999999999999</v>
      </c>
      <c r="H75" s="33" t="s">
        <v>76</v>
      </c>
      <c r="I75" s="33" t="s">
        <v>81</v>
      </c>
      <c r="J75" s="33" t="s">
        <v>82</v>
      </c>
    </row>
    <row r="76" spans="1:10">
      <c r="A76" s="32">
        <v>2002</v>
      </c>
      <c r="B76" s="33" t="s">
        <v>131</v>
      </c>
      <c r="C76" s="33" t="s">
        <v>157</v>
      </c>
      <c r="D76" s="33" t="s">
        <v>24</v>
      </c>
      <c r="E76" s="33">
        <v>100</v>
      </c>
      <c r="F76" s="33">
        <v>0.46</v>
      </c>
      <c r="G76" s="33">
        <v>0.46</v>
      </c>
      <c r="H76" s="33" t="s">
        <v>76</v>
      </c>
      <c r="I76" s="33" t="s">
        <v>81</v>
      </c>
      <c r="J76" s="33" t="s">
        <v>82</v>
      </c>
    </row>
    <row r="77" spans="1:10">
      <c r="A77" s="32">
        <v>2002</v>
      </c>
      <c r="B77" s="33" t="s">
        <v>158</v>
      </c>
      <c r="C77" s="33" t="s">
        <v>159</v>
      </c>
      <c r="D77" s="33" t="s">
        <v>20</v>
      </c>
      <c r="E77" s="33">
        <v>100</v>
      </c>
      <c r="F77" s="33">
        <v>305.07</v>
      </c>
      <c r="G77" s="33">
        <v>305.07</v>
      </c>
      <c r="H77" s="33" t="s">
        <v>76</v>
      </c>
      <c r="I77" s="33" t="s">
        <v>81</v>
      </c>
      <c r="J77" s="33" t="s">
        <v>82</v>
      </c>
    </row>
    <row r="78" spans="1:10">
      <c r="A78" s="32">
        <v>2002</v>
      </c>
      <c r="B78" s="33" t="s">
        <v>158</v>
      </c>
      <c r="C78" s="33" t="s">
        <v>160</v>
      </c>
      <c r="D78" s="33" t="s">
        <v>18</v>
      </c>
      <c r="E78" s="33">
        <v>100</v>
      </c>
      <c r="F78" s="33">
        <v>19.367999999999999</v>
      </c>
      <c r="G78" s="33">
        <v>19.367999999999999</v>
      </c>
      <c r="H78" s="33" t="s">
        <v>76</v>
      </c>
      <c r="I78" s="33" t="s">
        <v>81</v>
      </c>
      <c r="J78" s="33" t="s">
        <v>82</v>
      </c>
    </row>
    <row r="79" spans="1:10">
      <c r="A79" s="32">
        <v>2002</v>
      </c>
      <c r="B79" s="33" t="s">
        <v>158</v>
      </c>
      <c r="C79" s="33" t="s">
        <v>160</v>
      </c>
      <c r="D79" s="33" t="s">
        <v>22</v>
      </c>
      <c r="E79" s="33">
        <v>100</v>
      </c>
      <c r="F79" s="33">
        <v>1.0169999999999999</v>
      </c>
      <c r="G79" s="33">
        <v>1.0169999999999999</v>
      </c>
      <c r="H79" s="33" t="s">
        <v>76</v>
      </c>
      <c r="I79" s="33" t="s">
        <v>81</v>
      </c>
      <c r="J79" s="33" t="s">
        <v>82</v>
      </c>
    </row>
    <row r="80" spans="1:10">
      <c r="A80" s="32">
        <v>2002</v>
      </c>
      <c r="B80" s="33" t="s">
        <v>158</v>
      </c>
      <c r="C80" s="33" t="s">
        <v>161</v>
      </c>
      <c r="D80" s="33" t="s">
        <v>24</v>
      </c>
      <c r="E80" s="33">
        <v>100</v>
      </c>
      <c r="F80" s="33">
        <v>3.782</v>
      </c>
      <c r="G80" s="33">
        <v>3.782</v>
      </c>
      <c r="H80" s="33" t="s">
        <v>76</v>
      </c>
      <c r="I80" s="33" t="s">
        <v>81</v>
      </c>
      <c r="J80" s="33" t="s">
        <v>82</v>
      </c>
    </row>
    <row r="81" spans="1:10">
      <c r="A81" s="32">
        <v>2002</v>
      </c>
      <c r="B81" s="33" t="s">
        <v>158</v>
      </c>
      <c r="C81" s="11" t="s">
        <v>161</v>
      </c>
      <c r="D81" s="33" t="s">
        <v>24</v>
      </c>
      <c r="E81" s="33">
        <v>100</v>
      </c>
      <c r="F81" s="33">
        <v>0.93700000000000006</v>
      </c>
      <c r="G81" s="33">
        <v>0.93700000000000006</v>
      </c>
      <c r="H81" s="33" t="s">
        <v>76</v>
      </c>
      <c r="I81" s="33" t="s">
        <v>81</v>
      </c>
      <c r="J81" s="33" t="s">
        <v>82</v>
      </c>
    </row>
    <row r="82" spans="1:10">
      <c r="A82" s="32">
        <v>2002</v>
      </c>
      <c r="B82" s="33" t="s">
        <v>162</v>
      </c>
      <c r="C82" s="33" t="s">
        <v>163</v>
      </c>
      <c r="D82" s="33" t="s">
        <v>15</v>
      </c>
      <c r="E82" s="33">
        <v>100</v>
      </c>
      <c r="F82" s="33">
        <v>123.4</v>
      </c>
      <c r="G82" s="33">
        <v>123.4</v>
      </c>
      <c r="H82" s="33" t="s">
        <v>76</v>
      </c>
      <c r="I82" s="33" t="s">
        <v>81</v>
      </c>
      <c r="J82" s="33" t="s">
        <v>82</v>
      </c>
    </row>
    <row r="83" spans="1:10">
      <c r="A83" s="32">
        <v>2002</v>
      </c>
      <c r="B83" s="33" t="s">
        <v>162</v>
      </c>
      <c r="C83" s="33" t="s">
        <v>163</v>
      </c>
      <c r="D83" s="33" t="s">
        <v>60</v>
      </c>
      <c r="E83" s="33">
        <v>100</v>
      </c>
      <c r="F83" s="33">
        <v>0.03</v>
      </c>
      <c r="G83" s="33">
        <v>0.03</v>
      </c>
      <c r="H83" s="33" t="s">
        <v>76</v>
      </c>
      <c r="I83" s="33" t="s">
        <v>81</v>
      </c>
      <c r="J83" s="33" t="s">
        <v>82</v>
      </c>
    </row>
    <row r="84" spans="1:10">
      <c r="A84" s="32">
        <v>2002</v>
      </c>
      <c r="B84" s="33" t="s">
        <v>162</v>
      </c>
      <c r="C84" s="11" t="s">
        <v>163</v>
      </c>
      <c r="D84" s="33" t="s">
        <v>21</v>
      </c>
      <c r="E84" s="33">
        <v>100</v>
      </c>
      <c r="F84" s="33">
        <v>3.613</v>
      </c>
      <c r="G84" s="33">
        <v>3.613</v>
      </c>
      <c r="H84" s="33" t="s">
        <v>76</v>
      </c>
      <c r="I84" s="33" t="s">
        <v>81</v>
      </c>
      <c r="J84" s="33" t="s">
        <v>82</v>
      </c>
    </row>
    <row r="85" spans="1:10">
      <c r="A85" s="32">
        <v>2002</v>
      </c>
      <c r="B85" s="33" t="s">
        <v>162</v>
      </c>
      <c r="C85" s="33" t="s">
        <v>164</v>
      </c>
      <c r="D85" s="33" t="s">
        <v>24</v>
      </c>
      <c r="E85" s="33">
        <v>100</v>
      </c>
      <c r="F85" s="33">
        <v>0.57999999999999996</v>
      </c>
      <c r="G85" s="33">
        <v>0.57999999999999996</v>
      </c>
      <c r="H85" s="33" t="s">
        <v>76</v>
      </c>
      <c r="I85" s="33" t="s">
        <v>81</v>
      </c>
      <c r="J85" s="33" t="s">
        <v>82</v>
      </c>
    </row>
    <row r="86" spans="1:10">
      <c r="A86" s="32">
        <v>2002</v>
      </c>
      <c r="B86" s="33" t="s">
        <v>165</v>
      </c>
      <c r="C86" s="33" t="s">
        <v>166</v>
      </c>
      <c r="D86" s="33" t="s">
        <v>24</v>
      </c>
      <c r="E86" s="33">
        <v>100</v>
      </c>
      <c r="F86" s="33">
        <v>0.47</v>
      </c>
      <c r="G86" s="33">
        <v>3.7999999999999999E-2</v>
      </c>
      <c r="H86" s="33" t="s">
        <v>76</v>
      </c>
      <c r="I86" s="33" t="s">
        <v>81</v>
      </c>
      <c r="J86" s="33" t="s">
        <v>82</v>
      </c>
    </row>
    <row r="87" spans="1:10">
      <c r="A87" s="36">
        <v>2002</v>
      </c>
      <c r="B87" s="33" t="s">
        <v>167</v>
      </c>
      <c r="C87" s="33" t="s">
        <v>168</v>
      </c>
      <c r="D87" s="33" t="s">
        <v>23</v>
      </c>
      <c r="E87" s="33">
        <v>100</v>
      </c>
      <c r="F87" s="33">
        <v>0.5</v>
      </c>
      <c r="G87" s="33">
        <v>0.5</v>
      </c>
      <c r="H87" s="33" t="s">
        <v>76</v>
      </c>
      <c r="I87" s="33" t="s">
        <v>81</v>
      </c>
      <c r="J87" s="33" t="s">
        <v>82</v>
      </c>
    </row>
    <row r="88" spans="1:10">
      <c r="A88" s="36">
        <v>2002</v>
      </c>
      <c r="B88" s="33" t="s">
        <v>133</v>
      </c>
      <c r="C88" s="33" t="s">
        <v>169</v>
      </c>
      <c r="D88" s="33" t="s">
        <v>29</v>
      </c>
      <c r="E88" s="33">
        <v>100</v>
      </c>
      <c r="F88" s="33">
        <v>4.4999999999999998E-2</v>
      </c>
      <c r="G88" s="33">
        <v>4.4999999999999998E-2</v>
      </c>
      <c r="H88" s="33" t="s">
        <v>76</v>
      </c>
      <c r="I88" s="33" t="s">
        <v>57</v>
      </c>
      <c r="J88" s="33" t="s">
        <v>88</v>
      </c>
    </row>
    <row r="89" spans="1:10">
      <c r="A89" s="36">
        <v>2002</v>
      </c>
      <c r="B89" s="33" t="s">
        <v>133</v>
      </c>
      <c r="C89" s="11" t="s">
        <v>169</v>
      </c>
      <c r="D89" s="33" t="s">
        <v>33</v>
      </c>
      <c r="E89" s="33">
        <v>100</v>
      </c>
      <c r="F89" s="33">
        <v>1.4999999999999999E-2</v>
      </c>
      <c r="G89" s="33">
        <v>2.4E-2</v>
      </c>
      <c r="H89" s="33" t="s">
        <v>76</v>
      </c>
      <c r="I89" s="33" t="s">
        <v>57</v>
      </c>
      <c r="J89" s="33" t="s">
        <v>88</v>
      </c>
    </row>
    <row r="90" spans="1:10">
      <c r="A90" s="36">
        <v>2002</v>
      </c>
      <c r="B90" s="33" t="s">
        <v>133</v>
      </c>
      <c r="C90" s="11" t="s">
        <v>169</v>
      </c>
      <c r="D90" s="33" t="s">
        <v>24</v>
      </c>
      <c r="E90" s="11">
        <v>100</v>
      </c>
      <c r="F90" s="33">
        <v>0.20699999999999999</v>
      </c>
      <c r="G90" s="33">
        <v>0.20599999999999999</v>
      </c>
      <c r="H90" s="33" t="s">
        <v>76</v>
      </c>
      <c r="I90" s="33" t="s">
        <v>57</v>
      </c>
      <c r="J90" s="33" t="s">
        <v>88</v>
      </c>
    </row>
    <row r="91" spans="1:10">
      <c r="A91" s="36">
        <v>2002</v>
      </c>
      <c r="B91" s="33" t="s">
        <v>133</v>
      </c>
      <c r="C91" s="11" t="s">
        <v>170</v>
      </c>
      <c r="D91" s="33" t="s">
        <v>24</v>
      </c>
      <c r="E91" s="33">
        <v>100</v>
      </c>
      <c r="F91" s="33">
        <v>1.7999999999999999E-2</v>
      </c>
      <c r="G91" s="33">
        <v>1.7999999999999999E-2</v>
      </c>
      <c r="H91" s="33" t="s">
        <v>76</v>
      </c>
      <c r="I91" s="33" t="s">
        <v>57</v>
      </c>
      <c r="J91" s="33" t="s">
        <v>88</v>
      </c>
    </row>
    <row r="92" spans="1:10">
      <c r="A92" s="36">
        <v>2002</v>
      </c>
      <c r="B92" s="33" t="s">
        <v>171</v>
      </c>
      <c r="C92" s="33" t="s">
        <v>172</v>
      </c>
      <c r="D92" s="33" t="s">
        <v>24</v>
      </c>
      <c r="E92" s="33">
        <v>100</v>
      </c>
      <c r="F92" s="33">
        <v>10</v>
      </c>
      <c r="G92" s="33">
        <v>5.0999999999999996</v>
      </c>
      <c r="H92" s="33" t="s">
        <v>76</v>
      </c>
      <c r="I92" s="33" t="s">
        <v>57</v>
      </c>
      <c r="J92" s="33" t="s">
        <v>88</v>
      </c>
    </row>
    <row r="93" spans="1:10">
      <c r="A93" s="36">
        <v>2002</v>
      </c>
      <c r="B93" s="33" t="s">
        <v>173</v>
      </c>
      <c r="C93" s="33" t="s">
        <v>174</v>
      </c>
      <c r="D93" s="33" t="s">
        <v>14</v>
      </c>
      <c r="E93" s="33">
        <v>100</v>
      </c>
      <c r="F93" s="33">
        <v>6.78</v>
      </c>
      <c r="G93" s="33">
        <v>8.6419999999999995</v>
      </c>
      <c r="H93" s="33" t="s">
        <v>76</v>
      </c>
      <c r="I93" s="33" t="s">
        <v>81</v>
      </c>
      <c r="J93" s="33" t="s">
        <v>82</v>
      </c>
    </row>
    <row r="94" spans="1:10">
      <c r="A94" s="36">
        <v>2002</v>
      </c>
      <c r="B94" s="33" t="s">
        <v>173</v>
      </c>
      <c r="C94" s="33" t="s">
        <v>174</v>
      </c>
      <c r="D94" s="33" t="s">
        <v>16</v>
      </c>
      <c r="E94" s="33">
        <v>100</v>
      </c>
      <c r="F94" s="33">
        <v>2.1360000000000001</v>
      </c>
      <c r="G94" s="33">
        <v>2.7629999999999999</v>
      </c>
      <c r="H94" s="33" t="s">
        <v>76</v>
      </c>
      <c r="I94" s="33" t="s">
        <v>81</v>
      </c>
      <c r="J94" s="33" t="s">
        <v>82</v>
      </c>
    </row>
    <row r="95" spans="1:10">
      <c r="A95" s="32">
        <v>2003</v>
      </c>
      <c r="B95" s="33" t="s">
        <v>126</v>
      </c>
      <c r="C95" s="33" t="s">
        <v>175</v>
      </c>
      <c r="D95" s="33" t="s">
        <v>52</v>
      </c>
      <c r="E95" s="33">
        <v>100</v>
      </c>
      <c r="F95" s="33">
        <v>2.2999999999999998</v>
      </c>
      <c r="G95" s="33">
        <v>2.2999999999999998</v>
      </c>
      <c r="H95" s="33" t="s">
        <v>76</v>
      </c>
      <c r="I95" s="33" t="s">
        <v>77</v>
      </c>
      <c r="J95" s="33" t="s">
        <v>78</v>
      </c>
    </row>
    <row r="96" spans="1:10">
      <c r="A96" s="32">
        <v>2003</v>
      </c>
      <c r="B96" s="33" t="s">
        <v>126</v>
      </c>
      <c r="C96" s="33" t="s">
        <v>176</v>
      </c>
      <c r="D96" s="33" t="s">
        <v>46</v>
      </c>
      <c r="E96" s="33">
        <v>100</v>
      </c>
      <c r="F96" s="33">
        <v>1E-3</v>
      </c>
      <c r="G96" s="33">
        <v>2E-3</v>
      </c>
      <c r="H96" s="33" t="s">
        <v>76</v>
      </c>
      <c r="I96" s="33" t="s">
        <v>77</v>
      </c>
      <c r="J96" s="33" t="s">
        <v>78</v>
      </c>
    </row>
    <row r="97" spans="1:10">
      <c r="A97" s="32">
        <v>2003</v>
      </c>
      <c r="B97" s="33" t="s">
        <v>126</v>
      </c>
      <c r="C97" s="33" t="s">
        <v>177</v>
      </c>
      <c r="D97" s="33" t="s">
        <v>45</v>
      </c>
      <c r="E97" s="33">
        <v>100</v>
      </c>
      <c r="F97" s="33">
        <v>5</v>
      </c>
      <c r="G97" s="33">
        <v>7.2</v>
      </c>
      <c r="H97" s="33" t="s">
        <v>76</v>
      </c>
      <c r="I97" s="33" t="s">
        <v>77</v>
      </c>
      <c r="J97" s="33" t="s">
        <v>78</v>
      </c>
    </row>
    <row r="98" spans="1:10">
      <c r="A98" s="32">
        <v>2003</v>
      </c>
      <c r="B98" s="33" t="s">
        <v>126</v>
      </c>
      <c r="C98" s="33" t="s">
        <v>178</v>
      </c>
      <c r="D98" s="33" t="s">
        <v>50</v>
      </c>
      <c r="E98" s="33">
        <v>100</v>
      </c>
      <c r="F98" s="33">
        <v>6.13</v>
      </c>
      <c r="G98" s="33">
        <v>9.94</v>
      </c>
      <c r="H98" s="33" t="s">
        <v>76</v>
      </c>
      <c r="I98" s="33" t="s">
        <v>77</v>
      </c>
      <c r="J98" s="33" t="s">
        <v>78</v>
      </c>
    </row>
    <row r="99" spans="1:10">
      <c r="A99" s="32">
        <v>2003</v>
      </c>
      <c r="B99" s="33" t="s">
        <v>179</v>
      </c>
      <c r="C99" s="33" t="s">
        <v>180</v>
      </c>
      <c r="D99" s="33" t="s">
        <v>24</v>
      </c>
      <c r="E99" s="33">
        <v>100</v>
      </c>
      <c r="F99" s="33">
        <v>0.26400000000000001</v>
      </c>
      <c r="G99" s="33">
        <v>0.26400000000000001</v>
      </c>
      <c r="H99" s="33" t="s">
        <v>76</v>
      </c>
      <c r="I99" s="33" t="s">
        <v>81</v>
      </c>
      <c r="J99" s="33" t="s">
        <v>82</v>
      </c>
    </row>
    <row r="100" spans="1:10">
      <c r="A100" s="32">
        <v>2003</v>
      </c>
      <c r="B100" s="33" t="s">
        <v>181</v>
      </c>
      <c r="C100" s="11" t="s">
        <v>182</v>
      </c>
      <c r="D100" s="33" t="s">
        <v>13</v>
      </c>
      <c r="E100" s="11">
        <v>100</v>
      </c>
      <c r="F100" s="33">
        <v>3.423</v>
      </c>
      <c r="G100" s="33">
        <v>3.423</v>
      </c>
      <c r="H100" s="33" t="s">
        <v>76</v>
      </c>
      <c r="I100" s="33" t="s">
        <v>99</v>
      </c>
      <c r="J100" s="33" t="s">
        <v>100</v>
      </c>
    </row>
    <row r="101" spans="1:10">
      <c r="A101" s="32">
        <v>2004</v>
      </c>
      <c r="B101" s="33" t="s">
        <v>86</v>
      </c>
      <c r="C101" s="33" t="s">
        <v>183</v>
      </c>
      <c r="D101" s="33" t="s">
        <v>24</v>
      </c>
      <c r="E101" s="33">
        <v>100</v>
      </c>
      <c r="F101" s="33">
        <v>0.191</v>
      </c>
      <c r="G101" s="33">
        <v>0.191</v>
      </c>
      <c r="H101" s="33" t="s">
        <v>76</v>
      </c>
      <c r="I101" s="33" t="s">
        <v>57</v>
      </c>
      <c r="J101" s="33" t="s">
        <v>88</v>
      </c>
    </row>
    <row r="102" spans="1:10">
      <c r="A102" s="32">
        <v>2004</v>
      </c>
      <c r="B102" s="33" t="s">
        <v>184</v>
      </c>
      <c r="C102" s="33" t="s">
        <v>185</v>
      </c>
      <c r="D102" s="33" t="s">
        <v>24</v>
      </c>
      <c r="E102" s="33">
        <v>100</v>
      </c>
      <c r="F102" s="33">
        <v>0.158</v>
      </c>
      <c r="G102" s="33">
        <v>0.158</v>
      </c>
      <c r="H102" s="33" t="s">
        <v>76</v>
      </c>
      <c r="I102" s="33" t="s">
        <v>81</v>
      </c>
      <c r="J102" s="33" t="s">
        <v>82</v>
      </c>
    </row>
    <row r="103" spans="1:10">
      <c r="A103" s="32">
        <v>2004</v>
      </c>
      <c r="B103" s="33" t="s">
        <v>184</v>
      </c>
      <c r="C103" s="33" t="s">
        <v>186</v>
      </c>
      <c r="D103" s="33" t="s">
        <v>24</v>
      </c>
      <c r="E103" s="33">
        <v>100</v>
      </c>
      <c r="F103" s="33">
        <v>5.1999999999999998E-2</v>
      </c>
      <c r="G103" s="33">
        <v>5.1999999999999998E-2</v>
      </c>
      <c r="H103" s="33" t="s">
        <v>76</v>
      </c>
      <c r="I103" s="33" t="s">
        <v>81</v>
      </c>
      <c r="J103" s="33" t="s">
        <v>82</v>
      </c>
    </row>
    <row r="104" spans="1:10">
      <c r="A104" s="32">
        <v>2004</v>
      </c>
      <c r="B104" s="33" t="s">
        <v>95</v>
      </c>
      <c r="C104" s="33" t="s">
        <v>187</v>
      </c>
      <c r="D104" s="33" t="s">
        <v>24</v>
      </c>
      <c r="E104" s="33">
        <v>100</v>
      </c>
      <c r="F104" s="33">
        <v>2.5920000000000001</v>
      </c>
      <c r="G104" s="33">
        <v>2.6819999999999999</v>
      </c>
      <c r="H104" s="33" t="s">
        <v>76</v>
      </c>
      <c r="I104" s="33" t="s">
        <v>77</v>
      </c>
      <c r="J104" s="33" t="s">
        <v>78</v>
      </c>
    </row>
    <row r="105" spans="1:10">
      <c r="A105" s="32">
        <v>2004</v>
      </c>
      <c r="B105" s="33" t="s">
        <v>131</v>
      </c>
      <c r="C105" s="11" t="s">
        <v>188</v>
      </c>
      <c r="D105" s="33" t="s">
        <v>24</v>
      </c>
      <c r="E105" s="33">
        <v>100</v>
      </c>
      <c r="F105" s="33">
        <v>1.591</v>
      </c>
      <c r="G105" s="33">
        <v>1.591</v>
      </c>
      <c r="H105" s="33" t="s">
        <v>76</v>
      </c>
      <c r="I105" s="33" t="s">
        <v>81</v>
      </c>
      <c r="J105" s="33" t="s">
        <v>82</v>
      </c>
    </row>
    <row r="106" spans="1:10">
      <c r="A106" s="32">
        <v>2004</v>
      </c>
      <c r="B106" s="33" t="s">
        <v>189</v>
      </c>
      <c r="C106" s="11" t="s">
        <v>190</v>
      </c>
      <c r="D106" s="33" t="s">
        <v>23</v>
      </c>
      <c r="E106" s="33">
        <v>100</v>
      </c>
      <c r="F106" s="33">
        <v>0.57599999999999996</v>
      </c>
      <c r="G106" s="33">
        <v>0.2</v>
      </c>
      <c r="H106" s="33" t="s">
        <v>76</v>
      </c>
      <c r="I106" s="33" t="s">
        <v>81</v>
      </c>
      <c r="J106" s="33" t="s">
        <v>82</v>
      </c>
    </row>
    <row r="107" spans="1:10">
      <c r="A107" s="32">
        <v>2004</v>
      </c>
      <c r="B107" s="33" t="s">
        <v>189</v>
      </c>
      <c r="C107" s="11" t="s">
        <v>190</v>
      </c>
      <c r="D107" s="33" t="s">
        <v>23</v>
      </c>
      <c r="E107" s="33">
        <v>100</v>
      </c>
      <c r="F107" s="33">
        <v>0.57599999999999996</v>
      </c>
      <c r="G107" s="33">
        <v>0.57599999999999996</v>
      </c>
      <c r="H107" s="33" t="s">
        <v>76</v>
      </c>
      <c r="I107" s="33" t="s">
        <v>81</v>
      </c>
      <c r="J107" s="33" t="s">
        <v>82</v>
      </c>
    </row>
    <row r="108" spans="1:10">
      <c r="A108" s="32">
        <v>2004</v>
      </c>
      <c r="B108" s="33" t="s">
        <v>189</v>
      </c>
      <c r="C108" s="11" t="s">
        <v>190</v>
      </c>
      <c r="D108" s="33" t="s">
        <v>23</v>
      </c>
      <c r="E108" s="33">
        <v>100</v>
      </c>
      <c r="F108" s="33">
        <v>0.57599999999999996</v>
      </c>
      <c r="G108" s="33">
        <v>0.57599999999999996</v>
      </c>
      <c r="H108" s="33" t="s">
        <v>76</v>
      </c>
      <c r="I108" s="33" t="s">
        <v>81</v>
      </c>
      <c r="J108" s="33" t="s">
        <v>82</v>
      </c>
    </row>
    <row r="109" spans="1:10">
      <c r="A109" s="32">
        <v>2004</v>
      </c>
      <c r="B109" s="33" t="s">
        <v>189</v>
      </c>
      <c r="C109" s="33" t="s">
        <v>190</v>
      </c>
      <c r="D109" s="33" t="s">
        <v>23</v>
      </c>
      <c r="E109" s="33">
        <v>100</v>
      </c>
      <c r="F109" s="33">
        <v>0.57599999999999996</v>
      </c>
      <c r="G109" s="33">
        <v>0.28799999999999998</v>
      </c>
      <c r="H109" s="33" t="s">
        <v>76</v>
      </c>
      <c r="I109" s="33" t="s">
        <v>81</v>
      </c>
      <c r="J109" s="33" t="s">
        <v>82</v>
      </c>
    </row>
    <row r="110" spans="1:10">
      <c r="A110" s="32">
        <v>2004</v>
      </c>
      <c r="B110" s="33" t="s">
        <v>191</v>
      </c>
      <c r="C110" s="11" t="s">
        <v>192</v>
      </c>
      <c r="D110" s="33" t="s">
        <v>13</v>
      </c>
      <c r="E110" s="33">
        <v>100</v>
      </c>
      <c r="F110" s="33">
        <v>550</v>
      </c>
      <c r="G110" s="33">
        <v>197.268</v>
      </c>
      <c r="H110" s="33" t="s">
        <v>76</v>
      </c>
      <c r="I110" s="33" t="s">
        <v>99</v>
      </c>
      <c r="J110" s="33" t="s">
        <v>100</v>
      </c>
    </row>
    <row r="111" spans="1:10">
      <c r="A111" s="32">
        <v>2004</v>
      </c>
      <c r="B111" s="33" t="s">
        <v>179</v>
      </c>
      <c r="C111" s="33" t="s">
        <v>180</v>
      </c>
      <c r="D111" s="33" t="s">
        <v>24</v>
      </c>
      <c r="E111" s="33">
        <v>100</v>
      </c>
      <c r="F111" s="33">
        <v>0.443</v>
      </c>
      <c r="G111" s="33">
        <v>0.443</v>
      </c>
      <c r="H111" s="33" t="s">
        <v>76</v>
      </c>
      <c r="I111" s="33" t="s">
        <v>81</v>
      </c>
      <c r="J111" s="33" t="s">
        <v>82</v>
      </c>
    </row>
    <row r="112" spans="1:10">
      <c r="A112" s="32">
        <v>2004</v>
      </c>
      <c r="B112" s="33" t="s">
        <v>193</v>
      </c>
      <c r="C112" s="33" t="s">
        <v>194</v>
      </c>
      <c r="D112" s="33" t="s">
        <v>13</v>
      </c>
      <c r="E112" s="33">
        <v>100</v>
      </c>
      <c r="F112" s="33">
        <v>4.2809999999999997</v>
      </c>
      <c r="G112" s="33">
        <v>1.226</v>
      </c>
      <c r="H112" s="33" t="s">
        <v>76</v>
      </c>
      <c r="I112" s="33" t="s">
        <v>195</v>
      </c>
      <c r="J112" s="33" t="s">
        <v>196</v>
      </c>
    </row>
    <row r="113" spans="1:10">
      <c r="A113" s="32">
        <v>2004</v>
      </c>
      <c r="B113" s="33" t="s">
        <v>197</v>
      </c>
      <c r="C113" s="11" t="s">
        <v>198</v>
      </c>
      <c r="D113" s="33" t="s">
        <v>24</v>
      </c>
      <c r="E113" s="11">
        <v>100</v>
      </c>
      <c r="F113" s="33">
        <v>1.107</v>
      </c>
      <c r="G113" s="33">
        <v>1.109</v>
      </c>
      <c r="H113" s="33" t="s">
        <v>76</v>
      </c>
      <c r="I113" s="33" t="s">
        <v>81</v>
      </c>
      <c r="J113" s="33" t="s">
        <v>82</v>
      </c>
    </row>
    <row r="114" spans="1:10">
      <c r="A114" s="32">
        <v>2004</v>
      </c>
      <c r="B114" s="33" t="s">
        <v>197</v>
      </c>
      <c r="C114" s="11" t="s">
        <v>199</v>
      </c>
      <c r="D114" s="33" t="s">
        <v>24</v>
      </c>
      <c r="E114" s="11">
        <v>100</v>
      </c>
      <c r="F114" s="33">
        <v>28.224</v>
      </c>
      <c r="G114" s="33">
        <v>28.280999999999999</v>
      </c>
      <c r="H114" s="33" t="s">
        <v>76</v>
      </c>
      <c r="I114" s="33" t="s">
        <v>81</v>
      </c>
      <c r="J114" s="33" t="s">
        <v>82</v>
      </c>
    </row>
    <row r="115" spans="1:10">
      <c r="A115" s="32">
        <v>2004</v>
      </c>
      <c r="B115" s="33" t="s">
        <v>197</v>
      </c>
      <c r="C115" s="11" t="s">
        <v>200</v>
      </c>
      <c r="D115" s="33" t="s">
        <v>24</v>
      </c>
      <c r="E115" s="33">
        <v>100</v>
      </c>
      <c r="F115" s="33">
        <v>32.457999999999998</v>
      </c>
      <c r="G115" s="33">
        <v>32.491</v>
      </c>
      <c r="H115" s="33" t="s">
        <v>76</v>
      </c>
      <c r="I115" s="33" t="s">
        <v>81</v>
      </c>
      <c r="J115" s="33" t="s">
        <v>82</v>
      </c>
    </row>
    <row r="116" spans="1:10">
      <c r="A116" s="32">
        <v>2004</v>
      </c>
      <c r="B116" s="33" t="s">
        <v>197</v>
      </c>
      <c r="C116" s="33" t="s">
        <v>201</v>
      </c>
      <c r="D116" s="33" t="s">
        <v>24</v>
      </c>
      <c r="E116" s="33">
        <v>100</v>
      </c>
      <c r="F116" s="33">
        <v>19.757000000000001</v>
      </c>
      <c r="G116" s="33">
        <v>19.815999999999999</v>
      </c>
      <c r="H116" s="33" t="s">
        <v>76</v>
      </c>
      <c r="I116" s="33" t="s">
        <v>81</v>
      </c>
      <c r="J116" s="33" t="s">
        <v>82</v>
      </c>
    </row>
    <row r="117" spans="1:10">
      <c r="A117" s="32">
        <v>2004</v>
      </c>
      <c r="B117" s="33" t="s">
        <v>197</v>
      </c>
      <c r="C117" s="33" t="s">
        <v>202</v>
      </c>
      <c r="D117" s="33" t="s">
        <v>24</v>
      </c>
      <c r="E117" s="11">
        <v>100</v>
      </c>
      <c r="F117" s="33">
        <v>10.584</v>
      </c>
      <c r="G117" s="33">
        <v>10.595000000000001</v>
      </c>
      <c r="H117" s="33" t="s">
        <v>76</v>
      </c>
      <c r="I117" s="33" t="s">
        <v>81</v>
      </c>
      <c r="J117" s="33" t="s">
        <v>82</v>
      </c>
    </row>
    <row r="118" spans="1:10">
      <c r="A118" s="32">
        <v>2005</v>
      </c>
      <c r="B118" s="33" t="s">
        <v>131</v>
      </c>
      <c r="C118" s="33" t="s">
        <v>188</v>
      </c>
      <c r="D118" s="33" t="s">
        <v>24</v>
      </c>
      <c r="E118" s="33">
        <v>100</v>
      </c>
      <c r="F118" s="33">
        <v>0.05</v>
      </c>
      <c r="G118" s="33">
        <v>0.05</v>
      </c>
      <c r="H118" s="33" t="s">
        <v>76</v>
      </c>
      <c r="I118" s="33" t="s">
        <v>81</v>
      </c>
      <c r="J118" s="33" t="s">
        <v>82</v>
      </c>
    </row>
    <row r="119" spans="1:10">
      <c r="A119" s="32">
        <v>2005</v>
      </c>
      <c r="B119" s="33" t="s">
        <v>131</v>
      </c>
      <c r="C119" s="33" t="s">
        <v>203</v>
      </c>
      <c r="D119" s="33" t="s">
        <v>24</v>
      </c>
      <c r="E119" s="33">
        <v>100</v>
      </c>
      <c r="F119" s="33">
        <v>0.05</v>
      </c>
      <c r="G119" s="33">
        <v>0.05</v>
      </c>
      <c r="H119" s="33" t="s">
        <v>76</v>
      </c>
      <c r="I119" s="33" t="s">
        <v>81</v>
      </c>
      <c r="J119" s="33" t="s">
        <v>82</v>
      </c>
    </row>
    <row r="120" spans="1:10">
      <c r="A120" s="32">
        <v>2005</v>
      </c>
      <c r="B120" s="33" t="s">
        <v>131</v>
      </c>
      <c r="C120" s="11" t="s">
        <v>204</v>
      </c>
      <c r="D120" s="33" t="s">
        <v>24</v>
      </c>
      <c r="E120" s="33">
        <v>100</v>
      </c>
      <c r="F120" s="33">
        <v>5.0000000000000001E-3</v>
      </c>
      <c r="G120" s="33">
        <v>5.0000000000000001E-3</v>
      </c>
      <c r="H120" s="33" t="s">
        <v>76</v>
      </c>
      <c r="I120" s="33" t="s">
        <v>81</v>
      </c>
      <c r="J120" s="33" t="s">
        <v>82</v>
      </c>
    </row>
    <row r="121" spans="1:10">
      <c r="A121" s="32">
        <v>2005</v>
      </c>
      <c r="B121" s="33" t="s">
        <v>205</v>
      </c>
      <c r="C121" s="33" t="s">
        <v>206</v>
      </c>
      <c r="D121" s="33" t="s">
        <v>39</v>
      </c>
      <c r="E121" s="33">
        <v>100</v>
      </c>
      <c r="F121" s="33">
        <v>0.156</v>
      </c>
      <c r="G121" s="33">
        <v>0.2</v>
      </c>
      <c r="H121" s="33" t="s">
        <v>76</v>
      </c>
      <c r="I121" s="33" t="s">
        <v>57</v>
      </c>
      <c r="J121" s="33" t="s">
        <v>88</v>
      </c>
    </row>
    <row r="122" spans="1:10">
      <c r="A122" s="32">
        <v>2005</v>
      </c>
      <c r="B122" s="33" t="s">
        <v>205</v>
      </c>
      <c r="C122" s="33" t="s">
        <v>207</v>
      </c>
      <c r="D122" s="33" t="s">
        <v>30</v>
      </c>
      <c r="E122" s="33">
        <v>100</v>
      </c>
      <c r="F122" s="33">
        <v>1.2999999999999999E-2</v>
      </c>
      <c r="G122" s="33">
        <v>1.2999999999999999E-2</v>
      </c>
      <c r="H122" s="33" t="s">
        <v>76</v>
      </c>
      <c r="I122" s="33" t="s">
        <v>57</v>
      </c>
      <c r="J122" s="33" t="s">
        <v>88</v>
      </c>
    </row>
    <row r="123" spans="1:10">
      <c r="A123" s="32">
        <v>2005</v>
      </c>
      <c r="B123" s="33" t="s">
        <v>205</v>
      </c>
      <c r="C123" s="33" t="s">
        <v>208</v>
      </c>
      <c r="D123" s="33" t="s">
        <v>39</v>
      </c>
      <c r="E123" s="33">
        <v>100</v>
      </c>
      <c r="F123" s="33">
        <v>1.7000000000000001E-2</v>
      </c>
      <c r="G123" s="33">
        <v>0.02</v>
      </c>
      <c r="H123" s="33" t="s">
        <v>76</v>
      </c>
      <c r="I123" s="33" t="s">
        <v>57</v>
      </c>
      <c r="J123" s="33" t="s">
        <v>88</v>
      </c>
    </row>
    <row r="124" spans="1:10">
      <c r="A124" s="32">
        <v>2005</v>
      </c>
      <c r="B124" s="33" t="s">
        <v>205</v>
      </c>
      <c r="C124" s="33" t="s">
        <v>209</v>
      </c>
      <c r="D124" s="33" t="s">
        <v>32</v>
      </c>
      <c r="E124" s="33">
        <v>100</v>
      </c>
      <c r="F124" s="33">
        <v>0.01</v>
      </c>
      <c r="G124" s="33">
        <v>0.01</v>
      </c>
      <c r="H124" s="33" t="s">
        <v>76</v>
      </c>
      <c r="I124" s="33" t="s">
        <v>57</v>
      </c>
      <c r="J124" s="33" t="s">
        <v>88</v>
      </c>
    </row>
    <row r="125" spans="1:10">
      <c r="A125" s="32">
        <v>2005</v>
      </c>
      <c r="B125" s="33" t="s">
        <v>210</v>
      </c>
      <c r="C125" s="33" t="s">
        <v>211</v>
      </c>
      <c r="D125" s="33" t="s">
        <v>14</v>
      </c>
      <c r="E125" s="33">
        <v>100</v>
      </c>
      <c r="F125" s="33">
        <v>4.3380000000000001</v>
      </c>
      <c r="G125" s="33">
        <v>4.3380000000000001</v>
      </c>
      <c r="H125" s="33" t="s">
        <v>76</v>
      </c>
      <c r="I125" s="33" t="s">
        <v>81</v>
      </c>
      <c r="J125" s="33" t="s">
        <v>82</v>
      </c>
    </row>
    <row r="126" spans="1:10">
      <c r="A126" s="32">
        <v>2005</v>
      </c>
      <c r="B126" s="33" t="s">
        <v>210</v>
      </c>
      <c r="C126" s="33" t="s">
        <v>211</v>
      </c>
      <c r="D126" s="33" t="s">
        <v>18</v>
      </c>
      <c r="E126" s="33">
        <v>100</v>
      </c>
      <c r="F126" s="33">
        <v>0.94099999999999995</v>
      </c>
      <c r="G126" s="33">
        <v>0.94099999999999995</v>
      </c>
      <c r="H126" s="33" t="s">
        <v>76</v>
      </c>
      <c r="I126" s="33" t="s">
        <v>81</v>
      </c>
      <c r="J126" s="33" t="s">
        <v>82</v>
      </c>
    </row>
    <row r="127" spans="1:10">
      <c r="A127" s="32">
        <v>2005</v>
      </c>
      <c r="B127" s="33" t="s">
        <v>210</v>
      </c>
      <c r="C127" s="33" t="s">
        <v>211</v>
      </c>
      <c r="D127" s="33" t="s">
        <v>20</v>
      </c>
      <c r="E127" s="33">
        <v>100</v>
      </c>
      <c r="F127" s="33">
        <v>37.276000000000003</v>
      </c>
      <c r="G127" s="33">
        <v>37.276000000000003</v>
      </c>
      <c r="H127" s="33" t="s">
        <v>76</v>
      </c>
      <c r="I127" s="33" t="s">
        <v>81</v>
      </c>
      <c r="J127" s="33" t="s">
        <v>82</v>
      </c>
    </row>
    <row r="128" spans="1:10">
      <c r="A128" s="32">
        <v>2005</v>
      </c>
      <c r="B128" s="33" t="s">
        <v>210</v>
      </c>
      <c r="C128" s="33" t="s">
        <v>211</v>
      </c>
      <c r="D128" s="33" t="s">
        <v>22</v>
      </c>
      <c r="E128" s="33">
        <v>100</v>
      </c>
      <c r="F128" s="33">
        <v>0.152</v>
      </c>
      <c r="G128" s="33">
        <v>0.152</v>
      </c>
      <c r="H128" s="33" t="s">
        <v>76</v>
      </c>
      <c r="I128" s="33" t="s">
        <v>81</v>
      </c>
      <c r="J128" s="33" t="s">
        <v>82</v>
      </c>
    </row>
    <row r="129" spans="1:10">
      <c r="A129" s="32">
        <v>2005</v>
      </c>
      <c r="B129" s="33" t="s">
        <v>212</v>
      </c>
      <c r="C129" s="33" t="s">
        <v>213</v>
      </c>
      <c r="D129" s="33" t="s">
        <v>18</v>
      </c>
      <c r="E129" s="33">
        <v>100</v>
      </c>
      <c r="F129" s="33">
        <v>0.13500000000000001</v>
      </c>
      <c r="G129" s="33">
        <v>8.7999999999999995E-2</v>
      </c>
      <c r="H129" s="33" t="s">
        <v>76</v>
      </c>
      <c r="I129" s="33" t="s">
        <v>81</v>
      </c>
      <c r="J129" s="33" t="s">
        <v>82</v>
      </c>
    </row>
    <row r="130" spans="1:10">
      <c r="A130" s="32">
        <v>2006</v>
      </c>
      <c r="B130" s="33" t="s">
        <v>95</v>
      </c>
      <c r="C130" s="33" t="s">
        <v>214</v>
      </c>
      <c r="D130" s="33" t="s">
        <v>24</v>
      </c>
      <c r="E130" s="33">
        <v>100</v>
      </c>
      <c r="F130" s="33">
        <v>8.5</v>
      </c>
      <c r="G130" s="33">
        <v>11.42</v>
      </c>
      <c r="H130" s="33" t="s">
        <v>76</v>
      </c>
      <c r="I130" s="33" t="s">
        <v>77</v>
      </c>
      <c r="J130" s="33" t="s">
        <v>78</v>
      </c>
    </row>
    <row r="131" spans="1:10">
      <c r="A131" s="32">
        <v>2006</v>
      </c>
      <c r="B131" s="33" t="s">
        <v>215</v>
      </c>
      <c r="C131" s="11" t="s">
        <v>216</v>
      </c>
      <c r="D131" s="33" t="s">
        <v>41</v>
      </c>
      <c r="E131" s="33">
        <v>100</v>
      </c>
      <c r="F131" s="33">
        <v>1.2370000000000001</v>
      </c>
      <c r="G131" s="33">
        <v>1.3129999999999999</v>
      </c>
      <c r="H131" s="33" t="s">
        <v>76</v>
      </c>
      <c r="I131" s="33" t="s">
        <v>57</v>
      </c>
      <c r="J131" s="33" t="s">
        <v>88</v>
      </c>
    </row>
    <row r="132" spans="1:10">
      <c r="A132" s="32">
        <v>2007</v>
      </c>
      <c r="B132" s="33" t="s">
        <v>126</v>
      </c>
      <c r="C132" s="33" t="s">
        <v>217</v>
      </c>
      <c r="D132" s="33" t="s">
        <v>46</v>
      </c>
      <c r="E132" s="33">
        <v>100</v>
      </c>
      <c r="F132" s="33">
        <v>25</v>
      </c>
      <c r="G132" s="33">
        <v>5.96</v>
      </c>
      <c r="H132" s="33" t="s">
        <v>76</v>
      </c>
      <c r="I132" s="33" t="s">
        <v>77</v>
      </c>
      <c r="J132" s="33" t="s">
        <v>78</v>
      </c>
    </row>
    <row r="133" spans="1:10">
      <c r="A133" s="32">
        <v>2007</v>
      </c>
      <c r="B133" s="33" t="s">
        <v>95</v>
      </c>
      <c r="C133" s="33" t="s">
        <v>218</v>
      </c>
      <c r="D133" s="33" t="s">
        <v>24</v>
      </c>
      <c r="E133" s="33">
        <v>100</v>
      </c>
      <c r="F133" s="33">
        <v>0</v>
      </c>
      <c r="G133" s="33">
        <v>6.3760000000000003</v>
      </c>
      <c r="H133" s="33" t="s">
        <v>76</v>
      </c>
      <c r="I133" s="33" t="s">
        <v>77</v>
      </c>
      <c r="J133" s="33" t="s">
        <v>78</v>
      </c>
    </row>
    <row r="134" spans="1:10">
      <c r="A134" s="32">
        <v>2007</v>
      </c>
      <c r="B134" s="33" t="s">
        <v>219</v>
      </c>
      <c r="C134" s="33" t="s">
        <v>220</v>
      </c>
      <c r="D134" s="33" t="s">
        <v>14</v>
      </c>
      <c r="E134" s="33">
        <v>100</v>
      </c>
      <c r="F134" s="33">
        <v>43.804000000000002</v>
      </c>
      <c r="G134" s="33">
        <v>43.804000000000002</v>
      </c>
      <c r="H134" s="33" t="s">
        <v>76</v>
      </c>
      <c r="I134" s="33" t="s">
        <v>81</v>
      </c>
      <c r="J134" s="33" t="s">
        <v>82</v>
      </c>
    </row>
    <row r="135" spans="1:10">
      <c r="A135" s="32">
        <v>2007</v>
      </c>
      <c r="B135" s="33" t="s">
        <v>221</v>
      </c>
      <c r="C135" s="33" t="s">
        <v>222</v>
      </c>
      <c r="D135" s="33" t="s">
        <v>43</v>
      </c>
      <c r="E135" s="33">
        <v>100</v>
      </c>
      <c r="F135" s="33">
        <v>5.8000000000000003E-2</v>
      </c>
      <c r="G135" s="33">
        <v>2E-3</v>
      </c>
      <c r="H135" s="33" t="s">
        <v>76</v>
      </c>
      <c r="I135" s="33" t="s">
        <v>77</v>
      </c>
      <c r="J135" s="33" t="s">
        <v>78</v>
      </c>
    </row>
    <row r="136" spans="1:10">
      <c r="A136" s="32">
        <v>2007</v>
      </c>
      <c r="B136" s="33" t="s">
        <v>221</v>
      </c>
      <c r="C136" s="33" t="s">
        <v>222</v>
      </c>
      <c r="D136" s="33" t="s">
        <v>43</v>
      </c>
      <c r="E136" s="33">
        <v>100</v>
      </c>
      <c r="F136" s="33">
        <v>5.8000000000000003E-2</v>
      </c>
      <c r="G136" s="33">
        <v>2E-3</v>
      </c>
      <c r="H136" s="33" t="s">
        <v>76</v>
      </c>
      <c r="I136" s="33" t="s">
        <v>77</v>
      </c>
      <c r="J136" s="33" t="s">
        <v>78</v>
      </c>
    </row>
    <row r="137" spans="1:10">
      <c r="A137" s="32">
        <v>2008</v>
      </c>
      <c r="B137" s="33" t="s">
        <v>126</v>
      </c>
      <c r="C137" s="33" t="s">
        <v>223</v>
      </c>
      <c r="D137" s="33" t="s">
        <v>24</v>
      </c>
      <c r="E137" s="33">
        <v>100</v>
      </c>
      <c r="F137" s="33">
        <v>1.482</v>
      </c>
      <c r="G137" s="33">
        <v>2.8570000000000002</v>
      </c>
      <c r="H137" s="33" t="s">
        <v>76</v>
      </c>
      <c r="I137" s="33" t="s">
        <v>77</v>
      </c>
      <c r="J137" s="33" t="s">
        <v>78</v>
      </c>
    </row>
    <row r="138" spans="1:10">
      <c r="A138" s="32">
        <v>2008</v>
      </c>
      <c r="B138" s="33" t="s">
        <v>224</v>
      </c>
      <c r="C138" s="33" t="s">
        <v>225</v>
      </c>
      <c r="D138" s="33" t="s">
        <v>16</v>
      </c>
      <c r="E138" s="33">
        <v>100</v>
      </c>
      <c r="F138" s="33">
        <v>7.8E-2</v>
      </c>
      <c r="G138" s="33">
        <v>0.26</v>
      </c>
      <c r="H138" s="33" t="s">
        <v>76</v>
      </c>
      <c r="I138" s="33" t="s">
        <v>77</v>
      </c>
      <c r="J138" s="33" t="s">
        <v>78</v>
      </c>
    </row>
    <row r="139" spans="1:10">
      <c r="A139" s="32">
        <v>2008</v>
      </c>
      <c r="B139" s="33" t="s">
        <v>224</v>
      </c>
      <c r="C139" s="33" t="s">
        <v>225</v>
      </c>
      <c r="D139" s="33" t="s">
        <v>14</v>
      </c>
      <c r="E139" s="33">
        <v>100</v>
      </c>
      <c r="F139" s="33">
        <v>0.192</v>
      </c>
      <c r="G139" s="33">
        <v>0.65900000000000003</v>
      </c>
      <c r="H139" s="33" t="s">
        <v>76</v>
      </c>
      <c r="I139" s="33" t="s">
        <v>77</v>
      </c>
      <c r="J139" s="33" t="s">
        <v>78</v>
      </c>
    </row>
    <row r="140" spans="1:10">
      <c r="A140" s="32">
        <v>2008</v>
      </c>
      <c r="B140" s="33" t="s">
        <v>226</v>
      </c>
      <c r="C140" s="33" t="s">
        <v>227</v>
      </c>
      <c r="D140" s="33" t="s">
        <v>14</v>
      </c>
      <c r="E140" s="11">
        <v>100</v>
      </c>
      <c r="F140" s="33">
        <v>16.32</v>
      </c>
      <c r="G140" s="33">
        <v>31.821000000000002</v>
      </c>
      <c r="H140" s="33" t="s">
        <v>76</v>
      </c>
      <c r="I140" s="33" t="s">
        <v>81</v>
      </c>
      <c r="J140" s="33" t="s">
        <v>82</v>
      </c>
    </row>
    <row r="141" spans="1:10">
      <c r="A141" s="32">
        <v>2008</v>
      </c>
      <c r="B141" s="33" t="s">
        <v>226</v>
      </c>
      <c r="C141" s="33" t="s">
        <v>227</v>
      </c>
      <c r="D141" s="33" t="s">
        <v>13</v>
      </c>
      <c r="E141" s="33">
        <v>100</v>
      </c>
      <c r="F141" s="33">
        <v>0.23499999999999999</v>
      </c>
      <c r="G141" s="33">
        <v>0.22600000000000001</v>
      </c>
      <c r="H141" s="33" t="s">
        <v>76</v>
      </c>
      <c r="I141" s="33" t="s">
        <v>81</v>
      </c>
      <c r="J141" s="33" t="s">
        <v>82</v>
      </c>
    </row>
    <row r="142" spans="1:10">
      <c r="A142" s="32">
        <v>2008</v>
      </c>
      <c r="B142" s="33" t="s">
        <v>226</v>
      </c>
      <c r="C142" s="33" t="s">
        <v>227</v>
      </c>
      <c r="D142" s="33" t="s">
        <v>20</v>
      </c>
      <c r="E142" s="33">
        <v>100</v>
      </c>
      <c r="F142" s="33">
        <v>52.371000000000002</v>
      </c>
      <c r="G142" s="33">
        <v>49.173999999999999</v>
      </c>
      <c r="H142" s="33" t="s">
        <v>76</v>
      </c>
      <c r="I142" s="33" t="s">
        <v>81</v>
      </c>
      <c r="J142" s="33" t="s">
        <v>82</v>
      </c>
    </row>
    <row r="143" spans="1:10">
      <c r="A143" s="32">
        <v>2008</v>
      </c>
      <c r="B143" s="33" t="s">
        <v>226</v>
      </c>
      <c r="C143" s="33" t="s">
        <v>227</v>
      </c>
      <c r="D143" s="33" t="s">
        <v>22</v>
      </c>
      <c r="E143" s="33">
        <v>100</v>
      </c>
      <c r="F143" s="33">
        <v>0.23499999999999999</v>
      </c>
      <c r="G143" s="33">
        <v>0.19900000000000001</v>
      </c>
      <c r="H143" s="33" t="s">
        <v>76</v>
      </c>
      <c r="I143" s="33" t="s">
        <v>81</v>
      </c>
      <c r="J143" s="33" t="s">
        <v>82</v>
      </c>
    </row>
    <row r="144" spans="1:10">
      <c r="A144" s="32">
        <v>2008</v>
      </c>
      <c r="B144" s="33" t="s">
        <v>226</v>
      </c>
      <c r="C144" s="33" t="s">
        <v>227</v>
      </c>
      <c r="D144" s="33" t="s">
        <v>18</v>
      </c>
      <c r="E144" s="33">
        <v>100</v>
      </c>
      <c r="F144" s="33">
        <v>0.37</v>
      </c>
      <c r="G144" s="33">
        <v>0.55400000000000005</v>
      </c>
      <c r="H144" s="33" t="s">
        <v>76</v>
      </c>
      <c r="I144" s="33" t="s">
        <v>81</v>
      </c>
      <c r="J144" s="33" t="s">
        <v>82</v>
      </c>
    </row>
    <row r="145" spans="1:10">
      <c r="A145" s="32">
        <v>2008</v>
      </c>
      <c r="B145" s="33" t="s">
        <v>226</v>
      </c>
      <c r="C145" s="33" t="s">
        <v>227</v>
      </c>
      <c r="D145" s="33" t="s">
        <v>16</v>
      </c>
      <c r="E145" s="33">
        <v>100</v>
      </c>
      <c r="F145" s="33">
        <v>1.429</v>
      </c>
      <c r="G145" s="33">
        <v>8.4459999999999997</v>
      </c>
      <c r="H145" s="33" t="s">
        <v>76</v>
      </c>
      <c r="I145" s="33" t="s">
        <v>81</v>
      </c>
      <c r="J145" s="33" t="s">
        <v>82</v>
      </c>
    </row>
    <row r="146" spans="1:10">
      <c r="A146" s="32">
        <v>2008</v>
      </c>
      <c r="B146" s="33" t="s">
        <v>228</v>
      </c>
      <c r="C146" s="11" t="s">
        <v>229</v>
      </c>
      <c r="D146" s="33" t="s">
        <v>23</v>
      </c>
      <c r="E146" s="33">
        <v>100</v>
      </c>
      <c r="F146" s="33">
        <v>8.5000000000000006E-2</v>
      </c>
      <c r="G146" s="33">
        <v>8.5000000000000006E-2</v>
      </c>
      <c r="H146" s="33" t="s">
        <v>76</v>
      </c>
      <c r="I146" s="33" t="s">
        <v>81</v>
      </c>
      <c r="J146" s="33" t="s">
        <v>82</v>
      </c>
    </row>
    <row r="147" spans="1:10">
      <c r="A147" s="32">
        <v>2008</v>
      </c>
      <c r="B147" s="33" t="s">
        <v>230</v>
      </c>
      <c r="C147" s="11" t="s">
        <v>231</v>
      </c>
      <c r="D147" s="33" t="s">
        <v>24</v>
      </c>
      <c r="E147" s="33">
        <v>100</v>
      </c>
      <c r="F147" s="33">
        <v>9.782</v>
      </c>
      <c r="G147" s="33">
        <v>9.782</v>
      </c>
      <c r="H147" s="33" t="s">
        <v>76</v>
      </c>
      <c r="I147" s="33" t="s">
        <v>81</v>
      </c>
      <c r="J147" s="33" t="s">
        <v>82</v>
      </c>
    </row>
    <row r="148" spans="1:10">
      <c r="A148" s="32">
        <v>2008</v>
      </c>
      <c r="B148" s="33" t="s">
        <v>232</v>
      </c>
      <c r="C148" s="11" t="s">
        <v>233</v>
      </c>
      <c r="D148" s="33" t="s">
        <v>13</v>
      </c>
      <c r="E148" s="33">
        <v>100</v>
      </c>
      <c r="F148" s="33">
        <v>4.0789999999999997</v>
      </c>
      <c r="G148" s="33">
        <v>4.0789999999999997</v>
      </c>
      <c r="H148" s="33" t="s">
        <v>76</v>
      </c>
      <c r="I148" s="33" t="s">
        <v>99</v>
      </c>
      <c r="J148" s="33" t="s">
        <v>100</v>
      </c>
    </row>
    <row r="149" spans="1:10">
      <c r="A149" s="32">
        <v>2008</v>
      </c>
      <c r="B149" s="33" t="s">
        <v>234</v>
      </c>
      <c r="C149" s="33" t="s">
        <v>235</v>
      </c>
      <c r="D149" s="33" t="s">
        <v>24</v>
      </c>
      <c r="E149" s="11">
        <v>100</v>
      </c>
      <c r="F149" s="33">
        <v>13.068</v>
      </c>
      <c r="G149" s="33">
        <v>13.068</v>
      </c>
      <c r="H149" s="33" t="s">
        <v>76</v>
      </c>
      <c r="I149" s="33" t="s">
        <v>77</v>
      </c>
      <c r="J149" s="33" t="s">
        <v>78</v>
      </c>
    </row>
    <row r="150" spans="1:10">
      <c r="A150" s="32">
        <v>2008</v>
      </c>
      <c r="B150" s="33" t="s">
        <v>234</v>
      </c>
      <c r="C150" s="33" t="s">
        <v>236</v>
      </c>
      <c r="D150" s="33" t="s">
        <v>24</v>
      </c>
      <c r="E150" s="33">
        <v>100</v>
      </c>
      <c r="F150" s="33">
        <v>16.878</v>
      </c>
      <c r="G150" s="33">
        <v>40.295000000000002</v>
      </c>
      <c r="H150" s="33" t="s">
        <v>76</v>
      </c>
      <c r="I150" s="33" t="s">
        <v>77</v>
      </c>
      <c r="J150" s="33" t="s">
        <v>78</v>
      </c>
    </row>
    <row r="151" spans="1:10">
      <c r="A151" s="32">
        <v>2008</v>
      </c>
      <c r="B151" s="33" t="s">
        <v>234</v>
      </c>
      <c r="C151" s="33" t="s">
        <v>235</v>
      </c>
      <c r="D151" s="33" t="s">
        <v>24</v>
      </c>
      <c r="E151" s="33">
        <v>100</v>
      </c>
      <c r="F151" s="33">
        <v>37.926000000000002</v>
      </c>
      <c r="G151" s="33">
        <v>38.354999999999997</v>
      </c>
      <c r="H151" s="33" t="s">
        <v>76</v>
      </c>
      <c r="I151" s="33" t="s">
        <v>77</v>
      </c>
      <c r="J151" s="33" t="s">
        <v>78</v>
      </c>
    </row>
    <row r="152" spans="1:10">
      <c r="A152" s="32">
        <v>2008</v>
      </c>
      <c r="B152" s="33" t="s">
        <v>221</v>
      </c>
      <c r="C152" s="33" t="s">
        <v>237</v>
      </c>
      <c r="D152" s="33" t="s">
        <v>43</v>
      </c>
      <c r="E152" s="11">
        <v>100</v>
      </c>
      <c r="F152" s="33">
        <v>6.7000000000000004E-2</v>
      </c>
      <c r="G152" s="33">
        <v>0.40899999999999997</v>
      </c>
      <c r="H152" s="33" t="s">
        <v>76</v>
      </c>
      <c r="I152" s="33" t="s">
        <v>77</v>
      </c>
      <c r="J152" s="33" t="s">
        <v>78</v>
      </c>
    </row>
    <row r="153" spans="1:10">
      <c r="A153" s="32">
        <v>2008</v>
      </c>
      <c r="B153" s="33" t="s">
        <v>221</v>
      </c>
      <c r="C153" s="33" t="s">
        <v>238</v>
      </c>
      <c r="D153" s="33" t="s">
        <v>43</v>
      </c>
      <c r="E153" s="33">
        <v>100</v>
      </c>
      <c r="F153" s="33">
        <v>4.0000000000000001E-3</v>
      </c>
      <c r="G153" s="33">
        <v>5.8000000000000003E-2</v>
      </c>
      <c r="H153" s="33" t="s">
        <v>76</v>
      </c>
      <c r="I153" s="33" t="s">
        <v>77</v>
      </c>
      <c r="J153" s="33" t="s">
        <v>78</v>
      </c>
    </row>
    <row r="154" spans="1:10">
      <c r="A154" s="32">
        <v>2009</v>
      </c>
      <c r="B154" s="33" t="s">
        <v>239</v>
      </c>
      <c r="C154" s="11" t="s">
        <v>240</v>
      </c>
      <c r="D154" s="33" t="s">
        <v>38</v>
      </c>
      <c r="E154" s="33">
        <v>100</v>
      </c>
      <c r="F154" s="33">
        <v>1.45</v>
      </c>
      <c r="G154" s="33">
        <v>1.45</v>
      </c>
      <c r="H154" s="33" t="s">
        <v>76</v>
      </c>
      <c r="I154" s="33" t="s">
        <v>57</v>
      </c>
      <c r="J154" s="33" t="s">
        <v>88</v>
      </c>
    </row>
    <row r="155" spans="1:10">
      <c r="A155" s="32">
        <v>2009</v>
      </c>
      <c r="B155" s="33" t="s">
        <v>241</v>
      </c>
      <c r="C155" s="33" t="s">
        <v>242</v>
      </c>
      <c r="D155" s="33" t="s">
        <v>13</v>
      </c>
      <c r="E155" s="33">
        <v>100</v>
      </c>
      <c r="F155" s="33">
        <v>13</v>
      </c>
      <c r="G155" s="33">
        <v>13</v>
      </c>
      <c r="H155" s="33" t="s">
        <v>76</v>
      </c>
      <c r="I155" s="33" t="s">
        <v>195</v>
      </c>
      <c r="J155" s="33" t="s">
        <v>196</v>
      </c>
    </row>
    <row r="156" spans="1:10">
      <c r="A156" s="32">
        <v>2009</v>
      </c>
      <c r="B156" s="33" t="s">
        <v>243</v>
      </c>
      <c r="C156" s="11" t="s">
        <v>244</v>
      </c>
      <c r="D156" s="33" t="s">
        <v>18</v>
      </c>
      <c r="E156" s="33">
        <v>100</v>
      </c>
      <c r="F156" s="33">
        <v>0</v>
      </c>
      <c r="G156" s="33">
        <v>0.35799999999999998</v>
      </c>
      <c r="H156" s="33" t="s">
        <v>76</v>
      </c>
      <c r="I156" s="33" t="s">
        <v>81</v>
      </c>
      <c r="J156" s="33" t="s">
        <v>82</v>
      </c>
    </row>
    <row r="157" spans="1:10">
      <c r="A157" s="32">
        <v>2009</v>
      </c>
      <c r="B157" s="33" t="s">
        <v>243</v>
      </c>
      <c r="C157" s="33" t="s">
        <v>244</v>
      </c>
      <c r="D157" s="33" t="s">
        <v>59</v>
      </c>
      <c r="E157" s="33">
        <v>100</v>
      </c>
      <c r="F157" s="33">
        <v>0.01</v>
      </c>
      <c r="G157" s="33">
        <v>0.109</v>
      </c>
      <c r="H157" s="33" t="s">
        <v>76</v>
      </c>
      <c r="I157" s="33" t="s">
        <v>81</v>
      </c>
      <c r="J157" s="33" t="s">
        <v>82</v>
      </c>
    </row>
    <row r="158" spans="1:10">
      <c r="A158" s="32">
        <v>2009</v>
      </c>
      <c r="B158" s="33" t="s">
        <v>197</v>
      </c>
      <c r="C158" s="33" t="s">
        <v>245</v>
      </c>
      <c r="D158" s="33" t="s">
        <v>24</v>
      </c>
      <c r="E158" s="33">
        <v>100</v>
      </c>
      <c r="F158" s="33">
        <v>0.27</v>
      </c>
      <c r="G158" s="33">
        <v>0.34599999999999997</v>
      </c>
      <c r="H158" s="33" t="s">
        <v>76</v>
      </c>
      <c r="I158" s="33" t="s">
        <v>81</v>
      </c>
      <c r="J158" s="33" t="s">
        <v>82</v>
      </c>
    </row>
    <row r="159" spans="1:10">
      <c r="A159" s="32">
        <v>2010</v>
      </c>
      <c r="B159" s="33" t="s">
        <v>241</v>
      </c>
      <c r="C159" s="33" t="s">
        <v>246</v>
      </c>
      <c r="D159" s="33" t="s">
        <v>13</v>
      </c>
      <c r="E159" s="33">
        <v>100</v>
      </c>
      <c r="F159" s="33">
        <v>15.779</v>
      </c>
      <c r="G159" s="33">
        <v>15.779</v>
      </c>
      <c r="H159" s="33" t="s">
        <v>76</v>
      </c>
      <c r="I159" s="33" t="s">
        <v>195</v>
      </c>
      <c r="J159" s="33" t="s">
        <v>196</v>
      </c>
    </row>
    <row r="160" spans="1:10">
      <c r="A160" s="32">
        <v>2011</v>
      </c>
      <c r="B160" s="33" t="s">
        <v>247</v>
      </c>
      <c r="C160" s="11" t="s">
        <v>248</v>
      </c>
      <c r="D160" s="33" t="s">
        <v>24</v>
      </c>
      <c r="E160" s="33">
        <v>100</v>
      </c>
      <c r="F160" s="33">
        <v>3.1459999999999999</v>
      </c>
      <c r="G160" s="33">
        <v>3.1459999999999999</v>
      </c>
      <c r="H160" s="33" t="s">
        <v>76</v>
      </c>
      <c r="I160" s="33" t="s">
        <v>81</v>
      </c>
      <c r="J160" s="33" t="s">
        <v>82</v>
      </c>
    </row>
    <row r="161" spans="1:10">
      <c r="A161" s="32">
        <v>2011</v>
      </c>
      <c r="B161" s="33" t="s">
        <v>234</v>
      </c>
      <c r="C161" s="33" t="s">
        <v>249</v>
      </c>
      <c r="D161" s="33" t="s">
        <v>24</v>
      </c>
      <c r="E161" s="33">
        <v>100</v>
      </c>
      <c r="F161" s="33">
        <v>1.4999999999999999E-2</v>
      </c>
      <c r="G161" s="33">
        <v>1.4999999999999999E-2</v>
      </c>
      <c r="H161" s="33" t="s">
        <v>76</v>
      </c>
      <c r="I161" s="33" t="s">
        <v>77</v>
      </c>
      <c r="J161" s="33" t="s">
        <v>78</v>
      </c>
    </row>
    <row r="162" spans="1:10">
      <c r="A162" s="32">
        <v>2011</v>
      </c>
      <c r="B162" s="33" t="s">
        <v>250</v>
      </c>
      <c r="C162" s="33" t="s">
        <v>251</v>
      </c>
      <c r="D162" s="33" t="s">
        <v>24</v>
      </c>
      <c r="E162" s="33">
        <v>100</v>
      </c>
      <c r="F162" s="33">
        <v>0.29499999999999998</v>
      </c>
      <c r="G162" s="33">
        <v>0.03</v>
      </c>
      <c r="H162" s="33" t="s">
        <v>76</v>
      </c>
      <c r="I162" s="33" t="s">
        <v>77</v>
      </c>
      <c r="J162" s="33" t="s">
        <v>78</v>
      </c>
    </row>
    <row r="163" spans="1:10">
      <c r="A163" s="32">
        <v>2014</v>
      </c>
      <c r="B163" s="33" t="s">
        <v>95</v>
      </c>
      <c r="C163" s="33" t="s">
        <v>252</v>
      </c>
      <c r="D163" s="33" t="s">
        <v>54</v>
      </c>
      <c r="E163" s="33">
        <v>100</v>
      </c>
      <c r="F163" s="33">
        <v>78.25</v>
      </c>
      <c r="G163" s="33">
        <v>146.416</v>
      </c>
      <c r="H163" s="33" t="s">
        <v>76</v>
      </c>
      <c r="I163" s="33" t="s">
        <v>77</v>
      </c>
      <c r="J163" s="33" t="s">
        <v>78</v>
      </c>
    </row>
    <row r="164" spans="1:10">
      <c r="A164" s="32">
        <v>2014</v>
      </c>
      <c r="B164" s="33" t="s">
        <v>158</v>
      </c>
      <c r="C164" s="33" t="s">
        <v>253</v>
      </c>
      <c r="D164" s="33" t="s">
        <v>16</v>
      </c>
      <c r="E164" s="33">
        <v>100</v>
      </c>
      <c r="F164" s="33">
        <v>200</v>
      </c>
      <c r="G164" s="33">
        <v>180</v>
      </c>
      <c r="H164" s="33" t="s">
        <v>76</v>
      </c>
      <c r="I164" s="33" t="s">
        <v>81</v>
      </c>
      <c r="J164" s="33" t="s">
        <v>82</v>
      </c>
    </row>
    <row r="165" spans="1:10">
      <c r="A165" s="32">
        <v>2015</v>
      </c>
      <c r="B165" s="33" t="s">
        <v>126</v>
      </c>
      <c r="C165" s="33" t="s">
        <v>254</v>
      </c>
      <c r="D165" s="33" t="s">
        <v>44</v>
      </c>
      <c r="E165" s="33">
        <v>100</v>
      </c>
      <c r="F165" s="33">
        <v>2</v>
      </c>
      <c r="G165" s="33">
        <v>2.4590000000000001</v>
      </c>
      <c r="H165" s="33" t="s">
        <v>76</v>
      </c>
      <c r="I165" s="33" t="s">
        <v>77</v>
      </c>
      <c r="J165" s="33" t="s">
        <v>78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A1:AF18"/>
  <sheetViews>
    <sheetView zoomScale="85" zoomScaleNormal="85" workbookViewId="0">
      <pane xSplit="2" ySplit="9" topLeftCell="U10" activePane="bottomRight" state="frozen"/>
      <selection activeCell="D17" sqref="D17"/>
      <selection pane="topRight" activeCell="D17" sqref="D17"/>
      <selection pane="bottomLeft" activeCell="D17" sqref="D17"/>
      <selection pane="bottomRight" activeCell="AB18" sqref="AB18"/>
    </sheetView>
  </sheetViews>
  <sheetFormatPr defaultColWidth="9.109375" defaultRowHeight="14.4"/>
  <cols>
    <col min="1" max="1" width="26.33203125" style="1" customWidth="1"/>
    <col min="2" max="2" width="13.88671875" style="1" customWidth="1"/>
    <col min="3" max="8" width="12.88671875" style="1" bestFit="1" customWidth="1"/>
    <col min="9" max="16" width="11.88671875" style="1" bestFit="1" customWidth="1"/>
    <col min="17" max="23" width="12.88671875" style="1" bestFit="1" customWidth="1"/>
    <col min="24" max="24" width="11.88671875" style="1" bestFit="1" customWidth="1"/>
    <col min="25" max="30" width="12.88671875" style="1" bestFit="1" customWidth="1"/>
    <col min="31" max="31" width="14.6640625" style="1" customWidth="1"/>
    <col min="32" max="32" width="14.77734375" style="1" customWidth="1"/>
    <col min="33" max="16384" width="9.109375" style="1"/>
  </cols>
  <sheetData>
    <row r="1" spans="1:32" ht="18">
      <c r="A1" s="479" t="s">
        <v>4279</v>
      </c>
    </row>
    <row r="2" spans="1:32">
      <c r="A2" s="25" t="s">
        <v>4055</v>
      </c>
    </row>
    <row r="3" spans="1:32">
      <c r="A3" s="481" t="s">
        <v>4280</v>
      </c>
    </row>
    <row r="4" spans="1:32" s="2" customFormat="1">
      <c r="A4" s="25" t="s">
        <v>4057</v>
      </c>
    </row>
    <row r="5" spans="1:32" customFormat="1">
      <c r="A5" s="477" t="s">
        <v>4281</v>
      </c>
      <c r="B5" s="1"/>
    </row>
    <row r="6" spans="1:32" customFormat="1">
      <c r="A6" s="477" t="s">
        <v>4282</v>
      </c>
      <c r="B6" s="1"/>
    </row>
    <row r="7" spans="1:32">
      <c r="A7" s="480"/>
    </row>
    <row r="8" spans="1:32">
      <c r="A8" s="425"/>
    </row>
    <row r="9" spans="1:32" s="6" customFormat="1" ht="28.8">
      <c r="A9" s="42" t="s">
        <v>263</v>
      </c>
      <c r="B9" s="43" t="s">
        <v>4058</v>
      </c>
      <c r="C9" s="44">
        <v>1990</v>
      </c>
      <c r="D9" s="44">
        <v>1991</v>
      </c>
      <c r="E9" s="44">
        <v>1992</v>
      </c>
      <c r="F9" s="44">
        <v>1993</v>
      </c>
      <c r="G9" s="44">
        <v>1994</v>
      </c>
      <c r="H9" s="44">
        <v>1995</v>
      </c>
      <c r="I9" s="44">
        <v>1996</v>
      </c>
      <c r="J9" s="44">
        <v>1997</v>
      </c>
      <c r="K9" s="44">
        <v>1998</v>
      </c>
      <c r="L9" s="44">
        <v>1999</v>
      </c>
      <c r="M9" s="44">
        <v>2000</v>
      </c>
      <c r="N9" s="44">
        <v>2001</v>
      </c>
      <c r="O9" s="44">
        <v>2002</v>
      </c>
      <c r="P9" s="44">
        <v>2003</v>
      </c>
      <c r="Q9" s="44">
        <v>2004</v>
      </c>
      <c r="R9" s="44">
        <v>2005</v>
      </c>
      <c r="S9" s="44">
        <v>2006</v>
      </c>
      <c r="T9" s="44">
        <v>2007</v>
      </c>
      <c r="U9" s="44">
        <v>2008</v>
      </c>
      <c r="V9" s="44">
        <v>2009</v>
      </c>
      <c r="W9" s="44">
        <v>2010</v>
      </c>
      <c r="X9" s="44">
        <v>2011</v>
      </c>
      <c r="Y9" s="44">
        <v>2012</v>
      </c>
      <c r="Z9" s="44">
        <v>2013</v>
      </c>
      <c r="AA9" s="44">
        <v>2014</v>
      </c>
      <c r="AB9" s="44">
        <v>2015</v>
      </c>
      <c r="AC9" s="44">
        <v>2016</v>
      </c>
      <c r="AD9" s="44">
        <v>2017</v>
      </c>
      <c r="AE9" s="44">
        <v>2018</v>
      </c>
      <c r="AF9" s="44">
        <v>2019</v>
      </c>
    </row>
    <row r="10" spans="1:32">
      <c r="A10" s="41" t="s">
        <v>409</v>
      </c>
      <c r="B10" s="41" t="s">
        <v>10</v>
      </c>
      <c r="C10" s="633">
        <v>12908383.765906699</v>
      </c>
      <c r="D10" s="633">
        <v>12491936.132740596</v>
      </c>
      <c r="E10" s="633">
        <v>12075488.499574356</v>
      </c>
      <c r="F10" s="633">
        <v>11581436.642054388</v>
      </c>
      <c r="G10" s="633">
        <v>11514816.837534208</v>
      </c>
      <c r="H10" s="633">
        <v>11110413.80540782</v>
      </c>
      <c r="I10" s="633">
        <v>9982040.8663473427</v>
      </c>
      <c r="J10" s="633">
        <v>9800397.8055852987</v>
      </c>
      <c r="K10" s="633">
        <v>9188328.3515561782</v>
      </c>
      <c r="L10" s="633">
        <v>8955345.4746409692</v>
      </c>
      <c r="M10" s="633">
        <v>9261839.2334859259</v>
      </c>
      <c r="N10" s="633">
        <v>8598638.9881080594</v>
      </c>
      <c r="O10" s="633">
        <v>9329895.4361615516</v>
      </c>
      <c r="P10" s="633">
        <v>9582322.0392262824</v>
      </c>
      <c r="Q10" s="633">
        <v>10434583.674246553</v>
      </c>
      <c r="R10" s="633">
        <v>11071230.394442638</v>
      </c>
      <c r="S10" s="633">
        <v>11874184.963396778</v>
      </c>
      <c r="T10" s="633">
        <v>12787503.999999996</v>
      </c>
      <c r="U10" s="633">
        <v>12078301.985630495</v>
      </c>
      <c r="V10" s="633">
        <v>11219883.32189781</v>
      </c>
      <c r="W10" s="633">
        <v>11837399.912152268</v>
      </c>
      <c r="X10" s="633">
        <v>7659635.4043923849</v>
      </c>
      <c r="Y10" s="633">
        <v>12626532.525</v>
      </c>
      <c r="Z10" s="633">
        <v>10888721.01077147</v>
      </c>
      <c r="AA10" s="633">
        <v>12023452.869666182</v>
      </c>
      <c r="AB10" s="633">
        <v>11985672.000000002</v>
      </c>
      <c r="AC10" s="633">
        <v>12154625.145085473</v>
      </c>
      <c r="AD10" s="633">
        <v>11302585.142948719</v>
      </c>
      <c r="AE10" s="633">
        <v>11996891.978461539</v>
      </c>
      <c r="AF10" s="633">
        <v>12018000.00065154</v>
      </c>
    </row>
    <row r="11" spans="1:32">
      <c r="A11" s="41" t="s">
        <v>408</v>
      </c>
      <c r="B11" s="41" t="s">
        <v>10</v>
      </c>
      <c r="C11" s="633">
        <v>3001384.3100250894</v>
      </c>
      <c r="D11" s="633">
        <v>2869421.3808937911</v>
      </c>
      <c r="E11" s="633">
        <v>2737458.4517624476</v>
      </c>
      <c r="F11" s="633">
        <v>2518839.8135274923</v>
      </c>
      <c r="G11" s="633">
        <v>2504350.7115981639</v>
      </c>
      <c r="H11" s="633">
        <v>2416397.3350427612</v>
      </c>
      <c r="I11" s="633">
        <v>2170988.1711146864</v>
      </c>
      <c r="J11" s="633">
        <v>2131482.7291354924</v>
      </c>
      <c r="K11" s="633">
        <v>1998364.1051597311</v>
      </c>
      <c r="L11" s="633">
        <v>1663643.2113703729</v>
      </c>
      <c r="M11" s="633">
        <v>1720580.8541082984</v>
      </c>
      <c r="N11" s="633">
        <v>1870112.9138633732</v>
      </c>
      <c r="O11" s="633">
        <v>2029153.4467595671</v>
      </c>
      <c r="P11" s="633">
        <v>2084053.5595386864</v>
      </c>
      <c r="Q11" s="633">
        <v>2269411.4390642666</v>
      </c>
      <c r="R11" s="633">
        <v>4051598.4406158351</v>
      </c>
      <c r="S11" s="633">
        <v>2462747.7891654461</v>
      </c>
      <c r="T11" s="633">
        <v>679993.99999999988</v>
      </c>
      <c r="U11" s="633">
        <v>1179521.7994134896</v>
      </c>
      <c r="V11" s="633">
        <v>1176592.5459854014</v>
      </c>
      <c r="W11" s="633">
        <v>2120259.6961932648</v>
      </c>
      <c r="X11" s="633">
        <v>3167336.2506588576</v>
      </c>
      <c r="Y11" s="633">
        <v>1553372.0048245613</v>
      </c>
      <c r="Z11" s="633">
        <v>3212454.9403202329</v>
      </c>
      <c r="AA11" s="633">
        <v>4512954.6182873733</v>
      </c>
      <c r="AB11" s="633">
        <v>5288364.0000000009</v>
      </c>
      <c r="AC11" s="633">
        <v>5985355.1508811982</v>
      </c>
      <c r="AD11" s="633">
        <v>6420997.1147044878</v>
      </c>
      <c r="AE11" s="633">
        <v>3572573.733448504</v>
      </c>
      <c r="AF11" s="633">
        <v>5123417.9999999991</v>
      </c>
    </row>
    <row r="12" spans="1:32">
      <c r="A12" s="41" t="s">
        <v>407</v>
      </c>
      <c r="B12" s="41" t="s">
        <v>403</v>
      </c>
      <c r="C12" s="45">
        <v>2.0109274877168102</v>
      </c>
      <c r="D12" s="45">
        <v>1.9225123251988401</v>
      </c>
      <c r="E12" s="45">
        <v>1.83409716268084</v>
      </c>
      <c r="F12" s="45">
        <v>1.68762267506342</v>
      </c>
      <c r="G12" s="45">
        <v>1.67791497677077</v>
      </c>
      <c r="H12" s="45">
        <v>1.61898621447865</v>
      </c>
      <c r="I12" s="45">
        <v>1.45456207464684</v>
      </c>
      <c r="J12" s="45">
        <v>1.42809342852078</v>
      </c>
      <c r="K12" s="45">
        <v>1.3389039504570199</v>
      </c>
      <c r="L12" s="45">
        <v>1.1146409516181499</v>
      </c>
      <c r="M12" s="45">
        <v>1.1527891722525601</v>
      </c>
      <c r="N12" s="45">
        <v>1.2529756522884601</v>
      </c>
      <c r="O12" s="45">
        <v>1.3595328093289101</v>
      </c>
      <c r="P12" s="45">
        <v>1.3963158848909201</v>
      </c>
      <c r="Q12" s="45">
        <v>1.54773860144183</v>
      </c>
      <c r="R12" s="45">
        <v>2.7631901365</v>
      </c>
      <c r="S12" s="45">
        <v>1.6820567399999999</v>
      </c>
      <c r="T12" s="45">
        <v>0.46375590799999999</v>
      </c>
      <c r="U12" s="45">
        <v>0.80443386719999999</v>
      </c>
      <c r="V12" s="45">
        <v>0.80596589399999996</v>
      </c>
      <c r="W12" s="45">
        <v>1.4481373725</v>
      </c>
      <c r="X12" s="45">
        <v>2.1632906591999999</v>
      </c>
      <c r="Y12" s="45">
        <v>1.0625064513</v>
      </c>
      <c r="Z12" s="45">
        <v>2.2069565440000001</v>
      </c>
      <c r="AA12" s="45">
        <v>3.1094257320000001</v>
      </c>
      <c r="AB12" s="45">
        <v>3.7124315280000002</v>
      </c>
      <c r="AC12" s="45">
        <v>4.2017193159186004</v>
      </c>
      <c r="AD12" s="45">
        <v>4.5075399745225502</v>
      </c>
      <c r="AE12" s="45">
        <v>2.6869327049266198</v>
      </c>
      <c r="AF12" s="576">
        <v>3.617</v>
      </c>
    </row>
    <row r="13" spans="1:32">
      <c r="A13" s="41" t="s">
        <v>406</v>
      </c>
      <c r="B13" s="41" t="s">
        <v>403</v>
      </c>
      <c r="C13" s="45">
        <v>8.6486171231574893</v>
      </c>
      <c r="D13" s="45">
        <v>8.3695972089362005</v>
      </c>
      <c r="E13" s="45">
        <v>8.0905772947148193</v>
      </c>
      <c r="F13" s="45">
        <v>7.7595625501764403</v>
      </c>
      <c r="G13" s="45">
        <v>7.7149272811479204</v>
      </c>
      <c r="H13" s="45">
        <v>7.4439772496232397</v>
      </c>
      <c r="I13" s="45">
        <v>6.6879673804527204</v>
      </c>
      <c r="J13" s="45">
        <v>6.5662665297421503</v>
      </c>
      <c r="K13" s="45">
        <v>6.1561799955426402</v>
      </c>
      <c r="L13" s="45">
        <v>6.0000814680094496</v>
      </c>
      <c r="M13" s="45">
        <v>6.2054322864355704</v>
      </c>
      <c r="N13" s="45">
        <v>5.7610881220324002</v>
      </c>
      <c r="O13" s="45">
        <v>6.2510299422282403</v>
      </c>
      <c r="P13" s="45">
        <v>6.42015576628161</v>
      </c>
      <c r="Q13" s="45">
        <v>7.1163860658361502</v>
      </c>
      <c r="R13" s="45">
        <v>7.55057912900988</v>
      </c>
      <c r="S13" s="45">
        <v>8.1100683300000007</v>
      </c>
      <c r="T13" s="45">
        <v>8.7210777279999991</v>
      </c>
      <c r="U13" s="45">
        <v>8.2374019541999992</v>
      </c>
      <c r="V13" s="45">
        <v>7.6856200755000001</v>
      </c>
      <c r="W13" s="45">
        <v>8.0849441399999993</v>
      </c>
      <c r="X13" s="45">
        <v>5.2315309811999997</v>
      </c>
      <c r="Y13" s="45">
        <v>8.6365482471000004</v>
      </c>
      <c r="Z13" s="45">
        <v>7.4805513344000003</v>
      </c>
      <c r="AA13" s="45">
        <v>8.2841590271999994</v>
      </c>
      <c r="AB13" s="45">
        <v>8.4139417440000006</v>
      </c>
      <c r="AC13" s="45">
        <v>8.5325468518500003</v>
      </c>
      <c r="AD13" s="45">
        <v>7.9344147703500001</v>
      </c>
      <c r="AE13" s="45">
        <v>8.4218181688799998</v>
      </c>
      <c r="AF13" s="576">
        <v>8.4220000000000006</v>
      </c>
    </row>
    <row r="14" spans="1:32">
      <c r="A14" s="575" t="s">
        <v>4284</v>
      </c>
      <c r="B14" s="500" t="s">
        <v>404</v>
      </c>
      <c r="C14" s="501">
        <v>97.769000000000005</v>
      </c>
      <c r="D14" s="501">
        <v>97.769000000000005</v>
      </c>
      <c r="E14" s="501">
        <v>97.769000000000005</v>
      </c>
      <c r="F14" s="501">
        <v>97.769000000000005</v>
      </c>
      <c r="G14" s="501">
        <v>97.769000000000005</v>
      </c>
      <c r="H14" s="501">
        <v>97.769000000000005</v>
      </c>
      <c r="I14" s="501">
        <v>97.769000000000005</v>
      </c>
      <c r="J14" s="501">
        <v>97.769000000000005</v>
      </c>
      <c r="K14" s="501">
        <v>97.769000000000005</v>
      </c>
      <c r="L14" s="501">
        <v>97.769000000000005</v>
      </c>
      <c r="M14" s="501">
        <v>97.769000000000005</v>
      </c>
      <c r="N14" s="501">
        <v>97.769000000000005</v>
      </c>
      <c r="O14" s="501">
        <v>97.769000000000005</v>
      </c>
      <c r="P14" s="501">
        <v>97.769000000000005</v>
      </c>
      <c r="Q14" s="501">
        <v>98.078999999999994</v>
      </c>
      <c r="R14" s="501">
        <v>98.05</v>
      </c>
      <c r="S14" s="501">
        <v>97.906000000000006</v>
      </c>
      <c r="T14" s="501">
        <v>97.962999999999994</v>
      </c>
      <c r="U14" s="501">
        <v>97.933000000000007</v>
      </c>
      <c r="V14" s="501">
        <v>97.638999999999996</v>
      </c>
      <c r="W14" s="501">
        <v>97.894999999999996</v>
      </c>
      <c r="X14" s="501">
        <v>97.873000000000005</v>
      </c>
      <c r="Y14" s="501">
        <v>97.688999999999993</v>
      </c>
      <c r="Z14" s="501">
        <v>97.349000000000004</v>
      </c>
      <c r="AA14" s="501">
        <v>97.09</v>
      </c>
      <c r="AB14" s="501">
        <v>95.447999999999993</v>
      </c>
      <c r="AC14" s="501">
        <v>95.447999999999993</v>
      </c>
      <c r="AD14" s="501">
        <v>95.447999999999993</v>
      </c>
      <c r="AE14" s="501">
        <v>95.227099999999993</v>
      </c>
      <c r="AF14" s="576">
        <v>94.856999999999999</v>
      </c>
    </row>
    <row r="15" spans="1:32">
      <c r="A15" s="574" t="s">
        <v>4283</v>
      </c>
      <c r="B15" s="502" t="s">
        <v>405</v>
      </c>
      <c r="C15" s="503">
        <v>0.67</v>
      </c>
      <c r="D15" s="503">
        <v>0.67</v>
      </c>
      <c r="E15" s="503">
        <v>0.67</v>
      </c>
      <c r="F15" s="503">
        <v>0.67</v>
      </c>
      <c r="G15" s="503">
        <v>0.67</v>
      </c>
      <c r="H15" s="503">
        <v>0.67</v>
      </c>
      <c r="I15" s="503">
        <v>0.67</v>
      </c>
      <c r="J15" s="503">
        <v>0.67</v>
      </c>
      <c r="K15" s="503">
        <v>0.67</v>
      </c>
      <c r="L15" s="503">
        <v>0.67</v>
      </c>
      <c r="M15" s="503">
        <v>0.67</v>
      </c>
      <c r="N15" s="503">
        <v>0.67</v>
      </c>
      <c r="O15" s="503">
        <v>0.67</v>
      </c>
      <c r="P15" s="503">
        <v>0.67</v>
      </c>
      <c r="Q15" s="503">
        <v>0.68200000000000005</v>
      </c>
      <c r="R15" s="503">
        <v>0.68200000000000005</v>
      </c>
      <c r="S15" s="503">
        <v>0.68300000000000005</v>
      </c>
      <c r="T15" s="503">
        <v>0.68200000000000005</v>
      </c>
      <c r="U15" s="503">
        <v>0.68200000000000005</v>
      </c>
      <c r="V15" s="503">
        <v>0.68500000000000005</v>
      </c>
      <c r="W15" s="503">
        <v>0.68300000000000005</v>
      </c>
      <c r="X15" s="503">
        <v>0.68300000000000005</v>
      </c>
      <c r="Y15" s="503">
        <v>0.68400000000000005</v>
      </c>
      <c r="Z15" s="503">
        <v>0.68700000000000006</v>
      </c>
      <c r="AA15" s="503">
        <v>0.68899999999999995</v>
      </c>
      <c r="AB15" s="503">
        <v>0.70199999999999996</v>
      </c>
      <c r="AC15" s="503">
        <v>0.70199999999999996</v>
      </c>
      <c r="AD15" s="503">
        <v>0.70199999999999996</v>
      </c>
      <c r="AE15" s="503">
        <v>0.75209999999999999</v>
      </c>
      <c r="AF15" s="503">
        <v>0.70599999999999996</v>
      </c>
    </row>
    <row r="16" spans="1:32">
      <c r="A16" s="5"/>
    </row>
    <row r="17" spans="1:3" ht="18">
      <c r="A17" s="14"/>
      <c r="C17" s="15"/>
    </row>
    <row r="18" spans="1:3" ht="18">
      <c r="A18" s="14"/>
      <c r="C18" s="15"/>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sheetPr>
  <dimension ref="A1:AM74"/>
  <sheetViews>
    <sheetView zoomScale="85" zoomScaleNormal="85" workbookViewId="0">
      <pane xSplit="1" ySplit="5" topLeftCell="AB6" activePane="bottomRight" state="frozen"/>
      <selection activeCell="D17" sqref="D17"/>
      <selection pane="topRight" activeCell="D17" sqref="D17"/>
      <selection pane="bottomLeft" activeCell="D17" sqref="D17"/>
      <selection pane="bottomRight" activeCell="AF15" sqref="AF15"/>
    </sheetView>
  </sheetViews>
  <sheetFormatPr defaultColWidth="8.88671875" defaultRowHeight="14.4"/>
  <cols>
    <col min="1" max="1" width="29.44140625" style="48" customWidth="1"/>
    <col min="2" max="2" width="14.109375" style="48" bestFit="1" customWidth="1"/>
    <col min="3" max="3" width="15.6640625" style="48" bestFit="1" customWidth="1"/>
    <col min="4" max="29" width="14.109375" style="48" bestFit="1" customWidth="1"/>
    <col min="30" max="31" width="11.33203125" style="48" bestFit="1" customWidth="1"/>
    <col min="32" max="16384" width="8.88671875" style="48"/>
  </cols>
  <sheetData>
    <row r="1" spans="1:39" ht="18">
      <c r="A1" s="482" t="s">
        <v>4278</v>
      </c>
    </row>
    <row r="2" spans="1:39">
      <c r="A2" s="4" t="s">
        <v>4057</v>
      </c>
    </row>
    <row r="3" spans="1:39" ht="14.4" customHeight="1">
      <c r="A3" s="573" t="s">
        <v>4271</v>
      </c>
    </row>
    <row r="5" spans="1:39" s="47" customFormat="1">
      <c r="A5" s="46" t="s">
        <v>4272</v>
      </c>
      <c r="B5" s="46">
        <v>1990</v>
      </c>
      <c r="C5" s="46">
        <v>1991</v>
      </c>
      <c r="D5" s="46">
        <v>1992</v>
      </c>
      <c r="E5" s="46">
        <v>1993</v>
      </c>
      <c r="F5" s="46">
        <v>1994</v>
      </c>
      <c r="G5" s="46">
        <v>1995</v>
      </c>
      <c r="H5" s="46">
        <v>1996</v>
      </c>
      <c r="I5" s="46">
        <v>1997</v>
      </c>
      <c r="J5" s="46">
        <v>1998</v>
      </c>
      <c r="K5" s="46">
        <v>1999</v>
      </c>
      <c r="L5" s="46">
        <v>2000</v>
      </c>
      <c r="M5" s="46">
        <v>2001</v>
      </c>
      <c r="N5" s="46">
        <v>2002</v>
      </c>
      <c r="O5" s="46">
        <v>2003</v>
      </c>
      <c r="P5" s="46">
        <v>2004</v>
      </c>
      <c r="Q5" s="46">
        <v>2005</v>
      </c>
      <c r="R5" s="46">
        <v>2006</v>
      </c>
      <c r="S5" s="46">
        <v>2007</v>
      </c>
      <c r="T5" s="46">
        <v>2008</v>
      </c>
      <c r="U5" s="46">
        <v>2009</v>
      </c>
      <c r="V5" s="46">
        <v>2010</v>
      </c>
      <c r="W5" s="46">
        <v>2011</v>
      </c>
      <c r="X5" s="46">
        <v>2012</v>
      </c>
      <c r="Y5" s="46">
        <v>2013</v>
      </c>
      <c r="Z5" s="46">
        <v>2014</v>
      </c>
      <c r="AA5" s="46">
        <v>2015</v>
      </c>
      <c r="AB5" s="421">
        <v>2016</v>
      </c>
      <c r="AC5" s="421">
        <v>2017</v>
      </c>
      <c r="AD5" s="421">
        <v>2018</v>
      </c>
      <c r="AE5" s="421">
        <v>2019</v>
      </c>
    </row>
    <row r="6" spans="1:39">
      <c r="A6" s="439" t="s">
        <v>260</v>
      </c>
      <c r="B6" s="51">
        <v>41840</v>
      </c>
      <c r="C6" s="51">
        <v>47290</v>
      </c>
      <c r="D6" s="51">
        <v>28568</v>
      </c>
      <c r="E6" s="51">
        <v>22722</v>
      </c>
      <c r="F6" s="51">
        <v>18547</v>
      </c>
      <c r="G6" s="51">
        <v>25887</v>
      </c>
      <c r="H6" s="51">
        <v>28347</v>
      </c>
      <c r="I6" s="51">
        <v>28347</v>
      </c>
      <c r="J6" s="51">
        <v>27117</v>
      </c>
      <c r="K6" s="51">
        <v>21140</v>
      </c>
      <c r="L6" s="51">
        <v>16337</v>
      </c>
      <c r="M6" s="51">
        <v>16169</v>
      </c>
      <c r="N6" s="51">
        <v>15710</v>
      </c>
      <c r="O6" s="51">
        <v>15662</v>
      </c>
      <c r="P6" s="51">
        <v>14970</v>
      </c>
      <c r="Q6" s="51">
        <v>14685</v>
      </c>
      <c r="R6" s="51">
        <v>15433</v>
      </c>
      <c r="S6" s="51">
        <v>18577</v>
      </c>
      <c r="T6" s="51">
        <v>18309</v>
      </c>
      <c r="U6" s="51">
        <v>15358</v>
      </c>
      <c r="V6" s="51">
        <v>12405</v>
      </c>
      <c r="W6" s="51">
        <v>10804</v>
      </c>
      <c r="X6" s="51">
        <v>9656</v>
      </c>
      <c r="Y6" s="51">
        <v>8749</v>
      </c>
      <c r="Z6" s="51">
        <v>8577</v>
      </c>
      <c r="AA6" s="51">
        <v>8356</v>
      </c>
      <c r="AB6" s="51">
        <v>9032</v>
      </c>
      <c r="AC6" s="577">
        <v>8890</v>
      </c>
      <c r="AD6" s="578">
        <v>9729</v>
      </c>
      <c r="AE6" s="577">
        <v>10148</v>
      </c>
    </row>
    <row r="7" spans="1:39">
      <c r="A7" s="439" t="s">
        <v>9</v>
      </c>
      <c r="B7" s="521">
        <f>IFERROR(B6/0.04404*1000, "N/A")</f>
        <v>950045413.26067197</v>
      </c>
      <c r="C7" s="521">
        <f t="shared" ref="C7:AE7" si="0">IFERROR(C6/0.04404*1000, "N/A")</f>
        <v>1073796548.5921888</v>
      </c>
      <c r="D7" s="521">
        <f t="shared" si="0"/>
        <v>648683015.4405086</v>
      </c>
      <c r="E7" s="521">
        <f t="shared" si="0"/>
        <v>515940054.49591279</v>
      </c>
      <c r="F7" s="521">
        <f t="shared" si="0"/>
        <v>421139872.84287006</v>
      </c>
      <c r="G7" s="521">
        <f t="shared" si="0"/>
        <v>587806539.50953674</v>
      </c>
      <c r="H7" s="521">
        <f t="shared" si="0"/>
        <v>643664850.13623977</v>
      </c>
      <c r="I7" s="521">
        <f t="shared" si="0"/>
        <v>643664850.13623977</v>
      </c>
      <c r="J7" s="521">
        <f t="shared" si="0"/>
        <v>615735694.82288826</v>
      </c>
      <c r="K7" s="521">
        <f t="shared" si="0"/>
        <v>480018165.30426884</v>
      </c>
      <c r="L7" s="521">
        <f t="shared" si="0"/>
        <v>370958219.80018163</v>
      </c>
      <c r="M7" s="521">
        <f t="shared" si="0"/>
        <v>367143505.9037239</v>
      </c>
      <c r="N7" s="521">
        <f t="shared" si="0"/>
        <v>356721162.57947314</v>
      </c>
      <c r="O7" s="521">
        <f t="shared" si="0"/>
        <v>355631244.32334238</v>
      </c>
      <c r="P7" s="521">
        <f t="shared" si="0"/>
        <v>339918256.13079017</v>
      </c>
      <c r="Q7" s="521">
        <f t="shared" si="0"/>
        <v>333446866.4850136</v>
      </c>
      <c r="R7" s="521">
        <f t="shared" si="0"/>
        <v>350431425.97638506</v>
      </c>
      <c r="S7" s="521">
        <f t="shared" si="0"/>
        <v>421821071.7529518</v>
      </c>
      <c r="T7" s="521">
        <f t="shared" si="0"/>
        <v>415735694.82288826</v>
      </c>
      <c r="U7" s="521">
        <f t="shared" si="0"/>
        <v>348728428.70118076</v>
      </c>
      <c r="V7" s="521">
        <f t="shared" si="0"/>
        <v>281675749.31880111</v>
      </c>
      <c r="W7" s="521">
        <f t="shared" si="0"/>
        <v>245322434.15077204</v>
      </c>
      <c r="X7" s="521">
        <f t="shared" si="0"/>
        <v>219255222.5249773</v>
      </c>
      <c r="Y7" s="521">
        <f t="shared" si="0"/>
        <v>198660308.81017256</v>
      </c>
      <c r="Z7" s="521">
        <f t="shared" si="0"/>
        <v>194754768.39237055</v>
      </c>
      <c r="AA7" s="521">
        <f t="shared" si="0"/>
        <v>189736603.08810171</v>
      </c>
      <c r="AB7" s="521">
        <f t="shared" si="0"/>
        <v>205086285.19527701</v>
      </c>
      <c r="AC7" s="579">
        <f t="shared" si="0"/>
        <v>201861943.68755674</v>
      </c>
      <c r="AD7" s="580">
        <f t="shared" si="0"/>
        <v>220912806.53950953</v>
      </c>
      <c r="AE7" s="581">
        <f t="shared" si="0"/>
        <v>230426884.65031788</v>
      </c>
    </row>
    <row r="8" spans="1:39">
      <c r="A8" s="439" t="s">
        <v>10</v>
      </c>
      <c r="B8" s="521">
        <f>IFERROR(B7/730,"N/A")</f>
        <v>1301432.0729598247</v>
      </c>
      <c r="C8" s="521">
        <f t="shared" ref="C8:AE8" si="1">IFERROR(C7/730,"N/A")</f>
        <v>1470954.1761536833</v>
      </c>
      <c r="D8" s="521">
        <f t="shared" si="1"/>
        <v>888606.87046645011</v>
      </c>
      <c r="E8" s="521">
        <f t="shared" si="1"/>
        <v>706767.19793960662</v>
      </c>
      <c r="F8" s="521">
        <f t="shared" si="1"/>
        <v>576903.93540119182</v>
      </c>
      <c r="G8" s="521">
        <f t="shared" si="1"/>
        <v>805214.43768429686</v>
      </c>
      <c r="H8" s="521">
        <f t="shared" si="1"/>
        <v>881732.67141950654</v>
      </c>
      <c r="I8" s="521">
        <f t="shared" si="1"/>
        <v>881732.67141950654</v>
      </c>
      <c r="J8" s="521">
        <f t="shared" si="1"/>
        <v>843473.55455190176</v>
      </c>
      <c r="K8" s="521">
        <f t="shared" si="1"/>
        <v>657559.13055379293</v>
      </c>
      <c r="L8" s="521">
        <f t="shared" si="1"/>
        <v>508161.94493175566</v>
      </c>
      <c r="M8" s="521">
        <f t="shared" si="1"/>
        <v>502936.30945715599</v>
      </c>
      <c r="N8" s="521">
        <f t="shared" si="1"/>
        <v>488659.12682119606</v>
      </c>
      <c r="O8" s="521">
        <f t="shared" si="1"/>
        <v>487166.08811416762</v>
      </c>
      <c r="P8" s="521">
        <f t="shared" si="1"/>
        <v>465641.44675450708</v>
      </c>
      <c r="Q8" s="521">
        <f t="shared" si="1"/>
        <v>456776.5294315255</v>
      </c>
      <c r="R8" s="521">
        <f t="shared" si="1"/>
        <v>480043.04928271926</v>
      </c>
      <c r="S8" s="521">
        <f t="shared" si="1"/>
        <v>577837.08459308464</v>
      </c>
      <c r="T8" s="521">
        <f t="shared" si="1"/>
        <v>569500.95181217568</v>
      </c>
      <c r="U8" s="521">
        <f t="shared" si="1"/>
        <v>477710.17630298733</v>
      </c>
      <c r="V8" s="521">
        <f t="shared" si="1"/>
        <v>385857.19084767275</v>
      </c>
      <c r="W8" s="521">
        <f t="shared" si="1"/>
        <v>336058.12897366035</v>
      </c>
      <c r="X8" s="521">
        <f t="shared" si="1"/>
        <v>300349.61989722919</v>
      </c>
      <c r="Y8" s="521">
        <f t="shared" si="1"/>
        <v>272137.40932900348</v>
      </c>
      <c r="Z8" s="521">
        <f t="shared" si="1"/>
        <v>266787.35396215145</v>
      </c>
      <c r="AA8" s="521">
        <f t="shared" si="1"/>
        <v>259913.15491520782</v>
      </c>
      <c r="AB8" s="521">
        <f t="shared" si="1"/>
        <v>280940.11670585891</v>
      </c>
      <c r="AC8" s="582">
        <f t="shared" si="1"/>
        <v>276523.21053089964</v>
      </c>
      <c r="AD8" s="580">
        <f t="shared" si="1"/>
        <v>302620.28293083498</v>
      </c>
      <c r="AE8" s="580">
        <f t="shared" si="1"/>
        <v>315653.26664427109</v>
      </c>
    </row>
    <row r="9" spans="1:39">
      <c r="A9" s="439" t="s">
        <v>261</v>
      </c>
      <c r="B9" s="51">
        <v>86.5</v>
      </c>
      <c r="C9" s="51">
        <v>86.5</v>
      </c>
      <c r="D9" s="51">
        <v>86.5</v>
      </c>
      <c r="E9" s="51">
        <v>86.5</v>
      </c>
      <c r="F9" s="51">
        <v>86.5</v>
      </c>
      <c r="G9" s="51">
        <v>86.5</v>
      </c>
      <c r="H9" s="51">
        <v>86.5</v>
      </c>
      <c r="I9" s="51">
        <v>86.5</v>
      </c>
      <c r="J9" s="51">
        <v>86.5</v>
      </c>
      <c r="K9" s="51">
        <v>86.5</v>
      </c>
      <c r="L9" s="51">
        <v>86.5</v>
      </c>
      <c r="M9" s="51">
        <v>86.5</v>
      </c>
      <c r="N9" s="51">
        <v>86.5</v>
      </c>
      <c r="O9" s="51">
        <v>80</v>
      </c>
      <c r="P9" s="51">
        <v>80</v>
      </c>
      <c r="Q9" s="51">
        <v>65</v>
      </c>
      <c r="R9" s="51">
        <v>65</v>
      </c>
      <c r="S9" s="51">
        <v>65</v>
      </c>
      <c r="T9" s="51">
        <v>65</v>
      </c>
      <c r="U9" s="51">
        <v>65</v>
      </c>
      <c r="V9" s="51">
        <v>65</v>
      </c>
      <c r="W9" s="51">
        <v>65</v>
      </c>
      <c r="X9" s="51">
        <v>65</v>
      </c>
      <c r="Y9" s="51">
        <v>65</v>
      </c>
      <c r="Z9" s="51">
        <v>65</v>
      </c>
      <c r="AA9" s="51">
        <v>65</v>
      </c>
      <c r="AB9" s="51">
        <v>65</v>
      </c>
      <c r="AC9" s="583">
        <v>65</v>
      </c>
      <c r="AD9" s="583">
        <v>65</v>
      </c>
      <c r="AE9" s="583">
        <v>65</v>
      </c>
    </row>
    <row r="10" spans="1:39">
      <c r="A10" s="439" t="s">
        <v>410</v>
      </c>
      <c r="B10" s="51">
        <v>7.7</v>
      </c>
      <c r="C10" s="51">
        <v>7</v>
      </c>
      <c r="D10" s="51">
        <v>7</v>
      </c>
      <c r="E10" s="51">
        <v>7</v>
      </c>
      <c r="F10" s="51">
        <v>7</v>
      </c>
      <c r="G10" s="51">
        <v>6.7</v>
      </c>
      <c r="H10" s="51">
        <v>5.3</v>
      </c>
      <c r="I10" s="51">
        <v>6.3</v>
      </c>
      <c r="J10" s="51">
        <v>6.4</v>
      </c>
      <c r="K10" s="51">
        <v>7.6</v>
      </c>
      <c r="L10" s="51">
        <v>7.8</v>
      </c>
      <c r="M10" s="51">
        <v>6.6</v>
      </c>
      <c r="N10" s="51">
        <v>7.6</v>
      </c>
      <c r="O10" s="51">
        <v>6.5</v>
      </c>
      <c r="P10" s="51">
        <v>6.3</v>
      </c>
      <c r="Q10" s="51">
        <v>6.7</v>
      </c>
      <c r="R10" s="51">
        <v>7.1</v>
      </c>
      <c r="S10" s="51">
        <v>7.7</v>
      </c>
      <c r="T10" s="51">
        <v>7.9</v>
      </c>
      <c r="U10" s="51">
        <v>6.9</v>
      </c>
      <c r="V10" s="51">
        <v>6.5</v>
      </c>
      <c r="W10" s="51">
        <v>7.5</v>
      </c>
      <c r="X10" s="51">
        <v>6.5</v>
      </c>
      <c r="Y10" s="51">
        <v>7.3</v>
      </c>
      <c r="Z10" s="51">
        <v>7.7</v>
      </c>
      <c r="AA10" s="51">
        <v>8.1999999999999993</v>
      </c>
      <c r="AB10" s="51">
        <v>7.4</v>
      </c>
      <c r="AC10" s="583">
        <v>7.3</v>
      </c>
      <c r="AD10" s="583">
        <v>8</v>
      </c>
      <c r="AE10" s="583">
        <v>8.7750000000000004</v>
      </c>
    </row>
    <row r="11" spans="1:39" s="49" customFormat="1">
      <c r="A11" s="441" t="s">
        <v>262</v>
      </c>
      <c r="B11" s="435">
        <f t="shared" ref="B11:AE11" si="2">B9*10^(((0.000007047*B9+0.01392)*B10)+0.0002311*B9-0.5236)</f>
        <v>35.098124633110544</v>
      </c>
      <c r="C11" s="435">
        <f t="shared" si="2"/>
        <v>34.285715412070381</v>
      </c>
      <c r="D11" s="435">
        <f t="shared" si="2"/>
        <v>34.285715412070381</v>
      </c>
      <c r="E11" s="435">
        <f t="shared" si="2"/>
        <v>34.285715412070381</v>
      </c>
      <c r="F11" s="435">
        <f t="shared" si="2"/>
        <v>34.285715412070381</v>
      </c>
      <c r="G11" s="435">
        <f t="shared" si="2"/>
        <v>33.9433221776846</v>
      </c>
      <c r="H11" s="435">
        <f t="shared" si="2"/>
        <v>32.390149654386732</v>
      </c>
      <c r="I11" s="435">
        <f t="shared" si="2"/>
        <v>33.49211086362542</v>
      </c>
      <c r="J11" s="435">
        <f t="shared" si="2"/>
        <v>33.604348242722608</v>
      </c>
      <c r="K11" s="435">
        <f t="shared" si="2"/>
        <v>34.980898091723894</v>
      </c>
      <c r="L11" s="435">
        <f t="shared" si="2"/>
        <v>35.215744019242614</v>
      </c>
      <c r="M11" s="435">
        <f t="shared" si="2"/>
        <v>33.829952637184732</v>
      </c>
      <c r="N11" s="435">
        <f t="shared" si="2"/>
        <v>34.980898091723894</v>
      </c>
      <c r="O11" s="435">
        <f t="shared" si="2"/>
        <v>31.054348823925679</v>
      </c>
      <c r="P11" s="435">
        <f t="shared" si="2"/>
        <v>30.847905016449168</v>
      </c>
      <c r="Q11" s="435">
        <f t="shared" si="2"/>
        <v>25.157519914306981</v>
      </c>
      <c r="R11" s="435">
        <f t="shared" si="2"/>
        <v>25.492888539195441</v>
      </c>
      <c r="S11" s="435">
        <f t="shared" si="2"/>
        <v>26.004342661577613</v>
      </c>
      <c r="T11" s="435">
        <f t="shared" si="2"/>
        <v>26.177097533506288</v>
      </c>
      <c r="U11" s="435">
        <f t="shared" si="2"/>
        <v>25.324649081438771</v>
      </c>
      <c r="V11" s="435">
        <f t="shared" si="2"/>
        <v>24.991493710474558</v>
      </c>
      <c r="W11" s="435">
        <f t="shared" si="2"/>
        <v>25.8327278795973</v>
      </c>
      <c r="X11" s="435">
        <f t="shared" si="2"/>
        <v>24.991493710474558</v>
      </c>
      <c r="Y11" s="435">
        <f t="shared" si="2"/>
        <v>25.662245663580194</v>
      </c>
      <c r="Z11" s="435">
        <f t="shared" si="2"/>
        <v>26.004342661577613</v>
      </c>
      <c r="AA11" s="435">
        <f t="shared" si="2"/>
        <v>26.438384091859525</v>
      </c>
      <c r="AB11" s="435">
        <f t="shared" si="2"/>
        <v>25.747345669148952</v>
      </c>
      <c r="AC11" s="584">
        <f t="shared" si="2"/>
        <v>25.662245663580194</v>
      </c>
      <c r="AD11" s="584">
        <f t="shared" si="2"/>
        <v>26.263904868105094</v>
      </c>
      <c r="AE11" s="584">
        <f t="shared" si="2"/>
        <v>26.946495364413945</v>
      </c>
    </row>
    <row r="12" spans="1:39">
      <c r="A12" s="47" t="s">
        <v>4273</v>
      </c>
      <c r="AC12"/>
      <c r="AD12"/>
      <c r="AE12"/>
    </row>
    <row r="13" spans="1:39">
      <c r="A13" s="439" t="s">
        <v>4274</v>
      </c>
      <c r="B13" s="50">
        <v>100</v>
      </c>
      <c r="C13" s="50">
        <v>100</v>
      </c>
      <c r="D13" s="50">
        <v>100</v>
      </c>
      <c r="E13" s="50">
        <v>100</v>
      </c>
      <c r="F13" s="50">
        <v>100</v>
      </c>
      <c r="G13" s="50">
        <v>100</v>
      </c>
      <c r="H13" s="50">
        <v>100</v>
      </c>
      <c r="I13" s="50">
        <v>100</v>
      </c>
      <c r="J13" s="50">
        <v>100</v>
      </c>
      <c r="K13" s="50">
        <v>100</v>
      </c>
      <c r="L13" s="50">
        <v>100</v>
      </c>
      <c r="M13" s="50">
        <v>50</v>
      </c>
      <c r="N13" s="50">
        <v>50</v>
      </c>
      <c r="O13" s="50">
        <v>50</v>
      </c>
      <c r="P13" s="50">
        <v>50</v>
      </c>
      <c r="Q13" s="50">
        <v>40</v>
      </c>
      <c r="R13" s="50">
        <v>30</v>
      </c>
      <c r="S13" s="50">
        <v>0</v>
      </c>
      <c r="T13" s="50">
        <v>0</v>
      </c>
      <c r="U13" s="50">
        <v>0</v>
      </c>
      <c r="V13" s="50">
        <v>0</v>
      </c>
      <c r="W13" s="50">
        <v>0</v>
      </c>
      <c r="X13" s="50">
        <v>0</v>
      </c>
      <c r="Y13" s="50">
        <v>0</v>
      </c>
      <c r="Z13" s="50">
        <v>0</v>
      </c>
      <c r="AA13" s="50">
        <v>0</v>
      </c>
      <c r="AB13" s="50">
        <v>0</v>
      </c>
      <c r="AC13" s="2">
        <v>0</v>
      </c>
      <c r="AD13" s="2">
        <v>0</v>
      </c>
      <c r="AE13" s="2">
        <v>0</v>
      </c>
    </row>
    <row r="14" spans="1:39">
      <c r="A14" s="440" t="s">
        <v>4275</v>
      </c>
      <c r="B14" s="436">
        <v>0</v>
      </c>
      <c r="C14" s="436">
        <v>0</v>
      </c>
      <c r="D14" s="436">
        <v>0</v>
      </c>
      <c r="E14" s="436">
        <v>0</v>
      </c>
      <c r="F14" s="436">
        <v>0</v>
      </c>
      <c r="G14" s="436">
        <v>0</v>
      </c>
      <c r="H14" s="436">
        <v>0</v>
      </c>
      <c r="I14" s="436">
        <v>0</v>
      </c>
      <c r="J14" s="436">
        <v>0</v>
      </c>
      <c r="K14" s="436">
        <v>0</v>
      </c>
      <c r="L14" s="436">
        <v>0</v>
      </c>
      <c r="M14" s="436">
        <v>50</v>
      </c>
      <c r="N14" s="436">
        <v>50</v>
      </c>
      <c r="O14" s="436">
        <v>50</v>
      </c>
      <c r="P14" s="436">
        <v>50</v>
      </c>
      <c r="Q14" s="436">
        <v>60</v>
      </c>
      <c r="R14" s="436">
        <v>70</v>
      </c>
      <c r="S14" s="436">
        <v>100</v>
      </c>
      <c r="T14" s="436">
        <v>100</v>
      </c>
      <c r="U14" s="436">
        <v>100</v>
      </c>
      <c r="V14" s="436">
        <v>100</v>
      </c>
      <c r="W14" s="436">
        <v>100</v>
      </c>
      <c r="X14" s="436">
        <v>100</v>
      </c>
      <c r="Y14" s="436">
        <v>100</v>
      </c>
      <c r="Z14" s="436">
        <v>100</v>
      </c>
      <c r="AA14" s="436">
        <v>100</v>
      </c>
      <c r="AB14" s="436">
        <v>100</v>
      </c>
      <c r="AC14" s="504">
        <v>100</v>
      </c>
      <c r="AD14" s="504">
        <v>100</v>
      </c>
      <c r="AE14" s="504">
        <v>100</v>
      </c>
    </row>
    <row r="15" spans="1:39">
      <c r="A15" s="437" t="s">
        <v>4276</v>
      </c>
      <c r="B15" s="50">
        <v>100</v>
      </c>
      <c r="C15" s="50">
        <v>100</v>
      </c>
      <c r="D15" s="50">
        <v>100</v>
      </c>
      <c r="E15" s="50">
        <v>100</v>
      </c>
      <c r="F15" s="50">
        <v>100</v>
      </c>
      <c r="G15" s="50">
        <v>100</v>
      </c>
      <c r="H15" s="50">
        <v>100</v>
      </c>
      <c r="I15" s="50">
        <v>100</v>
      </c>
      <c r="J15" s="50">
        <v>100</v>
      </c>
      <c r="K15" s="50">
        <v>100</v>
      </c>
      <c r="L15" s="50">
        <v>100</v>
      </c>
      <c r="M15" s="50">
        <v>100</v>
      </c>
      <c r="N15" s="50">
        <v>100</v>
      </c>
      <c r="O15" s="50">
        <v>100</v>
      </c>
      <c r="P15" s="50">
        <v>100</v>
      </c>
      <c r="Q15" s="50">
        <v>100</v>
      </c>
      <c r="R15" s="50">
        <v>100</v>
      </c>
      <c r="S15" s="50">
        <v>100</v>
      </c>
      <c r="T15" s="50">
        <v>100</v>
      </c>
      <c r="U15" s="50">
        <v>70</v>
      </c>
      <c r="V15" s="50">
        <v>70</v>
      </c>
      <c r="W15" s="50">
        <v>70</v>
      </c>
      <c r="X15" s="50">
        <v>50</v>
      </c>
      <c r="Y15" s="50">
        <v>50</v>
      </c>
      <c r="Z15" s="50">
        <v>50</v>
      </c>
      <c r="AA15" s="50">
        <v>50</v>
      </c>
      <c r="AB15" s="50">
        <v>50</v>
      </c>
      <c r="AC15" s="2">
        <v>50</v>
      </c>
      <c r="AD15" s="2">
        <v>50</v>
      </c>
      <c r="AE15" s="2">
        <v>50</v>
      </c>
      <c r="AI15" s="426"/>
      <c r="AJ15" s="427"/>
      <c r="AK15" s="427"/>
      <c r="AL15" s="427"/>
      <c r="AM15" s="427"/>
    </row>
    <row r="16" spans="1:39">
      <c r="A16" s="438" t="s">
        <v>4277</v>
      </c>
      <c r="B16" s="436">
        <v>100</v>
      </c>
      <c r="C16" s="436">
        <v>100</v>
      </c>
      <c r="D16" s="436">
        <v>100</v>
      </c>
      <c r="E16" s="436">
        <v>100</v>
      </c>
      <c r="F16" s="436">
        <v>100</v>
      </c>
      <c r="G16" s="436">
        <v>100</v>
      </c>
      <c r="H16" s="436">
        <v>100</v>
      </c>
      <c r="I16" s="436">
        <v>100</v>
      </c>
      <c r="J16" s="436">
        <v>100</v>
      </c>
      <c r="K16" s="436">
        <v>100</v>
      </c>
      <c r="L16" s="436">
        <v>100</v>
      </c>
      <c r="M16" s="436">
        <v>100</v>
      </c>
      <c r="N16" s="436">
        <v>100</v>
      </c>
      <c r="O16" s="436">
        <v>100</v>
      </c>
      <c r="P16" s="436">
        <v>100</v>
      </c>
      <c r="Q16" s="436">
        <v>100</v>
      </c>
      <c r="R16" s="436">
        <v>100</v>
      </c>
      <c r="S16" s="436">
        <v>100</v>
      </c>
      <c r="T16" s="436">
        <v>100</v>
      </c>
      <c r="U16" s="436">
        <v>100</v>
      </c>
      <c r="V16" s="436">
        <v>100</v>
      </c>
      <c r="W16" s="436">
        <v>100</v>
      </c>
      <c r="X16" s="436">
        <v>100</v>
      </c>
      <c r="Y16" s="436">
        <v>100</v>
      </c>
      <c r="Z16" s="436">
        <v>100</v>
      </c>
      <c r="AA16" s="436">
        <v>100</v>
      </c>
      <c r="AB16" s="436">
        <v>100</v>
      </c>
      <c r="AC16" s="504">
        <v>100</v>
      </c>
      <c r="AD16" s="504">
        <v>100</v>
      </c>
      <c r="AE16" s="504">
        <v>100</v>
      </c>
      <c r="AI16" s="426"/>
      <c r="AJ16" s="426"/>
      <c r="AK16" s="426"/>
      <c r="AL16" s="426"/>
      <c r="AM16" s="426"/>
    </row>
    <row r="17" spans="19:36">
      <c r="AI17" s="427"/>
      <c r="AJ17" s="426"/>
    </row>
    <row r="18" spans="19:36">
      <c r="AI18" s="427"/>
      <c r="AJ18" s="426"/>
    </row>
    <row r="19" spans="19:36">
      <c r="Y19"/>
      <c r="AJ19" s="426"/>
    </row>
    <row r="20" spans="19:36">
      <c r="AJ20" s="426"/>
    </row>
    <row r="21" spans="19:36">
      <c r="AJ21" s="426"/>
    </row>
    <row r="22" spans="19:36">
      <c r="S22"/>
      <c r="AJ22" s="426"/>
    </row>
    <row r="23" spans="19:36">
      <c r="AJ23" s="426"/>
    </row>
    <row r="24" spans="19:36">
      <c r="AJ24" s="426"/>
    </row>
    <row r="25" spans="19:36">
      <c r="AJ25" s="426"/>
    </row>
    <row r="26" spans="19:36">
      <c r="AJ26" s="426"/>
    </row>
    <row r="27" spans="19:36">
      <c r="AJ27" s="426"/>
    </row>
    <row r="28" spans="19:36">
      <c r="AJ28" s="426"/>
    </row>
    <row r="29" spans="19:36">
      <c r="AJ29" s="426"/>
    </row>
    <row r="30" spans="19:36">
      <c r="AJ30" s="426"/>
    </row>
    <row r="31" spans="19:36">
      <c r="AJ31" s="426"/>
    </row>
    <row r="32" spans="19:36">
      <c r="AJ32" s="426"/>
    </row>
    <row r="33" spans="35:36">
      <c r="AJ33" s="426"/>
    </row>
    <row r="34" spans="35:36">
      <c r="AJ34" s="426"/>
    </row>
    <row r="35" spans="35:36">
      <c r="AJ35" s="426"/>
    </row>
    <row r="36" spans="35:36">
      <c r="AJ36" s="426"/>
    </row>
    <row r="37" spans="35:36">
      <c r="AJ37" s="426"/>
    </row>
    <row r="38" spans="35:36">
      <c r="AJ38" s="426"/>
    </row>
    <row r="39" spans="35:36">
      <c r="AJ39" s="426"/>
    </row>
    <row r="40" spans="35:36">
      <c r="AJ40" s="426"/>
    </row>
    <row r="41" spans="35:36">
      <c r="AJ41" s="426"/>
    </row>
    <row r="42" spans="35:36">
      <c r="AJ42" s="426"/>
    </row>
    <row r="43" spans="35:36">
      <c r="AJ43" s="426"/>
    </row>
    <row r="44" spans="35:36">
      <c r="AJ44" s="426"/>
    </row>
    <row r="45" spans="35:36">
      <c r="AJ45" s="426"/>
    </row>
    <row r="46" spans="35:36">
      <c r="AI46" s="428"/>
      <c r="AJ46" s="426"/>
    </row>
    <row r="47" spans="35:36">
      <c r="AI47" s="428"/>
      <c r="AJ47" s="426"/>
    </row>
    <row r="48" spans="35:36">
      <c r="AI48" s="428"/>
      <c r="AJ48" s="426"/>
    </row>
    <row r="49" spans="35:36">
      <c r="AI49" s="428"/>
      <c r="AJ49" s="426"/>
    </row>
    <row r="50" spans="35:36">
      <c r="AI50" s="428"/>
      <c r="AJ50" s="426"/>
    </row>
    <row r="51" spans="35:36">
      <c r="AI51" s="428"/>
      <c r="AJ51" s="426"/>
    </row>
    <row r="52" spans="35:36">
      <c r="AI52" s="428"/>
      <c r="AJ52" s="426"/>
    </row>
    <row r="53" spans="35:36">
      <c r="AI53" s="428"/>
      <c r="AJ53" s="426"/>
    </row>
    <row r="54" spans="35:36">
      <c r="AI54" s="428"/>
      <c r="AJ54" s="426"/>
    </row>
    <row r="55" spans="35:36">
      <c r="AI55" s="428"/>
      <c r="AJ55" s="426"/>
    </row>
    <row r="56" spans="35:36">
      <c r="AI56" s="428"/>
      <c r="AJ56" s="426"/>
    </row>
    <row r="57" spans="35:36">
      <c r="AI57" s="428"/>
      <c r="AJ57" s="426"/>
    </row>
    <row r="58" spans="35:36">
      <c r="AI58" s="428"/>
      <c r="AJ58" s="426"/>
    </row>
    <row r="59" spans="35:36">
      <c r="AI59" s="429"/>
      <c r="AJ59" s="426"/>
    </row>
    <row r="60" spans="35:36">
      <c r="AI60" s="429"/>
      <c r="AJ60" s="426"/>
    </row>
    <row r="61" spans="35:36">
      <c r="AI61" s="429"/>
      <c r="AJ61" s="426"/>
    </row>
    <row r="62" spans="35:36">
      <c r="AI62" s="429"/>
      <c r="AJ62" s="426"/>
    </row>
    <row r="63" spans="35:36">
      <c r="AI63" s="429"/>
      <c r="AJ63" s="426"/>
    </row>
    <row r="64" spans="35:36">
      <c r="AI64" s="429"/>
      <c r="AJ64" s="426"/>
    </row>
    <row r="65" spans="35:36">
      <c r="AI65" s="429"/>
      <c r="AJ65" s="426"/>
    </row>
    <row r="66" spans="35:36">
      <c r="AI66" s="429"/>
      <c r="AJ66" s="426"/>
    </row>
    <row r="67" spans="35:36">
      <c r="AI67" s="429"/>
      <c r="AJ67" s="426"/>
    </row>
    <row r="68" spans="35:36">
      <c r="AI68" s="429"/>
      <c r="AJ68" s="426"/>
    </row>
    <row r="69" spans="35:36">
      <c r="AI69" s="429"/>
      <c r="AJ69" s="426"/>
    </row>
    <row r="70" spans="35:36">
      <c r="AI70" s="429"/>
      <c r="AJ70" s="426"/>
    </row>
    <row r="71" spans="35:36">
      <c r="AI71" s="429"/>
      <c r="AJ71" s="426"/>
    </row>
    <row r="72" spans="35:36">
      <c r="AJ72" s="426"/>
    </row>
    <row r="73" spans="35:36">
      <c r="AJ73" s="426"/>
    </row>
    <row r="74" spans="35:36">
      <c r="AJ74" s="426"/>
    </row>
  </sheetData>
  <conditionalFormatting sqref="B5:AB16">
    <cfRule type="cellIs" dxfId="197" priority="4" operator="equal">
      <formula>0</formula>
    </cfRule>
  </conditionalFormatting>
  <conditionalFormatting sqref="B6:AB16">
    <cfRule type="cellIs" dxfId="196" priority="3" operator="equal">
      <formula>"N/A"</formula>
    </cfRule>
  </conditionalFormatting>
  <conditionalFormatting sqref="AC11:AD16 AC10:AE10 AC5:AD9 AE5 AE7:AE9 AE11 AE13:AE16">
    <cfRule type="cellIs" dxfId="195" priority="2" operator="equal">
      <formula>0</formula>
    </cfRule>
  </conditionalFormatting>
  <conditionalFormatting sqref="AC6:AD16 AE7:AE9 AE11 AE13:AE16">
    <cfRule type="cellIs" dxfId="194" priority="1" operator="equal">
      <formula>"N/A"</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A1:AJ308"/>
  <sheetViews>
    <sheetView zoomScale="70" zoomScaleNormal="70" workbookViewId="0">
      <pane xSplit="2" topLeftCell="AF1" activePane="topRight" state="frozen"/>
      <selection pane="topRight" activeCell="AJ25" sqref="AJ25"/>
    </sheetView>
  </sheetViews>
  <sheetFormatPr defaultColWidth="8.88671875" defaultRowHeight="14.4"/>
  <cols>
    <col min="1" max="1" width="15" style="52" customWidth="1"/>
    <col min="2" max="2" width="44.77734375" style="52" customWidth="1"/>
    <col min="3" max="3" width="20.109375" style="52" customWidth="1"/>
    <col min="4" max="4" width="24.33203125" style="52" customWidth="1"/>
    <col min="5" max="5" width="17.33203125" style="52" customWidth="1"/>
    <col min="6" max="6" width="16.33203125" style="52" customWidth="1"/>
    <col min="7" max="7" width="11" style="52" customWidth="1"/>
    <col min="8" max="8" width="11.5546875" style="52" bestFit="1" customWidth="1"/>
    <col min="9" max="9" width="11.88671875" style="52" bestFit="1" customWidth="1"/>
    <col min="10" max="10" width="11" style="52" bestFit="1" customWidth="1"/>
    <col min="11" max="11" width="11.33203125" style="52" bestFit="1" customWidth="1"/>
    <col min="12" max="12" width="10.5546875" style="52" bestFit="1" customWidth="1"/>
    <col min="13" max="15" width="11" style="52" bestFit="1" customWidth="1"/>
    <col min="16" max="16" width="10.88671875" style="52" bestFit="1" customWidth="1"/>
    <col min="17" max="17" width="11.88671875" style="52" bestFit="1" customWidth="1"/>
    <col min="18" max="18" width="11.33203125" style="52" bestFit="1" customWidth="1"/>
    <col min="19" max="19" width="11" style="52" bestFit="1" customWidth="1"/>
    <col min="20" max="20" width="11.88671875" style="52" bestFit="1" customWidth="1"/>
    <col min="21" max="21" width="11.33203125" style="52" bestFit="1" customWidth="1"/>
    <col min="22" max="22" width="11.5546875" style="52" bestFit="1" customWidth="1"/>
    <col min="23" max="23" width="11.88671875" style="52" bestFit="1" customWidth="1"/>
    <col min="24" max="25" width="11" style="52" bestFit="1" customWidth="1"/>
    <col min="26" max="26" width="10.5546875" style="52" bestFit="1" customWidth="1"/>
    <col min="27" max="28" width="11.33203125" style="52" bestFit="1" customWidth="1"/>
    <col min="29" max="29" width="12.21875" style="52" customWidth="1"/>
    <col min="30" max="30" width="10.88671875" style="52" bestFit="1" customWidth="1"/>
    <col min="31" max="31" width="13.33203125" style="52" customWidth="1"/>
    <col min="32" max="32" width="15.33203125" style="52" customWidth="1"/>
    <col min="33" max="33" width="12.44140625" style="52" customWidth="1"/>
    <col min="34" max="34" width="13.77734375" style="52" customWidth="1"/>
    <col min="35" max="35" width="12.44140625" customWidth="1"/>
    <col min="36" max="16384" width="8.88671875" style="52"/>
  </cols>
  <sheetData>
    <row r="1" spans="1:35" ht="18">
      <c r="A1" s="474" t="s">
        <v>4265</v>
      </c>
    </row>
    <row r="2" spans="1:35" s="476" customFormat="1">
      <c r="A2" s="475"/>
      <c r="AI2" s="585"/>
    </row>
    <row r="3" spans="1:35" s="476" customFormat="1" ht="18">
      <c r="A3" s="474" t="s">
        <v>4268</v>
      </c>
      <c r="AI3" s="585"/>
    </row>
    <row r="4" spans="1:35" s="476" customFormat="1">
      <c r="A4" s="25" t="s">
        <v>4054</v>
      </c>
      <c r="AI4" s="585"/>
    </row>
    <row r="5" spans="1:35" s="476" customFormat="1">
      <c r="A5" s="498" t="s">
        <v>4060</v>
      </c>
      <c r="AI5" s="585"/>
    </row>
    <row r="6" spans="1:35">
      <c r="A6" s="499" t="s">
        <v>8</v>
      </c>
    </row>
    <row r="7" spans="1:35">
      <c r="A7" s="58" t="s">
        <v>4058</v>
      </c>
    </row>
    <row r="8" spans="1:35">
      <c r="A8" s="451" t="s">
        <v>402</v>
      </c>
    </row>
    <row r="10" spans="1:35" s="53" customFormat="1">
      <c r="A10" s="506"/>
      <c r="B10" s="507" t="s">
        <v>4266</v>
      </c>
      <c r="C10" s="506" t="s">
        <v>7</v>
      </c>
      <c r="D10" s="506"/>
      <c r="E10" s="506"/>
      <c r="F10" s="508">
        <v>1990</v>
      </c>
      <c r="G10" s="508">
        <v>1991</v>
      </c>
      <c r="H10" s="508">
        <v>1992</v>
      </c>
      <c r="I10" s="508">
        <v>1993</v>
      </c>
      <c r="J10" s="508">
        <v>1994</v>
      </c>
      <c r="K10" s="508">
        <v>1995</v>
      </c>
      <c r="L10" s="508">
        <v>1996</v>
      </c>
      <c r="M10" s="508">
        <v>1997</v>
      </c>
      <c r="N10" s="508">
        <v>1998</v>
      </c>
      <c r="O10" s="508">
        <v>1999</v>
      </c>
      <c r="P10" s="508">
        <v>2000</v>
      </c>
      <c r="Q10" s="508">
        <v>2001</v>
      </c>
      <c r="R10" s="508">
        <v>2002</v>
      </c>
      <c r="S10" s="508">
        <v>2003</v>
      </c>
      <c r="T10" s="508">
        <v>2004</v>
      </c>
      <c r="U10" s="508">
        <v>2005</v>
      </c>
      <c r="V10" s="508">
        <v>2006</v>
      </c>
      <c r="W10" s="508">
        <v>2007</v>
      </c>
      <c r="X10" s="508">
        <v>2008</v>
      </c>
      <c r="Y10" s="508">
        <v>2009</v>
      </c>
      <c r="Z10" s="508">
        <v>2010</v>
      </c>
      <c r="AA10" s="508">
        <v>2011</v>
      </c>
      <c r="AB10" s="508">
        <v>2012</v>
      </c>
      <c r="AC10" s="508">
        <v>2013</v>
      </c>
      <c r="AD10" s="508">
        <v>2014</v>
      </c>
      <c r="AE10" s="508">
        <v>2015</v>
      </c>
      <c r="AF10" s="508">
        <v>2016</v>
      </c>
      <c r="AG10" s="508">
        <v>2017</v>
      </c>
      <c r="AH10" s="508">
        <v>2018</v>
      </c>
      <c r="AI10" s="586">
        <v>2019</v>
      </c>
    </row>
    <row r="11" spans="1:35" s="53" customFormat="1">
      <c r="B11" s="55" t="s">
        <v>4159</v>
      </c>
      <c r="C11" s="53" t="s">
        <v>8</v>
      </c>
      <c r="F11" s="54">
        <v>3697800</v>
      </c>
      <c r="G11" s="54">
        <v>3704100</v>
      </c>
      <c r="H11" s="54">
        <v>3700100</v>
      </c>
      <c r="I11" s="54">
        <v>3682600</v>
      </c>
      <c r="J11" s="54">
        <v>3657200</v>
      </c>
      <c r="K11" s="54">
        <v>3629100</v>
      </c>
      <c r="L11" s="56">
        <v>3601613</v>
      </c>
      <c r="M11" s="56">
        <v>3575137</v>
      </c>
      <c r="N11" s="56">
        <v>3549331</v>
      </c>
      <c r="O11" s="56">
        <v>3524238</v>
      </c>
      <c r="P11" s="56">
        <v>3499536</v>
      </c>
      <c r="Q11" s="56">
        <v>3470818</v>
      </c>
      <c r="R11" s="56">
        <v>3443067</v>
      </c>
      <c r="S11" s="56">
        <v>3415213</v>
      </c>
      <c r="T11" s="56">
        <v>3377075</v>
      </c>
      <c r="U11" s="56">
        <v>3322528</v>
      </c>
      <c r="V11" s="56">
        <v>3269909</v>
      </c>
      <c r="W11" s="56">
        <v>3231294</v>
      </c>
      <c r="X11" s="56">
        <v>3198231</v>
      </c>
      <c r="Y11" s="56">
        <v>3162916</v>
      </c>
      <c r="Z11" s="56">
        <v>3097282</v>
      </c>
      <c r="AA11" s="56">
        <v>3028115</v>
      </c>
      <c r="AB11" s="56">
        <v>2987773</v>
      </c>
      <c r="AC11" s="56">
        <v>2957689</v>
      </c>
      <c r="AD11" s="56">
        <v>2932367</v>
      </c>
      <c r="AE11" s="56">
        <v>2904910</v>
      </c>
      <c r="AF11" s="56">
        <v>2868231</v>
      </c>
      <c r="AG11" s="56">
        <v>2828403</v>
      </c>
      <c r="AH11" s="56">
        <v>2801444</v>
      </c>
      <c r="AI11" s="587">
        <v>2791903</v>
      </c>
    </row>
    <row r="12" spans="1:35" s="53" customFormat="1">
      <c r="A12" s="442"/>
      <c r="B12" s="443" t="s">
        <v>4267</v>
      </c>
      <c r="C12" s="442" t="s">
        <v>4206</v>
      </c>
      <c r="D12" s="442"/>
      <c r="E12" s="442"/>
      <c r="F12" s="444" t="s">
        <v>392</v>
      </c>
      <c r="G12" s="444" t="s">
        <v>392</v>
      </c>
      <c r="H12" s="444" t="s">
        <v>392</v>
      </c>
      <c r="I12" s="444" t="s">
        <v>392</v>
      </c>
      <c r="J12" s="444" t="s">
        <v>392</v>
      </c>
      <c r="K12" s="444" t="s">
        <v>392</v>
      </c>
      <c r="L12" s="444" t="s">
        <v>392</v>
      </c>
      <c r="M12" s="444" t="s">
        <v>392</v>
      </c>
      <c r="N12" s="444" t="s">
        <v>392</v>
      </c>
      <c r="O12" s="444" t="s">
        <v>392</v>
      </c>
      <c r="P12" s="444" t="s">
        <v>392</v>
      </c>
      <c r="Q12" s="444" t="s">
        <v>392</v>
      </c>
      <c r="R12" s="444" t="s">
        <v>392</v>
      </c>
      <c r="S12" s="444" t="s">
        <v>392</v>
      </c>
      <c r="T12" s="444" t="s">
        <v>392</v>
      </c>
      <c r="U12" s="444" t="s">
        <v>392</v>
      </c>
      <c r="V12" s="444" t="s">
        <v>392</v>
      </c>
      <c r="W12" s="444" t="s">
        <v>392</v>
      </c>
      <c r="X12" s="444" t="s">
        <v>392</v>
      </c>
      <c r="Y12" s="444" t="s">
        <v>392</v>
      </c>
      <c r="Z12" s="444" t="s">
        <v>392</v>
      </c>
      <c r="AA12" s="445">
        <v>4784</v>
      </c>
      <c r="AB12" s="445">
        <v>4772</v>
      </c>
      <c r="AC12" s="445">
        <v>4770</v>
      </c>
      <c r="AD12" s="445">
        <v>4762</v>
      </c>
      <c r="AE12" s="445">
        <v>4768</v>
      </c>
      <c r="AF12" s="445">
        <v>4818</v>
      </c>
      <c r="AG12" s="445">
        <v>4883</v>
      </c>
      <c r="AH12" s="445">
        <v>4905</v>
      </c>
      <c r="AI12" s="504">
        <v>5150</v>
      </c>
    </row>
    <row r="13" spans="1:35" s="53" customFormat="1">
      <c r="B13" s="55"/>
      <c r="C13" s="55"/>
      <c r="D13" s="55"/>
      <c r="E13" s="55"/>
      <c r="F13" s="57"/>
      <c r="G13" s="57"/>
      <c r="H13" s="57"/>
      <c r="I13" s="57"/>
      <c r="J13" s="57"/>
      <c r="K13" s="57"/>
      <c r="L13" s="57"/>
      <c r="M13" s="57"/>
      <c r="N13" s="57"/>
      <c r="O13" s="57"/>
      <c r="P13" s="57"/>
      <c r="Q13" s="57"/>
      <c r="R13" s="57"/>
      <c r="S13" s="57"/>
      <c r="T13" s="57"/>
      <c r="U13" s="57"/>
      <c r="V13" s="57"/>
      <c r="W13" s="57"/>
      <c r="X13" s="57"/>
      <c r="Y13" s="57"/>
      <c r="Z13" s="57"/>
      <c r="AA13" s="56"/>
      <c r="AB13" s="56"/>
      <c r="AC13" s="56"/>
      <c r="AD13" s="56"/>
      <c r="AE13" s="56"/>
      <c r="AF13" s="56"/>
      <c r="AG13" s="56"/>
      <c r="AH13" s="56"/>
      <c r="AI13" s="2"/>
    </row>
    <row r="14" spans="1:35">
      <c r="A14" s="53"/>
      <c r="B14" s="53"/>
      <c r="C14" s="53"/>
      <c r="I14" s="53"/>
      <c r="J14" s="53"/>
      <c r="K14" s="53"/>
      <c r="L14" s="53"/>
      <c r="M14" s="53"/>
      <c r="N14" s="53"/>
      <c r="O14" s="53"/>
      <c r="P14" s="53"/>
      <c r="Q14" s="53"/>
      <c r="R14" s="53"/>
      <c r="S14" s="53"/>
      <c r="T14" s="53"/>
      <c r="U14" s="53"/>
      <c r="V14" s="53"/>
      <c r="W14" s="53"/>
      <c r="X14" s="53"/>
      <c r="Y14" s="53"/>
      <c r="Z14" s="53"/>
      <c r="AA14" s="53"/>
      <c r="AB14" s="53"/>
      <c r="AC14" s="53"/>
      <c r="AD14" s="53"/>
      <c r="AE14" s="53"/>
      <c r="AF14" s="53"/>
      <c r="AG14" s="53"/>
      <c r="AH14" s="53"/>
    </row>
    <row r="15" spans="1:35" ht="18">
      <c r="A15" s="474" t="s">
        <v>4269</v>
      </c>
    </row>
    <row r="16" spans="1:35">
      <c r="A16" s="25" t="s">
        <v>4056</v>
      </c>
    </row>
    <row r="17" spans="1:35">
      <c r="A17" s="498" t="s">
        <v>4060</v>
      </c>
      <c r="U17" s="544"/>
      <c r="V17" s="544"/>
      <c r="W17" s="544"/>
      <c r="X17" s="544"/>
      <c r="Y17" s="544"/>
      <c r="Z17" s="544"/>
      <c r="AA17" s="544"/>
      <c r="AB17" s="544"/>
      <c r="AC17" s="544"/>
      <c r="AD17" s="544"/>
      <c r="AE17" s="544"/>
      <c r="AF17" s="544"/>
      <c r="AG17" s="544"/>
      <c r="AH17" s="544"/>
    </row>
    <row r="18" spans="1:35">
      <c r="A18" s="4" t="s">
        <v>4058</v>
      </c>
      <c r="H18" s="545" t="s">
        <v>4048</v>
      </c>
      <c r="U18" s="544"/>
      <c r="V18" s="544"/>
      <c r="W18" s="544"/>
      <c r="X18" s="544"/>
      <c r="Y18" s="544"/>
      <c r="Z18" s="544"/>
      <c r="AA18" s="544"/>
      <c r="AB18" s="544"/>
      <c r="AC18" s="544"/>
      <c r="AD18" s="544"/>
      <c r="AE18" s="544"/>
      <c r="AF18" s="544"/>
      <c r="AG18" s="544"/>
      <c r="AH18" s="544"/>
    </row>
    <row r="19" spans="1:35">
      <c r="A19" s="520" t="s">
        <v>3744</v>
      </c>
      <c r="H19" s="545" t="s">
        <v>4048</v>
      </c>
      <c r="U19" s="543"/>
      <c r="V19" s="543"/>
      <c r="W19" s="543"/>
      <c r="X19" s="543"/>
      <c r="Y19" s="543"/>
      <c r="Z19" s="543"/>
      <c r="AA19" s="543"/>
      <c r="AB19" s="543"/>
      <c r="AC19" s="543"/>
      <c r="AD19" s="543"/>
      <c r="AE19" s="543"/>
      <c r="AF19" s="543"/>
      <c r="AG19" s="543"/>
      <c r="AH19" s="543"/>
    </row>
    <row r="20" spans="1:35">
      <c r="A20" s="549" t="s">
        <v>4057</v>
      </c>
      <c r="H20" s="545"/>
    </row>
    <row r="21" spans="1:35">
      <c r="A21" s="573" t="s">
        <v>4270</v>
      </c>
      <c r="E21" s="451"/>
      <c r="H21" s="545"/>
    </row>
    <row r="22" spans="1:35">
      <c r="A22" s="451"/>
      <c r="E22" s="451"/>
      <c r="H22" s="545" t="s">
        <v>4048</v>
      </c>
    </row>
    <row r="23" spans="1:35">
      <c r="A23" s="447" t="s">
        <v>411</v>
      </c>
      <c r="B23" s="447" t="s">
        <v>3730</v>
      </c>
      <c r="C23" s="447" t="s">
        <v>6</v>
      </c>
      <c r="D23" s="447" t="s">
        <v>3739</v>
      </c>
      <c r="E23" s="447" t="s">
        <v>4050</v>
      </c>
      <c r="F23" s="448">
        <v>1990</v>
      </c>
      <c r="G23" s="448">
        <v>1991</v>
      </c>
      <c r="H23" s="448">
        <v>1992</v>
      </c>
      <c r="I23" s="448">
        <v>1993</v>
      </c>
      <c r="J23" s="448">
        <v>1994</v>
      </c>
      <c r="K23" s="448">
        <v>1995</v>
      </c>
      <c r="L23" s="448">
        <v>1996</v>
      </c>
      <c r="M23" s="448">
        <v>1997</v>
      </c>
      <c r="N23" s="448">
        <v>1998</v>
      </c>
      <c r="O23" s="448">
        <v>1999</v>
      </c>
      <c r="P23" s="448">
        <v>2000</v>
      </c>
      <c r="Q23" s="448">
        <v>2001</v>
      </c>
      <c r="R23" s="448">
        <v>2002</v>
      </c>
      <c r="S23" s="448">
        <v>2003</v>
      </c>
      <c r="T23" s="448">
        <v>2004</v>
      </c>
      <c r="U23" s="449">
        <v>2005</v>
      </c>
      <c r="V23" s="449">
        <v>2006</v>
      </c>
      <c r="W23" s="449">
        <v>2007</v>
      </c>
      <c r="X23" s="449">
        <v>2008</v>
      </c>
      <c r="Y23" s="449">
        <v>2009</v>
      </c>
      <c r="Z23" s="449">
        <v>2010</v>
      </c>
      <c r="AA23" s="449">
        <v>2011</v>
      </c>
      <c r="AB23" s="449">
        <v>2012</v>
      </c>
      <c r="AC23" s="449">
        <v>2013</v>
      </c>
      <c r="AD23" s="449">
        <v>2014</v>
      </c>
      <c r="AE23" s="449">
        <v>2015</v>
      </c>
      <c r="AF23" s="449">
        <v>2016</v>
      </c>
      <c r="AG23" s="449">
        <v>2017</v>
      </c>
      <c r="AH23" s="449">
        <v>2018</v>
      </c>
      <c r="AI23" s="588">
        <v>2019</v>
      </c>
    </row>
    <row r="24" spans="1:35">
      <c r="A24" s="450">
        <v>1041710000</v>
      </c>
      <c r="B24" s="451" t="s">
        <v>4287</v>
      </c>
      <c r="C24" s="451" t="s">
        <v>9</v>
      </c>
      <c r="D24" s="451" t="s">
        <v>3737</v>
      </c>
      <c r="E24" s="168" t="s">
        <v>392</v>
      </c>
      <c r="F24" s="168" t="s">
        <v>392</v>
      </c>
      <c r="G24" s="168" t="s">
        <v>392</v>
      </c>
      <c r="H24" s="168" t="s">
        <v>392</v>
      </c>
      <c r="I24" s="168" t="s">
        <v>392</v>
      </c>
      <c r="J24" s="168" t="s">
        <v>392</v>
      </c>
      <c r="K24" s="168" t="s">
        <v>392</v>
      </c>
      <c r="L24" s="168" t="s">
        <v>392</v>
      </c>
      <c r="M24" s="168" t="s">
        <v>392</v>
      </c>
      <c r="N24" s="168" t="s">
        <v>392</v>
      </c>
      <c r="O24" s="168" t="s">
        <v>392</v>
      </c>
      <c r="P24" s="168" t="s">
        <v>392</v>
      </c>
      <c r="Q24" s="168" t="s">
        <v>392</v>
      </c>
      <c r="R24" s="168" t="s">
        <v>392</v>
      </c>
      <c r="S24" s="168" t="s">
        <v>392</v>
      </c>
      <c r="T24" s="168" t="s">
        <v>392</v>
      </c>
      <c r="U24" s="551">
        <v>0</v>
      </c>
      <c r="V24" s="551">
        <v>0</v>
      </c>
      <c r="W24" s="551">
        <v>0</v>
      </c>
      <c r="X24" s="551">
        <v>0</v>
      </c>
      <c r="Y24" s="551">
        <v>0</v>
      </c>
      <c r="Z24" s="551">
        <v>0</v>
      </c>
      <c r="AA24" s="551">
        <v>0</v>
      </c>
      <c r="AB24" s="551">
        <v>0</v>
      </c>
      <c r="AC24" s="551">
        <v>0</v>
      </c>
      <c r="AD24" s="551">
        <v>0</v>
      </c>
      <c r="AE24" s="551">
        <v>0</v>
      </c>
      <c r="AF24" s="551">
        <v>0</v>
      </c>
      <c r="AG24" s="551">
        <v>0</v>
      </c>
      <c r="AH24" s="551">
        <v>0</v>
      </c>
      <c r="AI24" s="589">
        <v>0</v>
      </c>
    </row>
    <row r="25" spans="1:35">
      <c r="A25" s="450">
        <v>2020119000</v>
      </c>
      <c r="B25" s="451" t="s">
        <v>4288</v>
      </c>
      <c r="C25" s="451" t="s">
        <v>3740</v>
      </c>
      <c r="D25" s="451" t="s">
        <v>3738</v>
      </c>
      <c r="E25" s="168" t="s">
        <v>392</v>
      </c>
      <c r="F25" s="168" t="s">
        <v>392</v>
      </c>
      <c r="G25" s="168" t="s">
        <v>392</v>
      </c>
      <c r="H25" s="168" t="s">
        <v>392</v>
      </c>
      <c r="I25" s="168" t="s">
        <v>392</v>
      </c>
      <c r="J25" s="168" t="s">
        <v>392</v>
      </c>
      <c r="K25" s="168" t="s">
        <v>392</v>
      </c>
      <c r="L25" s="168" t="s">
        <v>392</v>
      </c>
      <c r="M25" s="168" t="s">
        <v>392</v>
      </c>
      <c r="N25" s="168" t="s">
        <v>392</v>
      </c>
      <c r="O25" s="168" t="s">
        <v>392</v>
      </c>
      <c r="P25" s="168" t="s">
        <v>392</v>
      </c>
      <c r="Q25" s="168" t="s">
        <v>392</v>
      </c>
      <c r="R25" s="168" t="s">
        <v>392</v>
      </c>
      <c r="S25" s="168" t="s">
        <v>392</v>
      </c>
      <c r="T25" s="168" t="s">
        <v>392</v>
      </c>
      <c r="U25" s="552">
        <v>0</v>
      </c>
      <c r="V25" s="552">
        <v>288</v>
      </c>
      <c r="W25" s="552">
        <v>0</v>
      </c>
      <c r="X25" s="552">
        <v>0</v>
      </c>
      <c r="Y25" s="552">
        <v>0</v>
      </c>
      <c r="Z25" s="552">
        <v>0</v>
      </c>
      <c r="AA25" s="552">
        <v>0</v>
      </c>
      <c r="AB25" s="552">
        <v>0</v>
      </c>
      <c r="AC25" s="552">
        <v>0</v>
      </c>
      <c r="AD25" s="552">
        <v>0</v>
      </c>
      <c r="AE25" s="552">
        <v>0</v>
      </c>
      <c r="AF25" s="552">
        <v>0</v>
      </c>
      <c r="AG25" s="552">
        <v>0</v>
      </c>
      <c r="AH25" s="552">
        <v>0</v>
      </c>
      <c r="AI25" s="590">
        <v>0</v>
      </c>
    </row>
    <row r="26" spans="1:35">
      <c r="A26" s="450">
        <v>2020143000</v>
      </c>
      <c r="B26" s="451" t="s">
        <v>4289</v>
      </c>
      <c r="C26" s="451" t="s">
        <v>3740</v>
      </c>
      <c r="D26" s="451" t="s">
        <v>3737</v>
      </c>
      <c r="E26" s="168" t="s">
        <v>392</v>
      </c>
      <c r="F26" s="168" t="s">
        <v>392</v>
      </c>
      <c r="G26" s="168" t="s">
        <v>392</v>
      </c>
      <c r="H26" s="168" t="s">
        <v>392</v>
      </c>
      <c r="I26" s="168" t="s">
        <v>392</v>
      </c>
      <c r="J26" s="168" t="s">
        <v>392</v>
      </c>
      <c r="K26" s="168" t="s">
        <v>392</v>
      </c>
      <c r="L26" s="168" t="s">
        <v>392</v>
      </c>
      <c r="M26" s="168" t="s">
        <v>392</v>
      </c>
      <c r="N26" s="168" t="s">
        <v>392</v>
      </c>
      <c r="O26" s="168" t="s">
        <v>392</v>
      </c>
      <c r="P26" s="168" t="s">
        <v>392</v>
      </c>
      <c r="Q26" s="168" t="s">
        <v>392</v>
      </c>
      <c r="R26" s="168" t="s">
        <v>392</v>
      </c>
      <c r="S26" s="168" t="s">
        <v>392</v>
      </c>
      <c r="T26" s="168" t="s">
        <v>392</v>
      </c>
      <c r="U26" s="552">
        <v>0</v>
      </c>
      <c r="V26" s="552">
        <v>43629</v>
      </c>
      <c r="W26" s="552">
        <v>202189</v>
      </c>
      <c r="X26" s="552">
        <v>71857</v>
      </c>
      <c r="Y26" s="552">
        <v>2552</v>
      </c>
      <c r="Z26" s="552">
        <v>2548</v>
      </c>
      <c r="AA26" s="552">
        <v>2942</v>
      </c>
      <c r="AB26" s="552">
        <v>3094</v>
      </c>
      <c r="AC26" s="552">
        <v>3087</v>
      </c>
      <c r="AD26" s="552">
        <v>2508</v>
      </c>
      <c r="AE26" s="552">
        <v>2892</v>
      </c>
      <c r="AF26" s="552">
        <v>3188</v>
      </c>
      <c r="AG26" s="552">
        <v>2578</v>
      </c>
      <c r="AH26" s="552">
        <v>2383</v>
      </c>
      <c r="AI26" s="590">
        <v>2561</v>
      </c>
    </row>
    <row r="27" spans="1:35">
      <c r="A27" s="450">
        <v>2020145000</v>
      </c>
      <c r="B27" s="451" t="s">
        <v>4290</v>
      </c>
      <c r="C27" s="451" t="s">
        <v>3740</v>
      </c>
      <c r="D27" s="451" t="s">
        <v>3737</v>
      </c>
      <c r="E27" s="168" t="s">
        <v>392</v>
      </c>
      <c r="F27" s="168" t="s">
        <v>392</v>
      </c>
      <c r="G27" s="168" t="s">
        <v>392</v>
      </c>
      <c r="H27" s="168" t="s">
        <v>392</v>
      </c>
      <c r="I27" s="168" t="s">
        <v>392</v>
      </c>
      <c r="J27" s="168" t="s">
        <v>392</v>
      </c>
      <c r="K27" s="168" t="s">
        <v>392</v>
      </c>
      <c r="L27" s="168" t="s">
        <v>392</v>
      </c>
      <c r="M27" s="168" t="s">
        <v>392</v>
      </c>
      <c r="N27" s="168" t="s">
        <v>392</v>
      </c>
      <c r="O27" s="168" t="s">
        <v>392</v>
      </c>
      <c r="P27" s="168" t="s">
        <v>392</v>
      </c>
      <c r="Q27" s="168" t="s">
        <v>392</v>
      </c>
      <c r="R27" s="168" t="s">
        <v>392</v>
      </c>
      <c r="S27" s="168" t="s">
        <v>392</v>
      </c>
      <c r="T27" s="168" t="s">
        <v>392</v>
      </c>
      <c r="U27" s="552">
        <v>432688</v>
      </c>
      <c r="V27" s="552">
        <v>313904</v>
      </c>
      <c r="W27" s="552">
        <v>355230</v>
      </c>
      <c r="X27" s="552">
        <v>308358</v>
      </c>
      <c r="Y27" s="552">
        <v>36410</v>
      </c>
      <c r="Z27" s="552">
        <v>31074</v>
      </c>
      <c r="AA27" s="552">
        <v>33530</v>
      </c>
      <c r="AB27" s="552">
        <v>35165</v>
      </c>
      <c r="AC27" s="552">
        <v>36799</v>
      </c>
      <c r="AD27" s="552">
        <v>34328</v>
      </c>
      <c r="AE27" s="552">
        <v>33121</v>
      </c>
      <c r="AF27" s="552">
        <v>32110</v>
      </c>
      <c r="AG27" s="552">
        <v>30259</v>
      </c>
      <c r="AH27" s="552">
        <v>29039</v>
      </c>
      <c r="AI27" s="590">
        <v>28576</v>
      </c>
    </row>
    <row r="28" spans="1:35">
      <c r="A28" s="450">
        <v>2020149000</v>
      </c>
      <c r="B28" s="451" t="s">
        <v>4291</v>
      </c>
      <c r="C28" s="451" t="s">
        <v>3740</v>
      </c>
      <c r="D28" s="451" t="s">
        <v>3737</v>
      </c>
      <c r="E28" s="168" t="s">
        <v>392</v>
      </c>
      <c r="F28" s="168" t="s">
        <v>392</v>
      </c>
      <c r="G28" s="168" t="s">
        <v>392</v>
      </c>
      <c r="H28" s="168" t="s">
        <v>392</v>
      </c>
      <c r="I28" s="168" t="s">
        <v>392</v>
      </c>
      <c r="J28" s="168" t="s">
        <v>392</v>
      </c>
      <c r="K28" s="168" t="s">
        <v>392</v>
      </c>
      <c r="L28" s="168" t="s">
        <v>392</v>
      </c>
      <c r="M28" s="168" t="s">
        <v>392</v>
      </c>
      <c r="N28" s="168" t="s">
        <v>392</v>
      </c>
      <c r="O28" s="168" t="s">
        <v>392</v>
      </c>
      <c r="P28" s="168" t="s">
        <v>392</v>
      </c>
      <c r="Q28" s="168" t="s">
        <v>392</v>
      </c>
      <c r="R28" s="168" t="s">
        <v>392</v>
      </c>
      <c r="S28" s="168" t="s">
        <v>392</v>
      </c>
      <c r="T28" s="168" t="s">
        <v>392</v>
      </c>
      <c r="U28" s="552">
        <v>0</v>
      </c>
      <c r="V28" s="552">
        <v>4900</v>
      </c>
      <c r="W28" s="552">
        <v>7800</v>
      </c>
      <c r="X28" s="552">
        <v>11400</v>
      </c>
      <c r="Y28" s="552">
        <v>105</v>
      </c>
      <c r="Z28" s="552">
        <v>94</v>
      </c>
      <c r="AA28" s="552">
        <v>101</v>
      </c>
      <c r="AB28" s="552">
        <v>107</v>
      </c>
      <c r="AC28" s="552">
        <v>26340</v>
      </c>
      <c r="AD28" s="552">
        <v>78271</v>
      </c>
      <c r="AE28" s="552">
        <v>99209</v>
      </c>
      <c r="AF28" s="552">
        <v>148309</v>
      </c>
      <c r="AG28" s="552">
        <v>107788</v>
      </c>
      <c r="AH28" s="552">
        <v>54454</v>
      </c>
      <c r="AI28" s="590">
        <v>50892</v>
      </c>
    </row>
    <row r="29" spans="1:35">
      <c r="A29" s="450">
        <v>2020151500</v>
      </c>
      <c r="B29" s="451" t="s">
        <v>4292</v>
      </c>
      <c r="C29" s="451" t="s">
        <v>3740</v>
      </c>
      <c r="D29" s="451" t="s">
        <v>3738</v>
      </c>
      <c r="E29" s="168" t="s">
        <v>392</v>
      </c>
      <c r="F29" s="168" t="s">
        <v>392</v>
      </c>
      <c r="G29" s="168" t="s">
        <v>392</v>
      </c>
      <c r="H29" s="168" t="s">
        <v>392</v>
      </c>
      <c r="I29" s="168" t="s">
        <v>392</v>
      </c>
      <c r="J29" s="168" t="s">
        <v>392</v>
      </c>
      <c r="K29" s="168" t="s">
        <v>392</v>
      </c>
      <c r="L29" s="168" t="s">
        <v>392</v>
      </c>
      <c r="M29" s="168" t="s">
        <v>392</v>
      </c>
      <c r="N29" s="168" t="s">
        <v>392</v>
      </c>
      <c r="O29" s="168" t="s">
        <v>392</v>
      </c>
      <c r="P29" s="168" t="s">
        <v>392</v>
      </c>
      <c r="Q29" s="168" t="s">
        <v>392</v>
      </c>
      <c r="R29" s="168" t="s">
        <v>392</v>
      </c>
      <c r="S29" s="168" t="s">
        <v>392</v>
      </c>
      <c r="T29" s="168" t="s">
        <v>392</v>
      </c>
      <c r="U29" s="552">
        <v>40662</v>
      </c>
      <c r="V29" s="552">
        <v>54765</v>
      </c>
      <c r="W29" s="552">
        <v>69577</v>
      </c>
      <c r="X29" s="552">
        <v>56467</v>
      </c>
      <c r="Y29" s="552">
        <v>1775</v>
      </c>
      <c r="Z29" s="552">
        <v>1459</v>
      </c>
      <c r="AA29" s="552">
        <v>899</v>
      </c>
      <c r="AB29" s="552">
        <v>563</v>
      </c>
      <c r="AC29" s="552">
        <v>624</v>
      </c>
      <c r="AD29" s="552">
        <v>436</v>
      </c>
      <c r="AE29" s="552">
        <v>473</v>
      </c>
      <c r="AF29" s="552">
        <v>384</v>
      </c>
      <c r="AG29" s="552">
        <v>357</v>
      </c>
      <c r="AH29" s="552">
        <v>2258</v>
      </c>
      <c r="AI29" s="590">
        <v>2715</v>
      </c>
    </row>
    <row r="30" spans="1:35">
      <c r="A30" s="450">
        <v>2020156000</v>
      </c>
      <c r="B30" s="451" t="s">
        <v>4293</v>
      </c>
      <c r="C30" s="451" t="s">
        <v>3740</v>
      </c>
      <c r="D30" s="451" t="s">
        <v>3738</v>
      </c>
      <c r="E30" s="168" t="s">
        <v>392</v>
      </c>
      <c r="F30" s="168" t="s">
        <v>392</v>
      </c>
      <c r="G30" s="168" t="s">
        <v>392</v>
      </c>
      <c r="H30" s="168" t="s">
        <v>392</v>
      </c>
      <c r="I30" s="168" t="s">
        <v>392</v>
      </c>
      <c r="J30" s="168" t="s">
        <v>392</v>
      </c>
      <c r="K30" s="168" t="s">
        <v>392</v>
      </c>
      <c r="L30" s="168" t="s">
        <v>392</v>
      </c>
      <c r="M30" s="168" t="s">
        <v>392</v>
      </c>
      <c r="N30" s="168" t="s">
        <v>392</v>
      </c>
      <c r="O30" s="168" t="s">
        <v>392</v>
      </c>
      <c r="P30" s="168" t="s">
        <v>392</v>
      </c>
      <c r="Q30" s="168" t="s">
        <v>392</v>
      </c>
      <c r="R30" s="168" t="s">
        <v>392</v>
      </c>
      <c r="S30" s="168" t="s">
        <v>392</v>
      </c>
      <c r="T30" s="168" t="s">
        <v>392</v>
      </c>
      <c r="U30" s="552">
        <v>0</v>
      </c>
      <c r="V30" s="552">
        <v>0</v>
      </c>
      <c r="W30" s="552">
        <v>0</v>
      </c>
      <c r="X30" s="552">
        <v>0</v>
      </c>
      <c r="Y30" s="552">
        <v>38</v>
      </c>
      <c r="Z30" s="552">
        <v>25</v>
      </c>
      <c r="AA30" s="552">
        <v>22</v>
      </c>
      <c r="AB30" s="552">
        <v>22</v>
      </c>
      <c r="AC30" s="552">
        <v>46</v>
      </c>
      <c r="AD30" s="552">
        <v>27</v>
      </c>
      <c r="AE30" s="552">
        <v>28</v>
      </c>
      <c r="AF30" s="552">
        <v>22</v>
      </c>
      <c r="AG30" s="552">
        <v>34</v>
      </c>
      <c r="AH30" s="552">
        <v>992</v>
      </c>
      <c r="AI30" s="590">
        <v>476</v>
      </c>
    </row>
    <row r="31" spans="1:35">
      <c r="A31" s="450">
        <v>2020159000</v>
      </c>
      <c r="B31" s="451" t="s">
        <v>4294</v>
      </c>
      <c r="C31" s="451" t="s">
        <v>3740</v>
      </c>
      <c r="D31" s="451" t="s">
        <v>3738</v>
      </c>
      <c r="E31" s="168" t="s">
        <v>392</v>
      </c>
      <c r="F31" s="168" t="s">
        <v>392</v>
      </c>
      <c r="G31" s="168" t="s">
        <v>392</v>
      </c>
      <c r="H31" s="168" t="s">
        <v>392</v>
      </c>
      <c r="I31" s="168" t="s">
        <v>392</v>
      </c>
      <c r="J31" s="168" t="s">
        <v>392</v>
      </c>
      <c r="K31" s="168" t="s">
        <v>392</v>
      </c>
      <c r="L31" s="168" t="s">
        <v>392</v>
      </c>
      <c r="M31" s="168" t="s">
        <v>392</v>
      </c>
      <c r="N31" s="168" t="s">
        <v>392</v>
      </c>
      <c r="O31" s="168" t="s">
        <v>392</v>
      </c>
      <c r="P31" s="168" t="s">
        <v>392</v>
      </c>
      <c r="Q31" s="168" t="s">
        <v>392</v>
      </c>
      <c r="R31" s="168" t="s">
        <v>392</v>
      </c>
      <c r="S31" s="168" t="s">
        <v>392</v>
      </c>
      <c r="T31" s="168" t="s">
        <v>392</v>
      </c>
      <c r="U31" s="552">
        <v>0</v>
      </c>
      <c r="V31" s="552">
        <v>0</v>
      </c>
      <c r="W31" s="552">
        <v>0</v>
      </c>
      <c r="X31" s="552">
        <v>0</v>
      </c>
      <c r="Y31" s="552">
        <v>1664</v>
      </c>
      <c r="Z31" s="552">
        <v>1068</v>
      </c>
      <c r="AA31" s="552">
        <v>943</v>
      </c>
      <c r="AB31" s="552">
        <v>1036</v>
      </c>
      <c r="AC31" s="552">
        <v>1067</v>
      </c>
      <c r="AD31" s="552">
        <v>468</v>
      </c>
      <c r="AE31" s="552">
        <v>681</v>
      </c>
      <c r="AF31" s="552">
        <v>533</v>
      </c>
      <c r="AG31" s="552">
        <v>540</v>
      </c>
      <c r="AH31" s="552">
        <v>7381</v>
      </c>
      <c r="AI31" s="590">
        <v>5272</v>
      </c>
    </row>
    <row r="32" spans="1:35">
      <c r="A32" s="450">
        <v>2020198000</v>
      </c>
      <c r="B32" s="451" t="s">
        <v>4295</v>
      </c>
      <c r="C32" s="451" t="s">
        <v>3740</v>
      </c>
      <c r="D32" s="451" t="s">
        <v>3738</v>
      </c>
      <c r="E32" s="168" t="s">
        <v>392</v>
      </c>
      <c r="F32" s="168" t="s">
        <v>392</v>
      </c>
      <c r="G32" s="168" t="s">
        <v>392</v>
      </c>
      <c r="H32" s="168" t="s">
        <v>392</v>
      </c>
      <c r="I32" s="168" t="s">
        <v>392</v>
      </c>
      <c r="J32" s="168" t="s">
        <v>392</v>
      </c>
      <c r="K32" s="168" t="s">
        <v>392</v>
      </c>
      <c r="L32" s="168" t="s">
        <v>392</v>
      </c>
      <c r="M32" s="168" t="s">
        <v>392</v>
      </c>
      <c r="N32" s="168" t="s">
        <v>392</v>
      </c>
      <c r="O32" s="168" t="s">
        <v>392</v>
      </c>
      <c r="P32" s="168" t="s">
        <v>392</v>
      </c>
      <c r="Q32" s="168" t="s">
        <v>392</v>
      </c>
      <c r="R32" s="168" t="s">
        <v>392</v>
      </c>
      <c r="S32" s="168" t="s">
        <v>392</v>
      </c>
      <c r="T32" s="168" t="s">
        <v>392</v>
      </c>
      <c r="U32" s="552">
        <v>386</v>
      </c>
      <c r="V32" s="552">
        <v>128</v>
      </c>
      <c r="W32" s="552">
        <v>424</v>
      </c>
      <c r="X32" s="552">
        <v>11650</v>
      </c>
      <c r="Y32" s="552">
        <v>326</v>
      </c>
      <c r="Z32" s="552">
        <v>333</v>
      </c>
      <c r="AA32" s="552">
        <v>386</v>
      </c>
      <c r="AB32" s="552">
        <v>279</v>
      </c>
      <c r="AC32" s="552">
        <v>224</v>
      </c>
      <c r="AD32" s="552">
        <v>108</v>
      </c>
      <c r="AE32" s="552">
        <v>248</v>
      </c>
      <c r="AF32" s="552">
        <v>113</v>
      </c>
      <c r="AG32" s="552">
        <v>185</v>
      </c>
      <c r="AH32" s="552">
        <v>258</v>
      </c>
      <c r="AI32" s="590">
        <v>274</v>
      </c>
    </row>
    <row r="33" spans="1:35">
      <c r="A33" s="450">
        <v>2030221500</v>
      </c>
      <c r="B33" s="451" t="s">
        <v>4188</v>
      </c>
      <c r="C33" s="451" t="s">
        <v>9</v>
      </c>
      <c r="D33" s="451" t="s">
        <v>3738</v>
      </c>
      <c r="E33" s="168" t="s">
        <v>392</v>
      </c>
      <c r="F33" s="168" t="s">
        <v>392</v>
      </c>
      <c r="G33" s="168" t="s">
        <v>392</v>
      </c>
      <c r="H33" s="168" t="s">
        <v>392</v>
      </c>
      <c r="I33" s="168" t="s">
        <v>392</v>
      </c>
      <c r="J33" s="168" t="s">
        <v>392</v>
      </c>
      <c r="K33" s="168" t="s">
        <v>392</v>
      </c>
      <c r="L33" s="168" t="s">
        <v>392</v>
      </c>
      <c r="M33" s="168" t="s">
        <v>392</v>
      </c>
      <c r="N33" s="168" t="s">
        <v>392</v>
      </c>
      <c r="O33" s="168" t="s">
        <v>392</v>
      </c>
      <c r="P33" s="168" t="s">
        <v>392</v>
      </c>
      <c r="Q33" s="168" t="s">
        <v>392</v>
      </c>
      <c r="R33" s="168" t="s">
        <v>392</v>
      </c>
      <c r="S33" s="168" t="s">
        <v>392</v>
      </c>
      <c r="T33" s="168" t="s">
        <v>392</v>
      </c>
      <c r="U33" s="552">
        <v>0</v>
      </c>
      <c r="V33" s="552">
        <v>638</v>
      </c>
      <c r="W33" s="552">
        <v>344</v>
      </c>
      <c r="X33" s="552">
        <v>105</v>
      </c>
      <c r="Y33" s="552">
        <v>160</v>
      </c>
      <c r="Z33" s="552">
        <v>0</v>
      </c>
      <c r="AA33" s="552">
        <v>475</v>
      </c>
      <c r="AB33" s="552">
        <v>100</v>
      </c>
      <c r="AC33" s="552">
        <v>0</v>
      </c>
      <c r="AD33" s="552">
        <v>0</v>
      </c>
      <c r="AE33" s="552">
        <v>0</v>
      </c>
      <c r="AF33" s="552">
        <v>0</v>
      </c>
      <c r="AG33" s="552">
        <v>0</v>
      </c>
      <c r="AH33" s="552">
        <v>0</v>
      </c>
      <c r="AI33" s="590">
        <v>0</v>
      </c>
    </row>
    <row r="34" spans="1:35">
      <c r="A34" s="450">
        <v>2030225300</v>
      </c>
      <c r="B34" s="451" t="s">
        <v>4296</v>
      </c>
      <c r="C34" s="451" t="s">
        <v>9</v>
      </c>
      <c r="D34" s="451" t="s">
        <v>3738</v>
      </c>
      <c r="E34" s="168" t="s">
        <v>392</v>
      </c>
      <c r="F34" s="168" t="s">
        <v>392</v>
      </c>
      <c r="G34" s="168" t="s">
        <v>392</v>
      </c>
      <c r="H34" s="168" t="s">
        <v>392</v>
      </c>
      <c r="I34" s="168" t="s">
        <v>392</v>
      </c>
      <c r="J34" s="168" t="s">
        <v>392</v>
      </c>
      <c r="K34" s="168" t="s">
        <v>392</v>
      </c>
      <c r="L34" s="168" t="s">
        <v>392</v>
      </c>
      <c r="M34" s="168" t="s">
        <v>392</v>
      </c>
      <c r="N34" s="168" t="s">
        <v>392</v>
      </c>
      <c r="O34" s="168" t="s">
        <v>392</v>
      </c>
      <c r="P34" s="168" t="s">
        <v>392</v>
      </c>
      <c r="Q34" s="168" t="s">
        <v>392</v>
      </c>
      <c r="R34" s="168" t="s">
        <v>392</v>
      </c>
      <c r="S34" s="168" t="s">
        <v>392</v>
      </c>
      <c r="T34" s="168" t="s">
        <v>392</v>
      </c>
      <c r="U34" s="552">
        <v>1457918</v>
      </c>
      <c r="V34" s="552">
        <v>1284899</v>
      </c>
      <c r="W34" s="552">
        <v>1722945</v>
      </c>
      <c r="X34" s="552">
        <v>1368290</v>
      </c>
      <c r="Y34" s="552">
        <v>787378</v>
      </c>
      <c r="Z34" s="552">
        <v>558715</v>
      </c>
      <c r="AA34" s="552">
        <v>534300</v>
      </c>
      <c r="AB34" s="552">
        <v>425960</v>
      </c>
      <c r="AC34" s="552">
        <v>303627</v>
      </c>
      <c r="AD34" s="552">
        <v>182707</v>
      </c>
      <c r="AE34" s="552">
        <v>1750321</v>
      </c>
      <c r="AF34" s="552">
        <v>13649</v>
      </c>
      <c r="AG34" s="552">
        <v>20213</v>
      </c>
      <c r="AH34" s="552">
        <v>14007</v>
      </c>
      <c r="AI34" s="590">
        <v>16625</v>
      </c>
    </row>
    <row r="35" spans="1:35">
      <c r="A35" s="450">
        <v>2030225500</v>
      </c>
      <c r="B35" s="451" t="s">
        <v>4297</v>
      </c>
      <c r="C35" s="451" t="s">
        <v>9</v>
      </c>
      <c r="D35" s="451" t="s">
        <v>3738</v>
      </c>
      <c r="E35" s="168" t="s">
        <v>392</v>
      </c>
      <c r="F35" s="168" t="s">
        <v>392</v>
      </c>
      <c r="G35" s="168" t="s">
        <v>392</v>
      </c>
      <c r="H35" s="168" t="s">
        <v>392</v>
      </c>
      <c r="I35" s="168" t="s">
        <v>392</v>
      </c>
      <c r="J35" s="168" t="s">
        <v>392</v>
      </c>
      <c r="K35" s="168" t="s">
        <v>392</v>
      </c>
      <c r="L35" s="168" t="s">
        <v>392</v>
      </c>
      <c r="M35" s="168" t="s">
        <v>392</v>
      </c>
      <c r="N35" s="168" t="s">
        <v>392</v>
      </c>
      <c r="O35" s="168" t="s">
        <v>392</v>
      </c>
      <c r="P35" s="168" t="s">
        <v>392</v>
      </c>
      <c r="Q35" s="168" t="s">
        <v>392</v>
      </c>
      <c r="R35" s="168" t="s">
        <v>392</v>
      </c>
      <c r="S35" s="168" t="s">
        <v>392</v>
      </c>
      <c r="T35" s="168" t="s">
        <v>392</v>
      </c>
      <c r="U35" s="552">
        <v>2080786</v>
      </c>
      <c r="V35" s="552">
        <v>2823923</v>
      </c>
      <c r="W35" s="552">
        <v>2743794</v>
      </c>
      <c r="X35" s="552">
        <v>3192683</v>
      </c>
      <c r="Y35" s="552">
        <v>1630982</v>
      </c>
      <c r="Z35" s="552">
        <v>1457995</v>
      </c>
      <c r="AA35" s="552">
        <v>634805</v>
      </c>
      <c r="AB35" s="552">
        <v>751999</v>
      </c>
      <c r="AC35" s="552">
        <v>1099738</v>
      </c>
      <c r="AD35" s="552">
        <v>951711</v>
      </c>
      <c r="AE35" s="552">
        <v>913826</v>
      </c>
      <c r="AF35" s="552">
        <v>789037</v>
      </c>
      <c r="AG35" s="552">
        <v>824627</v>
      </c>
      <c r="AH35" s="552">
        <v>1053286</v>
      </c>
      <c r="AI35" s="590">
        <v>1115781</v>
      </c>
    </row>
    <row r="36" spans="1:35">
      <c r="A36" s="450">
        <v>2041100000</v>
      </c>
      <c r="B36" s="451" t="s">
        <v>4298</v>
      </c>
      <c r="C36" s="451" t="s">
        <v>9</v>
      </c>
      <c r="D36" s="451" t="s">
        <v>3738</v>
      </c>
      <c r="E36" s="168" t="s">
        <v>392</v>
      </c>
      <c r="F36" s="168" t="s">
        <v>392</v>
      </c>
      <c r="G36" s="168" t="s">
        <v>392</v>
      </c>
      <c r="H36" s="168" t="s">
        <v>392</v>
      </c>
      <c r="I36" s="168" t="s">
        <v>392</v>
      </c>
      <c r="J36" s="168" t="s">
        <v>392</v>
      </c>
      <c r="K36" s="168" t="s">
        <v>392</v>
      </c>
      <c r="L36" s="168" t="s">
        <v>392</v>
      </c>
      <c r="M36" s="168" t="s">
        <v>392</v>
      </c>
      <c r="N36" s="168" t="s">
        <v>392</v>
      </c>
      <c r="O36" s="168" t="s">
        <v>392</v>
      </c>
      <c r="P36" s="168" t="s">
        <v>392</v>
      </c>
      <c r="Q36" s="168" t="s">
        <v>392</v>
      </c>
      <c r="R36" s="168" t="s">
        <v>392</v>
      </c>
      <c r="S36" s="168" t="s">
        <v>392</v>
      </c>
      <c r="T36" s="168" t="s">
        <v>392</v>
      </c>
      <c r="U36" s="552">
        <v>0</v>
      </c>
      <c r="V36" s="552">
        <v>0</v>
      </c>
      <c r="W36" s="552">
        <v>51220</v>
      </c>
      <c r="X36" s="552">
        <v>1750470</v>
      </c>
      <c r="Y36" s="552">
        <v>1256220</v>
      </c>
      <c r="Z36" s="552">
        <v>10971822</v>
      </c>
      <c r="AA36" s="552">
        <v>1429992</v>
      </c>
      <c r="AB36" s="552">
        <v>2192948</v>
      </c>
      <c r="AC36" s="552">
        <v>2053565</v>
      </c>
      <c r="AD36" s="552">
        <v>2274680</v>
      </c>
      <c r="AE36" s="552">
        <v>2965750</v>
      </c>
      <c r="AF36" s="552">
        <v>2280210</v>
      </c>
      <c r="AG36" s="552">
        <v>0</v>
      </c>
      <c r="AH36" s="552">
        <v>4973080</v>
      </c>
      <c r="AI36" s="590">
        <v>5423490</v>
      </c>
    </row>
    <row r="37" spans="1:35">
      <c r="A37" s="450">
        <v>2041209000</v>
      </c>
      <c r="B37" s="451" t="s">
        <v>4299</v>
      </c>
      <c r="C37" s="451" t="s">
        <v>9</v>
      </c>
      <c r="D37" s="451" t="s">
        <v>3735</v>
      </c>
      <c r="E37" s="451" t="s">
        <v>4052</v>
      </c>
      <c r="F37" s="168" t="s">
        <v>392</v>
      </c>
      <c r="G37" s="168" t="s">
        <v>392</v>
      </c>
      <c r="H37" s="168" t="s">
        <v>392</v>
      </c>
      <c r="I37" s="168" t="s">
        <v>392</v>
      </c>
      <c r="J37" s="168" t="s">
        <v>392</v>
      </c>
      <c r="K37" s="168" t="s">
        <v>392</v>
      </c>
      <c r="L37" s="168" t="s">
        <v>392</v>
      </c>
      <c r="M37" s="168" t="s">
        <v>392</v>
      </c>
      <c r="N37" s="168" t="s">
        <v>392</v>
      </c>
      <c r="O37" s="168" t="s">
        <v>392</v>
      </c>
      <c r="P37" s="168" t="s">
        <v>392</v>
      </c>
      <c r="Q37" s="168" t="s">
        <v>392</v>
      </c>
      <c r="R37" s="168" t="s">
        <v>392</v>
      </c>
      <c r="S37" s="168" t="s">
        <v>392</v>
      </c>
      <c r="T37" s="168" t="s">
        <v>392</v>
      </c>
      <c r="U37" s="552">
        <v>0</v>
      </c>
      <c r="V37" s="552">
        <v>0</v>
      </c>
      <c r="W37" s="552">
        <v>0</v>
      </c>
      <c r="X37" s="552">
        <v>0</v>
      </c>
      <c r="Y37" s="552">
        <v>0</v>
      </c>
      <c r="Z37" s="552">
        <v>0</v>
      </c>
      <c r="AA37" s="552">
        <v>0</v>
      </c>
      <c r="AB37" s="552">
        <v>0</v>
      </c>
      <c r="AC37" s="552">
        <v>0</v>
      </c>
      <c r="AD37" s="552">
        <v>0</v>
      </c>
      <c r="AE37" s="552">
        <v>274118</v>
      </c>
      <c r="AF37" s="552">
        <v>195635</v>
      </c>
      <c r="AG37" s="552">
        <v>439594</v>
      </c>
      <c r="AH37" s="552">
        <v>437428</v>
      </c>
      <c r="AI37" s="590">
        <v>528006</v>
      </c>
    </row>
    <row r="38" spans="1:35">
      <c r="A38" s="450">
        <v>2041312000</v>
      </c>
      <c r="B38" s="451" t="s">
        <v>4300</v>
      </c>
      <c r="C38" s="451" t="s">
        <v>9</v>
      </c>
      <c r="D38" s="451" t="s">
        <v>3735</v>
      </c>
      <c r="E38" s="451" t="s">
        <v>4052</v>
      </c>
      <c r="F38" s="168" t="s">
        <v>392</v>
      </c>
      <c r="G38" s="168" t="s">
        <v>392</v>
      </c>
      <c r="H38" s="168" t="s">
        <v>392</v>
      </c>
      <c r="I38" s="168" t="s">
        <v>392</v>
      </c>
      <c r="J38" s="168" t="s">
        <v>392</v>
      </c>
      <c r="K38" s="168" t="s">
        <v>392</v>
      </c>
      <c r="L38" s="168" t="s">
        <v>392</v>
      </c>
      <c r="M38" s="168" t="s">
        <v>392</v>
      </c>
      <c r="N38" s="168" t="s">
        <v>392</v>
      </c>
      <c r="O38" s="168" t="s">
        <v>392</v>
      </c>
      <c r="P38" s="168" t="s">
        <v>392</v>
      </c>
      <c r="Q38" s="168" t="s">
        <v>392</v>
      </c>
      <c r="R38" s="168" t="s">
        <v>392</v>
      </c>
      <c r="S38" s="168" t="s">
        <v>392</v>
      </c>
      <c r="T38" s="168" t="s">
        <v>392</v>
      </c>
      <c r="U38" s="552">
        <v>1078923</v>
      </c>
      <c r="V38" s="552">
        <v>939369</v>
      </c>
      <c r="W38" s="552">
        <v>966031</v>
      </c>
      <c r="X38" s="552">
        <v>1223550</v>
      </c>
      <c r="Y38" s="552">
        <v>1158858</v>
      </c>
      <c r="Z38" s="552">
        <v>1328900</v>
      </c>
      <c r="AA38" s="552">
        <v>1188319</v>
      </c>
      <c r="AB38" s="552">
        <v>1305980</v>
      </c>
      <c r="AC38" s="552">
        <v>1187014</v>
      </c>
      <c r="AD38" s="552">
        <v>1407665</v>
      </c>
      <c r="AE38" s="552">
        <v>1233116</v>
      </c>
      <c r="AF38" s="552">
        <v>1114960</v>
      </c>
      <c r="AG38" s="552">
        <v>1147089</v>
      </c>
      <c r="AH38" s="552">
        <v>972178</v>
      </c>
      <c r="AI38" s="590">
        <v>602484</v>
      </c>
    </row>
    <row r="39" spans="1:35">
      <c r="A39" s="450">
        <v>2041315000</v>
      </c>
      <c r="B39" s="451" t="s">
        <v>4301</v>
      </c>
      <c r="C39" s="451" t="s">
        <v>9</v>
      </c>
      <c r="D39" s="451" t="s">
        <v>3735</v>
      </c>
      <c r="E39" s="451" t="s">
        <v>4052</v>
      </c>
      <c r="F39" s="168" t="s">
        <v>392</v>
      </c>
      <c r="G39" s="168" t="s">
        <v>392</v>
      </c>
      <c r="H39" s="168" t="s">
        <v>392</v>
      </c>
      <c r="I39" s="168" t="s">
        <v>392</v>
      </c>
      <c r="J39" s="168" t="s">
        <v>392</v>
      </c>
      <c r="K39" s="168" t="s">
        <v>392</v>
      </c>
      <c r="L39" s="168" t="s">
        <v>392</v>
      </c>
      <c r="M39" s="168" t="s">
        <v>392</v>
      </c>
      <c r="N39" s="168" t="s">
        <v>392</v>
      </c>
      <c r="O39" s="168" t="s">
        <v>392</v>
      </c>
      <c r="P39" s="168" t="s">
        <v>392</v>
      </c>
      <c r="Q39" s="168" t="s">
        <v>392</v>
      </c>
      <c r="R39" s="168" t="s">
        <v>392</v>
      </c>
      <c r="S39" s="168" t="s">
        <v>392</v>
      </c>
      <c r="T39" s="168" t="s">
        <v>392</v>
      </c>
      <c r="U39" s="552">
        <v>0</v>
      </c>
      <c r="V39" s="552">
        <v>0</v>
      </c>
      <c r="W39" s="552">
        <v>0</v>
      </c>
      <c r="X39" s="552">
        <v>0</v>
      </c>
      <c r="Y39" s="552">
        <v>1000</v>
      </c>
      <c r="Z39" s="552">
        <v>9549</v>
      </c>
      <c r="AA39" s="552">
        <v>15895</v>
      </c>
      <c r="AB39" s="552">
        <v>25525</v>
      </c>
      <c r="AC39" s="552">
        <v>26939</v>
      </c>
      <c r="AD39" s="552">
        <v>29746</v>
      </c>
      <c r="AE39" s="552">
        <v>29021</v>
      </c>
      <c r="AF39" s="552">
        <v>31201</v>
      </c>
      <c r="AG39" s="552">
        <v>17444</v>
      </c>
      <c r="AH39" s="552">
        <v>15262</v>
      </c>
      <c r="AI39" s="590">
        <v>18130</v>
      </c>
    </row>
    <row r="40" spans="1:35">
      <c r="A40" s="450">
        <v>2041318000</v>
      </c>
      <c r="B40" s="451" t="s">
        <v>4302</v>
      </c>
      <c r="C40" s="451" t="s">
        <v>9</v>
      </c>
      <c r="D40" s="451" t="s">
        <v>3735</v>
      </c>
      <c r="E40" s="451" t="s">
        <v>4052</v>
      </c>
      <c r="F40" s="168" t="s">
        <v>392</v>
      </c>
      <c r="G40" s="168" t="s">
        <v>392</v>
      </c>
      <c r="H40" s="168" t="s">
        <v>392</v>
      </c>
      <c r="I40" s="168" t="s">
        <v>392</v>
      </c>
      <c r="J40" s="168" t="s">
        <v>392</v>
      </c>
      <c r="K40" s="168" t="s">
        <v>392</v>
      </c>
      <c r="L40" s="168" t="s">
        <v>392</v>
      </c>
      <c r="M40" s="168" t="s">
        <v>392</v>
      </c>
      <c r="N40" s="168" t="s">
        <v>392</v>
      </c>
      <c r="O40" s="168" t="s">
        <v>392</v>
      </c>
      <c r="P40" s="168" t="s">
        <v>392</v>
      </c>
      <c r="Q40" s="168" t="s">
        <v>392</v>
      </c>
      <c r="R40" s="168" t="s">
        <v>392</v>
      </c>
      <c r="S40" s="168" t="s">
        <v>392</v>
      </c>
      <c r="T40" s="168" t="s">
        <v>392</v>
      </c>
      <c r="U40" s="552">
        <v>199287</v>
      </c>
      <c r="V40" s="552">
        <v>272656</v>
      </c>
      <c r="W40" s="552">
        <v>717615</v>
      </c>
      <c r="X40" s="552">
        <v>601647</v>
      </c>
      <c r="Y40" s="552">
        <v>559596</v>
      </c>
      <c r="Z40" s="552">
        <v>614187</v>
      </c>
      <c r="AA40" s="552">
        <v>884230</v>
      </c>
      <c r="AB40" s="552">
        <v>854515</v>
      </c>
      <c r="AC40" s="552">
        <v>808674</v>
      </c>
      <c r="AD40" s="552">
        <v>793034</v>
      </c>
      <c r="AE40" s="552">
        <v>1019321</v>
      </c>
      <c r="AF40" s="552">
        <v>952769</v>
      </c>
      <c r="AG40" s="552">
        <v>913402</v>
      </c>
      <c r="AH40" s="552">
        <v>903810</v>
      </c>
      <c r="AI40" s="590">
        <v>777434</v>
      </c>
    </row>
    <row r="41" spans="1:35">
      <c r="A41" s="450">
        <v>2041324000</v>
      </c>
      <c r="B41" s="451" t="s">
        <v>4303</v>
      </c>
      <c r="C41" s="451" t="s">
        <v>9</v>
      </c>
      <c r="D41" s="451" t="s">
        <v>3737</v>
      </c>
      <c r="E41" s="168" t="s">
        <v>392</v>
      </c>
      <c r="F41" s="168" t="s">
        <v>392</v>
      </c>
      <c r="G41" s="168" t="s">
        <v>392</v>
      </c>
      <c r="H41" s="168" t="s">
        <v>392</v>
      </c>
      <c r="I41" s="168" t="s">
        <v>392</v>
      </c>
      <c r="J41" s="168" t="s">
        <v>392</v>
      </c>
      <c r="K41" s="168" t="s">
        <v>392</v>
      </c>
      <c r="L41" s="168" t="s">
        <v>392</v>
      </c>
      <c r="M41" s="168" t="s">
        <v>392</v>
      </c>
      <c r="N41" s="168" t="s">
        <v>392</v>
      </c>
      <c r="O41" s="168" t="s">
        <v>392</v>
      </c>
      <c r="P41" s="168" t="s">
        <v>392</v>
      </c>
      <c r="Q41" s="168" t="s">
        <v>392</v>
      </c>
      <c r="R41" s="168" t="s">
        <v>392</v>
      </c>
      <c r="S41" s="168" t="s">
        <v>392</v>
      </c>
      <c r="T41" s="168" t="s">
        <v>392</v>
      </c>
      <c r="U41" s="552">
        <v>250</v>
      </c>
      <c r="V41" s="552">
        <v>74492</v>
      </c>
      <c r="W41" s="552">
        <v>6899</v>
      </c>
      <c r="X41" s="552">
        <v>33</v>
      </c>
      <c r="Y41" s="552">
        <v>43</v>
      </c>
      <c r="Z41" s="552">
        <v>0</v>
      </c>
      <c r="AA41" s="552">
        <v>16</v>
      </c>
      <c r="AB41" s="552">
        <v>68</v>
      </c>
      <c r="AC41" s="552">
        <v>53</v>
      </c>
      <c r="AD41" s="552">
        <v>15459</v>
      </c>
      <c r="AE41" s="552">
        <v>109026</v>
      </c>
      <c r="AF41" s="552">
        <v>65267</v>
      </c>
      <c r="AG41" s="552">
        <v>78132</v>
      </c>
      <c r="AH41" s="552">
        <v>254234</v>
      </c>
      <c r="AI41" s="590">
        <v>213728</v>
      </c>
    </row>
    <row r="42" spans="1:35">
      <c r="A42" s="450">
        <v>2041325000</v>
      </c>
      <c r="B42" s="451" t="s">
        <v>4304</v>
      </c>
      <c r="C42" s="451" t="s">
        <v>9</v>
      </c>
      <c r="D42" s="451" t="s">
        <v>3737</v>
      </c>
      <c r="E42" s="168" t="s">
        <v>392</v>
      </c>
      <c r="F42" s="168" t="s">
        <v>392</v>
      </c>
      <c r="G42" s="168" t="s">
        <v>392</v>
      </c>
      <c r="H42" s="168" t="s">
        <v>392</v>
      </c>
      <c r="I42" s="168" t="s">
        <v>392</v>
      </c>
      <c r="J42" s="168" t="s">
        <v>392</v>
      </c>
      <c r="K42" s="168" t="s">
        <v>392</v>
      </c>
      <c r="L42" s="168" t="s">
        <v>392</v>
      </c>
      <c r="M42" s="168" t="s">
        <v>392</v>
      </c>
      <c r="N42" s="168" t="s">
        <v>392</v>
      </c>
      <c r="O42" s="168" t="s">
        <v>392</v>
      </c>
      <c r="P42" s="168" t="s">
        <v>392</v>
      </c>
      <c r="Q42" s="168" t="s">
        <v>392</v>
      </c>
      <c r="R42" s="168" t="s">
        <v>392</v>
      </c>
      <c r="S42" s="168" t="s">
        <v>392</v>
      </c>
      <c r="T42" s="168" t="s">
        <v>392</v>
      </c>
      <c r="U42" s="552">
        <v>5474558</v>
      </c>
      <c r="V42" s="552">
        <v>5282748</v>
      </c>
      <c r="W42" s="552">
        <v>7698117</v>
      </c>
      <c r="X42" s="552">
        <v>6536153</v>
      </c>
      <c r="Y42" s="552">
        <v>6438105</v>
      </c>
      <c r="Z42" s="552">
        <v>7316583</v>
      </c>
      <c r="AA42" s="552">
        <v>7442279</v>
      </c>
      <c r="AB42" s="552">
        <v>6780947</v>
      </c>
      <c r="AC42" s="552">
        <v>7140656</v>
      </c>
      <c r="AD42" s="552">
        <v>7035878</v>
      </c>
      <c r="AE42" s="552">
        <v>7039487</v>
      </c>
      <c r="AF42" s="552">
        <v>7461996</v>
      </c>
      <c r="AG42" s="552">
        <v>6624971</v>
      </c>
      <c r="AH42" s="552">
        <v>6713243</v>
      </c>
      <c r="AI42" s="590">
        <v>7437148</v>
      </c>
    </row>
    <row r="43" spans="1:35">
      <c r="A43" s="450">
        <v>2041326000</v>
      </c>
      <c r="B43" s="451" t="s">
        <v>4305</v>
      </c>
      <c r="C43" s="451" t="s">
        <v>9</v>
      </c>
      <c r="D43" s="451" t="s">
        <v>3735</v>
      </c>
      <c r="E43" s="451" t="s">
        <v>4052</v>
      </c>
      <c r="F43" s="168" t="s">
        <v>392</v>
      </c>
      <c r="G43" s="168" t="s">
        <v>392</v>
      </c>
      <c r="H43" s="168" t="s">
        <v>392</v>
      </c>
      <c r="I43" s="168" t="s">
        <v>392</v>
      </c>
      <c r="J43" s="168" t="s">
        <v>392</v>
      </c>
      <c r="K43" s="168" t="s">
        <v>392</v>
      </c>
      <c r="L43" s="168" t="s">
        <v>392</v>
      </c>
      <c r="M43" s="168" t="s">
        <v>392</v>
      </c>
      <c r="N43" s="168" t="s">
        <v>392</v>
      </c>
      <c r="O43" s="168" t="s">
        <v>392</v>
      </c>
      <c r="P43" s="168" t="s">
        <v>392</v>
      </c>
      <c r="Q43" s="168" t="s">
        <v>392</v>
      </c>
      <c r="R43" s="168" t="s">
        <v>392</v>
      </c>
      <c r="S43" s="168" t="s">
        <v>392</v>
      </c>
      <c r="T43" s="168" t="s">
        <v>392</v>
      </c>
      <c r="U43" s="552">
        <v>0</v>
      </c>
      <c r="V43" s="552">
        <v>0</v>
      </c>
      <c r="W43" s="552">
        <v>17013</v>
      </c>
      <c r="X43" s="552">
        <v>0</v>
      </c>
      <c r="Y43" s="552">
        <v>0</v>
      </c>
      <c r="Z43" s="552">
        <v>0</v>
      </c>
      <c r="AA43" s="552">
        <v>0</v>
      </c>
      <c r="AB43" s="552">
        <v>0</v>
      </c>
      <c r="AC43" s="552">
        <v>0</v>
      </c>
      <c r="AD43" s="552">
        <v>0</v>
      </c>
      <c r="AE43" s="552">
        <v>0</v>
      </c>
      <c r="AF43" s="552">
        <v>0</v>
      </c>
      <c r="AG43" s="552">
        <v>1809863</v>
      </c>
      <c r="AH43" s="552">
        <v>0</v>
      </c>
      <c r="AI43" s="590">
        <v>0</v>
      </c>
    </row>
    <row r="44" spans="1:35">
      <c r="A44" s="450">
        <v>2041327000</v>
      </c>
      <c r="B44" s="451" t="s">
        <v>4306</v>
      </c>
      <c r="C44" s="451" t="s">
        <v>9</v>
      </c>
      <c r="D44" s="451" t="s">
        <v>3737</v>
      </c>
      <c r="E44" s="168" t="s">
        <v>392</v>
      </c>
      <c r="F44" s="168" t="s">
        <v>392</v>
      </c>
      <c r="G44" s="168" t="s">
        <v>392</v>
      </c>
      <c r="H44" s="168" t="s">
        <v>392</v>
      </c>
      <c r="I44" s="168" t="s">
        <v>392</v>
      </c>
      <c r="J44" s="168" t="s">
        <v>392</v>
      </c>
      <c r="K44" s="168" t="s">
        <v>392</v>
      </c>
      <c r="L44" s="168" t="s">
        <v>392</v>
      </c>
      <c r="M44" s="168" t="s">
        <v>392</v>
      </c>
      <c r="N44" s="168" t="s">
        <v>392</v>
      </c>
      <c r="O44" s="168" t="s">
        <v>392</v>
      </c>
      <c r="P44" s="168" t="s">
        <v>392</v>
      </c>
      <c r="Q44" s="168" t="s">
        <v>392</v>
      </c>
      <c r="R44" s="168" t="s">
        <v>392</v>
      </c>
      <c r="S44" s="168" t="s">
        <v>392</v>
      </c>
      <c r="T44" s="168" t="s">
        <v>392</v>
      </c>
      <c r="U44" s="552">
        <v>532467</v>
      </c>
      <c r="V44" s="552">
        <v>547492</v>
      </c>
      <c r="W44" s="552">
        <v>745057</v>
      </c>
      <c r="X44" s="552">
        <v>763111</v>
      </c>
      <c r="Y44" s="552">
        <v>617738</v>
      </c>
      <c r="Z44" s="552">
        <v>777839</v>
      </c>
      <c r="AA44" s="552">
        <v>886128</v>
      </c>
      <c r="AB44" s="552">
        <v>845115</v>
      </c>
      <c r="AC44" s="552">
        <v>2618596</v>
      </c>
      <c r="AD44" s="552">
        <v>3408787</v>
      </c>
      <c r="AE44" s="552">
        <v>3538387</v>
      </c>
      <c r="AF44" s="552">
        <v>3528661</v>
      </c>
      <c r="AG44" s="552">
        <v>3523738</v>
      </c>
      <c r="AH44" s="552">
        <v>4917790</v>
      </c>
      <c r="AI44" s="590">
        <v>5473512</v>
      </c>
    </row>
    <row r="45" spans="1:35">
      <c r="A45" s="450">
        <v>2041410000</v>
      </c>
      <c r="B45" s="451" t="s">
        <v>4307</v>
      </c>
      <c r="C45" s="451" t="s">
        <v>3741</v>
      </c>
      <c r="D45" s="451" t="s">
        <v>3737</v>
      </c>
      <c r="E45" s="168" t="s">
        <v>392</v>
      </c>
      <c r="F45" s="168" t="s">
        <v>392</v>
      </c>
      <c r="G45" s="168" t="s">
        <v>392</v>
      </c>
      <c r="H45" s="168" t="s">
        <v>392</v>
      </c>
      <c r="I45" s="168" t="s">
        <v>392</v>
      </c>
      <c r="J45" s="168" t="s">
        <v>392</v>
      </c>
      <c r="K45" s="168" t="s">
        <v>392</v>
      </c>
      <c r="L45" s="168" t="s">
        <v>392</v>
      </c>
      <c r="M45" s="168" t="s">
        <v>392</v>
      </c>
      <c r="N45" s="168" t="s">
        <v>392</v>
      </c>
      <c r="O45" s="168" t="s">
        <v>392</v>
      </c>
      <c r="P45" s="168" t="s">
        <v>392</v>
      </c>
      <c r="Q45" s="168" t="s">
        <v>392</v>
      </c>
      <c r="R45" s="168" t="s">
        <v>392</v>
      </c>
      <c r="S45" s="168" t="s">
        <v>392</v>
      </c>
      <c r="T45" s="168" t="s">
        <v>392</v>
      </c>
      <c r="U45" s="552">
        <v>0</v>
      </c>
      <c r="V45" s="552">
        <v>0</v>
      </c>
      <c r="W45" s="552">
        <v>0</v>
      </c>
      <c r="X45" s="552">
        <v>0</v>
      </c>
      <c r="Y45" s="552">
        <v>0</v>
      </c>
      <c r="Z45" s="552">
        <v>0</v>
      </c>
      <c r="AA45" s="552">
        <v>0</v>
      </c>
      <c r="AB45" s="552">
        <v>0</v>
      </c>
      <c r="AC45" s="552">
        <v>0</v>
      </c>
      <c r="AD45" s="552">
        <v>0</v>
      </c>
      <c r="AE45" s="552">
        <v>0</v>
      </c>
      <c r="AF45" s="552">
        <v>0</v>
      </c>
      <c r="AG45" s="552">
        <v>0</v>
      </c>
      <c r="AH45" s="552">
        <v>0</v>
      </c>
      <c r="AI45" s="590">
        <v>0</v>
      </c>
    </row>
    <row r="46" spans="1:35">
      <c r="A46" s="450">
        <v>2041433000</v>
      </c>
      <c r="B46" s="451" t="s">
        <v>4308</v>
      </c>
      <c r="C46" s="451" t="s">
        <v>9</v>
      </c>
      <c r="D46" s="451" t="s">
        <v>3737</v>
      </c>
      <c r="E46" s="168" t="s">
        <v>392</v>
      </c>
      <c r="F46" s="168" t="s">
        <v>392</v>
      </c>
      <c r="G46" s="168" t="s">
        <v>392</v>
      </c>
      <c r="H46" s="168" t="s">
        <v>392</v>
      </c>
      <c r="I46" s="168" t="s">
        <v>392</v>
      </c>
      <c r="J46" s="168" t="s">
        <v>392</v>
      </c>
      <c r="K46" s="168" t="s">
        <v>392</v>
      </c>
      <c r="L46" s="168" t="s">
        <v>392</v>
      </c>
      <c r="M46" s="168" t="s">
        <v>392</v>
      </c>
      <c r="N46" s="168" t="s">
        <v>392</v>
      </c>
      <c r="O46" s="168" t="s">
        <v>392</v>
      </c>
      <c r="P46" s="168" t="s">
        <v>392</v>
      </c>
      <c r="Q46" s="168" t="s">
        <v>392</v>
      </c>
      <c r="R46" s="168" t="s">
        <v>392</v>
      </c>
      <c r="S46" s="168" t="s">
        <v>392</v>
      </c>
      <c r="T46" s="168" t="s">
        <v>392</v>
      </c>
      <c r="U46" s="552">
        <v>44425</v>
      </c>
      <c r="V46" s="552">
        <v>33306</v>
      </c>
      <c r="W46" s="552">
        <v>48857</v>
      </c>
      <c r="X46" s="552">
        <v>358592</v>
      </c>
      <c r="Y46" s="552">
        <v>120139</v>
      </c>
      <c r="Z46" s="552">
        <v>24166</v>
      </c>
      <c r="AA46" s="552">
        <v>19193</v>
      </c>
      <c r="AB46" s="552">
        <v>21349</v>
      </c>
      <c r="AC46" s="552">
        <v>19671</v>
      </c>
      <c r="AD46" s="552">
        <v>16725</v>
      </c>
      <c r="AE46" s="552">
        <v>14987</v>
      </c>
      <c r="AF46" s="552">
        <v>19340</v>
      </c>
      <c r="AG46" s="552">
        <v>17902</v>
      </c>
      <c r="AH46" s="552">
        <v>15147</v>
      </c>
      <c r="AI46" s="590">
        <v>11713</v>
      </c>
    </row>
    <row r="47" spans="1:35">
      <c r="A47" s="450">
        <v>2041435000</v>
      </c>
      <c r="B47" s="451" t="s">
        <v>4309</v>
      </c>
      <c r="C47" s="451" t="s">
        <v>9</v>
      </c>
      <c r="D47" s="451" t="s">
        <v>3738</v>
      </c>
      <c r="E47" s="168" t="s">
        <v>392</v>
      </c>
      <c r="F47" s="168" t="s">
        <v>392</v>
      </c>
      <c r="G47" s="168" t="s">
        <v>392</v>
      </c>
      <c r="H47" s="168" t="s">
        <v>392</v>
      </c>
      <c r="I47" s="168" t="s">
        <v>392</v>
      </c>
      <c r="J47" s="168" t="s">
        <v>392</v>
      </c>
      <c r="K47" s="168" t="s">
        <v>392</v>
      </c>
      <c r="L47" s="168" t="s">
        <v>392</v>
      </c>
      <c r="M47" s="168" t="s">
        <v>392</v>
      </c>
      <c r="N47" s="168" t="s">
        <v>392</v>
      </c>
      <c r="O47" s="168" t="s">
        <v>392</v>
      </c>
      <c r="P47" s="168" t="s">
        <v>392</v>
      </c>
      <c r="Q47" s="168" t="s">
        <v>392</v>
      </c>
      <c r="R47" s="168" t="s">
        <v>392</v>
      </c>
      <c r="S47" s="168" t="s">
        <v>392</v>
      </c>
      <c r="T47" s="168" t="s">
        <v>392</v>
      </c>
      <c r="U47" s="552">
        <v>73550</v>
      </c>
      <c r="V47" s="552">
        <v>82676</v>
      </c>
      <c r="W47" s="552">
        <v>100284</v>
      </c>
      <c r="X47" s="552">
        <v>74395</v>
      </c>
      <c r="Y47" s="552">
        <v>9003</v>
      </c>
      <c r="Z47" s="552">
        <v>9079</v>
      </c>
      <c r="AA47" s="552">
        <v>9414</v>
      </c>
      <c r="AB47" s="552">
        <v>9533</v>
      </c>
      <c r="AC47" s="552">
        <v>9134</v>
      </c>
      <c r="AD47" s="552">
        <v>9351</v>
      </c>
      <c r="AE47" s="552">
        <v>38277</v>
      </c>
      <c r="AF47" s="552">
        <v>45155</v>
      </c>
      <c r="AG47" s="552">
        <v>30653</v>
      </c>
      <c r="AH47" s="552">
        <v>25240</v>
      </c>
      <c r="AI47" s="590">
        <v>17089</v>
      </c>
    </row>
    <row r="48" spans="1:35">
      <c r="A48" s="450">
        <v>2041437000</v>
      </c>
      <c r="B48" s="451" t="s">
        <v>4310</v>
      </c>
      <c r="C48" s="451" t="s">
        <v>9</v>
      </c>
      <c r="D48" s="451" t="s">
        <v>3736</v>
      </c>
      <c r="E48" s="168" t="s">
        <v>392</v>
      </c>
      <c r="F48" s="168" t="s">
        <v>392</v>
      </c>
      <c r="G48" s="168" t="s">
        <v>392</v>
      </c>
      <c r="H48" s="168" t="s">
        <v>392</v>
      </c>
      <c r="I48" s="168" t="s">
        <v>392</v>
      </c>
      <c r="J48" s="168" t="s">
        <v>392</v>
      </c>
      <c r="K48" s="168" t="s">
        <v>392</v>
      </c>
      <c r="L48" s="168" t="s">
        <v>392</v>
      </c>
      <c r="M48" s="168" t="s">
        <v>392</v>
      </c>
      <c r="N48" s="168" t="s">
        <v>392</v>
      </c>
      <c r="O48" s="168" t="s">
        <v>392</v>
      </c>
      <c r="P48" s="168" t="s">
        <v>392</v>
      </c>
      <c r="Q48" s="168" t="s">
        <v>392</v>
      </c>
      <c r="R48" s="168" t="s">
        <v>392</v>
      </c>
      <c r="S48" s="168" t="s">
        <v>392</v>
      </c>
      <c r="T48" s="168" t="s">
        <v>392</v>
      </c>
      <c r="U48" s="552">
        <v>258979</v>
      </c>
      <c r="V48" s="552">
        <v>135780</v>
      </c>
      <c r="W48" s="552">
        <v>159734</v>
      </c>
      <c r="X48" s="552">
        <v>198020</v>
      </c>
      <c r="Y48" s="552">
        <v>215893</v>
      </c>
      <c r="Z48" s="552">
        <v>192028</v>
      </c>
      <c r="AA48" s="552">
        <v>223233</v>
      </c>
      <c r="AB48" s="552">
        <v>259034</v>
      </c>
      <c r="AC48" s="552">
        <v>288806</v>
      </c>
      <c r="AD48" s="552">
        <v>297491</v>
      </c>
      <c r="AE48" s="552">
        <v>304921</v>
      </c>
      <c r="AF48" s="552">
        <v>334728</v>
      </c>
      <c r="AG48" s="552">
        <v>380207</v>
      </c>
      <c r="AH48" s="552">
        <v>316882</v>
      </c>
      <c r="AI48" s="590">
        <v>302070</v>
      </c>
    </row>
    <row r="49" spans="1:35">
      <c r="A49" s="450">
        <v>2041438900</v>
      </c>
      <c r="B49" s="451" t="s">
        <v>4311</v>
      </c>
      <c r="C49" s="451" t="s">
        <v>9</v>
      </c>
      <c r="D49" s="451" t="s">
        <v>3737</v>
      </c>
      <c r="E49" s="168" t="s">
        <v>392</v>
      </c>
      <c r="F49" s="168" t="s">
        <v>392</v>
      </c>
      <c r="G49" s="168" t="s">
        <v>392</v>
      </c>
      <c r="H49" s="168" t="s">
        <v>392</v>
      </c>
      <c r="I49" s="168" t="s">
        <v>392</v>
      </c>
      <c r="J49" s="168" t="s">
        <v>392</v>
      </c>
      <c r="K49" s="168" t="s">
        <v>392</v>
      </c>
      <c r="L49" s="168" t="s">
        <v>392</v>
      </c>
      <c r="M49" s="168" t="s">
        <v>392</v>
      </c>
      <c r="N49" s="168" t="s">
        <v>392</v>
      </c>
      <c r="O49" s="168" t="s">
        <v>392</v>
      </c>
      <c r="P49" s="168" t="s">
        <v>392</v>
      </c>
      <c r="Q49" s="168" t="s">
        <v>392</v>
      </c>
      <c r="R49" s="168" t="s">
        <v>392</v>
      </c>
      <c r="S49" s="168" t="s">
        <v>392</v>
      </c>
      <c r="T49" s="168" t="s">
        <v>392</v>
      </c>
      <c r="U49" s="552">
        <v>0</v>
      </c>
      <c r="V49" s="552">
        <v>166700</v>
      </c>
      <c r="W49" s="552">
        <v>224779</v>
      </c>
      <c r="X49" s="552">
        <v>223400</v>
      </c>
      <c r="Y49" s="552">
        <v>1984392</v>
      </c>
      <c r="Z49" s="552">
        <v>2495364</v>
      </c>
      <c r="AA49" s="552">
        <v>3013256</v>
      </c>
      <c r="AB49" s="552">
        <v>4663100</v>
      </c>
      <c r="AC49" s="552">
        <v>5326373</v>
      </c>
      <c r="AD49" s="552">
        <v>10019223</v>
      </c>
      <c r="AE49" s="552">
        <v>5094496</v>
      </c>
      <c r="AF49" s="552">
        <v>5118076</v>
      </c>
      <c r="AG49" s="552">
        <v>6583384</v>
      </c>
      <c r="AH49" s="552">
        <v>7446681</v>
      </c>
      <c r="AI49" s="590">
        <v>8039776</v>
      </c>
    </row>
    <row r="50" spans="1:35">
      <c r="A50" s="450">
        <v>2041440000</v>
      </c>
      <c r="B50" s="451" t="s">
        <v>4312</v>
      </c>
      <c r="C50" s="451" t="s">
        <v>9</v>
      </c>
      <c r="D50" s="451" t="s">
        <v>3737</v>
      </c>
      <c r="E50" s="168" t="s">
        <v>392</v>
      </c>
      <c r="F50" s="168" t="s">
        <v>392</v>
      </c>
      <c r="G50" s="168" t="s">
        <v>392</v>
      </c>
      <c r="H50" s="168" t="s">
        <v>392</v>
      </c>
      <c r="I50" s="168" t="s">
        <v>392</v>
      </c>
      <c r="J50" s="168" t="s">
        <v>392</v>
      </c>
      <c r="K50" s="168" t="s">
        <v>392</v>
      </c>
      <c r="L50" s="168" t="s">
        <v>392</v>
      </c>
      <c r="M50" s="168" t="s">
        <v>392</v>
      </c>
      <c r="N50" s="168" t="s">
        <v>392</v>
      </c>
      <c r="O50" s="168" t="s">
        <v>392</v>
      </c>
      <c r="P50" s="168" t="s">
        <v>392</v>
      </c>
      <c r="Q50" s="168" t="s">
        <v>392</v>
      </c>
      <c r="R50" s="168" t="s">
        <v>392</v>
      </c>
      <c r="S50" s="168" t="s">
        <v>392</v>
      </c>
      <c r="T50" s="168" t="s">
        <v>392</v>
      </c>
      <c r="U50" s="552">
        <v>351306</v>
      </c>
      <c r="V50" s="552">
        <v>356072</v>
      </c>
      <c r="W50" s="552">
        <v>207625</v>
      </c>
      <c r="X50" s="552">
        <v>254272</v>
      </c>
      <c r="Y50" s="552">
        <v>345267</v>
      </c>
      <c r="Z50" s="552">
        <v>187925</v>
      </c>
      <c r="AA50" s="552">
        <v>229172</v>
      </c>
      <c r="AB50" s="552">
        <v>203409</v>
      </c>
      <c r="AC50" s="552">
        <v>160544</v>
      </c>
      <c r="AD50" s="552">
        <v>131014</v>
      </c>
      <c r="AE50" s="552">
        <v>270908</v>
      </c>
      <c r="AF50" s="552">
        <v>179305</v>
      </c>
      <c r="AG50" s="552">
        <v>22339182</v>
      </c>
      <c r="AH50" s="552">
        <v>63230</v>
      </c>
      <c r="AI50" s="590">
        <v>52024</v>
      </c>
    </row>
    <row r="51" spans="1:35">
      <c r="A51" s="450">
        <v>2042115000</v>
      </c>
      <c r="B51" s="451" t="s">
        <v>4313</v>
      </c>
      <c r="C51" s="451" t="s">
        <v>3742</v>
      </c>
      <c r="D51" s="451" t="s">
        <v>3735</v>
      </c>
      <c r="E51" s="451" t="s">
        <v>4052</v>
      </c>
      <c r="F51" s="168" t="s">
        <v>392</v>
      </c>
      <c r="G51" s="168" t="s">
        <v>392</v>
      </c>
      <c r="H51" s="168" t="s">
        <v>392</v>
      </c>
      <c r="I51" s="168" t="s">
        <v>392</v>
      </c>
      <c r="J51" s="168" t="s">
        <v>392</v>
      </c>
      <c r="K51" s="168" t="s">
        <v>392</v>
      </c>
      <c r="L51" s="168" t="s">
        <v>392</v>
      </c>
      <c r="M51" s="168" t="s">
        <v>392</v>
      </c>
      <c r="N51" s="168" t="s">
        <v>392</v>
      </c>
      <c r="O51" s="168" t="s">
        <v>392</v>
      </c>
      <c r="P51" s="168" t="s">
        <v>392</v>
      </c>
      <c r="Q51" s="168" t="s">
        <v>392</v>
      </c>
      <c r="R51" s="168" t="s">
        <v>392</v>
      </c>
      <c r="S51" s="168" t="s">
        <v>392</v>
      </c>
      <c r="T51" s="168" t="s">
        <v>392</v>
      </c>
      <c r="U51" s="552">
        <v>0</v>
      </c>
      <c r="V51" s="552">
        <v>0</v>
      </c>
      <c r="W51" s="552">
        <v>7950</v>
      </c>
      <c r="X51" s="552">
        <v>5599</v>
      </c>
      <c r="Y51" s="552">
        <v>260</v>
      </c>
      <c r="Z51" s="552">
        <v>292</v>
      </c>
      <c r="AA51" s="552">
        <v>227</v>
      </c>
      <c r="AB51" s="552">
        <v>123</v>
      </c>
      <c r="AC51" s="552">
        <v>97</v>
      </c>
      <c r="AD51" s="552">
        <v>69</v>
      </c>
      <c r="AE51" s="552">
        <v>79</v>
      </c>
      <c r="AF51" s="552">
        <v>59</v>
      </c>
      <c r="AG51" s="552">
        <v>6113</v>
      </c>
      <c r="AH51" s="552">
        <v>6024</v>
      </c>
      <c r="AI51" s="590">
        <v>5816</v>
      </c>
    </row>
    <row r="52" spans="1:35">
      <c r="A52" s="450">
        <v>2042117000</v>
      </c>
      <c r="B52" s="451" t="s">
        <v>4314</v>
      </c>
      <c r="C52" s="451" t="s">
        <v>3742</v>
      </c>
      <c r="D52" s="451" t="s">
        <v>3735</v>
      </c>
      <c r="E52" s="451" t="s">
        <v>4052</v>
      </c>
      <c r="F52" s="168" t="s">
        <v>392</v>
      </c>
      <c r="G52" s="168" t="s">
        <v>392</v>
      </c>
      <c r="H52" s="168" t="s">
        <v>392</v>
      </c>
      <c r="I52" s="168" t="s">
        <v>392</v>
      </c>
      <c r="J52" s="168" t="s">
        <v>392</v>
      </c>
      <c r="K52" s="168" t="s">
        <v>392</v>
      </c>
      <c r="L52" s="168" t="s">
        <v>392</v>
      </c>
      <c r="M52" s="168" t="s">
        <v>392</v>
      </c>
      <c r="N52" s="168" t="s">
        <v>392</v>
      </c>
      <c r="O52" s="168" t="s">
        <v>392</v>
      </c>
      <c r="P52" s="168" t="s">
        <v>392</v>
      </c>
      <c r="Q52" s="168" t="s">
        <v>392</v>
      </c>
      <c r="R52" s="168" t="s">
        <v>392</v>
      </c>
      <c r="S52" s="168" t="s">
        <v>392</v>
      </c>
      <c r="T52" s="168" t="s">
        <v>392</v>
      </c>
      <c r="U52" s="552">
        <v>32963</v>
      </c>
      <c r="V52" s="552">
        <v>0</v>
      </c>
      <c r="W52" s="552">
        <v>9535</v>
      </c>
      <c r="X52" s="552">
        <v>2267</v>
      </c>
      <c r="Y52" s="552">
        <v>727</v>
      </c>
      <c r="Z52" s="552">
        <v>760</v>
      </c>
      <c r="AA52" s="552">
        <v>1066</v>
      </c>
      <c r="AB52" s="552">
        <v>771</v>
      </c>
      <c r="AC52" s="552">
        <v>796</v>
      </c>
      <c r="AD52" s="552">
        <v>415</v>
      </c>
      <c r="AE52" s="552">
        <v>377</v>
      </c>
      <c r="AF52" s="552">
        <v>276</v>
      </c>
      <c r="AG52" s="552">
        <v>0</v>
      </c>
      <c r="AH52" s="552">
        <v>0</v>
      </c>
      <c r="AI52" s="590">
        <v>0</v>
      </c>
    </row>
    <row r="53" spans="1:35">
      <c r="A53" s="450">
        <v>2042125000</v>
      </c>
      <c r="B53" s="451" t="s">
        <v>4315</v>
      </c>
      <c r="C53" s="451" t="s">
        <v>3741</v>
      </c>
      <c r="D53" s="451" t="s">
        <v>3735</v>
      </c>
      <c r="E53" s="451" t="s">
        <v>4052</v>
      </c>
      <c r="F53" s="168" t="s">
        <v>392</v>
      </c>
      <c r="G53" s="168" t="s">
        <v>392</v>
      </c>
      <c r="H53" s="168" t="s">
        <v>392</v>
      </c>
      <c r="I53" s="168" t="s">
        <v>392</v>
      </c>
      <c r="J53" s="168" t="s">
        <v>392</v>
      </c>
      <c r="K53" s="168" t="s">
        <v>392</v>
      </c>
      <c r="L53" s="168" t="s">
        <v>392</v>
      </c>
      <c r="M53" s="168" t="s">
        <v>392</v>
      </c>
      <c r="N53" s="168" t="s">
        <v>392</v>
      </c>
      <c r="O53" s="168" t="s">
        <v>392</v>
      </c>
      <c r="P53" s="168" t="s">
        <v>392</v>
      </c>
      <c r="Q53" s="168" t="s">
        <v>392</v>
      </c>
      <c r="R53" s="168" t="s">
        <v>392</v>
      </c>
      <c r="S53" s="168" t="s">
        <v>392</v>
      </c>
      <c r="T53" s="168" t="s">
        <v>392</v>
      </c>
      <c r="U53" s="552">
        <v>0</v>
      </c>
      <c r="V53" s="552">
        <v>0</v>
      </c>
      <c r="W53" s="552">
        <v>0</v>
      </c>
      <c r="X53" s="552">
        <v>0</v>
      </c>
      <c r="Y53" s="552">
        <v>0</v>
      </c>
      <c r="Z53" s="552">
        <v>0</v>
      </c>
      <c r="AA53" s="552">
        <v>0</v>
      </c>
      <c r="AB53" s="552">
        <v>0</v>
      </c>
      <c r="AC53" s="552">
        <v>0</v>
      </c>
      <c r="AD53" s="552">
        <v>0</v>
      </c>
      <c r="AE53" s="552">
        <v>0</v>
      </c>
      <c r="AF53" s="552">
        <v>0</v>
      </c>
      <c r="AG53" s="552">
        <v>0</v>
      </c>
      <c r="AH53" s="552">
        <v>0</v>
      </c>
      <c r="AI53" s="590">
        <v>0</v>
      </c>
    </row>
    <row r="54" spans="1:35">
      <c r="A54" s="450">
        <v>2042130000</v>
      </c>
      <c r="B54" s="451" t="s">
        <v>4316</v>
      </c>
      <c r="C54" s="451" t="s">
        <v>3741</v>
      </c>
      <c r="D54" s="451" t="s">
        <v>3735</v>
      </c>
      <c r="E54" s="451" t="s">
        <v>4052</v>
      </c>
      <c r="F54" s="168" t="s">
        <v>392</v>
      </c>
      <c r="G54" s="168" t="s">
        <v>392</v>
      </c>
      <c r="H54" s="168" t="s">
        <v>392</v>
      </c>
      <c r="I54" s="168" t="s">
        <v>392</v>
      </c>
      <c r="J54" s="168" t="s">
        <v>392</v>
      </c>
      <c r="K54" s="168" t="s">
        <v>392</v>
      </c>
      <c r="L54" s="168" t="s">
        <v>392</v>
      </c>
      <c r="M54" s="168" t="s">
        <v>392</v>
      </c>
      <c r="N54" s="168" t="s">
        <v>392</v>
      </c>
      <c r="O54" s="168" t="s">
        <v>392</v>
      </c>
      <c r="P54" s="168" t="s">
        <v>392</v>
      </c>
      <c r="Q54" s="168" t="s">
        <v>392</v>
      </c>
      <c r="R54" s="168" t="s">
        <v>392</v>
      </c>
      <c r="S54" s="168" t="s">
        <v>392</v>
      </c>
      <c r="T54" s="168" t="s">
        <v>392</v>
      </c>
      <c r="U54" s="552">
        <v>0</v>
      </c>
      <c r="V54" s="552">
        <v>0</v>
      </c>
      <c r="W54" s="552">
        <v>0</v>
      </c>
      <c r="X54" s="552">
        <v>0</v>
      </c>
      <c r="Y54" s="552">
        <v>0</v>
      </c>
      <c r="Z54" s="552">
        <v>0</v>
      </c>
      <c r="AA54" s="552">
        <v>0</v>
      </c>
      <c r="AB54" s="552">
        <v>0</v>
      </c>
      <c r="AC54" s="552">
        <v>0</v>
      </c>
      <c r="AD54" s="552">
        <v>0</v>
      </c>
      <c r="AE54" s="552">
        <v>0</v>
      </c>
      <c r="AF54" s="552">
        <v>0</v>
      </c>
      <c r="AG54" s="552">
        <v>0</v>
      </c>
      <c r="AH54" s="552">
        <v>0</v>
      </c>
      <c r="AI54" s="590">
        <v>0</v>
      </c>
    </row>
    <row r="55" spans="1:35">
      <c r="A55" s="450">
        <v>2042194500</v>
      </c>
      <c r="B55" s="451" t="s">
        <v>4317</v>
      </c>
      <c r="C55" s="451" t="s">
        <v>3741</v>
      </c>
      <c r="D55" s="451" t="s">
        <v>3735</v>
      </c>
      <c r="E55" s="451" t="s">
        <v>4052</v>
      </c>
      <c r="F55" s="168" t="s">
        <v>392</v>
      </c>
      <c r="G55" s="168" t="s">
        <v>392</v>
      </c>
      <c r="H55" s="168" t="s">
        <v>392</v>
      </c>
      <c r="I55" s="168" t="s">
        <v>392</v>
      </c>
      <c r="J55" s="168" t="s">
        <v>392</v>
      </c>
      <c r="K55" s="168" t="s">
        <v>392</v>
      </c>
      <c r="L55" s="168" t="s">
        <v>392</v>
      </c>
      <c r="M55" s="168" t="s">
        <v>392</v>
      </c>
      <c r="N55" s="168" t="s">
        <v>392</v>
      </c>
      <c r="O55" s="168" t="s">
        <v>392</v>
      </c>
      <c r="P55" s="168" t="s">
        <v>392</v>
      </c>
      <c r="Q55" s="168" t="s">
        <v>392</v>
      </c>
      <c r="R55" s="168" t="s">
        <v>392</v>
      </c>
      <c r="S55" s="168" t="s">
        <v>392</v>
      </c>
      <c r="T55" s="168" t="s">
        <v>392</v>
      </c>
      <c r="U55" s="552">
        <v>0</v>
      </c>
      <c r="V55" s="552">
        <v>0</v>
      </c>
      <c r="W55" s="552">
        <v>0</v>
      </c>
      <c r="X55" s="552">
        <v>0</v>
      </c>
      <c r="Y55" s="552">
        <v>0</v>
      </c>
      <c r="Z55" s="552">
        <v>0</v>
      </c>
      <c r="AA55" s="552">
        <v>0</v>
      </c>
      <c r="AB55" s="552">
        <v>0</v>
      </c>
      <c r="AC55" s="552">
        <v>0</v>
      </c>
      <c r="AD55" s="552">
        <v>0</v>
      </c>
      <c r="AE55" s="552">
        <v>0</v>
      </c>
      <c r="AF55" s="552">
        <v>0</v>
      </c>
      <c r="AG55" s="552">
        <v>0</v>
      </c>
      <c r="AH55" s="552">
        <v>0</v>
      </c>
      <c r="AI55" s="590">
        <v>0</v>
      </c>
    </row>
    <row r="56" spans="1:35">
      <c r="A56" s="450">
        <v>2042150000</v>
      </c>
      <c r="B56" s="451" t="s">
        <v>4318</v>
      </c>
      <c r="C56" s="451" t="s">
        <v>3741</v>
      </c>
      <c r="D56" s="451" t="s">
        <v>3735</v>
      </c>
      <c r="E56" s="451" t="s">
        <v>4052</v>
      </c>
      <c r="F56" s="168" t="s">
        <v>392</v>
      </c>
      <c r="G56" s="168" t="s">
        <v>392</v>
      </c>
      <c r="H56" s="168" t="s">
        <v>392</v>
      </c>
      <c r="I56" s="168" t="s">
        <v>392</v>
      </c>
      <c r="J56" s="168" t="s">
        <v>392</v>
      </c>
      <c r="K56" s="168" t="s">
        <v>392</v>
      </c>
      <c r="L56" s="168" t="s">
        <v>392</v>
      </c>
      <c r="M56" s="168" t="s">
        <v>392</v>
      </c>
      <c r="N56" s="168" t="s">
        <v>392</v>
      </c>
      <c r="O56" s="168" t="s">
        <v>392</v>
      </c>
      <c r="P56" s="168" t="s">
        <v>392</v>
      </c>
      <c r="Q56" s="168" t="s">
        <v>392</v>
      </c>
      <c r="R56" s="168" t="s">
        <v>392</v>
      </c>
      <c r="S56" s="168" t="s">
        <v>392</v>
      </c>
      <c r="T56" s="168" t="s">
        <v>392</v>
      </c>
      <c r="U56" s="552">
        <v>0</v>
      </c>
      <c r="V56" s="552">
        <v>0</v>
      </c>
      <c r="W56" s="552">
        <v>0</v>
      </c>
      <c r="X56" s="552">
        <v>0</v>
      </c>
      <c r="Y56" s="552">
        <v>0</v>
      </c>
      <c r="Z56" s="552">
        <v>0</v>
      </c>
      <c r="AA56" s="552">
        <v>0</v>
      </c>
      <c r="AB56" s="552">
        <v>0</v>
      </c>
      <c r="AC56" s="552">
        <v>0</v>
      </c>
      <c r="AD56" s="552">
        <v>0</v>
      </c>
      <c r="AE56" s="552">
        <v>0</v>
      </c>
      <c r="AF56" s="552">
        <v>0</v>
      </c>
      <c r="AG56" s="552">
        <v>0</v>
      </c>
      <c r="AH56" s="552">
        <v>0</v>
      </c>
      <c r="AI56" s="590">
        <v>0</v>
      </c>
    </row>
    <row r="57" spans="1:35">
      <c r="A57" s="450">
        <v>2042163000</v>
      </c>
      <c r="B57" s="451" t="s">
        <v>4319</v>
      </c>
      <c r="C57" s="451" t="s">
        <v>3741</v>
      </c>
      <c r="D57" s="451" t="s">
        <v>3735</v>
      </c>
      <c r="E57" s="451" t="s">
        <v>4052</v>
      </c>
      <c r="F57" s="168" t="s">
        <v>392</v>
      </c>
      <c r="G57" s="168" t="s">
        <v>392</v>
      </c>
      <c r="H57" s="168" t="s">
        <v>392</v>
      </c>
      <c r="I57" s="168" t="s">
        <v>392</v>
      </c>
      <c r="J57" s="168" t="s">
        <v>392</v>
      </c>
      <c r="K57" s="168" t="s">
        <v>392</v>
      </c>
      <c r="L57" s="168" t="s">
        <v>392</v>
      </c>
      <c r="M57" s="168" t="s">
        <v>392</v>
      </c>
      <c r="N57" s="168" t="s">
        <v>392</v>
      </c>
      <c r="O57" s="168" t="s">
        <v>392</v>
      </c>
      <c r="P57" s="168" t="s">
        <v>392</v>
      </c>
      <c r="Q57" s="168" t="s">
        <v>392</v>
      </c>
      <c r="R57" s="168" t="s">
        <v>392</v>
      </c>
      <c r="S57" s="168" t="s">
        <v>392</v>
      </c>
      <c r="T57" s="168" t="s">
        <v>392</v>
      </c>
      <c r="U57" s="552">
        <v>0</v>
      </c>
      <c r="V57" s="552">
        <v>0</v>
      </c>
      <c r="W57" s="552">
        <v>0</v>
      </c>
      <c r="X57" s="552">
        <v>0</v>
      </c>
      <c r="Y57" s="552">
        <v>0</v>
      </c>
      <c r="Z57" s="552">
        <v>0</v>
      </c>
      <c r="AA57" s="552">
        <v>0</v>
      </c>
      <c r="AB57" s="552">
        <v>0</v>
      </c>
      <c r="AC57" s="552">
        <v>0</v>
      </c>
      <c r="AD57" s="552">
        <v>0</v>
      </c>
      <c r="AE57" s="552">
        <v>0</v>
      </c>
      <c r="AF57" s="552">
        <v>0</v>
      </c>
      <c r="AG57" s="552">
        <v>0</v>
      </c>
      <c r="AH57" s="552">
        <v>0</v>
      </c>
      <c r="AI57" s="590">
        <v>0</v>
      </c>
    </row>
    <row r="58" spans="1:35">
      <c r="A58" s="450">
        <v>2042163010</v>
      </c>
      <c r="B58" s="451" t="s">
        <v>4320</v>
      </c>
      <c r="C58" s="451" t="s">
        <v>3742</v>
      </c>
      <c r="D58" s="451" t="s">
        <v>3735</v>
      </c>
      <c r="E58" s="451" t="s">
        <v>4052</v>
      </c>
      <c r="F58" s="168" t="s">
        <v>392</v>
      </c>
      <c r="G58" s="168" t="s">
        <v>392</v>
      </c>
      <c r="H58" s="168" t="s">
        <v>392</v>
      </c>
      <c r="I58" s="168" t="s">
        <v>392</v>
      </c>
      <c r="J58" s="168" t="s">
        <v>392</v>
      </c>
      <c r="K58" s="168" t="s">
        <v>392</v>
      </c>
      <c r="L58" s="168" t="s">
        <v>392</v>
      </c>
      <c r="M58" s="168" t="s">
        <v>392</v>
      </c>
      <c r="N58" s="168" t="s">
        <v>392</v>
      </c>
      <c r="O58" s="168" t="s">
        <v>392</v>
      </c>
      <c r="P58" s="168" t="s">
        <v>392</v>
      </c>
      <c r="Q58" s="168" t="s">
        <v>392</v>
      </c>
      <c r="R58" s="168" t="s">
        <v>392</v>
      </c>
      <c r="S58" s="168" t="s">
        <v>392</v>
      </c>
      <c r="T58" s="168" t="s">
        <v>392</v>
      </c>
      <c r="U58" s="552">
        <v>296495</v>
      </c>
      <c r="V58" s="552">
        <v>569270</v>
      </c>
      <c r="W58" s="552">
        <v>988322</v>
      </c>
      <c r="X58" s="552">
        <v>1137821</v>
      </c>
      <c r="Y58" s="552">
        <v>1770089</v>
      </c>
      <c r="Z58" s="552">
        <v>1009022</v>
      </c>
      <c r="AA58" s="552">
        <v>1071315</v>
      </c>
      <c r="AB58" s="552">
        <v>1070105</v>
      </c>
      <c r="AC58" s="552">
        <v>1077867</v>
      </c>
      <c r="AD58" s="552">
        <v>1173881</v>
      </c>
      <c r="AE58" s="552">
        <v>1543480</v>
      </c>
      <c r="AF58" s="552">
        <v>569324</v>
      </c>
      <c r="AG58" s="552">
        <v>495765</v>
      </c>
      <c r="AH58" s="552">
        <v>626327</v>
      </c>
      <c r="AI58" s="590">
        <v>642766</v>
      </c>
    </row>
    <row r="59" spans="1:35">
      <c r="A59" s="450">
        <v>2042167000</v>
      </c>
      <c r="B59" s="451" t="s">
        <v>4321</v>
      </c>
      <c r="C59" s="451" t="s">
        <v>3741</v>
      </c>
      <c r="D59" s="451" t="s">
        <v>3735</v>
      </c>
      <c r="E59" s="451" t="s">
        <v>4051</v>
      </c>
      <c r="F59" s="168" t="s">
        <v>392</v>
      </c>
      <c r="G59" s="168" t="s">
        <v>392</v>
      </c>
      <c r="H59" s="168" t="s">
        <v>392</v>
      </c>
      <c r="I59" s="168" t="s">
        <v>392</v>
      </c>
      <c r="J59" s="168" t="s">
        <v>392</v>
      </c>
      <c r="K59" s="168" t="s">
        <v>392</v>
      </c>
      <c r="L59" s="168" t="s">
        <v>392</v>
      </c>
      <c r="M59" s="168" t="s">
        <v>392</v>
      </c>
      <c r="N59" s="168" t="s">
        <v>392</v>
      </c>
      <c r="O59" s="168" t="s">
        <v>392</v>
      </c>
      <c r="P59" s="168" t="s">
        <v>392</v>
      </c>
      <c r="Q59" s="168" t="s">
        <v>392</v>
      </c>
      <c r="R59" s="168" t="s">
        <v>392</v>
      </c>
      <c r="S59" s="168" t="s">
        <v>392</v>
      </c>
      <c r="T59" s="168" t="s">
        <v>392</v>
      </c>
      <c r="U59" s="552">
        <v>0</v>
      </c>
      <c r="V59" s="552">
        <v>0</v>
      </c>
      <c r="W59" s="552">
        <v>0</v>
      </c>
      <c r="X59" s="552">
        <v>0</v>
      </c>
      <c r="Y59" s="552">
        <v>0</v>
      </c>
      <c r="Z59" s="552">
        <v>0</v>
      </c>
      <c r="AA59" s="552">
        <v>0</v>
      </c>
      <c r="AB59" s="552">
        <v>0</v>
      </c>
      <c r="AC59" s="552">
        <v>0</v>
      </c>
      <c r="AD59" s="552">
        <v>0</v>
      </c>
      <c r="AE59" s="552">
        <v>0</v>
      </c>
      <c r="AF59" s="552">
        <v>0</v>
      </c>
      <c r="AG59" s="552">
        <v>0</v>
      </c>
      <c r="AH59" s="552">
        <v>0</v>
      </c>
      <c r="AI59" s="590">
        <v>0</v>
      </c>
    </row>
    <row r="60" spans="1:35">
      <c r="A60" s="450">
        <v>2042170000</v>
      </c>
      <c r="B60" s="451" t="s">
        <v>4322</v>
      </c>
      <c r="C60" s="451" t="s">
        <v>3741</v>
      </c>
      <c r="D60" s="451" t="s">
        <v>3735</v>
      </c>
      <c r="E60" s="451" t="s">
        <v>4052</v>
      </c>
      <c r="F60" s="168" t="s">
        <v>392</v>
      </c>
      <c r="G60" s="168" t="s">
        <v>392</v>
      </c>
      <c r="H60" s="168" t="s">
        <v>392</v>
      </c>
      <c r="I60" s="168" t="s">
        <v>392</v>
      </c>
      <c r="J60" s="168" t="s">
        <v>392</v>
      </c>
      <c r="K60" s="168" t="s">
        <v>392</v>
      </c>
      <c r="L60" s="168" t="s">
        <v>392</v>
      </c>
      <c r="M60" s="168" t="s">
        <v>392</v>
      </c>
      <c r="N60" s="168" t="s">
        <v>392</v>
      </c>
      <c r="O60" s="168" t="s">
        <v>392</v>
      </c>
      <c r="P60" s="168" t="s">
        <v>392</v>
      </c>
      <c r="Q60" s="168" t="s">
        <v>392</v>
      </c>
      <c r="R60" s="168" t="s">
        <v>392</v>
      </c>
      <c r="S60" s="168" t="s">
        <v>392</v>
      </c>
      <c r="T60" s="168" t="s">
        <v>392</v>
      </c>
      <c r="U60" s="552">
        <v>0</v>
      </c>
      <c r="V60" s="552">
        <v>0</v>
      </c>
      <c r="W60" s="552">
        <v>0</v>
      </c>
      <c r="X60" s="552">
        <v>0</v>
      </c>
      <c r="Y60" s="552">
        <v>0</v>
      </c>
      <c r="Z60" s="552">
        <v>0</v>
      </c>
      <c r="AA60" s="552">
        <v>0</v>
      </c>
      <c r="AB60" s="552">
        <v>0</v>
      </c>
      <c r="AC60" s="552">
        <v>0</v>
      </c>
      <c r="AD60" s="552">
        <v>0</v>
      </c>
      <c r="AE60" s="552">
        <v>0</v>
      </c>
      <c r="AF60" s="552">
        <v>0</v>
      </c>
      <c r="AG60" s="552">
        <v>0</v>
      </c>
      <c r="AH60" s="552">
        <v>0</v>
      </c>
      <c r="AI60" s="590">
        <v>0</v>
      </c>
    </row>
    <row r="61" spans="1:35">
      <c r="A61" s="450">
        <v>2042185000</v>
      </c>
      <c r="B61" s="451" t="s">
        <v>4323</v>
      </c>
      <c r="C61" s="451" t="s">
        <v>3741</v>
      </c>
      <c r="D61" s="451" t="s">
        <v>3735</v>
      </c>
      <c r="E61" s="451" t="s">
        <v>4052</v>
      </c>
      <c r="F61" s="168" t="s">
        <v>392</v>
      </c>
      <c r="G61" s="168" t="s">
        <v>392</v>
      </c>
      <c r="H61" s="168" t="s">
        <v>392</v>
      </c>
      <c r="I61" s="168" t="s">
        <v>392</v>
      </c>
      <c r="J61" s="168" t="s">
        <v>392</v>
      </c>
      <c r="K61" s="168" t="s">
        <v>392</v>
      </c>
      <c r="L61" s="168" t="s">
        <v>392</v>
      </c>
      <c r="M61" s="168" t="s">
        <v>392</v>
      </c>
      <c r="N61" s="168" t="s">
        <v>392</v>
      </c>
      <c r="O61" s="168" t="s">
        <v>392</v>
      </c>
      <c r="P61" s="168" t="s">
        <v>392</v>
      </c>
      <c r="Q61" s="168" t="s">
        <v>392</v>
      </c>
      <c r="R61" s="168" t="s">
        <v>392</v>
      </c>
      <c r="S61" s="168" t="s">
        <v>392</v>
      </c>
      <c r="T61" s="168" t="s">
        <v>392</v>
      </c>
      <c r="U61" s="552">
        <v>0</v>
      </c>
      <c r="V61" s="552">
        <v>0</v>
      </c>
      <c r="W61" s="552">
        <v>0</v>
      </c>
      <c r="X61" s="552">
        <v>0</v>
      </c>
      <c r="Y61" s="552">
        <v>0</v>
      </c>
      <c r="Z61" s="552">
        <v>0</v>
      </c>
      <c r="AA61" s="552">
        <v>0</v>
      </c>
      <c r="AB61" s="552">
        <v>0</v>
      </c>
      <c r="AC61" s="552">
        <v>0</v>
      </c>
      <c r="AD61" s="552">
        <v>0</v>
      </c>
      <c r="AE61" s="552">
        <v>0</v>
      </c>
      <c r="AF61" s="552">
        <v>0</v>
      </c>
      <c r="AG61" s="552">
        <v>0</v>
      </c>
      <c r="AH61" s="552">
        <v>0</v>
      </c>
      <c r="AI61" s="590">
        <v>0</v>
      </c>
    </row>
    <row r="62" spans="1:35">
      <c r="A62" s="450">
        <v>2042189000</v>
      </c>
      <c r="B62" s="451" t="s">
        <v>4324</v>
      </c>
      <c r="C62" s="451" t="s">
        <v>3741</v>
      </c>
      <c r="D62" s="451" t="s">
        <v>3735</v>
      </c>
      <c r="E62" s="451" t="s">
        <v>4052</v>
      </c>
      <c r="F62" s="168" t="s">
        <v>392</v>
      </c>
      <c r="G62" s="168" t="s">
        <v>392</v>
      </c>
      <c r="H62" s="168" t="s">
        <v>392</v>
      </c>
      <c r="I62" s="168" t="s">
        <v>392</v>
      </c>
      <c r="J62" s="168" t="s">
        <v>392</v>
      </c>
      <c r="K62" s="168" t="s">
        <v>392</v>
      </c>
      <c r="L62" s="168" t="s">
        <v>392</v>
      </c>
      <c r="M62" s="168" t="s">
        <v>392</v>
      </c>
      <c r="N62" s="168" t="s">
        <v>392</v>
      </c>
      <c r="O62" s="168" t="s">
        <v>392</v>
      </c>
      <c r="P62" s="168" t="s">
        <v>392</v>
      </c>
      <c r="Q62" s="168" t="s">
        <v>392</v>
      </c>
      <c r="R62" s="168" t="s">
        <v>392</v>
      </c>
      <c r="S62" s="168" t="s">
        <v>392</v>
      </c>
      <c r="T62" s="168" t="s">
        <v>392</v>
      </c>
      <c r="U62" s="552">
        <v>0</v>
      </c>
      <c r="V62" s="552">
        <v>0</v>
      </c>
      <c r="W62" s="552">
        <v>0</v>
      </c>
      <c r="X62" s="552">
        <v>0</v>
      </c>
      <c r="Y62" s="552">
        <v>0</v>
      </c>
      <c r="Z62" s="552">
        <v>0</v>
      </c>
      <c r="AA62" s="552">
        <v>0</v>
      </c>
      <c r="AB62" s="552">
        <v>0</v>
      </c>
      <c r="AC62" s="552">
        <v>0</v>
      </c>
      <c r="AD62" s="552">
        <v>0</v>
      </c>
      <c r="AE62" s="552">
        <v>0</v>
      </c>
      <c r="AF62" s="552">
        <v>0</v>
      </c>
      <c r="AG62" s="552">
        <v>0</v>
      </c>
      <c r="AH62" s="552">
        <v>0</v>
      </c>
      <c r="AI62" s="590">
        <v>0</v>
      </c>
    </row>
    <row r="63" spans="1:35">
      <c r="A63" s="450">
        <v>2042191500</v>
      </c>
      <c r="B63" s="451" t="s">
        <v>4325</v>
      </c>
      <c r="C63" s="451" t="s">
        <v>9</v>
      </c>
      <c r="D63" s="451" t="s">
        <v>3735</v>
      </c>
      <c r="E63" s="451" t="s">
        <v>4052</v>
      </c>
      <c r="F63" s="168" t="s">
        <v>392</v>
      </c>
      <c r="G63" s="168" t="s">
        <v>392</v>
      </c>
      <c r="H63" s="168" t="s">
        <v>392</v>
      </c>
      <c r="I63" s="168" t="s">
        <v>392</v>
      </c>
      <c r="J63" s="168" t="s">
        <v>392</v>
      </c>
      <c r="K63" s="168" t="s">
        <v>392</v>
      </c>
      <c r="L63" s="168" t="s">
        <v>392</v>
      </c>
      <c r="M63" s="168" t="s">
        <v>392</v>
      </c>
      <c r="N63" s="168" t="s">
        <v>392</v>
      </c>
      <c r="O63" s="168" t="s">
        <v>392</v>
      </c>
      <c r="P63" s="168" t="s">
        <v>392</v>
      </c>
      <c r="Q63" s="168" t="s">
        <v>392</v>
      </c>
      <c r="R63" s="168" t="s">
        <v>392</v>
      </c>
      <c r="S63" s="168" t="s">
        <v>392</v>
      </c>
      <c r="T63" s="168" t="s">
        <v>392</v>
      </c>
      <c r="U63" s="552">
        <v>1284074</v>
      </c>
      <c r="V63" s="552">
        <v>1480220</v>
      </c>
      <c r="W63" s="552">
        <v>1765596</v>
      </c>
      <c r="X63" s="552">
        <v>1358086</v>
      </c>
      <c r="Y63" s="552">
        <v>1325131</v>
      </c>
      <c r="Z63" s="552">
        <v>343101</v>
      </c>
      <c r="AA63" s="552">
        <v>258755</v>
      </c>
      <c r="AB63" s="552">
        <v>272059</v>
      </c>
      <c r="AC63" s="552">
        <v>408381</v>
      </c>
      <c r="AD63" s="552">
        <v>280436</v>
      </c>
      <c r="AE63" s="552">
        <v>290209</v>
      </c>
      <c r="AF63" s="552">
        <v>450883</v>
      </c>
      <c r="AG63" s="552">
        <v>305154</v>
      </c>
      <c r="AH63" s="552">
        <v>413583</v>
      </c>
      <c r="AI63" s="590">
        <v>395529</v>
      </c>
    </row>
    <row r="64" spans="1:35">
      <c r="A64" s="450">
        <v>2042193000</v>
      </c>
      <c r="B64" s="451" t="s">
        <v>4326</v>
      </c>
      <c r="C64" s="451" t="s">
        <v>9</v>
      </c>
      <c r="D64" s="451" t="s">
        <v>3735</v>
      </c>
      <c r="E64" s="451" t="s">
        <v>4052</v>
      </c>
      <c r="F64" s="168" t="s">
        <v>392</v>
      </c>
      <c r="G64" s="168" t="s">
        <v>392</v>
      </c>
      <c r="H64" s="168" t="s">
        <v>392</v>
      </c>
      <c r="I64" s="168" t="s">
        <v>392</v>
      </c>
      <c r="J64" s="168" t="s">
        <v>392</v>
      </c>
      <c r="K64" s="168" t="s">
        <v>392</v>
      </c>
      <c r="L64" s="168" t="s">
        <v>392</v>
      </c>
      <c r="M64" s="168" t="s">
        <v>392</v>
      </c>
      <c r="N64" s="168" t="s">
        <v>392</v>
      </c>
      <c r="O64" s="168" t="s">
        <v>392</v>
      </c>
      <c r="P64" s="168" t="s">
        <v>392</v>
      </c>
      <c r="Q64" s="168" t="s">
        <v>392</v>
      </c>
      <c r="R64" s="168" t="s">
        <v>392</v>
      </c>
      <c r="S64" s="168" t="s">
        <v>392</v>
      </c>
      <c r="T64" s="168" t="s">
        <v>392</v>
      </c>
      <c r="U64" s="552">
        <v>0</v>
      </c>
      <c r="V64" s="552">
        <v>0</v>
      </c>
      <c r="W64" s="552">
        <v>0</v>
      </c>
      <c r="X64" s="552">
        <v>0</v>
      </c>
      <c r="Y64" s="552">
        <v>8810</v>
      </c>
      <c r="Z64" s="552">
        <v>126695</v>
      </c>
      <c r="AA64" s="552">
        <v>143038</v>
      </c>
      <c r="AB64" s="552">
        <v>103765</v>
      </c>
      <c r="AC64" s="552">
        <v>150141</v>
      </c>
      <c r="AD64" s="552">
        <v>102738</v>
      </c>
      <c r="AE64" s="552">
        <v>103634</v>
      </c>
      <c r="AF64" s="552">
        <v>68464</v>
      </c>
      <c r="AG64" s="552">
        <v>75234</v>
      </c>
      <c r="AH64" s="552">
        <v>60725</v>
      </c>
      <c r="AI64" s="590">
        <v>109372</v>
      </c>
    </row>
    <row r="65" spans="1:35">
      <c r="A65" s="450">
        <v>2042196000</v>
      </c>
      <c r="B65" s="451" t="s">
        <v>4327</v>
      </c>
      <c r="C65" s="451" t="s">
        <v>3741</v>
      </c>
      <c r="D65" s="451" t="s">
        <v>3735</v>
      </c>
      <c r="E65" s="451" t="s">
        <v>4051</v>
      </c>
      <c r="F65" s="168" t="s">
        <v>392</v>
      </c>
      <c r="G65" s="168" t="s">
        <v>392</v>
      </c>
      <c r="H65" s="168" t="s">
        <v>392</v>
      </c>
      <c r="I65" s="168" t="s">
        <v>392</v>
      </c>
      <c r="J65" s="168" t="s">
        <v>392</v>
      </c>
      <c r="K65" s="168" t="s">
        <v>392</v>
      </c>
      <c r="L65" s="168" t="s">
        <v>392</v>
      </c>
      <c r="M65" s="168" t="s">
        <v>392</v>
      </c>
      <c r="N65" s="168" t="s">
        <v>392</v>
      </c>
      <c r="O65" s="168" t="s">
        <v>392</v>
      </c>
      <c r="P65" s="168" t="s">
        <v>392</v>
      </c>
      <c r="Q65" s="168" t="s">
        <v>392</v>
      </c>
      <c r="R65" s="168" t="s">
        <v>392</v>
      </c>
      <c r="S65" s="168" t="s">
        <v>392</v>
      </c>
      <c r="T65" s="168" t="s">
        <v>392</v>
      </c>
      <c r="U65" s="552">
        <v>0</v>
      </c>
      <c r="V65" s="552">
        <v>0</v>
      </c>
      <c r="W65" s="552">
        <v>0</v>
      </c>
      <c r="X65" s="552">
        <v>0</v>
      </c>
      <c r="Y65" s="552">
        <v>0</v>
      </c>
      <c r="Z65" s="552">
        <v>0</v>
      </c>
      <c r="AA65" s="552">
        <v>0</v>
      </c>
      <c r="AB65" s="552">
        <v>0</v>
      </c>
      <c r="AC65" s="552">
        <v>0</v>
      </c>
      <c r="AD65" s="552">
        <v>0</v>
      </c>
      <c r="AE65" s="552">
        <v>0</v>
      </c>
      <c r="AF65" s="552">
        <v>0</v>
      </c>
      <c r="AG65" s="552">
        <v>0</v>
      </c>
      <c r="AH65" s="552">
        <v>0</v>
      </c>
      <c r="AI65" s="590">
        <v>0</v>
      </c>
    </row>
    <row r="66" spans="1:35">
      <c r="A66" s="450">
        <v>2042197500</v>
      </c>
      <c r="B66" s="451" t="s">
        <v>4328</v>
      </c>
      <c r="C66" s="451" t="s">
        <v>3741</v>
      </c>
      <c r="D66" s="451" t="s">
        <v>3735</v>
      </c>
      <c r="E66" s="451" t="s">
        <v>4052</v>
      </c>
      <c r="F66" s="168" t="s">
        <v>392</v>
      </c>
      <c r="G66" s="168" t="s">
        <v>392</v>
      </c>
      <c r="H66" s="168" t="s">
        <v>392</v>
      </c>
      <c r="I66" s="168" t="s">
        <v>392</v>
      </c>
      <c r="J66" s="168" t="s">
        <v>392</v>
      </c>
      <c r="K66" s="168" t="s">
        <v>392</v>
      </c>
      <c r="L66" s="168" t="s">
        <v>392</v>
      </c>
      <c r="M66" s="168" t="s">
        <v>392</v>
      </c>
      <c r="N66" s="168" t="s">
        <v>392</v>
      </c>
      <c r="O66" s="168" t="s">
        <v>392</v>
      </c>
      <c r="P66" s="168" t="s">
        <v>392</v>
      </c>
      <c r="Q66" s="168" t="s">
        <v>392</v>
      </c>
      <c r="R66" s="168" t="s">
        <v>392</v>
      </c>
      <c r="S66" s="168" t="s">
        <v>392</v>
      </c>
      <c r="T66" s="168" t="s">
        <v>392</v>
      </c>
      <c r="U66" s="552">
        <v>0</v>
      </c>
      <c r="V66" s="552">
        <v>0</v>
      </c>
      <c r="W66" s="552">
        <v>0</v>
      </c>
      <c r="X66" s="552">
        <v>0</v>
      </c>
      <c r="Y66" s="552">
        <v>0</v>
      </c>
      <c r="Z66" s="552">
        <v>0</v>
      </c>
      <c r="AA66" s="552">
        <v>0</v>
      </c>
      <c r="AB66" s="552">
        <v>0</v>
      </c>
      <c r="AC66" s="552">
        <v>0</v>
      </c>
      <c r="AD66" s="552">
        <v>0</v>
      </c>
      <c r="AE66" s="552">
        <v>0</v>
      </c>
      <c r="AF66" s="552">
        <v>0</v>
      </c>
      <c r="AG66" s="552">
        <v>0</v>
      </c>
      <c r="AH66" s="552">
        <v>0</v>
      </c>
      <c r="AI66" s="590">
        <v>0</v>
      </c>
    </row>
    <row r="67" spans="1:35">
      <c r="A67" s="450">
        <v>2042199000</v>
      </c>
      <c r="B67" s="451" t="s">
        <v>4329</v>
      </c>
      <c r="C67" s="451" t="s">
        <v>3741</v>
      </c>
      <c r="D67" s="451" t="s">
        <v>3735</v>
      </c>
      <c r="E67" s="451" t="s">
        <v>4052</v>
      </c>
      <c r="F67" s="168" t="s">
        <v>392</v>
      </c>
      <c r="G67" s="168" t="s">
        <v>392</v>
      </c>
      <c r="H67" s="168" t="s">
        <v>392</v>
      </c>
      <c r="I67" s="168" t="s">
        <v>392</v>
      </c>
      <c r="J67" s="168" t="s">
        <v>392</v>
      </c>
      <c r="K67" s="168" t="s">
        <v>392</v>
      </c>
      <c r="L67" s="168" t="s">
        <v>392</v>
      </c>
      <c r="M67" s="168" t="s">
        <v>392</v>
      </c>
      <c r="N67" s="168" t="s">
        <v>392</v>
      </c>
      <c r="O67" s="168" t="s">
        <v>392</v>
      </c>
      <c r="P67" s="168" t="s">
        <v>392</v>
      </c>
      <c r="Q67" s="168" t="s">
        <v>392</v>
      </c>
      <c r="R67" s="168" t="s">
        <v>392</v>
      </c>
      <c r="S67" s="168" t="s">
        <v>392</v>
      </c>
      <c r="T67" s="168" t="s">
        <v>392</v>
      </c>
      <c r="U67" s="552">
        <v>0</v>
      </c>
      <c r="V67" s="552">
        <v>0</v>
      </c>
      <c r="W67" s="552">
        <v>0</v>
      </c>
      <c r="X67" s="552">
        <v>0</v>
      </c>
      <c r="Y67" s="552">
        <v>0</v>
      </c>
      <c r="Z67" s="552">
        <v>0</v>
      </c>
      <c r="AA67" s="552">
        <v>0</v>
      </c>
      <c r="AB67" s="552">
        <v>0</v>
      </c>
      <c r="AC67" s="552">
        <v>0</v>
      </c>
      <c r="AD67" s="552">
        <v>0</v>
      </c>
      <c r="AE67" s="552">
        <v>0</v>
      </c>
      <c r="AF67" s="552">
        <v>0</v>
      </c>
      <c r="AG67" s="552">
        <v>0</v>
      </c>
      <c r="AH67" s="552">
        <v>0</v>
      </c>
      <c r="AI67" s="590">
        <v>0</v>
      </c>
    </row>
    <row r="68" spans="1:35">
      <c r="A68" s="450">
        <v>2053105000</v>
      </c>
      <c r="B68" s="451" t="s">
        <v>4330</v>
      </c>
      <c r="C68" s="451" t="s">
        <v>9</v>
      </c>
      <c r="D68" s="451" t="s">
        <v>3735</v>
      </c>
      <c r="E68" s="451" t="s">
        <v>4052</v>
      </c>
      <c r="F68" s="168" t="s">
        <v>392</v>
      </c>
      <c r="G68" s="168" t="s">
        <v>392</v>
      </c>
      <c r="H68" s="168" t="s">
        <v>392</v>
      </c>
      <c r="I68" s="168" t="s">
        <v>392</v>
      </c>
      <c r="J68" s="168" t="s">
        <v>392</v>
      </c>
      <c r="K68" s="168" t="s">
        <v>392</v>
      </c>
      <c r="L68" s="168" t="s">
        <v>392</v>
      </c>
      <c r="M68" s="168" t="s">
        <v>392</v>
      </c>
      <c r="N68" s="168" t="s">
        <v>392</v>
      </c>
      <c r="O68" s="168" t="s">
        <v>392</v>
      </c>
      <c r="P68" s="168" t="s">
        <v>392</v>
      </c>
      <c r="Q68" s="168" t="s">
        <v>392</v>
      </c>
      <c r="R68" s="168" t="s">
        <v>392</v>
      </c>
      <c r="S68" s="168" t="s">
        <v>392</v>
      </c>
      <c r="T68" s="168" t="s">
        <v>392</v>
      </c>
      <c r="U68" s="552">
        <v>0</v>
      </c>
      <c r="V68" s="552">
        <v>0</v>
      </c>
      <c r="W68" s="552">
        <v>0</v>
      </c>
      <c r="X68" s="552">
        <v>0</v>
      </c>
      <c r="Y68" s="552">
        <v>0</v>
      </c>
      <c r="Z68" s="552">
        <v>0</v>
      </c>
      <c r="AA68" s="552">
        <v>0</v>
      </c>
      <c r="AB68" s="552">
        <v>0</v>
      </c>
      <c r="AC68" s="552">
        <v>0</v>
      </c>
      <c r="AD68" s="552">
        <v>0</v>
      </c>
      <c r="AE68" s="552">
        <v>0</v>
      </c>
      <c r="AF68" s="552">
        <v>302273</v>
      </c>
      <c r="AG68" s="552">
        <v>0</v>
      </c>
      <c r="AH68" s="552">
        <v>2</v>
      </c>
      <c r="AI68" s="590">
        <v>0</v>
      </c>
    </row>
    <row r="69" spans="1:35">
      <c r="A69" s="527">
        <v>2053102000</v>
      </c>
      <c r="B69" s="499" t="s">
        <v>4331</v>
      </c>
      <c r="C69" s="451" t="s">
        <v>9</v>
      </c>
      <c r="D69" s="499" t="s">
        <v>3735</v>
      </c>
      <c r="E69" s="451" t="s">
        <v>4052</v>
      </c>
      <c r="F69" s="352" t="s">
        <v>392</v>
      </c>
      <c r="G69" s="352" t="s">
        <v>392</v>
      </c>
      <c r="H69" s="352" t="s">
        <v>392</v>
      </c>
      <c r="I69" s="352" t="s">
        <v>392</v>
      </c>
      <c r="J69" s="352" t="s">
        <v>392</v>
      </c>
      <c r="K69" s="352" t="s">
        <v>392</v>
      </c>
      <c r="L69" s="352" t="s">
        <v>392</v>
      </c>
      <c r="M69" s="352" t="s">
        <v>392</v>
      </c>
      <c r="N69" s="352" t="s">
        <v>392</v>
      </c>
      <c r="O69" s="352" t="s">
        <v>392</v>
      </c>
      <c r="P69" s="352" t="s">
        <v>392</v>
      </c>
      <c r="Q69" s="352" t="s">
        <v>392</v>
      </c>
      <c r="R69" s="352" t="s">
        <v>392</v>
      </c>
      <c r="S69" s="352" t="s">
        <v>392</v>
      </c>
      <c r="T69" s="352" t="s">
        <v>392</v>
      </c>
      <c r="U69" s="552">
        <v>0</v>
      </c>
      <c r="V69" s="552">
        <v>0</v>
      </c>
      <c r="W69" s="552">
        <v>0</v>
      </c>
      <c r="X69" s="552">
        <v>0</v>
      </c>
      <c r="Y69" s="552">
        <v>0</v>
      </c>
      <c r="Z69" s="552">
        <v>0</v>
      </c>
      <c r="AA69" s="552">
        <v>0</v>
      </c>
      <c r="AB69" s="552">
        <v>0</v>
      </c>
      <c r="AC69" s="552">
        <v>0</v>
      </c>
      <c r="AD69" s="552">
        <v>0</v>
      </c>
      <c r="AE69" s="552">
        <v>253</v>
      </c>
      <c r="AF69" s="552">
        <v>54</v>
      </c>
      <c r="AG69" s="552">
        <v>6056</v>
      </c>
      <c r="AH69" s="552">
        <v>749</v>
      </c>
      <c r="AI69" s="590">
        <v>671</v>
      </c>
    </row>
    <row r="70" spans="1:35">
      <c r="A70" s="527">
        <v>2053107900</v>
      </c>
      <c r="B70" s="499" t="s">
        <v>4332</v>
      </c>
      <c r="C70" s="451" t="s">
        <v>9</v>
      </c>
      <c r="D70" s="499" t="s">
        <v>3737</v>
      </c>
      <c r="E70" s="337" t="s">
        <v>392</v>
      </c>
      <c r="F70" s="337" t="s">
        <v>392</v>
      </c>
      <c r="G70" s="337" t="s">
        <v>392</v>
      </c>
      <c r="H70" s="337" t="s">
        <v>392</v>
      </c>
      <c r="I70" s="337" t="s">
        <v>392</v>
      </c>
      <c r="J70" s="337" t="s">
        <v>392</v>
      </c>
      <c r="K70" s="337" t="s">
        <v>392</v>
      </c>
      <c r="L70" s="337" t="s">
        <v>392</v>
      </c>
      <c r="M70" s="337" t="s">
        <v>392</v>
      </c>
      <c r="N70" s="337" t="s">
        <v>392</v>
      </c>
      <c r="O70" s="337" t="s">
        <v>392</v>
      </c>
      <c r="P70" s="337" t="s">
        <v>392</v>
      </c>
      <c r="Q70" s="337" t="s">
        <v>392</v>
      </c>
      <c r="R70" s="337" t="s">
        <v>392</v>
      </c>
      <c r="S70" s="337" t="s">
        <v>392</v>
      </c>
      <c r="T70" s="337" t="s">
        <v>392</v>
      </c>
      <c r="U70" s="552">
        <v>0</v>
      </c>
      <c r="V70" s="552">
        <v>0</v>
      </c>
      <c r="W70" s="552">
        <v>0</v>
      </c>
      <c r="X70" s="552">
        <v>0</v>
      </c>
      <c r="Y70" s="552">
        <v>206</v>
      </c>
      <c r="Z70" s="552">
        <v>319</v>
      </c>
      <c r="AA70" s="552">
        <v>693</v>
      </c>
      <c r="AB70" s="552">
        <v>628</v>
      </c>
      <c r="AC70" s="552">
        <v>669</v>
      </c>
      <c r="AD70" s="552">
        <v>568</v>
      </c>
      <c r="AE70" s="552">
        <v>1026</v>
      </c>
      <c r="AF70" s="552">
        <v>1418</v>
      </c>
      <c r="AG70" s="552">
        <v>106</v>
      </c>
      <c r="AH70" s="552">
        <v>21</v>
      </c>
      <c r="AI70" s="590">
        <v>11</v>
      </c>
    </row>
    <row r="71" spans="1:35">
      <c r="A71" s="450">
        <v>2059115000</v>
      </c>
      <c r="B71" s="451" t="s">
        <v>4333</v>
      </c>
      <c r="C71" s="451" t="s">
        <v>3743</v>
      </c>
      <c r="D71" s="451" t="s">
        <v>3737</v>
      </c>
      <c r="E71" s="168" t="s">
        <v>392</v>
      </c>
      <c r="F71" s="168" t="s">
        <v>392</v>
      </c>
      <c r="G71" s="168" t="s">
        <v>392</v>
      </c>
      <c r="H71" s="168" t="s">
        <v>392</v>
      </c>
      <c r="I71" s="168" t="s">
        <v>392</v>
      </c>
      <c r="J71" s="168" t="s">
        <v>392</v>
      </c>
      <c r="K71" s="168" t="s">
        <v>392</v>
      </c>
      <c r="L71" s="168" t="s">
        <v>392</v>
      </c>
      <c r="M71" s="168" t="s">
        <v>392</v>
      </c>
      <c r="N71" s="168" t="s">
        <v>392</v>
      </c>
      <c r="O71" s="168" t="s">
        <v>392</v>
      </c>
      <c r="P71" s="168" t="s">
        <v>392</v>
      </c>
      <c r="Q71" s="168" t="s">
        <v>392</v>
      </c>
      <c r="R71" s="168" t="s">
        <v>392</v>
      </c>
      <c r="S71" s="168" t="s">
        <v>392</v>
      </c>
      <c r="T71" s="168" t="s">
        <v>392</v>
      </c>
      <c r="U71" s="552">
        <v>0</v>
      </c>
      <c r="V71" s="552">
        <v>0</v>
      </c>
      <c r="W71" s="552">
        <v>0</v>
      </c>
      <c r="X71" s="552">
        <v>0</v>
      </c>
      <c r="Y71" s="552">
        <v>0</v>
      </c>
      <c r="Z71" s="552">
        <v>0</v>
      </c>
      <c r="AA71" s="552">
        <v>0</v>
      </c>
      <c r="AB71" s="552">
        <v>0</v>
      </c>
      <c r="AC71" s="552">
        <v>0</v>
      </c>
      <c r="AD71" s="552">
        <v>0</v>
      </c>
      <c r="AE71" s="552">
        <v>0</v>
      </c>
      <c r="AF71" s="552">
        <v>0</v>
      </c>
      <c r="AG71" s="552">
        <v>0</v>
      </c>
      <c r="AH71" s="552">
        <v>0</v>
      </c>
      <c r="AI71" s="590">
        <v>0</v>
      </c>
    </row>
    <row r="72" spans="1:35">
      <c r="A72" s="450">
        <v>2059433000</v>
      </c>
      <c r="B72" s="451" t="s">
        <v>4334</v>
      </c>
      <c r="C72" s="451" t="s">
        <v>9</v>
      </c>
      <c r="D72" s="451" t="s">
        <v>3736</v>
      </c>
      <c r="E72" s="168" t="s">
        <v>392</v>
      </c>
      <c r="F72" s="168" t="s">
        <v>392</v>
      </c>
      <c r="G72" s="168" t="s">
        <v>392</v>
      </c>
      <c r="H72" s="168" t="s">
        <v>392</v>
      </c>
      <c r="I72" s="168" t="s">
        <v>392</v>
      </c>
      <c r="J72" s="168" t="s">
        <v>392</v>
      </c>
      <c r="K72" s="168" t="s">
        <v>392</v>
      </c>
      <c r="L72" s="168" t="s">
        <v>392</v>
      </c>
      <c r="M72" s="168" t="s">
        <v>392</v>
      </c>
      <c r="N72" s="168" t="s">
        <v>392</v>
      </c>
      <c r="O72" s="168" t="s">
        <v>392</v>
      </c>
      <c r="P72" s="168" t="s">
        <v>392</v>
      </c>
      <c r="Q72" s="168" t="s">
        <v>392</v>
      </c>
      <c r="R72" s="168" t="s">
        <v>392</v>
      </c>
      <c r="S72" s="168" t="s">
        <v>392</v>
      </c>
      <c r="T72" s="168" t="s">
        <v>392</v>
      </c>
      <c r="U72" s="552">
        <v>0</v>
      </c>
      <c r="V72" s="552">
        <v>0</v>
      </c>
      <c r="W72" s="552">
        <v>0</v>
      </c>
      <c r="X72" s="552">
        <v>0</v>
      </c>
      <c r="Y72" s="552">
        <v>265500</v>
      </c>
      <c r="Z72" s="552">
        <v>505990</v>
      </c>
      <c r="AA72" s="552">
        <v>440667</v>
      </c>
      <c r="AB72" s="552">
        <v>481010</v>
      </c>
      <c r="AC72" s="552">
        <v>725746</v>
      </c>
      <c r="AD72" s="552">
        <v>790136</v>
      </c>
      <c r="AE72" s="552">
        <v>794738</v>
      </c>
      <c r="AF72" s="552">
        <v>1146571</v>
      </c>
      <c r="AG72" s="552">
        <v>1174920</v>
      </c>
      <c r="AH72" s="552">
        <v>1462865</v>
      </c>
      <c r="AI72" s="590">
        <v>1708562</v>
      </c>
    </row>
    <row r="73" spans="1:35">
      <c r="A73" s="450">
        <v>2059435000</v>
      </c>
      <c r="B73" s="451" t="s">
        <v>4335</v>
      </c>
      <c r="C73" s="451" t="s">
        <v>9</v>
      </c>
      <c r="D73" s="451" t="s">
        <v>3736</v>
      </c>
      <c r="E73" s="168" t="s">
        <v>392</v>
      </c>
      <c r="F73" s="168" t="s">
        <v>392</v>
      </c>
      <c r="G73" s="168" t="s">
        <v>392</v>
      </c>
      <c r="H73" s="168" t="s">
        <v>392</v>
      </c>
      <c r="I73" s="168" t="s">
        <v>392</v>
      </c>
      <c r="J73" s="168" t="s">
        <v>392</v>
      </c>
      <c r="K73" s="168" t="s">
        <v>392</v>
      </c>
      <c r="L73" s="168" t="s">
        <v>392</v>
      </c>
      <c r="M73" s="168" t="s">
        <v>392</v>
      </c>
      <c r="N73" s="168" t="s">
        <v>392</v>
      </c>
      <c r="O73" s="168" t="s">
        <v>392</v>
      </c>
      <c r="P73" s="168" t="s">
        <v>392</v>
      </c>
      <c r="Q73" s="168" t="s">
        <v>392</v>
      </c>
      <c r="R73" s="168" t="s">
        <v>392</v>
      </c>
      <c r="S73" s="168" t="s">
        <v>392</v>
      </c>
      <c r="T73" s="168" t="s">
        <v>392</v>
      </c>
      <c r="U73" s="552">
        <v>5339225</v>
      </c>
      <c r="V73" s="552">
        <v>6288861</v>
      </c>
      <c r="W73" s="552">
        <v>5215469</v>
      </c>
      <c r="X73" s="552">
        <v>4599357</v>
      </c>
      <c r="Y73" s="552">
        <v>5980821</v>
      </c>
      <c r="Z73" s="552">
        <v>9780305</v>
      </c>
      <c r="AA73" s="552">
        <v>7108353</v>
      </c>
      <c r="AB73" s="552">
        <v>9547511</v>
      </c>
      <c r="AC73" s="552">
        <v>15475181</v>
      </c>
      <c r="AD73" s="552">
        <v>16066766</v>
      </c>
      <c r="AE73" s="552">
        <v>15315215</v>
      </c>
      <c r="AF73" s="552">
        <v>18731022</v>
      </c>
      <c r="AG73" s="552">
        <v>17559447</v>
      </c>
      <c r="AH73" s="552">
        <v>23543437</v>
      </c>
      <c r="AI73" s="590">
        <v>31287611</v>
      </c>
    </row>
    <row r="74" spans="1:35">
      <c r="A74" s="450">
        <v>3299540000</v>
      </c>
      <c r="B74" s="451" t="s">
        <v>4336</v>
      </c>
      <c r="C74" s="451" t="s">
        <v>9</v>
      </c>
      <c r="D74" s="451" t="s">
        <v>3737</v>
      </c>
      <c r="E74" s="168" t="s">
        <v>392</v>
      </c>
      <c r="F74" s="168" t="s">
        <v>392</v>
      </c>
      <c r="G74" s="168" t="s">
        <v>392</v>
      </c>
      <c r="H74" s="168" t="s">
        <v>392</v>
      </c>
      <c r="I74" s="168" t="s">
        <v>392</v>
      </c>
      <c r="J74" s="168" t="s">
        <v>392</v>
      </c>
      <c r="K74" s="168" t="s">
        <v>392</v>
      </c>
      <c r="L74" s="168" t="s">
        <v>392</v>
      </c>
      <c r="M74" s="168" t="s">
        <v>392</v>
      </c>
      <c r="N74" s="168" t="s">
        <v>392</v>
      </c>
      <c r="O74" s="168" t="s">
        <v>392</v>
      </c>
      <c r="P74" s="168" t="s">
        <v>392</v>
      </c>
      <c r="Q74" s="168" t="s">
        <v>392</v>
      </c>
      <c r="R74" s="168" t="s">
        <v>392</v>
      </c>
      <c r="S74" s="168" t="s">
        <v>392</v>
      </c>
      <c r="T74" s="168" t="s">
        <v>392</v>
      </c>
      <c r="U74" s="552">
        <v>0</v>
      </c>
      <c r="V74" s="552">
        <v>0</v>
      </c>
      <c r="W74" s="552">
        <v>0</v>
      </c>
      <c r="X74" s="552">
        <v>0</v>
      </c>
      <c r="Y74" s="552">
        <v>0</v>
      </c>
      <c r="Z74" s="552">
        <v>0</v>
      </c>
      <c r="AA74" s="552">
        <v>0</v>
      </c>
      <c r="AB74" s="552">
        <v>0</v>
      </c>
      <c r="AC74" s="552">
        <v>5755785</v>
      </c>
      <c r="AD74" s="552">
        <v>5075044</v>
      </c>
      <c r="AE74" s="552">
        <v>5811881</v>
      </c>
      <c r="AF74" s="552">
        <v>20773563</v>
      </c>
      <c r="AG74" s="552">
        <v>48261765</v>
      </c>
      <c r="AH74" s="552">
        <v>40021867</v>
      </c>
      <c r="AI74" s="590">
        <v>6026945</v>
      </c>
    </row>
    <row r="75" spans="1:35">
      <c r="A75" s="450">
        <v>3299594000</v>
      </c>
      <c r="B75" s="451" t="s">
        <v>4337</v>
      </c>
      <c r="C75" s="451" t="s">
        <v>9</v>
      </c>
      <c r="D75" s="451" t="s">
        <v>3737</v>
      </c>
      <c r="E75" s="168" t="s">
        <v>392</v>
      </c>
      <c r="F75" s="168" t="s">
        <v>392</v>
      </c>
      <c r="G75" s="168" t="s">
        <v>392</v>
      </c>
      <c r="H75" s="168" t="s">
        <v>392</v>
      </c>
      <c r="I75" s="168" t="s">
        <v>392</v>
      </c>
      <c r="J75" s="168" t="s">
        <v>392</v>
      </c>
      <c r="K75" s="168" t="s">
        <v>392</v>
      </c>
      <c r="L75" s="168" t="s">
        <v>392</v>
      </c>
      <c r="M75" s="168" t="s">
        <v>392</v>
      </c>
      <c r="N75" s="168" t="s">
        <v>392</v>
      </c>
      <c r="O75" s="168" t="s">
        <v>392</v>
      </c>
      <c r="P75" s="168" t="s">
        <v>392</v>
      </c>
      <c r="Q75" s="168" t="s">
        <v>392</v>
      </c>
      <c r="R75" s="168" t="s">
        <v>392</v>
      </c>
      <c r="S75" s="168" t="s">
        <v>392</v>
      </c>
      <c r="T75" s="168" t="s">
        <v>392</v>
      </c>
      <c r="U75" s="552">
        <v>0</v>
      </c>
      <c r="V75" s="552">
        <v>13437</v>
      </c>
      <c r="W75" s="552">
        <v>11352</v>
      </c>
      <c r="X75" s="552">
        <v>17569</v>
      </c>
      <c r="Y75" s="552">
        <v>8321</v>
      </c>
      <c r="Z75" s="552">
        <v>6592</v>
      </c>
      <c r="AA75" s="552">
        <v>8623</v>
      </c>
      <c r="AB75" s="552">
        <v>9248</v>
      </c>
      <c r="AC75" s="552">
        <v>52285</v>
      </c>
      <c r="AD75" s="552">
        <v>10953</v>
      </c>
      <c r="AE75" s="552">
        <v>6307</v>
      </c>
      <c r="AF75" s="552">
        <v>4465</v>
      </c>
      <c r="AG75" s="552">
        <v>6847</v>
      </c>
      <c r="AH75" s="552">
        <v>131319</v>
      </c>
      <c r="AI75" s="590">
        <v>166035</v>
      </c>
    </row>
    <row r="76" spans="1:35">
      <c r="A76" s="450">
        <v>1041720000</v>
      </c>
      <c r="B76" s="451" t="s">
        <v>4338</v>
      </c>
      <c r="C76" s="451" t="s">
        <v>9</v>
      </c>
      <c r="D76" s="451" t="s">
        <v>3737</v>
      </c>
      <c r="E76" s="168" t="s">
        <v>392</v>
      </c>
      <c r="F76" s="168" t="s">
        <v>392</v>
      </c>
      <c r="G76" s="168" t="s">
        <v>392</v>
      </c>
      <c r="H76" s="168" t="s">
        <v>392</v>
      </c>
      <c r="I76" s="168" t="s">
        <v>392</v>
      </c>
      <c r="J76" s="168" t="s">
        <v>392</v>
      </c>
      <c r="K76" s="168" t="s">
        <v>392</v>
      </c>
      <c r="L76" s="168" t="s">
        <v>392</v>
      </c>
      <c r="M76" s="168" t="s">
        <v>392</v>
      </c>
      <c r="N76" s="168" t="s">
        <v>392</v>
      </c>
      <c r="O76" s="168" t="s">
        <v>392</v>
      </c>
      <c r="P76" s="168" t="s">
        <v>392</v>
      </c>
      <c r="Q76" s="168" t="s">
        <v>392</v>
      </c>
      <c r="R76" s="168" t="s">
        <v>392</v>
      </c>
      <c r="S76" s="168" t="s">
        <v>392</v>
      </c>
      <c r="T76" s="168" t="s">
        <v>392</v>
      </c>
      <c r="U76" s="552">
        <v>0</v>
      </c>
      <c r="V76" s="552">
        <v>0</v>
      </c>
      <c r="W76" s="552">
        <v>0</v>
      </c>
      <c r="X76" s="552">
        <v>0</v>
      </c>
      <c r="Y76" s="552">
        <v>0</v>
      </c>
      <c r="Z76" s="552">
        <v>0</v>
      </c>
      <c r="AA76" s="552">
        <v>0</v>
      </c>
      <c r="AB76" s="552">
        <v>0</v>
      </c>
      <c r="AC76" s="552">
        <v>86000</v>
      </c>
      <c r="AD76" s="552">
        <v>147939</v>
      </c>
      <c r="AE76" s="552">
        <v>0</v>
      </c>
      <c r="AF76" s="552">
        <v>0</v>
      </c>
      <c r="AG76" s="552">
        <v>0</v>
      </c>
      <c r="AH76" s="552">
        <v>0</v>
      </c>
      <c r="AI76" s="590">
        <v>0</v>
      </c>
    </row>
    <row r="77" spans="1:35">
      <c r="A77" s="442">
        <v>2020143000</v>
      </c>
      <c r="B77" s="452" t="s">
        <v>4289</v>
      </c>
      <c r="C77" s="452" t="s">
        <v>3740</v>
      </c>
      <c r="D77" s="452" t="s">
        <v>3737</v>
      </c>
      <c r="E77" s="453" t="s">
        <v>392</v>
      </c>
      <c r="F77" s="453" t="s">
        <v>392</v>
      </c>
      <c r="G77" s="453" t="s">
        <v>392</v>
      </c>
      <c r="H77" s="453" t="s">
        <v>392</v>
      </c>
      <c r="I77" s="453" t="s">
        <v>392</v>
      </c>
      <c r="J77" s="453" t="s">
        <v>392</v>
      </c>
      <c r="K77" s="453" t="s">
        <v>392</v>
      </c>
      <c r="L77" s="453" t="s">
        <v>392</v>
      </c>
      <c r="M77" s="453" t="s">
        <v>392</v>
      </c>
      <c r="N77" s="453" t="s">
        <v>392</v>
      </c>
      <c r="O77" s="453" t="s">
        <v>392</v>
      </c>
      <c r="P77" s="453" t="s">
        <v>392</v>
      </c>
      <c r="Q77" s="453" t="s">
        <v>392</v>
      </c>
      <c r="R77" s="453" t="s">
        <v>392</v>
      </c>
      <c r="S77" s="453" t="s">
        <v>392</v>
      </c>
      <c r="T77" s="453" t="s">
        <v>392</v>
      </c>
      <c r="U77" s="553">
        <v>0</v>
      </c>
      <c r="V77" s="553">
        <v>43629</v>
      </c>
      <c r="W77" s="553">
        <v>202189</v>
      </c>
      <c r="X77" s="553">
        <v>71857</v>
      </c>
      <c r="Y77" s="553">
        <v>2552</v>
      </c>
      <c r="Z77" s="553">
        <v>2548</v>
      </c>
      <c r="AA77" s="553">
        <v>2942</v>
      </c>
      <c r="AB77" s="553">
        <v>3094</v>
      </c>
      <c r="AC77" s="553">
        <v>3087</v>
      </c>
      <c r="AD77" s="553">
        <v>2508</v>
      </c>
      <c r="AE77" s="553">
        <v>2892</v>
      </c>
      <c r="AF77" s="553">
        <v>3188</v>
      </c>
      <c r="AG77" s="553">
        <v>2578</v>
      </c>
      <c r="AH77" s="553">
        <v>2383</v>
      </c>
      <c r="AI77" s="591">
        <v>2561</v>
      </c>
    </row>
    <row r="79" spans="1:35" s="531" customFormat="1">
      <c r="A79" s="447" t="s">
        <v>3745</v>
      </c>
      <c r="B79" s="528"/>
      <c r="C79" s="447" t="s">
        <v>6</v>
      </c>
      <c r="D79" s="447" t="s">
        <v>3739</v>
      </c>
      <c r="E79" s="447"/>
      <c r="F79" s="529">
        <v>1990</v>
      </c>
      <c r="G79" s="529">
        <v>1991</v>
      </c>
      <c r="H79" s="529">
        <v>1992</v>
      </c>
      <c r="I79" s="529">
        <v>1993</v>
      </c>
      <c r="J79" s="529">
        <v>1994</v>
      </c>
      <c r="K79" s="529">
        <v>1995</v>
      </c>
      <c r="L79" s="529">
        <v>1996</v>
      </c>
      <c r="M79" s="529">
        <v>1997</v>
      </c>
      <c r="N79" s="529">
        <v>1998</v>
      </c>
      <c r="O79" s="529">
        <v>1999</v>
      </c>
      <c r="P79" s="529">
        <v>2000</v>
      </c>
      <c r="Q79" s="529">
        <v>2001</v>
      </c>
      <c r="R79" s="529">
        <v>2002</v>
      </c>
      <c r="S79" s="529">
        <v>2003</v>
      </c>
      <c r="T79" s="529">
        <v>2004</v>
      </c>
      <c r="U79" s="530">
        <v>2005</v>
      </c>
      <c r="V79" s="530">
        <v>2006</v>
      </c>
      <c r="W79" s="530">
        <v>2007</v>
      </c>
      <c r="X79" s="530">
        <v>2008</v>
      </c>
      <c r="Y79" s="530">
        <v>2009</v>
      </c>
      <c r="Z79" s="530">
        <v>2010</v>
      </c>
      <c r="AA79" s="530">
        <v>2011</v>
      </c>
      <c r="AB79" s="530">
        <v>2012</v>
      </c>
      <c r="AC79" s="530">
        <v>2013</v>
      </c>
      <c r="AD79" s="530">
        <v>2014</v>
      </c>
      <c r="AE79" s="530">
        <v>2015</v>
      </c>
      <c r="AF79" s="530">
        <v>2016</v>
      </c>
      <c r="AG79" s="530">
        <v>2017</v>
      </c>
      <c r="AH79" s="530">
        <v>2018</v>
      </c>
      <c r="AI79" s="592">
        <v>2019</v>
      </c>
    </row>
    <row r="80" spans="1:35">
      <c r="C80" s="532" t="s">
        <v>3740</v>
      </c>
      <c r="D80" s="451" t="s">
        <v>3735</v>
      </c>
      <c r="E80" s="451" t="s">
        <v>4052</v>
      </c>
      <c r="F80" s="168">
        <v>0</v>
      </c>
      <c r="G80" s="168">
        <v>0</v>
      </c>
      <c r="H80" s="168">
        <v>0</v>
      </c>
      <c r="I80" s="168">
        <v>0</v>
      </c>
      <c r="J80" s="168">
        <v>0</v>
      </c>
      <c r="K80" s="168">
        <v>0</v>
      </c>
      <c r="L80" s="168">
        <v>0</v>
      </c>
      <c r="M80" s="168">
        <v>0</v>
      </c>
      <c r="N80" s="168">
        <v>0</v>
      </c>
      <c r="O80" s="168">
        <v>0</v>
      </c>
      <c r="P80" s="168">
        <v>0</v>
      </c>
      <c r="Q80" s="168">
        <v>0</v>
      </c>
      <c r="R80" s="168">
        <v>0</v>
      </c>
      <c r="S80" s="168">
        <v>0</v>
      </c>
      <c r="T80" s="168">
        <v>0</v>
      </c>
      <c r="U80" s="168">
        <v>0</v>
      </c>
      <c r="V80" s="168">
        <v>0</v>
      </c>
      <c r="W80" s="168">
        <v>0</v>
      </c>
      <c r="X80" s="168">
        <v>0</v>
      </c>
      <c r="Y80" s="168">
        <v>0</v>
      </c>
      <c r="Z80" s="168">
        <v>0</v>
      </c>
      <c r="AA80" s="168">
        <v>0</v>
      </c>
      <c r="AB80" s="168">
        <v>0</v>
      </c>
      <c r="AC80" s="168">
        <v>0</v>
      </c>
      <c r="AD80" s="168">
        <v>0</v>
      </c>
      <c r="AE80" s="168">
        <v>0</v>
      </c>
      <c r="AF80" s="168">
        <v>0</v>
      </c>
      <c r="AG80" s="168">
        <v>0</v>
      </c>
      <c r="AH80" s="168">
        <v>0</v>
      </c>
      <c r="AI80" s="168">
        <v>0</v>
      </c>
    </row>
    <row r="81" spans="3:35">
      <c r="C81" s="532" t="s">
        <v>9</v>
      </c>
      <c r="D81" s="451" t="s">
        <v>3735</v>
      </c>
      <c r="E81" s="451" t="s">
        <v>4052</v>
      </c>
      <c r="F81" s="168">
        <v>0</v>
      </c>
      <c r="G81" s="168">
        <v>0</v>
      </c>
      <c r="H81" s="168">
        <v>0</v>
      </c>
      <c r="I81" s="168">
        <v>0</v>
      </c>
      <c r="J81" s="168">
        <v>0</v>
      </c>
      <c r="K81" s="168">
        <v>0</v>
      </c>
      <c r="L81" s="168">
        <v>0</v>
      </c>
      <c r="M81" s="168">
        <v>0</v>
      </c>
      <c r="N81" s="168">
        <v>0</v>
      </c>
      <c r="O81" s="168">
        <v>0</v>
      </c>
      <c r="P81" s="168">
        <v>0</v>
      </c>
      <c r="Q81" s="168">
        <v>0</v>
      </c>
      <c r="R81" s="168">
        <v>0</v>
      </c>
      <c r="S81" s="168">
        <v>0</v>
      </c>
      <c r="T81" s="168">
        <v>0</v>
      </c>
      <c r="U81" s="168">
        <v>2562284</v>
      </c>
      <c r="V81" s="168">
        <v>2692245</v>
      </c>
      <c r="W81" s="168">
        <v>3466255</v>
      </c>
      <c r="X81" s="168">
        <v>3183283</v>
      </c>
      <c r="Y81" s="168">
        <v>3053395</v>
      </c>
      <c r="Z81" s="168">
        <v>2422432</v>
      </c>
      <c r="AA81" s="168">
        <v>2490237</v>
      </c>
      <c r="AB81" s="168">
        <v>2561844</v>
      </c>
      <c r="AC81" s="168">
        <v>2581149</v>
      </c>
      <c r="AD81" s="168">
        <v>2613619</v>
      </c>
      <c r="AE81" s="168">
        <v>2949672</v>
      </c>
      <c r="AF81" s="168">
        <v>3116239</v>
      </c>
      <c r="AG81" s="168">
        <v>4713836</v>
      </c>
      <c r="AH81" s="168">
        <v>2803737</v>
      </c>
      <c r="AI81" s="168">
        <v>2431626</v>
      </c>
    </row>
    <row r="82" spans="3:35">
      <c r="C82" s="532" t="s">
        <v>3742</v>
      </c>
      <c r="D82" s="451" t="s">
        <v>3735</v>
      </c>
      <c r="E82" s="451" t="s">
        <v>4052</v>
      </c>
      <c r="F82" s="168">
        <v>0</v>
      </c>
      <c r="G82" s="168">
        <v>0</v>
      </c>
      <c r="H82" s="168">
        <v>0</v>
      </c>
      <c r="I82" s="168">
        <v>0</v>
      </c>
      <c r="J82" s="168">
        <v>0</v>
      </c>
      <c r="K82" s="168">
        <v>0</v>
      </c>
      <c r="L82" s="168">
        <v>0</v>
      </c>
      <c r="M82" s="168">
        <v>0</v>
      </c>
      <c r="N82" s="168">
        <v>0</v>
      </c>
      <c r="O82" s="168">
        <v>0</v>
      </c>
      <c r="P82" s="168">
        <v>0</v>
      </c>
      <c r="Q82" s="168">
        <v>0</v>
      </c>
      <c r="R82" s="168">
        <v>0</v>
      </c>
      <c r="S82" s="168">
        <v>0</v>
      </c>
      <c r="T82" s="168">
        <v>0</v>
      </c>
      <c r="U82" s="168">
        <v>329458</v>
      </c>
      <c r="V82" s="168">
        <v>569270</v>
      </c>
      <c r="W82" s="168">
        <v>1005807</v>
      </c>
      <c r="X82" s="168">
        <v>1145687</v>
      </c>
      <c r="Y82" s="168">
        <v>1771076</v>
      </c>
      <c r="Z82" s="168">
        <v>1010074</v>
      </c>
      <c r="AA82" s="168">
        <v>1072608</v>
      </c>
      <c r="AB82" s="168">
        <v>1070999</v>
      </c>
      <c r="AC82" s="168">
        <v>1078760</v>
      </c>
      <c r="AD82" s="168">
        <v>1174365</v>
      </c>
      <c r="AE82" s="168">
        <v>1543936</v>
      </c>
      <c r="AF82" s="168">
        <v>569659</v>
      </c>
      <c r="AG82" s="168">
        <v>501878</v>
      </c>
      <c r="AH82" s="168">
        <v>632351</v>
      </c>
      <c r="AI82" s="168">
        <v>648582</v>
      </c>
    </row>
    <row r="83" spans="3:35">
      <c r="C83" s="532" t="s">
        <v>3741</v>
      </c>
      <c r="D83" s="451" t="s">
        <v>3735</v>
      </c>
      <c r="E83" s="451" t="s">
        <v>4052</v>
      </c>
      <c r="F83" s="168">
        <v>0</v>
      </c>
      <c r="G83" s="168">
        <v>0</v>
      </c>
      <c r="H83" s="168">
        <v>0</v>
      </c>
      <c r="I83" s="168">
        <v>0</v>
      </c>
      <c r="J83" s="168">
        <v>0</v>
      </c>
      <c r="K83" s="168">
        <v>0</v>
      </c>
      <c r="L83" s="168">
        <v>0</v>
      </c>
      <c r="M83" s="168">
        <v>0</v>
      </c>
      <c r="N83" s="168">
        <v>0</v>
      </c>
      <c r="O83" s="168">
        <v>0</v>
      </c>
      <c r="P83" s="168">
        <v>0</v>
      </c>
      <c r="Q83" s="168">
        <v>0</v>
      </c>
      <c r="R83" s="168">
        <v>0</v>
      </c>
      <c r="S83" s="168">
        <v>0</v>
      </c>
      <c r="T83" s="168">
        <v>0</v>
      </c>
      <c r="U83" s="168">
        <v>0</v>
      </c>
      <c r="V83" s="168">
        <v>0</v>
      </c>
      <c r="W83" s="168">
        <v>0</v>
      </c>
      <c r="X83" s="168">
        <v>0</v>
      </c>
      <c r="Y83" s="168">
        <v>0</v>
      </c>
      <c r="Z83" s="168">
        <v>0</v>
      </c>
      <c r="AA83" s="168">
        <v>0</v>
      </c>
      <c r="AB83" s="168">
        <v>0</v>
      </c>
      <c r="AC83" s="168">
        <v>0</v>
      </c>
      <c r="AD83" s="168">
        <v>0</v>
      </c>
      <c r="AE83" s="168">
        <v>0</v>
      </c>
      <c r="AF83" s="168">
        <v>0</v>
      </c>
      <c r="AG83" s="168">
        <v>0</v>
      </c>
      <c r="AH83" s="168">
        <v>0</v>
      </c>
      <c r="AI83" s="168">
        <v>0</v>
      </c>
    </row>
    <row r="84" spans="3:35">
      <c r="C84" s="538" t="s">
        <v>3743</v>
      </c>
      <c r="D84" s="452" t="s">
        <v>3735</v>
      </c>
      <c r="E84" s="546" t="s">
        <v>4052</v>
      </c>
      <c r="F84" s="453">
        <v>0</v>
      </c>
      <c r="G84" s="453">
        <v>0</v>
      </c>
      <c r="H84" s="453">
        <v>0</v>
      </c>
      <c r="I84" s="453">
        <v>0</v>
      </c>
      <c r="J84" s="453">
        <v>0</v>
      </c>
      <c r="K84" s="453">
        <v>0</v>
      </c>
      <c r="L84" s="453">
        <v>0</v>
      </c>
      <c r="M84" s="453">
        <v>0</v>
      </c>
      <c r="N84" s="453">
        <v>0</v>
      </c>
      <c r="O84" s="453">
        <v>0</v>
      </c>
      <c r="P84" s="453">
        <v>0</v>
      </c>
      <c r="Q84" s="453">
        <v>0</v>
      </c>
      <c r="R84" s="453">
        <v>0</v>
      </c>
      <c r="S84" s="453">
        <v>0</v>
      </c>
      <c r="T84" s="453">
        <v>0</v>
      </c>
      <c r="U84" s="453">
        <v>0</v>
      </c>
      <c r="V84" s="453">
        <v>0</v>
      </c>
      <c r="W84" s="453">
        <v>0</v>
      </c>
      <c r="X84" s="453">
        <v>0</v>
      </c>
      <c r="Y84" s="453">
        <v>0</v>
      </c>
      <c r="Z84" s="453">
        <v>0</v>
      </c>
      <c r="AA84" s="453">
        <v>0</v>
      </c>
      <c r="AB84" s="453">
        <v>0</v>
      </c>
      <c r="AC84" s="453">
        <v>0</v>
      </c>
      <c r="AD84" s="453">
        <v>0</v>
      </c>
      <c r="AE84" s="453">
        <v>0</v>
      </c>
      <c r="AF84" s="453">
        <v>0</v>
      </c>
      <c r="AG84" s="453">
        <v>0</v>
      </c>
      <c r="AH84" s="453">
        <v>0</v>
      </c>
      <c r="AI84" s="453">
        <v>0</v>
      </c>
    </row>
    <row r="85" spans="3:35">
      <c r="C85" s="532" t="s">
        <v>3740</v>
      </c>
      <c r="D85" s="451" t="s">
        <v>3735</v>
      </c>
      <c r="E85" s="451" t="s">
        <v>4051</v>
      </c>
      <c r="F85" s="168">
        <v>0</v>
      </c>
      <c r="G85" s="168">
        <v>0</v>
      </c>
      <c r="H85" s="168">
        <v>0</v>
      </c>
      <c r="I85" s="168">
        <v>0</v>
      </c>
      <c r="J85" s="168">
        <v>0</v>
      </c>
      <c r="K85" s="168">
        <v>0</v>
      </c>
      <c r="L85" s="168">
        <v>0</v>
      </c>
      <c r="M85" s="168">
        <v>0</v>
      </c>
      <c r="N85" s="168">
        <v>0</v>
      </c>
      <c r="O85" s="168">
        <v>0</v>
      </c>
      <c r="P85" s="168">
        <v>0</v>
      </c>
      <c r="Q85" s="168">
        <v>0</v>
      </c>
      <c r="R85" s="168">
        <v>0</v>
      </c>
      <c r="S85" s="168">
        <v>0</v>
      </c>
      <c r="T85" s="168">
        <v>0</v>
      </c>
      <c r="U85" s="168">
        <v>0</v>
      </c>
      <c r="V85" s="168">
        <v>0</v>
      </c>
      <c r="W85" s="168">
        <v>0</v>
      </c>
      <c r="X85" s="168">
        <v>0</v>
      </c>
      <c r="Y85" s="168">
        <v>0</v>
      </c>
      <c r="Z85" s="168">
        <v>0</v>
      </c>
      <c r="AA85" s="168">
        <v>0</v>
      </c>
      <c r="AB85" s="168">
        <v>0</v>
      </c>
      <c r="AC85" s="168">
        <v>0</v>
      </c>
      <c r="AD85" s="168">
        <v>0</v>
      </c>
      <c r="AE85" s="168">
        <v>0</v>
      </c>
      <c r="AF85" s="168">
        <v>0</v>
      </c>
      <c r="AG85" s="168">
        <v>0</v>
      </c>
      <c r="AH85" s="168">
        <v>0</v>
      </c>
      <c r="AI85" s="168">
        <v>0</v>
      </c>
    </row>
    <row r="86" spans="3:35">
      <c r="C86" s="532" t="s">
        <v>9</v>
      </c>
      <c r="D86" s="451" t="s">
        <v>3735</v>
      </c>
      <c r="E86" s="451" t="s">
        <v>4051</v>
      </c>
      <c r="F86" s="168">
        <v>0</v>
      </c>
      <c r="G86" s="168">
        <v>0</v>
      </c>
      <c r="H86" s="168">
        <v>0</v>
      </c>
      <c r="I86" s="168">
        <v>0</v>
      </c>
      <c r="J86" s="168">
        <v>0</v>
      </c>
      <c r="K86" s="168">
        <v>0</v>
      </c>
      <c r="L86" s="168">
        <v>0</v>
      </c>
      <c r="M86" s="168">
        <v>0</v>
      </c>
      <c r="N86" s="168">
        <v>0</v>
      </c>
      <c r="O86" s="168">
        <v>0</v>
      </c>
      <c r="P86" s="168">
        <v>0</v>
      </c>
      <c r="Q86" s="168">
        <v>0</v>
      </c>
      <c r="R86" s="168">
        <v>0</v>
      </c>
      <c r="S86" s="168">
        <v>0</v>
      </c>
      <c r="T86" s="168">
        <v>0</v>
      </c>
      <c r="U86" s="168">
        <v>0</v>
      </c>
      <c r="V86" s="168">
        <v>0</v>
      </c>
      <c r="W86" s="168">
        <v>0</v>
      </c>
      <c r="X86" s="168">
        <v>0</v>
      </c>
      <c r="Y86" s="168">
        <v>0</v>
      </c>
      <c r="Z86" s="168">
        <v>0</v>
      </c>
      <c r="AA86" s="168">
        <v>0</v>
      </c>
      <c r="AB86" s="168">
        <v>0</v>
      </c>
      <c r="AC86" s="168">
        <v>0</v>
      </c>
      <c r="AD86" s="168">
        <v>0</v>
      </c>
      <c r="AE86" s="168">
        <v>0</v>
      </c>
      <c r="AF86" s="168">
        <v>0</v>
      </c>
      <c r="AG86" s="168">
        <v>0</v>
      </c>
      <c r="AH86" s="168">
        <v>0</v>
      </c>
      <c r="AI86" s="168">
        <v>0</v>
      </c>
    </row>
    <row r="87" spans="3:35">
      <c r="C87" s="532" t="s">
        <v>3742</v>
      </c>
      <c r="D87" s="451" t="s">
        <v>3735</v>
      </c>
      <c r="E87" s="451" t="s">
        <v>4051</v>
      </c>
      <c r="F87" s="168">
        <v>0</v>
      </c>
      <c r="G87" s="168">
        <v>0</v>
      </c>
      <c r="H87" s="168">
        <v>0</v>
      </c>
      <c r="I87" s="168">
        <v>0</v>
      </c>
      <c r="J87" s="168">
        <v>0</v>
      </c>
      <c r="K87" s="168">
        <v>0</v>
      </c>
      <c r="L87" s="168">
        <v>0</v>
      </c>
      <c r="M87" s="168">
        <v>0</v>
      </c>
      <c r="N87" s="168">
        <v>0</v>
      </c>
      <c r="O87" s="168">
        <v>0</v>
      </c>
      <c r="P87" s="168">
        <v>0</v>
      </c>
      <c r="Q87" s="168">
        <v>0</v>
      </c>
      <c r="R87" s="168">
        <v>0</v>
      </c>
      <c r="S87" s="168">
        <v>0</v>
      </c>
      <c r="T87" s="168">
        <v>0</v>
      </c>
      <c r="U87" s="168">
        <v>0</v>
      </c>
      <c r="V87" s="168">
        <v>0</v>
      </c>
      <c r="W87" s="168">
        <v>0</v>
      </c>
      <c r="X87" s="168">
        <v>0</v>
      </c>
      <c r="Y87" s="168">
        <v>0</v>
      </c>
      <c r="Z87" s="168">
        <v>0</v>
      </c>
      <c r="AA87" s="168">
        <v>0</v>
      </c>
      <c r="AB87" s="168">
        <v>0</v>
      </c>
      <c r="AC87" s="168">
        <v>0</v>
      </c>
      <c r="AD87" s="168">
        <v>0</v>
      </c>
      <c r="AE87" s="168">
        <v>0</v>
      </c>
      <c r="AF87" s="168">
        <v>0</v>
      </c>
      <c r="AG87" s="168">
        <v>0</v>
      </c>
      <c r="AH87" s="168">
        <v>0</v>
      </c>
      <c r="AI87" s="168">
        <v>0</v>
      </c>
    </row>
    <row r="88" spans="3:35">
      <c r="C88" s="532" t="s">
        <v>3741</v>
      </c>
      <c r="D88" s="451" t="s">
        <v>3735</v>
      </c>
      <c r="E88" s="451" t="s">
        <v>4051</v>
      </c>
      <c r="F88" s="168">
        <v>0</v>
      </c>
      <c r="G88" s="168">
        <v>0</v>
      </c>
      <c r="H88" s="168">
        <v>0</v>
      </c>
      <c r="I88" s="168">
        <v>0</v>
      </c>
      <c r="J88" s="168">
        <v>0</v>
      </c>
      <c r="K88" s="168">
        <v>0</v>
      </c>
      <c r="L88" s="168">
        <v>0</v>
      </c>
      <c r="M88" s="168">
        <v>0</v>
      </c>
      <c r="N88" s="168">
        <v>0</v>
      </c>
      <c r="O88" s="168">
        <v>0</v>
      </c>
      <c r="P88" s="168">
        <v>0</v>
      </c>
      <c r="Q88" s="168">
        <v>0</v>
      </c>
      <c r="R88" s="168">
        <v>0</v>
      </c>
      <c r="S88" s="168">
        <v>0</v>
      </c>
      <c r="T88" s="168">
        <v>0</v>
      </c>
      <c r="U88" s="168">
        <v>0</v>
      </c>
      <c r="V88" s="168">
        <v>0</v>
      </c>
      <c r="W88" s="168">
        <v>0</v>
      </c>
      <c r="X88" s="168">
        <v>0</v>
      </c>
      <c r="Y88" s="168">
        <v>0</v>
      </c>
      <c r="Z88" s="168">
        <v>0</v>
      </c>
      <c r="AA88" s="168">
        <v>0</v>
      </c>
      <c r="AB88" s="168">
        <v>0</v>
      </c>
      <c r="AC88" s="168">
        <v>0</v>
      </c>
      <c r="AD88" s="168">
        <v>0</v>
      </c>
      <c r="AE88" s="168">
        <v>0</v>
      </c>
      <c r="AF88" s="168">
        <v>0</v>
      </c>
      <c r="AG88" s="168">
        <v>0</v>
      </c>
      <c r="AH88" s="168">
        <v>0</v>
      </c>
      <c r="AI88" s="168">
        <v>0</v>
      </c>
    </row>
    <row r="89" spans="3:35">
      <c r="C89" s="538" t="s">
        <v>3743</v>
      </c>
      <c r="D89" s="452" t="s">
        <v>3735</v>
      </c>
      <c r="E89" s="546" t="s">
        <v>4051</v>
      </c>
      <c r="F89" s="453">
        <v>0</v>
      </c>
      <c r="G89" s="453">
        <v>0</v>
      </c>
      <c r="H89" s="453">
        <v>0</v>
      </c>
      <c r="I89" s="453">
        <v>0</v>
      </c>
      <c r="J89" s="453">
        <v>0</v>
      </c>
      <c r="K89" s="453">
        <v>0</v>
      </c>
      <c r="L89" s="453">
        <v>0</v>
      </c>
      <c r="M89" s="453">
        <v>0</v>
      </c>
      <c r="N89" s="453">
        <v>0</v>
      </c>
      <c r="O89" s="453">
        <v>0</v>
      </c>
      <c r="P89" s="453">
        <v>0</v>
      </c>
      <c r="Q89" s="453">
        <v>0</v>
      </c>
      <c r="R89" s="453">
        <v>0</v>
      </c>
      <c r="S89" s="453">
        <v>0</v>
      </c>
      <c r="T89" s="453">
        <v>0</v>
      </c>
      <c r="U89" s="453">
        <v>0</v>
      </c>
      <c r="V89" s="453">
        <v>0</v>
      </c>
      <c r="W89" s="453">
        <v>0</v>
      </c>
      <c r="X89" s="453">
        <v>0</v>
      </c>
      <c r="Y89" s="453">
        <v>0</v>
      </c>
      <c r="Z89" s="453">
        <v>0</v>
      </c>
      <c r="AA89" s="453">
        <v>0</v>
      </c>
      <c r="AB89" s="453">
        <v>0</v>
      </c>
      <c r="AC89" s="453">
        <v>0</v>
      </c>
      <c r="AD89" s="453">
        <v>0</v>
      </c>
      <c r="AE89" s="453">
        <v>0</v>
      </c>
      <c r="AF89" s="453">
        <v>0</v>
      </c>
      <c r="AG89" s="453">
        <v>0</v>
      </c>
      <c r="AH89" s="453">
        <v>0</v>
      </c>
      <c r="AI89" s="453">
        <v>0</v>
      </c>
    </row>
    <row r="90" spans="3:35">
      <c r="C90" s="537" t="s">
        <v>3740</v>
      </c>
      <c r="D90" s="499" t="s">
        <v>3736</v>
      </c>
      <c r="E90" s="337" t="s">
        <v>392</v>
      </c>
      <c r="F90" s="337">
        <v>0</v>
      </c>
      <c r="G90" s="337">
        <v>0</v>
      </c>
      <c r="H90" s="337">
        <v>0</v>
      </c>
      <c r="I90" s="337">
        <v>0</v>
      </c>
      <c r="J90" s="337">
        <v>0</v>
      </c>
      <c r="K90" s="337">
        <v>0</v>
      </c>
      <c r="L90" s="337">
        <v>0</v>
      </c>
      <c r="M90" s="337">
        <v>0</v>
      </c>
      <c r="N90" s="337">
        <v>0</v>
      </c>
      <c r="O90" s="337">
        <v>0</v>
      </c>
      <c r="P90" s="337">
        <v>0</v>
      </c>
      <c r="Q90" s="337">
        <v>0</v>
      </c>
      <c r="R90" s="337">
        <v>0</v>
      </c>
      <c r="S90" s="337">
        <v>0</v>
      </c>
      <c r="T90" s="337">
        <v>0</v>
      </c>
      <c r="U90" s="337">
        <v>0</v>
      </c>
      <c r="V90" s="337">
        <v>0</v>
      </c>
      <c r="W90" s="337">
        <v>0</v>
      </c>
      <c r="X90" s="337">
        <v>0</v>
      </c>
      <c r="Y90" s="337">
        <v>0</v>
      </c>
      <c r="Z90" s="337">
        <v>0</v>
      </c>
      <c r="AA90" s="337">
        <v>0</v>
      </c>
      <c r="AB90" s="337">
        <v>0</v>
      </c>
      <c r="AC90" s="337">
        <v>0</v>
      </c>
      <c r="AD90" s="337">
        <v>0</v>
      </c>
      <c r="AE90" s="337">
        <v>0</v>
      </c>
      <c r="AF90" s="337">
        <v>0</v>
      </c>
      <c r="AG90" s="337">
        <v>0</v>
      </c>
      <c r="AH90" s="337">
        <v>0</v>
      </c>
      <c r="AI90" s="337">
        <v>0</v>
      </c>
    </row>
    <row r="91" spans="3:35">
      <c r="C91" s="532" t="s">
        <v>9</v>
      </c>
      <c r="D91" s="451" t="s">
        <v>3736</v>
      </c>
      <c r="E91" s="168" t="s">
        <v>392</v>
      </c>
      <c r="F91" s="168">
        <v>0</v>
      </c>
      <c r="G91" s="168">
        <v>0</v>
      </c>
      <c r="H91" s="168">
        <v>0</v>
      </c>
      <c r="I91" s="168">
        <v>0</v>
      </c>
      <c r="J91" s="168">
        <v>0</v>
      </c>
      <c r="K91" s="168">
        <v>0</v>
      </c>
      <c r="L91" s="168">
        <v>0</v>
      </c>
      <c r="M91" s="168">
        <v>0</v>
      </c>
      <c r="N91" s="168">
        <v>0</v>
      </c>
      <c r="O91" s="168">
        <v>0</v>
      </c>
      <c r="P91" s="168">
        <v>0</v>
      </c>
      <c r="Q91" s="168">
        <v>0</v>
      </c>
      <c r="R91" s="168">
        <v>0</v>
      </c>
      <c r="S91" s="168">
        <v>0</v>
      </c>
      <c r="T91" s="168">
        <v>0</v>
      </c>
      <c r="U91" s="168">
        <v>5598204</v>
      </c>
      <c r="V91" s="168">
        <v>6424641</v>
      </c>
      <c r="W91" s="168">
        <v>5375203</v>
      </c>
      <c r="X91" s="168">
        <v>4797377</v>
      </c>
      <c r="Y91" s="168">
        <v>6462214</v>
      </c>
      <c r="Z91" s="168">
        <v>10478323</v>
      </c>
      <c r="AA91" s="168">
        <v>7772253</v>
      </c>
      <c r="AB91" s="168">
        <v>10287555</v>
      </c>
      <c r="AC91" s="168">
        <v>16489733</v>
      </c>
      <c r="AD91" s="168">
        <v>17154393</v>
      </c>
      <c r="AE91" s="168">
        <v>16414874</v>
      </c>
      <c r="AF91" s="168">
        <v>20212321</v>
      </c>
      <c r="AG91" s="168">
        <v>19114574</v>
      </c>
      <c r="AH91" s="168">
        <v>25323184</v>
      </c>
      <c r="AI91" s="168">
        <v>33298243</v>
      </c>
    </row>
    <row r="92" spans="3:35">
      <c r="C92" s="532" t="s">
        <v>3742</v>
      </c>
      <c r="D92" s="451" t="s">
        <v>3736</v>
      </c>
      <c r="E92" s="168" t="s">
        <v>392</v>
      </c>
      <c r="F92" s="168">
        <v>0</v>
      </c>
      <c r="G92" s="168">
        <v>0</v>
      </c>
      <c r="H92" s="168">
        <v>0</v>
      </c>
      <c r="I92" s="168">
        <v>0</v>
      </c>
      <c r="J92" s="168">
        <v>0</v>
      </c>
      <c r="K92" s="168">
        <v>0</v>
      </c>
      <c r="L92" s="168">
        <v>0</v>
      </c>
      <c r="M92" s="168">
        <v>0</v>
      </c>
      <c r="N92" s="168">
        <v>0</v>
      </c>
      <c r="O92" s="168">
        <v>0</v>
      </c>
      <c r="P92" s="168">
        <v>0</v>
      </c>
      <c r="Q92" s="168">
        <v>0</v>
      </c>
      <c r="R92" s="168">
        <v>0</v>
      </c>
      <c r="S92" s="168">
        <v>0</v>
      </c>
      <c r="T92" s="168">
        <v>0</v>
      </c>
      <c r="U92" s="168">
        <v>0</v>
      </c>
      <c r="V92" s="168">
        <v>0</v>
      </c>
      <c r="W92" s="168">
        <v>0</v>
      </c>
      <c r="X92" s="168">
        <v>0</v>
      </c>
      <c r="Y92" s="168">
        <v>0</v>
      </c>
      <c r="Z92" s="168">
        <v>0</v>
      </c>
      <c r="AA92" s="168">
        <v>0</v>
      </c>
      <c r="AB92" s="168">
        <v>0</v>
      </c>
      <c r="AC92" s="168">
        <v>0</v>
      </c>
      <c r="AD92" s="168">
        <v>0</v>
      </c>
      <c r="AE92" s="168">
        <v>0</v>
      </c>
      <c r="AF92" s="168">
        <v>0</v>
      </c>
      <c r="AG92" s="168">
        <v>0</v>
      </c>
      <c r="AH92" s="168">
        <v>0</v>
      </c>
      <c r="AI92" s="168">
        <v>0</v>
      </c>
    </row>
    <row r="93" spans="3:35">
      <c r="C93" s="532" t="s">
        <v>3741</v>
      </c>
      <c r="D93" s="451" t="s">
        <v>3736</v>
      </c>
      <c r="E93" s="168" t="s">
        <v>392</v>
      </c>
      <c r="F93" s="168">
        <v>0</v>
      </c>
      <c r="G93" s="168">
        <v>0</v>
      </c>
      <c r="H93" s="168">
        <v>0</v>
      </c>
      <c r="I93" s="168">
        <v>0</v>
      </c>
      <c r="J93" s="168">
        <v>0</v>
      </c>
      <c r="K93" s="168">
        <v>0</v>
      </c>
      <c r="L93" s="168">
        <v>0</v>
      </c>
      <c r="M93" s="168">
        <v>0</v>
      </c>
      <c r="N93" s="168">
        <v>0</v>
      </c>
      <c r="O93" s="168">
        <v>0</v>
      </c>
      <c r="P93" s="168">
        <v>0</v>
      </c>
      <c r="Q93" s="168">
        <v>0</v>
      </c>
      <c r="R93" s="168">
        <v>0</v>
      </c>
      <c r="S93" s="168">
        <v>0</v>
      </c>
      <c r="T93" s="168">
        <v>0</v>
      </c>
      <c r="U93" s="168">
        <v>0</v>
      </c>
      <c r="V93" s="168">
        <v>0</v>
      </c>
      <c r="W93" s="168">
        <v>0</v>
      </c>
      <c r="X93" s="168">
        <v>0</v>
      </c>
      <c r="Y93" s="168">
        <v>0</v>
      </c>
      <c r="Z93" s="168">
        <v>0</v>
      </c>
      <c r="AA93" s="168">
        <v>0</v>
      </c>
      <c r="AB93" s="168">
        <v>0</v>
      </c>
      <c r="AC93" s="168">
        <v>0</v>
      </c>
      <c r="AD93" s="168">
        <v>0</v>
      </c>
      <c r="AE93" s="168">
        <v>0</v>
      </c>
      <c r="AF93" s="168">
        <v>0</v>
      </c>
      <c r="AG93" s="168">
        <v>0</v>
      </c>
      <c r="AH93" s="168">
        <v>0</v>
      </c>
      <c r="AI93" s="168">
        <v>0</v>
      </c>
    </row>
    <row r="94" spans="3:35">
      <c r="C94" s="538" t="s">
        <v>3743</v>
      </c>
      <c r="D94" s="452" t="s">
        <v>3736</v>
      </c>
      <c r="E94" s="453" t="s">
        <v>392</v>
      </c>
      <c r="F94" s="453">
        <v>0</v>
      </c>
      <c r="G94" s="453">
        <v>0</v>
      </c>
      <c r="H94" s="453">
        <v>0</v>
      </c>
      <c r="I94" s="453">
        <v>0</v>
      </c>
      <c r="J94" s="453">
        <v>0</v>
      </c>
      <c r="K94" s="453">
        <v>0</v>
      </c>
      <c r="L94" s="453">
        <v>0</v>
      </c>
      <c r="M94" s="453">
        <v>0</v>
      </c>
      <c r="N94" s="453">
        <v>0</v>
      </c>
      <c r="O94" s="453">
        <v>0</v>
      </c>
      <c r="P94" s="453">
        <v>0</v>
      </c>
      <c r="Q94" s="453">
        <v>0</v>
      </c>
      <c r="R94" s="453">
        <v>0</v>
      </c>
      <c r="S94" s="453">
        <v>0</v>
      </c>
      <c r="T94" s="453">
        <v>0</v>
      </c>
      <c r="U94" s="453">
        <v>0</v>
      </c>
      <c r="V94" s="453">
        <v>0</v>
      </c>
      <c r="W94" s="453">
        <v>0</v>
      </c>
      <c r="X94" s="453">
        <v>0</v>
      </c>
      <c r="Y94" s="453">
        <v>0</v>
      </c>
      <c r="Z94" s="453">
        <v>0</v>
      </c>
      <c r="AA94" s="453">
        <v>0</v>
      </c>
      <c r="AB94" s="453">
        <v>0</v>
      </c>
      <c r="AC94" s="453">
        <v>0</v>
      </c>
      <c r="AD94" s="453">
        <v>0</v>
      </c>
      <c r="AE94" s="453">
        <v>0</v>
      </c>
      <c r="AF94" s="453">
        <v>0</v>
      </c>
      <c r="AG94" s="453">
        <v>0</v>
      </c>
      <c r="AH94" s="453">
        <v>0</v>
      </c>
      <c r="AI94" s="453">
        <v>0</v>
      </c>
    </row>
    <row r="95" spans="3:35">
      <c r="C95" s="537" t="s">
        <v>3740</v>
      </c>
      <c r="D95" s="499" t="s">
        <v>3737</v>
      </c>
      <c r="E95" s="337" t="s">
        <v>392</v>
      </c>
      <c r="F95" s="337">
        <v>0</v>
      </c>
      <c r="G95" s="337">
        <v>0</v>
      </c>
      <c r="H95" s="337">
        <v>0</v>
      </c>
      <c r="I95" s="337">
        <v>0</v>
      </c>
      <c r="J95" s="337">
        <v>0</v>
      </c>
      <c r="K95" s="337">
        <v>0</v>
      </c>
      <c r="L95" s="337">
        <v>0</v>
      </c>
      <c r="M95" s="337">
        <v>0</v>
      </c>
      <c r="N95" s="337">
        <v>0</v>
      </c>
      <c r="O95" s="337">
        <v>0</v>
      </c>
      <c r="P95" s="337">
        <v>0</v>
      </c>
      <c r="Q95" s="337">
        <v>0</v>
      </c>
      <c r="R95" s="337">
        <v>0</v>
      </c>
      <c r="S95" s="337">
        <v>0</v>
      </c>
      <c r="T95" s="337">
        <v>0</v>
      </c>
      <c r="U95" s="337">
        <v>432688</v>
      </c>
      <c r="V95" s="337">
        <v>406062</v>
      </c>
      <c r="W95" s="337">
        <v>767408</v>
      </c>
      <c r="X95" s="337">
        <v>463472</v>
      </c>
      <c r="Y95" s="337">
        <v>41619</v>
      </c>
      <c r="Z95" s="337">
        <v>36264</v>
      </c>
      <c r="AA95" s="337">
        <v>39515</v>
      </c>
      <c r="AB95" s="337">
        <v>41460</v>
      </c>
      <c r="AC95" s="337">
        <v>69313</v>
      </c>
      <c r="AD95" s="337">
        <v>117615</v>
      </c>
      <c r="AE95" s="337">
        <v>138114</v>
      </c>
      <c r="AF95" s="337">
        <v>186795</v>
      </c>
      <c r="AG95" s="337">
        <v>143203</v>
      </c>
      <c r="AH95" s="337">
        <v>88259</v>
      </c>
      <c r="AI95" s="337">
        <v>84590</v>
      </c>
    </row>
    <row r="96" spans="3:35">
      <c r="C96" s="532" t="s">
        <v>9</v>
      </c>
      <c r="D96" s="499" t="s">
        <v>3737</v>
      </c>
      <c r="E96" s="168" t="s">
        <v>392</v>
      </c>
      <c r="F96" s="168">
        <v>0</v>
      </c>
      <c r="G96" s="168">
        <v>0</v>
      </c>
      <c r="H96" s="168">
        <v>0</v>
      </c>
      <c r="I96" s="168">
        <v>0</v>
      </c>
      <c r="J96" s="168">
        <v>0</v>
      </c>
      <c r="K96" s="168">
        <v>0</v>
      </c>
      <c r="L96" s="168">
        <v>0</v>
      </c>
      <c r="M96" s="168">
        <v>0</v>
      </c>
      <c r="N96" s="168">
        <v>0</v>
      </c>
      <c r="O96" s="168">
        <v>0</v>
      </c>
      <c r="P96" s="168">
        <v>0</v>
      </c>
      <c r="Q96" s="168">
        <v>0</v>
      </c>
      <c r="R96" s="168">
        <v>0</v>
      </c>
      <c r="S96" s="168">
        <v>0</v>
      </c>
      <c r="T96" s="168">
        <v>0</v>
      </c>
      <c r="U96" s="168">
        <v>6403006</v>
      </c>
      <c r="V96" s="168">
        <v>6474247</v>
      </c>
      <c r="W96" s="168">
        <v>8942686</v>
      </c>
      <c r="X96" s="168">
        <v>8153130</v>
      </c>
      <c r="Y96" s="168">
        <v>9514211</v>
      </c>
      <c r="Z96" s="168">
        <v>10808788</v>
      </c>
      <c r="AA96" s="168">
        <v>11599360</v>
      </c>
      <c r="AB96" s="168">
        <v>12523864</v>
      </c>
      <c r="AC96" s="168">
        <v>21160632</v>
      </c>
      <c r="AD96" s="168">
        <v>25861590</v>
      </c>
      <c r="AE96" s="168">
        <v>21886505</v>
      </c>
      <c r="AF96" s="168">
        <v>37152091</v>
      </c>
      <c r="AG96" s="168">
        <v>87436027</v>
      </c>
      <c r="AH96" s="168">
        <v>59563532</v>
      </c>
      <c r="AI96" s="168">
        <v>27420892</v>
      </c>
    </row>
    <row r="97" spans="1:35">
      <c r="C97" s="532" t="s">
        <v>3742</v>
      </c>
      <c r="D97" s="499" t="s">
        <v>3737</v>
      </c>
      <c r="E97" s="168" t="s">
        <v>392</v>
      </c>
      <c r="F97" s="168">
        <v>0</v>
      </c>
      <c r="G97" s="168">
        <v>0</v>
      </c>
      <c r="H97" s="168">
        <v>0</v>
      </c>
      <c r="I97" s="168">
        <v>0</v>
      </c>
      <c r="J97" s="168">
        <v>0</v>
      </c>
      <c r="K97" s="168">
        <v>0</v>
      </c>
      <c r="L97" s="168">
        <v>0</v>
      </c>
      <c r="M97" s="168">
        <v>0</v>
      </c>
      <c r="N97" s="168">
        <v>0</v>
      </c>
      <c r="O97" s="168">
        <v>0</v>
      </c>
      <c r="P97" s="168">
        <v>0</v>
      </c>
      <c r="Q97" s="168">
        <v>0</v>
      </c>
      <c r="R97" s="168">
        <v>0</v>
      </c>
      <c r="S97" s="168">
        <v>0</v>
      </c>
      <c r="T97" s="168">
        <v>0</v>
      </c>
      <c r="U97" s="168">
        <v>0</v>
      </c>
      <c r="V97" s="168">
        <v>0</v>
      </c>
      <c r="W97" s="168">
        <v>0</v>
      </c>
      <c r="X97" s="168">
        <v>0</v>
      </c>
      <c r="Y97" s="168">
        <v>0</v>
      </c>
      <c r="Z97" s="168">
        <v>0</v>
      </c>
      <c r="AA97" s="168">
        <v>0</v>
      </c>
      <c r="AB97" s="168">
        <v>0</v>
      </c>
      <c r="AC97" s="168">
        <v>0</v>
      </c>
      <c r="AD97" s="168">
        <v>0</v>
      </c>
      <c r="AE97" s="168">
        <v>0</v>
      </c>
      <c r="AF97" s="168">
        <v>0</v>
      </c>
      <c r="AG97" s="168">
        <v>0</v>
      </c>
      <c r="AH97" s="168">
        <v>0</v>
      </c>
      <c r="AI97" s="168">
        <v>0</v>
      </c>
    </row>
    <row r="98" spans="1:35">
      <c r="C98" s="532" t="s">
        <v>3741</v>
      </c>
      <c r="D98" s="499" t="s">
        <v>3737</v>
      </c>
      <c r="E98" s="168" t="s">
        <v>392</v>
      </c>
      <c r="F98" s="168">
        <v>0</v>
      </c>
      <c r="G98" s="168">
        <v>0</v>
      </c>
      <c r="H98" s="168">
        <v>0</v>
      </c>
      <c r="I98" s="168">
        <v>0</v>
      </c>
      <c r="J98" s="168">
        <v>0</v>
      </c>
      <c r="K98" s="168">
        <v>0</v>
      </c>
      <c r="L98" s="168">
        <v>0</v>
      </c>
      <c r="M98" s="168">
        <v>0</v>
      </c>
      <c r="N98" s="168">
        <v>0</v>
      </c>
      <c r="O98" s="168">
        <v>0</v>
      </c>
      <c r="P98" s="168">
        <v>0</v>
      </c>
      <c r="Q98" s="168">
        <v>0</v>
      </c>
      <c r="R98" s="168">
        <v>0</v>
      </c>
      <c r="S98" s="168">
        <v>0</v>
      </c>
      <c r="T98" s="168">
        <v>0</v>
      </c>
      <c r="U98" s="168">
        <v>0</v>
      </c>
      <c r="V98" s="168">
        <v>0</v>
      </c>
      <c r="W98" s="168">
        <v>0</v>
      </c>
      <c r="X98" s="168">
        <v>0</v>
      </c>
      <c r="Y98" s="168">
        <v>0</v>
      </c>
      <c r="Z98" s="168">
        <v>0</v>
      </c>
      <c r="AA98" s="168">
        <v>0</v>
      </c>
      <c r="AB98" s="168">
        <v>0</v>
      </c>
      <c r="AC98" s="168">
        <v>0</v>
      </c>
      <c r="AD98" s="168">
        <v>0</v>
      </c>
      <c r="AE98" s="168">
        <v>0</v>
      </c>
      <c r="AF98" s="168">
        <v>0</v>
      </c>
      <c r="AG98" s="168">
        <v>0</v>
      </c>
      <c r="AH98" s="168">
        <v>0</v>
      </c>
      <c r="AI98" s="168">
        <v>0</v>
      </c>
    </row>
    <row r="99" spans="1:35">
      <c r="C99" s="538" t="s">
        <v>3743</v>
      </c>
      <c r="D99" s="452" t="s">
        <v>3737</v>
      </c>
      <c r="E99" s="453" t="s">
        <v>392</v>
      </c>
      <c r="F99" s="453">
        <v>0</v>
      </c>
      <c r="G99" s="453">
        <v>0</v>
      </c>
      <c r="H99" s="453">
        <v>0</v>
      </c>
      <c r="I99" s="453">
        <v>0</v>
      </c>
      <c r="J99" s="453">
        <v>0</v>
      </c>
      <c r="K99" s="453">
        <v>0</v>
      </c>
      <c r="L99" s="453">
        <v>0</v>
      </c>
      <c r="M99" s="453">
        <v>0</v>
      </c>
      <c r="N99" s="453">
        <v>0</v>
      </c>
      <c r="O99" s="453">
        <v>0</v>
      </c>
      <c r="P99" s="453">
        <v>0</v>
      </c>
      <c r="Q99" s="453">
        <v>0</v>
      </c>
      <c r="R99" s="453">
        <v>0</v>
      </c>
      <c r="S99" s="453">
        <v>0</v>
      </c>
      <c r="T99" s="453">
        <v>0</v>
      </c>
      <c r="U99" s="453">
        <v>0</v>
      </c>
      <c r="V99" s="453">
        <v>0</v>
      </c>
      <c r="W99" s="453">
        <v>0</v>
      </c>
      <c r="X99" s="453">
        <v>0</v>
      </c>
      <c r="Y99" s="453">
        <v>0</v>
      </c>
      <c r="Z99" s="453">
        <v>0</v>
      </c>
      <c r="AA99" s="453">
        <v>0</v>
      </c>
      <c r="AB99" s="453">
        <v>0</v>
      </c>
      <c r="AC99" s="453">
        <v>0</v>
      </c>
      <c r="AD99" s="453">
        <v>0</v>
      </c>
      <c r="AE99" s="453">
        <v>0</v>
      </c>
      <c r="AF99" s="453">
        <v>0</v>
      </c>
      <c r="AG99" s="453">
        <v>0</v>
      </c>
      <c r="AH99" s="453">
        <v>0</v>
      </c>
      <c r="AI99" s="453">
        <v>0</v>
      </c>
    </row>
    <row r="100" spans="1:35">
      <c r="A100" s="442"/>
      <c r="B100" s="442"/>
      <c r="C100" s="537" t="s">
        <v>3740</v>
      </c>
      <c r="D100" s="499" t="s">
        <v>3738</v>
      </c>
      <c r="E100" s="337" t="s">
        <v>392</v>
      </c>
      <c r="F100" s="337">
        <v>0</v>
      </c>
      <c r="G100" s="337">
        <v>0</v>
      </c>
      <c r="H100" s="337">
        <v>0</v>
      </c>
      <c r="I100" s="337">
        <v>0</v>
      </c>
      <c r="J100" s="337">
        <v>0</v>
      </c>
      <c r="K100" s="337">
        <v>0</v>
      </c>
      <c r="L100" s="337">
        <v>0</v>
      </c>
      <c r="M100" s="337">
        <v>0</v>
      </c>
      <c r="N100" s="337">
        <v>0</v>
      </c>
      <c r="O100" s="337">
        <v>0</v>
      </c>
      <c r="P100" s="337">
        <v>0</v>
      </c>
      <c r="Q100" s="337">
        <v>0</v>
      </c>
      <c r="R100" s="337">
        <v>0</v>
      </c>
      <c r="S100" s="337">
        <v>0</v>
      </c>
      <c r="T100" s="337">
        <v>0</v>
      </c>
      <c r="U100" s="337">
        <v>41048</v>
      </c>
      <c r="V100" s="337">
        <v>55181</v>
      </c>
      <c r="W100" s="337">
        <v>70001</v>
      </c>
      <c r="X100" s="337">
        <v>68117</v>
      </c>
      <c r="Y100" s="337">
        <v>3803</v>
      </c>
      <c r="Z100" s="337">
        <v>2885</v>
      </c>
      <c r="AA100" s="337">
        <v>2250</v>
      </c>
      <c r="AB100" s="337">
        <v>1900</v>
      </c>
      <c r="AC100" s="337">
        <v>1961</v>
      </c>
      <c r="AD100" s="337">
        <v>1039</v>
      </c>
      <c r="AE100" s="337">
        <v>1430</v>
      </c>
      <c r="AF100" s="337">
        <v>1052</v>
      </c>
      <c r="AG100" s="337">
        <v>1116</v>
      </c>
      <c r="AH100" s="337">
        <v>10889</v>
      </c>
      <c r="AI100" s="337">
        <v>8737</v>
      </c>
    </row>
    <row r="101" spans="1:35">
      <c r="A101" s="53"/>
      <c r="C101" s="532" t="s">
        <v>9</v>
      </c>
      <c r="D101" s="499" t="s">
        <v>3738</v>
      </c>
      <c r="E101" s="168" t="s">
        <v>392</v>
      </c>
      <c r="F101" s="168">
        <v>0</v>
      </c>
      <c r="G101" s="168">
        <v>0</v>
      </c>
      <c r="H101" s="168">
        <v>0</v>
      </c>
      <c r="I101" s="168">
        <v>0</v>
      </c>
      <c r="J101" s="168">
        <v>0</v>
      </c>
      <c r="K101" s="168">
        <v>0</v>
      </c>
      <c r="L101" s="168">
        <v>0</v>
      </c>
      <c r="M101" s="168">
        <v>0</v>
      </c>
      <c r="N101" s="168">
        <v>0</v>
      </c>
      <c r="O101" s="168">
        <v>0</v>
      </c>
      <c r="P101" s="168">
        <v>0</v>
      </c>
      <c r="Q101" s="168">
        <v>0</v>
      </c>
      <c r="R101" s="168">
        <v>0</v>
      </c>
      <c r="S101" s="168">
        <v>0</v>
      </c>
      <c r="T101" s="168">
        <v>0</v>
      </c>
      <c r="U101" s="168">
        <v>3612254</v>
      </c>
      <c r="V101" s="168">
        <v>4192136</v>
      </c>
      <c r="W101" s="168">
        <v>4618587</v>
      </c>
      <c r="X101" s="168">
        <v>6385943</v>
      </c>
      <c r="Y101" s="168">
        <v>3683743</v>
      </c>
      <c r="Z101" s="168">
        <v>12997611</v>
      </c>
      <c r="AA101" s="168">
        <v>2608986</v>
      </c>
      <c r="AB101" s="168">
        <v>3380540</v>
      </c>
      <c r="AC101" s="168">
        <v>3466064</v>
      </c>
      <c r="AD101" s="168">
        <v>3418449</v>
      </c>
      <c r="AE101" s="168">
        <v>5668174</v>
      </c>
      <c r="AF101" s="168">
        <v>3128051</v>
      </c>
      <c r="AG101" s="168">
        <v>875493</v>
      </c>
      <c r="AH101" s="168">
        <v>6065613</v>
      </c>
      <c r="AI101" s="168">
        <v>6572985</v>
      </c>
    </row>
    <row r="102" spans="1:35">
      <c r="A102" s="53"/>
      <c r="C102" s="532" t="s">
        <v>3742</v>
      </c>
      <c r="D102" s="499" t="s">
        <v>3738</v>
      </c>
      <c r="E102" s="168" t="s">
        <v>392</v>
      </c>
      <c r="F102" s="168">
        <v>0</v>
      </c>
      <c r="G102" s="168">
        <v>0</v>
      </c>
      <c r="H102" s="168">
        <v>0</v>
      </c>
      <c r="I102" s="168">
        <v>0</v>
      </c>
      <c r="J102" s="168">
        <v>0</v>
      </c>
      <c r="K102" s="168">
        <v>0</v>
      </c>
      <c r="L102" s="168">
        <v>0</v>
      </c>
      <c r="M102" s="168">
        <v>0</v>
      </c>
      <c r="N102" s="168">
        <v>0</v>
      </c>
      <c r="O102" s="168">
        <v>0</v>
      </c>
      <c r="P102" s="168">
        <v>0</v>
      </c>
      <c r="Q102" s="168">
        <v>0</v>
      </c>
      <c r="R102" s="168">
        <v>0</v>
      </c>
      <c r="S102" s="168">
        <v>0</v>
      </c>
      <c r="T102" s="168">
        <v>0</v>
      </c>
      <c r="U102" s="168">
        <v>0</v>
      </c>
      <c r="V102" s="168">
        <v>0</v>
      </c>
      <c r="W102" s="168">
        <v>0</v>
      </c>
      <c r="X102" s="168">
        <v>0</v>
      </c>
      <c r="Y102" s="168">
        <v>0</v>
      </c>
      <c r="Z102" s="168">
        <v>0</v>
      </c>
      <c r="AA102" s="168">
        <v>0</v>
      </c>
      <c r="AB102" s="168">
        <v>0</v>
      </c>
      <c r="AC102" s="168">
        <v>0</v>
      </c>
      <c r="AD102" s="168">
        <v>0</v>
      </c>
      <c r="AE102" s="168">
        <v>0</v>
      </c>
      <c r="AF102" s="168">
        <v>0</v>
      </c>
      <c r="AG102" s="168">
        <v>0</v>
      </c>
      <c r="AH102" s="168">
        <v>0</v>
      </c>
      <c r="AI102" s="168">
        <v>0</v>
      </c>
    </row>
    <row r="103" spans="1:35">
      <c r="A103" s="53"/>
      <c r="C103" s="532" t="s">
        <v>3741</v>
      </c>
      <c r="D103" s="499" t="s">
        <v>3738</v>
      </c>
      <c r="E103" s="168" t="s">
        <v>392</v>
      </c>
      <c r="F103" s="168">
        <v>0</v>
      </c>
      <c r="G103" s="168">
        <v>0</v>
      </c>
      <c r="H103" s="168">
        <v>0</v>
      </c>
      <c r="I103" s="168">
        <v>0</v>
      </c>
      <c r="J103" s="168">
        <v>0</v>
      </c>
      <c r="K103" s="168">
        <v>0</v>
      </c>
      <c r="L103" s="168">
        <v>0</v>
      </c>
      <c r="M103" s="168">
        <v>0</v>
      </c>
      <c r="N103" s="168">
        <v>0</v>
      </c>
      <c r="O103" s="168">
        <v>0</v>
      </c>
      <c r="P103" s="168">
        <v>0</v>
      </c>
      <c r="Q103" s="168">
        <v>0</v>
      </c>
      <c r="R103" s="168">
        <v>0</v>
      </c>
      <c r="S103" s="168">
        <v>0</v>
      </c>
      <c r="T103" s="168">
        <v>0</v>
      </c>
      <c r="U103" s="168">
        <v>0</v>
      </c>
      <c r="V103" s="168">
        <v>0</v>
      </c>
      <c r="W103" s="168">
        <v>0</v>
      </c>
      <c r="X103" s="168">
        <v>0</v>
      </c>
      <c r="Y103" s="168">
        <v>0</v>
      </c>
      <c r="Z103" s="168">
        <v>0</v>
      </c>
      <c r="AA103" s="168">
        <v>0</v>
      </c>
      <c r="AB103" s="168">
        <v>0</v>
      </c>
      <c r="AC103" s="168">
        <v>0</v>
      </c>
      <c r="AD103" s="168">
        <v>0</v>
      </c>
      <c r="AE103" s="168">
        <v>0</v>
      </c>
      <c r="AF103" s="168">
        <v>0</v>
      </c>
      <c r="AG103" s="168">
        <v>0</v>
      </c>
      <c r="AH103" s="168">
        <v>0</v>
      </c>
      <c r="AI103" s="168">
        <v>0</v>
      </c>
    </row>
    <row r="104" spans="1:35">
      <c r="A104" s="53"/>
      <c r="C104" s="538" t="s">
        <v>3743</v>
      </c>
      <c r="D104" s="452" t="s">
        <v>3738</v>
      </c>
      <c r="E104" s="453" t="s">
        <v>392</v>
      </c>
      <c r="F104" s="453">
        <v>0</v>
      </c>
      <c r="G104" s="453">
        <v>0</v>
      </c>
      <c r="H104" s="453">
        <v>0</v>
      </c>
      <c r="I104" s="453">
        <v>0</v>
      </c>
      <c r="J104" s="453">
        <v>0</v>
      </c>
      <c r="K104" s="453">
        <v>0</v>
      </c>
      <c r="L104" s="453">
        <v>0</v>
      </c>
      <c r="M104" s="453">
        <v>0</v>
      </c>
      <c r="N104" s="453">
        <v>0</v>
      </c>
      <c r="O104" s="453">
        <v>0</v>
      </c>
      <c r="P104" s="453">
        <v>0</v>
      </c>
      <c r="Q104" s="453">
        <v>0</v>
      </c>
      <c r="R104" s="453">
        <v>0</v>
      </c>
      <c r="S104" s="453">
        <v>0</v>
      </c>
      <c r="T104" s="453">
        <v>0</v>
      </c>
      <c r="U104" s="453">
        <v>0</v>
      </c>
      <c r="V104" s="453">
        <v>0</v>
      </c>
      <c r="W104" s="453">
        <v>0</v>
      </c>
      <c r="X104" s="453">
        <v>0</v>
      </c>
      <c r="Y104" s="453">
        <v>0</v>
      </c>
      <c r="Z104" s="453">
        <v>0</v>
      </c>
      <c r="AA104" s="453">
        <v>0</v>
      </c>
      <c r="AB104" s="453">
        <v>0</v>
      </c>
      <c r="AC104" s="453">
        <v>0</v>
      </c>
      <c r="AD104" s="453">
        <v>0</v>
      </c>
      <c r="AE104" s="453">
        <v>0</v>
      </c>
      <c r="AF104" s="453">
        <v>0</v>
      </c>
      <c r="AG104" s="453">
        <v>0</v>
      </c>
      <c r="AH104" s="453">
        <v>0</v>
      </c>
      <c r="AI104" s="453">
        <v>0</v>
      </c>
    </row>
    <row r="105" spans="1:35">
      <c r="C105" s="533" t="s">
        <v>3740</v>
      </c>
      <c r="D105" s="533" t="s">
        <v>420</v>
      </c>
      <c r="E105" s="550" t="s">
        <v>392</v>
      </c>
      <c r="F105" s="550">
        <v>0</v>
      </c>
      <c r="G105" s="550">
        <v>0</v>
      </c>
      <c r="H105" s="550">
        <v>0</v>
      </c>
      <c r="I105" s="550">
        <v>0</v>
      </c>
      <c r="J105" s="550">
        <v>0</v>
      </c>
      <c r="K105" s="550">
        <v>0</v>
      </c>
      <c r="L105" s="550">
        <v>0</v>
      </c>
      <c r="M105" s="550">
        <v>0</v>
      </c>
      <c r="N105" s="550">
        <v>0</v>
      </c>
      <c r="O105" s="550">
        <v>0</v>
      </c>
      <c r="P105" s="550">
        <v>0</v>
      </c>
      <c r="Q105" s="550">
        <v>0</v>
      </c>
      <c r="R105" s="550">
        <v>0</v>
      </c>
      <c r="S105" s="550">
        <v>0</v>
      </c>
      <c r="T105" s="550">
        <v>0</v>
      </c>
      <c r="U105" s="550">
        <v>473736</v>
      </c>
      <c r="V105" s="550">
        <v>461243</v>
      </c>
      <c r="W105" s="550">
        <v>837409</v>
      </c>
      <c r="X105" s="550">
        <v>531589</v>
      </c>
      <c r="Y105" s="550">
        <v>45422</v>
      </c>
      <c r="Z105" s="550">
        <v>39149</v>
      </c>
      <c r="AA105" s="550">
        <v>41765</v>
      </c>
      <c r="AB105" s="550">
        <v>43360</v>
      </c>
      <c r="AC105" s="550">
        <v>71274</v>
      </c>
      <c r="AD105" s="550">
        <v>118654</v>
      </c>
      <c r="AE105" s="550">
        <v>139544</v>
      </c>
      <c r="AF105" s="550">
        <v>187847</v>
      </c>
      <c r="AG105" s="550">
        <v>144319</v>
      </c>
      <c r="AH105" s="550">
        <v>99148</v>
      </c>
      <c r="AI105" s="550">
        <v>93327</v>
      </c>
    </row>
    <row r="106" spans="1:35">
      <c r="C106" s="533" t="s">
        <v>9</v>
      </c>
      <c r="D106" s="533" t="s">
        <v>420</v>
      </c>
      <c r="E106" s="535" t="s">
        <v>392</v>
      </c>
      <c r="F106" s="535">
        <v>0</v>
      </c>
      <c r="G106" s="535">
        <v>0</v>
      </c>
      <c r="H106" s="535">
        <v>0</v>
      </c>
      <c r="I106" s="535">
        <v>0</v>
      </c>
      <c r="J106" s="535">
        <v>0</v>
      </c>
      <c r="K106" s="535">
        <v>0</v>
      </c>
      <c r="L106" s="535">
        <v>0</v>
      </c>
      <c r="M106" s="535">
        <v>0</v>
      </c>
      <c r="N106" s="535">
        <v>0</v>
      </c>
      <c r="O106" s="535">
        <v>0</v>
      </c>
      <c r="P106" s="535">
        <v>0</v>
      </c>
      <c r="Q106" s="535">
        <v>0</v>
      </c>
      <c r="R106" s="535">
        <v>0</v>
      </c>
      <c r="S106" s="535">
        <v>0</v>
      </c>
      <c r="T106" s="535">
        <v>0</v>
      </c>
      <c r="U106" s="535">
        <v>18175748</v>
      </c>
      <c r="V106" s="535">
        <v>19783269</v>
      </c>
      <c r="W106" s="535">
        <v>22402731</v>
      </c>
      <c r="X106" s="535">
        <v>22519733</v>
      </c>
      <c r="Y106" s="535">
        <v>22713563</v>
      </c>
      <c r="Z106" s="535">
        <v>36707154</v>
      </c>
      <c r="AA106" s="535">
        <v>24470836</v>
      </c>
      <c r="AB106" s="535">
        <v>28753803</v>
      </c>
      <c r="AC106" s="535">
        <v>43697578</v>
      </c>
      <c r="AD106" s="535">
        <v>49048051</v>
      </c>
      <c r="AE106" s="535">
        <v>46919225</v>
      </c>
      <c r="AF106" s="535">
        <v>63608702</v>
      </c>
      <c r="AG106" s="535">
        <v>112139930</v>
      </c>
      <c r="AH106" s="535">
        <v>93756066</v>
      </c>
      <c r="AI106" s="535">
        <v>69723746</v>
      </c>
    </row>
    <row r="107" spans="1:35">
      <c r="C107" s="533" t="s">
        <v>3742</v>
      </c>
      <c r="D107" s="533" t="s">
        <v>420</v>
      </c>
      <c r="E107" s="535" t="s">
        <v>392</v>
      </c>
      <c r="F107" s="535">
        <v>0</v>
      </c>
      <c r="G107" s="535">
        <v>0</v>
      </c>
      <c r="H107" s="535">
        <v>0</v>
      </c>
      <c r="I107" s="535">
        <v>0</v>
      </c>
      <c r="J107" s="535">
        <v>0</v>
      </c>
      <c r="K107" s="535">
        <v>0</v>
      </c>
      <c r="L107" s="535">
        <v>0</v>
      </c>
      <c r="M107" s="535">
        <v>0</v>
      </c>
      <c r="N107" s="535">
        <v>0</v>
      </c>
      <c r="O107" s="535">
        <v>0</v>
      </c>
      <c r="P107" s="535">
        <v>0</v>
      </c>
      <c r="Q107" s="535">
        <v>0</v>
      </c>
      <c r="R107" s="535">
        <v>0</v>
      </c>
      <c r="S107" s="535">
        <v>0</v>
      </c>
      <c r="T107" s="535">
        <v>0</v>
      </c>
      <c r="U107" s="535">
        <v>329458</v>
      </c>
      <c r="V107" s="535">
        <v>569270</v>
      </c>
      <c r="W107" s="535">
        <v>1005807</v>
      </c>
      <c r="X107" s="535">
        <v>1145687</v>
      </c>
      <c r="Y107" s="535">
        <v>1771076</v>
      </c>
      <c r="Z107" s="535">
        <v>1010074</v>
      </c>
      <c r="AA107" s="535">
        <v>1072608</v>
      </c>
      <c r="AB107" s="535">
        <v>1070999</v>
      </c>
      <c r="AC107" s="535">
        <v>1078760</v>
      </c>
      <c r="AD107" s="535">
        <v>1174365</v>
      </c>
      <c r="AE107" s="535">
        <v>1543936</v>
      </c>
      <c r="AF107" s="535">
        <v>569659</v>
      </c>
      <c r="AG107" s="535">
        <v>501878</v>
      </c>
      <c r="AH107" s="535">
        <v>632351</v>
      </c>
      <c r="AI107" s="535">
        <v>648582</v>
      </c>
    </row>
    <row r="108" spans="1:35">
      <c r="C108" s="533" t="s">
        <v>3741</v>
      </c>
      <c r="D108" s="533" t="s">
        <v>420</v>
      </c>
      <c r="E108" s="535" t="s">
        <v>392</v>
      </c>
      <c r="F108" s="535">
        <v>0</v>
      </c>
      <c r="G108" s="535">
        <v>0</v>
      </c>
      <c r="H108" s="535">
        <v>0</v>
      </c>
      <c r="I108" s="535">
        <v>0</v>
      </c>
      <c r="J108" s="535">
        <v>0</v>
      </c>
      <c r="K108" s="535">
        <v>0</v>
      </c>
      <c r="L108" s="535">
        <v>0</v>
      </c>
      <c r="M108" s="535">
        <v>0</v>
      </c>
      <c r="N108" s="535">
        <v>0</v>
      </c>
      <c r="O108" s="535">
        <v>0</v>
      </c>
      <c r="P108" s="535">
        <v>0</v>
      </c>
      <c r="Q108" s="535">
        <v>0</v>
      </c>
      <c r="R108" s="535">
        <v>0</v>
      </c>
      <c r="S108" s="535">
        <v>0</v>
      </c>
      <c r="T108" s="535">
        <v>0</v>
      </c>
      <c r="U108" s="535">
        <v>0</v>
      </c>
      <c r="V108" s="535">
        <v>0</v>
      </c>
      <c r="W108" s="535">
        <v>0</v>
      </c>
      <c r="X108" s="535">
        <v>0</v>
      </c>
      <c r="Y108" s="535">
        <v>0</v>
      </c>
      <c r="Z108" s="535">
        <v>0</v>
      </c>
      <c r="AA108" s="535">
        <v>0</v>
      </c>
      <c r="AB108" s="535">
        <v>0</v>
      </c>
      <c r="AC108" s="535">
        <v>0</v>
      </c>
      <c r="AD108" s="535">
        <v>0</v>
      </c>
      <c r="AE108" s="535">
        <v>0</v>
      </c>
      <c r="AF108" s="535">
        <v>0</v>
      </c>
      <c r="AG108" s="535">
        <v>0</v>
      </c>
      <c r="AH108" s="535">
        <v>0</v>
      </c>
      <c r="AI108" s="535">
        <v>0</v>
      </c>
    </row>
    <row r="109" spans="1:35">
      <c r="C109" s="534" t="s">
        <v>3743</v>
      </c>
      <c r="D109" s="534" t="s">
        <v>420</v>
      </c>
      <c r="E109" s="536" t="s">
        <v>392</v>
      </c>
      <c r="F109" s="536">
        <v>0</v>
      </c>
      <c r="G109" s="536">
        <v>0</v>
      </c>
      <c r="H109" s="536">
        <v>0</v>
      </c>
      <c r="I109" s="536">
        <v>0</v>
      </c>
      <c r="J109" s="536">
        <v>0</v>
      </c>
      <c r="K109" s="536">
        <v>0</v>
      </c>
      <c r="L109" s="536">
        <v>0</v>
      </c>
      <c r="M109" s="536">
        <v>0</v>
      </c>
      <c r="N109" s="536">
        <v>0</v>
      </c>
      <c r="O109" s="536">
        <v>0</v>
      </c>
      <c r="P109" s="536">
        <v>0</v>
      </c>
      <c r="Q109" s="536">
        <v>0</v>
      </c>
      <c r="R109" s="536">
        <v>0</v>
      </c>
      <c r="S109" s="536">
        <v>0</v>
      </c>
      <c r="T109" s="536">
        <v>0</v>
      </c>
      <c r="U109" s="536">
        <v>0</v>
      </c>
      <c r="V109" s="536">
        <v>0</v>
      </c>
      <c r="W109" s="536">
        <v>0</v>
      </c>
      <c r="X109" s="536">
        <v>0</v>
      </c>
      <c r="Y109" s="536">
        <v>0</v>
      </c>
      <c r="Z109" s="536">
        <v>0</v>
      </c>
      <c r="AA109" s="536">
        <v>0</v>
      </c>
      <c r="AB109" s="536">
        <v>0</v>
      </c>
      <c r="AC109" s="536">
        <v>0</v>
      </c>
      <c r="AD109" s="536">
        <v>0</v>
      </c>
      <c r="AE109" s="536">
        <v>0</v>
      </c>
      <c r="AF109" s="536">
        <v>0</v>
      </c>
      <c r="AG109" s="536">
        <v>0</v>
      </c>
      <c r="AH109" s="536">
        <v>0</v>
      </c>
      <c r="AI109" s="536">
        <v>0</v>
      </c>
    </row>
    <row r="110" spans="1:35">
      <c r="C110" s="451"/>
    </row>
    <row r="111" spans="1:35">
      <c r="C111" s="451"/>
    </row>
    <row r="117" spans="1:35">
      <c r="A117"/>
      <c r="B117"/>
      <c r="C117"/>
      <c r="D117"/>
      <c r="E117"/>
    </row>
    <row r="118" spans="1:35">
      <c r="A118" s="53"/>
      <c r="B118" s="53"/>
      <c r="C118" s="53"/>
      <c r="I118" s="53"/>
      <c r="J118" s="53"/>
      <c r="K118" s="53"/>
      <c r="L118" s="53"/>
      <c r="M118" s="53"/>
      <c r="N118" s="53"/>
      <c r="O118" s="53"/>
      <c r="P118" s="53"/>
      <c r="Q118" s="53"/>
      <c r="R118" s="53"/>
      <c r="S118" s="53"/>
      <c r="T118" s="53"/>
      <c r="U118" s="53"/>
      <c r="V118" s="53"/>
      <c r="W118" s="53"/>
      <c r="X118" s="53"/>
      <c r="Y118" s="53"/>
      <c r="Z118" s="53"/>
      <c r="AA118" s="53"/>
      <c r="AB118" s="53"/>
      <c r="AC118" s="53"/>
      <c r="AD118" s="53"/>
      <c r="AE118" s="53"/>
      <c r="AF118" s="53"/>
      <c r="AG118" s="53"/>
      <c r="AH118" s="53"/>
    </row>
    <row r="119" spans="1:35" ht="18">
      <c r="A119" s="474" t="s">
        <v>4212</v>
      </c>
    </row>
    <row r="120" spans="1:35">
      <c r="A120" s="25" t="s">
        <v>4056</v>
      </c>
    </row>
    <row r="121" spans="1:35">
      <c r="A121" s="498" t="s">
        <v>4060</v>
      </c>
      <c r="U121" s="544"/>
      <c r="V121" s="544"/>
      <c r="W121" s="544"/>
      <c r="X121" s="544"/>
      <c r="Y121" s="544"/>
      <c r="Z121" s="544"/>
      <c r="AA121" s="544"/>
      <c r="AB121" s="544"/>
      <c r="AC121" s="544"/>
      <c r="AD121" s="544"/>
      <c r="AE121" s="544"/>
      <c r="AF121" s="544"/>
      <c r="AG121" s="544"/>
      <c r="AH121" s="544"/>
    </row>
    <row r="122" spans="1:35">
      <c r="A122" s="4" t="s">
        <v>4058</v>
      </c>
      <c r="H122" s="545" t="s">
        <v>4048</v>
      </c>
      <c r="U122" s="544"/>
      <c r="V122" s="544"/>
      <c r="W122" s="544"/>
      <c r="X122" s="544"/>
      <c r="Y122" s="544"/>
      <c r="Z122" s="544"/>
      <c r="AA122" s="544"/>
      <c r="AB122" s="544"/>
      <c r="AC122" s="544"/>
      <c r="AD122" s="544"/>
      <c r="AE122" s="544"/>
      <c r="AF122" s="544"/>
      <c r="AG122" s="544"/>
      <c r="AH122" s="544"/>
    </row>
    <row r="123" spans="1:35">
      <c r="A123" s="547" t="s">
        <v>4049</v>
      </c>
      <c r="E123" s="451"/>
      <c r="H123" s="545" t="s">
        <v>4048</v>
      </c>
      <c r="U123" s="543"/>
      <c r="V123" s="543"/>
      <c r="W123" s="543"/>
      <c r="X123" s="543"/>
      <c r="Y123" s="543"/>
      <c r="Z123" s="543"/>
      <c r="AA123" s="543"/>
      <c r="AB123" s="543"/>
      <c r="AC123" s="543"/>
      <c r="AD123" s="543"/>
      <c r="AE123" s="543"/>
      <c r="AF123" s="543"/>
      <c r="AG123" s="543"/>
      <c r="AH123" s="543"/>
    </row>
    <row r="124" spans="1:35">
      <c r="A124" s="549" t="s">
        <v>4057</v>
      </c>
      <c r="E124" s="451"/>
      <c r="H124" s="545"/>
    </row>
    <row r="125" spans="1:35">
      <c r="A125" s="573" t="s">
        <v>4270</v>
      </c>
      <c r="E125" s="451"/>
      <c r="H125" s="545"/>
    </row>
    <row r="126" spans="1:35">
      <c r="A126" s="451"/>
      <c r="E126" s="451"/>
      <c r="H126" s="545" t="s">
        <v>4048</v>
      </c>
    </row>
    <row r="127" spans="1:35">
      <c r="A127" s="447" t="s">
        <v>411</v>
      </c>
      <c r="B127" s="447" t="s">
        <v>3730</v>
      </c>
      <c r="C127" s="447" t="s">
        <v>6</v>
      </c>
      <c r="D127" s="447" t="s">
        <v>3739</v>
      </c>
      <c r="E127" s="447" t="s">
        <v>4050</v>
      </c>
      <c r="F127" s="448">
        <v>1990</v>
      </c>
      <c r="G127" s="448">
        <v>1991</v>
      </c>
      <c r="H127" s="448">
        <v>1992</v>
      </c>
      <c r="I127" s="448">
        <v>1993</v>
      </c>
      <c r="J127" s="448">
        <v>1994</v>
      </c>
      <c r="K127" s="448">
        <v>1995</v>
      </c>
      <c r="L127" s="448">
        <v>1996</v>
      </c>
      <c r="M127" s="448">
        <v>1997</v>
      </c>
      <c r="N127" s="448">
        <v>1998</v>
      </c>
      <c r="O127" s="448">
        <v>1999</v>
      </c>
      <c r="P127" s="448">
        <v>2000</v>
      </c>
      <c r="Q127" s="448">
        <v>2001</v>
      </c>
      <c r="R127" s="448">
        <v>2002</v>
      </c>
      <c r="S127" s="448">
        <v>2003</v>
      </c>
      <c r="T127" s="448">
        <v>2004</v>
      </c>
      <c r="U127" s="449">
        <v>2005</v>
      </c>
      <c r="V127" s="449">
        <v>2006</v>
      </c>
      <c r="W127" s="449">
        <v>2007</v>
      </c>
      <c r="X127" s="449">
        <v>2008</v>
      </c>
      <c r="Y127" s="449">
        <v>2009</v>
      </c>
      <c r="Z127" s="449">
        <v>2010</v>
      </c>
      <c r="AA127" s="449">
        <v>2011</v>
      </c>
      <c r="AB127" s="449">
        <v>2012</v>
      </c>
      <c r="AC127" s="449">
        <v>2013</v>
      </c>
      <c r="AD127" s="449">
        <v>2014</v>
      </c>
      <c r="AE127" s="449">
        <v>2015</v>
      </c>
      <c r="AF127" s="449">
        <v>2016</v>
      </c>
      <c r="AG127" s="449">
        <v>2017</v>
      </c>
      <c r="AH127" s="449">
        <v>2018</v>
      </c>
      <c r="AI127" s="588">
        <v>2019</v>
      </c>
    </row>
    <row r="128" spans="1:35">
      <c r="A128" s="52">
        <v>34051000</v>
      </c>
      <c r="B128" s="451" t="s">
        <v>4339</v>
      </c>
      <c r="C128" s="451" t="s">
        <v>9</v>
      </c>
      <c r="D128" s="451" t="s">
        <v>3737</v>
      </c>
      <c r="E128" s="168" t="s">
        <v>392</v>
      </c>
      <c r="F128" s="168" t="s">
        <v>392</v>
      </c>
      <c r="G128" s="168" t="s">
        <v>392</v>
      </c>
      <c r="H128" s="168" t="s">
        <v>392</v>
      </c>
      <c r="I128" s="168" t="s">
        <v>392</v>
      </c>
      <c r="J128" s="168" t="s">
        <v>392</v>
      </c>
      <c r="K128" s="168" t="s">
        <v>392</v>
      </c>
      <c r="L128" s="168" t="s">
        <v>392</v>
      </c>
      <c r="M128" s="168" t="s">
        <v>392</v>
      </c>
      <c r="N128" s="168" t="s">
        <v>392</v>
      </c>
      <c r="O128" s="168" t="s">
        <v>392</v>
      </c>
      <c r="P128" s="168" t="s">
        <v>392</v>
      </c>
      <c r="Q128" s="168" t="s">
        <v>392</v>
      </c>
      <c r="R128" s="168" t="s">
        <v>392</v>
      </c>
      <c r="S128" s="168" t="s">
        <v>392</v>
      </c>
      <c r="T128" s="168" t="s">
        <v>392</v>
      </c>
      <c r="U128" s="168">
        <v>157617</v>
      </c>
      <c r="V128" s="168">
        <v>146274.79999999999</v>
      </c>
      <c r="W128" s="168">
        <v>191236.5</v>
      </c>
      <c r="X128" s="168">
        <v>189139.6</v>
      </c>
      <c r="Y128" s="168">
        <v>146813.20000000001</v>
      </c>
      <c r="Z128" s="168">
        <v>153764.79999999999</v>
      </c>
      <c r="AA128" s="168">
        <v>254420.6</v>
      </c>
      <c r="AB128" s="168">
        <v>203418.6</v>
      </c>
      <c r="AC128" s="168">
        <v>289786.09999999998</v>
      </c>
      <c r="AD128" s="168">
        <v>416735.2</v>
      </c>
      <c r="AE128" s="168">
        <v>208502.3</v>
      </c>
      <c r="AF128" s="168">
        <v>205177.7</v>
      </c>
      <c r="AG128" s="168">
        <v>184889.3</v>
      </c>
      <c r="AH128" s="168">
        <v>204074.5</v>
      </c>
      <c r="AI128" s="168">
        <v>182128</v>
      </c>
    </row>
    <row r="129" spans="1:35">
      <c r="A129" s="52">
        <v>34052000</v>
      </c>
      <c r="B129" s="451" t="s">
        <v>4340</v>
      </c>
      <c r="C129" s="451" t="s">
        <v>9</v>
      </c>
      <c r="D129" s="451" t="s">
        <v>3738</v>
      </c>
      <c r="E129" s="168" t="s">
        <v>392</v>
      </c>
      <c r="F129" s="168" t="s">
        <v>392</v>
      </c>
      <c r="G129" s="168" t="s">
        <v>392</v>
      </c>
      <c r="H129" s="168" t="s">
        <v>392</v>
      </c>
      <c r="I129" s="168" t="s">
        <v>392</v>
      </c>
      <c r="J129" s="168" t="s">
        <v>392</v>
      </c>
      <c r="K129" s="168" t="s">
        <v>392</v>
      </c>
      <c r="L129" s="168" t="s">
        <v>392</v>
      </c>
      <c r="M129" s="168" t="s">
        <v>392</v>
      </c>
      <c r="N129" s="168" t="s">
        <v>392</v>
      </c>
      <c r="O129" s="168" t="s">
        <v>392</v>
      </c>
      <c r="P129" s="168" t="s">
        <v>392</v>
      </c>
      <c r="Q129" s="168" t="s">
        <v>392</v>
      </c>
      <c r="R129" s="168" t="s">
        <v>392</v>
      </c>
      <c r="S129" s="168" t="s">
        <v>392</v>
      </c>
      <c r="T129" s="168" t="s">
        <v>392</v>
      </c>
      <c r="U129" s="168">
        <v>111875.6</v>
      </c>
      <c r="V129" s="168">
        <v>137765</v>
      </c>
      <c r="W129" s="168">
        <v>105551.7</v>
      </c>
      <c r="X129" s="168">
        <v>92694.2</v>
      </c>
      <c r="Y129" s="168">
        <v>74892.899999999994</v>
      </c>
      <c r="Z129" s="168">
        <v>79079.899999999994</v>
      </c>
      <c r="AA129" s="168">
        <v>120969.3</v>
      </c>
      <c r="AB129" s="168">
        <v>135325.9</v>
      </c>
      <c r="AC129" s="168">
        <v>112768.1</v>
      </c>
      <c r="AD129" s="168">
        <v>156052.9</v>
      </c>
      <c r="AE129" s="168">
        <v>138935.9</v>
      </c>
      <c r="AF129" s="168">
        <v>105066.1</v>
      </c>
      <c r="AG129" s="168">
        <v>137634.29999999999</v>
      </c>
      <c r="AH129" s="168">
        <v>183987.7</v>
      </c>
      <c r="AI129" s="168">
        <v>199135.3</v>
      </c>
    </row>
    <row r="130" spans="1:35">
      <c r="A130" s="52">
        <v>34053000</v>
      </c>
      <c r="B130" s="451" t="s">
        <v>4341</v>
      </c>
      <c r="C130" s="451" t="s">
        <v>9</v>
      </c>
      <c r="D130" s="451" t="s">
        <v>3736</v>
      </c>
      <c r="E130" s="168" t="s">
        <v>392</v>
      </c>
      <c r="F130" s="168" t="s">
        <v>392</v>
      </c>
      <c r="G130" s="168" t="s">
        <v>392</v>
      </c>
      <c r="H130" s="168" t="s">
        <v>392</v>
      </c>
      <c r="I130" s="168" t="s">
        <v>392</v>
      </c>
      <c r="J130" s="168" t="s">
        <v>392</v>
      </c>
      <c r="K130" s="168" t="s">
        <v>392</v>
      </c>
      <c r="L130" s="168" t="s">
        <v>392</v>
      </c>
      <c r="M130" s="168" t="s">
        <v>392</v>
      </c>
      <c r="N130" s="168" t="s">
        <v>392</v>
      </c>
      <c r="O130" s="168" t="s">
        <v>392</v>
      </c>
      <c r="P130" s="168" t="s">
        <v>392</v>
      </c>
      <c r="Q130" s="168" t="s">
        <v>392</v>
      </c>
      <c r="R130" s="168" t="s">
        <v>392</v>
      </c>
      <c r="S130" s="168" t="s">
        <v>392</v>
      </c>
      <c r="T130" s="168" t="s">
        <v>392</v>
      </c>
      <c r="U130" s="168">
        <v>301706.2</v>
      </c>
      <c r="V130" s="168">
        <v>416519.2</v>
      </c>
      <c r="W130" s="168">
        <v>511835.8</v>
      </c>
      <c r="X130" s="168">
        <v>420441.4</v>
      </c>
      <c r="Y130" s="168">
        <v>215389.9</v>
      </c>
      <c r="Z130" s="168">
        <v>220519.5</v>
      </c>
      <c r="AA130" s="168">
        <v>236173.6</v>
      </c>
      <c r="AB130" s="168">
        <v>251506.8</v>
      </c>
      <c r="AC130" s="168">
        <v>221153.4</v>
      </c>
      <c r="AD130" s="168">
        <v>427398.7</v>
      </c>
      <c r="AE130" s="168">
        <v>251177.8</v>
      </c>
      <c r="AF130" s="168">
        <v>340795.7</v>
      </c>
      <c r="AG130" s="168">
        <v>434082.7</v>
      </c>
      <c r="AH130" s="168">
        <v>419297.6</v>
      </c>
      <c r="AI130" s="168">
        <v>411441.3</v>
      </c>
    </row>
    <row r="131" spans="1:35">
      <c r="A131" s="52">
        <v>34059010</v>
      </c>
      <c r="B131" s="451" t="s">
        <v>4342</v>
      </c>
      <c r="C131" s="451" t="s">
        <v>9</v>
      </c>
      <c r="D131" s="451" t="s">
        <v>3737</v>
      </c>
      <c r="E131" s="168" t="s">
        <v>392</v>
      </c>
      <c r="F131" s="168" t="s">
        <v>392</v>
      </c>
      <c r="G131" s="168" t="s">
        <v>392</v>
      </c>
      <c r="H131" s="168" t="s">
        <v>392</v>
      </c>
      <c r="I131" s="168" t="s">
        <v>392</v>
      </c>
      <c r="J131" s="168" t="s">
        <v>392</v>
      </c>
      <c r="K131" s="168" t="s">
        <v>392</v>
      </c>
      <c r="L131" s="168" t="s">
        <v>392</v>
      </c>
      <c r="M131" s="168" t="s">
        <v>392</v>
      </c>
      <c r="N131" s="168" t="s">
        <v>392</v>
      </c>
      <c r="O131" s="168" t="s">
        <v>392</v>
      </c>
      <c r="P131" s="168" t="s">
        <v>392</v>
      </c>
      <c r="Q131" s="168" t="s">
        <v>392</v>
      </c>
      <c r="R131" s="168" t="s">
        <v>392</v>
      </c>
      <c r="S131" s="168" t="s">
        <v>392</v>
      </c>
      <c r="T131" s="168" t="s">
        <v>392</v>
      </c>
      <c r="U131" s="168">
        <v>17509.099999999999</v>
      </c>
      <c r="V131" s="168">
        <v>21056.9</v>
      </c>
      <c r="W131" s="168">
        <v>23204.400000000001</v>
      </c>
      <c r="X131" s="168">
        <v>30530.400000000001</v>
      </c>
      <c r="Y131" s="168">
        <v>23733.200000000001</v>
      </c>
      <c r="Z131" s="168">
        <v>33004.300000000003</v>
      </c>
      <c r="AA131" s="168">
        <v>29766.6</v>
      </c>
      <c r="AB131" s="168">
        <v>44667.1</v>
      </c>
      <c r="AC131" s="168">
        <v>46515.4</v>
      </c>
      <c r="AD131" s="168">
        <v>325905.59999999998</v>
      </c>
      <c r="AE131" s="168">
        <v>239428</v>
      </c>
      <c r="AF131" s="168">
        <v>132132.1</v>
      </c>
      <c r="AG131" s="168">
        <v>52316.1</v>
      </c>
      <c r="AH131" s="168">
        <v>68911.899999999994</v>
      </c>
      <c r="AI131" s="168">
        <v>41804.6</v>
      </c>
    </row>
    <row r="132" spans="1:35">
      <c r="A132" s="52">
        <v>34054000</v>
      </c>
      <c r="B132" s="451" t="s">
        <v>4312</v>
      </c>
      <c r="C132" s="451" t="s">
        <v>9</v>
      </c>
      <c r="D132" s="451" t="s">
        <v>3737</v>
      </c>
      <c r="E132" s="168" t="s">
        <v>392</v>
      </c>
      <c r="F132" s="168" t="s">
        <v>392</v>
      </c>
      <c r="G132" s="168" t="s">
        <v>392</v>
      </c>
      <c r="H132" s="168" t="s">
        <v>392</v>
      </c>
      <c r="I132" s="168" t="s">
        <v>392</v>
      </c>
      <c r="J132" s="168" t="s">
        <v>392</v>
      </c>
      <c r="K132" s="168" t="s">
        <v>392</v>
      </c>
      <c r="L132" s="168" t="s">
        <v>392</v>
      </c>
      <c r="M132" s="168" t="s">
        <v>392</v>
      </c>
      <c r="N132" s="168" t="s">
        <v>392</v>
      </c>
      <c r="O132" s="168" t="s">
        <v>392</v>
      </c>
      <c r="P132" s="168" t="s">
        <v>392</v>
      </c>
      <c r="Q132" s="168" t="s">
        <v>392</v>
      </c>
      <c r="R132" s="168" t="s">
        <v>392</v>
      </c>
      <c r="S132" s="168" t="s">
        <v>392</v>
      </c>
      <c r="T132" s="168" t="s">
        <v>392</v>
      </c>
      <c r="U132" s="168">
        <v>699129.6</v>
      </c>
      <c r="V132" s="168">
        <v>858541.9</v>
      </c>
      <c r="W132" s="168">
        <v>707324</v>
      </c>
      <c r="X132" s="168">
        <v>445423.6</v>
      </c>
      <c r="Y132" s="168">
        <v>703697.6</v>
      </c>
      <c r="Z132" s="168">
        <v>997450.3</v>
      </c>
      <c r="AA132" s="168">
        <v>1002487.9</v>
      </c>
      <c r="AB132" s="168">
        <v>1315885.8</v>
      </c>
      <c r="AC132" s="168">
        <v>2240200.2000000002</v>
      </c>
      <c r="AD132" s="168">
        <v>3558813.1</v>
      </c>
      <c r="AE132" s="168">
        <v>1322640.2</v>
      </c>
      <c r="AF132" s="168">
        <v>632480.4</v>
      </c>
      <c r="AG132" s="168">
        <v>618133.19999999995</v>
      </c>
      <c r="AH132" s="168">
        <v>567496</v>
      </c>
      <c r="AI132" s="168">
        <v>780705.1</v>
      </c>
    </row>
    <row r="133" spans="1:35">
      <c r="A133" s="52">
        <v>33030010</v>
      </c>
      <c r="B133" s="451" t="s">
        <v>4313</v>
      </c>
      <c r="C133" s="451" t="s">
        <v>9</v>
      </c>
      <c r="D133" s="451" t="s">
        <v>3735</v>
      </c>
      <c r="E133" s="451" t="s">
        <v>4052</v>
      </c>
      <c r="F133" s="168" t="s">
        <v>392</v>
      </c>
      <c r="G133" s="168" t="s">
        <v>392</v>
      </c>
      <c r="H133" s="168" t="s">
        <v>392</v>
      </c>
      <c r="I133" s="168" t="s">
        <v>392</v>
      </c>
      <c r="J133" s="168" t="s">
        <v>392</v>
      </c>
      <c r="K133" s="168" t="s">
        <v>392</v>
      </c>
      <c r="L133" s="168" t="s">
        <v>392</v>
      </c>
      <c r="M133" s="168" t="s">
        <v>392</v>
      </c>
      <c r="N133" s="168" t="s">
        <v>392</v>
      </c>
      <c r="O133" s="168" t="s">
        <v>392</v>
      </c>
      <c r="P133" s="168" t="s">
        <v>392</v>
      </c>
      <c r="Q133" s="168" t="s">
        <v>392</v>
      </c>
      <c r="R133" s="168" t="s">
        <v>392</v>
      </c>
      <c r="S133" s="168" t="s">
        <v>392</v>
      </c>
      <c r="T133" s="168" t="s">
        <v>392</v>
      </c>
      <c r="U133" s="168">
        <v>151138</v>
      </c>
      <c r="V133" s="168">
        <v>129145.60000000001</v>
      </c>
      <c r="W133" s="168">
        <v>63950.8</v>
      </c>
      <c r="X133" s="168">
        <v>42665</v>
      </c>
      <c r="Y133" s="168">
        <v>39727.800000000003</v>
      </c>
      <c r="Z133" s="168">
        <v>58099.1</v>
      </c>
      <c r="AA133" s="168">
        <v>50805.9</v>
      </c>
      <c r="AB133" s="168">
        <v>43485.8</v>
      </c>
      <c r="AC133" s="168">
        <v>66241.399999999994</v>
      </c>
      <c r="AD133" s="168">
        <v>86620.6</v>
      </c>
      <c r="AE133" s="168">
        <v>106339.7</v>
      </c>
      <c r="AF133" s="168">
        <v>182651.5</v>
      </c>
      <c r="AG133" s="168">
        <v>184718.8</v>
      </c>
      <c r="AH133" s="168">
        <v>323386.59999999998</v>
      </c>
      <c r="AI133" s="168">
        <v>302476.59999999998</v>
      </c>
    </row>
    <row r="134" spans="1:35">
      <c r="A134" s="52">
        <v>33030090</v>
      </c>
      <c r="B134" s="451" t="s">
        <v>4314</v>
      </c>
      <c r="C134" s="451" t="s">
        <v>9</v>
      </c>
      <c r="D134" s="451" t="s">
        <v>3735</v>
      </c>
      <c r="E134" s="451" t="s">
        <v>4052</v>
      </c>
      <c r="F134" s="168" t="s">
        <v>392</v>
      </c>
      <c r="G134" s="168" t="s">
        <v>392</v>
      </c>
      <c r="H134" s="168" t="s">
        <v>392</v>
      </c>
      <c r="I134" s="168" t="s">
        <v>392</v>
      </c>
      <c r="J134" s="168" t="s">
        <v>392</v>
      </c>
      <c r="K134" s="168" t="s">
        <v>392</v>
      </c>
      <c r="L134" s="168" t="s">
        <v>392</v>
      </c>
      <c r="M134" s="168" t="s">
        <v>392</v>
      </c>
      <c r="N134" s="168" t="s">
        <v>392</v>
      </c>
      <c r="O134" s="168" t="s">
        <v>392</v>
      </c>
      <c r="P134" s="168" t="s">
        <v>392</v>
      </c>
      <c r="Q134" s="168" t="s">
        <v>392</v>
      </c>
      <c r="R134" s="168" t="s">
        <v>392</v>
      </c>
      <c r="S134" s="168" t="s">
        <v>392</v>
      </c>
      <c r="T134" s="168" t="s">
        <v>392</v>
      </c>
      <c r="U134" s="168">
        <v>1010826.9</v>
      </c>
      <c r="V134" s="168">
        <v>966727.7</v>
      </c>
      <c r="W134" s="168">
        <v>982810.8</v>
      </c>
      <c r="X134" s="168">
        <v>886277.9</v>
      </c>
      <c r="Y134" s="168">
        <v>835113.7</v>
      </c>
      <c r="Z134" s="168">
        <v>621668.80000000005</v>
      </c>
      <c r="AA134" s="168">
        <v>680387.4</v>
      </c>
      <c r="AB134" s="168">
        <v>695202.5</v>
      </c>
      <c r="AC134" s="168">
        <v>832376.3</v>
      </c>
      <c r="AD134" s="168">
        <v>932016.6</v>
      </c>
      <c r="AE134" s="168">
        <v>1117398.5</v>
      </c>
      <c r="AF134" s="168">
        <v>1115301.1000000001</v>
      </c>
      <c r="AG134" s="168">
        <v>1558904.4</v>
      </c>
      <c r="AH134" s="168">
        <v>2032450.8</v>
      </c>
      <c r="AI134" s="168">
        <v>1974790.9</v>
      </c>
    </row>
    <row r="135" spans="1:35">
      <c r="A135" s="52">
        <v>1521</v>
      </c>
      <c r="B135" s="451" t="s">
        <v>4343</v>
      </c>
      <c r="C135" s="451" t="s">
        <v>9</v>
      </c>
      <c r="D135" s="451" t="s">
        <v>3737</v>
      </c>
      <c r="E135" s="168" t="s">
        <v>392</v>
      </c>
      <c r="F135" s="168" t="s">
        <v>392</v>
      </c>
      <c r="G135" s="168" t="s">
        <v>392</v>
      </c>
      <c r="H135" s="168" t="s">
        <v>392</v>
      </c>
      <c r="I135" s="168" t="s">
        <v>392</v>
      </c>
      <c r="J135" s="168" t="s">
        <v>392</v>
      </c>
      <c r="K135" s="168" t="s">
        <v>392</v>
      </c>
      <c r="L135" s="168" t="s">
        <v>392</v>
      </c>
      <c r="M135" s="168" t="s">
        <v>392</v>
      </c>
      <c r="N135" s="168" t="s">
        <v>392</v>
      </c>
      <c r="O135" s="168" t="s">
        <v>392</v>
      </c>
      <c r="P135" s="168" t="s">
        <v>392</v>
      </c>
      <c r="Q135" s="168" t="s">
        <v>392</v>
      </c>
      <c r="R135" s="168" t="s">
        <v>392</v>
      </c>
      <c r="S135" s="168" t="s">
        <v>392</v>
      </c>
      <c r="T135" s="168" t="s">
        <v>392</v>
      </c>
      <c r="U135" s="168">
        <v>0</v>
      </c>
      <c r="V135" s="168">
        <v>0</v>
      </c>
      <c r="W135" s="168">
        <v>0</v>
      </c>
      <c r="X135" s="168">
        <v>0</v>
      </c>
      <c r="Y135" s="168">
        <v>0</v>
      </c>
      <c r="Z135" s="168">
        <v>0</v>
      </c>
      <c r="AA135" s="168">
        <v>0</v>
      </c>
      <c r="AB135" s="168">
        <v>0</v>
      </c>
      <c r="AC135" s="168">
        <v>0</v>
      </c>
      <c r="AD135" s="168">
        <v>0</v>
      </c>
      <c r="AE135" s="168">
        <v>0</v>
      </c>
      <c r="AF135" s="168">
        <v>0</v>
      </c>
      <c r="AG135" s="168">
        <v>0</v>
      </c>
      <c r="AH135" s="168">
        <v>0</v>
      </c>
      <c r="AI135" s="168">
        <v>0</v>
      </c>
    </row>
    <row r="136" spans="1:35">
      <c r="A136" s="52">
        <v>3808</v>
      </c>
      <c r="B136" s="451" t="s">
        <v>4344</v>
      </c>
      <c r="C136" s="451" t="s">
        <v>9</v>
      </c>
      <c r="D136" s="451" t="s">
        <v>3738</v>
      </c>
      <c r="E136" s="168" t="s">
        <v>392</v>
      </c>
      <c r="F136" s="168" t="s">
        <v>392</v>
      </c>
      <c r="G136" s="168" t="s">
        <v>392</v>
      </c>
      <c r="H136" s="168" t="s">
        <v>392</v>
      </c>
      <c r="I136" s="168" t="s">
        <v>392</v>
      </c>
      <c r="J136" s="168" t="s">
        <v>392</v>
      </c>
      <c r="K136" s="168" t="s">
        <v>392</v>
      </c>
      <c r="L136" s="168" t="s">
        <v>392</v>
      </c>
      <c r="M136" s="168" t="s">
        <v>392</v>
      </c>
      <c r="N136" s="168" t="s">
        <v>392</v>
      </c>
      <c r="O136" s="168" t="s">
        <v>392</v>
      </c>
      <c r="P136" s="168" t="s">
        <v>392</v>
      </c>
      <c r="Q136" s="168" t="s">
        <v>392</v>
      </c>
      <c r="R136" s="168" t="s">
        <v>392</v>
      </c>
      <c r="S136" s="168" t="s">
        <v>392</v>
      </c>
      <c r="T136" s="168" t="s">
        <v>392</v>
      </c>
      <c r="U136" s="168">
        <v>5300260.5</v>
      </c>
      <c r="V136" s="168">
        <v>6374656.5</v>
      </c>
      <c r="W136" s="168">
        <v>23290994.300000004</v>
      </c>
      <c r="X136" s="168">
        <v>9121409.5999999996</v>
      </c>
      <c r="Y136" s="168">
        <v>6410033.0000000009</v>
      </c>
      <c r="Z136" s="168">
        <v>9209744.0000000019</v>
      </c>
      <c r="AA136" s="168">
        <v>10955596.700000001</v>
      </c>
      <c r="AB136" s="168">
        <v>11357680.800000001</v>
      </c>
      <c r="AC136" s="168">
        <v>11997203.799999999</v>
      </c>
      <c r="AD136" s="168">
        <v>13045933.800000001</v>
      </c>
      <c r="AE136" s="168">
        <v>13162911.6</v>
      </c>
      <c r="AF136" s="168">
        <v>14575943.699999999</v>
      </c>
      <c r="AG136" s="168">
        <v>16201005.6</v>
      </c>
      <c r="AH136" s="168">
        <v>13834863.299999999</v>
      </c>
      <c r="AI136" s="168">
        <v>13936818.499999998</v>
      </c>
    </row>
    <row r="137" spans="1:35">
      <c r="A137" s="52">
        <v>3210</v>
      </c>
      <c r="B137" s="451" t="s">
        <v>4345</v>
      </c>
      <c r="C137" s="451" t="s">
        <v>9</v>
      </c>
      <c r="D137" s="451" t="s">
        <v>3738</v>
      </c>
      <c r="E137" s="168" t="s">
        <v>392</v>
      </c>
      <c r="F137" s="168" t="s">
        <v>392</v>
      </c>
      <c r="G137" s="168" t="s">
        <v>392</v>
      </c>
      <c r="H137" s="168" t="s">
        <v>392</v>
      </c>
      <c r="I137" s="168" t="s">
        <v>392</v>
      </c>
      <c r="J137" s="168" t="s">
        <v>392</v>
      </c>
      <c r="K137" s="168" t="s">
        <v>392</v>
      </c>
      <c r="L137" s="168" t="s">
        <v>392</v>
      </c>
      <c r="M137" s="168" t="s">
        <v>392</v>
      </c>
      <c r="N137" s="168" t="s">
        <v>392</v>
      </c>
      <c r="O137" s="168" t="s">
        <v>392</v>
      </c>
      <c r="P137" s="168" t="s">
        <v>392</v>
      </c>
      <c r="Q137" s="168" t="s">
        <v>392</v>
      </c>
      <c r="R137" s="168" t="s">
        <v>392</v>
      </c>
      <c r="S137" s="168" t="s">
        <v>392</v>
      </c>
      <c r="T137" s="168" t="s">
        <v>392</v>
      </c>
      <c r="U137" s="168">
        <v>0</v>
      </c>
      <c r="V137" s="168">
        <v>0</v>
      </c>
      <c r="W137" s="168">
        <v>0</v>
      </c>
      <c r="X137" s="168">
        <v>0</v>
      </c>
      <c r="Y137" s="168">
        <v>0</v>
      </c>
      <c r="Z137" s="168">
        <v>0</v>
      </c>
      <c r="AA137" s="168">
        <v>0</v>
      </c>
      <c r="AB137" s="168">
        <v>0</v>
      </c>
      <c r="AC137" s="168">
        <v>0</v>
      </c>
      <c r="AD137" s="168">
        <v>0</v>
      </c>
      <c r="AE137" s="168">
        <v>0</v>
      </c>
      <c r="AF137" s="168">
        <v>0</v>
      </c>
      <c r="AG137" s="168">
        <v>0</v>
      </c>
      <c r="AH137" s="168">
        <v>0</v>
      </c>
      <c r="AI137" s="168">
        <v>0</v>
      </c>
    </row>
    <row r="138" spans="1:35">
      <c r="A138" s="52">
        <v>3214</v>
      </c>
      <c r="B138" s="451" t="s">
        <v>4346</v>
      </c>
      <c r="C138" s="451" t="s">
        <v>9</v>
      </c>
      <c r="D138" s="451" t="s">
        <v>3738</v>
      </c>
      <c r="E138" s="168" t="s">
        <v>392</v>
      </c>
      <c r="F138" s="168" t="s">
        <v>392</v>
      </c>
      <c r="G138" s="168" t="s">
        <v>392</v>
      </c>
      <c r="H138" s="168" t="s">
        <v>392</v>
      </c>
      <c r="I138" s="168" t="s">
        <v>392</v>
      </c>
      <c r="J138" s="168" t="s">
        <v>392</v>
      </c>
      <c r="K138" s="168" t="s">
        <v>392</v>
      </c>
      <c r="L138" s="168" t="s">
        <v>392</v>
      </c>
      <c r="M138" s="168" t="s">
        <v>392</v>
      </c>
      <c r="N138" s="168" t="s">
        <v>392</v>
      </c>
      <c r="O138" s="168" t="s">
        <v>392</v>
      </c>
      <c r="P138" s="168" t="s">
        <v>392</v>
      </c>
      <c r="Q138" s="168" t="s">
        <v>392</v>
      </c>
      <c r="R138" s="168" t="s">
        <v>392</v>
      </c>
      <c r="S138" s="168" t="s">
        <v>392</v>
      </c>
      <c r="T138" s="168" t="s">
        <v>392</v>
      </c>
      <c r="U138" s="168">
        <v>0</v>
      </c>
      <c r="V138" s="168">
        <v>0</v>
      </c>
      <c r="W138" s="168">
        <v>0</v>
      </c>
      <c r="X138" s="168">
        <v>0</v>
      </c>
      <c r="Y138" s="168">
        <v>0</v>
      </c>
      <c r="Z138" s="168">
        <v>0</v>
      </c>
      <c r="AA138" s="168">
        <v>0</v>
      </c>
      <c r="AB138" s="168">
        <v>0</v>
      </c>
      <c r="AC138" s="168">
        <v>0</v>
      </c>
      <c r="AD138" s="168">
        <v>0</v>
      </c>
      <c r="AE138" s="168">
        <v>0</v>
      </c>
      <c r="AF138" s="168">
        <v>0</v>
      </c>
      <c r="AG138" s="168">
        <v>0</v>
      </c>
      <c r="AH138" s="168">
        <v>0</v>
      </c>
      <c r="AI138" s="168">
        <v>0</v>
      </c>
    </row>
    <row r="139" spans="1:35">
      <c r="A139" s="52">
        <v>1520</v>
      </c>
      <c r="B139" s="451" t="s">
        <v>4347</v>
      </c>
      <c r="C139" s="451" t="s">
        <v>9</v>
      </c>
      <c r="D139" s="451" t="s">
        <v>3738</v>
      </c>
      <c r="E139" s="168" t="s">
        <v>392</v>
      </c>
      <c r="F139" s="168" t="s">
        <v>392</v>
      </c>
      <c r="G139" s="168" t="s">
        <v>392</v>
      </c>
      <c r="H139" s="168" t="s">
        <v>392</v>
      </c>
      <c r="I139" s="168" t="s">
        <v>392</v>
      </c>
      <c r="J139" s="168" t="s">
        <v>392</v>
      </c>
      <c r="K139" s="168" t="s">
        <v>392</v>
      </c>
      <c r="L139" s="168" t="s">
        <v>392</v>
      </c>
      <c r="M139" s="168" t="s">
        <v>392</v>
      </c>
      <c r="N139" s="168" t="s">
        <v>392</v>
      </c>
      <c r="O139" s="168" t="s">
        <v>392</v>
      </c>
      <c r="P139" s="168" t="s">
        <v>392</v>
      </c>
      <c r="Q139" s="168" t="s">
        <v>392</v>
      </c>
      <c r="R139" s="168" t="s">
        <v>392</v>
      </c>
      <c r="S139" s="168" t="s">
        <v>392</v>
      </c>
      <c r="T139" s="168" t="s">
        <v>392</v>
      </c>
      <c r="U139" s="168">
        <v>0</v>
      </c>
      <c r="V139" s="168">
        <v>0</v>
      </c>
      <c r="W139" s="168">
        <v>0</v>
      </c>
      <c r="X139" s="168">
        <v>0</v>
      </c>
      <c r="Y139" s="168">
        <v>0</v>
      </c>
      <c r="Z139" s="168">
        <v>0</v>
      </c>
      <c r="AA139" s="168">
        <v>0</v>
      </c>
      <c r="AB139" s="168">
        <v>0</v>
      </c>
      <c r="AC139" s="168">
        <v>0</v>
      </c>
      <c r="AD139" s="168">
        <v>0</v>
      </c>
      <c r="AE139" s="168">
        <v>0</v>
      </c>
      <c r="AF139" s="168">
        <v>0</v>
      </c>
      <c r="AG139" s="168">
        <v>0</v>
      </c>
      <c r="AH139" s="168">
        <v>0</v>
      </c>
      <c r="AI139" s="168">
        <v>0</v>
      </c>
    </row>
    <row r="140" spans="1:35">
      <c r="A140" s="52">
        <v>3402</v>
      </c>
      <c r="B140" s="451" t="s">
        <v>4348</v>
      </c>
      <c r="C140" s="451" t="s">
        <v>9</v>
      </c>
      <c r="D140" s="451" t="s">
        <v>3735</v>
      </c>
      <c r="E140" s="451" t="s">
        <v>4052</v>
      </c>
      <c r="F140" s="168" t="s">
        <v>392</v>
      </c>
      <c r="G140" s="168" t="s">
        <v>392</v>
      </c>
      <c r="H140" s="168" t="s">
        <v>392</v>
      </c>
      <c r="I140" s="168" t="s">
        <v>392</v>
      </c>
      <c r="J140" s="168" t="s">
        <v>392</v>
      </c>
      <c r="K140" s="168" t="s">
        <v>392</v>
      </c>
      <c r="L140" s="168" t="s">
        <v>392</v>
      </c>
      <c r="M140" s="168" t="s">
        <v>392</v>
      </c>
      <c r="N140" s="168" t="s">
        <v>392</v>
      </c>
      <c r="O140" s="168" t="s">
        <v>392</v>
      </c>
      <c r="P140" s="168" t="s">
        <v>392</v>
      </c>
      <c r="Q140" s="168" t="s">
        <v>392</v>
      </c>
      <c r="R140" s="168" t="s">
        <v>392</v>
      </c>
      <c r="S140" s="168" t="s">
        <v>392</v>
      </c>
      <c r="T140" s="168" t="s">
        <v>392</v>
      </c>
      <c r="U140" s="168">
        <v>38684780.799999997</v>
      </c>
      <c r="V140" s="168">
        <v>38540974.800000004</v>
      </c>
      <c r="W140" s="168">
        <v>40366400.700000003</v>
      </c>
      <c r="X140" s="168">
        <v>40627021.100000001</v>
      </c>
      <c r="Y140" s="168">
        <v>36052221.799999997</v>
      </c>
      <c r="Z140" s="168">
        <v>36053946.5</v>
      </c>
      <c r="AA140" s="168">
        <v>37436761.100000001</v>
      </c>
      <c r="AB140" s="168">
        <v>43457940.899999999</v>
      </c>
      <c r="AC140" s="168">
        <v>46958420.899999991</v>
      </c>
      <c r="AD140" s="168">
        <v>45901090.699999996</v>
      </c>
      <c r="AE140" s="168">
        <v>44070958.700000003</v>
      </c>
      <c r="AF140" s="168">
        <v>44252427.799999997</v>
      </c>
      <c r="AG140" s="168">
        <v>46152949.200000003</v>
      </c>
      <c r="AH140" s="168">
        <v>48005190.300000004</v>
      </c>
      <c r="AI140" s="168">
        <v>47472021.999999993</v>
      </c>
    </row>
    <row r="141" spans="1:35">
      <c r="A141" s="52">
        <v>3401</v>
      </c>
      <c r="B141" s="451" t="s">
        <v>4349</v>
      </c>
      <c r="C141" s="451" t="s">
        <v>9</v>
      </c>
      <c r="D141" s="451" t="s">
        <v>3735</v>
      </c>
      <c r="E141" s="451" t="s">
        <v>4052</v>
      </c>
      <c r="F141" s="168" t="s">
        <v>392</v>
      </c>
      <c r="G141" s="168" t="s">
        <v>392</v>
      </c>
      <c r="H141" s="168" t="s">
        <v>392</v>
      </c>
      <c r="I141" s="168" t="s">
        <v>392</v>
      </c>
      <c r="J141" s="168" t="s">
        <v>392</v>
      </c>
      <c r="K141" s="168" t="s">
        <v>392</v>
      </c>
      <c r="L141" s="168" t="s">
        <v>392</v>
      </c>
      <c r="M141" s="168" t="s">
        <v>392</v>
      </c>
      <c r="N141" s="168" t="s">
        <v>392</v>
      </c>
      <c r="O141" s="168" t="s">
        <v>392</v>
      </c>
      <c r="P141" s="168" t="s">
        <v>392</v>
      </c>
      <c r="Q141" s="168" t="s">
        <v>392</v>
      </c>
      <c r="R141" s="168" t="s">
        <v>392</v>
      </c>
      <c r="S141" s="168" t="s">
        <v>392</v>
      </c>
      <c r="T141" s="168" t="s">
        <v>392</v>
      </c>
      <c r="U141" s="168">
        <v>4018406</v>
      </c>
      <c r="V141" s="168">
        <v>4651972.0999999996</v>
      </c>
      <c r="W141" s="168">
        <v>5037455.2999999989</v>
      </c>
      <c r="X141" s="168">
        <v>5042198.5</v>
      </c>
      <c r="Y141" s="168">
        <v>5541591.6000000006</v>
      </c>
      <c r="Z141" s="168">
        <v>8278992.4000000004</v>
      </c>
      <c r="AA141" s="168">
        <v>7656538.6999999993</v>
      </c>
      <c r="AB141" s="168">
        <v>5426002.4000000004</v>
      </c>
      <c r="AC141" s="168">
        <v>5964310.9000000004</v>
      </c>
      <c r="AD141" s="168">
        <v>5875480.7999999998</v>
      </c>
      <c r="AE141" s="168">
        <v>5512434.8000000007</v>
      </c>
      <c r="AF141" s="168">
        <v>6333187.4000000004</v>
      </c>
      <c r="AG141" s="168">
        <v>7655274.2999999998</v>
      </c>
      <c r="AH141" s="168">
        <v>7875540.1999999993</v>
      </c>
      <c r="AI141" s="168">
        <v>7880688.5999999996</v>
      </c>
    </row>
    <row r="142" spans="1:35">
      <c r="A142" s="52">
        <v>33041000</v>
      </c>
      <c r="B142" s="451" t="s">
        <v>4315</v>
      </c>
      <c r="C142" s="451" t="s">
        <v>9</v>
      </c>
      <c r="D142" s="451" t="s">
        <v>3735</v>
      </c>
      <c r="E142" s="451" t="s">
        <v>4052</v>
      </c>
      <c r="F142" s="168" t="s">
        <v>392</v>
      </c>
      <c r="G142" s="168" t="s">
        <v>392</v>
      </c>
      <c r="H142" s="168" t="s">
        <v>392</v>
      </c>
      <c r="I142" s="168" t="s">
        <v>392</v>
      </c>
      <c r="J142" s="168" t="s">
        <v>392</v>
      </c>
      <c r="K142" s="168" t="s">
        <v>392</v>
      </c>
      <c r="L142" s="168" t="s">
        <v>392</v>
      </c>
      <c r="M142" s="168" t="s">
        <v>392</v>
      </c>
      <c r="N142" s="168" t="s">
        <v>392</v>
      </c>
      <c r="O142" s="168" t="s">
        <v>392</v>
      </c>
      <c r="P142" s="168" t="s">
        <v>392</v>
      </c>
      <c r="Q142" s="168" t="s">
        <v>392</v>
      </c>
      <c r="R142" s="168" t="s">
        <v>392</v>
      </c>
      <c r="S142" s="168" t="s">
        <v>392</v>
      </c>
      <c r="T142" s="168" t="s">
        <v>392</v>
      </c>
      <c r="U142" s="168">
        <v>104371.3</v>
      </c>
      <c r="V142" s="168">
        <v>107128.6</v>
      </c>
      <c r="W142" s="168">
        <v>89943.7</v>
      </c>
      <c r="X142" s="168">
        <v>86607.4</v>
      </c>
      <c r="Y142" s="168">
        <v>70919.399999999994</v>
      </c>
      <c r="Z142" s="168">
        <v>63775.3</v>
      </c>
      <c r="AA142" s="168">
        <v>94703.7</v>
      </c>
      <c r="AB142" s="168">
        <v>65248</v>
      </c>
      <c r="AC142" s="168">
        <v>75623.199999999997</v>
      </c>
      <c r="AD142" s="168">
        <v>121784.1</v>
      </c>
      <c r="AE142" s="168">
        <v>138085.29999999999</v>
      </c>
      <c r="AF142" s="168">
        <v>175232.7</v>
      </c>
      <c r="AG142" s="168">
        <v>204172.1</v>
      </c>
      <c r="AH142" s="168">
        <v>193537.7</v>
      </c>
      <c r="AI142" s="168">
        <v>195578.5</v>
      </c>
    </row>
    <row r="143" spans="1:35">
      <c r="A143" s="52">
        <v>33043000</v>
      </c>
      <c r="B143" s="451" t="s">
        <v>4316</v>
      </c>
      <c r="C143" s="451" t="s">
        <v>9</v>
      </c>
      <c r="D143" s="451" t="s">
        <v>3735</v>
      </c>
      <c r="E143" s="451" t="s">
        <v>4052</v>
      </c>
      <c r="F143" s="168" t="s">
        <v>392</v>
      </c>
      <c r="G143" s="168" t="s">
        <v>392</v>
      </c>
      <c r="H143" s="168" t="s">
        <v>392</v>
      </c>
      <c r="I143" s="168" t="s">
        <v>392</v>
      </c>
      <c r="J143" s="168" t="s">
        <v>392</v>
      </c>
      <c r="K143" s="168" t="s">
        <v>392</v>
      </c>
      <c r="L143" s="168" t="s">
        <v>392</v>
      </c>
      <c r="M143" s="168" t="s">
        <v>392</v>
      </c>
      <c r="N143" s="168" t="s">
        <v>392</v>
      </c>
      <c r="O143" s="168" t="s">
        <v>392</v>
      </c>
      <c r="P143" s="168" t="s">
        <v>392</v>
      </c>
      <c r="Q143" s="168" t="s">
        <v>392</v>
      </c>
      <c r="R143" s="168" t="s">
        <v>392</v>
      </c>
      <c r="S143" s="168" t="s">
        <v>392</v>
      </c>
      <c r="T143" s="168" t="s">
        <v>392</v>
      </c>
      <c r="U143" s="168">
        <v>436753</v>
      </c>
      <c r="V143" s="168">
        <v>447341.1</v>
      </c>
      <c r="W143" s="168">
        <v>456317.8</v>
      </c>
      <c r="X143" s="168">
        <v>358500.1</v>
      </c>
      <c r="Y143" s="168">
        <v>343155</v>
      </c>
      <c r="Z143" s="168">
        <v>331264</v>
      </c>
      <c r="AA143" s="168">
        <v>363157.5</v>
      </c>
      <c r="AB143" s="168">
        <v>314212.09999999998</v>
      </c>
      <c r="AC143" s="168">
        <v>291318.8</v>
      </c>
      <c r="AD143" s="168">
        <v>317772.3</v>
      </c>
      <c r="AE143" s="168">
        <v>306553.8</v>
      </c>
      <c r="AF143" s="168">
        <v>377468.6</v>
      </c>
      <c r="AG143" s="168">
        <v>414665.3</v>
      </c>
      <c r="AH143" s="168">
        <v>361199.4</v>
      </c>
      <c r="AI143" s="168">
        <v>325288.8</v>
      </c>
    </row>
    <row r="144" spans="1:35">
      <c r="A144" s="52">
        <v>33049900</v>
      </c>
      <c r="B144" s="451" t="s">
        <v>4350</v>
      </c>
      <c r="C144" s="451" t="s">
        <v>9</v>
      </c>
      <c r="D144" s="451" t="s">
        <v>3735</v>
      </c>
      <c r="E144" s="451" t="s">
        <v>4052</v>
      </c>
      <c r="F144" s="168" t="s">
        <v>392</v>
      </c>
      <c r="G144" s="168" t="s">
        <v>392</v>
      </c>
      <c r="H144" s="168" t="s">
        <v>392</v>
      </c>
      <c r="I144" s="168" t="s">
        <v>392</v>
      </c>
      <c r="J144" s="168" t="s">
        <v>392</v>
      </c>
      <c r="K144" s="168" t="s">
        <v>392</v>
      </c>
      <c r="L144" s="168" t="s">
        <v>392</v>
      </c>
      <c r="M144" s="168" t="s">
        <v>392</v>
      </c>
      <c r="N144" s="168" t="s">
        <v>392</v>
      </c>
      <c r="O144" s="168" t="s">
        <v>392</v>
      </c>
      <c r="P144" s="168" t="s">
        <v>392</v>
      </c>
      <c r="Q144" s="168" t="s">
        <v>392</v>
      </c>
      <c r="R144" s="168" t="s">
        <v>392</v>
      </c>
      <c r="S144" s="168" t="s">
        <v>392</v>
      </c>
      <c r="T144" s="168" t="s">
        <v>392</v>
      </c>
      <c r="U144" s="168">
        <v>2509487.2999999998</v>
      </c>
      <c r="V144" s="168">
        <v>2939944.4</v>
      </c>
      <c r="W144" s="168">
        <v>3047059.3</v>
      </c>
      <c r="X144" s="168">
        <v>2869852.6</v>
      </c>
      <c r="Y144" s="168">
        <v>2571412.2999999998</v>
      </c>
      <c r="Z144" s="168">
        <v>2498054.7999999998</v>
      </c>
      <c r="AA144" s="168">
        <v>2642318.1</v>
      </c>
      <c r="AB144" s="168">
        <v>2135636.5</v>
      </c>
      <c r="AC144" s="168">
        <v>3560164.6</v>
      </c>
      <c r="AD144" s="168">
        <v>3255241.6</v>
      </c>
      <c r="AE144" s="168">
        <v>3455580.6</v>
      </c>
      <c r="AF144" s="168">
        <v>3930828.6</v>
      </c>
      <c r="AG144" s="168">
        <v>5384425.5</v>
      </c>
      <c r="AH144" s="168">
        <v>5292054.4000000004</v>
      </c>
      <c r="AI144" s="168">
        <v>5136954</v>
      </c>
    </row>
    <row r="145" spans="1:35">
      <c r="A145" s="52">
        <v>33051000</v>
      </c>
      <c r="B145" s="451" t="s">
        <v>4319</v>
      </c>
      <c r="C145" s="451" t="s">
        <v>9</v>
      </c>
      <c r="D145" s="451" t="s">
        <v>3735</v>
      </c>
      <c r="E145" s="451" t="s">
        <v>4052</v>
      </c>
      <c r="F145" s="168" t="s">
        <v>392</v>
      </c>
      <c r="G145" s="168" t="s">
        <v>392</v>
      </c>
      <c r="H145" s="168" t="s">
        <v>392</v>
      </c>
      <c r="I145" s="168" t="s">
        <v>392</v>
      </c>
      <c r="J145" s="168" t="s">
        <v>392</v>
      </c>
      <c r="K145" s="168" t="s">
        <v>392</v>
      </c>
      <c r="L145" s="168" t="s">
        <v>392</v>
      </c>
      <c r="M145" s="168" t="s">
        <v>392</v>
      </c>
      <c r="N145" s="168" t="s">
        <v>392</v>
      </c>
      <c r="O145" s="168" t="s">
        <v>392</v>
      </c>
      <c r="P145" s="168" t="s">
        <v>392</v>
      </c>
      <c r="Q145" s="168" t="s">
        <v>392</v>
      </c>
      <c r="R145" s="168" t="s">
        <v>392</v>
      </c>
      <c r="S145" s="168" t="s">
        <v>392</v>
      </c>
      <c r="T145" s="168" t="s">
        <v>392</v>
      </c>
      <c r="U145" s="168">
        <v>2742491.3</v>
      </c>
      <c r="V145" s="168">
        <v>2546151.2000000002</v>
      </c>
      <c r="W145" s="168">
        <v>2411419.7000000002</v>
      </c>
      <c r="X145" s="168">
        <v>2637800.4</v>
      </c>
      <c r="Y145" s="168">
        <v>2411530.7000000002</v>
      </c>
      <c r="Z145" s="168">
        <v>2569389.5</v>
      </c>
      <c r="AA145" s="168">
        <v>2364336.4</v>
      </c>
      <c r="AB145" s="168">
        <v>2341666.2000000002</v>
      </c>
      <c r="AC145" s="168">
        <v>3221854.1</v>
      </c>
      <c r="AD145" s="168">
        <v>2822772.2</v>
      </c>
      <c r="AE145" s="168">
        <v>2709910.3</v>
      </c>
      <c r="AF145" s="168">
        <v>2805287.2</v>
      </c>
      <c r="AG145" s="168">
        <v>3332928.8</v>
      </c>
      <c r="AH145" s="168">
        <v>3695517.1</v>
      </c>
      <c r="AI145" s="168">
        <v>3260536.3</v>
      </c>
    </row>
    <row r="146" spans="1:35">
      <c r="A146" s="52">
        <v>33053000</v>
      </c>
      <c r="B146" s="451" t="s">
        <v>4321</v>
      </c>
      <c r="C146" s="451" t="s">
        <v>9</v>
      </c>
      <c r="D146" s="451" t="s">
        <v>3735</v>
      </c>
      <c r="E146" s="451" t="s">
        <v>4051</v>
      </c>
      <c r="F146" s="168" t="s">
        <v>392</v>
      </c>
      <c r="G146" s="168" t="s">
        <v>392</v>
      </c>
      <c r="H146" s="168" t="s">
        <v>392</v>
      </c>
      <c r="I146" s="168" t="s">
        <v>392</v>
      </c>
      <c r="J146" s="168" t="s">
        <v>392</v>
      </c>
      <c r="K146" s="168" t="s">
        <v>392</v>
      </c>
      <c r="L146" s="168" t="s">
        <v>392</v>
      </c>
      <c r="M146" s="168" t="s">
        <v>392</v>
      </c>
      <c r="N146" s="168" t="s">
        <v>392</v>
      </c>
      <c r="O146" s="168" t="s">
        <v>392</v>
      </c>
      <c r="P146" s="168" t="s">
        <v>392</v>
      </c>
      <c r="Q146" s="168" t="s">
        <v>392</v>
      </c>
      <c r="R146" s="168" t="s">
        <v>392</v>
      </c>
      <c r="S146" s="168" t="s">
        <v>392</v>
      </c>
      <c r="T146" s="168" t="s">
        <v>392</v>
      </c>
      <c r="U146" s="168">
        <v>835765.6</v>
      </c>
      <c r="V146" s="168">
        <v>813040.8</v>
      </c>
      <c r="W146" s="168">
        <v>868499.4</v>
      </c>
      <c r="X146" s="168">
        <v>589237</v>
      </c>
      <c r="Y146" s="168">
        <v>454223.4</v>
      </c>
      <c r="Z146" s="168">
        <v>521514</v>
      </c>
      <c r="AA146" s="168">
        <v>524887.30000000005</v>
      </c>
      <c r="AB146" s="168">
        <v>406137.3</v>
      </c>
      <c r="AC146" s="168">
        <v>453483.8</v>
      </c>
      <c r="AD146" s="168">
        <v>577236</v>
      </c>
      <c r="AE146" s="168">
        <v>504687.7</v>
      </c>
      <c r="AF146" s="168">
        <v>536659.9</v>
      </c>
      <c r="AG146" s="168">
        <v>803947.6</v>
      </c>
      <c r="AH146" s="168">
        <v>812194</v>
      </c>
      <c r="AI146" s="168">
        <v>659694.1</v>
      </c>
    </row>
    <row r="147" spans="1:35">
      <c r="A147" s="52">
        <v>33059000</v>
      </c>
      <c r="B147" s="451" t="s">
        <v>4351</v>
      </c>
      <c r="C147" s="451" t="s">
        <v>9</v>
      </c>
      <c r="D147" s="451" t="s">
        <v>3735</v>
      </c>
      <c r="E147" s="451" t="s">
        <v>4052</v>
      </c>
      <c r="F147" s="168" t="s">
        <v>392</v>
      </c>
      <c r="G147" s="168" t="s">
        <v>392</v>
      </c>
      <c r="H147" s="168" t="s">
        <v>392</v>
      </c>
      <c r="I147" s="168" t="s">
        <v>392</v>
      </c>
      <c r="J147" s="168" t="s">
        <v>392</v>
      </c>
      <c r="K147" s="168" t="s">
        <v>392</v>
      </c>
      <c r="L147" s="168" t="s">
        <v>392</v>
      </c>
      <c r="M147" s="168" t="s">
        <v>392</v>
      </c>
      <c r="N147" s="168" t="s">
        <v>392</v>
      </c>
      <c r="O147" s="168" t="s">
        <v>392</v>
      </c>
      <c r="P147" s="168" t="s">
        <v>392</v>
      </c>
      <c r="Q147" s="168" t="s">
        <v>392</v>
      </c>
      <c r="R147" s="168" t="s">
        <v>392</v>
      </c>
      <c r="S147" s="168" t="s">
        <v>392</v>
      </c>
      <c r="T147" s="168" t="s">
        <v>392</v>
      </c>
      <c r="U147" s="168">
        <v>0</v>
      </c>
      <c r="V147" s="168">
        <v>0</v>
      </c>
      <c r="W147" s="168">
        <v>0</v>
      </c>
      <c r="X147" s="168">
        <v>0</v>
      </c>
      <c r="Y147" s="168">
        <v>0</v>
      </c>
      <c r="Z147" s="168">
        <v>1460978</v>
      </c>
      <c r="AA147" s="168">
        <v>1680492.7</v>
      </c>
      <c r="AB147" s="168">
        <v>1620593.6</v>
      </c>
      <c r="AC147" s="168">
        <v>2535765.2999999998</v>
      </c>
      <c r="AD147" s="168">
        <v>2639059.9</v>
      </c>
      <c r="AE147" s="168">
        <v>2601425.7999999998</v>
      </c>
      <c r="AF147" s="168">
        <v>3347059.5</v>
      </c>
      <c r="AG147" s="168">
        <v>4222586.7</v>
      </c>
      <c r="AH147" s="168">
        <v>4625144.9000000004</v>
      </c>
      <c r="AI147" s="168">
        <v>3437587.6</v>
      </c>
    </row>
    <row r="148" spans="1:35">
      <c r="A148" s="52">
        <v>33059010</v>
      </c>
      <c r="B148" s="451" t="s">
        <v>4352</v>
      </c>
      <c r="C148" s="451" t="s">
        <v>9</v>
      </c>
      <c r="D148" s="451" t="s">
        <v>3735</v>
      </c>
      <c r="E148" s="451" t="s">
        <v>4052</v>
      </c>
      <c r="F148" s="168" t="s">
        <v>392</v>
      </c>
      <c r="G148" s="168" t="s">
        <v>392</v>
      </c>
      <c r="H148" s="168" t="s">
        <v>392</v>
      </c>
      <c r="I148" s="168" t="s">
        <v>392</v>
      </c>
      <c r="J148" s="168" t="s">
        <v>392</v>
      </c>
      <c r="K148" s="168" t="s">
        <v>392</v>
      </c>
      <c r="L148" s="168" t="s">
        <v>392</v>
      </c>
      <c r="M148" s="168" t="s">
        <v>392</v>
      </c>
      <c r="N148" s="168" t="s">
        <v>392</v>
      </c>
      <c r="O148" s="168" t="s">
        <v>392</v>
      </c>
      <c r="P148" s="168" t="s">
        <v>392</v>
      </c>
      <c r="Q148" s="168" t="s">
        <v>392</v>
      </c>
      <c r="R148" s="168" t="s">
        <v>392</v>
      </c>
      <c r="S148" s="168" t="s">
        <v>392</v>
      </c>
      <c r="T148" s="168" t="s">
        <v>392</v>
      </c>
      <c r="U148" s="168">
        <v>83176.399999999994</v>
      </c>
      <c r="V148" s="168">
        <v>124663.9</v>
      </c>
      <c r="W148" s="168">
        <v>179313.9</v>
      </c>
      <c r="X148" s="168">
        <v>159466.9</v>
      </c>
      <c r="Y148" s="168">
        <v>117206.5</v>
      </c>
      <c r="Z148" s="168">
        <v>0</v>
      </c>
      <c r="AA148" s="168">
        <v>0</v>
      </c>
      <c r="AB148" s="168">
        <v>0</v>
      </c>
      <c r="AC148" s="168">
        <v>0</v>
      </c>
      <c r="AD148" s="168">
        <v>0</v>
      </c>
      <c r="AE148" s="168">
        <v>0</v>
      </c>
      <c r="AF148" s="168">
        <v>0</v>
      </c>
      <c r="AG148" s="168">
        <v>0</v>
      </c>
      <c r="AH148" s="168">
        <v>0</v>
      </c>
      <c r="AI148" s="168">
        <v>0</v>
      </c>
    </row>
    <row r="149" spans="1:35">
      <c r="A149" s="52">
        <v>33059090</v>
      </c>
      <c r="B149" s="499" t="s">
        <v>4351</v>
      </c>
      <c r="C149" s="451" t="s">
        <v>9</v>
      </c>
      <c r="D149" s="451" t="s">
        <v>3735</v>
      </c>
      <c r="E149" s="451" t="s">
        <v>4052</v>
      </c>
      <c r="F149" s="168" t="s">
        <v>392</v>
      </c>
      <c r="G149" s="168" t="s">
        <v>392</v>
      </c>
      <c r="H149" s="168" t="s">
        <v>392</v>
      </c>
      <c r="I149" s="168" t="s">
        <v>392</v>
      </c>
      <c r="J149" s="168" t="s">
        <v>392</v>
      </c>
      <c r="K149" s="168" t="s">
        <v>392</v>
      </c>
      <c r="L149" s="168" t="s">
        <v>392</v>
      </c>
      <c r="M149" s="168" t="s">
        <v>392</v>
      </c>
      <c r="N149" s="168" t="s">
        <v>392</v>
      </c>
      <c r="O149" s="168" t="s">
        <v>392</v>
      </c>
      <c r="P149" s="168" t="s">
        <v>392</v>
      </c>
      <c r="Q149" s="168" t="s">
        <v>392</v>
      </c>
      <c r="R149" s="168" t="s">
        <v>392</v>
      </c>
      <c r="S149" s="168" t="s">
        <v>392</v>
      </c>
      <c r="T149" s="168" t="s">
        <v>392</v>
      </c>
      <c r="U149" s="168">
        <v>1980147.6</v>
      </c>
      <c r="V149" s="168">
        <v>1962031.4</v>
      </c>
      <c r="W149" s="168">
        <v>1842014.1</v>
      </c>
      <c r="X149" s="168">
        <v>1764568.2</v>
      </c>
      <c r="Y149" s="168">
        <v>1483480.1</v>
      </c>
      <c r="Z149" s="168">
        <v>0</v>
      </c>
      <c r="AA149" s="168">
        <v>0</v>
      </c>
      <c r="AB149" s="168">
        <v>0</v>
      </c>
      <c r="AC149" s="168">
        <v>0</v>
      </c>
      <c r="AD149" s="168">
        <v>0</v>
      </c>
      <c r="AE149" s="168">
        <v>0</v>
      </c>
      <c r="AF149" s="168">
        <v>0</v>
      </c>
      <c r="AG149" s="168">
        <v>0</v>
      </c>
      <c r="AH149" s="168">
        <v>0</v>
      </c>
      <c r="AI149" s="168">
        <v>0</v>
      </c>
    </row>
    <row r="150" spans="1:35">
      <c r="A150" s="52">
        <v>3306</v>
      </c>
      <c r="B150" s="451" t="s">
        <v>4353</v>
      </c>
      <c r="C150" s="451" t="s">
        <v>9</v>
      </c>
      <c r="D150" s="451" t="s">
        <v>3735</v>
      </c>
      <c r="E150" s="451" t="s">
        <v>4052</v>
      </c>
      <c r="F150" s="168" t="s">
        <v>392</v>
      </c>
      <c r="G150" s="168" t="s">
        <v>392</v>
      </c>
      <c r="H150" s="168" t="s">
        <v>392</v>
      </c>
      <c r="I150" s="168" t="s">
        <v>392</v>
      </c>
      <c r="J150" s="168" t="s">
        <v>392</v>
      </c>
      <c r="K150" s="168" t="s">
        <v>392</v>
      </c>
      <c r="L150" s="168" t="s">
        <v>392</v>
      </c>
      <c r="M150" s="168" t="s">
        <v>392</v>
      </c>
      <c r="N150" s="168" t="s">
        <v>392</v>
      </c>
      <c r="O150" s="168" t="s">
        <v>392</v>
      </c>
      <c r="P150" s="168" t="s">
        <v>392</v>
      </c>
      <c r="Q150" s="168" t="s">
        <v>392</v>
      </c>
      <c r="R150" s="168" t="s">
        <v>392</v>
      </c>
      <c r="S150" s="168" t="s">
        <v>392</v>
      </c>
      <c r="T150" s="168" t="s">
        <v>392</v>
      </c>
      <c r="U150" s="168">
        <v>1382372.7000000002</v>
      </c>
      <c r="V150" s="168">
        <v>1376837.3</v>
      </c>
      <c r="W150" s="168">
        <v>1317753.3</v>
      </c>
      <c r="X150" s="168">
        <v>1356345.2999999998</v>
      </c>
      <c r="Y150" s="168">
        <v>1369000.2999999998</v>
      </c>
      <c r="Z150" s="168">
        <v>1338177.7</v>
      </c>
      <c r="AA150" s="168">
        <v>1506017.7000000002</v>
      </c>
      <c r="AB150" s="168">
        <v>1495368.8</v>
      </c>
      <c r="AC150" s="168">
        <v>1542021.6</v>
      </c>
      <c r="AD150" s="168">
        <v>1463085.6</v>
      </c>
      <c r="AE150" s="168">
        <v>1584791.2000000002</v>
      </c>
      <c r="AF150" s="168">
        <v>1458501</v>
      </c>
      <c r="AG150" s="168">
        <v>1706631.3</v>
      </c>
      <c r="AH150" s="168">
        <v>2045667.7999999998</v>
      </c>
      <c r="AI150" s="168">
        <v>1982172.9</v>
      </c>
    </row>
    <row r="151" spans="1:35">
      <c r="A151" s="52">
        <v>33072000</v>
      </c>
      <c r="B151" s="451" t="s">
        <v>4354</v>
      </c>
      <c r="C151" s="451" t="s">
        <v>9</v>
      </c>
      <c r="D151" s="451" t="s">
        <v>3735</v>
      </c>
      <c r="E151" s="451" t="s">
        <v>4051</v>
      </c>
      <c r="F151" s="168" t="s">
        <v>392</v>
      </c>
      <c r="G151" s="168" t="s">
        <v>392</v>
      </c>
      <c r="H151" s="168" t="s">
        <v>392</v>
      </c>
      <c r="I151" s="168" t="s">
        <v>392</v>
      </c>
      <c r="J151" s="168" t="s">
        <v>392</v>
      </c>
      <c r="K151" s="168" t="s">
        <v>392</v>
      </c>
      <c r="L151" s="168" t="s">
        <v>392</v>
      </c>
      <c r="M151" s="168" t="s">
        <v>392</v>
      </c>
      <c r="N151" s="168" t="s">
        <v>392</v>
      </c>
      <c r="O151" s="168" t="s">
        <v>392</v>
      </c>
      <c r="P151" s="168" t="s">
        <v>392</v>
      </c>
      <c r="Q151" s="168" t="s">
        <v>392</v>
      </c>
      <c r="R151" s="168" t="s">
        <v>392</v>
      </c>
      <c r="S151" s="168" t="s">
        <v>392</v>
      </c>
      <c r="T151" s="168" t="s">
        <v>392</v>
      </c>
      <c r="U151" s="168">
        <v>635737.80000000005</v>
      </c>
      <c r="V151" s="168">
        <v>603417.30000000005</v>
      </c>
      <c r="W151" s="168">
        <v>582464.30000000005</v>
      </c>
      <c r="X151" s="168">
        <v>550456.80000000005</v>
      </c>
      <c r="Y151" s="168">
        <v>408808.6</v>
      </c>
      <c r="Z151" s="168">
        <v>424821.4</v>
      </c>
      <c r="AA151" s="168">
        <v>511550.9</v>
      </c>
      <c r="AB151" s="168">
        <v>504033.4</v>
      </c>
      <c r="AC151" s="168">
        <v>544387.80000000005</v>
      </c>
      <c r="AD151" s="168">
        <v>433306.9</v>
      </c>
      <c r="AE151" s="168">
        <v>564786</v>
      </c>
      <c r="AF151" s="168">
        <v>507745.2</v>
      </c>
      <c r="AG151" s="168">
        <v>575184.6</v>
      </c>
      <c r="AH151" s="168">
        <v>569443.9</v>
      </c>
      <c r="AI151" s="168">
        <v>699913.2</v>
      </c>
    </row>
    <row r="152" spans="1:35">
      <c r="A152" s="52">
        <v>34011100</v>
      </c>
      <c r="B152" s="451" t="s">
        <v>4355</v>
      </c>
      <c r="C152" s="451" t="s">
        <v>9</v>
      </c>
      <c r="D152" s="451" t="s">
        <v>3735</v>
      </c>
      <c r="E152" s="451" t="s">
        <v>4052</v>
      </c>
      <c r="F152" s="168" t="s">
        <v>392</v>
      </c>
      <c r="G152" s="168" t="s">
        <v>392</v>
      </c>
      <c r="H152" s="168" t="s">
        <v>392</v>
      </c>
      <c r="I152" s="168" t="s">
        <v>392</v>
      </c>
      <c r="J152" s="168" t="s">
        <v>392</v>
      </c>
      <c r="K152" s="168" t="s">
        <v>392</v>
      </c>
      <c r="L152" s="168" t="s">
        <v>392</v>
      </c>
      <c r="M152" s="168" t="s">
        <v>392</v>
      </c>
      <c r="N152" s="168" t="s">
        <v>392</v>
      </c>
      <c r="O152" s="168" t="s">
        <v>392</v>
      </c>
      <c r="P152" s="168" t="s">
        <v>392</v>
      </c>
      <c r="Q152" s="168" t="s">
        <v>392</v>
      </c>
      <c r="R152" s="168" t="s">
        <v>392</v>
      </c>
      <c r="S152" s="168" t="s">
        <v>392</v>
      </c>
      <c r="T152" s="168" t="s">
        <v>392</v>
      </c>
      <c r="U152" s="168">
        <v>1456289</v>
      </c>
      <c r="V152" s="168">
        <v>1492349</v>
      </c>
      <c r="W152" s="168">
        <v>1671058.3</v>
      </c>
      <c r="X152" s="168">
        <v>1866228.7</v>
      </c>
      <c r="Y152" s="168">
        <v>1845360.2</v>
      </c>
      <c r="Z152" s="168">
        <v>1608356.2</v>
      </c>
      <c r="AA152" s="168">
        <v>1562125.2</v>
      </c>
      <c r="AB152" s="168">
        <v>1285552.1000000001</v>
      </c>
      <c r="AC152" s="168">
        <v>1185609.2</v>
      </c>
      <c r="AD152" s="168">
        <v>1361146.6</v>
      </c>
      <c r="AE152" s="168">
        <v>1246312.8</v>
      </c>
      <c r="AF152" s="168">
        <v>1378600.4</v>
      </c>
      <c r="AG152" s="168">
        <v>1854057.4</v>
      </c>
      <c r="AH152" s="168">
        <v>1680152.6</v>
      </c>
      <c r="AI152" s="168">
        <v>1876279.4</v>
      </c>
    </row>
    <row r="153" spans="1:35">
      <c r="A153" s="52">
        <v>3301</v>
      </c>
      <c r="B153" s="451" t="s">
        <v>4356</v>
      </c>
      <c r="C153" s="451" t="s">
        <v>9</v>
      </c>
      <c r="D153" s="451" t="s">
        <v>3735</v>
      </c>
      <c r="E153" s="451" t="s">
        <v>4052</v>
      </c>
      <c r="F153" s="168" t="s">
        <v>392</v>
      </c>
      <c r="G153" s="168" t="s">
        <v>392</v>
      </c>
      <c r="H153" s="168" t="s">
        <v>392</v>
      </c>
      <c r="I153" s="168" t="s">
        <v>392</v>
      </c>
      <c r="J153" s="168" t="s">
        <v>392</v>
      </c>
      <c r="K153" s="168" t="s">
        <v>392</v>
      </c>
      <c r="L153" s="168" t="s">
        <v>392</v>
      </c>
      <c r="M153" s="168" t="s">
        <v>392</v>
      </c>
      <c r="N153" s="168" t="s">
        <v>392</v>
      </c>
      <c r="O153" s="168" t="s">
        <v>392</v>
      </c>
      <c r="P153" s="168" t="s">
        <v>392</v>
      </c>
      <c r="Q153" s="168" t="s">
        <v>392</v>
      </c>
      <c r="R153" s="168" t="s">
        <v>392</v>
      </c>
      <c r="S153" s="168" t="s">
        <v>392</v>
      </c>
      <c r="T153" s="168" t="s">
        <v>392</v>
      </c>
      <c r="U153" s="168">
        <v>0</v>
      </c>
      <c r="V153" s="168">
        <v>0</v>
      </c>
      <c r="W153" s="168">
        <v>0</v>
      </c>
      <c r="X153" s="168">
        <v>0</v>
      </c>
      <c r="Y153" s="168">
        <v>0</v>
      </c>
      <c r="Z153" s="168">
        <v>0</v>
      </c>
      <c r="AA153" s="168">
        <v>0</v>
      </c>
      <c r="AB153" s="168">
        <v>0</v>
      </c>
      <c r="AC153" s="168">
        <v>0</v>
      </c>
      <c r="AD153" s="168">
        <v>0</v>
      </c>
      <c r="AE153" s="168">
        <v>0</v>
      </c>
      <c r="AF153" s="168">
        <v>0</v>
      </c>
      <c r="AG153" s="168">
        <v>0</v>
      </c>
      <c r="AH153" s="168">
        <v>0</v>
      </c>
      <c r="AI153" s="168">
        <v>0</v>
      </c>
    </row>
    <row r="154" spans="1:35">
      <c r="A154" s="52">
        <v>3302</v>
      </c>
      <c r="B154" s="451" t="s">
        <v>4357</v>
      </c>
      <c r="C154" s="451" t="s">
        <v>9</v>
      </c>
      <c r="D154" s="451" t="s">
        <v>3737</v>
      </c>
      <c r="E154" s="168" t="s">
        <v>392</v>
      </c>
      <c r="F154" s="168" t="s">
        <v>392</v>
      </c>
      <c r="G154" s="168" t="s">
        <v>392</v>
      </c>
      <c r="H154" s="168" t="s">
        <v>392</v>
      </c>
      <c r="I154" s="168" t="s">
        <v>392</v>
      </c>
      <c r="J154" s="168" t="s">
        <v>392</v>
      </c>
      <c r="K154" s="168" t="s">
        <v>392</v>
      </c>
      <c r="L154" s="168" t="s">
        <v>392</v>
      </c>
      <c r="M154" s="168" t="s">
        <v>392</v>
      </c>
      <c r="N154" s="168" t="s">
        <v>392</v>
      </c>
      <c r="O154" s="168" t="s">
        <v>392</v>
      </c>
      <c r="P154" s="168" t="s">
        <v>392</v>
      </c>
      <c r="Q154" s="168" t="s">
        <v>392</v>
      </c>
      <c r="R154" s="168" t="s">
        <v>392</v>
      </c>
      <c r="S154" s="168" t="s">
        <v>392</v>
      </c>
      <c r="T154" s="168" t="s">
        <v>392</v>
      </c>
      <c r="U154" s="168">
        <v>1085970.5</v>
      </c>
      <c r="V154" s="168">
        <v>1248457.9000000001</v>
      </c>
      <c r="W154" s="168">
        <v>1614144.6999999997</v>
      </c>
      <c r="X154" s="168">
        <v>1297162.6000000001</v>
      </c>
      <c r="Y154" s="168">
        <v>1266620.8</v>
      </c>
      <c r="Z154" s="168">
        <v>2030659.5</v>
      </c>
      <c r="AA154" s="168">
        <v>2131409.5</v>
      </c>
      <c r="AB154" s="168">
        <v>2221404.9</v>
      </c>
      <c r="AC154" s="168">
        <v>2633369.1999999997</v>
      </c>
      <c r="AD154" s="168">
        <v>3401231.6000000006</v>
      </c>
      <c r="AE154" s="168">
        <v>2622781.7999999998</v>
      </c>
      <c r="AF154" s="168">
        <v>2627888.7000000002</v>
      </c>
      <c r="AG154" s="168">
        <v>2455908.2999999998</v>
      </c>
      <c r="AH154" s="168">
        <v>2675411.2999999998</v>
      </c>
      <c r="AI154" s="168">
        <v>2637627.1</v>
      </c>
    </row>
    <row r="155" spans="1:35">
      <c r="A155" s="52">
        <v>3819</v>
      </c>
      <c r="B155" s="451" t="s">
        <v>4358</v>
      </c>
      <c r="C155" s="451" t="s">
        <v>9</v>
      </c>
      <c r="D155" s="451" t="s">
        <v>3736</v>
      </c>
      <c r="E155" s="168" t="s">
        <v>392</v>
      </c>
      <c r="F155" s="168" t="s">
        <v>392</v>
      </c>
      <c r="G155" s="168" t="s">
        <v>392</v>
      </c>
      <c r="H155" s="168" t="s">
        <v>392</v>
      </c>
      <c r="I155" s="168" t="s">
        <v>392</v>
      </c>
      <c r="J155" s="168" t="s">
        <v>392</v>
      </c>
      <c r="K155" s="168" t="s">
        <v>392</v>
      </c>
      <c r="L155" s="168" t="s">
        <v>392</v>
      </c>
      <c r="M155" s="168" t="s">
        <v>392</v>
      </c>
      <c r="N155" s="168" t="s">
        <v>392</v>
      </c>
      <c r="O155" s="168" t="s">
        <v>392</v>
      </c>
      <c r="P155" s="168" t="s">
        <v>392</v>
      </c>
      <c r="Q155" s="168" t="s">
        <v>392</v>
      </c>
      <c r="R155" s="168" t="s">
        <v>392</v>
      </c>
      <c r="S155" s="168" t="s">
        <v>392</v>
      </c>
      <c r="T155" s="168" t="s">
        <v>392</v>
      </c>
      <c r="U155" s="168">
        <v>660986.5</v>
      </c>
      <c r="V155" s="168">
        <v>504422.6</v>
      </c>
      <c r="W155" s="168">
        <v>605740.30000000005</v>
      </c>
      <c r="X155" s="168">
        <v>515948</v>
      </c>
      <c r="Y155" s="168">
        <v>892859.5</v>
      </c>
      <c r="Z155" s="168">
        <v>823646.5</v>
      </c>
      <c r="AA155" s="168">
        <v>971259.2</v>
      </c>
      <c r="AB155" s="168">
        <v>1367753.8</v>
      </c>
      <c r="AC155" s="168">
        <v>1068542.3</v>
      </c>
      <c r="AD155" s="168">
        <v>1173041.8999999999</v>
      </c>
      <c r="AE155" s="168">
        <v>1407380.3</v>
      </c>
      <c r="AF155" s="168">
        <v>1456254.3</v>
      </c>
      <c r="AG155" s="168">
        <v>1247346.1000000001</v>
      </c>
      <c r="AH155" s="168">
        <v>2106116.6</v>
      </c>
      <c r="AI155" s="168">
        <v>2524009.5</v>
      </c>
    </row>
    <row r="156" spans="1:35">
      <c r="A156" s="52">
        <v>3820</v>
      </c>
      <c r="B156" s="499" t="s">
        <v>4335</v>
      </c>
      <c r="C156" s="451" t="s">
        <v>9</v>
      </c>
      <c r="D156" s="451" t="s">
        <v>3736</v>
      </c>
      <c r="E156" s="168" t="s">
        <v>392</v>
      </c>
      <c r="F156" s="168" t="s">
        <v>392</v>
      </c>
      <c r="G156" s="168" t="s">
        <v>392</v>
      </c>
      <c r="H156" s="168" t="s">
        <v>392</v>
      </c>
      <c r="I156" s="168" t="s">
        <v>392</v>
      </c>
      <c r="J156" s="168" t="s">
        <v>392</v>
      </c>
      <c r="K156" s="168" t="s">
        <v>392</v>
      </c>
      <c r="L156" s="168" t="s">
        <v>392</v>
      </c>
      <c r="M156" s="168" t="s">
        <v>392</v>
      </c>
      <c r="N156" s="168" t="s">
        <v>392</v>
      </c>
      <c r="O156" s="168" t="s">
        <v>392</v>
      </c>
      <c r="P156" s="168" t="s">
        <v>392</v>
      </c>
      <c r="Q156" s="168" t="s">
        <v>392</v>
      </c>
      <c r="R156" s="168" t="s">
        <v>392</v>
      </c>
      <c r="S156" s="168" t="s">
        <v>392</v>
      </c>
      <c r="T156" s="168" t="s">
        <v>392</v>
      </c>
      <c r="U156" s="168">
        <v>3282523.7</v>
      </c>
      <c r="V156" s="168">
        <v>3656262</v>
      </c>
      <c r="W156" s="168">
        <v>4821580.0999999996</v>
      </c>
      <c r="X156" s="168">
        <v>5932930.0999999996</v>
      </c>
      <c r="Y156" s="168">
        <v>3638149</v>
      </c>
      <c r="Z156" s="168">
        <v>4627403.2</v>
      </c>
      <c r="AA156" s="168">
        <v>3723732.6</v>
      </c>
      <c r="AB156" s="168">
        <v>4378708.8</v>
      </c>
      <c r="AC156" s="168">
        <v>4841977</v>
      </c>
      <c r="AD156" s="168">
        <v>2619658.2000000002</v>
      </c>
      <c r="AE156" s="168">
        <v>3253071.5</v>
      </c>
      <c r="AF156" s="168">
        <v>4011609.9</v>
      </c>
      <c r="AG156" s="168">
        <v>5402004.7000000002</v>
      </c>
      <c r="AH156" s="168">
        <v>6082525.2000000002</v>
      </c>
      <c r="AI156" s="168">
        <v>5247232.5999999996</v>
      </c>
    </row>
    <row r="157" spans="1:35">
      <c r="A157" s="52">
        <v>34060000</v>
      </c>
      <c r="B157" s="451" t="s">
        <v>4359</v>
      </c>
      <c r="C157" s="451" t="s">
        <v>9</v>
      </c>
      <c r="D157" s="451" t="s">
        <v>3737</v>
      </c>
      <c r="E157" s="168" t="s">
        <v>392</v>
      </c>
      <c r="F157" s="168" t="s">
        <v>392</v>
      </c>
      <c r="G157" s="168" t="s">
        <v>392</v>
      </c>
      <c r="H157" s="168" t="s">
        <v>392</v>
      </c>
      <c r="I157" s="168" t="s">
        <v>392</v>
      </c>
      <c r="J157" s="168" t="s">
        <v>392</v>
      </c>
      <c r="K157" s="168" t="s">
        <v>392</v>
      </c>
      <c r="L157" s="168" t="s">
        <v>392</v>
      </c>
      <c r="M157" s="168" t="s">
        <v>392</v>
      </c>
      <c r="N157" s="168" t="s">
        <v>392</v>
      </c>
      <c r="O157" s="168" t="s">
        <v>392</v>
      </c>
      <c r="P157" s="168" t="s">
        <v>392</v>
      </c>
      <c r="Q157" s="168" t="s">
        <v>392</v>
      </c>
      <c r="R157" s="168" t="s">
        <v>392</v>
      </c>
      <c r="S157" s="168" t="s">
        <v>392</v>
      </c>
      <c r="T157" s="168" t="s">
        <v>392</v>
      </c>
      <c r="U157" s="168">
        <v>0</v>
      </c>
      <c r="V157" s="168">
        <v>0</v>
      </c>
      <c r="W157" s="168">
        <v>0</v>
      </c>
      <c r="X157" s="168">
        <v>0</v>
      </c>
      <c r="Y157" s="168">
        <v>0</v>
      </c>
      <c r="Z157" s="168">
        <v>2858576.7</v>
      </c>
      <c r="AA157" s="168">
        <v>2640078.2000000002</v>
      </c>
      <c r="AB157" s="168">
        <v>2406174</v>
      </c>
      <c r="AC157" s="168">
        <v>2984438.4</v>
      </c>
      <c r="AD157" s="168">
        <v>4839531.7</v>
      </c>
      <c r="AE157" s="168">
        <v>3118816.8</v>
      </c>
      <c r="AF157" s="168">
        <v>4938292</v>
      </c>
      <c r="AG157" s="168">
        <v>4304776.9000000004</v>
      </c>
      <c r="AH157" s="168">
        <v>5064233.3</v>
      </c>
      <c r="AI157" s="168">
        <v>5508538.7000000002</v>
      </c>
    </row>
    <row r="158" spans="1:35">
      <c r="A158" s="52">
        <v>9602</v>
      </c>
      <c r="B158" s="451" t="s">
        <v>4360</v>
      </c>
      <c r="C158" s="451" t="s">
        <v>9</v>
      </c>
      <c r="D158" s="451" t="s">
        <v>3737</v>
      </c>
      <c r="E158" s="168" t="s">
        <v>392</v>
      </c>
      <c r="F158" s="168" t="s">
        <v>392</v>
      </c>
      <c r="G158" s="168" t="s">
        <v>392</v>
      </c>
      <c r="H158" s="168" t="s">
        <v>392</v>
      </c>
      <c r="I158" s="168" t="s">
        <v>392</v>
      </c>
      <c r="J158" s="168" t="s">
        <v>392</v>
      </c>
      <c r="K158" s="168" t="s">
        <v>392</v>
      </c>
      <c r="L158" s="168" t="s">
        <v>392</v>
      </c>
      <c r="M158" s="168" t="s">
        <v>392</v>
      </c>
      <c r="N158" s="168" t="s">
        <v>392</v>
      </c>
      <c r="O158" s="168" t="s">
        <v>392</v>
      </c>
      <c r="P158" s="168" t="s">
        <v>392</v>
      </c>
      <c r="Q158" s="168" t="s">
        <v>392</v>
      </c>
      <c r="R158" s="168" t="s">
        <v>392</v>
      </c>
      <c r="S158" s="168" t="s">
        <v>392</v>
      </c>
      <c r="T158" s="168" t="s">
        <v>392</v>
      </c>
      <c r="U158" s="168">
        <v>0</v>
      </c>
      <c r="V158" s="168">
        <v>0</v>
      </c>
      <c r="W158" s="168">
        <v>0</v>
      </c>
      <c r="X158" s="168">
        <v>0</v>
      </c>
      <c r="Y158" s="168">
        <v>0</v>
      </c>
      <c r="Z158" s="168">
        <v>0</v>
      </c>
      <c r="AA158" s="168">
        <v>0</v>
      </c>
      <c r="AB158" s="168">
        <v>0</v>
      </c>
      <c r="AC158" s="168">
        <v>0</v>
      </c>
      <c r="AD158" s="168">
        <v>0</v>
      </c>
      <c r="AE158" s="168">
        <v>0</v>
      </c>
      <c r="AF158" s="168">
        <v>0</v>
      </c>
      <c r="AG158" s="168">
        <v>0</v>
      </c>
      <c r="AH158" s="168">
        <v>0</v>
      </c>
      <c r="AI158" s="168">
        <v>0</v>
      </c>
    </row>
    <row r="159" spans="1:35">
      <c r="A159" s="442">
        <v>1522</v>
      </c>
      <c r="B159" s="452" t="s">
        <v>4338</v>
      </c>
      <c r="C159" s="452" t="s">
        <v>9</v>
      </c>
      <c r="D159" s="452" t="s">
        <v>3737</v>
      </c>
      <c r="E159" s="453" t="s">
        <v>392</v>
      </c>
      <c r="F159" s="453" t="s">
        <v>392</v>
      </c>
      <c r="G159" s="453" t="s">
        <v>392</v>
      </c>
      <c r="H159" s="453" t="s">
        <v>392</v>
      </c>
      <c r="I159" s="453" t="s">
        <v>392</v>
      </c>
      <c r="J159" s="453" t="s">
        <v>392</v>
      </c>
      <c r="K159" s="453" t="s">
        <v>392</v>
      </c>
      <c r="L159" s="453" t="s">
        <v>392</v>
      </c>
      <c r="M159" s="453" t="s">
        <v>392</v>
      </c>
      <c r="N159" s="453" t="s">
        <v>392</v>
      </c>
      <c r="O159" s="453" t="s">
        <v>392</v>
      </c>
      <c r="P159" s="453" t="s">
        <v>392</v>
      </c>
      <c r="Q159" s="453" t="s">
        <v>392</v>
      </c>
      <c r="R159" s="453" t="s">
        <v>392</v>
      </c>
      <c r="S159" s="453" t="s">
        <v>392</v>
      </c>
      <c r="T159" s="453" t="s">
        <v>392</v>
      </c>
      <c r="U159" s="453">
        <v>0</v>
      </c>
      <c r="V159" s="453">
        <v>0</v>
      </c>
      <c r="W159" s="453">
        <v>0</v>
      </c>
      <c r="X159" s="453">
        <v>0</v>
      </c>
      <c r="Y159" s="453">
        <v>0</v>
      </c>
      <c r="Z159" s="453">
        <v>0</v>
      </c>
      <c r="AA159" s="453">
        <v>0</v>
      </c>
      <c r="AB159" s="453">
        <v>0</v>
      </c>
      <c r="AC159" s="453">
        <v>0</v>
      </c>
      <c r="AD159" s="453">
        <v>0</v>
      </c>
      <c r="AE159" s="453">
        <v>0</v>
      </c>
      <c r="AF159" s="453">
        <v>0</v>
      </c>
      <c r="AG159" s="453">
        <v>0</v>
      </c>
      <c r="AH159" s="453">
        <v>0</v>
      </c>
      <c r="AI159" s="453">
        <v>0</v>
      </c>
    </row>
    <row r="161" spans="3:36">
      <c r="C161" s="447" t="s">
        <v>6</v>
      </c>
      <c r="D161" s="447" t="s">
        <v>3739</v>
      </c>
      <c r="E161" s="447"/>
      <c r="F161" s="529">
        <v>1990</v>
      </c>
      <c r="G161" s="529">
        <v>1991</v>
      </c>
      <c r="H161" s="529">
        <v>1992</v>
      </c>
      <c r="I161" s="529">
        <v>1993</v>
      </c>
      <c r="J161" s="529">
        <v>1994</v>
      </c>
      <c r="K161" s="529">
        <v>1995</v>
      </c>
      <c r="L161" s="529">
        <v>1996</v>
      </c>
      <c r="M161" s="529">
        <v>1997</v>
      </c>
      <c r="N161" s="529">
        <v>1998</v>
      </c>
      <c r="O161" s="529">
        <v>1999</v>
      </c>
      <c r="P161" s="529">
        <v>2000</v>
      </c>
      <c r="Q161" s="529">
        <v>2001</v>
      </c>
      <c r="R161" s="529">
        <v>2002</v>
      </c>
      <c r="S161" s="529">
        <v>2003</v>
      </c>
      <c r="T161" s="529">
        <v>2004</v>
      </c>
      <c r="U161" s="530">
        <v>2005</v>
      </c>
      <c r="V161" s="530">
        <v>2006</v>
      </c>
      <c r="W161" s="530">
        <v>2007</v>
      </c>
      <c r="X161" s="530">
        <v>2008</v>
      </c>
      <c r="Y161" s="530">
        <v>2009</v>
      </c>
      <c r="Z161" s="530">
        <v>2010</v>
      </c>
      <c r="AA161" s="530">
        <v>2011</v>
      </c>
      <c r="AB161" s="530">
        <v>2012</v>
      </c>
      <c r="AC161" s="530">
        <v>2013</v>
      </c>
      <c r="AD161" s="530">
        <v>2014</v>
      </c>
      <c r="AE161" s="530">
        <v>2015</v>
      </c>
      <c r="AF161" s="530">
        <v>2016</v>
      </c>
      <c r="AG161" s="530">
        <v>2017</v>
      </c>
      <c r="AH161" s="530">
        <v>2018</v>
      </c>
      <c r="AI161" s="592">
        <v>2019</v>
      </c>
    </row>
    <row r="162" spans="3:36">
      <c r="C162" s="532" t="s">
        <v>3740</v>
      </c>
      <c r="D162" s="451" t="s">
        <v>3735</v>
      </c>
      <c r="E162" s="451" t="s">
        <v>4052</v>
      </c>
      <c r="F162" s="168">
        <v>0</v>
      </c>
      <c r="G162" s="168">
        <v>0</v>
      </c>
      <c r="H162" s="168">
        <v>0</v>
      </c>
      <c r="I162" s="168">
        <v>0</v>
      </c>
      <c r="J162" s="168">
        <v>0</v>
      </c>
      <c r="K162" s="168">
        <v>0</v>
      </c>
      <c r="L162" s="168">
        <v>0</v>
      </c>
      <c r="M162" s="168">
        <v>0</v>
      </c>
      <c r="N162" s="168">
        <v>0</v>
      </c>
      <c r="O162" s="168">
        <v>0</v>
      </c>
      <c r="P162" s="168">
        <v>0</v>
      </c>
      <c r="Q162" s="168">
        <v>0</v>
      </c>
      <c r="R162" s="168">
        <v>0</v>
      </c>
      <c r="S162" s="168">
        <v>0</v>
      </c>
      <c r="T162" s="168">
        <v>0</v>
      </c>
      <c r="U162" s="168">
        <v>0</v>
      </c>
      <c r="V162" s="168">
        <v>0</v>
      </c>
      <c r="W162" s="168">
        <v>0</v>
      </c>
      <c r="X162" s="168">
        <v>0</v>
      </c>
      <c r="Y162" s="168">
        <v>0</v>
      </c>
      <c r="Z162" s="168">
        <v>0</v>
      </c>
      <c r="AA162" s="168">
        <v>0</v>
      </c>
      <c r="AB162" s="168">
        <v>0</v>
      </c>
      <c r="AC162" s="168">
        <v>0</v>
      </c>
      <c r="AD162" s="168">
        <v>0</v>
      </c>
      <c r="AE162" s="168">
        <v>0</v>
      </c>
      <c r="AF162" s="168">
        <v>0</v>
      </c>
      <c r="AG162" s="168">
        <v>0</v>
      </c>
      <c r="AH162" s="168">
        <v>0</v>
      </c>
      <c r="AI162" s="168">
        <v>0</v>
      </c>
    </row>
    <row r="163" spans="3:36">
      <c r="C163" s="532" t="s">
        <v>9</v>
      </c>
      <c r="D163" s="451" t="s">
        <v>3735</v>
      </c>
      <c r="E163" s="451" t="s">
        <v>4052</v>
      </c>
      <c r="F163" s="168">
        <v>0</v>
      </c>
      <c r="G163" s="168">
        <v>0</v>
      </c>
      <c r="H163" s="168">
        <v>0</v>
      </c>
      <c r="I163" s="168">
        <v>0</v>
      </c>
      <c r="J163" s="168">
        <v>0</v>
      </c>
      <c r="K163" s="168">
        <v>0</v>
      </c>
      <c r="L163" s="168">
        <v>0</v>
      </c>
      <c r="M163" s="168">
        <v>0</v>
      </c>
      <c r="N163" s="168">
        <v>0</v>
      </c>
      <c r="O163" s="168">
        <v>0</v>
      </c>
      <c r="P163" s="168">
        <v>0</v>
      </c>
      <c r="Q163" s="168">
        <v>0</v>
      </c>
      <c r="R163" s="168">
        <v>0</v>
      </c>
      <c r="S163" s="168">
        <v>0</v>
      </c>
      <c r="T163" s="168">
        <v>0</v>
      </c>
      <c r="U163" s="168">
        <v>54560240.29999999</v>
      </c>
      <c r="V163" s="168">
        <v>55285267.100000001</v>
      </c>
      <c r="W163" s="168">
        <v>57465497.699999996</v>
      </c>
      <c r="X163" s="168">
        <v>57697532.100000001</v>
      </c>
      <c r="Y163" s="168">
        <v>52680719.399999999</v>
      </c>
      <c r="Z163" s="168">
        <v>54882702.299999997</v>
      </c>
      <c r="AA163" s="168">
        <v>56037644.400000006</v>
      </c>
      <c r="AB163" s="168">
        <v>58880908.899999999</v>
      </c>
      <c r="AC163" s="168">
        <v>66233706.299999997</v>
      </c>
      <c r="AD163" s="168">
        <v>64776071</v>
      </c>
      <c r="AE163" s="168">
        <v>62849791.499999993</v>
      </c>
      <c r="AF163" s="168">
        <v>65356545.800000004</v>
      </c>
      <c r="AG163" s="168">
        <v>72671313.799999997</v>
      </c>
      <c r="AH163" s="168">
        <v>76129841.799999997</v>
      </c>
      <c r="AI163" s="168">
        <v>73844375.599999994</v>
      </c>
      <c r="AJ163" s="548"/>
    </row>
    <row r="164" spans="3:36">
      <c r="C164" s="532" t="s">
        <v>3742</v>
      </c>
      <c r="D164" s="451" t="s">
        <v>3735</v>
      </c>
      <c r="E164" s="451" t="s">
        <v>4052</v>
      </c>
      <c r="F164" s="168">
        <v>0</v>
      </c>
      <c r="G164" s="168">
        <v>0</v>
      </c>
      <c r="H164" s="168">
        <v>0</v>
      </c>
      <c r="I164" s="168">
        <v>0</v>
      </c>
      <c r="J164" s="168">
        <v>0</v>
      </c>
      <c r="K164" s="168">
        <v>0</v>
      </c>
      <c r="L164" s="168">
        <v>0</v>
      </c>
      <c r="M164" s="168">
        <v>0</v>
      </c>
      <c r="N164" s="168">
        <v>0</v>
      </c>
      <c r="O164" s="168">
        <v>0</v>
      </c>
      <c r="P164" s="168">
        <v>0</v>
      </c>
      <c r="Q164" s="168">
        <v>0</v>
      </c>
      <c r="R164" s="168">
        <v>0</v>
      </c>
      <c r="S164" s="168">
        <v>0</v>
      </c>
      <c r="T164" s="168">
        <v>0</v>
      </c>
      <c r="U164" s="168">
        <v>0</v>
      </c>
      <c r="V164" s="168">
        <v>0</v>
      </c>
      <c r="W164" s="168">
        <v>0</v>
      </c>
      <c r="X164" s="168">
        <v>0</v>
      </c>
      <c r="Y164" s="168">
        <v>0</v>
      </c>
      <c r="Z164" s="168">
        <v>0</v>
      </c>
      <c r="AA164" s="168">
        <v>0</v>
      </c>
      <c r="AB164" s="168">
        <v>0</v>
      </c>
      <c r="AC164" s="168">
        <v>0</v>
      </c>
      <c r="AD164" s="168">
        <v>0</v>
      </c>
      <c r="AE164" s="168">
        <v>0</v>
      </c>
      <c r="AF164" s="168">
        <v>0</v>
      </c>
      <c r="AG164" s="168">
        <v>0</v>
      </c>
      <c r="AH164" s="168">
        <v>0</v>
      </c>
      <c r="AI164" s="168">
        <v>0</v>
      </c>
    </row>
    <row r="165" spans="3:36">
      <c r="C165" s="532" t="s">
        <v>3741</v>
      </c>
      <c r="D165" s="451" t="s">
        <v>3735</v>
      </c>
      <c r="E165" s="451" t="s">
        <v>4052</v>
      </c>
      <c r="F165" s="168">
        <v>0</v>
      </c>
      <c r="G165" s="168">
        <v>0</v>
      </c>
      <c r="H165" s="168">
        <v>0</v>
      </c>
      <c r="I165" s="168">
        <v>0</v>
      </c>
      <c r="J165" s="168">
        <v>0</v>
      </c>
      <c r="K165" s="168">
        <v>0</v>
      </c>
      <c r="L165" s="168">
        <v>0</v>
      </c>
      <c r="M165" s="168">
        <v>0</v>
      </c>
      <c r="N165" s="168">
        <v>0</v>
      </c>
      <c r="O165" s="168">
        <v>0</v>
      </c>
      <c r="P165" s="168">
        <v>0</v>
      </c>
      <c r="Q165" s="168">
        <v>0</v>
      </c>
      <c r="R165" s="168">
        <v>0</v>
      </c>
      <c r="S165" s="168">
        <v>0</v>
      </c>
      <c r="T165" s="168">
        <v>0</v>
      </c>
      <c r="U165" s="168">
        <v>0</v>
      </c>
      <c r="V165" s="168">
        <v>0</v>
      </c>
      <c r="W165" s="168">
        <v>0</v>
      </c>
      <c r="X165" s="168">
        <v>0</v>
      </c>
      <c r="Y165" s="168">
        <v>0</v>
      </c>
      <c r="Z165" s="168">
        <v>0</v>
      </c>
      <c r="AA165" s="168">
        <v>0</v>
      </c>
      <c r="AB165" s="168">
        <v>0</v>
      </c>
      <c r="AC165" s="168">
        <v>0</v>
      </c>
      <c r="AD165" s="168">
        <v>0</v>
      </c>
      <c r="AE165" s="168">
        <v>0</v>
      </c>
      <c r="AF165" s="168">
        <v>0</v>
      </c>
      <c r="AG165" s="168">
        <v>0</v>
      </c>
      <c r="AH165" s="168">
        <v>0</v>
      </c>
      <c r="AI165" s="168">
        <v>0</v>
      </c>
    </row>
    <row r="166" spans="3:36">
      <c r="C166" s="538" t="s">
        <v>3743</v>
      </c>
      <c r="D166" s="452" t="s">
        <v>3735</v>
      </c>
      <c r="E166" s="546" t="s">
        <v>4052</v>
      </c>
      <c r="F166" s="453">
        <v>0</v>
      </c>
      <c r="G166" s="453">
        <v>0</v>
      </c>
      <c r="H166" s="453">
        <v>0</v>
      </c>
      <c r="I166" s="453">
        <v>0</v>
      </c>
      <c r="J166" s="453">
        <v>0</v>
      </c>
      <c r="K166" s="453">
        <v>0</v>
      </c>
      <c r="L166" s="453">
        <v>0</v>
      </c>
      <c r="M166" s="453">
        <v>0</v>
      </c>
      <c r="N166" s="453">
        <v>0</v>
      </c>
      <c r="O166" s="453">
        <v>0</v>
      </c>
      <c r="P166" s="453">
        <v>0</v>
      </c>
      <c r="Q166" s="453">
        <v>0</v>
      </c>
      <c r="R166" s="453">
        <v>0</v>
      </c>
      <c r="S166" s="453">
        <v>0</v>
      </c>
      <c r="T166" s="453">
        <v>0</v>
      </c>
      <c r="U166" s="453">
        <v>0</v>
      </c>
      <c r="V166" s="453">
        <v>0</v>
      </c>
      <c r="W166" s="453">
        <v>0</v>
      </c>
      <c r="X166" s="453">
        <v>0</v>
      </c>
      <c r="Y166" s="453">
        <v>0</v>
      </c>
      <c r="Z166" s="453">
        <v>0</v>
      </c>
      <c r="AA166" s="453">
        <v>0</v>
      </c>
      <c r="AB166" s="453">
        <v>0</v>
      </c>
      <c r="AC166" s="453">
        <v>0</v>
      </c>
      <c r="AD166" s="453">
        <v>0</v>
      </c>
      <c r="AE166" s="453">
        <v>0</v>
      </c>
      <c r="AF166" s="453">
        <v>0</v>
      </c>
      <c r="AG166" s="453">
        <v>0</v>
      </c>
      <c r="AH166" s="453">
        <v>0</v>
      </c>
      <c r="AI166" s="453">
        <v>0</v>
      </c>
    </row>
    <row r="167" spans="3:36">
      <c r="C167" s="532" t="s">
        <v>3740</v>
      </c>
      <c r="D167" s="451" t="s">
        <v>3735</v>
      </c>
      <c r="E167" s="451" t="s">
        <v>4051</v>
      </c>
      <c r="F167" s="168">
        <v>0</v>
      </c>
      <c r="G167" s="168">
        <v>0</v>
      </c>
      <c r="H167" s="168">
        <v>0</v>
      </c>
      <c r="I167" s="168">
        <v>0</v>
      </c>
      <c r="J167" s="168">
        <v>0</v>
      </c>
      <c r="K167" s="168">
        <v>0</v>
      </c>
      <c r="L167" s="168">
        <v>0</v>
      </c>
      <c r="M167" s="168">
        <v>0</v>
      </c>
      <c r="N167" s="168">
        <v>0</v>
      </c>
      <c r="O167" s="168">
        <v>0</v>
      </c>
      <c r="P167" s="168">
        <v>0</v>
      </c>
      <c r="Q167" s="168">
        <v>0</v>
      </c>
      <c r="R167" s="168">
        <v>0</v>
      </c>
      <c r="S167" s="168">
        <v>0</v>
      </c>
      <c r="T167" s="168">
        <v>0</v>
      </c>
      <c r="U167" s="168">
        <v>0</v>
      </c>
      <c r="V167" s="168">
        <v>0</v>
      </c>
      <c r="W167" s="168">
        <v>0</v>
      </c>
      <c r="X167" s="168">
        <v>0</v>
      </c>
      <c r="Y167" s="168">
        <v>0</v>
      </c>
      <c r="Z167" s="168">
        <v>0</v>
      </c>
      <c r="AA167" s="168">
        <v>0</v>
      </c>
      <c r="AB167" s="168">
        <v>0</v>
      </c>
      <c r="AC167" s="168">
        <v>0</v>
      </c>
      <c r="AD167" s="168">
        <v>0</v>
      </c>
      <c r="AE167" s="168">
        <v>0</v>
      </c>
      <c r="AF167" s="168">
        <v>0</v>
      </c>
      <c r="AG167" s="168">
        <v>0</v>
      </c>
      <c r="AH167" s="168">
        <v>0</v>
      </c>
      <c r="AI167" s="168">
        <v>0</v>
      </c>
    </row>
    <row r="168" spans="3:36">
      <c r="C168" s="532" t="s">
        <v>9</v>
      </c>
      <c r="D168" s="451" t="s">
        <v>3735</v>
      </c>
      <c r="E168" s="451" t="s">
        <v>4051</v>
      </c>
      <c r="F168" s="168">
        <v>0</v>
      </c>
      <c r="G168" s="168">
        <v>0</v>
      </c>
      <c r="H168" s="168">
        <v>0</v>
      </c>
      <c r="I168" s="168">
        <v>0</v>
      </c>
      <c r="J168" s="168">
        <v>0</v>
      </c>
      <c r="K168" s="168">
        <v>0</v>
      </c>
      <c r="L168" s="168">
        <v>0</v>
      </c>
      <c r="M168" s="168">
        <v>0</v>
      </c>
      <c r="N168" s="168">
        <v>0</v>
      </c>
      <c r="O168" s="168">
        <v>0</v>
      </c>
      <c r="P168" s="168">
        <v>0</v>
      </c>
      <c r="Q168" s="168">
        <v>0</v>
      </c>
      <c r="R168" s="168">
        <v>0</v>
      </c>
      <c r="S168" s="168">
        <v>0</v>
      </c>
      <c r="T168" s="168">
        <v>0</v>
      </c>
      <c r="U168" s="168">
        <v>1471503.4</v>
      </c>
      <c r="V168" s="168">
        <v>1416458.1</v>
      </c>
      <c r="W168" s="168">
        <v>1450963.7000000002</v>
      </c>
      <c r="X168" s="168">
        <v>1139693.8</v>
      </c>
      <c r="Y168" s="168">
        <v>863032</v>
      </c>
      <c r="Z168" s="168">
        <v>946335.4</v>
      </c>
      <c r="AA168" s="168">
        <v>1036438.2000000001</v>
      </c>
      <c r="AB168" s="168">
        <v>910170.7</v>
      </c>
      <c r="AC168" s="168">
        <v>997871.60000000009</v>
      </c>
      <c r="AD168" s="168">
        <v>1010542.9</v>
      </c>
      <c r="AE168" s="168">
        <v>1069473.7</v>
      </c>
      <c r="AF168" s="168">
        <v>1044405.1000000001</v>
      </c>
      <c r="AG168" s="168">
        <v>1379132.2</v>
      </c>
      <c r="AH168" s="168">
        <v>1381637.9</v>
      </c>
      <c r="AI168" s="168">
        <v>1359607.2999999998</v>
      </c>
    </row>
    <row r="169" spans="3:36">
      <c r="C169" s="532" t="s">
        <v>3742</v>
      </c>
      <c r="D169" s="451" t="s">
        <v>3735</v>
      </c>
      <c r="E169" s="451" t="s">
        <v>4051</v>
      </c>
      <c r="F169" s="168">
        <v>0</v>
      </c>
      <c r="G169" s="168">
        <v>0</v>
      </c>
      <c r="H169" s="168">
        <v>0</v>
      </c>
      <c r="I169" s="168">
        <v>0</v>
      </c>
      <c r="J169" s="168">
        <v>0</v>
      </c>
      <c r="K169" s="168">
        <v>0</v>
      </c>
      <c r="L169" s="168">
        <v>0</v>
      </c>
      <c r="M169" s="168">
        <v>0</v>
      </c>
      <c r="N169" s="168">
        <v>0</v>
      </c>
      <c r="O169" s="168">
        <v>0</v>
      </c>
      <c r="P169" s="168">
        <v>0</v>
      </c>
      <c r="Q169" s="168">
        <v>0</v>
      </c>
      <c r="R169" s="168">
        <v>0</v>
      </c>
      <c r="S169" s="168">
        <v>0</v>
      </c>
      <c r="T169" s="168">
        <v>0</v>
      </c>
      <c r="U169" s="168">
        <v>0</v>
      </c>
      <c r="V169" s="168">
        <v>0</v>
      </c>
      <c r="W169" s="168">
        <v>0</v>
      </c>
      <c r="X169" s="168">
        <v>0</v>
      </c>
      <c r="Y169" s="168">
        <v>0</v>
      </c>
      <c r="Z169" s="168">
        <v>0</v>
      </c>
      <c r="AA169" s="168">
        <v>0</v>
      </c>
      <c r="AB169" s="168">
        <v>0</v>
      </c>
      <c r="AC169" s="168">
        <v>0</v>
      </c>
      <c r="AD169" s="168">
        <v>0</v>
      </c>
      <c r="AE169" s="168">
        <v>0</v>
      </c>
      <c r="AF169" s="168">
        <v>0</v>
      </c>
      <c r="AG169" s="168">
        <v>0</v>
      </c>
      <c r="AH169" s="168">
        <v>0</v>
      </c>
      <c r="AI169" s="168">
        <v>0</v>
      </c>
    </row>
    <row r="170" spans="3:36">
      <c r="C170" s="532" t="s">
        <v>3741</v>
      </c>
      <c r="D170" s="451" t="s">
        <v>3735</v>
      </c>
      <c r="E170" s="451" t="s">
        <v>4051</v>
      </c>
      <c r="F170" s="168">
        <v>0</v>
      </c>
      <c r="G170" s="168">
        <v>0</v>
      </c>
      <c r="H170" s="168">
        <v>0</v>
      </c>
      <c r="I170" s="168">
        <v>0</v>
      </c>
      <c r="J170" s="168">
        <v>0</v>
      </c>
      <c r="K170" s="168">
        <v>0</v>
      </c>
      <c r="L170" s="168">
        <v>0</v>
      </c>
      <c r="M170" s="168">
        <v>0</v>
      </c>
      <c r="N170" s="168">
        <v>0</v>
      </c>
      <c r="O170" s="168">
        <v>0</v>
      </c>
      <c r="P170" s="168">
        <v>0</v>
      </c>
      <c r="Q170" s="168">
        <v>0</v>
      </c>
      <c r="R170" s="168">
        <v>0</v>
      </c>
      <c r="S170" s="168">
        <v>0</v>
      </c>
      <c r="T170" s="168">
        <v>0</v>
      </c>
      <c r="U170" s="168">
        <v>0</v>
      </c>
      <c r="V170" s="168">
        <v>0</v>
      </c>
      <c r="W170" s="168">
        <v>0</v>
      </c>
      <c r="X170" s="168">
        <v>0</v>
      </c>
      <c r="Y170" s="168">
        <v>0</v>
      </c>
      <c r="Z170" s="168">
        <v>0</v>
      </c>
      <c r="AA170" s="168">
        <v>0</v>
      </c>
      <c r="AB170" s="168">
        <v>0</v>
      </c>
      <c r="AC170" s="168">
        <v>0</v>
      </c>
      <c r="AD170" s="168">
        <v>0</v>
      </c>
      <c r="AE170" s="168">
        <v>0</v>
      </c>
      <c r="AF170" s="168">
        <v>0</v>
      </c>
      <c r="AG170" s="168">
        <v>0</v>
      </c>
      <c r="AH170" s="168">
        <v>0</v>
      </c>
      <c r="AI170" s="168">
        <v>0</v>
      </c>
    </row>
    <row r="171" spans="3:36">
      <c r="C171" s="538" t="s">
        <v>3743</v>
      </c>
      <c r="D171" s="452" t="s">
        <v>3735</v>
      </c>
      <c r="E171" s="546" t="s">
        <v>4051</v>
      </c>
      <c r="F171" s="453">
        <v>0</v>
      </c>
      <c r="G171" s="453">
        <v>0</v>
      </c>
      <c r="H171" s="453">
        <v>0</v>
      </c>
      <c r="I171" s="453">
        <v>0</v>
      </c>
      <c r="J171" s="453">
        <v>0</v>
      </c>
      <c r="K171" s="453">
        <v>0</v>
      </c>
      <c r="L171" s="453">
        <v>0</v>
      </c>
      <c r="M171" s="453">
        <v>0</v>
      </c>
      <c r="N171" s="453">
        <v>0</v>
      </c>
      <c r="O171" s="453">
        <v>0</v>
      </c>
      <c r="P171" s="453">
        <v>0</v>
      </c>
      <c r="Q171" s="453">
        <v>0</v>
      </c>
      <c r="R171" s="453">
        <v>0</v>
      </c>
      <c r="S171" s="453">
        <v>0</v>
      </c>
      <c r="T171" s="453">
        <v>0</v>
      </c>
      <c r="U171" s="453">
        <v>0</v>
      </c>
      <c r="V171" s="453">
        <v>0</v>
      </c>
      <c r="W171" s="453">
        <v>0</v>
      </c>
      <c r="X171" s="453">
        <v>0</v>
      </c>
      <c r="Y171" s="453">
        <v>0</v>
      </c>
      <c r="Z171" s="453">
        <v>0</v>
      </c>
      <c r="AA171" s="453">
        <v>0</v>
      </c>
      <c r="AB171" s="453">
        <v>0</v>
      </c>
      <c r="AC171" s="453">
        <v>0</v>
      </c>
      <c r="AD171" s="453">
        <v>0</v>
      </c>
      <c r="AE171" s="453">
        <v>0</v>
      </c>
      <c r="AF171" s="453">
        <v>0</v>
      </c>
      <c r="AG171" s="453">
        <v>0</v>
      </c>
      <c r="AH171" s="453">
        <v>0</v>
      </c>
      <c r="AI171" s="453">
        <v>0</v>
      </c>
    </row>
    <row r="172" spans="3:36">
      <c r="C172" s="537" t="s">
        <v>3740</v>
      </c>
      <c r="D172" s="499" t="s">
        <v>3736</v>
      </c>
      <c r="E172" s="337" t="s">
        <v>392</v>
      </c>
      <c r="F172" s="337">
        <v>0</v>
      </c>
      <c r="G172" s="337">
        <v>0</v>
      </c>
      <c r="H172" s="337">
        <v>0</v>
      </c>
      <c r="I172" s="337">
        <v>0</v>
      </c>
      <c r="J172" s="337">
        <v>0</v>
      </c>
      <c r="K172" s="337">
        <v>0</v>
      </c>
      <c r="L172" s="337">
        <v>0</v>
      </c>
      <c r="M172" s="337">
        <v>0</v>
      </c>
      <c r="N172" s="337">
        <v>0</v>
      </c>
      <c r="O172" s="337">
        <v>0</v>
      </c>
      <c r="P172" s="337">
        <v>0</v>
      </c>
      <c r="Q172" s="337">
        <v>0</v>
      </c>
      <c r="R172" s="337">
        <v>0</v>
      </c>
      <c r="S172" s="337">
        <v>0</v>
      </c>
      <c r="T172" s="337">
        <v>0</v>
      </c>
      <c r="U172" s="337">
        <v>0</v>
      </c>
      <c r="V172" s="337">
        <v>0</v>
      </c>
      <c r="W172" s="337">
        <v>0</v>
      </c>
      <c r="X172" s="337">
        <v>0</v>
      </c>
      <c r="Y172" s="337">
        <v>0</v>
      </c>
      <c r="Z172" s="337">
        <v>0</v>
      </c>
      <c r="AA172" s="337">
        <v>0</v>
      </c>
      <c r="AB172" s="337">
        <v>0</v>
      </c>
      <c r="AC172" s="337">
        <v>0</v>
      </c>
      <c r="AD172" s="337">
        <v>0</v>
      </c>
      <c r="AE172" s="337">
        <v>0</v>
      </c>
      <c r="AF172" s="337">
        <v>0</v>
      </c>
      <c r="AG172" s="337">
        <v>0</v>
      </c>
      <c r="AH172" s="337">
        <v>0</v>
      </c>
      <c r="AI172" s="337">
        <v>0</v>
      </c>
    </row>
    <row r="173" spans="3:36">
      <c r="C173" s="532" t="s">
        <v>9</v>
      </c>
      <c r="D173" s="451" t="s">
        <v>3736</v>
      </c>
      <c r="E173" s="168" t="s">
        <v>392</v>
      </c>
      <c r="F173" s="168">
        <v>0</v>
      </c>
      <c r="G173" s="168">
        <v>0</v>
      </c>
      <c r="H173" s="168">
        <v>0</v>
      </c>
      <c r="I173" s="168">
        <v>0</v>
      </c>
      <c r="J173" s="168">
        <v>0</v>
      </c>
      <c r="K173" s="168">
        <v>0</v>
      </c>
      <c r="L173" s="168">
        <v>0</v>
      </c>
      <c r="M173" s="168">
        <v>0</v>
      </c>
      <c r="N173" s="168">
        <v>0</v>
      </c>
      <c r="O173" s="168">
        <v>0</v>
      </c>
      <c r="P173" s="168">
        <v>0</v>
      </c>
      <c r="Q173" s="168">
        <v>0</v>
      </c>
      <c r="R173" s="168">
        <v>0</v>
      </c>
      <c r="S173" s="168">
        <v>0</v>
      </c>
      <c r="T173" s="168">
        <v>0</v>
      </c>
      <c r="U173" s="168">
        <v>4245216.4000000004</v>
      </c>
      <c r="V173" s="168">
        <v>4577203.8</v>
      </c>
      <c r="W173" s="168">
        <v>5939156.1999999993</v>
      </c>
      <c r="X173" s="168">
        <v>6869319.5</v>
      </c>
      <c r="Y173" s="168">
        <v>4746398.4000000004</v>
      </c>
      <c r="Z173" s="168">
        <v>5671569.2000000002</v>
      </c>
      <c r="AA173" s="168">
        <v>4931165.4000000004</v>
      </c>
      <c r="AB173" s="168">
        <v>5997969.4000000004</v>
      </c>
      <c r="AC173" s="168">
        <v>6131672.7000000002</v>
      </c>
      <c r="AD173" s="168">
        <v>4220098.8</v>
      </c>
      <c r="AE173" s="168">
        <v>4911629.5999999996</v>
      </c>
      <c r="AF173" s="168">
        <v>5808659.9000000004</v>
      </c>
      <c r="AG173" s="168">
        <v>7083433.5</v>
      </c>
      <c r="AH173" s="168">
        <v>8607939.4000000004</v>
      </c>
      <c r="AI173" s="168">
        <v>8182683.3999999994</v>
      </c>
    </row>
    <row r="174" spans="3:36">
      <c r="C174" s="532" t="s">
        <v>3742</v>
      </c>
      <c r="D174" s="451" t="s">
        <v>3736</v>
      </c>
      <c r="E174" s="168" t="s">
        <v>392</v>
      </c>
      <c r="F174" s="168">
        <v>0</v>
      </c>
      <c r="G174" s="168">
        <v>0</v>
      </c>
      <c r="H174" s="168">
        <v>0</v>
      </c>
      <c r="I174" s="168">
        <v>0</v>
      </c>
      <c r="J174" s="168">
        <v>0</v>
      </c>
      <c r="K174" s="168">
        <v>0</v>
      </c>
      <c r="L174" s="168">
        <v>0</v>
      </c>
      <c r="M174" s="168">
        <v>0</v>
      </c>
      <c r="N174" s="168">
        <v>0</v>
      </c>
      <c r="O174" s="168">
        <v>0</v>
      </c>
      <c r="P174" s="168">
        <v>0</v>
      </c>
      <c r="Q174" s="168">
        <v>0</v>
      </c>
      <c r="R174" s="168">
        <v>0</v>
      </c>
      <c r="S174" s="168">
        <v>0</v>
      </c>
      <c r="T174" s="168">
        <v>0</v>
      </c>
      <c r="U174" s="168">
        <v>0</v>
      </c>
      <c r="V174" s="168">
        <v>0</v>
      </c>
      <c r="W174" s="168">
        <v>0</v>
      </c>
      <c r="X174" s="168">
        <v>0</v>
      </c>
      <c r="Y174" s="168">
        <v>0</v>
      </c>
      <c r="Z174" s="168">
        <v>0</v>
      </c>
      <c r="AA174" s="168">
        <v>0</v>
      </c>
      <c r="AB174" s="168">
        <v>0</v>
      </c>
      <c r="AC174" s="168">
        <v>0</v>
      </c>
      <c r="AD174" s="168">
        <v>0</v>
      </c>
      <c r="AE174" s="168">
        <v>0</v>
      </c>
      <c r="AF174" s="168">
        <v>0</v>
      </c>
      <c r="AG174" s="168">
        <v>0</v>
      </c>
      <c r="AH174" s="168">
        <v>0</v>
      </c>
      <c r="AI174" s="168">
        <v>0</v>
      </c>
    </row>
    <row r="175" spans="3:36">
      <c r="C175" s="532" t="s">
        <v>3741</v>
      </c>
      <c r="D175" s="451" t="s">
        <v>3736</v>
      </c>
      <c r="E175" s="168" t="s">
        <v>392</v>
      </c>
      <c r="F175" s="168">
        <v>0</v>
      </c>
      <c r="G175" s="168">
        <v>0</v>
      </c>
      <c r="H175" s="168">
        <v>0</v>
      </c>
      <c r="I175" s="168">
        <v>0</v>
      </c>
      <c r="J175" s="168">
        <v>0</v>
      </c>
      <c r="K175" s="168">
        <v>0</v>
      </c>
      <c r="L175" s="168">
        <v>0</v>
      </c>
      <c r="M175" s="168">
        <v>0</v>
      </c>
      <c r="N175" s="168">
        <v>0</v>
      </c>
      <c r="O175" s="168">
        <v>0</v>
      </c>
      <c r="P175" s="168">
        <v>0</v>
      </c>
      <c r="Q175" s="168">
        <v>0</v>
      </c>
      <c r="R175" s="168">
        <v>0</v>
      </c>
      <c r="S175" s="168">
        <v>0</v>
      </c>
      <c r="T175" s="168">
        <v>0</v>
      </c>
      <c r="U175" s="168">
        <v>0</v>
      </c>
      <c r="V175" s="168">
        <v>0</v>
      </c>
      <c r="W175" s="168">
        <v>0</v>
      </c>
      <c r="X175" s="168">
        <v>0</v>
      </c>
      <c r="Y175" s="168">
        <v>0</v>
      </c>
      <c r="Z175" s="168">
        <v>0</v>
      </c>
      <c r="AA175" s="168">
        <v>0</v>
      </c>
      <c r="AB175" s="168">
        <v>0</v>
      </c>
      <c r="AC175" s="168">
        <v>0</v>
      </c>
      <c r="AD175" s="168">
        <v>0</v>
      </c>
      <c r="AE175" s="168">
        <v>0</v>
      </c>
      <c r="AF175" s="168">
        <v>0</v>
      </c>
      <c r="AG175" s="168">
        <v>0</v>
      </c>
      <c r="AH175" s="168">
        <v>0</v>
      </c>
      <c r="AI175" s="168">
        <v>0</v>
      </c>
    </row>
    <row r="176" spans="3:36">
      <c r="C176" s="538" t="s">
        <v>3743</v>
      </c>
      <c r="D176" s="452" t="s">
        <v>3736</v>
      </c>
      <c r="E176" s="453" t="s">
        <v>392</v>
      </c>
      <c r="F176" s="453">
        <v>0</v>
      </c>
      <c r="G176" s="453">
        <v>0</v>
      </c>
      <c r="H176" s="453">
        <v>0</v>
      </c>
      <c r="I176" s="453">
        <v>0</v>
      </c>
      <c r="J176" s="453">
        <v>0</v>
      </c>
      <c r="K176" s="453">
        <v>0</v>
      </c>
      <c r="L176" s="453">
        <v>0</v>
      </c>
      <c r="M176" s="453">
        <v>0</v>
      </c>
      <c r="N176" s="453">
        <v>0</v>
      </c>
      <c r="O176" s="453">
        <v>0</v>
      </c>
      <c r="P176" s="453">
        <v>0</v>
      </c>
      <c r="Q176" s="453">
        <v>0</v>
      </c>
      <c r="R176" s="453">
        <v>0</v>
      </c>
      <c r="S176" s="453">
        <v>0</v>
      </c>
      <c r="T176" s="453">
        <v>0</v>
      </c>
      <c r="U176" s="453">
        <v>0</v>
      </c>
      <c r="V176" s="453">
        <v>0</v>
      </c>
      <c r="W176" s="453">
        <v>0</v>
      </c>
      <c r="X176" s="453">
        <v>0</v>
      </c>
      <c r="Y176" s="453">
        <v>0</v>
      </c>
      <c r="Z176" s="453">
        <v>0</v>
      </c>
      <c r="AA176" s="453">
        <v>0</v>
      </c>
      <c r="AB176" s="453">
        <v>0</v>
      </c>
      <c r="AC176" s="453">
        <v>0</v>
      </c>
      <c r="AD176" s="453">
        <v>0</v>
      </c>
      <c r="AE176" s="453">
        <v>0</v>
      </c>
      <c r="AF176" s="453">
        <v>0</v>
      </c>
      <c r="AG176" s="453">
        <v>0</v>
      </c>
      <c r="AH176" s="453">
        <v>0</v>
      </c>
      <c r="AI176" s="453">
        <v>0</v>
      </c>
    </row>
    <row r="177" spans="3:35">
      <c r="C177" s="537" t="s">
        <v>3740</v>
      </c>
      <c r="D177" s="499" t="s">
        <v>3737</v>
      </c>
      <c r="E177" s="337" t="s">
        <v>392</v>
      </c>
      <c r="F177" s="337">
        <v>0</v>
      </c>
      <c r="G177" s="337">
        <v>0</v>
      </c>
      <c r="H177" s="337">
        <v>0</v>
      </c>
      <c r="I177" s="337">
        <v>0</v>
      </c>
      <c r="J177" s="337">
        <v>0</v>
      </c>
      <c r="K177" s="337">
        <v>0</v>
      </c>
      <c r="L177" s="337">
        <v>0</v>
      </c>
      <c r="M177" s="337">
        <v>0</v>
      </c>
      <c r="N177" s="337">
        <v>0</v>
      </c>
      <c r="O177" s="337">
        <v>0</v>
      </c>
      <c r="P177" s="337">
        <v>0</v>
      </c>
      <c r="Q177" s="337">
        <v>0</v>
      </c>
      <c r="R177" s="337">
        <v>0</v>
      </c>
      <c r="S177" s="337">
        <v>0</v>
      </c>
      <c r="T177" s="337">
        <v>0</v>
      </c>
      <c r="U177" s="337">
        <v>0</v>
      </c>
      <c r="V177" s="337">
        <v>0</v>
      </c>
      <c r="W177" s="337">
        <v>0</v>
      </c>
      <c r="X177" s="337">
        <v>0</v>
      </c>
      <c r="Y177" s="337">
        <v>0</v>
      </c>
      <c r="Z177" s="337">
        <v>0</v>
      </c>
      <c r="AA177" s="337">
        <v>0</v>
      </c>
      <c r="AB177" s="337">
        <v>0</v>
      </c>
      <c r="AC177" s="337">
        <v>0</v>
      </c>
      <c r="AD177" s="337">
        <v>0</v>
      </c>
      <c r="AE177" s="337">
        <v>0</v>
      </c>
      <c r="AF177" s="337">
        <v>0</v>
      </c>
      <c r="AG177" s="337">
        <v>0</v>
      </c>
      <c r="AH177" s="337">
        <v>0</v>
      </c>
      <c r="AI177" s="337">
        <v>0</v>
      </c>
    </row>
    <row r="178" spans="3:35">
      <c r="C178" s="532" t="s">
        <v>9</v>
      </c>
      <c r="D178" s="499" t="s">
        <v>3737</v>
      </c>
      <c r="E178" s="168" t="s">
        <v>392</v>
      </c>
      <c r="F178" s="168">
        <v>0</v>
      </c>
      <c r="G178" s="168">
        <v>0</v>
      </c>
      <c r="H178" s="168">
        <v>0</v>
      </c>
      <c r="I178" s="168">
        <v>0</v>
      </c>
      <c r="J178" s="168">
        <v>0</v>
      </c>
      <c r="K178" s="168">
        <v>0</v>
      </c>
      <c r="L178" s="168">
        <v>0</v>
      </c>
      <c r="M178" s="168">
        <v>0</v>
      </c>
      <c r="N178" s="168">
        <v>0</v>
      </c>
      <c r="O178" s="168">
        <v>0</v>
      </c>
      <c r="P178" s="168">
        <v>0</v>
      </c>
      <c r="Q178" s="168">
        <v>0</v>
      </c>
      <c r="R178" s="168">
        <v>0</v>
      </c>
      <c r="S178" s="168">
        <v>0</v>
      </c>
      <c r="T178" s="168">
        <v>0</v>
      </c>
      <c r="U178" s="168">
        <v>1960226.2</v>
      </c>
      <c r="V178" s="168">
        <v>2274331.5</v>
      </c>
      <c r="W178" s="168">
        <v>2535909.5999999996</v>
      </c>
      <c r="X178" s="168">
        <v>1962256.2000000002</v>
      </c>
      <c r="Y178" s="168">
        <v>2140864.7999999998</v>
      </c>
      <c r="Z178" s="168">
        <v>6073455.5999999996</v>
      </c>
      <c r="AA178" s="168">
        <v>6058162.8000000007</v>
      </c>
      <c r="AB178" s="168">
        <v>6191550.4000000004</v>
      </c>
      <c r="AC178" s="168">
        <v>8194309.3000000007</v>
      </c>
      <c r="AD178" s="168">
        <v>12542217.200000001</v>
      </c>
      <c r="AE178" s="168">
        <v>7512169.0999999996</v>
      </c>
      <c r="AF178" s="168">
        <v>8535970.9000000004</v>
      </c>
      <c r="AG178" s="168">
        <v>7616023.8000000007</v>
      </c>
      <c r="AH178" s="168">
        <v>8580127</v>
      </c>
      <c r="AI178" s="168">
        <v>9150803.5</v>
      </c>
    </row>
    <row r="179" spans="3:35">
      <c r="C179" s="532" t="s">
        <v>3742</v>
      </c>
      <c r="D179" s="499" t="s">
        <v>3737</v>
      </c>
      <c r="E179" s="168" t="s">
        <v>392</v>
      </c>
      <c r="F179" s="168">
        <v>0</v>
      </c>
      <c r="G179" s="168">
        <v>0</v>
      </c>
      <c r="H179" s="168">
        <v>0</v>
      </c>
      <c r="I179" s="168">
        <v>0</v>
      </c>
      <c r="J179" s="168">
        <v>0</v>
      </c>
      <c r="K179" s="168">
        <v>0</v>
      </c>
      <c r="L179" s="168">
        <v>0</v>
      </c>
      <c r="M179" s="168">
        <v>0</v>
      </c>
      <c r="N179" s="168">
        <v>0</v>
      </c>
      <c r="O179" s="168">
        <v>0</v>
      </c>
      <c r="P179" s="168">
        <v>0</v>
      </c>
      <c r="Q179" s="168">
        <v>0</v>
      </c>
      <c r="R179" s="168">
        <v>0</v>
      </c>
      <c r="S179" s="168">
        <v>0</v>
      </c>
      <c r="T179" s="168">
        <v>0</v>
      </c>
      <c r="U179" s="168">
        <v>0</v>
      </c>
      <c r="V179" s="168">
        <v>0</v>
      </c>
      <c r="W179" s="168">
        <v>0</v>
      </c>
      <c r="X179" s="168">
        <v>0</v>
      </c>
      <c r="Y179" s="168">
        <v>0</v>
      </c>
      <c r="Z179" s="168">
        <v>0</v>
      </c>
      <c r="AA179" s="168">
        <v>0</v>
      </c>
      <c r="AB179" s="168">
        <v>0</v>
      </c>
      <c r="AC179" s="168">
        <v>0</v>
      </c>
      <c r="AD179" s="168">
        <v>0</v>
      </c>
      <c r="AE179" s="168">
        <v>0</v>
      </c>
      <c r="AF179" s="168">
        <v>0</v>
      </c>
      <c r="AG179" s="168">
        <v>0</v>
      </c>
      <c r="AH179" s="168">
        <v>0</v>
      </c>
      <c r="AI179" s="168">
        <v>0</v>
      </c>
    </row>
    <row r="180" spans="3:35">
      <c r="C180" s="532" t="s">
        <v>3741</v>
      </c>
      <c r="D180" s="499" t="s">
        <v>3737</v>
      </c>
      <c r="E180" s="168" t="s">
        <v>392</v>
      </c>
      <c r="F180" s="168">
        <v>0</v>
      </c>
      <c r="G180" s="168">
        <v>0</v>
      </c>
      <c r="H180" s="168">
        <v>0</v>
      </c>
      <c r="I180" s="168">
        <v>0</v>
      </c>
      <c r="J180" s="168">
        <v>0</v>
      </c>
      <c r="K180" s="168">
        <v>0</v>
      </c>
      <c r="L180" s="168">
        <v>0</v>
      </c>
      <c r="M180" s="168">
        <v>0</v>
      </c>
      <c r="N180" s="168">
        <v>0</v>
      </c>
      <c r="O180" s="168">
        <v>0</v>
      </c>
      <c r="P180" s="168">
        <v>0</v>
      </c>
      <c r="Q180" s="168">
        <v>0</v>
      </c>
      <c r="R180" s="168">
        <v>0</v>
      </c>
      <c r="S180" s="168">
        <v>0</v>
      </c>
      <c r="T180" s="168">
        <v>0</v>
      </c>
      <c r="U180" s="168">
        <v>0</v>
      </c>
      <c r="V180" s="168">
        <v>0</v>
      </c>
      <c r="W180" s="168">
        <v>0</v>
      </c>
      <c r="X180" s="168">
        <v>0</v>
      </c>
      <c r="Y180" s="168">
        <v>0</v>
      </c>
      <c r="Z180" s="168">
        <v>0</v>
      </c>
      <c r="AA180" s="168">
        <v>0</v>
      </c>
      <c r="AB180" s="168">
        <v>0</v>
      </c>
      <c r="AC180" s="168">
        <v>0</v>
      </c>
      <c r="AD180" s="168">
        <v>0</v>
      </c>
      <c r="AE180" s="168">
        <v>0</v>
      </c>
      <c r="AF180" s="168">
        <v>0</v>
      </c>
      <c r="AG180" s="168">
        <v>0</v>
      </c>
      <c r="AH180" s="168">
        <v>0</v>
      </c>
      <c r="AI180" s="168">
        <v>0</v>
      </c>
    </row>
    <row r="181" spans="3:35">
      <c r="C181" s="538" t="s">
        <v>3743</v>
      </c>
      <c r="D181" s="452" t="s">
        <v>3737</v>
      </c>
      <c r="E181" s="453" t="s">
        <v>392</v>
      </c>
      <c r="F181" s="453">
        <v>0</v>
      </c>
      <c r="G181" s="453">
        <v>0</v>
      </c>
      <c r="H181" s="453">
        <v>0</v>
      </c>
      <c r="I181" s="453">
        <v>0</v>
      </c>
      <c r="J181" s="453">
        <v>0</v>
      </c>
      <c r="K181" s="453">
        <v>0</v>
      </c>
      <c r="L181" s="453">
        <v>0</v>
      </c>
      <c r="M181" s="453">
        <v>0</v>
      </c>
      <c r="N181" s="453">
        <v>0</v>
      </c>
      <c r="O181" s="453">
        <v>0</v>
      </c>
      <c r="P181" s="453">
        <v>0</v>
      </c>
      <c r="Q181" s="453">
        <v>0</v>
      </c>
      <c r="R181" s="453">
        <v>0</v>
      </c>
      <c r="S181" s="453">
        <v>0</v>
      </c>
      <c r="T181" s="453">
        <v>0</v>
      </c>
      <c r="U181" s="453">
        <v>0</v>
      </c>
      <c r="V181" s="453">
        <v>0</v>
      </c>
      <c r="W181" s="453">
        <v>0</v>
      </c>
      <c r="X181" s="453">
        <v>0</v>
      </c>
      <c r="Y181" s="453">
        <v>0</v>
      </c>
      <c r="Z181" s="453">
        <v>0</v>
      </c>
      <c r="AA181" s="453">
        <v>0</v>
      </c>
      <c r="AB181" s="453">
        <v>0</v>
      </c>
      <c r="AC181" s="453">
        <v>0</v>
      </c>
      <c r="AD181" s="453">
        <v>0</v>
      </c>
      <c r="AE181" s="453">
        <v>0</v>
      </c>
      <c r="AF181" s="453">
        <v>0</v>
      </c>
      <c r="AG181" s="453">
        <v>0</v>
      </c>
      <c r="AH181" s="453">
        <v>0</v>
      </c>
      <c r="AI181" s="453">
        <v>0</v>
      </c>
    </row>
    <row r="182" spans="3:35">
      <c r="C182" s="537" t="s">
        <v>3740</v>
      </c>
      <c r="D182" s="499" t="s">
        <v>3738</v>
      </c>
      <c r="E182" s="337" t="s">
        <v>392</v>
      </c>
      <c r="F182" s="337">
        <v>0</v>
      </c>
      <c r="G182" s="337">
        <v>0</v>
      </c>
      <c r="H182" s="337">
        <v>0</v>
      </c>
      <c r="I182" s="337">
        <v>0</v>
      </c>
      <c r="J182" s="337">
        <v>0</v>
      </c>
      <c r="K182" s="337">
        <v>0</v>
      </c>
      <c r="L182" s="337">
        <v>0</v>
      </c>
      <c r="M182" s="337">
        <v>0</v>
      </c>
      <c r="N182" s="337">
        <v>0</v>
      </c>
      <c r="O182" s="337">
        <v>0</v>
      </c>
      <c r="P182" s="337">
        <v>0</v>
      </c>
      <c r="Q182" s="337">
        <v>0</v>
      </c>
      <c r="R182" s="337">
        <v>0</v>
      </c>
      <c r="S182" s="337">
        <v>0</v>
      </c>
      <c r="T182" s="337">
        <v>0</v>
      </c>
      <c r="U182" s="337">
        <v>0</v>
      </c>
      <c r="V182" s="337">
        <v>0</v>
      </c>
      <c r="W182" s="337">
        <v>0</v>
      </c>
      <c r="X182" s="337">
        <v>0</v>
      </c>
      <c r="Y182" s="337">
        <v>0</v>
      </c>
      <c r="Z182" s="337">
        <v>0</v>
      </c>
      <c r="AA182" s="337">
        <v>0</v>
      </c>
      <c r="AB182" s="337">
        <v>0</v>
      </c>
      <c r="AC182" s="337">
        <v>0</v>
      </c>
      <c r="AD182" s="337">
        <v>0</v>
      </c>
      <c r="AE182" s="337">
        <v>0</v>
      </c>
      <c r="AF182" s="337">
        <v>0</v>
      </c>
      <c r="AG182" s="337">
        <v>0</v>
      </c>
      <c r="AH182" s="337">
        <v>0</v>
      </c>
      <c r="AI182" s="337">
        <v>0</v>
      </c>
    </row>
    <row r="183" spans="3:35">
      <c r="C183" s="532" t="s">
        <v>9</v>
      </c>
      <c r="D183" s="499" t="s">
        <v>3738</v>
      </c>
      <c r="E183" s="168" t="s">
        <v>392</v>
      </c>
      <c r="F183" s="168">
        <v>0</v>
      </c>
      <c r="G183" s="168">
        <v>0</v>
      </c>
      <c r="H183" s="168">
        <v>0</v>
      </c>
      <c r="I183" s="168">
        <v>0</v>
      </c>
      <c r="J183" s="168">
        <v>0</v>
      </c>
      <c r="K183" s="168">
        <v>0</v>
      </c>
      <c r="L183" s="168">
        <v>0</v>
      </c>
      <c r="M183" s="168">
        <v>0</v>
      </c>
      <c r="N183" s="168">
        <v>0</v>
      </c>
      <c r="O183" s="168">
        <v>0</v>
      </c>
      <c r="P183" s="168">
        <v>0</v>
      </c>
      <c r="Q183" s="168">
        <v>0</v>
      </c>
      <c r="R183" s="168">
        <v>0</v>
      </c>
      <c r="S183" s="168">
        <v>0</v>
      </c>
      <c r="T183" s="168">
        <v>0</v>
      </c>
      <c r="U183" s="168">
        <v>5412136.0999999996</v>
      </c>
      <c r="V183" s="168">
        <v>6512421.5</v>
      </c>
      <c r="W183" s="168">
        <v>23396546.000000004</v>
      </c>
      <c r="X183" s="168">
        <v>9214103.7999999989</v>
      </c>
      <c r="Y183" s="168">
        <v>6484925.9000000013</v>
      </c>
      <c r="Z183" s="168">
        <v>9288823.9000000022</v>
      </c>
      <c r="AA183" s="168">
        <v>11076566.000000002</v>
      </c>
      <c r="AB183" s="168">
        <v>11493006.700000001</v>
      </c>
      <c r="AC183" s="168">
        <v>12109971.899999999</v>
      </c>
      <c r="AD183" s="168">
        <v>13201986.700000001</v>
      </c>
      <c r="AE183" s="168">
        <v>13301847.5</v>
      </c>
      <c r="AF183" s="168">
        <v>14681009.799999999</v>
      </c>
      <c r="AG183" s="168">
        <v>16338639.9</v>
      </c>
      <c r="AH183" s="168">
        <v>14018850.999999998</v>
      </c>
      <c r="AI183" s="168">
        <v>14135953.799999999</v>
      </c>
    </row>
    <row r="184" spans="3:35">
      <c r="C184" s="532" t="s">
        <v>3742</v>
      </c>
      <c r="D184" s="499" t="s">
        <v>3738</v>
      </c>
      <c r="E184" s="168" t="s">
        <v>392</v>
      </c>
      <c r="F184" s="168">
        <v>0</v>
      </c>
      <c r="G184" s="168">
        <v>0</v>
      </c>
      <c r="H184" s="168">
        <v>0</v>
      </c>
      <c r="I184" s="168">
        <v>0</v>
      </c>
      <c r="J184" s="168">
        <v>0</v>
      </c>
      <c r="K184" s="168">
        <v>0</v>
      </c>
      <c r="L184" s="168">
        <v>0</v>
      </c>
      <c r="M184" s="168">
        <v>0</v>
      </c>
      <c r="N184" s="168">
        <v>0</v>
      </c>
      <c r="O184" s="168">
        <v>0</v>
      </c>
      <c r="P184" s="168">
        <v>0</v>
      </c>
      <c r="Q184" s="168">
        <v>0</v>
      </c>
      <c r="R184" s="168">
        <v>0</v>
      </c>
      <c r="S184" s="168">
        <v>0</v>
      </c>
      <c r="T184" s="168">
        <v>0</v>
      </c>
      <c r="U184" s="168">
        <v>0</v>
      </c>
      <c r="V184" s="168">
        <v>0</v>
      </c>
      <c r="W184" s="168">
        <v>0</v>
      </c>
      <c r="X184" s="168">
        <v>0</v>
      </c>
      <c r="Y184" s="168">
        <v>0</v>
      </c>
      <c r="Z184" s="168">
        <v>0</v>
      </c>
      <c r="AA184" s="168">
        <v>0</v>
      </c>
      <c r="AB184" s="168">
        <v>0</v>
      </c>
      <c r="AC184" s="168">
        <v>0</v>
      </c>
      <c r="AD184" s="168">
        <v>0</v>
      </c>
      <c r="AE184" s="168">
        <v>0</v>
      </c>
      <c r="AF184" s="168">
        <v>0</v>
      </c>
      <c r="AG184" s="168">
        <v>0</v>
      </c>
      <c r="AH184" s="168">
        <v>0</v>
      </c>
      <c r="AI184" s="168">
        <v>0</v>
      </c>
    </row>
    <row r="185" spans="3:35">
      <c r="C185" s="532" t="s">
        <v>3741</v>
      </c>
      <c r="D185" s="499" t="s">
        <v>3738</v>
      </c>
      <c r="E185" s="168" t="s">
        <v>392</v>
      </c>
      <c r="F185" s="168">
        <v>0</v>
      </c>
      <c r="G185" s="168">
        <v>0</v>
      </c>
      <c r="H185" s="168">
        <v>0</v>
      </c>
      <c r="I185" s="168">
        <v>0</v>
      </c>
      <c r="J185" s="168">
        <v>0</v>
      </c>
      <c r="K185" s="168">
        <v>0</v>
      </c>
      <c r="L185" s="168">
        <v>0</v>
      </c>
      <c r="M185" s="168">
        <v>0</v>
      </c>
      <c r="N185" s="168">
        <v>0</v>
      </c>
      <c r="O185" s="168">
        <v>0</v>
      </c>
      <c r="P185" s="168">
        <v>0</v>
      </c>
      <c r="Q185" s="168">
        <v>0</v>
      </c>
      <c r="R185" s="168">
        <v>0</v>
      </c>
      <c r="S185" s="168">
        <v>0</v>
      </c>
      <c r="T185" s="168">
        <v>0</v>
      </c>
      <c r="U185" s="168">
        <v>0</v>
      </c>
      <c r="V185" s="168">
        <v>0</v>
      </c>
      <c r="W185" s="168">
        <v>0</v>
      </c>
      <c r="X185" s="168">
        <v>0</v>
      </c>
      <c r="Y185" s="168">
        <v>0</v>
      </c>
      <c r="Z185" s="168">
        <v>0</v>
      </c>
      <c r="AA185" s="168">
        <v>0</v>
      </c>
      <c r="AB185" s="168">
        <v>0</v>
      </c>
      <c r="AC185" s="168">
        <v>0</v>
      </c>
      <c r="AD185" s="168">
        <v>0</v>
      </c>
      <c r="AE185" s="168">
        <v>0</v>
      </c>
      <c r="AF185" s="168">
        <v>0</v>
      </c>
      <c r="AG185" s="168">
        <v>0</v>
      </c>
      <c r="AH185" s="168">
        <v>0</v>
      </c>
      <c r="AI185" s="168">
        <v>0</v>
      </c>
    </row>
    <row r="186" spans="3:35">
      <c r="C186" s="538" t="s">
        <v>3743</v>
      </c>
      <c r="D186" s="452" t="s">
        <v>3738</v>
      </c>
      <c r="E186" s="453" t="s">
        <v>392</v>
      </c>
      <c r="F186" s="453">
        <v>0</v>
      </c>
      <c r="G186" s="453">
        <v>0</v>
      </c>
      <c r="H186" s="453">
        <v>0</v>
      </c>
      <c r="I186" s="453">
        <v>0</v>
      </c>
      <c r="J186" s="453">
        <v>0</v>
      </c>
      <c r="K186" s="453">
        <v>0</v>
      </c>
      <c r="L186" s="453">
        <v>0</v>
      </c>
      <c r="M186" s="453">
        <v>0</v>
      </c>
      <c r="N186" s="453">
        <v>0</v>
      </c>
      <c r="O186" s="453">
        <v>0</v>
      </c>
      <c r="P186" s="453">
        <v>0</v>
      </c>
      <c r="Q186" s="453">
        <v>0</v>
      </c>
      <c r="R186" s="453">
        <v>0</v>
      </c>
      <c r="S186" s="453">
        <v>0</v>
      </c>
      <c r="T186" s="453">
        <v>0</v>
      </c>
      <c r="U186" s="453">
        <v>0</v>
      </c>
      <c r="V186" s="453">
        <v>0</v>
      </c>
      <c r="W186" s="453">
        <v>0</v>
      </c>
      <c r="X186" s="453">
        <v>0</v>
      </c>
      <c r="Y186" s="453">
        <v>0</v>
      </c>
      <c r="Z186" s="453">
        <v>0</v>
      </c>
      <c r="AA186" s="453">
        <v>0</v>
      </c>
      <c r="AB186" s="453">
        <v>0</v>
      </c>
      <c r="AC186" s="453">
        <v>0</v>
      </c>
      <c r="AD186" s="453">
        <v>0</v>
      </c>
      <c r="AE186" s="453">
        <v>0</v>
      </c>
      <c r="AF186" s="453">
        <v>0</v>
      </c>
      <c r="AG186" s="453">
        <v>0</v>
      </c>
      <c r="AH186" s="453">
        <v>0</v>
      </c>
      <c r="AI186" s="453">
        <v>0</v>
      </c>
    </row>
    <row r="187" spans="3:35">
      <c r="C187" s="533" t="s">
        <v>3740</v>
      </c>
      <c r="D187" s="533" t="s">
        <v>418</v>
      </c>
      <c r="E187" s="550" t="s">
        <v>392</v>
      </c>
      <c r="F187" s="550">
        <v>0</v>
      </c>
      <c r="G187" s="550">
        <v>0</v>
      </c>
      <c r="H187" s="550">
        <v>0</v>
      </c>
      <c r="I187" s="550">
        <v>0</v>
      </c>
      <c r="J187" s="550">
        <v>0</v>
      </c>
      <c r="K187" s="550">
        <v>0</v>
      </c>
      <c r="L187" s="550">
        <v>0</v>
      </c>
      <c r="M187" s="550">
        <v>0</v>
      </c>
      <c r="N187" s="550">
        <v>0</v>
      </c>
      <c r="O187" s="550">
        <v>0</v>
      </c>
      <c r="P187" s="550">
        <v>0</v>
      </c>
      <c r="Q187" s="550">
        <v>0</v>
      </c>
      <c r="R187" s="550">
        <v>0</v>
      </c>
      <c r="S187" s="550">
        <v>0</v>
      </c>
      <c r="T187" s="550">
        <v>0</v>
      </c>
      <c r="U187" s="550">
        <v>0</v>
      </c>
      <c r="V187" s="550">
        <v>0</v>
      </c>
      <c r="W187" s="550">
        <v>0</v>
      </c>
      <c r="X187" s="550">
        <v>0</v>
      </c>
      <c r="Y187" s="550">
        <v>0</v>
      </c>
      <c r="Z187" s="550">
        <v>0</v>
      </c>
      <c r="AA187" s="550">
        <v>0</v>
      </c>
      <c r="AB187" s="550">
        <v>0</v>
      </c>
      <c r="AC187" s="550">
        <v>0</v>
      </c>
      <c r="AD187" s="550">
        <v>0</v>
      </c>
      <c r="AE187" s="550">
        <v>0</v>
      </c>
      <c r="AF187" s="550">
        <v>0</v>
      </c>
      <c r="AG187" s="550">
        <v>0</v>
      </c>
      <c r="AH187" s="550">
        <v>0</v>
      </c>
      <c r="AI187" s="550">
        <v>0</v>
      </c>
    </row>
    <row r="188" spans="3:35">
      <c r="C188" s="533" t="s">
        <v>9</v>
      </c>
      <c r="D188" s="533" t="s">
        <v>418</v>
      </c>
      <c r="E188" s="535" t="s">
        <v>392</v>
      </c>
      <c r="F188" s="535">
        <v>0</v>
      </c>
      <c r="G188" s="535">
        <v>0</v>
      </c>
      <c r="H188" s="535">
        <v>0</v>
      </c>
      <c r="I188" s="535">
        <v>0</v>
      </c>
      <c r="J188" s="535">
        <v>0</v>
      </c>
      <c r="K188" s="535">
        <v>0</v>
      </c>
      <c r="L188" s="535">
        <v>0</v>
      </c>
      <c r="M188" s="535">
        <v>0</v>
      </c>
      <c r="N188" s="535">
        <v>0</v>
      </c>
      <c r="O188" s="535">
        <v>0</v>
      </c>
      <c r="P188" s="535">
        <v>0</v>
      </c>
      <c r="Q188" s="535">
        <v>0</v>
      </c>
      <c r="R188" s="535">
        <v>0</v>
      </c>
      <c r="S188" s="535">
        <v>0</v>
      </c>
      <c r="T188" s="535">
        <v>0</v>
      </c>
      <c r="U188" s="535">
        <v>66177818.999999993</v>
      </c>
      <c r="V188" s="535">
        <v>68649223.900000006</v>
      </c>
      <c r="W188" s="535">
        <v>89337109.5</v>
      </c>
      <c r="X188" s="535">
        <v>75743211.600000009</v>
      </c>
      <c r="Y188" s="535">
        <v>66052908.499999993</v>
      </c>
      <c r="Z188" s="535">
        <v>75916551</v>
      </c>
      <c r="AA188" s="535">
        <v>78103538.600000009</v>
      </c>
      <c r="AB188" s="535">
        <v>82563435.400000006</v>
      </c>
      <c r="AC188" s="535">
        <v>92669660.199999988</v>
      </c>
      <c r="AD188" s="535">
        <v>94740373.700000003</v>
      </c>
      <c r="AE188" s="535">
        <v>88575437.699999988</v>
      </c>
      <c r="AF188" s="535">
        <v>94382186.400000006</v>
      </c>
      <c r="AG188" s="535">
        <v>103709411</v>
      </c>
      <c r="AH188" s="535">
        <v>107336759.2</v>
      </c>
      <c r="AI188" s="535">
        <v>105313816.3</v>
      </c>
    </row>
    <row r="189" spans="3:35">
      <c r="C189" s="533" t="s">
        <v>3742</v>
      </c>
      <c r="D189" s="533" t="s">
        <v>418</v>
      </c>
      <c r="E189" s="535" t="s">
        <v>392</v>
      </c>
      <c r="F189" s="535">
        <v>0</v>
      </c>
      <c r="G189" s="535">
        <v>0</v>
      </c>
      <c r="H189" s="535">
        <v>0</v>
      </c>
      <c r="I189" s="535">
        <v>0</v>
      </c>
      <c r="J189" s="535">
        <v>0</v>
      </c>
      <c r="K189" s="535">
        <v>0</v>
      </c>
      <c r="L189" s="535">
        <v>0</v>
      </c>
      <c r="M189" s="535">
        <v>0</v>
      </c>
      <c r="N189" s="535">
        <v>0</v>
      </c>
      <c r="O189" s="535">
        <v>0</v>
      </c>
      <c r="P189" s="535">
        <v>0</v>
      </c>
      <c r="Q189" s="535">
        <v>0</v>
      </c>
      <c r="R189" s="535">
        <v>0</v>
      </c>
      <c r="S189" s="535">
        <v>0</v>
      </c>
      <c r="T189" s="535">
        <v>0</v>
      </c>
      <c r="U189" s="535">
        <v>0</v>
      </c>
      <c r="V189" s="535">
        <v>0</v>
      </c>
      <c r="W189" s="535">
        <v>0</v>
      </c>
      <c r="X189" s="535">
        <v>0</v>
      </c>
      <c r="Y189" s="535">
        <v>0</v>
      </c>
      <c r="Z189" s="535">
        <v>0</v>
      </c>
      <c r="AA189" s="535">
        <v>0</v>
      </c>
      <c r="AB189" s="535">
        <v>0</v>
      </c>
      <c r="AC189" s="535">
        <v>0</v>
      </c>
      <c r="AD189" s="535">
        <v>0</v>
      </c>
      <c r="AE189" s="535">
        <v>0</v>
      </c>
      <c r="AF189" s="535">
        <v>0</v>
      </c>
      <c r="AG189" s="535">
        <v>0</v>
      </c>
      <c r="AH189" s="535">
        <v>0</v>
      </c>
      <c r="AI189" s="535">
        <v>0</v>
      </c>
    </row>
    <row r="190" spans="3:35">
      <c r="C190" s="533" t="s">
        <v>3741</v>
      </c>
      <c r="D190" s="533" t="s">
        <v>418</v>
      </c>
      <c r="E190" s="535" t="s">
        <v>392</v>
      </c>
      <c r="F190" s="535">
        <v>0</v>
      </c>
      <c r="G190" s="535">
        <v>0</v>
      </c>
      <c r="H190" s="535">
        <v>0</v>
      </c>
      <c r="I190" s="535">
        <v>0</v>
      </c>
      <c r="J190" s="535">
        <v>0</v>
      </c>
      <c r="K190" s="535">
        <v>0</v>
      </c>
      <c r="L190" s="535">
        <v>0</v>
      </c>
      <c r="M190" s="535">
        <v>0</v>
      </c>
      <c r="N190" s="535">
        <v>0</v>
      </c>
      <c r="O190" s="535">
        <v>0</v>
      </c>
      <c r="P190" s="535">
        <v>0</v>
      </c>
      <c r="Q190" s="535">
        <v>0</v>
      </c>
      <c r="R190" s="535">
        <v>0</v>
      </c>
      <c r="S190" s="535">
        <v>0</v>
      </c>
      <c r="T190" s="535">
        <v>0</v>
      </c>
      <c r="U190" s="535">
        <v>0</v>
      </c>
      <c r="V190" s="535">
        <v>0</v>
      </c>
      <c r="W190" s="535">
        <v>0</v>
      </c>
      <c r="X190" s="535">
        <v>0</v>
      </c>
      <c r="Y190" s="535">
        <v>0</v>
      </c>
      <c r="Z190" s="535">
        <v>0</v>
      </c>
      <c r="AA190" s="535">
        <v>0</v>
      </c>
      <c r="AB190" s="535">
        <v>0</v>
      </c>
      <c r="AC190" s="535">
        <v>0</v>
      </c>
      <c r="AD190" s="535">
        <v>0</v>
      </c>
      <c r="AE190" s="535">
        <v>0</v>
      </c>
      <c r="AF190" s="535">
        <v>0</v>
      </c>
      <c r="AG190" s="535">
        <v>0</v>
      </c>
      <c r="AH190" s="535">
        <v>0</v>
      </c>
      <c r="AI190" s="535">
        <v>0</v>
      </c>
    </row>
    <row r="191" spans="3:35">
      <c r="C191" s="534" t="s">
        <v>3743</v>
      </c>
      <c r="D191" s="534" t="s">
        <v>418</v>
      </c>
      <c r="E191" s="536" t="s">
        <v>392</v>
      </c>
      <c r="F191" s="536">
        <v>0</v>
      </c>
      <c r="G191" s="536">
        <v>0</v>
      </c>
      <c r="H191" s="536">
        <v>0</v>
      </c>
      <c r="I191" s="536">
        <v>0</v>
      </c>
      <c r="J191" s="536">
        <v>0</v>
      </c>
      <c r="K191" s="536">
        <v>0</v>
      </c>
      <c r="L191" s="536">
        <v>0</v>
      </c>
      <c r="M191" s="536">
        <v>0</v>
      </c>
      <c r="N191" s="536">
        <v>0</v>
      </c>
      <c r="O191" s="536">
        <v>0</v>
      </c>
      <c r="P191" s="536">
        <v>0</v>
      </c>
      <c r="Q191" s="536">
        <v>0</v>
      </c>
      <c r="R191" s="536">
        <v>0</v>
      </c>
      <c r="S191" s="536">
        <v>0</v>
      </c>
      <c r="T191" s="536">
        <v>0</v>
      </c>
      <c r="U191" s="536">
        <v>0</v>
      </c>
      <c r="V191" s="536">
        <v>0</v>
      </c>
      <c r="W191" s="536">
        <v>0</v>
      </c>
      <c r="X191" s="536">
        <v>0</v>
      </c>
      <c r="Y191" s="536">
        <v>0</v>
      </c>
      <c r="Z191" s="536">
        <v>0</v>
      </c>
      <c r="AA191" s="536">
        <v>0</v>
      </c>
      <c r="AB191" s="536">
        <v>0</v>
      </c>
      <c r="AC191" s="536">
        <v>0</v>
      </c>
      <c r="AD191" s="536">
        <v>0</v>
      </c>
      <c r="AE191" s="536">
        <v>0</v>
      </c>
      <c r="AF191" s="536">
        <v>0</v>
      </c>
      <c r="AG191" s="536">
        <v>0</v>
      </c>
      <c r="AH191" s="536">
        <v>0</v>
      </c>
      <c r="AI191" s="536">
        <v>0</v>
      </c>
    </row>
    <row r="194" spans="1:35" ht="18">
      <c r="A194" s="474" t="s">
        <v>4213</v>
      </c>
    </row>
    <row r="195" spans="1:35">
      <c r="A195" s="25" t="s">
        <v>4056</v>
      </c>
    </row>
    <row r="196" spans="1:35">
      <c r="A196" s="498" t="s">
        <v>4060</v>
      </c>
      <c r="U196" s="544"/>
      <c r="V196" s="544"/>
      <c r="W196" s="544"/>
      <c r="X196" s="544"/>
      <c r="Y196" s="544"/>
      <c r="Z196" s="544"/>
      <c r="AA196" s="544"/>
      <c r="AB196" s="544"/>
      <c r="AC196" s="544"/>
      <c r="AD196" s="544"/>
      <c r="AE196" s="544"/>
      <c r="AF196" s="544"/>
      <c r="AG196" s="544"/>
      <c r="AH196" s="544"/>
    </row>
    <row r="197" spans="1:35">
      <c r="A197" s="4" t="s">
        <v>4058</v>
      </c>
      <c r="H197" s="545" t="s">
        <v>4048</v>
      </c>
      <c r="U197" s="544"/>
      <c r="V197" s="544"/>
      <c r="W197" s="544"/>
      <c r="X197" s="544"/>
      <c r="Y197" s="544"/>
      <c r="Z197" s="544"/>
      <c r="AA197" s="544"/>
      <c r="AB197" s="544"/>
      <c r="AC197" s="544"/>
      <c r="AD197" s="544"/>
      <c r="AE197" s="544"/>
      <c r="AF197" s="544"/>
      <c r="AG197" s="544"/>
      <c r="AH197" s="544"/>
    </row>
    <row r="198" spans="1:35">
      <c r="A198" s="547" t="s">
        <v>4049</v>
      </c>
      <c r="E198" s="451"/>
      <c r="H198" s="545" t="s">
        <v>4048</v>
      </c>
      <c r="U198" s="543"/>
      <c r="V198" s="543"/>
      <c r="W198" s="543"/>
      <c r="X198" s="543"/>
      <c r="Y198" s="543"/>
      <c r="Z198" s="543"/>
      <c r="AA198" s="543"/>
      <c r="AB198" s="543"/>
      <c r="AC198" s="543"/>
      <c r="AD198" s="543"/>
      <c r="AE198" s="543"/>
      <c r="AF198" s="543"/>
      <c r="AG198" s="543"/>
      <c r="AH198" s="543"/>
    </row>
    <row r="199" spans="1:35">
      <c r="A199" s="549" t="s">
        <v>4057</v>
      </c>
      <c r="E199" s="451"/>
      <c r="H199" s="545"/>
    </row>
    <row r="200" spans="1:35">
      <c r="A200" s="573" t="s">
        <v>4270</v>
      </c>
      <c r="E200" s="451"/>
      <c r="H200" s="545"/>
    </row>
    <row r="201" spans="1:35">
      <c r="A201" s="451"/>
      <c r="E201" s="451"/>
      <c r="H201" s="545" t="s">
        <v>4048</v>
      </c>
    </row>
    <row r="202" spans="1:35">
      <c r="A202" s="447" t="s">
        <v>411</v>
      </c>
      <c r="B202" s="447" t="s">
        <v>3730</v>
      </c>
      <c r="C202" s="447" t="s">
        <v>6</v>
      </c>
      <c r="D202" s="447" t="s">
        <v>3739</v>
      </c>
      <c r="E202" s="447" t="s">
        <v>4050</v>
      </c>
      <c r="F202" s="448">
        <v>1990</v>
      </c>
      <c r="G202" s="448">
        <v>1991</v>
      </c>
      <c r="H202" s="448">
        <v>1992</v>
      </c>
      <c r="I202" s="448">
        <v>1993</v>
      </c>
      <c r="J202" s="448">
        <v>1994</v>
      </c>
      <c r="K202" s="448">
        <v>1995</v>
      </c>
      <c r="L202" s="448">
        <v>1996</v>
      </c>
      <c r="M202" s="448">
        <v>1997</v>
      </c>
      <c r="N202" s="448">
        <v>1998</v>
      </c>
      <c r="O202" s="448">
        <v>1999</v>
      </c>
      <c r="P202" s="448">
        <v>2000</v>
      </c>
      <c r="Q202" s="448">
        <v>2001</v>
      </c>
      <c r="R202" s="448">
        <v>2002</v>
      </c>
      <c r="S202" s="448">
        <v>2003</v>
      </c>
      <c r="T202" s="448">
        <v>2004</v>
      </c>
      <c r="U202" s="449">
        <v>2005</v>
      </c>
      <c r="V202" s="449">
        <v>2006</v>
      </c>
      <c r="W202" s="449">
        <v>2007</v>
      </c>
      <c r="X202" s="449">
        <v>2008</v>
      </c>
      <c r="Y202" s="449">
        <v>2009</v>
      </c>
      <c r="Z202" s="449">
        <v>2010</v>
      </c>
      <c r="AA202" s="449">
        <v>2011</v>
      </c>
      <c r="AB202" s="449">
        <v>2012</v>
      </c>
      <c r="AC202" s="449">
        <v>2013</v>
      </c>
      <c r="AD202" s="449">
        <v>2014</v>
      </c>
      <c r="AE202" s="449">
        <v>2015</v>
      </c>
      <c r="AF202" s="449">
        <v>2016</v>
      </c>
      <c r="AG202" s="449">
        <v>2017</v>
      </c>
      <c r="AH202" s="449">
        <v>2018</v>
      </c>
      <c r="AI202" s="588">
        <v>2019</v>
      </c>
    </row>
    <row r="203" spans="1:35">
      <c r="A203" s="52">
        <v>34051000</v>
      </c>
      <c r="B203" s="52" t="s">
        <v>4339</v>
      </c>
      <c r="C203" s="451" t="s">
        <v>9</v>
      </c>
      <c r="D203" s="451" t="s">
        <v>3737</v>
      </c>
      <c r="E203" s="168" t="s">
        <v>392</v>
      </c>
      <c r="F203" s="168" t="s">
        <v>392</v>
      </c>
      <c r="G203" s="168" t="s">
        <v>392</v>
      </c>
      <c r="H203" s="168" t="s">
        <v>392</v>
      </c>
      <c r="I203" s="168" t="s">
        <v>392</v>
      </c>
      <c r="J203" s="168" t="s">
        <v>392</v>
      </c>
      <c r="K203" s="168" t="s">
        <v>392</v>
      </c>
      <c r="L203" s="168" t="s">
        <v>392</v>
      </c>
      <c r="M203" s="168" t="s">
        <v>392</v>
      </c>
      <c r="N203" s="168" t="s">
        <v>392</v>
      </c>
      <c r="O203" s="168" t="s">
        <v>392</v>
      </c>
      <c r="P203" s="168" t="s">
        <v>392</v>
      </c>
      <c r="Q203" s="168" t="s">
        <v>392</v>
      </c>
      <c r="R203" s="168" t="s">
        <v>392</v>
      </c>
      <c r="S203" s="168" t="s">
        <v>392</v>
      </c>
      <c r="T203" s="168" t="s">
        <v>392</v>
      </c>
      <c r="U203" s="168">
        <v>67301.7</v>
      </c>
      <c r="V203" s="168">
        <v>36057.9</v>
      </c>
      <c r="W203" s="168">
        <v>30861.599999999999</v>
      </c>
      <c r="X203" s="168">
        <v>26022.799999999999</v>
      </c>
      <c r="Y203" s="168">
        <v>19985.8</v>
      </c>
      <c r="Z203" s="168">
        <v>55565</v>
      </c>
      <c r="AA203" s="168">
        <v>66527.100000000006</v>
      </c>
      <c r="AB203" s="168">
        <v>86895.7</v>
      </c>
      <c r="AC203" s="168">
        <v>301316.90000000002</v>
      </c>
      <c r="AD203" s="168">
        <v>337966.8</v>
      </c>
      <c r="AE203" s="168">
        <v>78485.3</v>
      </c>
      <c r="AF203" s="168">
        <v>49371.8</v>
      </c>
      <c r="AG203" s="168">
        <v>59728.1</v>
      </c>
      <c r="AH203" s="168">
        <v>81531.899999999994</v>
      </c>
      <c r="AI203" s="168">
        <v>105646.3</v>
      </c>
    </row>
    <row r="204" spans="1:35">
      <c r="A204" s="52">
        <v>34052000</v>
      </c>
      <c r="B204" s="52" t="s">
        <v>4340</v>
      </c>
      <c r="C204" s="451" t="s">
        <v>9</v>
      </c>
      <c r="D204" s="451" t="s">
        <v>3738</v>
      </c>
      <c r="E204" s="168" t="s">
        <v>392</v>
      </c>
      <c r="F204" s="168" t="s">
        <v>392</v>
      </c>
      <c r="G204" s="168" t="s">
        <v>392</v>
      </c>
      <c r="H204" s="168" t="s">
        <v>392</v>
      </c>
      <c r="I204" s="168" t="s">
        <v>392</v>
      </c>
      <c r="J204" s="168" t="s">
        <v>392</v>
      </c>
      <c r="K204" s="168" t="s">
        <v>392</v>
      </c>
      <c r="L204" s="168" t="s">
        <v>392</v>
      </c>
      <c r="M204" s="168" t="s">
        <v>392</v>
      </c>
      <c r="N204" s="168" t="s">
        <v>392</v>
      </c>
      <c r="O204" s="168" t="s">
        <v>392</v>
      </c>
      <c r="P204" s="168" t="s">
        <v>392</v>
      </c>
      <c r="Q204" s="168" t="s">
        <v>392</v>
      </c>
      <c r="R204" s="168" t="s">
        <v>392</v>
      </c>
      <c r="S204" s="168" t="s">
        <v>392</v>
      </c>
      <c r="T204" s="168" t="s">
        <v>392</v>
      </c>
      <c r="U204" s="168">
        <v>13068.4</v>
      </c>
      <c r="V204" s="168">
        <v>15354.9</v>
      </c>
      <c r="W204" s="168">
        <v>5319</v>
      </c>
      <c r="X204" s="168">
        <v>16637.3</v>
      </c>
      <c r="Y204" s="168">
        <v>9596.9</v>
      </c>
      <c r="Z204" s="168">
        <v>16307.4</v>
      </c>
      <c r="AA204" s="168">
        <v>28024.6</v>
      </c>
      <c r="AB204" s="168">
        <v>46777.1</v>
      </c>
      <c r="AC204" s="168">
        <v>79937.399999999994</v>
      </c>
      <c r="AD204" s="168">
        <v>89449.3</v>
      </c>
      <c r="AE204" s="168">
        <v>128629.9</v>
      </c>
      <c r="AF204" s="168">
        <v>48050.1</v>
      </c>
      <c r="AG204" s="168">
        <v>73771.7</v>
      </c>
      <c r="AH204" s="168">
        <v>96887.5</v>
      </c>
      <c r="AI204" s="168">
        <v>93781.5</v>
      </c>
    </row>
    <row r="205" spans="1:35">
      <c r="A205" s="52">
        <v>34053000</v>
      </c>
      <c r="B205" s="52" t="s">
        <v>4341</v>
      </c>
      <c r="C205" s="451" t="s">
        <v>9</v>
      </c>
      <c r="D205" s="451" t="s">
        <v>3736</v>
      </c>
      <c r="E205" s="168" t="s">
        <v>392</v>
      </c>
      <c r="F205" s="168" t="s">
        <v>392</v>
      </c>
      <c r="G205" s="168" t="s">
        <v>392</v>
      </c>
      <c r="H205" s="168" t="s">
        <v>392</v>
      </c>
      <c r="I205" s="168" t="s">
        <v>392</v>
      </c>
      <c r="J205" s="168" t="s">
        <v>392</v>
      </c>
      <c r="K205" s="168" t="s">
        <v>392</v>
      </c>
      <c r="L205" s="168" t="s">
        <v>392</v>
      </c>
      <c r="M205" s="168" t="s">
        <v>392</v>
      </c>
      <c r="N205" s="168" t="s">
        <v>392</v>
      </c>
      <c r="O205" s="168" t="s">
        <v>392</v>
      </c>
      <c r="P205" s="168" t="s">
        <v>392</v>
      </c>
      <c r="Q205" s="168" t="s">
        <v>392</v>
      </c>
      <c r="R205" s="168" t="s">
        <v>392</v>
      </c>
      <c r="S205" s="168" t="s">
        <v>392</v>
      </c>
      <c r="T205" s="168" t="s">
        <v>392</v>
      </c>
      <c r="U205" s="168">
        <v>55703.1</v>
      </c>
      <c r="V205" s="168">
        <v>89611.7</v>
      </c>
      <c r="W205" s="168">
        <v>56416</v>
      </c>
      <c r="X205" s="168">
        <v>52424.800000000003</v>
      </c>
      <c r="Y205" s="168">
        <v>36928.300000000003</v>
      </c>
      <c r="Z205" s="168">
        <v>73593.5</v>
      </c>
      <c r="AA205" s="168">
        <v>51836.9</v>
      </c>
      <c r="AB205" s="168">
        <v>96985.600000000006</v>
      </c>
      <c r="AC205" s="168">
        <v>121097.4</v>
      </c>
      <c r="AD205" s="168">
        <v>182951.6</v>
      </c>
      <c r="AE205" s="168">
        <v>78457.2</v>
      </c>
      <c r="AF205" s="168">
        <v>92920.5</v>
      </c>
      <c r="AG205" s="168">
        <v>274435.59999999998</v>
      </c>
      <c r="AH205" s="168">
        <v>268786.5</v>
      </c>
      <c r="AI205" s="168">
        <v>264477</v>
      </c>
    </row>
    <row r="206" spans="1:35">
      <c r="A206" s="52">
        <v>34059010</v>
      </c>
      <c r="B206" s="52" t="s">
        <v>4342</v>
      </c>
      <c r="C206" s="451" t="s">
        <v>9</v>
      </c>
      <c r="D206" s="451" t="s">
        <v>3737</v>
      </c>
      <c r="E206" s="168" t="s">
        <v>392</v>
      </c>
      <c r="F206" s="168" t="s">
        <v>392</v>
      </c>
      <c r="G206" s="168" t="s">
        <v>392</v>
      </c>
      <c r="H206" s="168" t="s">
        <v>392</v>
      </c>
      <c r="I206" s="168" t="s">
        <v>392</v>
      </c>
      <c r="J206" s="168" t="s">
        <v>392</v>
      </c>
      <c r="K206" s="168" t="s">
        <v>392</v>
      </c>
      <c r="L206" s="168" t="s">
        <v>392</v>
      </c>
      <c r="M206" s="168" t="s">
        <v>392</v>
      </c>
      <c r="N206" s="168" t="s">
        <v>392</v>
      </c>
      <c r="O206" s="168" t="s">
        <v>392</v>
      </c>
      <c r="P206" s="168" t="s">
        <v>392</v>
      </c>
      <c r="Q206" s="168" t="s">
        <v>392</v>
      </c>
      <c r="R206" s="168" t="s">
        <v>392</v>
      </c>
      <c r="S206" s="168" t="s">
        <v>392</v>
      </c>
      <c r="T206" s="168" t="s">
        <v>392</v>
      </c>
      <c r="U206" s="168">
        <v>585.70000000000005</v>
      </c>
      <c r="V206" s="168">
        <v>939.3</v>
      </c>
      <c r="W206" s="168">
        <v>12204.7</v>
      </c>
      <c r="X206" s="168">
        <v>42431.5</v>
      </c>
      <c r="Y206" s="168">
        <v>24741.8</v>
      </c>
      <c r="Z206" s="168">
        <v>13501.2</v>
      </c>
      <c r="AA206" s="168">
        <v>6544.5</v>
      </c>
      <c r="AB206" s="168">
        <v>18196.099999999999</v>
      </c>
      <c r="AC206" s="168">
        <v>17970.900000000001</v>
      </c>
      <c r="AD206" s="168">
        <v>28316.3</v>
      </c>
      <c r="AE206" s="168">
        <v>31639.5</v>
      </c>
      <c r="AF206" s="168">
        <v>46735.1</v>
      </c>
      <c r="AG206" s="168">
        <v>28166.3</v>
      </c>
      <c r="AH206" s="168">
        <v>53511</v>
      </c>
      <c r="AI206" s="168">
        <v>32986.400000000001</v>
      </c>
    </row>
    <row r="207" spans="1:35">
      <c r="A207" s="52">
        <v>34054000</v>
      </c>
      <c r="B207" s="52" t="s">
        <v>4312</v>
      </c>
      <c r="C207" s="451" t="s">
        <v>9</v>
      </c>
      <c r="D207" s="451" t="s">
        <v>3737</v>
      </c>
      <c r="E207" s="168" t="s">
        <v>392</v>
      </c>
      <c r="F207" s="168" t="s">
        <v>392</v>
      </c>
      <c r="G207" s="168" t="s">
        <v>392</v>
      </c>
      <c r="H207" s="168" t="s">
        <v>392</v>
      </c>
      <c r="I207" s="168" t="s">
        <v>392</v>
      </c>
      <c r="J207" s="168" t="s">
        <v>392</v>
      </c>
      <c r="K207" s="168" t="s">
        <v>392</v>
      </c>
      <c r="L207" s="168" t="s">
        <v>392</v>
      </c>
      <c r="M207" s="168" t="s">
        <v>392</v>
      </c>
      <c r="N207" s="168" t="s">
        <v>392</v>
      </c>
      <c r="O207" s="168" t="s">
        <v>392</v>
      </c>
      <c r="P207" s="168" t="s">
        <v>392</v>
      </c>
      <c r="Q207" s="168" t="s">
        <v>392</v>
      </c>
      <c r="R207" s="168" t="s">
        <v>392</v>
      </c>
      <c r="S207" s="168" t="s">
        <v>392</v>
      </c>
      <c r="T207" s="168" t="s">
        <v>392</v>
      </c>
      <c r="U207" s="168">
        <v>8442.2000000000007</v>
      </c>
      <c r="V207" s="168">
        <v>30751.5</v>
      </c>
      <c r="W207" s="168">
        <v>67935.5</v>
      </c>
      <c r="X207" s="168">
        <v>95236.5</v>
      </c>
      <c r="Y207" s="168">
        <v>72450.600000000006</v>
      </c>
      <c r="Z207" s="168">
        <v>51475.4</v>
      </c>
      <c r="AA207" s="168">
        <v>201847.6</v>
      </c>
      <c r="AB207" s="168">
        <v>128411.8</v>
      </c>
      <c r="AC207" s="168">
        <v>120494.2</v>
      </c>
      <c r="AD207" s="168">
        <v>324880.7</v>
      </c>
      <c r="AE207" s="168">
        <v>107495.4</v>
      </c>
      <c r="AF207" s="168">
        <v>117169.4</v>
      </c>
      <c r="AG207" s="168">
        <v>368945.6</v>
      </c>
      <c r="AH207" s="168">
        <v>282737</v>
      </c>
      <c r="AI207" s="168">
        <v>218888.6</v>
      </c>
    </row>
    <row r="208" spans="1:35">
      <c r="A208" s="52">
        <v>33030010</v>
      </c>
      <c r="B208" s="52" t="s">
        <v>4313</v>
      </c>
      <c r="C208" s="451" t="s">
        <v>9</v>
      </c>
      <c r="D208" s="451" t="s">
        <v>3735</v>
      </c>
      <c r="E208" s="451" t="s">
        <v>4052</v>
      </c>
      <c r="F208" s="168" t="s">
        <v>392</v>
      </c>
      <c r="G208" s="168" t="s">
        <v>392</v>
      </c>
      <c r="H208" s="168" t="s">
        <v>392</v>
      </c>
      <c r="I208" s="168" t="s">
        <v>392</v>
      </c>
      <c r="J208" s="168" t="s">
        <v>392</v>
      </c>
      <c r="K208" s="168" t="s">
        <v>392</v>
      </c>
      <c r="L208" s="168" t="s">
        <v>392</v>
      </c>
      <c r="M208" s="168" t="s">
        <v>392</v>
      </c>
      <c r="N208" s="168" t="s">
        <v>392</v>
      </c>
      <c r="O208" s="168" t="s">
        <v>392</v>
      </c>
      <c r="P208" s="168" t="s">
        <v>392</v>
      </c>
      <c r="Q208" s="168" t="s">
        <v>392</v>
      </c>
      <c r="R208" s="168" t="s">
        <v>392</v>
      </c>
      <c r="S208" s="168" t="s">
        <v>392</v>
      </c>
      <c r="T208" s="168" t="s">
        <v>392</v>
      </c>
      <c r="U208" s="168">
        <v>67861.3</v>
      </c>
      <c r="V208" s="168">
        <v>88401.4</v>
      </c>
      <c r="W208" s="168">
        <v>46784.800000000003</v>
      </c>
      <c r="X208" s="168">
        <v>14493.9</v>
      </c>
      <c r="Y208" s="168">
        <v>803.3</v>
      </c>
      <c r="Z208" s="168">
        <v>3733.5</v>
      </c>
      <c r="AA208" s="168">
        <v>7628.5</v>
      </c>
      <c r="AB208" s="168">
        <v>8477.2999999999993</v>
      </c>
      <c r="AC208" s="168">
        <v>15427.4</v>
      </c>
      <c r="AD208" s="168">
        <v>25833.5</v>
      </c>
      <c r="AE208" s="168">
        <v>61445.9</v>
      </c>
      <c r="AF208" s="168">
        <v>91699.4</v>
      </c>
      <c r="AG208" s="168">
        <v>140807.70000000001</v>
      </c>
      <c r="AH208" s="168">
        <v>220425.5</v>
      </c>
      <c r="AI208" s="168">
        <v>230533.6</v>
      </c>
    </row>
    <row r="209" spans="1:35">
      <c r="A209" s="52">
        <v>33030090</v>
      </c>
      <c r="B209" s="52" t="s">
        <v>4314</v>
      </c>
      <c r="C209" s="451" t="s">
        <v>9</v>
      </c>
      <c r="D209" s="451" t="s">
        <v>3735</v>
      </c>
      <c r="E209" s="451" t="s">
        <v>4052</v>
      </c>
      <c r="F209" s="168" t="s">
        <v>392</v>
      </c>
      <c r="G209" s="168" t="s">
        <v>392</v>
      </c>
      <c r="H209" s="168" t="s">
        <v>392</v>
      </c>
      <c r="I209" s="168" t="s">
        <v>392</v>
      </c>
      <c r="J209" s="168" t="s">
        <v>392</v>
      </c>
      <c r="K209" s="168" t="s">
        <v>392</v>
      </c>
      <c r="L209" s="168" t="s">
        <v>392</v>
      </c>
      <c r="M209" s="168" t="s">
        <v>392</v>
      </c>
      <c r="N209" s="168" t="s">
        <v>392</v>
      </c>
      <c r="O209" s="168" t="s">
        <v>392</v>
      </c>
      <c r="P209" s="168" t="s">
        <v>392</v>
      </c>
      <c r="Q209" s="168" t="s">
        <v>392</v>
      </c>
      <c r="R209" s="168" t="s">
        <v>392</v>
      </c>
      <c r="S209" s="168" t="s">
        <v>392</v>
      </c>
      <c r="T209" s="168" t="s">
        <v>392</v>
      </c>
      <c r="U209" s="168">
        <v>292134.59999999998</v>
      </c>
      <c r="V209" s="168">
        <v>282844.59999999998</v>
      </c>
      <c r="W209" s="168">
        <v>237388.3</v>
      </c>
      <c r="X209" s="168">
        <v>190897.4</v>
      </c>
      <c r="Y209" s="168">
        <v>395623.2</v>
      </c>
      <c r="Z209" s="168">
        <v>253091.4</v>
      </c>
      <c r="AA209" s="168">
        <v>285356.90000000002</v>
      </c>
      <c r="AB209" s="168">
        <v>346216.2</v>
      </c>
      <c r="AC209" s="168">
        <v>531000.69999999995</v>
      </c>
      <c r="AD209" s="168">
        <v>823481.2</v>
      </c>
      <c r="AE209" s="168">
        <v>902004</v>
      </c>
      <c r="AF209" s="168">
        <v>881440.7</v>
      </c>
      <c r="AG209" s="168">
        <v>1292652.7</v>
      </c>
      <c r="AH209" s="168">
        <v>1776034.7</v>
      </c>
      <c r="AI209" s="168">
        <v>1789646.3</v>
      </c>
    </row>
    <row r="210" spans="1:35">
      <c r="A210" s="52">
        <v>1521</v>
      </c>
      <c r="B210" s="52" t="s">
        <v>4343</v>
      </c>
      <c r="C210" s="451" t="s">
        <v>9</v>
      </c>
      <c r="D210" s="451" t="s">
        <v>3737</v>
      </c>
      <c r="E210" s="168" t="s">
        <v>392</v>
      </c>
      <c r="F210" s="168" t="s">
        <v>392</v>
      </c>
      <c r="G210" s="168" t="s">
        <v>392</v>
      </c>
      <c r="H210" s="168" t="s">
        <v>392</v>
      </c>
      <c r="I210" s="168" t="s">
        <v>392</v>
      </c>
      <c r="J210" s="168" t="s">
        <v>392</v>
      </c>
      <c r="K210" s="168" t="s">
        <v>392</v>
      </c>
      <c r="L210" s="168" t="s">
        <v>392</v>
      </c>
      <c r="M210" s="168" t="s">
        <v>392</v>
      </c>
      <c r="N210" s="168" t="s">
        <v>392</v>
      </c>
      <c r="O210" s="168" t="s">
        <v>392</v>
      </c>
      <c r="P210" s="168" t="s">
        <v>392</v>
      </c>
      <c r="Q210" s="168" t="s">
        <v>392</v>
      </c>
      <c r="R210" s="168" t="s">
        <v>392</v>
      </c>
      <c r="S210" s="168" t="s">
        <v>392</v>
      </c>
      <c r="T210" s="168" t="s">
        <v>392</v>
      </c>
      <c r="U210" s="168">
        <v>0</v>
      </c>
      <c r="V210" s="168">
        <v>0</v>
      </c>
      <c r="W210" s="168">
        <v>0</v>
      </c>
      <c r="X210" s="168">
        <v>0</v>
      </c>
      <c r="Y210" s="168">
        <v>0</v>
      </c>
      <c r="Z210" s="168">
        <v>0</v>
      </c>
      <c r="AA210" s="168">
        <v>0</v>
      </c>
      <c r="AB210" s="168">
        <v>0</v>
      </c>
      <c r="AC210" s="168">
        <v>0</v>
      </c>
      <c r="AD210" s="168">
        <v>0</v>
      </c>
      <c r="AE210" s="168">
        <v>0</v>
      </c>
      <c r="AF210" s="168">
        <v>0</v>
      </c>
      <c r="AG210" s="168">
        <v>0</v>
      </c>
      <c r="AH210" s="168">
        <v>0</v>
      </c>
      <c r="AI210" s="168">
        <v>0</v>
      </c>
    </row>
    <row r="211" spans="1:35">
      <c r="A211" s="52">
        <v>3808</v>
      </c>
      <c r="B211" s="52" t="s">
        <v>4344</v>
      </c>
      <c r="C211" s="451" t="s">
        <v>9</v>
      </c>
      <c r="D211" s="451" t="s">
        <v>3738</v>
      </c>
      <c r="E211" s="168" t="s">
        <v>392</v>
      </c>
      <c r="F211" s="168" t="s">
        <v>392</v>
      </c>
      <c r="G211" s="168" t="s">
        <v>392</v>
      </c>
      <c r="H211" s="168" t="s">
        <v>392</v>
      </c>
      <c r="I211" s="168" t="s">
        <v>392</v>
      </c>
      <c r="J211" s="168" t="s">
        <v>392</v>
      </c>
      <c r="K211" s="168" t="s">
        <v>392</v>
      </c>
      <c r="L211" s="168" t="s">
        <v>392</v>
      </c>
      <c r="M211" s="168" t="s">
        <v>392</v>
      </c>
      <c r="N211" s="168" t="s">
        <v>392</v>
      </c>
      <c r="O211" s="168" t="s">
        <v>392</v>
      </c>
      <c r="P211" s="168" t="s">
        <v>392</v>
      </c>
      <c r="Q211" s="168" t="s">
        <v>392</v>
      </c>
      <c r="R211" s="168" t="s">
        <v>392</v>
      </c>
      <c r="S211" s="168" t="s">
        <v>392</v>
      </c>
      <c r="T211" s="168" t="s">
        <v>392</v>
      </c>
      <c r="U211" s="168">
        <v>480232.50000000006</v>
      </c>
      <c r="V211" s="168">
        <v>1114924.0999999996</v>
      </c>
      <c r="W211" s="168">
        <v>2046657.3</v>
      </c>
      <c r="X211" s="168">
        <v>2242072.5</v>
      </c>
      <c r="Y211" s="168">
        <v>2028203.4999999998</v>
      </c>
      <c r="Z211" s="168">
        <v>2379245.4999999995</v>
      </c>
      <c r="AA211" s="168">
        <v>2560480.2999999998</v>
      </c>
      <c r="AB211" s="168">
        <v>2258828.7999999998</v>
      </c>
      <c r="AC211" s="168">
        <v>3437867.2</v>
      </c>
      <c r="AD211" s="168">
        <v>3780823.8</v>
      </c>
      <c r="AE211" s="168">
        <v>3453652.6</v>
      </c>
      <c r="AF211" s="168">
        <v>3856097.5</v>
      </c>
      <c r="AG211" s="168">
        <v>4280949.4000000004</v>
      </c>
      <c r="AH211" s="168">
        <v>4046905.5</v>
      </c>
      <c r="AI211" s="168">
        <v>4069791.1999999993</v>
      </c>
    </row>
    <row r="212" spans="1:35">
      <c r="A212" s="52">
        <v>3210</v>
      </c>
      <c r="B212" s="52" t="s">
        <v>4345</v>
      </c>
      <c r="C212" s="451" t="s">
        <v>9</v>
      </c>
      <c r="D212" s="451" t="s">
        <v>3738</v>
      </c>
      <c r="E212" s="168" t="s">
        <v>392</v>
      </c>
      <c r="F212" s="168" t="s">
        <v>392</v>
      </c>
      <c r="G212" s="168" t="s">
        <v>392</v>
      </c>
      <c r="H212" s="168" t="s">
        <v>392</v>
      </c>
      <c r="I212" s="168" t="s">
        <v>392</v>
      </c>
      <c r="J212" s="168" t="s">
        <v>392</v>
      </c>
      <c r="K212" s="168" t="s">
        <v>392</v>
      </c>
      <c r="L212" s="168" t="s">
        <v>392</v>
      </c>
      <c r="M212" s="168" t="s">
        <v>392</v>
      </c>
      <c r="N212" s="168" t="s">
        <v>392</v>
      </c>
      <c r="O212" s="168" t="s">
        <v>392</v>
      </c>
      <c r="P212" s="168" t="s">
        <v>392</v>
      </c>
      <c r="Q212" s="168" t="s">
        <v>392</v>
      </c>
      <c r="R212" s="168" t="s">
        <v>392</v>
      </c>
      <c r="S212" s="168" t="s">
        <v>392</v>
      </c>
      <c r="T212" s="168" t="s">
        <v>392</v>
      </c>
      <c r="U212" s="168">
        <v>0</v>
      </c>
      <c r="V212" s="168">
        <v>0</v>
      </c>
      <c r="W212" s="168">
        <v>0</v>
      </c>
      <c r="X212" s="168">
        <v>0</v>
      </c>
      <c r="Y212" s="168">
        <v>0</v>
      </c>
      <c r="Z212" s="168">
        <v>0</v>
      </c>
      <c r="AA212" s="168">
        <v>0</v>
      </c>
      <c r="AB212" s="168">
        <v>0</v>
      </c>
      <c r="AC212" s="168">
        <v>0</v>
      </c>
      <c r="AD212" s="168">
        <v>0</v>
      </c>
      <c r="AE212" s="168">
        <v>0</v>
      </c>
      <c r="AF212" s="168">
        <v>0</v>
      </c>
      <c r="AG212" s="168">
        <v>0</v>
      </c>
      <c r="AH212" s="168">
        <v>0</v>
      </c>
      <c r="AI212" s="168">
        <v>0</v>
      </c>
    </row>
    <row r="213" spans="1:35">
      <c r="A213" s="52">
        <v>3214</v>
      </c>
      <c r="B213" s="52" t="s">
        <v>4346</v>
      </c>
      <c r="C213" s="451" t="s">
        <v>9</v>
      </c>
      <c r="D213" s="451" t="s">
        <v>3738</v>
      </c>
      <c r="E213" s="168" t="s">
        <v>392</v>
      </c>
      <c r="F213" s="168" t="s">
        <v>392</v>
      </c>
      <c r="G213" s="168" t="s">
        <v>392</v>
      </c>
      <c r="H213" s="168" t="s">
        <v>392</v>
      </c>
      <c r="I213" s="168" t="s">
        <v>392</v>
      </c>
      <c r="J213" s="168" t="s">
        <v>392</v>
      </c>
      <c r="K213" s="168" t="s">
        <v>392</v>
      </c>
      <c r="L213" s="168" t="s">
        <v>392</v>
      </c>
      <c r="M213" s="168" t="s">
        <v>392</v>
      </c>
      <c r="N213" s="168" t="s">
        <v>392</v>
      </c>
      <c r="O213" s="168" t="s">
        <v>392</v>
      </c>
      <c r="P213" s="168" t="s">
        <v>392</v>
      </c>
      <c r="Q213" s="168" t="s">
        <v>392</v>
      </c>
      <c r="R213" s="168" t="s">
        <v>392</v>
      </c>
      <c r="S213" s="168" t="s">
        <v>392</v>
      </c>
      <c r="T213" s="168" t="s">
        <v>392</v>
      </c>
      <c r="U213" s="168">
        <v>0</v>
      </c>
      <c r="V213" s="168">
        <v>0</v>
      </c>
      <c r="W213" s="168">
        <v>0</v>
      </c>
      <c r="X213" s="168">
        <v>0</v>
      </c>
      <c r="Y213" s="168">
        <v>0</v>
      </c>
      <c r="Z213" s="168">
        <v>0</v>
      </c>
      <c r="AA213" s="168">
        <v>0</v>
      </c>
      <c r="AB213" s="168">
        <v>0</v>
      </c>
      <c r="AC213" s="168">
        <v>0</v>
      </c>
      <c r="AD213" s="168">
        <v>0</v>
      </c>
      <c r="AE213" s="168">
        <v>0</v>
      </c>
      <c r="AF213" s="168">
        <v>0</v>
      </c>
      <c r="AG213" s="168">
        <v>0</v>
      </c>
      <c r="AH213" s="168">
        <v>0</v>
      </c>
      <c r="AI213" s="168">
        <v>0</v>
      </c>
    </row>
    <row r="214" spans="1:35">
      <c r="A214" s="52">
        <v>1520</v>
      </c>
      <c r="B214" s="52" t="s">
        <v>4347</v>
      </c>
      <c r="C214" s="451" t="s">
        <v>9</v>
      </c>
      <c r="D214" s="451" t="s">
        <v>3738</v>
      </c>
      <c r="E214" s="168" t="s">
        <v>392</v>
      </c>
      <c r="F214" s="168" t="s">
        <v>392</v>
      </c>
      <c r="G214" s="168" t="s">
        <v>392</v>
      </c>
      <c r="H214" s="168" t="s">
        <v>392</v>
      </c>
      <c r="I214" s="168" t="s">
        <v>392</v>
      </c>
      <c r="J214" s="168" t="s">
        <v>392</v>
      </c>
      <c r="K214" s="168" t="s">
        <v>392</v>
      </c>
      <c r="L214" s="168" t="s">
        <v>392</v>
      </c>
      <c r="M214" s="168" t="s">
        <v>392</v>
      </c>
      <c r="N214" s="168" t="s">
        <v>392</v>
      </c>
      <c r="O214" s="168" t="s">
        <v>392</v>
      </c>
      <c r="P214" s="168" t="s">
        <v>392</v>
      </c>
      <c r="Q214" s="168" t="s">
        <v>392</v>
      </c>
      <c r="R214" s="168" t="s">
        <v>392</v>
      </c>
      <c r="S214" s="168" t="s">
        <v>392</v>
      </c>
      <c r="T214" s="168" t="s">
        <v>392</v>
      </c>
      <c r="U214" s="168">
        <v>0</v>
      </c>
      <c r="V214" s="168">
        <v>0</v>
      </c>
      <c r="W214" s="168">
        <v>0</v>
      </c>
      <c r="X214" s="168">
        <v>0</v>
      </c>
      <c r="Y214" s="168">
        <v>0</v>
      </c>
      <c r="Z214" s="168">
        <v>0</v>
      </c>
      <c r="AA214" s="168">
        <v>0</v>
      </c>
      <c r="AB214" s="168">
        <v>0</v>
      </c>
      <c r="AC214" s="168">
        <v>0</v>
      </c>
      <c r="AD214" s="168">
        <v>0</v>
      </c>
      <c r="AE214" s="168">
        <v>0</v>
      </c>
      <c r="AF214" s="168">
        <v>0</v>
      </c>
      <c r="AG214" s="168">
        <v>0</v>
      </c>
      <c r="AH214" s="168">
        <v>0</v>
      </c>
      <c r="AI214" s="168">
        <v>0</v>
      </c>
    </row>
    <row r="215" spans="1:35">
      <c r="A215" s="52">
        <v>3402</v>
      </c>
      <c r="B215" s="52" t="s">
        <v>4348</v>
      </c>
      <c r="C215" s="451" t="s">
        <v>9</v>
      </c>
      <c r="D215" s="451" t="s">
        <v>3735</v>
      </c>
      <c r="E215" s="451" t="s">
        <v>4052</v>
      </c>
      <c r="F215" s="168" t="s">
        <v>392</v>
      </c>
      <c r="G215" s="168" t="s">
        <v>392</v>
      </c>
      <c r="H215" s="168" t="s">
        <v>392</v>
      </c>
      <c r="I215" s="168" t="s">
        <v>392</v>
      </c>
      <c r="J215" s="168" t="s">
        <v>392</v>
      </c>
      <c r="K215" s="168" t="s">
        <v>392</v>
      </c>
      <c r="L215" s="168" t="s">
        <v>392</v>
      </c>
      <c r="M215" s="168" t="s">
        <v>392</v>
      </c>
      <c r="N215" s="168" t="s">
        <v>392</v>
      </c>
      <c r="O215" s="168" t="s">
        <v>392</v>
      </c>
      <c r="P215" s="168" t="s">
        <v>392</v>
      </c>
      <c r="Q215" s="168" t="s">
        <v>392</v>
      </c>
      <c r="R215" s="168" t="s">
        <v>392</v>
      </c>
      <c r="S215" s="168" t="s">
        <v>392</v>
      </c>
      <c r="T215" s="168" t="s">
        <v>392</v>
      </c>
      <c r="U215" s="168">
        <v>6497138.4000000004</v>
      </c>
      <c r="V215" s="168">
        <v>6908717.5999999996</v>
      </c>
      <c r="W215" s="168">
        <v>7220595.9000000004</v>
      </c>
      <c r="X215" s="168">
        <v>7849014.7999999998</v>
      </c>
      <c r="Y215" s="168">
        <v>8906619.6000000015</v>
      </c>
      <c r="Z215" s="168">
        <v>11377732.5</v>
      </c>
      <c r="AA215" s="168">
        <v>12508503.199999999</v>
      </c>
      <c r="AB215" s="168">
        <v>16422941.899999999</v>
      </c>
      <c r="AC215" s="168">
        <v>22231501.800000001</v>
      </c>
      <c r="AD215" s="168">
        <v>21553278.300000001</v>
      </c>
      <c r="AE215" s="168">
        <v>19455400.699999999</v>
      </c>
      <c r="AF215" s="168">
        <v>19347170.100000001</v>
      </c>
      <c r="AG215" s="168">
        <v>21684769.899999999</v>
      </c>
      <c r="AH215" s="168">
        <v>20359129.299999997</v>
      </c>
      <c r="AI215" s="168">
        <v>22773708.699999999</v>
      </c>
    </row>
    <row r="216" spans="1:35">
      <c r="A216" s="52">
        <v>3401</v>
      </c>
      <c r="B216" s="52" t="s">
        <v>4349</v>
      </c>
      <c r="C216" s="451" t="s">
        <v>9</v>
      </c>
      <c r="D216" s="451" t="s">
        <v>3735</v>
      </c>
      <c r="E216" s="451" t="s">
        <v>4052</v>
      </c>
      <c r="F216" s="168" t="s">
        <v>392</v>
      </c>
      <c r="G216" s="168" t="s">
        <v>392</v>
      </c>
      <c r="H216" s="168" t="s">
        <v>392</v>
      </c>
      <c r="I216" s="168" t="s">
        <v>392</v>
      </c>
      <c r="J216" s="168" t="s">
        <v>392</v>
      </c>
      <c r="K216" s="168" t="s">
        <v>392</v>
      </c>
      <c r="L216" s="168" t="s">
        <v>392</v>
      </c>
      <c r="M216" s="168" t="s">
        <v>392</v>
      </c>
      <c r="N216" s="168" t="s">
        <v>392</v>
      </c>
      <c r="O216" s="168" t="s">
        <v>392</v>
      </c>
      <c r="P216" s="168" t="s">
        <v>392</v>
      </c>
      <c r="Q216" s="168" t="s">
        <v>392</v>
      </c>
      <c r="R216" s="168" t="s">
        <v>392</v>
      </c>
      <c r="S216" s="168" t="s">
        <v>392</v>
      </c>
      <c r="T216" s="168" t="s">
        <v>392</v>
      </c>
      <c r="U216" s="168">
        <v>2138730.2999999998</v>
      </c>
      <c r="V216" s="168">
        <v>2450925.4000000004</v>
      </c>
      <c r="W216" s="168">
        <v>2684414.5</v>
      </c>
      <c r="X216" s="168">
        <v>2774095.1</v>
      </c>
      <c r="Y216" s="168">
        <v>2815916.5999999996</v>
      </c>
      <c r="Z216" s="168">
        <v>3204198.3999999999</v>
      </c>
      <c r="AA216" s="168">
        <v>3168515.6</v>
      </c>
      <c r="AB216" s="168">
        <v>3460153.3</v>
      </c>
      <c r="AC216" s="168">
        <v>4955434.3</v>
      </c>
      <c r="AD216" s="168">
        <v>3815981.4999999995</v>
      </c>
      <c r="AE216" s="168">
        <v>3384463.8000000003</v>
      </c>
      <c r="AF216" s="168">
        <v>4158247.1</v>
      </c>
      <c r="AG216" s="168">
        <v>4645972.5</v>
      </c>
      <c r="AH216" s="168">
        <v>4505603.8999999994</v>
      </c>
      <c r="AI216" s="168">
        <v>3751074.2</v>
      </c>
    </row>
    <row r="217" spans="1:35">
      <c r="A217" s="52">
        <v>33041000</v>
      </c>
      <c r="B217" s="52" t="s">
        <v>4315</v>
      </c>
      <c r="C217" s="451" t="s">
        <v>9</v>
      </c>
      <c r="D217" s="451" t="s">
        <v>3735</v>
      </c>
      <c r="E217" s="451" t="s">
        <v>4052</v>
      </c>
      <c r="F217" s="168" t="s">
        <v>392</v>
      </c>
      <c r="G217" s="168" t="s">
        <v>392</v>
      </c>
      <c r="H217" s="168" t="s">
        <v>392</v>
      </c>
      <c r="I217" s="168" t="s">
        <v>392</v>
      </c>
      <c r="J217" s="168" t="s">
        <v>392</v>
      </c>
      <c r="K217" s="168" t="s">
        <v>392</v>
      </c>
      <c r="L217" s="168" t="s">
        <v>392</v>
      </c>
      <c r="M217" s="168" t="s">
        <v>392</v>
      </c>
      <c r="N217" s="168" t="s">
        <v>392</v>
      </c>
      <c r="O217" s="168" t="s">
        <v>392</v>
      </c>
      <c r="P217" s="168" t="s">
        <v>392</v>
      </c>
      <c r="Q217" s="168" t="s">
        <v>392</v>
      </c>
      <c r="R217" s="168" t="s">
        <v>392</v>
      </c>
      <c r="S217" s="168" t="s">
        <v>392</v>
      </c>
      <c r="T217" s="168" t="s">
        <v>392</v>
      </c>
      <c r="U217" s="168">
        <v>30106.6</v>
      </c>
      <c r="V217" s="168">
        <v>26426.5</v>
      </c>
      <c r="W217" s="168">
        <v>33172.5</v>
      </c>
      <c r="X217" s="168">
        <v>20138.5</v>
      </c>
      <c r="Y217" s="168">
        <v>53867.7</v>
      </c>
      <c r="Z217" s="168">
        <v>39350.400000000001</v>
      </c>
      <c r="AA217" s="168">
        <v>89572.9</v>
      </c>
      <c r="AB217" s="168">
        <v>52731.7</v>
      </c>
      <c r="AC217" s="168">
        <v>71481.5</v>
      </c>
      <c r="AD217" s="168">
        <v>80668.100000000006</v>
      </c>
      <c r="AE217" s="168">
        <v>92917.6</v>
      </c>
      <c r="AF217" s="168">
        <v>121941.6</v>
      </c>
      <c r="AG217" s="168">
        <v>168717.5</v>
      </c>
      <c r="AH217" s="168">
        <v>165314.29999999999</v>
      </c>
      <c r="AI217" s="168">
        <v>160444.70000000001</v>
      </c>
    </row>
    <row r="218" spans="1:35">
      <c r="A218" s="52">
        <v>33043000</v>
      </c>
      <c r="B218" s="52" t="s">
        <v>4316</v>
      </c>
      <c r="C218" s="451" t="s">
        <v>9</v>
      </c>
      <c r="D218" s="451" t="s">
        <v>3735</v>
      </c>
      <c r="E218" s="451" t="s">
        <v>4052</v>
      </c>
      <c r="F218" s="168" t="s">
        <v>392</v>
      </c>
      <c r="G218" s="168" t="s">
        <v>392</v>
      </c>
      <c r="H218" s="168" t="s">
        <v>392</v>
      </c>
      <c r="I218" s="168" t="s">
        <v>392</v>
      </c>
      <c r="J218" s="168" t="s">
        <v>392</v>
      </c>
      <c r="K218" s="168" t="s">
        <v>392</v>
      </c>
      <c r="L218" s="168" t="s">
        <v>392</v>
      </c>
      <c r="M218" s="168" t="s">
        <v>392</v>
      </c>
      <c r="N218" s="168" t="s">
        <v>392</v>
      </c>
      <c r="O218" s="168" t="s">
        <v>392</v>
      </c>
      <c r="P218" s="168" t="s">
        <v>392</v>
      </c>
      <c r="Q218" s="168" t="s">
        <v>392</v>
      </c>
      <c r="R218" s="168" t="s">
        <v>392</v>
      </c>
      <c r="S218" s="168" t="s">
        <v>392</v>
      </c>
      <c r="T218" s="168" t="s">
        <v>392</v>
      </c>
      <c r="U218" s="168">
        <v>98807.5</v>
      </c>
      <c r="V218" s="168">
        <v>139263.6</v>
      </c>
      <c r="W218" s="168">
        <v>175524.3</v>
      </c>
      <c r="X218" s="168">
        <v>130383.6</v>
      </c>
      <c r="Y218" s="168">
        <v>182734.9</v>
      </c>
      <c r="Z218" s="168">
        <v>208950.9</v>
      </c>
      <c r="AA218" s="168">
        <v>212166.9</v>
      </c>
      <c r="AB218" s="168">
        <v>141523.70000000001</v>
      </c>
      <c r="AC218" s="168">
        <v>145403.29999999999</v>
      </c>
      <c r="AD218" s="168">
        <v>113300.8</v>
      </c>
      <c r="AE218" s="168">
        <v>121001.3</v>
      </c>
      <c r="AF218" s="168">
        <v>171264.9</v>
      </c>
      <c r="AG218" s="168">
        <v>234078.5</v>
      </c>
      <c r="AH218" s="168">
        <v>225738.3</v>
      </c>
      <c r="AI218" s="168">
        <v>210283</v>
      </c>
    </row>
    <row r="219" spans="1:35">
      <c r="A219" s="52">
        <v>33049900</v>
      </c>
      <c r="B219" s="52" t="s">
        <v>4350</v>
      </c>
      <c r="C219" s="451" t="s">
        <v>9</v>
      </c>
      <c r="D219" s="451" t="s">
        <v>3735</v>
      </c>
      <c r="E219" s="451" t="s">
        <v>4052</v>
      </c>
      <c r="F219" s="168" t="s">
        <v>392</v>
      </c>
      <c r="G219" s="168" t="s">
        <v>392</v>
      </c>
      <c r="H219" s="168" t="s">
        <v>392</v>
      </c>
      <c r="I219" s="168" t="s">
        <v>392</v>
      </c>
      <c r="J219" s="168" t="s">
        <v>392</v>
      </c>
      <c r="K219" s="168" t="s">
        <v>392</v>
      </c>
      <c r="L219" s="168" t="s">
        <v>392</v>
      </c>
      <c r="M219" s="168" t="s">
        <v>392</v>
      </c>
      <c r="N219" s="168" t="s">
        <v>392</v>
      </c>
      <c r="O219" s="168" t="s">
        <v>392</v>
      </c>
      <c r="P219" s="168" t="s">
        <v>392</v>
      </c>
      <c r="Q219" s="168" t="s">
        <v>392</v>
      </c>
      <c r="R219" s="168" t="s">
        <v>392</v>
      </c>
      <c r="S219" s="168" t="s">
        <v>392</v>
      </c>
      <c r="T219" s="168" t="s">
        <v>392</v>
      </c>
      <c r="U219" s="168">
        <v>1716505.6000000001</v>
      </c>
      <c r="V219" s="168">
        <v>793543.1</v>
      </c>
      <c r="W219" s="168">
        <v>884613.7</v>
      </c>
      <c r="X219" s="168">
        <v>837437.8</v>
      </c>
      <c r="Y219" s="168">
        <v>855954.8</v>
      </c>
      <c r="Z219" s="168">
        <v>1136026.1000000001</v>
      </c>
      <c r="AA219" s="168">
        <v>1281860.8</v>
      </c>
      <c r="AB219" s="168">
        <v>1435264.8</v>
      </c>
      <c r="AC219" s="168">
        <v>1846274</v>
      </c>
      <c r="AD219" s="168">
        <v>1946604.7</v>
      </c>
      <c r="AE219" s="168">
        <v>2126295.1</v>
      </c>
      <c r="AF219" s="168">
        <v>2701939.5</v>
      </c>
      <c r="AG219" s="168">
        <v>4392971.7</v>
      </c>
      <c r="AH219" s="168">
        <v>3749764.2</v>
      </c>
      <c r="AI219" s="168">
        <v>3872191.3</v>
      </c>
    </row>
    <row r="220" spans="1:35">
      <c r="A220" s="52">
        <v>33051000</v>
      </c>
      <c r="B220" s="52" t="s">
        <v>4319</v>
      </c>
      <c r="C220" s="451" t="s">
        <v>9</v>
      </c>
      <c r="D220" s="451" t="s">
        <v>3735</v>
      </c>
      <c r="E220" s="451" t="s">
        <v>4052</v>
      </c>
      <c r="F220" s="168" t="s">
        <v>392</v>
      </c>
      <c r="G220" s="168" t="s">
        <v>392</v>
      </c>
      <c r="H220" s="168" t="s">
        <v>392</v>
      </c>
      <c r="I220" s="168" t="s">
        <v>392</v>
      </c>
      <c r="J220" s="168" t="s">
        <v>392</v>
      </c>
      <c r="K220" s="168" t="s">
        <v>392</v>
      </c>
      <c r="L220" s="168" t="s">
        <v>392</v>
      </c>
      <c r="M220" s="168" t="s">
        <v>392</v>
      </c>
      <c r="N220" s="168" t="s">
        <v>392</v>
      </c>
      <c r="O220" s="168" t="s">
        <v>392</v>
      </c>
      <c r="P220" s="168" t="s">
        <v>392</v>
      </c>
      <c r="Q220" s="168" t="s">
        <v>392</v>
      </c>
      <c r="R220" s="168" t="s">
        <v>392</v>
      </c>
      <c r="S220" s="168" t="s">
        <v>392</v>
      </c>
      <c r="T220" s="168" t="s">
        <v>392</v>
      </c>
      <c r="U220" s="168">
        <v>725133.2</v>
      </c>
      <c r="V220" s="168">
        <v>530999.1</v>
      </c>
      <c r="W220" s="168">
        <v>448550.1</v>
      </c>
      <c r="X220" s="168">
        <v>525257.80000000005</v>
      </c>
      <c r="Y220" s="168">
        <v>701225.1</v>
      </c>
      <c r="Z220" s="168">
        <v>704224.7</v>
      </c>
      <c r="AA220" s="168">
        <v>817283.4</v>
      </c>
      <c r="AB220" s="168">
        <v>990931.8</v>
      </c>
      <c r="AC220" s="168">
        <v>1111153.8999999999</v>
      </c>
      <c r="AD220" s="168">
        <v>1386350.5</v>
      </c>
      <c r="AE220" s="168">
        <v>1114703.1000000001</v>
      </c>
      <c r="AF220" s="168">
        <v>1293813.3</v>
      </c>
      <c r="AG220" s="168">
        <v>1722067</v>
      </c>
      <c r="AH220" s="168">
        <v>1967616.7</v>
      </c>
      <c r="AI220" s="168">
        <v>1742632.1</v>
      </c>
    </row>
    <row r="221" spans="1:35">
      <c r="A221" s="52">
        <v>33053000</v>
      </c>
      <c r="B221" s="52" t="s">
        <v>4321</v>
      </c>
      <c r="C221" s="451" t="s">
        <v>9</v>
      </c>
      <c r="D221" s="451" t="s">
        <v>3735</v>
      </c>
      <c r="E221" s="451" t="s">
        <v>4051</v>
      </c>
      <c r="F221" s="168" t="s">
        <v>392</v>
      </c>
      <c r="G221" s="168" t="s">
        <v>392</v>
      </c>
      <c r="H221" s="168" t="s">
        <v>392</v>
      </c>
      <c r="I221" s="168" t="s">
        <v>392</v>
      </c>
      <c r="J221" s="168" t="s">
        <v>392</v>
      </c>
      <c r="K221" s="168" t="s">
        <v>392</v>
      </c>
      <c r="L221" s="168" t="s">
        <v>392</v>
      </c>
      <c r="M221" s="168" t="s">
        <v>392</v>
      </c>
      <c r="N221" s="168" t="s">
        <v>392</v>
      </c>
      <c r="O221" s="168" t="s">
        <v>392</v>
      </c>
      <c r="P221" s="168" t="s">
        <v>392</v>
      </c>
      <c r="Q221" s="168" t="s">
        <v>392</v>
      </c>
      <c r="R221" s="168" t="s">
        <v>392</v>
      </c>
      <c r="S221" s="168" t="s">
        <v>392</v>
      </c>
      <c r="T221" s="168" t="s">
        <v>392</v>
      </c>
      <c r="U221" s="168">
        <v>303308.90000000002</v>
      </c>
      <c r="V221" s="168">
        <v>265598.8</v>
      </c>
      <c r="W221" s="168">
        <v>354861</v>
      </c>
      <c r="X221" s="168">
        <v>214859.2</v>
      </c>
      <c r="Y221" s="168">
        <v>259603.6</v>
      </c>
      <c r="Z221" s="168">
        <v>215026.3</v>
      </c>
      <c r="AA221" s="168">
        <v>321458.59999999998</v>
      </c>
      <c r="AB221" s="168">
        <v>299488.7</v>
      </c>
      <c r="AC221" s="168">
        <v>273558.09999999998</v>
      </c>
      <c r="AD221" s="168">
        <v>425058.4</v>
      </c>
      <c r="AE221" s="168">
        <v>370399.3</v>
      </c>
      <c r="AF221" s="168">
        <v>337359.8</v>
      </c>
      <c r="AG221" s="168">
        <v>342213.8</v>
      </c>
      <c r="AH221" s="168">
        <v>348546.9</v>
      </c>
      <c r="AI221" s="168">
        <v>426982.1</v>
      </c>
    </row>
    <row r="222" spans="1:35">
      <c r="A222" s="52">
        <v>33059000</v>
      </c>
      <c r="B222" s="52" t="s">
        <v>4351</v>
      </c>
      <c r="C222" s="451" t="s">
        <v>9</v>
      </c>
      <c r="D222" s="451" t="s">
        <v>3735</v>
      </c>
      <c r="E222" s="451" t="s">
        <v>4052</v>
      </c>
      <c r="F222" s="168" t="s">
        <v>392</v>
      </c>
      <c r="G222" s="168" t="s">
        <v>392</v>
      </c>
      <c r="H222" s="168" t="s">
        <v>392</v>
      </c>
      <c r="I222" s="168" t="s">
        <v>392</v>
      </c>
      <c r="J222" s="168" t="s">
        <v>392</v>
      </c>
      <c r="K222" s="168" t="s">
        <v>392</v>
      </c>
      <c r="L222" s="168" t="s">
        <v>392</v>
      </c>
      <c r="M222" s="168" t="s">
        <v>392</v>
      </c>
      <c r="N222" s="168" t="s">
        <v>392</v>
      </c>
      <c r="O222" s="168" t="s">
        <v>392</v>
      </c>
      <c r="P222" s="168" t="s">
        <v>392</v>
      </c>
      <c r="Q222" s="168" t="s">
        <v>392</v>
      </c>
      <c r="R222" s="168" t="s">
        <v>392</v>
      </c>
      <c r="S222" s="168" t="s">
        <v>392</v>
      </c>
      <c r="T222" s="168" t="s">
        <v>392</v>
      </c>
      <c r="U222" s="168">
        <v>0</v>
      </c>
      <c r="V222" s="168">
        <v>0</v>
      </c>
      <c r="W222" s="168">
        <v>0</v>
      </c>
      <c r="X222" s="168">
        <v>0</v>
      </c>
      <c r="Y222" s="168">
        <v>0</v>
      </c>
      <c r="Z222" s="168">
        <v>757136</v>
      </c>
      <c r="AA222" s="168">
        <v>905181.8</v>
      </c>
      <c r="AB222" s="168">
        <v>1183918.5</v>
      </c>
      <c r="AC222" s="168">
        <v>1460682.1</v>
      </c>
      <c r="AD222" s="168">
        <v>1753718.2</v>
      </c>
      <c r="AE222" s="168">
        <v>1596814.4</v>
      </c>
      <c r="AF222" s="168">
        <v>2282487.4</v>
      </c>
      <c r="AG222" s="168">
        <v>2690811.7</v>
      </c>
      <c r="AH222" s="168">
        <v>3117739.4</v>
      </c>
      <c r="AI222" s="168">
        <v>2546053.2000000002</v>
      </c>
    </row>
    <row r="223" spans="1:35">
      <c r="A223" s="52">
        <v>33059010</v>
      </c>
      <c r="B223" s="52" t="s">
        <v>4352</v>
      </c>
      <c r="C223" s="451" t="s">
        <v>9</v>
      </c>
      <c r="D223" s="451" t="s">
        <v>3735</v>
      </c>
      <c r="E223" s="451" t="s">
        <v>4052</v>
      </c>
      <c r="F223" s="168" t="s">
        <v>392</v>
      </c>
      <c r="G223" s="168" t="s">
        <v>392</v>
      </c>
      <c r="H223" s="168" t="s">
        <v>392</v>
      </c>
      <c r="I223" s="168" t="s">
        <v>392</v>
      </c>
      <c r="J223" s="168" t="s">
        <v>392</v>
      </c>
      <c r="K223" s="168" t="s">
        <v>392</v>
      </c>
      <c r="L223" s="168" t="s">
        <v>392</v>
      </c>
      <c r="M223" s="168" t="s">
        <v>392</v>
      </c>
      <c r="N223" s="168" t="s">
        <v>392</v>
      </c>
      <c r="O223" s="168" t="s">
        <v>392</v>
      </c>
      <c r="P223" s="168" t="s">
        <v>392</v>
      </c>
      <c r="Q223" s="168" t="s">
        <v>392</v>
      </c>
      <c r="R223" s="168" t="s">
        <v>392</v>
      </c>
      <c r="S223" s="168" t="s">
        <v>392</v>
      </c>
      <c r="T223" s="168" t="s">
        <v>392</v>
      </c>
      <c r="U223" s="168">
        <v>20187</v>
      </c>
      <c r="V223" s="168">
        <v>19044.599999999999</v>
      </c>
      <c r="W223" s="168">
        <v>30898.1</v>
      </c>
      <c r="X223" s="168">
        <v>64842.6</v>
      </c>
      <c r="Y223" s="168">
        <v>59061.3</v>
      </c>
      <c r="Z223" s="168">
        <v>0</v>
      </c>
      <c r="AA223" s="168">
        <v>0</v>
      </c>
      <c r="AB223" s="168">
        <v>0</v>
      </c>
      <c r="AC223" s="168">
        <v>0</v>
      </c>
      <c r="AD223" s="168">
        <v>0</v>
      </c>
      <c r="AE223" s="168">
        <v>0</v>
      </c>
      <c r="AF223" s="168">
        <v>0</v>
      </c>
      <c r="AG223" s="168">
        <v>0</v>
      </c>
      <c r="AH223" s="168">
        <v>0</v>
      </c>
      <c r="AI223" s="168">
        <v>0</v>
      </c>
    </row>
    <row r="224" spans="1:35">
      <c r="A224" s="52">
        <v>33059090</v>
      </c>
      <c r="B224" s="52" t="s">
        <v>4351</v>
      </c>
      <c r="C224" s="451" t="s">
        <v>9</v>
      </c>
      <c r="D224" s="451" t="s">
        <v>3735</v>
      </c>
      <c r="E224" s="451" t="s">
        <v>4052</v>
      </c>
      <c r="F224" s="168" t="s">
        <v>392</v>
      </c>
      <c r="G224" s="168" t="s">
        <v>392</v>
      </c>
      <c r="H224" s="168" t="s">
        <v>392</v>
      </c>
      <c r="I224" s="168" t="s">
        <v>392</v>
      </c>
      <c r="J224" s="168" t="s">
        <v>392</v>
      </c>
      <c r="K224" s="168" t="s">
        <v>392</v>
      </c>
      <c r="L224" s="168" t="s">
        <v>392</v>
      </c>
      <c r="M224" s="168" t="s">
        <v>392</v>
      </c>
      <c r="N224" s="168" t="s">
        <v>392</v>
      </c>
      <c r="O224" s="168" t="s">
        <v>392</v>
      </c>
      <c r="P224" s="168" t="s">
        <v>392</v>
      </c>
      <c r="Q224" s="168" t="s">
        <v>392</v>
      </c>
      <c r="R224" s="168" t="s">
        <v>392</v>
      </c>
      <c r="S224" s="168" t="s">
        <v>392</v>
      </c>
      <c r="T224" s="168" t="s">
        <v>392</v>
      </c>
      <c r="U224" s="168">
        <v>452485.4</v>
      </c>
      <c r="V224" s="168">
        <v>494398.5</v>
      </c>
      <c r="W224" s="168">
        <v>459322.1</v>
      </c>
      <c r="X224" s="168">
        <v>364610.4</v>
      </c>
      <c r="Y224" s="168">
        <v>587663.19999999995</v>
      </c>
      <c r="Z224" s="168">
        <v>0</v>
      </c>
      <c r="AA224" s="168">
        <v>0</v>
      </c>
      <c r="AB224" s="168">
        <v>0</v>
      </c>
      <c r="AC224" s="168">
        <v>0</v>
      </c>
      <c r="AD224" s="168">
        <v>0</v>
      </c>
      <c r="AE224" s="168">
        <v>0</v>
      </c>
      <c r="AF224" s="168">
        <v>0</v>
      </c>
      <c r="AG224" s="168">
        <v>0</v>
      </c>
      <c r="AH224" s="168">
        <v>0</v>
      </c>
      <c r="AI224" s="168">
        <v>0</v>
      </c>
    </row>
    <row r="225" spans="1:35">
      <c r="A225" s="52">
        <v>3306</v>
      </c>
      <c r="B225" s="52" t="s">
        <v>4353</v>
      </c>
      <c r="C225" s="451" t="s">
        <v>9</v>
      </c>
      <c r="D225" s="451" t="s">
        <v>3735</v>
      </c>
      <c r="E225" s="451" t="s">
        <v>4052</v>
      </c>
      <c r="F225" s="168" t="s">
        <v>392</v>
      </c>
      <c r="G225" s="168" t="s">
        <v>392</v>
      </c>
      <c r="H225" s="168" t="s">
        <v>392</v>
      </c>
      <c r="I225" s="168" t="s">
        <v>392</v>
      </c>
      <c r="J225" s="168" t="s">
        <v>392</v>
      </c>
      <c r="K225" s="168" t="s">
        <v>392</v>
      </c>
      <c r="L225" s="168" t="s">
        <v>392</v>
      </c>
      <c r="M225" s="168" t="s">
        <v>392</v>
      </c>
      <c r="N225" s="168" t="s">
        <v>392</v>
      </c>
      <c r="O225" s="168" t="s">
        <v>392</v>
      </c>
      <c r="P225" s="168" t="s">
        <v>392</v>
      </c>
      <c r="Q225" s="168" t="s">
        <v>392</v>
      </c>
      <c r="R225" s="168" t="s">
        <v>392</v>
      </c>
      <c r="S225" s="168" t="s">
        <v>392</v>
      </c>
      <c r="T225" s="168" t="s">
        <v>392</v>
      </c>
      <c r="U225" s="168">
        <v>263410.3</v>
      </c>
      <c r="V225" s="168">
        <v>269642.09999999998</v>
      </c>
      <c r="W225" s="168">
        <v>157572.29999999999</v>
      </c>
      <c r="X225" s="168">
        <v>152067.1</v>
      </c>
      <c r="Y225" s="168">
        <v>255233.7</v>
      </c>
      <c r="Z225" s="168">
        <v>164445.79999999999</v>
      </c>
      <c r="AA225" s="168">
        <v>198838.30000000002</v>
      </c>
      <c r="AB225" s="168">
        <v>244116.7</v>
      </c>
      <c r="AC225" s="168">
        <v>354125.5</v>
      </c>
      <c r="AD225" s="168">
        <v>367845.6</v>
      </c>
      <c r="AE225" s="168">
        <v>260165.4</v>
      </c>
      <c r="AF225" s="168">
        <v>313212</v>
      </c>
      <c r="AG225" s="168">
        <v>362698.1</v>
      </c>
      <c r="AH225" s="168">
        <v>433985.19999999995</v>
      </c>
      <c r="AI225" s="168">
        <v>510120.5</v>
      </c>
    </row>
    <row r="226" spans="1:35">
      <c r="A226" s="52">
        <v>33072000</v>
      </c>
      <c r="B226" s="52" t="s">
        <v>4354</v>
      </c>
      <c r="C226" s="451" t="s">
        <v>9</v>
      </c>
      <c r="D226" s="451" t="s">
        <v>3735</v>
      </c>
      <c r="E226" s="451" t="s">
        <v>4051</v>
      </c>
      <c r="F226" s="168" t="s">
        <v>392</v>
      </c>
      <c r="G226" s="168" t="s">
        <v>392</v>
      </c>
      <c r="H226" s="168" t="s">
        <v>392</v>
      </c>
      <c r="I226" s="168" t="s">
        <v>392</v>
      </c>
      <c r="J226" s="168" t="s">
        <v>392</v>
      </c>
      <c r="K226" s="168" t="s">
        <v>392</v>
      </c>
      <c r="L226" s="168" t="s">
        <v>392</v>
      </c>
      <c r="M226" s="168" t="s">
        <v>392</v>
      </c>
      <c r="N226" s="168" t="s">
        <v>392</v>
      </c>
      <c r="O226" s="168" t="s">
        <v>392</v>
      </c>
      <c r="P226" s="168" t="s">
        <v>392</v>
      </c>
      <c r="Q226" s="168" t="s">
        <v>392</v>
      </c>
      <c r="R226" s="168" t="s">
        <v>392</v>
      </c>
      <c r="S226" s="168" t="s">
        <v>392</v>
      </c>
      <c r="T226" s="168" t="s">
        <v>392</v>
      </c>
      <c r="U226" s="168">
        <v>196137.2</v>
      </c>
      <c r="V226" s="168">
        <v>214220.1</v>
      </c>
      <c r="W226" s="168">
        <v>193873</v>
      </c>
      <c r="X226" s="168">
        <v>133774.29999999999</v>
      </c>
      <c r="Y226" s="168">
        <v>100466.5</v>
      </c>
      <c r="Z226" s="168">
        <v>98741.8</v>
      </c>
      <c r="AA226" s="168">
        <v>160807</v>
      </c>
      <c r="AB226" s="168">
        <v>178886.1</v>
      </c>
      <c r="AC226" s="168">
        <v>140772</v>
      </c>
      <c r="AD226" s="168">
        <v>199641.60000000001</v>
      </c>
      <c r="AE226" s="168">
        <v>210716.1</v>
      </c>
      <c r="AF226" s="168">
        <v>267342.5</v>
      </c>
      <c r="AG226" s="168">
        <v>317377.2</v>
      </c>
      <c r="AH226" s="168">
        <v>279264.40000000002</v>
      </c>
      <c r="AI226" s="168">
        <v>471288.5</v>
      </c>
    </row>
    <row r="227" spans="1:35">
      <c r="A227" s="52">
        <v>34011100</v>
      </c>
      <c r="B227" s="52" t="s">
        <v>4355</v>
      </c>
      <c r="C227" s="451" t="s">
        <v>9</v>
      </c>
      <c r="D227" s="451" t="s">
        <v>3735</v>
      </c>
      <c r="E227" s="451" t="s">
        <v>4052</v>
      </c>
      <c r="F227" s="168" t="s">
        <v>392</v>
      </c>
      <c r="G227" s="168" t="s">
        <v>392</v>
      </c>
      <c r="H227" s="168" t="s">
        <v>392</v>
      </c>
      <c r="I227" s="168" t="s">
        <v>392</v>
      </c>
      <c r="J227" s="168" t="s">
        <v>392</v>
      </c>
      <c r="K227" s="168" t="s">
        <v>392</v>
      </c>
      <c r="L227" s="168" t="s">
        <v>392</v>
      </c>
      <c r="M227" s="168" t="s">
        <v>392</v>
      </c>
      <c r="N227" s="168" t="s">
        <v>392</v>
      </c>
      <c r="O227" s="168" t="s">
        <v>392</v>
      </c>
      <c r="P227" s="168" t="s">
        <v>392</v>
      </c>
      <c r="Q227" s="168" t="s">
        <v>392</v>
      </c>
      <c r="R227" s="168" t="s">
        <v>392</v>
      </c>
      <c r="S227" s="168" t="s">
        <v>392</v>
      </c>
      <c r="T227" s="168" t="s">
        <v>392</v>
      </c>
      <c r="U227" s="168">
        <v>726455.3</v>
      </c>
      <c r="V227" s="168">
        <v>935552.5</v>
      </c>
      <c r="W227" s="168">
        <v>833418</v>
      </c>
      <c r="X227" s="168">
        <v>750711.4</v>
      </c>
      <c r="Y227" s="168">
        <v>696252</v>
      </c>
      <c r="Z227" s="168">
        <v>552490.5</v>
      </c>
      <c r="AA227" s="168">
        <v>572490.4</v>
      </c>
      <c r="AB227" s="168">
        <v>537338.1</v>
      </c>
      <c r="AC227" s="168">
        <v>582721.4</v>
      </c>
      <c r="AD227" s="168">
        <v>750410.4</v>
      </c>
      <c r="AE227" s="168">
        <v>690739.8</v>
      </c>
      <c r="AF227" s="168">
        <v>906103.9</v>
      </c>
      <c r="AG227" s="168">
        <v>692196.8</v>
      </c>
      <c r="AH227" s="168">
        <v>657233.9</v>
      </c>
      <c r="AI227" s="168">
        <v>828611.4</v>
      </c>
    </row>
    <row r="228" spans="1:35">
      <c r="A228" s="52">
        <v>3301</v>
      </c>
      <c r="B228" s="52" t="s">
        <v>4356</v>
      </c>
      <c r="C228" s="451" t="s">
        <v>9</v>
      </c>
      <c r="D228" s="451" t="s">
        <v>3735</v>
      </c>
      <c r="E228" s="451" t="s">
        <v>4052</v>
      </c>
      <c r="F228" s="168" t="s">
        <v>392</v>
      </c>
      <c r="G228" s="168" t="s">
        <v>392</v>
      </c>
      <c r="H228" s="168" t="s">
        <v>392</v>
      </c>
      <c r="I228" s="168" t="s">
        <v>392</v>
      </c>
      <c r="J228" s="168" t="s">
        <v>392</v>
      </c>
      <c r="K228" s="168" t="s">
        <v>392</v>
      </c>
      <c r="L228" s="168" t="s">
        <v>392</v>
      </c>
      <c r="M228" s="168" t="s">
        <v>392</v>
      </c>
      <c r="N228" s="168" t="s">
        <v>392</v>
      </c>
      <c r="O228" s="168" t="s">
        <v>392</v>
      </c>
      <c r="P228" s="168" t="s">
        <v>392</v>
      </c>
      <c r="Q228" s="168" t="s">
        <v>392</v>
      </c>
      <c r="R228" s="168" t="s">
        <v>392</v>
      </c>
      <c r="S228" s="168" t="s">
        <v>392</v>
      </c>
      <c r="T228" s="168" t="s">
        <v>392</v>
      </c>
      <c r="U228" s="168">
        <v>4939.3</v>
      </c>
      <c r="V228" s="168">
        <v>243083.7</v>
      </c>
      <c r="W228" s="168">
        <v>265684.5</v>
      </c>
      <c r="X228" s="168">
        <v>196470.80000000002</v>
      </c>
      <c r="Y228" s="168">
        <v>54655.5</v>
      </c>
      <c r="Z228" s="168">
        <v>36065.9</v>
      </c>
      <c r="AA228" s="168">
        <v>104624.59999999999</v>
      </c>
      <c r="AB228" s="168">
        <v>79382.799999999988</v>
      </c>
      <c r="AC228" s="168">
        <v>5716.5</v>
      </c>
      <c r="AD228" s="168">
        <v>61862.6</v>
      </c>
      <c r="AE228" s="168">
        <v>9684.7999999999993</v>
      </c>
      <c r="AF228" s="168">
        <v>64030.8</v>
      </c>
      <c r="AG228" s="168">
        <v>148504.79999999999</v>
      </c>
      <c r="AH228" s="168">
        <v>19694.899999999998</v>
      </c>
      <c r="AI228" s="168">
        <v>53692.3</v>
      </c>
    </row>
    <row r="229" spans="1:35">
      <c r="A229" s="52">
        <v>3302</v>
      </c>
      <c r="B229" s="52" t="s">
        <v>4357</v>
      </c>
      <c r="C229" s="451" t="s">
        <v>9</v>
      </c>
      <c r="D229" s="451" t="s">
        <v>3737</v>
      </c>
      <c r="E229" s="168" t="s">
        <v>392</v>
      </c>
      <c r="F229" s="168" t="s">
        <v>392</v>
      </c>
      <c r="G229" s="168" t="s">
        <v>392</v>
      </c>
      <c r="H229" s="168" t="s">
        <v>392</v>
      </c>
      <c r="I229" s="168" t="s">
        <v>392</v>
      </c>
      <c r="J229" s="168" t="s">
        <v>392</v>
      </c>
      <c r="K229" s="168" t="s">
        <v>392</v>
      </c>
      <c r="L229" s="168" t="s">
        <v>392</v>
      </c>
      <c r="M229" s="168" t="s">
        <v>392</v>
      </c>
      <c r="N229" s="168" t="s">
        <v>392</v>
      </c>
      <c r="O229" s="168" t="s">
        <v>392</v>
      </c>
      <c r="P229" s="168" t="s">
        <v>392</v>
      </c>
      <c r="Q229" s="168" t="s">
        <v>392</v>
      </c>
      <c r="R229" s="168" t="s">
        <v>392</v>
      </c>
      <c r="S229" s="168" t="s">
        <v>392</v>
      </c>
      <c r="T229" s="168" t="s">
        <v>392</v>
      </c>
      <c r="U229" s="168">
        <v>275027.20000000001</v>
      </c>
      <c r="V229" s="168">
        <v>292068.19999999995</v>
      </c>
      <c r="W229" s="168">
        <v>291637.7</v>
      </c>
      <c r="X229" s="168">
        <v>177285.9</v>
      </c>
      <c r="Y229" s="168">
        <v>240290.5</v>
      </c>
      <c r="Z229" s="168">
        <v>358317.5</v>
      </c>
      <c r="AA229" s="168">
        <v>499406.5</v>
      </c>
      <c r="AB229" s="168">
        <v>604401.1</v>
      </c>
      <c r="AC229" s="168">
        <v>525419.9</v>
      </c>
      <c r="AD229" s="168">
        <v>895362.89999999991</v>
      </c>
      <c r="AE229" s="168">
        <v>829400.5</v>
      </c>
      <c r="AF229" s="168">
        <v>1007524.9000000001</v>
      </c>
      <c r="AG229" s="168">
        <v>1117468.8999999999</v>
      </c>
      <c r="AH229" s="168">
        <v>1419595.6</v>
      </c>
      <c r="AI229" s="168">
        <v>1097859.5</v>
      </c>
    </row>
    <row r="230" spans="1:35">
      <c r="A230" s="52">
        <v>3819</v>
      </c>
      <c r="B230" s="52" t="s">
        <v>4358</v>
      </c>
      <c r="C230" s="451" t="s">
        <v>9</v>
      </c>
      <c r="D230" s="451" t="s">
        <v>3736</v>
      </c>
      <c r="E230" s="168" t="s">
        <v>392</v>
      </c>
      <c r="F230" s="168" t="s">
        <v>392</v>
      </c>
      <c r="G230" s="168" t="s">
        <v>392</v>
      </c>
      <c r="H230" s="168" t="s">
        <v>392</v>
      </c>
      <c r="I230" s="168" t="s">
        <v>392</v>
      </c>
      <c r="J230" s="168" t="s">
        <v>392</v>
      </c>
      <c r="K230" s="168" t="s">
        <v>392</v>
      </c>
      <c r="L230" s="168" t="s">
        <v>392</v>
      </c>
      <c r="M230" s="168" t="s">
        <v>392</v>
      </c>
      <c r="N230" s="168" t="s">
        <v>392</v>
      </c>
      <c r="O230" s="168" t="s">
        <v>392</v>
      </c>
      <c r="P230" s="168" t="s">
        <v>392</v>
      </c>
      <c r="Q230" s="168" t="s">
        <v>392</v>
      </c>
      <c r="R230" s="168" t="s">
        <v>392</v>
      </c>
      <c r="S230" s="168" t="s">
        <v>392</v>
      </c>
      <c r="T230" s="168" t="s">
        <v>392</v>
      </c>
      <c r="U230" s="168">
        <v>349721.3</v>
      </c>
      <c r="V230" s="168">
        <v>218727.5</v>
      </c>
      <c r="W230" s="168">
        <v>289887.2</v>
      </c>
      <c r="X230" s="168">
        <v>239840.5</v>
      </c>
      <c r="Y230" s="168">
        <v>659090.19999999995</v>
      </c>
      <c r="Z230" s="168">
        <v>574048.80000000005</v>
      </c>
      <c r="AA230" s="168">
        <v>686020.6</v>
      </c>
      <c r="AB230" s="168">
        <v>1061637.8999999999</v>
      </c>
      <c r="AC230" s="168">
        <v>712304.2</v>
      </c>
      <c r="AD230" s="168">
        <v>939099.6</v>
      </c>
      <c r="AE230" s="168">
        <v>1290572.2</v>
      </c>
      <c r="AF230" s="168">
        <v>970486.7</v>
      </c>
      <c r="AG230" s="168">
        <v>1016342.5</v>
      </c>
      <c r="AH230" s="168">
        <v>1956901.6</v>
      </c>
      <c r="AI230" s="168">
        <v>2257563.5</v>
      </c>
    </row>
    <row r="231" spans="1:35">
      <c r="A231" s="52">
        <v>3820</v>
      </c>
      <c r="B231" s="52" t="s">
        <v>4335</v>
      </c>
      <c r="C231" s="451" t="s">
        <v>9</v>
      </c>
      <c r="D231" s="451" t="s">
        <v>3736</v>
      </c>
      <c r="E231" s="168" t="s">
        <v>392</v>
      </c>
      <c r="F231" s="168" t="s">
        <v>392</v>
      </c>
      <c r="G231" s="168" t="s">
        <v>392</v>
      </c>
      <c r="H231" s="168" t="s">
        <v>392</v>
      </c>
      <c r="I231" s="168" t="s">
        <v>392</v>
      </c>
      <c r="J231" s="168" t="s">
        <v>392</v>
      </c>
      <c r="K231" s="168" t="s">
        <v>392</v>
      </c>
      <c r="L231" s="168" t="s">
        <v>392</v>
      </c>
      <c r="M231" s="168" t="s">
        <v>392</v>
      </c>
      <c r="N231" s="168" t="s">
        <v>392</v>
      </c>
      <c r="O231" s="168" t="s">
        <v>392</v>
      </c>
      <c r="P231" s="168" t="s">
        <v>392</v>
      </c>
      <c r="Q231" s="168" t="s">
        <v>392</v>
      </c>
      <c r="R231" s="168" t="s">
        <v>392</v>
      </c>
      <c r="S231" s="168" t="s">
        <v>392</v>
      </c>
      <c r="T231" s="168" t="s">
        <v>392</v>
      </c>
      <c r="U231" s="168">
        <v>1102079.7</v>
      </c>
      <c r="V231" s="168">
        <v>2089366.3</v>
      </c>
      <c r="W231" s="168">
        <v>2286670.6</v>
      </c>
      <c r="X231" s="168">
        <v>2513855.9</v>
      </c>
      <c r="Y231" s="168">
        <v>3214942.2</v>
      </c>
      <c r="Z231" s="168">
        <v>6036729.9000000004</v>
      </c>
      <c r="AA231" s="168">
        <v>7137940.5999999996</v>
      </c>
      <c r="AB231" s="168">
        <v>8531808.6999999993</v>
      </c>
      <c r="AC231" s="168">
        <v>11224662.4</v>
      </c>
      <c r="AD231" s="168">
        <v>10952287</v>
      </c>
      <c r="AE231" s="168">
        <v>8945398</v>
      </c>
      <c r="AF231" s="168">
        <v>10010048.300000001</v>
      </c>
      <c r="AG231" s="168">
        <v>11898913</v>
      </c>
      <c r="AH231" s="168">
        <v>13605208.199999999</v>
      </c>
      <c r="AI231" s="168">
        <v>17767175.5</v>
      </c>
    </row>
    <row r="232" spans="1:35">
      <c r="A232" s="52">
        <v>34060000</v>
      </c>
      <c r="B232" s="52" t="s">
        <v>4359</v>
      </c>
      <c r="C232" s="451" t="s">
        <v>9</v>
      </c>
      <c r="D232" s="451" t="s">
        <v>3737</v>
      </c>
      <c r="E232" s="168" t="s">
        <v>392</v>
      </c>
      <c r="F232" s="168" t="s">
        <v>392</v>
      </c>
      <c r="G232" s="168" t="s">
        <v>392</v>
      </c>
      <c r="H232" s="168" t="s">
        <v>392</v>
      </c>
      <c r="I232" s="168" t="s">
        <v>392</v>
      </c>
      <c r="J232" s="168" t="s">
        <v>392</v>
      </c>
      <c r="K232" s="168" t="s">
        <v>392</v>
      </c>
      <c r="L232" s="168" t="s">
        <v>392</v>
      </c>
      <c r="M232" s="168" t="s">
        <v>392</v>
      </c>
      <c r="N232" s="168" t="s">
        <v>392</v>
      </c>
      <c r="O232" s="168" t="s">
        <v>392</v>
      </c>
      <c r="P232" s="168" t="s">
        <v>392</v>
      </c>
      <c r="Q232" s="168" t="s">
        <v>392</v>
      </c>
      <c r="R232" s="168" t="s">
        <v>392</v>
      </c>
      <c r="S232" s="168" t="s">
        <v>392</v>
      </c>
      <c r="T232" s="168" t="s">
        <v>392</v>
      </c>
      <c r="U232" s="168">
        <v>0</v>
      </c>
      <c r="V232" s="168">
        <v>0</v>
      </c>
      <c r="W232" s="168">
        <v>0</v>
      </c>
      <c r="X232" s="168">
        <v>0</v>
      </c>
      <c r="Y232" s="168">
        <v>0</v>
      </c>
      <c r="Z232" s="168">
        <v>537868.1</v>
      </c>
      <c r="AA232" s="168">
        <v>894580.9</v>
      </c>
      <c r="AB232" s="168">
        <v>976899.9</v>
      </c>
      <c r="AC232" s="168">
        <v>1124351.5</v>
      </c>
      <c r="AD232" s="168">
        <v>1552993.4</v>
      </c>
      <c r="AE232" s="168">
        <v>1740823.4</v>
      </c>
      <c r="AF232" s="168">
        <v>4027186.5</v>
      </c>
      <c r="AG232" s="168">
        <v>3047418.3</v>
      </c>
      <c r="AH232" s="168">
        <v>2655223.6</v>
      </c>
      <c r="AI232" s="168">
        <v>2365396</v>
      </c>
    </row>
    <row r="233" spans="1:35">
      <c r="A233" s="52">
        <v>9602</v>
      </c>
      <c r="B233" s="52" t="s">
        <v>4360</v>
      </c>
      <c r="C233" s="451" t="s">
        <v>9</v>
      </c>
      <c r="D233" s="451" t="s">
        <v>3737</v>
      </c>
      <c r="E233" s="168" t="s">
        <v>392</v>
      </c>
      <c r="F233" s="168" t="s">
        <v>392</v>
      </c>
      <c r="G233" s="168" t="s">
        <v>392</v>
      </c>
      <c r="H233" s="168" t="s">
        <v>392</v>
      </c>
      <c r="I233" s="168" t="s">
        <v>392</v>
      </c>
      <c r="J233" s="168" t="s">
        <v>392</v>
      </c>
      <c r="K233" s="168" t="s">
        <v>392</v>
      </c>
      <c r="L233" s="168" t="s">
        <v>392</v>
      </c>
      <c r="M233" s="168" t="s">
        <v>392</v>
      </c>
      <c r="N233" s="168" t="s">
        <v>392</v>
      </c>
      <c r="O233" s="168" t="s">
        <v>392</v>
      </c>
      <c r="P233" s="168" t="s">
        <v>392</v>
      </c>
      <c r="Q233" s="168" t="s">
        <v>392</v>
      </c>
      <c r="R233" s="168" t="s">
        <v>392</v>
      </c>
      <c r="S233" s="168" t="s">
        <v>392</v>
      </c>
      <c r="T233" s="168" t="s">
        <v>392</v>
      </c>
      <c r="U233" s="168">
        <v>0</v>
      </c>
      <c r="V233" s="168">
        <v>0</v>
      </c>
      <c r="W233" s="168">
        <v>0</v>
      </c>
      <c r="X233" s="168">
        <v>0</v>
      </c>
      <c r="Y233" s="168">
        <v>0</v>
      </c>
      <c r="Z233" s="168">
        <v>0</v>
      </c>
      <c r="AA233" s="168">
        <v>0</v>
      </c>
      <c r="AB233" s="168">
        <v>0</v>
      </c>
      <c r="AC233" s="168">
        <v>0</v>
      </c>
      <c r="AD233" s="168">
        <v>0</v>
      </c>
      <c r="AE233" s="168">
        <v>0</v>
      </c>
      <c r="AF233" s="168">
        <v>0</v>
      </c>
      <c r="AG233" s="168">
        <v>0</v>
      </c>
      <c r="AH233" s="168">
        <v>0</v>
      </c>
      <c r="AI233" s="168">
        <v>0</v>
      </c>
    </row>
    <row r="234" spans="1:35">
      <c r="A234" s="442">
        <v>1522</v>
      </c>
      <c r="B234" s="442" t="s">
        <v>4338</v>
      </c>
      <c r="C234" s="452" t="s">
        <v>9</v>
      </c>
      <c r="D234" s="452" t="s">
        <v>3737</v>
      </c>
      <c r="E234" s="453" t="s">
        <v>392</v>
      </c>
      <c r="F234" s="453" t="s">
        <v>392</v>
      </c>
      <c r="G234" s="453" t="s">
        <v>392</v>
      </c>
      <c r="H234" s="453" t="s">
        <v>392</v>
      </c>
      <c r="I234" s="453" t="s">
        <v>392</v>
      </c>
      <c r="J234" s="453" t="s">
        <v>392</v>
      </c>
      <c r="K234" s="453" t="s">
        <v>392</v>
      </c>
      <c r="L234" s="453" t="s">
        <v>392</v>
      </c>
      <c r="M234" s="453" t="s">
        <v>392</v>
      </c>
      <c r="N234" s="453" t="s">
        <v>392</v>
      </c>
      <c r="O234" s="453" t="s">
        <v>392</v>
      </c>
      <c r="P234" s="453" t="s">
        <v>392</v>
      </c>
      <c r="Q234" s="453" t="s">
        <v>392</v>
      </c>
      <c r="R234" s="453" t="s">
        <v>392</v>
      </c>
      <c r="S234" s="453" t="s">
        <v>392</v>
      </c>
      <c r="T234" s="453" t="s">
        <v>392</v>
      </c>
      <c r="U234" s="453">
        <v>0</v>
      </c>
      <c r="V234" s="453">
        <v>0</v>
      </c>
      <c r="W234" s="453">
        <v>0</v>
      </c>
      <c r="X234" s="453">
        <v>0</v>
      </c>
      <c r="Y234" s="453">
        <v>0</v>
      </c>
      <c r="Z234" s="453">
        <v>0</v>
      </c>
      <c r="AA234" s="453">
        <v>0</v>
      </c>
      <c r="AB234" s="453">
        <v>0</v>
      </c>
      <c r="AC234" s="453">
        <v>0</v>
      </c>
      <c r="AD234" s="453">
        <v>0</v>
      </c>
      <c r="AE234" s="453">
        <v>0</v>
      </c>
      <c r="AF234" s="453">
        <v>0</v>
      </c>
      <c r="AG234" s="453">
        <v>0</v>
      </c>
      <c r="AH234" s="453">
        <v>0</v>
      </c>
      <c r="AI234" s="453">
        <v>0</v>
      </c>
    </row>
    <row r="236" spans="1:35">
      <c r="C236" s="447" t="s">
        <v>6</v>
      </c>
      <c r="D236" s="447" t="s">
        <v>3739</v>
      </c>
      <c r="E236" s="447"/>
      <c r="F236" s="529">
        <v>1990</v>
      </c>
      <c r="G236" s="529">
        <v>1991</v>
      </c>
      <c r="H236" s="529">
        <v>1992</v>
      </c>
      <c r="I236" s="529">
        <v>1993</v>
      </c>
      <c r="J236" s="529">
        <v>1994</v>
      </c>
      <c r="K236" s="529">
        <v>1995</v>
      </c>
      <c r="L236" s="529">
        <v>1996</v>
      </c>
      <c r="M236" s="529">
        <v>1997</v>
      </c>
      <c r="N236" s="529">
        <v>1998</v>
      </c>
      <c r="O236" s="529">
        <v>1999</v>
      </c>
      <c r="P236" s="529">
        <v>2000</v>
      </c>
      <c r="Q236" s="529">
        <v>2001</v>
      </c>
      <c r="R236" s="529">
        <v>2002</v>
      </c>
      <c r="S236" s="529">
        <v>2003</v>
      </c>
      <c r="T236" s="529">
        <v>2004</v>
      </c>
      <c r="U236" s="530">
        <v>2005</v>
      </c>
      <c r="V236" s="530">
        <v>2006</v>
      </c>
      <c r="W236" s="530">
        <v>2007</v>
      </c>
      <c r="X236" s="530">
        <v>2008</v>
      </c>
      <c r="Y236" s="530">
        <v>2009</v>
      </c>
      <c r="Z236" s="530">
        <v>2010</v>
      </c>
      <c r="AA236" s="530">
        <v>2011</v>
      </c>
      <c r="AB236" s="530">
        <v>2012</v>
      </c>
      <c r="AC236" s="530">
        <v>2013</v>
      </c>
      <c r="AD236" s="530">
        <v>2014</v>
      </c>
      <c r="AE236" s="530">
        <v>2015</v>
      </c>
      <c r="AF236" s="530">
        <v>2016</v>
      </c>
      <c r="AG236" s="530">
        <v>2017</v>
      </c>
      <c r="AH236" s="530">
        <v>2018</v>
      </c>
      <c r="AI236" s="592">
        <v>2019</v>
      </c>
    </row>
    <row r="237" spans="1:35">
      <c r="C237" s="532" t="s">
        <v>3740</v>
      </c>
      <c r="D237" s="451" t="s">
        <v>3735</v>
      </c>
      <c r="E237" s="451" t="s">
        <v>4052</v>
      </c>
      <c r="F237" s="168">
        <v>0</v>
      </c>
      <c r="G237" s="168">
        <v>0</v>
      </c>
      <c r="H237" s="168">
        <v>0</v>
      </c>
      <c r="I237" s="168">
        <v>0</v>
      </c>
      <c r="J237" s="168">
        <v>0</v>
      </c>
      <c r="K237" s="168">
        <v>0</v>
      </c>
      <c r="L237" s="168">
        <v>0</v>
      </c>
      <c r="M237" s="168">
        <v>0</v>
      </c>
      <c r="N237" s="168">
        <v>0</v>
      </c>
      <c r="O237" s="168">
        <v>0</v>
      </c>
      <c r="P237" s="168">
        <v>0</v>
      </c>
      <c r="Q237" s="168">
        <v>0</v>
      </c>
      <c r="R237" s="168">
        <v>0</v>
      </c>
      <c r="S237" s="168">
        <v>0</v>
      </c>
      <c r="T237" s="168">
        <v>0</v>
      </c>
      <c r="U237" s="168">
        <v>0</v>
      </c>
      <c r="V237" s="168">
        <v>0</v>
      </c>
      <c r="W237" s="168">
        <v>0</v>
      </c>
      <c r="X237" s="168">
        <v>0</v>
      </c>
      <c r="Y237" s="168">
        <v>0</v>
      </c>
      <c r="Z237" s="168">
        <v>0</v>
      </c>
      <c r="AA237" s="168">
        <v>0</v>
      </c>
      <c r="AB237" s="168">
        <v>0</v>
      </c>
      <c r="AC237" s="168">
        <v>0</v>
      </c>
      <c r="AD237" s="168">
        <v>0</v>
      </c>
      <c r="AE237" s="168">
        <v>0</v>
      </c>
      <c r="AF237" s="168">
        <v>0</v>
      </c>
      <c r="AG237" s="168">
        <v>0</v>
      </c>
      <c r="AH237" s="168">
        <v>0</v>
      </c>
      <c r="AI237" s="168">
        <v>0</v>
      </c>
    </row>
    <row r="238" spans="1:35">
      <c r="C238" s="532" t="s">
        <v>9</v>
      </c>
      <c r="D238" s="451" t="s">
        <v>3735</v>
      </c>
      <c r="E238" s="451" t="s">
        <v>4052</v>
      </c>
      <c r="F238" s="168">
        <v>0</v>
      </c>
      <c r="G238" s="168">
        <v>0</v>
      </c>
      <c r="H238" s="168">
        <v>0</v>
      </c>
      <c r="I238" s="168">
        <v>0</v>
      </c>
      <c r="J238" s="168">
        <v>0</v>
      </c>
      <c r="K238" s="168">
        <v>0</v>
      </c>
      <c r="L238" s="168">
        <v>0</v>
      </c>
      <c r="M238" s="168">
        <v>0</v>
      </c>
      <c r="N238" s="168">
        <v>0</v>
      </c>
      <c r="O238" s="168">
        <v>0</v>
      </c>
      <c r="P238" s="168">
        <v>0</v>
      </c>
      <c r="Q238" s="168">
        <v>0</v>
      </c>
      <c r="R238" s="168">
        <v>0</v>
      </c>
      <c r="S238" s="168">
        <v>0</v>
      </c>
      <c r="T238" s="168">
        <v>0</v>
      </c>
      <c r="U238" s="168">
        <v>13033894.800000003</v>
      </c>
      <c r="V238" s="168">
        <v>13182842.699999997</v>
      </c>
      <c r="W238" s="168">
        <v>13477939.1</v>
      </c>
      <c r="X238" s="168">
        <v>13870421.200000001</v>
      </c>
      <c r="Y238" s="168">
        <v>15565610.9</v>
      </c>
      <c r="Z238" s="168">
        <v>18437446.100000001</v>
      </c>
      <c r="AA238" s="168">
        <v>20152023.300000001</v>
      </c>
      <c r="AB238" s="168">
        <v>24902996.800000001</v>
      </c>
      <c r="AC238" s="168">
        <v>33310922.400000002</v>
      </c>
      <c r="AD238" s="168">
        <v>32679335.400000002</v>
      </c>
      <c r="AE238" s="168">
        <v>29815635.900000002</v>
      </c>
      <c r="AF238" s="168">
        <v>32333350.700000003</v>
      </c>
      <c r="AG238" s="168">
        <v>38176248.899999999</v>
      </c>
      <c r="AH238" s="168">
        <v>37198280.299999997</v>
      </c>
      <c r="AI238" s="168">
        <v>38468991.299999997</v>
      </c>
    </row>
    <row r="239" spans="1:35">
      <c r="C239" s="532" t="s">
        <v>3742</v>
      </c>
      <c r="D239" s="451" t="s">
        <v>3735</v>
      </c>
      <c r="E239" s="451" t="s">
        <v>4052</v>
      </c>
      <c r="F239" s="168">
        <v>0</v>
      </c>
      <c r="G239" s="168">
        <v>0</v>
      </c>
      <c r="H239" s="168">
        <v>0</v>
      </c>
      <c r="I239" s="168">
        <v>0</v>
      </c>
      <c r="J239" s="168">
        <v>0</v>
      </c>
      <c r="K239" s="168">
        <v>0</v>
      </c>
      <c r="L239" s="168">
        <v>0</v>
      </c>
      <c r="M239" s="168">
        <v>0</v>
      </c>
      <c r="N239" s="168">
        <v>0</v>
      </c>
      <c r="O239" s="168">
        <v>0</v>
      </c>
      <c r="P239" s="168">
        <v>0</v>
      </c>
      <c r="Q239" s="168">
        <v>0</v>
      </c>
      <c r="R239" s="168">
        <v>0</v>
      </c>
      <c r="S239" s="168">
        <v>0</v>
      </c>
      <c r="T239" s="168">
        <v>0</v>
      </c>
      <c r="U239" s="168">
        <v>0</v>
      </c>
      <c r="V239" s="168">
        <v>0</v>
      </c>
      <c r="W239" s="168">
        <v>0</v>
      </c>
      <c r="X239" s="168">
        <v>0</v>
      </c>
      <c r="Y239" s="168">
        <v>0</v>
      </c>
      <c r="Z239" s="168">
        <v>0</v>
      </c>
      <c r="AA239" s="168">
        <v>0</v>
      </c>
      <c r="AB239" s="168">
        <v>0</v>
      </c>
      <c r="AC239" s="168">
        <v>0</v>
      </c>
      <c r="AD239" s="168">
        <v>0</v>
      </c>
      <c r="AE239" s="168">
        <v>0</v>
      </c>
      <c r="AF239" s="168">
        <v>0</v>
      </c>
      <c r="AG239" s="168">
        <v>0</v>
      </c>
      <c r="AH239" s="168">
        <v>0</v>
      </c>
      <c r="AI239" s="168">
        <v>0</v>
      </c>
    </row>
    <row r="240" spans="1:35">
      <c r="C240" s="532" t="s">
        <v>3741</v>
      </c>
      <c r="D240" s="451" t="s">
        <v>3735</v>
      </c>
      <c r="E240" s="451" t="s">
        <v>4052</v>
      </c>
      <c r="F240" s="168">
        <v>0</v>
      </c>
      <c r="G240" s="168">
        <v>0</v>
      </c>
      <c r="H240" s="168">
        <v>0</v>
      </c>
      <c r="I240" s="168">
        <v>0</v>
      </c>
      <c r="J240" s="168">
        <v>0</v>
      </c>
      <c r="K240" s="168">
        <v>0</v>
      </c>
      <c r="L240" s="168">
        <v>0</v>
      </c>
      <c r="M240" s="168">
        <v>0</v>
      </c>
      <c r="N240" s="168">
        <v>0</v>
      </c>
      <c r="O240" s="168">
        <v>0</v>
      </c>
      <c r="P240" s="168">
        <v>0</v>
      </c>
      <c r="Q240" s="168">
        <v>0</v>
      </c>
      <c r="R240" s="168">
        <v>0</v>
      </c>
      <c r="S240" s="168">
        <v>0</v>
      </c>
      <c r="T240" s="168">
        <v>0</v>
      </c>
      <c r="U240" s="168">
        <v>0</v>
      </c>
      <c r="V240" s="168">
        <v>0</v>
      </c>
      <c r="W240" s="168">
        <v>0</v>
      </c>
      <c r="X240" s="168">
        <v>0</v>
      </c>
      <c r="Y240" s="168">
        <v>0</v>
      </c>
      <c r="Z240" s="168">
        <v>0</v>
      </c>
      <c r="AA240" s="168">
        <v>0</v>
      </c>
      <c r="AB240" s="168">
        <v>0</v>
      </c>
      <c r="AC240" s="168">
        <v>0</v>
      </c>
      <c r="AD240" s="168">
        <v>0</v>
      </c>
      <c r="AE240" s="168">
        <v>0</v>
      </c>
      <c r="AF240" s="168">
        <v>0</v>
      </c>
      <c r="AG240" s="168">
        <v>0</v>
      </c>
      <c r="AH240" s="168">
        <v>0</v>
      </c>
      <c r="AI240" s="168">
        <v>0</v>
      </c>
    </row>
    <row r="241" spans="3:35">
      <c r="C241" s="538" t="s">
        <v>3743</v>
      </c>
      <c r="D241" s="452" t="s">
        <v>3735</v>
      </c>
      <c r="E241" s="546" t="s">
        <v>4052</v>
      </c>
      <c r="F241" s="453">
        <v>0</v>
      </c>
      <c r="G241" s="453">
        <v>0</v>
      </c>
      <c r="H241" s="453">
        <v>0</v>
      </c>
      <c r="I241" s="453">
        <v>0</v>
      </c>
      <c r="J241" s="453">
        <v>0</v>
      </c>
      <c r="K241" s="453">
        <v>0</v>
      </c>
      <c r="L241" s="453">
        <v>0</v>
      </c>
      <c r="M241" s="453">
        <v>0</v>
      </c>
      <c r="N241" s="453">
        <v>0</v>
      </c>
      <c r="O241" s="453">
        <v>0</v>
      </c>
      <c r="P241" s="453">
        <v>0</v>
      </c>
      <c r="Q241" s="453">
        <v>0</v>
      </c>
      <c r="R241" s="453">
        <v>0</v>
      </c>
      <c r="S241" s="453">
        <v>0</v>
      </c>
      <c r="T241" s="453">
        <v>0</v>
      </c>
      <c r="U241" s="453">
        <v>0</v>
      </c>
      <c r="V241" s="453">
        <v>0</v>
      </c>
      <c r="W241" s="453">
        <v>0</v>
      </c>
      <c r="X241" s="453">
        <v>0</v>
      </c>
      <c r="Y241" s="453">
        <v>0</v>
      </c>
      <c r="Z241" s="453">
        <v>0</v>
      </c>
      <c r="AA241" s="453">
        <v>0</v>
      </c>
      <c r="AB241" s="453">
        <v>0</v>
      </c>
      <c r="AC241" s="453">
        <v>0</v>
      </c>
      <c r="AD241" s="453">
        <v>0</v>
      </c>
      <c r="AE241" s="453">
        <v>0</v>
      </c>
      <c r="AF241" s="453">
        <v>0</v>
      </c>
      <c r="AG241" s="453">
        <v>0</v>
      </c>
      <c r="AH241" s="453">
        <v>0</v>
      </c>
      <c r="AI241" s="453">
        <v>0</v>
      </c>
    </row>
    <row r="242" spans="3:35">
      <c r="C242" s="532" t="s">
        <v>3740</v>
      </c>
      <c r="D242" s="451" t="s">
        <v>3735</v>
      </c>
      <c r="E242" s="451" t="s">
        <v>4051</v>
      </c>
      <c r="F242" s="168">
        <v>0</v>
      </c>
      <c r="G242" s="168">
        <v>0</v>
      </c>
      <c r="H242" s="168">
        <v>0</v>
      </c>
      <c r="I242" s="168">
        <v>0</v>
      </c>
      <c r="J242" s="168">
        <v>0</v>
      </c>
      <c r="K242" s="168">
        <v>0</v>
      </c>
      <c r="L242" s="168">
        <v>0</v>
      </c>
      <c r="M242" s="168">
        <v>0</v>
      </c>
      <c r="N242" s="168">
        <v>0</v>
      </c>
      <c r="O242" s="168">
        <v>0</v>
      </c>
      <c r="P242" s="168">
        <v>0</v>
      </c>
      <c r="Q242" s="168">
        <v>0</v>
      </c>
      <c r="R242" s="168">
        <v>0</v>
      </c>
      <c r="S242" s="168">
        <v>0</v>
      </c>
      <c r="T242" s="168">
        <v>0</v>
      </c>
      <c r="U242" s="168">
        <v>0</v>
      </c>
      <c r="V242" s="168">
        <v>0</v>
      </c>
      <c r="W242" s="168">
        <v>0</v>
      </c>
      <c r="X242" s="168">
        <v>0</v>
      </c>
      <c r="Y242" s="168">
        <v>0</v>
      </c>
      <c r="Z242" s="168">
        <v>0</v>
      </c>
      <c r="AA242" s="168">
        <v>0</v>
      </c>
      <c r="AB242" s="168">
        <v>0</v>
      </c>
      <c r="AC242" s="168">
        <v>0</v>
      </c>
      <c r="AD242" s="168">
        <v>0</v>
      </c>
      <c r="AE242" s="168">
        <v>0</v>
      </c>
      <c r="AF242" s="168">
        <v>0</v>
      </c>
      <c r="AG242" s="168">
        <v>0</v>
      </c>
      <c r="AH242" s="168">
        <v>0</v>
      </c>
      <c r="AI242" s="168">
        <v>0</v>
      </c>
    </row>
    <row r="243" spans="3:35">
      <c r="C243" s="532" t="s">
        <v>9</v>
      </c>
      <c r="D243" s="451" t="s">
        <v>3735</v>
      </c>
      <c r="E243" s="451" t="s">
        <v>4051</v>
      </c>
      <c r="F243" s="168">
        <v>0</v>
      </c>
      <c r="G243" s="168">
        <v>0</v>
      </c>
      <c r="H243" s="168">
        <v>0</v>
      </c>
      <c r="I243" s="168">
        <v>0</v>
      </c>
      <c r="J243" s="168">
        <v>0</v>
      </c>
      <c r="K243" s="168">
        <v>0</v>
      </c>
      <c r="L243" s="168">
        <v>0</v>
      </c>
      <c r="M243" s="168">
        <v>0</v>
      </c>
      <c r="N243" s="168">
        <v>0</v>
      </c>
      <c r="O243" s="168">
        <v>0</v>
      </c>
      <c r="P243" s="168">
        <v>0</v>
      </c>
      <c r="Q243" s="168">
        <v>0</v>
      </c>
      <c r="R243" s="168">
        <v>0</v>
      </c>
      <c r="S243" s="168">
        <v>0</v>
      </c>
      <c r="T243" s="168">
        <v>0</v>
      </c>
      <c r="U243" s="168">
        <v>499446.10000000003</v>
      </c>
      <c r="V243" s="168">
        <v>479818.9</v>
      </c>
      <c r="W243" s="168">
        <v>548734</v>
      </c>
      <c r="X243" s="168">
        <v>348633.5</v>
      </c>
      <c r="Y243" s="168">
        <v>360070.1</v>
      </c>
      <c r="Z243" s="168">
        <v>313768.09999999998</v>
      </c>
      <c r="AA243" s="168">
        <v>482265.59999999998</v>
      </c>
      <c r="AB243" s="168">
        <v>478374.80000000005</v>
      </c>
      <c r="AC243" s="168">
        <v>414330.1</v>
      </c>
      <c r="AD243" s="168">
        <v>624700</v>
      </c>
      <c r="AE243" s="168">
        <v>581115.4</v>
      </c>
      <c r="AF243" s="168">
        <v>604702.30000000005</v>
      </c>
      <c r="AG243" s="168">
        <v>659591</v>
      </c>
      <c r="AH243" s="168">
        <v>627811.30000000005</v>
      </c>
      <c r="AI243" s="168">
        <v>898270.6</v>
      </c>
    </row>
    <row r="244" spans="3:35">
      <c r="C244" s="532" t="s">
        <v>3742</v>
      </c>
      <c r="D244" s="451" t="s">
        <v>3735</v>
      </c>
      <c r="E244" s="451" t="s">
        <v>4051</v>
      </c>
      <c r="F244" s="168">
        <v>0</v>
      </c>
      <c r="G244" s="168">
        <v>0</v>
      </c>
      <c r="H244" s="168">
        <v>0</v>
      </c>
      <c r="I244" s="168">
        <v>0</v>
      </c>
      <c r="J244" s="168">
        <v>0</v>
      </c>
      <c r="K244" s="168">
        <v>0</v>
      </c>
      <c r="L244" s="168">
        <v>0</v>
      </c>
      <c r="M244" s="168">
        <v>0</v>
      </c>
      <c r="N244" s="168">
        <v>0</v>
      </c>
      <c r="O244" s="168">
        <v>0</v>
      </c>
      <c r="P244" s="168">
        <v>0</v>
      </c>
      <c r="Q244" s="168">
        <v>0</v>
      </c>
      <c r="R244" s="168">
        <v>0</v>
      </c>
      <c r="S244" s="168">
        <v>0</v>
      </c>
      <c r="T244" s="168">
        <v>0</v>
      </c>
      <c r="U244" s="168">
        <v>0</v>
      </c>
      <c r="V244" s="168">
        <v>0</v>
      </c>
      <c r="W244" s="168">
        <v>0</v>
      </c>
      <c r="X244" s="168">
        <v>0</v>
      </c>
      <c r="Y244" s="168">
        <v>0</v>
      </c>
      <c r="Z244" s="168">
        <v>0</v>
      </c>
      <c r="AA244" s="168">
        <v>0</v>
      </c>
      <c r="AB244" s="168">
        <v>0</v>
      </c>
      <c r="AC244" s="168">
        <v>0</v>
      </c>
      <c r="AD244" s="168">
        <v>0</v>
      </c>
      <c r="AE244" s="168">
        <v>0</v>
      </c>
      <c r="AF244" s="168">
        <v>0</v>
      </c>
      <c r="AG244" s="168">
        <v>0</v>
      </c>
      <c r="AH244" s="168">
        <v>0</v>
      </c>
      <c r="AI244" s="168">
        <v>0</v>
      </c>
    </row>
    <row r="245" spans="3:35">
      <c r="C245" s="532" t="s">
        <v>3741</v>
      </c>
      <c r="D245" s="451" t="s">
        <v>3735</v>
      </c>
      <c r="E245" s="451" t="s">
        <v>4051</v>
      </c>
      <c r="F245" s="168">
        <v>0</v>
      </c>
      <c r="G245" s="168">
        <v>0</v>
      </c>
      <c r="H245" s="168">
        <v>0</v>
      </c>
      <c r="I245" s="168">
        <v>0</v>
      </c>
      <c r="J245" s="168">
        <v>0</v>
      </c>
      <c r="K245" s="168">
        <v>0</v>
      </c>
      <c r="L245" s="168">
        <v>0</v>
      </c>
      <c r="M245" s="168">
        <v>0</v>
      </c>
      <c r="N245" s="168">
        <v>0</v>
      </c>
      <c r="O245" s="168">
        <v>0</v>
      </c>
      <c r="P245" s="168">
        <v>0</v>
      </c>
      <c r="Q245" s="168">
        <v>0</v>
      </c>
      <c r="R245" s="168">
        <v>0</v>
      </c>
      <c r="S245" s="168">
        <v>0</v>
      </c>
      <c r="T245" s="168">
        <v>0</v>
      </c>
      <c r="U245" s="168">
        <v>0</v>
      </c>
      <c r="V245" s="168">
        <v>0</v>
      </c>
      <c r="W245" s="168">
        <v>0</v>
      </c>
      <c r="X245" s="168">
        <v>0</v>
      </c>
      <c r="Y245" s="168">
        <v>0</v>
      </c>
      <c r="Z245" s="168">
        <v>0</v>
      </c>
      <c r="AA245" s="168">
        <v>0</v>
      </c>
      <c r="AB245" s="168">
        <v>0</v>
      </c>
      <c r="AC245" s="168">
        <v>0</v>
      </c>
      <c r="AD245" s="168">
        <v>0</v>
      </c>
      <c r="AE245" s="168">
        <v>0</v>
      </c>
      <c r="AF245" s="168">
        <v>0</v>
      </c>
      <c r="AG245" s="168">
        <v>0</v>
      </c>
      <c r="AH245" s="168">
        <v>0</v>
      </c>
      <c r="AI245" s="168">
        <v>0</v>
      </c>
    </row>
    <row r="246" spans="3:35">
      <c r="C246" s="538" t="s">
        <v>3743</v>
      </c>
      <c r="D246" s="452" t="s">
        <v>3735</v>
      </c>
      <c r="E246" s="546" t="s">
        <v>4051</v>
      </c>
      <c r="F246" s="453">
        <v>0</v>
      </c>
      <c r="G246" s="453">
        <v>0</v>
      </c>
      <c r="H246" s="453">
        <v>0</v>
      </c>
      <c r="I246" s="453">
        <v>0</v>
      </c>
      <c r="J246" s="453">
        <v>0</v>
      </c>
      <c r="K246" s="453">
        <v>0</v>
      </c>
      <c r="L246" s="453">
        <v>0</v>
      </c>
      <c r="M246" s="453">
        <v>0</v>
      </c>
      <c r="N246" s="453">
        <v>0</v>
      </c>
      <c r="O246" s="453">
        <v>0</v>
      </c>
      <c r="P246" s="453">
        <v>0</v>
      </c>
      <c r="Q246" s="453">
        <v>0</v>
      </c>
      <c r="R246" s="453">
        <v>0</v>
      </c>
      <c r="S246" s="453">
        <v>0</v>
      </c>
      <c r="T246" s="453">
        <v>0</v>
      </c>
      <c r="U246" s="453">
        <v>0</v>
      </c>
      <c r="V246" s="453">
        <v>0</v>
      </c>
      <c r="W246" s="453">
        <v>0</v>
      </c>
      <c r="X246" s="453">
        <v>0</v>
      </c>
      <c r="Y246" s="453">
        <v>0</v>
      </c>
      <c r="Z246" s="453">
        <v>0</v>
      </c>
      <c r="AA246" s="453">
        <v>0</v>
      </c>
      <c r="AB246" s="453">
        <v>0</v>
      </c>
      <c r="AC246" s="453">
        <v>0</v>
      </c>
      <c r="AD246" s="453">
        <v>0</v>
      </c>
      <c r="AE246" s="453">
        <v>0</v>
      </c>
      <c r="AF246" s="453">
        <v>0</v>
      </c>
      <c r="AG246" s="453">
        <v>0</v>
      </c>
      <c r="AH246" s="453">
        <v>0</v>
      </c>
      <c r="AI246" s="453">
        <v>0</v>
      </c>
    </row>
    <row r="247" spans="3:35">
      <c r="C247" s="537" t="s">
        <v>3740</v>
      </c>
      <c r="D247" s="499" t="s">
        <v>3736</v>
      </c>
      <c r="E247" s="337" t="s">
        <v>392</v>
      </c>
      <c r="F247" s="337">
        <v>0</v>
      </c>
      <c r="G247" s="337">
        <v>0</v>
      </c>
      <c r="H247" s="337">
        <v>0</v>
      </c>
      <c r="I247" s="337">
        <v>0</v>
      </c>
      <c r="J247" s="337">
        <v>0</v>
      </c>
      <c r="K247" s="337">
        <v>0</v>
      </c>
      <c r="L247" s="337">
        <v>0</v>
      </c>
      <c r="M247" s="337">
        <v>0</v>
      </c>
      <c r="N247" s="337">
        <v>0</v>
      </c>
      <c r="O247" s="337">
        <v>0</v>
      </c>
      <c r="P247" s="337">
        <v>0</v>
      </c>
      <c r="Q247" s="337">
        <v>0</v>
      </c>
      <c r="R247" s="337">
        <v>0</v>
      </c>
      <c r="S247" s="337">
        <v>0</v>
      </c>
      <c r="T247" s="337">
        <v>0</v>
      </c>
      <c r="U247" s="337">
        <v>0</v>
      </c>
      <c r="V247" s="337">
        <v>0</v>
      </c>
      <c r="W247" s="337">
        <v>0</v>
      </c>
      <c r="X247" s="337">
        <v>0</v>
      </c>
      <c r="Y247" s="337">
        <v>0</v>
      </c>
      <c r="Z247" s="337">
        <v>0</v>
      </c>
      <c r="AA247" s="337">
        <v>0</v>
      </c>
      <c r="AB247" s="337">
        <v>0</v>
      </c>
      <c r="AC247" s="337">
        <v>0</v>
      </c>
      <c r="AD247" s="337">
        <v>0</v>
      </c>
      <c r="AE247" s="337">
        <v>0</v>
      </c>
      <c r="AF247" s="337">
        <v>0</v>
      </c>
      <c r="AG247" s="337">
        <v>0</v>
      </c>
      <c r="AH247" s="337">
        <v>0</v>
      </c>
      <c r="AI247" s="337">
        <v>0</v>
      </c>
    </row>
    <row r="248" spans="3:35">
      <c r="C248" s="532" t="s">
        <v>9</v>
      </c>
      <c r="D248" s="451" t="s">
        <v>3736</v>
      </c>
      <c r="E248" s="168" t="s">
        <v>392</v>
      </c>
      <c r="F248" s="168">
        <v>0</v>
      </c>
      <c r="G248" s="168">
        <v>0</v>
      </c>
      <c r="H248" s="168">
        <v>0</v>
      </c>
      <c r="I248" s="168">
        <v>0</v>
      </c>
      <c r="J248" s="168">
        <v>0</v>
      </c>
      <c r="K248" s="168">
        <v>0</v>
      </c>
      <c r="L248" s="168">
        <v>0</v>
      </c>
      <c r="M248" s="168">
        <v>0</v>
      </c>
      <c r="N248" s="168">
        <v>0</v>
      </c>
      <c r="O248" s="168">
        <v>0</v>
      </c>
      <c r="P248" s="168">
        <v>0</v>
      </c>
      <c r="Q248" s="168">
        <v>0</v>
      </c>
      <c r="R248" s="168">
        <v>0</v>
      </c>
      <c r="S248" s="168">
        <v>0</v>
      </c>
      <c r="T248" s="168">
        <v>0</v>
      </c>
      <c r="U248" s="168">
        <v>1507504.0999999999</v>
      </c>
      <c r="V248" s="168">
        <v>2397705.5</v>
      </c>
      <c r="W248" s="168">
        <v>2632973.8000000003</v>
      </c>
      <c r="X248" s="168">
        <v>2806121.1999999997</v>
      </c>
      <c r="Y248" s="168">
        <v>3910960.7</v>
      </c>
      <c r="Z248" s="168">
        <v>6684372.2000000002</v>
      </c>
      <c r="AA248" s="168">
        <v>7875798.0999999996</v>
      </c>
      <c r="AB248" s="168">
        <v>9690432.1999999993</v>
      </c>
      <c r="AC248" s="168">
        <v>12058064</v>
      </c>
      <c r="AD248" s="168">
        <v>12074338.199999999</v>
      </c>
      <c r="AE248" s="168">
        <v>10314427.4</v>
      </c>
      <c r="AF248" s="168">
        <v>11073455.5</v>
      </c>
      <c r="AG248" s="168">
        <v>13189691.1</v>
      </c>
      <c r="AH248" s="168">
        <v>15830896.299999999</v>
      </c>
      <c r="AI248" s="168">
        <v>20289216</v>
      </c>
    </row>
    <row r="249" spans="3:35">
      <c r="C249" s="532" t="s">
        <v>3742</v>
      </c>
      <c r="D249" s="451" t="s">
        <v>3736</v>
      </c>
      <c r="E249" s="168" t="s">
        <v>392</v>
      </c>
      <c r="F249" s="168">
        <v>0</v>
      </c>
      <c r="G249" s="168">
        <v>0</v>
      </c>
      <c r="H249" s="168">
        <v>0</v>
      </c>
      <c r="I249" s="168">
        <v>0</v>
      </c>
      <c r="J249" s="168">
        <v>0</v>
      </c>
      <c r="K249" s="168">
        <v>0</v>
      </c>
      <c r="L249" s="168">
        <v>0</v>
      </c>
      <c r="M249" s="168">
        <v>0</v>
      </c>
      <c r="N249" s="168">
        <v>0</v>
      </c>
      <c r="O249" s="168">
        <v>0</v>
      </c>
      <c r="P249" s="168">
        <v>0</v>
      </c>
      <c r="Q249" s="168">
        <v>0</v>
      </c>
      <c r="R249" s="168">
        <v>0</v>
      </c>
      <c r="S249" s="168">
        <v>0</v>
      </c>
      <c r="T249" s="168">
        <v>0</v>
      </c>
      <c r="U249" s="168">
        <v>0</v>
      </c>
      <c r="V249" s="168">
        <v>0</v>
      </c>
      <c r="W249" s="168">
        <v>0</v>
      </c>
      <c r="X249" s="168">
        <v>0</v>
      </c>
      <c r="Y249" s="168">
        <v>0</v>
      </c>
      <c r="Z249" s="168">
        <v>0</v>
      </c>
      <c r="AA249" s="168">
        <v>0</v>
      </c>
      <c r="AB249" s="168">
        <v>0</v>
      </c>
      <c r="AC249" s="168">
        <v>0</v>
      </c>
      <c r="AD249" s="168">
        <v>0</v>
      </c>
      <c r="AE249" s="168">
        <v>0</v>
      </c>
      <c r="AF249" s="168">
        <v>0</v>
      </c>
      <c r="AG249" s="168">
        <v>0</v>
      </c>
      <c r="AH249" s="168">
        <v>0</v>
      </c>
      <c r="AI249" s="168">
        <v>0</v>
      </c>
    </row>
    <row r="250" spans="3:35">
      <c r="C250" s="532" t="s">
        <v>3741</v>
      </c>
      <c r="D250" s="451" t="s">
        <v>3736</v>
      </c>
      <c r="E250" s="168" t="s">
        <v>392</v>
      </c>
      <c r="F250" s="168">
        <v>0</v>
      </c>
      <c r="G250" s="168">
        <v>0</v>
      </c>
      <c r="H250" s="168">
        <v>0</v>
      </c>
      <c r="I250" s="168">
        <v>0</v>
      </c>
      <c r="J250" s="168">
        <v>0</v>
      </c>
      <c r="K250" s="168">
        <v>0</v>
      </c>
      <c r="L250" s="168">
        <v>0</v>
      </c>
      <c r="M250" s="168">
        <v>0</v>
      </c>
      <c r="N250" s="168">
        <v>0</v>
      </c>
      <c r="O250" s="168">
        <v>0</v>
      </c>
      <c r="P250" s="168">
        <v>0</v>
      </c>
      <c r="Q250" s="168">
        <v>0</v>
      </c>
      <c r="R250" s="168">
        <v>0</v>
      </c>
      <c r="S250" s="168">
        <v>0</v>
      </c>
      <c r="T250" s="168">
        <v>0</v>
      </c>
      <c r="U250" s="168">
        <v>0</v>
      </c>
      <c r="V250" s="168">
        <v>0</v>
      </c>
      <c r="W250" s="168">
        <v>0</v>
      </c>
      <c r="X250" s="168">
        <v>0</v>
      </c>
      <c r="Y250" s="168">
        <v>0</v>
      </c>
      <c r="Z250" s="168">
        <v>0</v>
      </c>
      <c r="AA250" s="168">
        <v>0</v>
      </c>
      <c r="AB250" s="168">
        <v>0</v>
      </c>
      <c r="AC250" s="168">
        <v>0</v>
      </c>
      <c r="AD250" s="168">
        <v>0</v>
      </c>
      <c r="AE250" s="168">
        <v>0</v>
      </c>
      <c r="AF250" s="168">
        <v>0</v>
      </c>
      <c r="AG250" s="168">
        <v>0</v>
      </c>
      <c r="AH250" s="168">
        <v>0</v>
      </c>
      <c r="AI250" s="168">
        <v>0</v>
      </c>
    </row>
    <row r="251" spans="3:35">
      <c r="C251" s="538" t="s">
        <v>3743</v>
      </c>
      <c r="D251" s="452" t="s">
        <v>3736</v>
      </c>
      <c r="E251" s="453" t="s">
        <v>392</v>
      </c>
      <c r="F251" s="453">
        <v>0</v>
      </c>
      <c r="G251" s="453">
        <v>0</v>
      </c>
      <c r="H251" s="453">
        <v>0</v>
      </c>
      <c r="I251" s="453">
        <v>0</v>
      </c>
      <c r="J251" s="453">
        <v>0</v>
      </c>
      <c r="K251" s="453">
        <v>0</v>
      </c>
      <c r="L251" s="453">
        <v>0</v>
      </c>
      <c r="M251" s="453">
        <v>0</v>
      </c>
      <c r="N251" s="453">
        <v>0</v>
      </c>
      <c r="O251" s="453">
        <v>0</v>
      </c>
      <c r="P251" s="453">
        <v>0</v>
      </c>
      <c r="Q251" s="453">
        <v>0</v>
      </c>
      <c r="R251" s="453">
        <v>0</v>
      </c>
      <c r="S251" s="453">
        <v>0</v>
      </c>
      <c r="T251" s="453">
        <v>0</v>
      </c>
      <c r="U251" s="453">
        <v>0</v>
      </c>
      <c r="V251" s="453">
        <v>0</v>
      </c>
      <c r="W251" s="453">
        <v>0</v>
      </c>
      <c r="X251" s="453">
        <v>0</v>
      </c>
      <c r="Y251" s="453">
        <v>0</v>
      </c>
      <c r="Z251" s="453">
        <v>0</v>
      </c>
      <c r="AA251" s="453">
        <v>0</v>
      </c>
      <c r="AB251" s="453">
        <v>0</v>
      </c>
      <c r="AC251" s="453">
        <v>0</v>
      </c>
      <c r="AD251" s="453">
        <v>0</v>
      </c>
      <c r="AE251" s="453">
        <v>0</v>
      </c>
      <c r="AF251" s="453">
        <v>0</v>
      </c>
      <c r="AG251" s="453">
        <v>0</v>
      </c>
      <c r="AH251" s="453">
        <v>0</v>
      </c>
      <c r="AI251" s="453">
        <v>0</v>
      </c>
    </row>
    <row r="252" spans="3:35">
      <c r="C252" s="537" t="s">
        <v>3740</v>
      </c>
      <c r="D252" s="499" t="s">
        <v>3737</v>
      </c>
      <c r="E252" s="337" t="s">
        <v>392</v>
      </c>
      <c r="F252" s="337">
        <v>0</v>
      </c>
      <c r="G252" s="337">
        <v>0</v>
      </c>
      <c r="H252" s="337">
        <v>0</v>
      </c>
      <c r="I252" s="337">
        <v>0</v>
      </c>
      <c r="J252" s="337">
        <v>0</v>
      </c>
      <c r="K252" s="337">
        <v>0</v>
      </c>
      <c r="L252" s="337">
        <v>0</v>
      </c>
      <c r="M252" s="337">
        <v>0</v>
      </c>
      <c r="N252" s="337">
        <v>0</v>
      </c>
      <c r="O252" s="337">
        <v>0</v>
      </c>
      <c r="P252" s="337">
        <v>0</v>
      </c>
      <c r="Q252" s="337">
        <v>0</v>
      </c>
      <c r="R252" s="337">
        <v>0</v>
      </c>
      <c r="S252" s="337">
        <v>0</v>
      </c>
      <c r="T252" s="337">
        <v>0</v>
      </c>
      <c r="U252" s="337">
        <v>0</v>
      </c>
      <c r="V252" s="337">
        <v>0</v>
      </c>
      <c r="W252" s="337">
        <v>0</v>
      </c>
      <c r="X252" s="337">
        <v>0</v>
      </c>
      <c r="Y252" s="337">
        <v>0</v>
      </c>
      <c r="Z252" s="337">
        <v>0</v>
      </c>
      <c r="AA252" s="337">
        <v>0</v>
      </c>
      <c r="AB252" s="337">
        <v>0</v>
      </c>
      <c r="AC252" s="337">
        <v>0</v>
      </c>
      <c r="AD252" s="337">
        <v>0</v>
      </c>
      <c r="AE252" s="337">
        <v>0</v>
      </c>
      <c r="AF252" s="337">
        <v>0</v>
      </c>
      <c r="AG252" s="337">
        <v>0</v>
      </c>
      <c r="AH252" s="337">
        <v>0</v>
      </c>
      <c r="AI252" s="337">
        <v>0</v>
      </c>
    </row>
    <row r="253" spans="3:35">
      <c r="C253" s="532" t="s">
        <v>9</v>
      </c>
      <c r="D253" s="499" t="s">
        <v>3737</v>
      </c>
      <c r="E253" s="168" t="s">
        <v>392</v>
      </c>
      <c r="F253" s="168">
        <v>0</v>
      </c>
      <c r="G253" s="168">
        <v>0</v>
      </c>
      <c r="H253" s="168">
        <v>0</v>
      </c>
      <c r="I253" s="168">
        <v>0</v>
      </c>
      <c r="J253" s="168">
        <v>0</v>
      </c>
      <c r="K253" s="168">
        <v>0</v>
      </c>
      <c r="L253" s="168">
        <v>0</v>
      </c>
      <c r="M253" s="168">
        <v>0</v>
      </c>
      <c r="N253" s="168">
        <v>0</v>
      </c>
      <c r="O253" s="168">
        <v>0</v>
      </c>
      <c r="P253" s="168">
        <v>0</v>
      </c>
      <c r="Q253" s="168">
        <v>0</v>
      </c>
      <c r="R253" s="168">
        <v>0</v>
      </c>
      <c r="S253" s="168">
        <v>0</v>
      </c>
      <c r="T253" s="168">
        <v>0</v>
      </c>
      <c r="U253" s="168">
        <v>351356.8</v>
      </c>
      <c r="V253" s="168">
        <v>359816.89999999997</v>
      </c>
      <c r="W253" s="168">
        <v>402639.5</v>
      </c>
      <c r="X253" s="168">
        <v>340976.69999999995</v>
      </c>
      <c r="Y253" s="168">
        <v>357468.7</v>
      </c>
      <c r="Z253" s="168">
        <v>1016727.2</v>
      </c>
      <c r="AA253" s="168">
        <v>1668906.6</v>
      </c>
      <c r="AB253" s="168">
        <v>1814804.6</v>
      </c>
      <c r="AC253" s="168">
        <v>2089553.4000000001</v>
      </c>
      <c r="AD253" s="168">
        <v>3139520.0999999996</v>
      </c>
      <c r="AE253" s="168">
        <v>2787844.0999999996</v>
      </c>
      <c r="AF253" s="168">
        <v>5247987.7</v>
      </c>
      <c r="AG253" s="168">
        <v>4621727.1999999993</v>
      </c>
      <c r="AH253" s="168">
        <v>4492599.0999999996</v>
      </c>
      <c r="AI253" s="168">
        <v>3820776.8</v>
      </c>
    </row>
    <row r="254" spans="3:35">
      <c r="C254" s="532" t="s">
        <v>3742</v>
      </c>
      <c r="D254" s="499" t="s">
        <v>3737</v>
      </c>
      <c r="E254" s="168" t="s">
        <v>392</v>
      </c>
      <c r="F254" s="168">
        <v>0</v>
      </c>
      <c r="G254" s="168">
        <v>0</v>
      </c>
      <c r="H254" s="168">
        <v>0</v>
      </c>
      <c r="I254" s="168">
        <v>0</v>
      </c>
      <c r="J254" s="168">
        <v>0</v>
      </c>
      <c r="K254" s="168">
        <v>0</v>
      </c>
      <c r="L254" s="168">
        <v>0</v>
      </c>
      <c r="M254" s="168">
        <v>0</v>
      </c>
      <c r="N254" s="168">
        <v>0</v>
      </c>
      <c r="O254" s="168">
        <v>0</v>
      </c>
      <c r="P254" s="168">
        <v>0</v>
      </c>
      <c r="Q254" s="168">
        <v>0</v>
      </c>
      <c r="R254" s="168">
        <v>0</v>
      </c>
      <c r="S254" s="168">
        <v>0</v>
      </c>
      <c r="T254" s="168">
        <v>0</v>
      </c>
      <c r="U254" s="168">
        <v>0</v>
      </c>
      <c r="V254" s="168">
        <v>0</v>
      </c>
      <c r="W254" s="168">
        <v>0</v>
      </c>
      <c r="X254" s="168">
        <v>0</v>
      </c>
      <c r="Y254" s="168">
        <v>0</v>
      </c>
      <c r="Z254" s="168">
        <v>0</v>
      </c>
      <c r="AA254" s="168">
        <v>0</v>
      </c>
      <c r="AB254" s="168">
        <v>0</v>
      </c>
      <c r="AC254" s="168">
        <v>0</v>
      </c>
      <c r="AD254" s="168">
        <v>0</v>
      </c>
      <c r="AE254" s="168">
        <v>0</v>
      </c>
      <c r="AF254" s="168">
        <v>0</v>
      </c>
      <c r="AG254" s="168">
        <v>0</v>
      </c>
      <c r="AH254" s="168">
        <v>0</v>
      </c>
      <c r="AI254" s="168">
        <v>0</v>
      </c>
    </row>
    <row r="255" spans="3:35">
      <c r="C255" s="532" t="s">
        <v>3741</v>
      </c>
      <c r="D255" s="499" t="s">
        <v>3737</v>
      </c>
      <c r="E255" s="168" t="s">
        <v>392</v>
      </c>
      <c r="F255" s="168">
        <v>0</v>
      </c>
      <c r="G255" s="168">
        <v>0</v>
      </c>
      <c r="H255" s="168">
        <v>0</v>
      </c>
      <c r="I255" s="168">
        <v>0</v>
      </c>
      <c r="J255" s="168">
        <v>0</v>
      </c>
      <c r="K255" s="168">
        <v>0</v>
      </c>
      <c r="L255" s="168">
        <v>0</v>
      </c>
      <c r="M255" s="168">
        <v>0</v>
      </c>
      <c r="N255" s="168">
        <v>0</v>
      </c>
      <c r="O255" s="168">
        <v>0</v>
      </c>
      <c r="P255" s="168">
        <v>0</v>
      </c>
      <c r="Q255" s="168">
        <v>0</v>
      </c>
      <c r="R255" s="168">
        <v>0</v>
      </c>
      <c r="S255" s="168">
        <v>0</v>
      </c>
      <c r="T255" s="168">
        <v>0</v>
      </c>
      <c r="U255" s="168">
        <v>0</v>
      </c>
      <c r="V255" s="168">
        <v>0</v>
      </c>
      <c r="W255" s="168">
        <v>0</v>
      </c>
      <c r="X255" s="168">
        <v>0</v>
      </c>
      <c r="Y255" s="168">
        <v>0</v>
      </c>
      <c r="Z255" s="168">
        <v>0</v>
      </c>
      <c r="AA255" s="168">
        <v>0</v>
      </c>
      <c r="AB255" s="168">
        <v>0</v>
      </c>
      <c r="AC255" s="168">
        <v>0</v>
      </c>
      <c r="AD255" s="168">
        <v>0</v>
      </c>
      <c r="AE255" s="168">
        <v>0</v>
      </c>
      <c r="AF255" s="168">
        <v>0</v>
      </c>
      <c r="AG255" s="168">
        <v>0</v>
      </c>
      <c r="AH255" s="168">
        <v>0</v>
      </c>
      <c r="AI255" s="168">
        <v>0</v>
      </c>
    </row>
    <row r="256" spans="3:35">
      <c r="C256" s="538" t="s">
        <v>3743</v>
      </c>
      <c r="D256" s="452" t="s">
        <v>3737</v>
      </c>
      <c r="E256" s="453" t="s">
        <v>392</v>
      </c>
      <c r="F256" s="453">
        <v>0</v>
      </c>
      <c r="G256" s="453">
        <v>0</v>
      </c>
      <c r="H256" s="453">
        <v>0</v>
      </c>
      <c r="I256" s="453">
        <v>0</v>
      </c>
      <c r="J256" s="453">
        <v>0</v>
      </c>
      <c r="K256" s="453">
        <v>0</v>
      </c>
      <c r="L256" s="453">
        <v>0</v>
      </c>
      <c r="M256" s="453">
        <v>0</v>
      </c>
      <c r="N256" s="453">
        <v>0</v>
      </c>
      <c r="O256" s="453">
        <v>0</v>
      </c>
      <c r="P256" s="453">
        <v>0</v>
      </c>
      <c r="Q256" s="453">
        <v>0</v>
      </c>
      <c r="R256" s="453">
        <v>0</v>
      </c>
      <c r="S256" s="453">
        <v>0</v>
      </c>
      <c r="T256" s="453">
        <v>0</v>
      </c>
      <c r="U256" s="453">
        <v>0</v>
      </c>
      <c r="V256" s="453">
        <v>0</v>
      </c>
      <c r="W256" s="453">
        <v>0</v>
      </c>
      <c r="X256" s="453">
        <v>0</v>
      </c>
      <c r="Y256" s="453">
        <v>0</v>
      </c>
      <c r="Z256" s="453">
        <v>0</v>
      </c>
      <c r="AA256" s="453">
        <v>0</v>
      </c>
      <c r="AB256" s="453">
        <v>0</v>
      </c>
      <c r="AC256" s="453">
        <v>0</v>
      </c>
      <c r="AD256" s="453">
        <v>0</v>
      </c>
      <c r="AE256" s="453">
        <v>0</v>
      </c>
      <c r="AF256" s="453">
        <v>0</v>
      </c>
      <c r="AG256" s="453">
        <v>0</v>
      </c>
      <c r="AH256" s="453">
        <v>0</v>
      </c>
      <c r="AI256" s="453">
        <v>0</v>
      </c>
    </row>
    <row r="257" spans="1:35">
      <c r="C257" s="537" t="s">
        <v>3740</v>
      </c>
      <c r="D257" s="499" t="s">
        <v>3738</v>
      </c>
      <c r="E257" s="337" t="s">
        <v>392</v>
      </c>
      <c r="F257" s="337">
        <v>0</v>
      </c>
      <c r="G257" s="337">
        <v>0</v>
      </c>
      <c r="H257" s="337">
        <v>0</v>
      </c>
      <c r="I257" s="337">
        <v>0</v>
      </c>
      <c r="J257" s="337">
        <v>0</v>
      </c>
      <c r="K257" s="337">
        <v>0</v>
      </c>
      <c r="L257" s="337">
        <v>0</v>
      </c>
      <c r="M257" s="337">
        <v>0</v>
      </c>
      <c r="N257" s="337">
        <v>0</v>
      </c>
      <c r="O257" s="337">
        <v>0</v>
      </c>
      <c r="P257" s="337">
        <v>0</v>
      </c>
      <c r="Q257" s="337">
        <v>0</v>
      </c>
      <c r="R257" s="337">
        <v>0</v>
      </c>
      <c r="S257" s="337">
        <v>0</v>
      </c>
      <c r="T257" s="337">
        <v>0</v>
      </c>
      <c r="U257" s="337">
        <v>0</v>
      </c>
      <c r="V257" s="337">
        <v>0</v>
      </c>
      <c r="W257" s="337">
        <v>0</v>
      </c>
      <c r="X257" s="337">
        <v>0</v>
      </c>
      <c r="Y257" s="337">
        <v>0</v>
      </c>
      <c r="Z257" s="337">
        <v>0</v>
      </c>
      <c r="AA257" s="337">
        <v>0</v>
      </c>
      <c r="AB257" s="337">
        <v>0</v>
      </c>
      <c r="AC257" s="337">
        <v>0</v>
      </c>
      <c r="AD257" s="337">
        <v>0</v>
      </c>
      <c r="AE257" s="337">
        <v>0</v>
      </c>
      <c r="AF257" s="337">
        <v>0</v>
      </c>
      <c r="AG257" s="337">
        <v>0</v>
      </c>
      <c r="AH257" s="337">
        <v>0</v>
      </c>
      <c r="AI257" s="337">
        <v>0</v>
      </c>
    </row>
    <row r="258" spans="1:35">
      <c r="C258" s="532" t="s">
        <v>9</v>
      </c>
      <c r="D258" s="499" t="s">
        <v>3738</v>
      </c>
      <c r="E258" s="168" t="s">
        <v>392</v>
      </c>
      <c r="F258" s="168">
        <v>0</v>
      </c>
      <c r="G258" s="168">
        <v>0</v>
      </c>
      <c r="H258" s="168">
        <v>0</v>
      </c>
      <c r="I258" s="168">
        <v>0</v>
      </c>
      <c r="J258" s="168">
        <v>0</v>
      </c>
      <c r="K258" s="168">
        <v>0</v>
      </c>
      <c r="L258" s="168">
        <v>0</v>
      </c>
      <c r="M258" s="168">
        <v>0</v>
      </c>
      <c r="N258" s="168">
        <v>0</v>
      </c>
      <c r="O258" s="168">
        <v>0</v>
      </c>
      <c r="P258" s="168">
        <v>0</v>
      </c>
      <c r="Q258" s="168">
        <v>0</v>
      </c>
      <c r="R258" s="168">
        <v>0</v>
      </c>
      <c r="S258" s="168">
        <v>0</v>
      </c>
      <c r="T258" s="168">
        <v>0</v>
      </c>
      <c r="U258" s="168">
        <v>493300.90000000008</v>
      </c>
      <c r="V258" s="168">
        <v>1130278.9999999995</v>
      </c>
      <c r="W258" s="168">
        <v>2051976.3</v>
      </c>
      <c r="X258" s="168">
        <v>2258709.7999999998</v>
      </c>
      <c r="Y258" s="168">
        <v>2037800.3999999997</v>
      </c>
      <c r="Z258" s="168">
        <v>2395552.8999999994</v>
      </c>
      <c r="AA258" s="168">
        <v>2588504.9</v>
      </c>
      <c r="AB258" s="168">
        <v>2305605.9</v>
      </c>
      <c r="AC258" s="168">
        <v>3517804.6</v>
      </c>
      <c r="AD258" s="168">
        <v>3870273.0999999996</v>
      </c>
      <c r="AE258" s="168">
        <v>3582282.5</v>
      </c>
      <c r="AF258" s="168">
        <v>3904147.6</v>
      </c>
      <c r="AG258" s="168">
        <v>4354721.1000000006</v>
      </c>
      <c r="AH258" s="168">
        <v>4143793</v>
      </c>
      <c r="AI258" s="168">
        <v>4163572.6999999993</v>
      </c>
    </row>
    <row r="259" spans="1:35">
      <c r="C259" s="532" t="s">
        <v>3742</v>
      </c>
      <c r="D259" s="499" t="s">
        <v>3738</v>
      </c>
      <c r="E259" s="168" t="s">
        <v>392</v>
      </c>
      <c r="F259" s="168">
        <v>0</v>
      </c>
      <c r="G259" s="168">
        <v>0</v>
      </c>
      <c r="H259" s="168">
        <v>0</v>
      </c>
      <c r="I259" s="168">
        <v>0</v>
      </c>
      <c r="J259" s="168">
        <v>0</v>
      </c>
      <c r="K259" s="168">
        <v>0</v>
      </c>
      <c r="L259" s="168">
        <v>0</v>
      </c>
      <c r="M259" s="168">
        <v>0</v>
      </c>
      <c r="N259" s="168">
        <v>0</v>
      </c>
      <c r="O259" s="168">
        <v>0</v>
      </c>
      <c r="P259" s="168">
        <v>0</v>
      </c>
      <c r="Q259" s="168">
        <v>0</v>
      </c>
      <c r="R259" s="168">
        <v>0</v>
      </c>
      <c r="S259" s="168">
        <v>0</v>
      </c>
      <c r="T259" s="168">
        <v>0</v>
      </c>
      <c r="U259" s="168">
        <v>0</v>
      </c>
      <c r="V259" s="168">
        <v>0</v>
      </c>
      <c r="W259" s="168">
        <v>0</v>
      </c>
      <c r="X259" s="168">
        <v>0</v>
      </c>
      <c r="Y259" s="168">
        <v>0</v>
      </c>
      <c r="Z259" s="168">
        <v>0</v>
      </c>
      <c r="AA259" s="168">
        <v>0</v>
      </c>
      <c r="AB259" s="168">
        <v>0</v>
      </c>
      <c r="AC259" s="168">
        <v>0</v>
      </c>
      <c r="AD259" s="168">
        <v>0</v>
      </c>
      <c r="AE259" s="168">
        <v>0</v>
      </c>
      <c r="AF259" s="168">
        <v>0</v>
      </c>
      <c r="AG259" s="168">
        <v>0</v>
      </c>
      <c r="AH259" s="168">
        <v>0</v>
      </c>
      <c r="AI259" s="168">
        <v>0</v>
      </c>
    </row>
    <row r="260" spans="1:35">
      <c r="C260" s="532" t="s">
        <v>3741</v>
      </c>
      <c r="D260" s="499" t="s">
        <v>3738</v>
      </c>
      <c r="E260" s="168" t="s">
        <v>392</v>
      </c>
      <c r="F260" s="168">
        <v>0</v>
      </c>
      <c r="G260" s="168">
        <v>0</v>
      </c>
      <c r="H260" s="168">
        <v>0</v>
      </c>
      <c r="I260" s="168">
        <v>0</v>
      </c>
      <c r="J260" s="168">
        <v>0</v>
      </c>
      <c r="K260" s="168">
        <v>0</v>
      </c>
      <c r="L260" s="168">
        <v>0</v>
      </c>
      <c r="M260" s="168">
        <v>0</v>
      </c>
      <c r="N260" s="168">
        <v>0</v>
      </c>
      <c r="O260" s="168">
        <v>0</v>
      </c>
      <c r="P260" s="168">
        <v>0</v>
      </c>
      <c r="Q260" s="168">
        <v>0</v>
      </c>
      <c r="R260" s="168">
        <v>0</v>
      </c>
      <c r="S260" s="168">
        <v>0</v>
      </c>
      <c r="T260" s="168">
        <v>0</v>
      </c>
      <c r="U260" s="168">
        <v>0</v>
      </c>
      <c r="V260" s="168">
        <v>0</v>
      </c>
      <c r="W260" s="168">
        <v>0</v>
      </c>
      <c r="X260" s="168">
        <v>0</v>
      </c>
      <c r="Y260" s="168">
        <v>0</v>
      </c>
      <c r="Z260" s="168">
        <v>0</v>
      </c>
      <c r="AA260" s="168">
        <v>0</v>
      </c>
      <c r="AB260" s="168">
        <v>0</v>
      </c>
      <c r="AC260" s="168">
        <v>0</v>
      </c>
      <c r="AD260" s="168">
        <v>0</v>
      </c>
      <c r="AE260" s="168">
        <v>0</v>
      </c>
      <c r="AF260" s="168">
        <v>0</v>
      </c>
      <c r="AG260" s="168">
        <v>0</v>
      </c>
      <c r="AH260" s="168">
        <v>0</v>
      </c>
      <c r="AI260" s="168">
        <v>0</v>
      </c>
    </row>
    <row r="261" spans="1:35">
      <c r="C261" s="538" t="s">
        <v>3743</v>
      </c>
      <c r="D261" s="452" t="s">
        <v>3738</v>
      </c>
      <c r="E261" s="453" t="s">
        <v>392</v>
      </c>
      <c r="F261" s="453">
        <v>0</v>
      </c>
      <c r="G261" s="453">
        <v>0</v>
      </c>
      <c r="H261" s="453">
        <v>0</v>
      </c>
      <c r="I261" s="453">
        <v>0</v>
      </c>
      <c r="J261" s="453">
        <v>0</v>
      </c>
      <c r="K261" s="453">
        <v>0</v>
      </c>
      <c r="L261" s="453">
        <v>0</v>
      </c>
      <c r="M261" s="453">
        <v>0</v>
      </c>
      <c r="N261" s="453">
        <v>0</v>
      </c>
      <c r="O261" s="453">
        <v>0</v>
      </c>
      <c r="P261" s="453">
        <v>0</v>
      </c>
      <c r="Q261" s="453">
        <v>0</v>
      </c>
      <c r="R261" s="453">
        <v>0</v>
      </c>
      <c r="S261" s="453">
        <v>0</v>
      </c>
      <c r="T261" s="453">
        <v>0</v>
      </c>
      <c r="U261" s="453">
        <v>0</v>
      </c>
      <c r="V261" s="453">
        <v>0</v>
      </c>
      <c r="W261" s="453">
        <v>0</v>
      </c>
      <c r="X261" s="453">
        <v>0</v>
      </c>
      <c r="Y261" s="453">
        <v>0</v>
      </c>
      <c r="Z261" s="453">
        <v>0</v>
      </c>
      <c r="AA261" s="453">
        <v>0</v>
      </c>
      <c r="AB261" s="453">
        <v>0</v>
      </c>
      <c r="AC261" s="453">
        <v>0</v>
      </c>
      <c r="AD261" s="453">
        <v>0</v>
      </c>
      <c r="AE261" s="453">
        <v>0</v>
      </c>
      <c r="AF261" s="453">
        <v>0</v>
      </c>
      <c r="AG261" s="453">
        <v>0</v>
      </c>
      <c r="AH261" s="453">
        <v>0</v>
      </c>
      <c r="AI261" s="453">
        <v>0</v>
      </c>
    </row>
    <row r="262" spans="1:35">
      <c r="C262" s="533" t="s">
        <v>3740</v>
      </c>
      <c r="D262" s="533" t="s">
        <v>418</v>
      </c>
      <c r="E262" s="550" t="s">
        <v>392</v>
      </c>
      <c r="F262" s="550">
        <v>0</v>
      </c>
      <c r="G262" s="550">
        <v>0</v>
      </c>
      <c r="H262" s="550">
        <v>0</v>
      </c>
      <c r="I262" s="550">
        <v>0</v>
      </c>
      <c r="J262" s="550">
        <v>0</v>
      </c>
      <c r="K262" s="550">
        <v>0</v>
      </c>
      <c r="L262" s="550">
        <v>0</v>
      </c>
      <c r="M262" s="550">
        <v>0</v>
      </c>
      <c r="N262" s="550">
        <v>0</v>
      </c>
      <c r="O262" s="550">
        <v>0</v>
      </c>
      <c r="P262" s="550">
        <v>0</v>
      </c>
      <c r="Q262" s="550">
        <v>0</v>
      </c>
      <c r="R262" s="550">
        <v>0</v>
      </c>
      <c r="S262" s="550">
        <v>0</v>
      </c>
      <c r="T262" s="550">
        <v>0</v>
      </c>
      <c r="U262" s="550">
        <v>0</v>
      </c>
      <c r="V262" s="550">
        <v>0</v>
      </c>
      <c r="W262" s="550">
        <v>0</v>
      </c>
      <c r="X262" s="550">
        <v>0</v>
      </c>
      <c r="Y262" s="550">
        <v>0</v>
      </c>
      <c r="Z262" s="550">
        <v>0</v>
      </c>
      <c r="AA262" s="550">
        <v>0</v>
      </c>
      <c r="AB262" s="550">
        <v>0</v>
      </c>
      <c r="AC262" s="550">
        <v>0</v>
      </c>
      <c r="AD262" s="550">
        <v>0</v>
      </c>
      <c r="AE262" s="550">
        <v>0</v>
      </c>
      <c r="AF262" s="550">
        <v>0</v>
      </c>
      <c r="AG262" s="550">
        <v>0</v>
      </c>
      <c r="AH262" s="550">
        <v>0</v>
      </c>
      <c r="AI262" s="550">
        <v>0</v>
      </c>
    </row>
    <row r="263" spans="1:35">
      <c r="C263" s="533" t="s">
        <v>9</v>
      </c>
      <c r="D263" s="533" t="s">
        <v>418</v>
      </c>
      <c r="E263" s="535" t="s">
        <v>392</v>
      </c>
      <c r="F263" s="535">
        <v>0</v>
      </c>
      <c r="G263" s="535">
        <v>0</v>
      </c>
      <c r="H263" s="535">
        <v>0</v>
      </c>
      <c r="I263" s="535">
        <v>0</v>
      </c>
      <c r="J263" s="535">
        <v>0</v>
      </c>
      <c r="K263" s="535">
        <v>0</v>
      </c>
      <c r="L263" s="535">
        <v>0</v>
      </c>
      <c r="M263" s="535">
        <v>0</v>
      </c>
      <c r="N263" s="535">
        <v>0</v>
      </c>
      <c r="O263" s="535">
        <v>0</v>
      </c>
      <c r="P263" s="535">
        <v>0</v>
      </c>
      <c r="Q263" s="535">
        <v>0</v>
      </c>
      <c r="R263" s="535">
        <v>0</v>
      </c>
      <c r="S263" s="535">
        <v>0</v>
      </c>
      <c r="T263" s="535">
        <v>0</v>
      </c>
      <c r="U263" s="535">
        <v>15386056.600000003</v>
      </c>
      <c r="V263" s="535">
        <v>17070644.099999998</v>
      </c>
      <c r="W263" s="535">
        <v>18565528.699999999</v>
      </c>
      <c r="X263" s="535">
        <v>19276228.900000002</v>
      </c>
      <c r="Y263" s="535">
        <v>21871840.699999999</v>
      </c>
      <c r="Z263" s="535">
        <v>28534098.399999999</v>
      </c>
      <c r="AA263" s="535">
        <v>32285232.899999999</v>
      </c>
      <c r="AB263" s="535">
        <v>38713839.5</v>
      </c>
      <c r="AC263" s="535">
        <v>50976344.400000006</v>
      </c>
      <c r="AD263" s="535">
        <v>51763466.800000004</v>
      </c>
      <c r="AE263" s="535">
        <v>46500189.900000006</v>
      </c>
      <c r="AF263" s="535">
        <v>52558941.500000007</v>
      </c>
      <c r="AG263" s="535">
        <v>60342388.300000004</v>
      </c>
      <c r="AH263" s="535">
        <v>61665568.699999996</v>
      </c>
      <c r="AI263" s="535">
        <v>66742556.799999997</v>
      </c>
    </row>
    <row r="264" spans="1:35">
      <c r="C264" s="533" t="s">
        <v>3742</v>
      </c>
      <c r="D264" s="533" t="s">
        <v>418</v>
      </c>
      <c r="E264" s="535" t="s">
        <v>392</v>
      </c>
      <c r="F264" s="535">
        <v>0</v>
      </c>
      <c r="G264" s="535">
        <v>0</v>
      </c>
      <c r="H264" s="535">
        <v>0</v>
      </c>
      <c r="I264" s="535">
        <v>0</v>
      </c>
      <c r="J264" s="535">
        <v>0</v>
      </c>
      <c r="K264" s="535">
        <v>0</v>
      </c>
      <c r="L264" s="535">
        <v>0</v>
      </c>
      <c r="M264" s="535">
        <v>0</v>
      </c>
      <c r="N264" s="535">
        <v>0</v>
      </c>
      <c r="O264" s="535">
        <v>0</v>
      </c>
      <c r="P264" s="535">
        <v>0</v>
      </c>
      <c r="Q264" s="535">
        <v>0</v>
      </c>
      <c r="R264" s="535">
        <v>0</v>
      </c>
      <c r="S264" s="535">
        <v>0</v>
      </c>
      <c r="T264" s="535">
        <v>0</v>
      </c>
      <c r="U264" s="535">
        <v>0</v>
      </c>
      <c r="V264" s="535">
        <v>0</v>
      </c>
      <c r="W264" s="535">
        <v>0</v>
      </c>
      <c r="X264" s="535">
        <v>0</v>
      </c>
      <c r="Y264" s="535">
        <v>0</v>
      </c>
      <c r="Z264" s="535">
        <v>0</v>
      </c>
      <c r="AA264" s="535">
        <v>0</v>
      </c>
      <c r="AB264" s="535">
        <v>0</v>
      </c>
      <c r="AC264" s="535">
        <v>0</v>
      </c>
      <c r="AD264" s="535">
        <v>0</v>
      </c>
      <c r="AE264" s="535">
        <v>0</v>
      </c>
      <c r="AF264" s="535">
        <v>0</v>
      </c>
      <c r="AG264" s="535">
        <v>0</v>
      </c>
      <c r="AH264" s="535">
        <v>0</v>
      </c>
      <c r="AI264" s="535">
        <v>0</v>
      </c>
    </row>
    <row r="265" spans="1:35">
      <c r="C265" s="533" t="s">
        <v>3741</v>
      </c>
      <c r="D265" s="533" t="s">
        <v>418</v>
      </c>
      <c r="E265" s="535" t="s">
        <v>392</v>
      </c>
      <c r="F265" s="535">
        <v>0</v>
      </c>
      <c r="G265" s="535">
        <v>0</v>
      </c>
      <c r="H265" s="535">
        <v>0</v>
      </c>
      <c r="I265" s="535">
        <v>0</v>
      </c>
      <c r="J265" s="535">
        <v>0</v>
      </c>
      <c r="K265" s="535">
        <v>0</v>
      </c>
      <c r="L265" s="535">
        <v>0</v>
      </c>
      <c r="M265" s="535">
        <v>0</v>
      </c>
      <c r="N265" s="535">
        <v>0</v>
      </c>
      <c r="O265" s="535">
        <v>0</v>
      </c>
      <c r="P265" s="535">
        <v>0</v>
      </c>
      <c r="Q265" s="535">
        <v>0</v>
      </c>
      <c r="R265" s="535">
        <v>0</v>
      </c>
      <c r="S265" s="535">
        <v>0</v>
      </c>
      <c r="T265" s="535">
        <v>0</v>
      </c>
      <c r="U265" s="535">
        <v>0</v>
      </c>
      <c r="V265" s="535">
        <v>0</v>
      </c>
      <c r="W265" s="535">
        <v>0</v>
      </c>
      <c r="X265" s="535">
        <v>0</v>
      </c>
      <c r="Y265" s="535">
        <v>0</v>
      </c>
      <c r="Z265" s="535">
        <v>0</v>
      </c>
      <c r="AA265" s="535">
        <v>0</v>
      </c>
      <c r="AB265" s="535">
        <v>0</v>
      </c>
      <c r="AC265" s="535">
        <v>0</v>
      </c>
      <c r="AD265" s="535">
        <v>0</v>
      </c>
      <c r="AE265" s="535">
        <v>0</v>
      </c>
      <c r="AF265" s="535">
        <v>0</v>
      </c>
      <c r="AG265" s="535">
        <v>0</v>
      </c>
      <c r="AH265" s="535">
        <v>0</v>
      </c>
      <c r="AI265" s="535">
        <v>0</v>
      </c>
    </row>
    <row r="266" spans="1:35">
      <c r="C266" s="534" t="s">
        <v>3743</v>
      </c>
      <c r="D266" s="534" t="s">
        <v>418</v>
      </c>
      <c r="E266" s="536" t="s">
        <v>392</v>
      </c>
      <c r="F266" s="536">
        <v>0</v>
      </c>
      <c r="G266" s="536">
        <v>0</v>
      </c>
      <c r="H266" s="536">
        <v>0</v>
      </c>
      <c r="I266" s="536">
        <v>0</v>
      </c>
      <c r="J266" s="536">
        <v>0</v>
      </c>
      <c r="K266" s="536">
        <v>0</v>
      </c>
      <c r="L266" s="536">
        <v>0</v>
      </c>
      <c r="M266" s="536">
        <v>0</v>
      </c>
      <c r="N266" s="536">
        <v>0</v>
      </c>
      <c r="O266" s="536">
        <v>0</v>
      </c>
      <c r="P266" s="536">
        <v>0</v>
      </c>
      <c r="Q266" s="536">
        <v>0</v>
      </c>
      <c r="R266" s="536">
        <v>0</v>
      </c>
      <c r="S266" s="536">
        <v>0</v>
      </c>
      <c r="T266" s="536">
        <v>0</v>
      </c>
      <c r="U266" s="536">
        <v>0</v>
      </c>
      <c r="V266" s="536">
        <v>0</v>
      </c>
      <c r="W266" s="536">
        <v>0</v>
      </c>
      <c r="X266" s="536">
        <v>0</v>
      </c>
      <c r="Y266" s="536">
        <v>0</v>
      </c>
      <c r="Z266" s="536">
        <v>0</v>
      </c>
      <c r="AA266" s="536">
        <v>0</v>
      </c>
      <c r="AB266" s="536">
        <v>0</v>
      </c>
      <c r="AC266" s="536">
        <v>0</v>
      </c>
      <c r="AD266" s="536">
        <v>0</v>
      </c>
      <c r="AE266" s="536">
        <v>0</v>
      </c>
      <c r="AF266" s="536">
        <v>0</v>
      </c>
      <c r="AG266" s="536">
        <v>0</v>
      </c>
      <c r="AH266" s="536">
        <v>0</v>
      </c>
      <c r="AI266" s="536">
        <v>0</v>
      </c>
    </row>
    <row r="269" spans="1:35" ht="18">
      <c r="A269" s="474" t="s">
        <v>4157</v>
      </c>
    </row>
    <row r="270" spans="1:35">
      <c r="A270" s="25" t="s">
        <v>4056</v>
      </c>
    </row>
    <row r="271" spans="1:35">
      <c r="A271" s="498" t="s">
        <v>4060</v>
      </c>
    </row>
    <row r="272" spans="1:35">
      <c r="A272" s="4" t="s">
        <v>4058</v>
      </c>
    </row>
    <row r="273" spans="1:35">
      <c r="A273" s="520" t="s">
        <v>3744</v>
      </c>
    </row>
    <row r="274" spans="1:35">
      <c r="A274" s="549" t="s">
        <v>4057</v>
      </c>
    </row>
    <row r="275" spans="1:35">
      <c r="A275" s="547" t="s">
        <v>4270</v>
      </c>
    </row>
    <row r="276" spans="1:35">
      <c r="A276" s="573" t="s">
        <v>4361</v>
      </c>
    </row>
    <row r="278" spans="1:35">
      <c r="C278" s="447" t="s">
        <v>6</v>
      </c>
      <c r="D278" s="447" t="s">
        <v>3739</v>
      </c>
      <c r="E278" s="447"/>
      <c r="F278" s="529">
        <v>1990</v>
      </c>
      <c r="G278" s="529">
        <v>1991</v>
      </c>
      <c r="H278" s="529">
        <v>1992</v>
      </c>
      <c r="I278" s="529">
        <v>1993</v>
      </c>
      <c r="J278" s="529">
        <v>1994</v>
      </c>
      <c r="K278" s="529">
        <v>1995</v>
      </c>
      <c r="L278" s="529">
        <v>1996</v>
      </c>
      <c r="M278" s="529">
        <v>1997</v>
      </c>
      <c r="N278" s="529">
        <v>1998</v>
      </c>
      <c r="O278" s="529">
        <v>1999</v>
      </c>
      <c r="P278" s="529">
        <v>2000</v>
      </c>
      <c r="Q278" s="529">
        <v>2001</v>
      </c>
      <c r="R278" s="529">
        <v>2002</v>
      </c>
      <c r="S278" s="529">
        <v>2003</v>
      </c>
      <c r="T278" s="529">
        <v>2004</v>
      </c>
      <c r="U278" s="530">
        <v>2005</v>
      </c>
      <c r="V278" s="530">
        <v>2006</v>
      </c>
      <c r="W278" s="530">
        <v>2007</v>
      </c>
      <c r="X278" s="530">
        <v>2008</v>
      </c>
      <c r="Y278" s="530">
        <v>2009</v>
      </c>
      <c r="Z278" s="530">
        <v>2010</v>
      </c>
      <c r="AA278" s="530">
        <v>2011</v>
      </c>
      <c r="AB278" s="530">
        <v>2012</v>
      </c>
      <c r="AC278" s="530">
        <v>2013</v>
      </c>
      <c r="AD278" s="530">
        <v>2014</v>
      </c>
      <c r="AE278" s="530">
        <v>2015</v>
      </c>
      <c r="AF278" s="530">
        <v>2016</v>
      </c>
      <c r="AG278" s="530">
        <v>2017</v>
      </c>
      <c r="AH278" s="530">
        <v>2018</v>
      </c>
      <c r="AI278" s="592">
        <v>2019</v>
      </c>
    </row>
    <row r="279" spans="1:35">
      <c r="C279" s="557" t="s">
        <v>3740</v>
      </c>
      <c r="D279" s="557" t="s">
        <v>3735</v>
      </c>
      <c r="E279" s="557" t="s">
        <v>4052</v>
      </c>
      <c r="F279" s="554">
        <v>0</v>
      </c>
      <c r="G279" s="554">
        <v>0</v>
      </c>
      <c r="H279" s="554">
        <v>0</v>
      </c>
      <c r="I279" s="554">
        <v>0</v>
      </c>
      <c r="J279" s="554">
        <v>0</v>
      </c>
      <c r="K279" s="554">
        <v>0</v>
      </c>
      <c r="L279" s="554">
        <v>0</v>
      </c>
      <c r="M279" s="554">
        <v>0</v>
      </c>
      <c r="N279" s="554">
        <v>0</v>
      </c>
      <c r="O279" s="554">
        <v>0</v>
      </c>
      <c r="P279" s="554">
        <v>0</v>
      </c>
      <c r="Q279" s="554">
        <v>0</v>
      </c>
      <c r="R279" s="554">
        <v>0</v>
      </c>
      <c r="S279" s="554">
        <v>0</v>
      </c>
      <c r="T279" s="554">
        <v>0</v>
      </c>
      <c r="U279" s="554">
        <v>0</v>
      </c>
      <c r="V279" s="554">
        <v>0</v>
      </c>
      <c r="W279" s="554">
        <v>0</v>
      </c>
      <c r="X279" s="554">
        <v>0</v>
      </c>
      <c r="Y279" s="554">
        <v>0</v>
      </c>
      <c r="Z279" s="554">
        <v>0</v>
      </c>
      <c r="AA279" s="554">
        <v>0</v>
      </c>
      <c r="AB279" s="554">
        <v>0</v>
      </c>
      <c r="AC279" s="554">
        <v>0</v>
      </c>
      <c r="AD279" s="554">
        <v>0</v>
      </c>
      <c r="AE279" s="554">
        <v>0</v>
      </c>
      <c r="AF279" s="554">
        <v>0</v>
      </c>
      <c r="AG279" s="554">
        <v>0</v>
      </c>
      <c r="AH279" s="554">
        <v>0</v>
      </c>
      <c r="AI279" s="554">
        <v>0</v>
      </c>
    </row>
    <row r="280" spans="1:35">
      <c r="C280" s="557" t="s">
        <v>9</v>
      </c>
      <c r="D280" s="557" t="s">
        <v>3735</v>
      </c>
      <c r="E280" s="557" t="s">
        <v>4052</v>
      </c>
      <c r="F280" s="554">
        <v>0</v>
      </c>
      <c r="G280" s="554">
        <v>0</v>
      </c>
      <c r="H280" s="554">
        <v>0</v>
      </c>
      <c r="I280" s="554">
        <v>0</v>
      </c>
      <c r="J280" s="554">
        <v>0</v>
      </c>
      <c r="K280" s="554">
        <v>0</v>
      </c>
      <c r="L280" s="554">
        <v>0</v>
      </c>
      <c r="M280" s="554">
        <v>0</v>
      </c>
      <c r="N280" s="554">
        <v>0</v>
      </c>
      <c r="O280" s="554">
        <v>0</v>
      </c>
      <c r="P280" s="554">
        <v>0</v>
      </c>
      <c r="Q280" s="554">
        <v>0</v>
      </c>
      <c r="R280" s="554">
        <v>0</v>
      </c>
      <c r="S280" s="554">
        <v>0</v>
      </c>
      <c r="T280" s="554">
        <v>0</v>
      </c>
      <c r="U280" s="554">
        <v>44088629.499999985</v>
      </c>
      <c r="V280" s="554">
        <v>44794669.400000006</v>
      </c>
      <c r="W280" s="554">
        <v>47453813.599999994</v>
      </c>
      <c r="X280" s="554">
        <v>47010393.899999999</v>
      </c>
      <c r="Y280" s="554">
        <v>40168503.5</v>
      </c>
      <c r="Z280" s="554">
        <v>38867688.199999996</v>
      </c>
      <c r="AA280" s="554">
        <v>38375858.100000009</v>
      </c>
      <c r="AB280" s="554">
        <v>36539756.099999994</v>
      </c>
      <c r="AC280" s="554">
        <v>35503932.899999991</v>
      </c>
      <c r="AD280" s="554">
        <v>34710354.599999994</v>
      </c>
      <c r="AE280" s="554">
        <v>35983827.599999994</v>
      </c>
      <c r="AF280" s="554">
        <v>36139434.100000009</v>
      </c>
      <c r="AG280" s="554">
        <v>39208900.899999999</v>
      </c>
      <c r="AH280" s="554">
        <v>41735298.5</v>
      </c>
      <c r="AI280" s="554">
        <v>37807010.299999997</v>
      </c>
    </row>
    <row r="281" spans="1:35">
      <c r="C281" s="557" t="s">
        <v>3742</v>
      </c>
      <c r="D281" s="557" t="s">
        <v>3735</v>
      </c>
      <c r="E281" s="557" t="s">
        <v>4052</v>
      </c>
      <c r="F281" s="554">
        <v>0</v>
      </c>
      <c r="G281" s="554">
        <v>0</v>
      </c>
      <c r="H281" s="554">
        <v>0</v>
      </c>
      <c r="I281" s="554">
        <v>0</v>
      </c>
      <c r="J281" s="554">
        <v>0</v>
      </c>
      <c r="K281" s="554">
        <v>0</v>
      </c>
      <c r="L281" s="554">
        <v>0</v>
      </c>
      <c r="M281" s="554">
        <v>0</v>
      </c>
      <c r="N281" s="554">
        <v>0</v>
      </c>
      <c r="O281" s="554">
        <v>0</v>
      </c>
      <c r="P281" s="554">
        <v>0</v>
      </c>
      <c r="Q281" s="554">
        <v>0</v>
      </c>
      <c r="R281" s="554">
        <v>0</v>
      </c>
      <c r="S281" s="554">
        <v>0</v>
      </c>
      <c r="T281" s="554">
        <v>0</v>
      </c>
      <c r="U281" s="554">
        <v>329458</v>
      </c>
      <c r="V281" s="554">
        <v>569270</v>
      </c>
      <c r="W281" s="554">
        <v>1005807</v>
      </c>
      <c r="X281" s="554">
        <v>1145687</v>
      </c>
      <c r="Y281" s="554">
        <v>1771076</v>
      </c>
      <c r="Z281" s="554">
        <v>1010074</v>
      </c>
      <c r="AA281" s="554">
        <v>1072608</v>
      </c>
      <c r="AB281" s="554">
        <v>1070999</v>
      </c>
      <c r="AC281" s="554">
        <v>1078760</v>
      </c>
      <c r="AD281" s="554">
        <v>1174365</v>
      </c>
      <c r="AE281" s="554">
        <v>1543936</v>
      </c>
      <c r="AF281" s="554">
        <v>569659</v>
      </c>
      <c r="AG281" s="554">
        <v>501878</v>
      </c>
      <c r="AH281" s="554">
        <v>632351</v>
      </c>
      <c r="AI281" s="554">
        <v>648582</v>
      </c>
    </row>
    <row r="282" spans="1:35">
      <c r="C282" s="557" t="s">
        <v>3741</v>
      </c>
      <c r="D282" s="557" t="s">
        <v>3735</v>
      </c>
      <c r="E282" s="557" t="s">
        <v>4052</v>
      </c>
      <c r="F282" s="554">
        <v>0</v>
      </c>
      <c r="G282" s="554">
        <v>0</v>
      </c>
      <c r="H282" s="554">
        <v>0</v>
      </c>
      <c r="I282" s="554">
        <v>0</v>
      </c>
      <c r="J282" s="554">
        <v>0</v>
      </c>
      <c r="K282" s="554">
        <v>0</v>
      </c>
      <c r="L282" s="554">
        <v>0</v>
      </c>
      <c r="M282" s="554">
        <v>0</v>
      </c>
      <c r="N282" s="554">
        <v>0</v>
      </c>
      <c r="O282" s="554">
        <v>0</v>
      </c>
      <c r="P282" s="554">
        <v>0</v>
      </c>
      <c r="Q282" s="554">
        <v>0</v>
      </c>
      <c r="R282" s="554">
        <v>0</v>
      </c>
      <c r="S282" s="554">
        <v>0</v>
      </c>
      <c r="T282" s="554">
        <v>0</v>
      </c>
      <c r="U282" s="554">
        <v>0</v>
      </c>
      <c r="V282" s="554">
        <v>0</v>
      </c>
      <c r="W282" s="554">
        <v>0</v>
      </c>
      <c r="X282" s="554">
        <v>0</v>
      </c>
      <c r="Y282" s="554">
        <v>0</v>
      </c>
      <c r="Z282" s="554">
        <v>0</v>
      </c>
      <c r="AA282" s="554">
        <v>0</v>
      </c>
      <c r="AB282" s="554">
        <v>0</v>
      </c>
      <c r="AC282" s="554">
        <v>0</v>
      </c>
      <c r="AD282" s="554">
        <v>0</v>
      </c>
      <c r="AE282" s="554">
        <v>0</v>
      </c>
      <c r="AF282" s="554">
        <v>0</v>
      </c>
      <c r="AG282" s="554">
        <v>0</v>
      </c>
      <c r="AH282" s="554">
        <v>0</v>
      </c>
      <c r="AI282" s="554">
        <v>0</v>
      </c>
    </row>
    <row r="283" spans="1:35">
      <c r="C283" s="558" t="s">
        <v>3743</v>
      </c>
      <c r="D283" s="558" t="s">
        <v>3735</v>
      </c>
      <c r="E283" s="558" t="s">
        <v>4052</v>
      </c>
      <c r="F283" s="555">
        <v>0</v>
      </c>
      <c r="G283" s="555">
        <v>0</v>
      </c>
      <c r="H283" s="555">
        <v>0</v>
      </c>
      <c r="I283" s="555">
        <v>0</v>
      </c>
      <c r="J283" s="555">
        <v>0</v>
      </c>
      <c r="K283" s="555">
        <v>0</v>
      </c>
      <c r="L283" s="555">
        <v>0</v>
      </c>
      <c r="M283" s="555">
        <v>0</v>
      </c>
      <c r="N283" s="555">
        <v>0</v>
      </c>
      <c r="O283" s="555">
        <v>0</v>
      </c>
      <c r="P283" s="555">
        <v>0</v>
      </c>
      <c r="Q283" s="555">
        <v>0</v>
      </c>
      <c r="R283" s="555">
        <v>0</v>
      </c>
      <c r="S283" s="555">
        <v>0</v>
      </c>
      <c r="T283" s="555">
        <v>0</v>
      </c>
      <c r="U283" s="555">
        <v>0</v>
      </c>
      <c r="V283" s="555">
        <v>0</v>
      </c>
      <c r="W283" s="555">
        <v>0</v>
      </c>
      <c r="X283" s="555">
        <v>0</v>
      </c>
      <c r="Y283" s="555">
        <v>0</v>
      </c>
      <c r="Z283" s="555">
        <v>0</v>
      </c>
      <c r="AA283" s="555">
        <v>0</v>
      </c>
      <c r="AB283" s="555">
        <v>0</v>
      </c>
      <c r="AC283" s="555">
        <v>0</v>
      </c>
      <c r="AD283" s="555">
        <v>0</v>
      </c>
      <c r="AE283" s="555">
        <v>0</v>
      </c>
      <c r="AF283" s="555">
        <v>0</v>
      </c>
      <c r="AG283" s="555">
        <v>0</v>
      </c>
      <c r="AH283" s="555">
        <v>0</v>
      </c>
      <c r="AI283" s="555">
        <v>0</v>
      </c>
    </row>
    <row r="284" spans="1:35">
      <c r="C284" s="557" t="s">
        <v>3740</v>
      </c>
      <c r="D284" s="557" t="s">
        <v>3735</v>
      </c>
      <c r="E284" s="557" t="s">
        <v>4051</v>
      </c>
      <c r="F284" s="554">
        <v>0</v>
      </c>
      <c r="G284" s="554">
        <v>0</v>
      </c>
      <c r="H284" s="554">
        <v>0</v>
      </c>
      <c r="I284" s="554">
        <v>0</v>
      </c>
      <c r="J284" s="554">
        <v>0</v>
      </c>
      <c r="K284" s="554">
        <v>0</v>
      </c>
      <c r="L284" s="554">
        <v>0</v>
      </c>
      <c r="M284" s="554">
        <v>0</v>
      </c>
      <c r="N284" s="554">
        <v>0</v>
      </c>
      <c r="O284" s="554">
        <v>0</v>
      </c>
      <c r="P284" s="554">
        <v>0</v>
      </c>
      <c r="Q284" s="554">
        <v>0</v>
      </c>
      <c r="R284" s="554">
        <v>0</v>
      </c>
      <c r="S284" s="554">
        <v>0</v>
      </c>
      <c r="T284" s="554">
        <v>0</v>
      </c>
      <c r="U284" s="554">
        <v>0</v>
      </c>
      <c r="V284" s="554">
        <v>0</v>
      </c>
      <c r="W284" s="554">
        <v>0</v>
      </c>
      <c r="X284" s="554">
        <v>0</v>
      </c>
      <c r="Y284" s="554">
        <v>0</v>
      </c>
      <c r="Z284" s="554">
        <v>0</v>
      </c>
      <c r="AA284" s="554">
        <v>0</v>
      </c>
      <c r="AB284" s="554">
        <v>0</v>
      </c>
      <c r="AC284" s="554">
        <v>0</v>
      </c>
      <c r="AD284" s="554">
        <v>0</v>
      </c>
      <c r="AE284" s="554">
        <v>0</v>
      </c>
      <c r="AF284" s="554">
        <v>0</v>
      </c>
      <c r="AG284" s="554">
        <v>0</v>
      </c>
      <c r="AH284" s="554">
        <v>0</v>
      </c>
      <c r="AI284" s="554">
        <v>0</v>
      </c>
    </row>
    <row r="285" spans="1:35">
      <c r="C285" s="557" t="s">
        <v>9</v>
      </c>
      <c r="D285" s="557" t="s">
        <v>3735</v>
      </c>
      <c r="E285" s="557" t="s">
        <v>4051</v>
      </c>
      <c r="F285" s="554">
        <v>0</v>
      </c>
      <c r="G285" s="554">
        <v>0</v>
      </c>
      <c r="H285" s="554">
        <v>0</v>
      </c>
      <c r="I285" s="554">
        <v>0</v>
      </c>
      <c r="J285" s="554">
        <v>0</v>
      </c>
      <c r="K285" s="554">
        <v>0</v>
      </c>
      <c r="L285" s="554">
        <v>0</v>
      </c>
      <c r="M285" s="554">
        <v>0</v>
      </c>
      <c r="N285" s="554">
        <v>0</v>
      </c>
      <c r="O285" s="554">
        <v>0</v>
      </c>
      <c r="P285" s="554">
        <v>0</v>
      </c>
      <c r="Q285" s="554">
        <v>0</v>
      </c>
      <c r="R285" s="554">
        <v>0</v>
      </c>
      <c r="S285" s="554">
        <v>0</v>
      </c>
      <c r="T285" s="554">
        <v>0</v>
      </c>
      <c r="U285" s="554">
        <v>972057.29999999981</v>
      </c>
      <c r="V285" s="554">
        <v>936639.20000000007</v>
      </c>
      <c r="W285" s="554">
        <v>902229.70000000019</v>
      </c>
      <c r="X285" s="554">
        <v>791060.3</v>
      </c>
      <c r="Y285" s="554">
        <v>502961.9</v>
      </c>
      <c r="Z285" s="554">
        <v>632567.30000000005</v>
      </c>
      <c r="AA285" s="554">
        <v>554172.60000000009</v>
      </c>
      <c r="AB285" s="554">
        <v>431795.89999999991</v>
      </c>
      <c r="AC285" s="554">
        <v>583541.50000000012</v>
      </c>
      <c r="AD285" s="554">
        <v>385842.9</v>
      </c>
      <c r="AE285" s="554">
        <v>488358.29999999993</v>
      </c>
      <c r="AF285" s="554">
        <v>439702.80000000005</v>
      </c>
      <c r="AG285" s="554">
        <v>719541.2</v>
      </c>
      <c r="AH285" s="554">
        <v>753826.59999999986</v>
      </c>
      <c r="AI285" s="554">
        <v>461336.69999999984</v>
      </c>
    </row>
    <row r="286" spans="1:35">
      <c r="C286" s="557" t="s">
        <v>3742</v>
      </c>
      <c r="D286" s="557" t="s">
        <v>3735</v>
      </c>
      <c r="E286" s="557" t="s">
        <v>4051</v>
      </c>
      <c r="F286" s="554">
        <v>0</v>
      </c>
      <c r="G286" s="554">
        <v>0</v>
      </c>
      <c r="H286" s="554">
        <v>0</v>
      </c>
      <c r="I286" s="554">
        <v>0</v>
      </c>
      <c r="J286" s="554">
        <v>0</v>
      </c>
      <c r="K286" s="554">
        <v>0</v>
      </c>
      <c r="L286" s="554">
        <v>0</v>
      </c>
      <c r="M286" s="554">
        <v>0</v>
      </c>
      <c r="N286" s="554">
        <v>0</v>
      </c>
      <c r="O286" s="554">
        <v>0</v>
      </c>
      <c r="P286" s="554">
        <v>0</v>
      </c>
      <c r="Q286" s="554">
        <v>0</v>
      </c>
      <c r="R286" s="554">
        <v>0</v>
      </c>
      <c r="S286" s="554">
        <v>0</v>
      </c>
      <c r="T286" s="554">
        <v>0</v>
      </c>
      <c r="U286" s="554">
        <v>0</v>
      </c>
      <c r="V286" s="554">
        <v>0</v>
      </c>
      <c r="W286" s="554">
        <v>0</v>
      </c>
      <c r="X286" s="554">
        <v>0</v>
      </c>
      <c r="Y286" s="554">
        <v>0</v>
      </c>
      <c r="Z286" s="554">
        <v>0</v>
      </c>
      <c r="AA286" s="554">
        <v>0</v>
      </c>
      <c r="AB286" s="554">
        <v>0</v>
      </c>
      <c r="AC286" s="554">
        <v>0</v>
      </c>
      <c r="AD286" s="554">
        <v>0</v>
      </c>
      <c r="AE286" s="554">
        <v>0</v>
      </c>
      <c r="AF286" s="554">
        <v>0</v>
      </c>
      <c r="AG286" s="554">
        <v>0</v>
      </c>
      <c r="AH286" s="554">
        <v>0</v>
      </c>
      <c r="AI286" s="554">
        <v>0</v>
      </c>
    </row>
    <row r="287" spans="1:35">
      <c r="C287" s="557" t="s">
        <v>3741</v>
      </c>
      <c r="D287" s="557" t="s">
        <v>3735</v>
      </c>
      <c r="E287" s="557" t="s">
        <v>4051</v>
      </c>
      <c r="F287" s="554">
        <v>0</v>
      </c>
      <c r="G287" s="554">
        <v>0</v>
      </c>
      <c r="H287" s="554">
        <v>0</v>
      </c>
      <c r="I287" s="554">
        <v>0</v>
      </c>
      <c r="J287" s="554">
        <v>0</v>
      </c>
      <c r="K287" s="554">
        <v>0</v>
      </c>
      <c r="L287" s="554">
        <v>0</v>
      </c>
      <c r="M287" s="554">
        <v>0</v>
      </c>
      <c r="N287" s="554">
        <v>0</v>
      </c>
      <c r="O287" s="554">
        <v>0</v>
      </c>
      <c r="P287" s="554">
        <v>0</v>
      </c>
      <c r="Q287" s="554">
        <v>0</v>
      </c>
      <c r="R287" s="554">
        <v>0</v>
      </c>
      <c r="S287" s="554">
        <v>0</v>
      </c>
      <c r="T287" s="554">
        <v>0</v>
      </c>
      <c r="U287" s="554">
        <v>0</v>
      </c>
      <c r="V287" s="554">
        <v>0</v>
      </c>
      <c r="W287" s="554">
        <v>0</v>
      </c>
      <c r="X287" s="554">
        <v>0</v>
      </c>
      <c r="Y287" s="554">
        <v>0</v>
      </c>
      <c r="Z287" s="554">
        <v>0</v>
      </c>
      <c r="AA287" s="554">
        <v>0</v>
      </c>
      <c r="AB287" s="554">
        <v>0</v>
      </c>
      <c r="AC287" s="554">
        <v>0</v>
      </c>
      <c r="AD287" s="554">
        <v>0</v>
      </c>
      <c r="AE287" s="554">
        <v>0</v>
      </c>
      <c r="AF287" s="554">
        <v>0</v>
      </c>
      <c r="AG287" s="554">
        <v>0</v>
      </c>
      <c r="AH287" s="554">
        <v>0</v>
      </c>
      <c r="AI287" s="554">
        <v>0</v>
      </c>
    </row>
    <row r="288" spans="1:35">
      <c r="C288" s="558" t="s">
        <v>3743</v>
      </c>
      <c r="D288" s="558" t="s">
        <v>3735</v>
      </c>
      <c r="E288" s="558" t="s">
        <v>4051</v>
      </c>
      <c r="F288" s="555">
        <v>0</v>
      </c>
      <c r="G288" s="555">
        <v>0</v>
      </c>
      <c r="H288" s="555">
        <v>0</v>
      </c>
      <c r="I288" s="555">
        <v>0</v>
      </c>
      <c r="J288" s="555">
        <v>0</v>
      </c>
      <c r="K288" s="555">
        <v>0</v>
      </c>
      <c r="L288" s="555">
        <v>0</v>
      </c>
      <c r="M288" s="555">
        <v>0</v>
      </c>
      <c r="N288" s="555">
        <v>0</v>
      </c>
      <c r="O288" s="555">
        <v>0</v>
      </c>
      <c r="P288" s="555">
        <v>0</v>
      </c>
      <c r="Q288" s="555">
        <v>0</v>
      </c>
      <c r="R288" s="555">
        <v>0</v>
      </c>
      <c r="S288" s="555">
        <v>0</v>
      </c>
      <c r="T288" s="555">
        <v>0</v>
      </c>
      <c r="U288" s="555">
        <v>0</v>
      </c>
      <c r="V288" s="555">
        <v>0</v>
      </c>
      <c r="W288" s="555">
        <v>0</v>
      </c>
      <c r="X288" s="555">
        <v>0</v>
      </c>
      <c r="Y288" s="555">
        <v>0</v>
      </c>
      <c r="Z288" s="555">
        <v>0</v>
      </c>
      <c r="AA288" s="555">
        <v>0</v>
      </c>
      <c r="AB288" s="555">
        <v>0</v>
      </c>
      <c r="AC288" s="555">
        <v>0</v>
      </c>
      <c r="AD288" s="555">
        <v>0</v>
      </c>
      <c r="AE288" s="555">
        <v>0</v>
      </c>
      <c r="AF288" s="555">
        <v>0</v>
      </c>
      <c r="AG288" s="555">
        <v>0</v>
      </c>
      <c r="AH288" s="555">
        <v>0</v>
      </c>
      <c r="AI288" s="555">
        <v>0</v>
      </c>
    </row>
    <row r="289" spans="3:35">
      <c r="C289" s="559" t="s">
        <v>3740</v>
      </c>
      <c r="D289" s="559" t="s">
        <v>3736</v>
      </c>
      <c r="E289" s="559" t="s">
        <v>392</v>
      </c>
      <c r="F289" s="556">
        <v>0</v>
      </c>
      <c r="G289" s="556">
        <v>0</v>
      </c>
      <c r="H289" s="556">
        <v>0</v>
      </c>
      <c r="I289" s="556">
        <v>0</v>
      </c>
      <c r="J289" s="556">
        <v>0</v>
      </c>
      <c r="K289" s="556">
        <v>0</v>
      </c>
      <c r="L289" s="556">
        <v>0</v>
      </c>
      <c r="M289" s="556">
        <v>0</v>
      </c>
      <c r="N289" s="556">
        <v>0</v>
      </c>
      <c r="O289" s="556">
        <v>0</v>
      </c>
      <c r="P289" s="556">
        <v>0</v>
      </c>
      <c r="Q289" s="556">
        <v>0</v>
      </c>
      <c r="R289" s="556">
        <v>0</v>
      </c>
      <c r="S289" s="556">
        <v>0</v>
      </c>
      <c r="T289" s="556">
        <v>0</v>
      </c>
      <c r="U289" s="556">
        <v>0</v>
      </c>
      <c r="V289" s="556">
        <v>0</v>
      </c>
      <c r="W289" s="556">
        <v>0</v>
      </c>
      <c r="X289" s="556">
        <v>0</v>
      </c>
      <c r="Y289" s="556">
        <v>0</v>
      </c>
      <c r="Z289" s="556">
        <v>0</v>
      </c>
      <c r="AA289" s="556">
        <v>0</v>
      </c>
      <c r="AB289" s="556">
        <v>0</v>
      </c>
      <c r="AC289" s="556">
        <v>0</v>
      </c>
      <c r="AD289" s="556">
        <v>0</v>
      </c>
      <c r="AE289" s="556">
        <v>0</v>
      </c>
      <c r="AF289" s="556">
        <v>0</v>
      </c>
      <c r="AG289" s="556">
        <v>0</v>
      </c>
      <c r="AH289" s="556">
        <v>0</v>
      </c>
      <c r="AI289" s="556">
        <v>0</v>
      </c>
    </row>
    <row r="290" spans="3:35">
      <c r="C290" s="557" t="s">
        <v>9</v>
      </c>
      <c r="D290" s="557" t="s">
        <v>3736</v>
      </c>
      <c r="E290" s="557" t="s">
        <v>392</v>
      </c>
      <c r="F290" s="554">
        <v>0</v>
      </c>
      <c r="G290" s="554">
        <v>0</v>
      </c>
      <c r="H290" s="554">
        <v>0</v>
      </c>
      <c r="I290" s="554">
        <v>0</v>
      </c>
      <c r="J290" s="554">
        <v>0</v>
      </c>
      <c r="K290" s="554">
        <v>0</v>
      </c>
      <c r="L290" s="554">
        <v>0</v>
      </c>
      <c r="M290" s="554">
        <v>0</v>
      </c>
      <c r="N290" s="554">
        <v>0</v>
      </c>
      <c r="O290" s="554">
        <v>0</v>
      </c>
      <c r="P290" s="554">
        <v>0</v>
      </c>
      <c r="Q290" s="554">
        <v>0</v>
      </c>
      <c r="R290" s="554">
        <v>0</v>
      </c>
      <c r="S290" s="554">
        <v>0</v>
      </c>
      <c r="T290" s="554">
        <v>0</v>
      </c>
      <c r="U290" s="554">
        <v>8335916.3000000007</v>
      </c>
      <c r="V290" s="554">
        <v>8604139.3000000007</v>
      </c>
      <c r="W290" s="554">
        <v>8681385.3999999985</v>
      </c>
      <c r="X290" s="554">
        <v>8860575.3000000007</v>
      </c>
      <c r="Y290" s="554">
        <v>7297651.7000000002</v>
      </c>
      <c r="Z290" s="554">
        <v>9465520</v>
      </c>
      <c r="AA290" s="554">
        <v>4827620.3000000007</v>
      </c>
      <c r="AB290" s="554">
        <v>6595092.2000000011</v>
      </c>
      <c r="AC290" s="554">
        <v>10563341.699999999</v>
      </c>
      <c r="AD290" s="554">
        <v>9300153.6000000015</v>
      </c>
      <c r="AE290" s="554">
        <v>11012076.200000001</v>
      </c>
      <c r="AF290" s="554">
        <v>14947525.399999999</v>
      </c>
      <c r="AG290" s="554">
        <v>13008316.4</v>
      </c>
      <c r="AH290" s="554">
        <v>18100227.100000001</v>
      </c>
      <c r="AI290" s="554">
        <v>21191710.399999999</v>
      </c>
    </row>
    <row r="291" spans="3:35">
      <c r="C291" s="557" t="s">
        <v>3742</v>
      </c>
      <c r="D291" s="557" t="s">
        <v>3736</v>
      </c>
      <c r="E291" s="557" t="s">
        <v>392</v>
      </c>
      <c r="F291" s="554">
        <v>0</v>
      </c>
      <c r="G291" s="554">
        <v>0</v>
      </c>
      <c r="H291" s="554">
        <v>0</v>
      </c>
      <c r="I291" s="554">
        <v>0</v>
      </c>
      <c r="J291" s="554">
        <v>0</v>
      </c>
      <c r="K291" s="554">
        <v>0</v>
      </c>
      <c r="L291" s="554">
        <v>0</v>
      </c>
      <c r="M291" s="554">
        <v>0</v>
      </c>
      <c r="N291" s="554">
        <v>0</v>
      </c>
      <c r="O291" s="554">
        <v>0</v>
      </c>
      <c r="P291" s="554">
        <v>0</v>
      </c>
      <c r="Q291" s="554">
        <v>0</v>
      </c>
      <c r="R291" s="554">
        <v>0</v>
      </c>
      <c r="S291" s="554">
        <v>0</v>
      </c>
      <c r="T291" s="554">
        <v>0</v>
      </c>
      <c r="U291" s="554">
        <v>0</v>
      </c>
      <c r="V291" s="554">
        <v>0</v>
      </c>
      <c r="W291" s="554">
        <v>0</v>
      </c>
      <c r="X291" s="554">
        <v>0</v>
      </c>
      <c r="Y291" s="554">
        <v>0</v>
      </c>
      <c r="Z291" s="554">
        <v>0</v>
      </c>
      <c r="AA291" s="554">
        <v>0</v>
      </c>
      <c r="AB291" s="554">
        <v>0</v>
      </c>
      <c r="AC291" s="554">
        <v>0</v>
      </c>
      <c r="AD291" s="554">
        <v>0</v>
      </c>
      <c r="AE291" s="554">
        <v>0</v>
      </c>
      <c r="AF291" s="554">
        <v>0</v>
      </c>
      <c r="AG291" s="554">
        <v>0</v>
      </c>
      <c r="AH291" s="554">
        <v>0</v>
      </c>
      <c r="AI291" s="554">
        <v>0</v>
      </c>
    </row>
    <row r="292" spans="3:35">
      <c r="C292" s="557" t="s">
        <v>3741</v>
      </c>
      <c r="D292" s="557" t="s">
        <v>3736</v>
      </c>
      <c r="E292" s="557" t="s">
        <v>392</v>
      </c>
      <c r="F292" s="554">
        <v>0</v>
      </c>
      <c r="G292" s="554">
        <v>0</v>
      </c>
      <c r="H292" s="554">
        <v>0</v>
      </c>
      <c r="I292" s="554">
        <v>0</v>
      </c>
      <c r="J292" s="554">
        <v>0</v>
      </c>
      <c r="K292" s="554">
        <v>0</v>
      </c>
      <c r="L292" s="554">
        <v>0</v>
      </c>
      <c r="M292" s="554">
        <v>0</v>
      </c>
      <c r="N292" s="554">
        <v>0</v>
      </c>
      <c r="O292" s="554">
        <v>0</v>
      </c>
      <c r="P292" s="554">
        <v>0</v>
      </c>
      <c r="Q292" s="554">
        <v>0</v>
      </c>
      <c r="R292" s="554">
        <v>0</v>
      </c>
      <c r="S292" s="554">
        <v>0</v>
      </c>
      <c r="T292" s="554">
        <v>0</v>
      </c>
      <c r="U292" s="554">
        <v>0</v>
      </c>
      <c r="V292" s="554">
        <v>0</v>
      </c>
      <c r="W292" s="554">
        <v>0</v>
      </c>
      <c r="X292" s="554">
        <v>0</v>
      </c>
      <c r="Y292" s="554">
        <v>0</v>
      </c>
      <c r="Z292" s="554">
        <v>0</v>
      </c>
      <c r="AA292" s="554">
        <v>0</v>
      </c>
      <c r="AB292" s="554">
        <v>0</v>
      </c>
      <c r="AC292" s="554">
        <v>0</v>
      </c>
      <c r="AD292" s="554">
        <v>0</v>
      </c>
      <c r="AE292" s="554">
        <v>0</v>
      </c>
      <c r="AF292" s="554">
        <v>0</v>
      </c>
      <c r="AG292" s="554">
        <v>0</v>
      </c>
      <c r="AH292" s="554">
        <v>0</v>
      </c>
      <c r="AI292" s="554">
        <v>0</v>
      </c>
    </row>
    <row r="293" spans="3:35">
      <c r="C293" s="558" t="s">
        <v>3743</v>
      </c>
      <c r="D293" s="558" t="s">
        <v>3736</v>
      </c>
      <c r="E293" s="558" t="s">
        <v>392</v>
      </c>
      <c r="F293" s="555">
        <v>0</v>
      </c>
      <c r="G293" s="555">
        <v>0</v>
      </c>
      <c r="H293" s="555">
        <v>0</v>
      </c>
      <c r="I293" s="555">
        <v>0</v>
      </c>
      <c r="J293" s="555">
        <v>0</v>
      </c>
      <c r="K293" s="555">
        <v>0</v>
      </c>
      <c r="L293" s="555">
        <v>0</v>
      </c>
      <c r="M293" s="555">
        <v>0</v>
      </c>
      <c r="N293" s="555">
        <v>0</v>
      </c>
      <c r="O293" s="555">
        <v>0</v>
      </c>
      <c r="P293" s="555">
        <v>0</v>
      </c>
      <c r="Q293" s="555">
        <v>0</v>
      </c>
      <c r="R293" s="555">
        <v>0</v>
      </c>
      <c r="S293" s="555">
        <v>0</v>
      </c>
      <c r="T293" s="555">
        <v>0</v>
      </c>
      <c r="U293" s="555">
        <v>0</v>
      </c>
      <c r="V293" s="555">
        <v>0</v>
      </c>
      <c r="W293" s="555">
        <v>0</v>
      </c>
      <c r="X293" s="555">
        <v>0</v>
      </c>
      <c r="Y293" s="555">
        <v>0</v>
      </c>
      <c r="Z293" s="555">
        <v>0</v>
      </c>
      <c r="AA293" s="555">
        <v>0</v>
      </c>
      <c r="AB293" s="555">
        <v>0</v>
      </c>
      <c r="AC293" s="555">
        <v>0</v>
      </c>
      <c r="AD293" s="555">
        <v>0</v>
      </c>
      <c r="AE293" s="555">
        <v>0</v>
      </c>
      <c r="AF293" s="555">
        <v>0</v>
      </c>
      <c r="AG293" s="555">
        <v>0</v>
      </c>
      <c r="AH293" s="555">
        <v>0</v>
      </c>
      <c r="AI293" s="555">
        <v>0</v>
      </c>
    </row>
    <row r="294" spans="3:35">
      <c r="C294" s="559" t="s">
        <v>3740</v>
      </c>
      <c r="D294" s="559" t="s">
        <v>3737</v>
      </c>
      <c r="E294" s="559" t="s">
        <v>392</v>
      </c>
      <c r="F294" s="556">
        <v>0</v>
      </c>
      <c r="G294" s="556">
        <v>0</v>
      </c>
      <c r="H294" s="556">
        <v>0</v>
      </c>
      <c r="I294" s="556">
        <v>0</v>
      </c>
      <c r="J294" s="556">
        <v>0</v>
      </c>
      <c r="K294" s="556">
        <v>0</v>
      </c>
      <c r="L294" s="556">
        <v>0</v>
      </c>
      <c r="M294" s="556">
        <v>0</v>
      </c>
      <c r="N294" s="556">
        <v>0</v>
      </c>
      <c r="O294" s="556">
        <v>0</v>
      </c>
      <c r="P294" s="556">
        <v>0</v>
      </c>
      <c r="Q294" s="556">
        <v>0</v>
      </c>
      <c r="R294" s="556">
        <v>0</v>
      </c>
      <c r="S294" s="556">
        <v>0</v>
      </c>
      <c r="T294" s="556">
        <v>0</v>
      </c>
      <c r="U294" s="556">
        <v>432688</v>
      </c>
      <c r="V294" s="556">
        <v>406062</v>
      </c>
      <c r="W294" s="556">
        <v>767408</v>
      </c>
      <c r="X294" s="556">
        <v>463472</v>
      </c>
      <c r="Y294" s="556">
        <v>41619</v>
      </c>
      <c r="Z294" s="556">
        <v>36264</v>
      </c>
      <c r="AA294" s="556">
        <v>39515</v>
      </c>
      <c r="AB294" s="556">
        <v>41460</v>
      </c>
      <c r="AC294" s="556">
        <v>69313</v>
      </c>
      <c r="AD294" s="556">
        <v>117615</v>
      </c>
      <c r="AE294" s="556">
        <v>138114</v>
      </c>
      <c r="AF294" s="556">
        <v>186795</v>
      </c>
      <c r="AG294" s="556">
        <v>143203</v>
      </c>
      <c r="AH294" s="556">
        <v>88259</v>
      </c>
      <c r="AI294" s="556">
        <v>84590</v>
      </c>
    </row>
    <row r="295" spans="3:35">
      <c r="C295" s="557" t="s">
        <v>9</v>
      </c>
      <c r="D295" s="557" t="s">
        <v>3737</v>
      </c>
      <c r="E295" s="557" t="s">
        <v>392</v>
      </c>
      <c r="F295" s="554">
        <v>0</v>
      </c>
      <c r="G295" s="554">
        <v>0</v>
      </c>
      <c r="H295" s="554">
        <v>0</v>
      </c>
      <c r="I295" s="554">
        <v>0</v>
      </c>
      <c r="J295" s="554">
        <v>0</v>
      </c>
      <c r="K295" s="554">
        <v>0</v>
      </c>
      <c r="L295" s="554">
        <v>0</v>
      </c>
      <c r="M295" s="554">
        <v>0</v>
      </c>
      <c r="N295" s="554">
        <v>0</v>
      </c>
      <c r="O295" s="554">
        <v>0</v>
      </c>
      <c r="P295" s="554">
        <v>0</v>
      </c>
      <c r="Q295" s="554">
        <v>0</v>
      </c>
      <c r="R295" s="554">
        <v>0</v>
      </c>
      <c r="S295" s="554">
        <v>0</v>
      </c>
      <c r="T295" s="554">
        <v>0</v>
      </c>
      <c r="U295" s="554">
        <v>8011875.4000000004</v>
      </c>
      <c r="V295" s="554">
        <v>8388761.5999999996</v>
      </c>
      <c r="W295" s="554">
        <v>11075956.1</v>
      </c>
      <c r="X295" s="554">
        <v>9774409.5</v>
      </c>
      <c r="Y295" s="554">
        <v>11297607.100000001</v>
      </c>
      <c r="Z295" s="554">
        <v>15865516.400000002</v>
      </c>
      <c r="AA295" s="554">
        <v>15988616.200000001</v>
      </c>
      <c r="AB295" s="554">
        <v>16900609.799999997</v>
      </c>
      <c r="AC295" s="554">
        <v>27265387.900000002</v>
      </c>
      <c r="AD295" s="554">
        <v>35264287.100000001</v>
      </c>
      <c r="AE295" s="554">
        <v>26610830</v>
      </c>
      <c r="AF295" s="554">
        <v>40440074.199999996</v>
      </c>
      <c r="AG295" s="554">
        <v>90430323.599999994</v>
      </c>
      <c r="AH295" s="554">
        <v>63651059.899999999</v>
      </c>
      <c r="AI295" s="554">
        <v>32750918.699999999</v>
      </c>
    </row>
    <row r="296" spans="3:35">
      <c r="C296" s="557" t="s">
        <v>3742</v>
      </c>
      <c r="D296" s="557" t="s">
        <v>3737</v>
      </c>
      <c r="E296" s="557" t="s">
        <v>392</v>
      </c>
      <c r="F296" s="554">
        <v>0</v>
      </c>
      <c r="G296" s="554">
        <v>0</v>
      </c>
      <c r="H296" s="554">
        <v>0</v>
      </c>
      <c r="I296" s="554">
        <v>0</v>
      </c>
      <c r="J296" s="554">
        <v>0</v>
      </c>
      <c r="K296" s="554">
        <v>0</v>
      </c>
      <c r="L296" s="554">
        <v>0</v>
      </c>
      <c r="M296" s="554">
        <v>0</v>
      </c>
      <c r="N296" s="554">
        <v>0</v>
      </c>
      <c r="O296" s="554">
        <v>0</v>
      </c>
      <c r="P296" s="554">
        <v>0</v>
      </c>
      <c r="Q296" s="554">
        <v>0</v>
      </c>
      <c r="R296" s="554">
        <v>0</v>
      </c>
      <c r="S296" s="554">
        <v>0</v>
      </c>
      <c r="T296" s="554">
        <v>0</v>
      </c>
      <c r="U296" s="554">
        <v>0</v>
      </c>
      <c r="V296" s="554">
        <v>0</v>
      </c>
      <c r="W296" s="554">
        <v>0</v>
      </c>
      <c r="X296" s="554">
        <v>0</v>
      </c>
      <c r="Y296" s="554">
        <v>0</v>
      </c>
      <c r="Z296" s="554">
        <v>0</v>
      </c>
      <c r="AA296" s="554">
        <v>0</v>
      </c>
      <c r="AB296" s="554">
        <v>0</v>
      </c>
      <c r="AC296" s="554">
        <v>0</v>
      </c>
      <c r="AD296" s="554">
        <v>0</v>
      </c>
      <c r="AE296" s="554">
        <v>0</v>
      </c>
      <c r="AF296" s="554">
        <v>0</v>
      </c>
      <c r="AG296" s="554">
        <v>0</v>
      </c>
      <c r="AH296" s="554">
        <v>0</v>
      </c>
      <c r="AI296" s="554">
        <v>0</v>
      </c>
    </row>
    <row r="297" spans="3:35">
      <c r="C297" s="557" t="s">
        <v>3741</v>
      </c>
      <c r="D297" s="557" t="s">
        <v>3737</v>
      </c>
      <c r="E297" s="557" t="s">
        <v>392</v>
      </c>
      <c r="F297" s="554">
        <v>0</v>
      </c>
      <c r="G297" s="554">
        <v>0</v>
      </c>
      <c r="H297" s="554">
        <v>0</v>
      </c>
      <c r="I297" s="554">
        <v>0</v>
      </c>
      <c r="J297" s="554">
        <v>0</v>
      </c>
      <c r="K297" s="554">
        <v>0</v>
      </c>
      <c r="L297" s="554">
        <v>0</v>
      </c>
      <c r="M297" s="554">
        <v>0</v>
      </c>
      <c r="N297" s="554">
        <v>0</v>
      </c>
      <c r="O297" s="554">
        <v>0</v>
      </c>
      <c r="P297" s="554">
        <v>0</v>
      </c>
      <c r="Q297" s="554">
        <v>0</v>
      </c>
      <c r="R297" s="554">
        <v>0</v>
      </c>
      <c r="S297" s="554">
        <v>0</v>
      </c>
      <c r="T297" s="554">
        <v>0</v>
      </c>
      <c r="U297" s="554">
        <v>0</v>
      </c>
      <c r="V297" s="554">
        <v>0</v>
      </c>
      <c r="W297" s="554">
        <v>0</v>
      </c>
      <c r="X297" s="554">
        <v>0</v>
      </c>
      <c r="Y297" s="554">
        <v>0</v>
      </c>
      <c r="Z297" s="554">
        <v>0</v>
      </c>
      <c r="AA297" s="554">
        <v>0</v>
      </c>
      <c r="AB297" s="554">
        <v>0</v>
      </c>
      <c r="AC297" s="554">
        <v>0</v>
      </c>
      <c r="AD297" s="554">
        <v>0</v>
      </c>
      <c r="AE297" s="554">
        <v>0</v>
      </c>
      <c r="AF297" s="554">
        <v>0</v>
      </c>
      <c r="AG297" s="554">
        <v>0</v>
      </c>
      <c r="AH297" s="554">
        <v>0</v>
      </c>
      <c r="AI297" s="554">
        <v>0</v>
      </c>
    </row>
    <row r="298" spans="3:35">
      <c r="C298" s="558" t="s">
        <v>3743</v>
      </c>
      <c r="D298" s="558" t="s">
        <v>3737</v>
      </c>
      <c r="E298" s="558" t="s">
        <v>392</v>
      </c>
      <c r="F298" s="555">
        <v>0</v>
      </c>
      <c r="G298" s="555">
        <v>0</v>
      </c>
      <c r="H298" s="555">
        <v>0</v>
      </c>
      <c r="I298" s="555">
        <v>0</v>
      </c>
      <c r="J298" s="555">
        <v>0</v>
      </c>
      <c r="K298" s="555">
        <v>0</v>
      </c>
      <c r="L298" s="555">
        <v>0</v>
      </c>
      <c r="M298" s="555">
        <v>0</v>
      </c>
      <c r="N298" s="555">
        <v>0</v>
      </c>
      <c r="O298" s="555">
        <v>0</v>
      </c>
      <c r="P298" s="555">
        <v>0</v>
      </c>
      <c r="Q298" s="555">
        <v>0</v>
      </c>
      <c r="R298" s="555">
        <v>0</v>
      </c>
      <c r="S298" s="555">
        <v>0</v>
      </c>
      <c r="T298" s="555">
        <v>0</v>
      </c>
      <c r="U298" s="555">
        <v>0</v>
      </c>
      <c r="V298" s="555">
        <v>0</v>
      </c>
      <c r="W298" s="555">
        <v>0</v>
      </c>
      <c r="X298" s="555">
        <v>0</v>
      </c>
      <c r="Y298" s="555">
        <v>0</v>
      </c>
      <c r="Z298" s="555">
        <v>0</v>
      </c>
      <c r="AA298" s="555">
        <v>0</v>
      </c>
      <c r="AB298" s="555">
        <v>0</v>
      </c>
      <c r="AC298" s="555">
        <v>0</v>
      </c>
      <c r="AD298" s="555">
        <v>0</v>
      </c>
      <c r="AE298" s="555">
        <v>0</v>
      </c>
      <c r="AF298" s="555">
        <v>0</v>
      </c>
      <c r="AG298" s="555">
        <v>0</v>
      </c>
      <c r="AH298" s="555">
        <v>0</v>
      </c>
      <c r="AI298" s="555">
        <v>0</v>
      </c>
    </row>
    <row r="299" spans="3:35">
      <c r="C299" s="559" t="s">
        <v>3740</v>
      </c>
      <c r="D299" s="559" t="s">
        <v>3738</v>
      </c>
      <c r="E299" s="559" t="s">
        <v>392</v>
      </c>
      <c r="F299" s="556">
        <v>0</v>
      </c>
      <c r="G299" s="556">
        <v>0</v>
      </c>
      <c r="H299" s="556">
        <v>0</v>
      </c>
      <c r="I299" s="556">
        <v>0</v>
      </c>
      <c r="J299" s="556">
        <v>0</v>
      </c>
      <c r="K299" s="556">
        <v>0</v>
      </c>
      <c r="L299" s="556">
        <v>0</v>
      </c>
      <c r="M299" s="556">
        <v>0</v>
      </c>
      <c r="N299" s="556">
        <v>0</v>
      </c>
      <c r="O299" s="556">
        <v>0</v>
      </c>
      <c r="P299" s="556">
        <v>0</v>
      </c>
      <c r="Q299" s="556">
        <v>0</v>
      </c>
      <c r="R299" s="556">
        <v>0</v>
      </c>
      <c r="S299" s="556">
        <v>0</v>
      </c>
      <c r="T299" s="556">
        <v>0</v>
      </c>
      <c r="U299" s="556">
        <v>41048</v>
      </c>
      <c r="V299" s="556">
        <v>55181</v>
      </c>
      <c r="W299" s="556">
        <v>70001</v>
      </c>
      <c r="X299" s="556">
        <v>68117</v>
      </c>
      <c r="Y299" s="556">
        <v>3803</v>
      </c>
      <c r="Z299" s="556">
        <v>2885</v>
      </c>
      <c r="AA299" s="556">
        <v>2250</v>
      </c>
      <c r="AB299" s="556">
        <v>1900</v>
      </c>
      <c r="AC299" s="556">
        <v>1961</v>
      </c>
      <c r="AD299" s="556">
        <v>1039</v>
      </c>
      <c r="AE299" s="556">
        <v>1430</v>
      </c>
      <c r="AF299" s="556">
        <v>1052</v>
      </c>
      <c r="AG299" s="556">
        <v>1116</v>
      </c>
      <c r="AH299" s="556">
        <v>10889</v>
      </c>
      <c r="AI299" s="556">
        <v>8737</v>
      </c>
    </row>
    <row r="300" spans="3:35">
      <c r="C300" s="557" t="s">
        <v>9</v>
      </c>
      <c r="D300" s="557" t="s">
        <v>3738</v>
      </c>
      <c r="E300" s="557" t="s">
        <v>392</v>
      </c>
      <c r="F300" s="554">
        <v>0</v>
      </c>
      <c r="G300" s="554">
        <v>0</v>
      </c>
      <c r="H300" s="554">
        <v>0</v>
      </c>
      <c r="I300" s="554">
        <v>0</v>
      </c>
      <c r="J300" s="554">
        <v>0</v>
      </c>
      <c r="K300" s="554">
        <v>0</v>
      </c>
      <c r="L300" s="554">
        <v>0</v>
      </c>
      <c r="M300" s="554">
        <v>0</v>
      </c>
      <c r="N300" s="554">
        <v>0</v>
      </c>
      <c r="O300" s="554">
        <v>0</v>
      </c>
      <c r="P300" s="554">
        <v>0</v>
      </c>
      <c r="Q300" s="554">
        <v>0</v>
      </c>
      <c r="R300" s="554">
        <v>0</v>
      </c>
      <c r="S300" s="554">
        <v>0</v>
      </c>
      <c r="T300" s="554">
        <v>0</v>
      </c>
      <c r="U300" s="554">
        <v>8531089.1999999993</v>
      </c>
      <c r="V300" s="554">
        <v>9574278.5</v>
      </c>
      <c r="W300" s="554">
        <v>25963156.700000003</v>
      </c>
      <c r="X300" s="554">
        <v>13341337</v>
      </c>
      <c r="Y300" s="554">
        <v>8130868.5000000028</v>
      </c>
      <c r="Z300" s="554">
        <v>19890882.000000004</v>
      </c>
      <c r="AA300" s="554">
        <v>11097047.100000001</v>
      </c>
      <c r="AB300" s="554">
        <v>12567940.800000001</v>
      </c>
      <c r="AC300" s="554">
        <v>12058231.299999999</v>
      </c>
      <c r="AD300" s="554">
        <v>12750162.600000001</v>
      </c>
      <c r="AE300" s="554">
        <v>15387739</v>
      </c>
      <c r="AF300" s="554">
        <v>13904913.199999997</v>
      </c>
      <c r="AG300" s="554">
        <v>12859411.799999997</v>
      </c>
      <c r="AH300" s="554">
        <v>15940671</v>
      </c>
      <c r="AI300" s="554">
        <v>16545366.099999998</v>
      </c>
    </row>
    <row r="301" spans="3:35">
      <c r="C301" s="557" t="s">
        <v>3742</v>
      </c>
      <c r="D301" s="557" t="s">
        <v>3738</v>
      </c>
      <c r="E301" s="557" t="s">
        <v>392</v>
      </c>
      <c r="F301" s="554">
        <v>0</v>
      </c>
      <c r="G301" s="554">
        <v>0</v>
      </c>
      <c r="H301" s="554">
        <v>0</v>
      </c>
      <c r="I301" s="554">
        <v>0</v>
      </c>
      <c r="J301" s="554">
        <v>0</v>
      </c>
      <c r="K301" s="554">
        <v>0</v>
      </c>
      <c r="L301" s="554">
        <v>0</v>
      </c>
      <c r="M301" s="554">
        <v>0</v>
      </c>
      <c r="N301" s="554">
        <v>0</v>
      </c>
      <c r="O301" s="554">
        <v>0</v>
      </c>
      <c r="P301" s="554">
        <v>0</v>
      </c>
      <c r="Q301" s="554">
        <v>0</v>
      </c>
      <c r="R301" s="554">
        <v>0</v>
      </c>
      <c r="S301" s="554">
        <v>0</v>
      </c>
      <c r="T301" s="554">
        <v>0</v>
      </c>
      <c r="U301" s="554">
        <v>0</v>
      </c>
      <c r="V301" s="554">
        <v>0</v>
      </c>
      <c r="W301" s="554">
        <v>0</v>
      </c>
      <c r="X301" s="554">
        <v>0</v>
      </c>
      <c r="Y301" s="554">
        <v>0</v>
      </c>
      <c r="Z301" s="554">
        <v>0</v>
      </c>
      <c r="AA301" s="554">
        <v>0</v>
      </c>
      <c r="AB301" s="554">
        <v>0</v>
      </c>
      <c r="AC301" s="554">
        <v>0</v>
      </c>
      <c r="AD301" s="554">
        <v>0</v>
      </c>
      <c r="AE301" s="554">
        <v>0</v>
      </c>
      <c r="AF301" s="554">
        <v>0</v>
      </c>
      <c r="AG301" s="554">
        <v>0</v>
      </c>
      <c r="AH301" s="554">
        <v>0</v>
      </c>
      <c r="AI301" s="554">
        <v>0</v>
      </c>
    </row>
    <row r="302" spans="3:35">
      <c r="C302" s="557" t="s">
        <v>3741</v>
      </c>
      <c r="D302" s="557" t="s">
        <v>3738</v>
      </c>
      <c r="E302" s="557" t="s">
        <v>392</v>
      </c>
      <c r="F302" s="554">
        <v>0</v>
      </c>
      <c r="G302" s="554">
        <v>0</v>
      </c>
      <c r="H302" s="554">
        <v>0</v>
      </c>
      <c r="I302" s="554">
        <v>0</v>
      </c>
      <c r="J302" s="554">
        <v>0</v>
      </c>
      <c r="K302" s="554">
        <v>0</v>
      </c>
      <c r="L302" s="554">
        <v>0</v>
      </c>
      <c r="M302" s="554">
        <v>0</v>
      </c>
      <c r="N302" s="554">
        <v>0</v>
      </c>
      <c r="O302" s="554">
        <v>0</v>
      </c>
      <c r="P302" s="554">
        <v>0</v>
      </c>
      <c r="Q302" s="554">
        <v>0</v>
      </c>
      <c r="R302" s="554">
        <v>0</v>
      </c>
      <c r="S302" s="554">
        <v>0</v>
      </c>
      <c r="T302" s="554">
        <v>0</v>
      </c>
      <c r="U302" s="554">
        <v>0</v>
      </c>
      <c r="V302" s="554">
        <v>0</v>
      </c>
      <c r="W302" s="554">
        <v>0</v>
      </c>
      <c r="X302" s="554">
        <v>0</v>
      </c>
      <c r="Y302" s="554">
        <v>0</v>
      </c>
      <c r="Z302" s="554">
        <v>0</v>
      </c>
      <c r="AA302" s="554">
        <v>0</v>
      </c>
      <c r="AB302" s="554">
        <v>0</v>
      </c>
      <c r="AC302" s="554">
        <v>0</v>
      </c>
      <c r="AD302" s="554">
        <v>0</v>
      </c>
      <c r="AE302" s="554">
        <v>0</v>
      </c>
      <c r="AF302" s="554">
        <v>0</v>
      </c>
      <c r="AG302" s="554">
        <v>0</v>
      </c>
      <c r="AH302" s="554">
        <v>0</v>
      </c>
      <c r="AI302" s="554">
        <v>0</v>
      </c>
    </row>
    <row r="303" spans="3:35">
      <c r="C303" s="558" t="s">
        <v>3743</v>
      </c>
      <c r="D303" s="558" t="s">
        <v>3738</v>
      </c>
      <c r="E303" s="558" t="s">
        <v>392</v>
      </c>
      <c r="F303" s="555">
        <v>0</v>
      </c>
      <c r="G303" s="555">
        <v>0</v>
      </c>
      <c r="H303" s="555">
        <v>0</v>
      </c>
      <c r="I303" s="555">
        <v>0</v>
      </c>
      <c r="J303" s="555">
        <v>0</v>
      </c>
      <c r="K303" s="555">
        <v>0</v>
      </c>
      <c r="L303" s="555">
        <v>0</v>
      </c>
      <c r="M303" s="555">
        <v>0</v>
      </c>
      <c r="N303" s="555">
        <v>0</v>
      </c>
      <c r="O303" s="555">
        <v>0</v>
      </c>
      <c r="P303" s="555">
        <v>0</v>
      </c>
      <c r="Q303" s="555">
        <v>0</v>
      </c>
      <c r="R303" s="555">
        <v>0</v>
      </c>
      <c r="S303" s="555">
        <v>0</v>
      </c>
      <c r="T303" s="555">
        <v>0</v>
      </c>
      <c r="U303" s="555">
        <v>0</v>
      </c>
      <c r="V303" s="555">
        <v>0</v>
      </c>
      <c r="W303" s="555">
        <v>0</v>
      </c>
      <c r="X303" s="555">
        <v>0</v>
      </c>
      <c r="Y303" s="555">
        <v>0</v>
      </c>
      <c r="Z303" s="555">
        <v>0</v>
      </c>
      <c r="AA303" s="555">
        <v>0</v>
      </c>
      <c r="AB303" s="555">
        <v>0</v>
      </c>
      <c r="AC303" s="555">
        <v>0</v>
      </c>
      <c r="AD303" s="555">
        <v>0</v>
      </c>
      <c r="AE303" s="555">
        <v>0</v>
      </c>
      <c r="AF303" s="555">
        <v>0</v>
      </c>
      <c r="AG303" s="555">
        <v>0</v>
      </c>
      <c r="AH303" s="555">
        <v>0</v>
      </c>
      <c r="AI303" s="555">
        <v>0</v>
      </c>
    </row>
    <row r="304" spans="3:35">
      <c r="C304" s="560" t="s">
        <v>3740</v>
      </c>
      <c r="D304" s="560" t="s">
        <v>418</v>
      </c>
      <c r="E304" s="560" t="s">
        <v>392</v>
      </c>
      <c r="F304" s="550">
        <v>0</v>
      </c>
      <c r="G304" s="550">
        <v>0</v>
      </c>
      <c r="H304" s="550">
        <v>0</v>
      </c>
      <c r="I304" s="550">
        <v>0</v>
      </c>
      <c r="J304" s="550">
        <v>0</v>
      </c>
      <c r="K304" s="550">
        <v>0</v>
      </c>
      <c r="L304" s="550">
        <v>0</v>
      </c>
      <c r="M304" s="550">
        <v>0</v>
      </c>
      <c r="N304" s="550">
        <v>0</v>
      </c>
      <c r="O304" s="550">
        <v>0</v>
      </c>
      <c r="P304" s="550">
        <v>0</v>
      </c>
      <c r="Q304" s="550">
        <v>0</v>
      </c>
      <c r="R304" s="550">
        <v>0</v>
      </c>
      <c r="S304" s="550">
        <v>0</v>
      </c>
      <c r="T304" s="550">
        <v>0</v>
      </c>
      <c r="U304" s="550">
        <v>473736</v>
      </c>
      <c r="V304" s="550">
        <v>461243</v>
      </c>
      <c r="W304" s="550">
        <v>837409</v>
      </c>
      <c r="X304" s="550">
        <v>531589</v>
      </c>
      <c r="Y304" s="550">
        <v>45422</v>
      </c>
      <c r="Z304" s="550">
        <v>39149</v>
      </c>
      <c r="AA304" s="550">
        <v>41765</v>
      </c>
      <c r="AB304" s="550">
        <v>43360</v>
      </c>
      <c r="AC304" s="550">
        <v>71274</v>
      </c>
      <c r="AD304" s="550">
        <v>118654</v>
      </c>
      <c r="AE304" s="550">
        <v>139544</v>
      </c>
      <c r="AF304" s="550">
        <v>187847</v>
      </c>
      <c r="AG304" s="550">
        <v>144319</v>
      </c>
      <c r="AH304" s="550">
        <v>99148</v>
      </c>
      <c r="AI304" s="550">
        <v>93327</v>
      </c>
    </row>
    <row r="305" spans="3:35">
      <c r="C305" s="561" t="s">
        <v>9</v>
      </c>
      <c r="D305" s="561" t="s">
        <v>418</v>
      </c>
      <c r="E305" s="561" t="s">
        <v>392</v>
      </c>
      <c r="F305" s="535">
        <v>0</v>
      </c>
      <c r="G305" s="535">
        <v>0</v>
      </c>
      <c r="H305" s="535">
        <v>0</v>
      </c>
      <c r="I305" s="535">
        <v>0</v>
      </c>
      <c r="J305" s="535">
        <v>0</v>
      </c>
      <c r="K305" s="535">
        <v>0</v>
      </c>
      <c r="L305" s="535">
        <v>0</v>
      </c>
      <c r="M305" s="535">
        <v>0</v>
      </c>
      <c r="N305" s="535">
        <v>0</v>
      </c>
      <c r="O305" s="535">
        <v>0</v>
      </c>
      <c r="P305" s="535">
        <v>0</v>
      </c>
      <c r="Q305" s="535">
        <v>0</v>
      </c>
      <c r="R305" s="535">
        <v>0</v>
      </c>
      <c r="S305" s="535">
        <v>0</v>
      </c>
      <c r="T305" s="535">
        <v>0</v>
      </c>
      <c r="U305" s="535">
        <v>68967510.399999976</v>
      </c>
      <c r="V305" s="535">
        <v>71361848.800000012</v>
      </c>
      <c r="W305" s="535">
        <v>93174311.799999997</v>
      </c>
      <c r="X305" s="535">
        <v>78986715.700000003</v>
      </c>
      <c r="Y305" s="535">
        <v>66894630.800000004</v>
      </c>
      <c r="Z305" s="535">
        <v>84089606.599999994</v>
      </c>
      <c r="AA305" s="535">
        <v>70289141.700000018</v>
      </c>
      <c r="AB305" s="535">
        <v>72603398.899999991</v>
      </c>
      <c r="AC305" s="535">
        <v>85390893.799999997</v>
      </c>
      <c r="AD305" s="535">
        <v>92024957.900000006</v>
      </c>
      <c r="AE305" s="535">
        <v>88994472.799999997</v>
      </c>
      <c r="AF305" s="535">
        <v>105431946.90000001</v>
      </c>
      <c r="AG305" s="535">
        <v>155506952.69999999</v>
      </c>
      <c r="AH305" s="535">
        <v>139427256.5</v>
      </c>
      <c r="AI305" s="535">
        <v>108295005.49999999</v>
      </c>
    </row>
    <row r="306" spans="3:35">
      <c r="C306" s="561" t="s">
        <v>3742</v>
      </c>
      <c r="D306" s="561" t="s">
        <v>418</v>
      </c>
      <c r="E306" s="561" t="s">
        <v>392</v>
      </c>
      <c r="F306" s="535">
        <v>0</v>
      </c>
      <c r="G306" s="535">
        <v>0</v>
      </c>
      <c r="H306" s="535">
        <v>0</v>
      </c>
      <c r="I306" s="535">
        <v>0</v>
      </c>
      <c r="J306" s="535">
        <v>0</v>
      </c>
      <c r="K306" s="535">
        <v>0</v>
      </c>
      <c r="L306" s="535">
        <v>0</v>
      </c>
      <c r="M306" s="535">
        <v>0</v>
      </c>
      <c r="N306" s="535">
        <v>0</v>
      </c>
      <c r="O306" s="535">
        <v>0</v>
      </c>
      <c r="P306" s="535">
        <v>0</v>
      </c>
      <c r="Q306" s="535">
        <v>0</v>
      </c>
      <c r="R306" s="535">
        <v>0</v>
      </c>
      <c r="S306" s="535">
        <v>0</v>
      </c>
      <c r="T306" s="535">
        <v>0</v>
      </c>
      <c r="U306" s="535">
        <v>329458</v>
      </c>
      <c r="V306" s="535">
        <v>569270</v>
      </c>
      <c r="W306" s="535">
        <v>1005807</v>
      </c>
      <c r="X306" s="535">
        <v>1145687</v>
      </c>
      <c r="Y306" s="535">
        <v>1771076</v>
      </c>
      <c r="Z306" s="535">
        <v>1010074</v>
      </c>
      <c r="AA306" s="535">
        <v>1072608</v>
      </c>
      <c r="AB306" s="535">
        <v>1070999</v>
      </c>
      <c r="AC306" s="535">
        <v>1078760</v>
      </c>
      <c r="AD306" s="535">
        <v>1174365</v>
      </c>
      <c r="AE306" s="535">
        <v>1543936</v>
      </c>
      <c r="AF306" s="535">
        <v>569659</v>
      </c>
      <c r="AG306" s="535">
        <v>501878</v>
      </c>
      <c r="AH306" s="535">
        <v>632351</v>
      </c>
      <c r="AI306" s="535">
        <v>648582</v>
      </c>
    </row>
    <row r="307" spans="3:35">
      <c r="C307" s="561" t="s">
        <v>3741</v>
      </c>
      <c r="D307" s="561" t="s">
        <v>418</v>
      </c>
      <c r="E307" s="561" t="s">
        <v>392</v>
      </c>
      <c r="F307" s="535">
        <v>0</v>
      </c>
      <c r="G307" s="535">
        <v>0</v>
      </c>
      <c r="H307" s="535">
        <v>0</v>
      </c>
      <c r="I307" s="535">
        <v>0</v>
      </c>
      <c r="J307" s="535">
        <v>0</v>
      </c>
      <c r="K307" s="535">
        <v>0</v>
      </c>
      <c r="L307" s="535">
        <v>0</v>
      </c>
      <c r="M307" s="535">
        <v>0</v>
      </c>
      <c r="N307" s="535">
        <v>0</v>
      </c>
      <c r="O307" s="535">
        <v>0</v>
      </c>
      <c r="P307" s="535">
        <v>0</v>
      </c>
      <c r="Q307" s="535">
        <v>0</v>
      </c>
      <c r="R307" s="535">
        <v>0</v>
      </c>
      <c r="S307" s="535">
        <v>0</v>
      </c>
      <c r="T307" s="535">
        <v>0</v>
      </c>
      <c r="U307" s="535">
        <v>0</v>
      </c>
      <c r="V307" s="535">
        <v>0</v>
      </c>
      <c r="W307" s="535">
        <v>0</v>
      </c>
      <c r="X307" s="535">
        <v>0</v>
      </c>
      <c r="Y307" s="535">
        <v>0</v>
      </c>
      <c r="Z307" s="535">
        <v>0</v>
      </c>
      <c r="AA307" s="535">
        <v>0</v>
      </c>
      <c r="AB307" s="535">
        <v>0</v>
      </c>
      <c r="AC307" s="535">
        <v>0</v>
      </c>
      <c r="AD307" s="535">
        <v>0</v>
      </c>
      <c r="AE307" s="535">
        <v>0</v>
      </c>
      <c r="AF307" s="535">
        <v>0</v>
      </c>
      <c r="AG307" s="535">
        <v>0</v>
      </c>
      <c r="AH307" s="535">
        <v>0</v>
      </c>
      <c r="AI307" s="535">
        <v>0</v>
      </c>
    </row>
    <row r="308" spans="3:35">
      <c r="C308" s="562" t="s">
        <v>3743</v>
      </c>
      <c r="D308" s="562" t="s">
        <v>418</v>
      </c>
      <c r="E308" s="562" t="s">
        <v>392</v>
      </c>
      <c r="F308" s="536">
        <v>0</v>
      </c>
      <c r="G308" s="536">
        <v>0</v>
      </c>
      <c r="H308" s="536">
        <v>0</v>
      </c>
      <c r="I308" s="536">
        <v>0</v>
      </c>
      <c r="J308" s="536">
        <v>0</v>
      </c>
      <c r="K308" s="536">
        <v>0</v>
      </c>
      <c r="L308" s="536">
        <v>0</v>
      </c>
      <c r="M308" s="536">
        <v>0</v>
      </c>
      <c r="N308" s="536">
        <v>0</v>
      </c>
      <c r="O308" s="536">
        <v>0</v>
      </c>
      <c r="P308" s="536">
        <v>0</v>
      </c>
      <c r="Q308" s="536">
        <v>0</v>
      </c>
      <c r="R308" s="536">
        <v>0</v>
      </c>
      <c r="S308" s="536">
        <v>0</v>
      </c>
      <c r="T308" s="536">
        <v>0</v>
      </c>
      <c r="U308" s="536">
        <v>0</v>
      </c>
      <c r="V308" s="536">
        <v>0</v>
      </c>
      <c r="W308" s="536">
        <v>0</v>
      </c>
      <c r="X308" s="536">
        <v>0</v>
      </c>
      <c r="Y308" s="536">
        <v>0</v>
      </c>
      <c r="Z308" s="536">
        <v>0</v>
      </c>
      <c r="AA308" s="536">
        <v>0</v>
      </c>
      <c r="AB308" s="536">
        <v>0</v>
      </c>
      <c r="AC308" s="536">
        <v>0</v>
      </c>
      <c r="AD308" s="536">
        <v>0</v>
      </c>
      <c r="AE308" s="536">
        <v>0</v>
      </c>
      <c r="AF308" s="536">
        <v>0</v>
      </c>
      <c r="AG308" s="536">
        <v>0</v>
      </c>
      <c r="AH308" s="536">
        <v>0</v>
      </c>
      <c r="AI308" s="536">
        <v>0</v>
      </c>
    </row>
  </sheetData>
  <phoneticPr fontId="42" type="noConversion"/>
  <conditionalFormatting sqref="A7 I14:AH17 F7:AH13 A22:B109 A8:B14 B15:B21 A110:C116 A126:B193 A118:B118 B119:B125 C118:C160 C8:C84 D8:E13 C192:AH193 D23:E36 D59:E59 D37:D40 D41:E42 E44:E50 D43:D58 D60:D64 D65:E65 D66:D69 D70:E79 D127:AH132 D135:AH139 D133:D134 F133:AH134 D154:AH160 D140:D153 F140:AH153 C90:C109 D80:D84 D90:E116 H18:AH22 F23:AH84 F90:AH117 A267:AH268 A277:AH277 B269:AH276 A309:AH1048576 A278:B308 AJ127:XFD1048576 AJ7:XFD117">
    <cfRule type="cellIs" dxfId="193" priority="104" operator="equal">
      <formula>"N/A"</formula>
    </cfRule>
  </conditionalFormatting>
  <conditionalFormatting sqref="E24:E36 E41:E42 E44:E50 E70:E77 F80:AH84 E90:AH104 F24:AH77">
    <cfRule type="cellIs" dxfId="192" priority="99" operator="equal">
      <formula>0</formula>
    </cfRule>
  </conditionalFormatting>
  <conditionalFormatting sqref="A16:A17">
    <cfRule type="cellIs" dxfId="191" priority="98" operator="equal">
      <formula>"N/A"</formula>
    </cfRule>
  </conditionalFormatting>
  <conditionalFormatting sqref="A18:A21">
    <cfRule type="cellIs" dxfId="190" priority="97" operator="equal">
      <formula>"N/A"</formula>
    </cfRule>
  </conditionalFormatting>
  <conditionalFormatting sqref="A4:A5">
    <cfRule type="cellIs" dxfId="189" priority="94" operator="equal">
      <formula>"N/A"</formula>
    </cfRule>
  </conditionalFormatting>
  <conditionalFormatting sqref="A6">
    <cfRule type="cellIs" dxfId="188" priority="93" operator="equal">
      <formula>"N/A"</formula>
    </cfRule>
  </conditionalFormatting>
  <conditionalFormatting sqref="E105:AH109">
    <cfRule type="cellIs" dxfId="187" priority="90" operator="equal">
      <formula>0</formula>
    </cfRule>
  </conditionalFormatting>
  <conditionalFormatting sqref="I118:AH121 H122:AH126 AJ118:XFD126">
    <cfRule type="cellIs" dxfId="186" priority="89" operator="equal">
      <formula>"N/A"</formula>
    </cfRule>
  </conditionalFormatting>
  <conditionalFormatting sqref="A120:A121">
    <cfRule type="cellIs" dxfId="185" priority="88" operator="equal">
      <formula>"N/A"</formula>
    </cfRule>
  </conditionalFormatting>
  <conditionalFormatting sqref="A122:A123">
    <cfRule type="cellIs" dxfId="184" priority="87" operator="equal">
      <formula>"N/A"</formula>
    </cfRule>
  </conditionalFormatting>
  <conditionalFormatting sqref="F128:AH159 E128:E132 E135:E139 E154:E159">
    <cfRule type="cellIs" dxfId="183" priority="85" operator="equal">
      <formula>0</formula>
    </cfRule>
  </conditionalFormatting>
  <conditionalFormatting sqref="C161:AH161 C162:D191 F162:AH191">
    <cfRule type="cellIs" dxfId="182" priority="84" operator="equal">
      <formula>"N/A"</formula>
    </cfRule>
  </conditionalFormatting>
  <conditionalFormatting sqref="F162:AH186">
    <cfRule type="cellIs" dxfId="181" priority="83" operator="equal">
      <formula>0</formula>
    </cfRule>
  </conditionalFormatting>
  <conditionalFormatting sqref="F187:AH191">
    <cfRule type="cellIs" dxfId="180" priority="82" operator="equal">
      <formula>0</formula>
    </cfRule>
  </conditionalFormatting>
  <conditionalFormatting sqref="E21:E22">
    <cfRule type="cellIs" dxfId="179" priority="81" operator="equal">
      <formula>"N/A"</formula>
    </cfRule>
  </conditionalFormatting>
  <conditionalFormatting sqref="E140:E145">
    <cfRule type="cellIs" dxfId="178" priority="69" operator="equal">
      <formula>"N/A"</formula>
    </cfRule>
  </conditionalFormatting>
  <conditionalFormatting sqref="E37:E40">
    <cfRule type="cellIs" dxfId="177" priority="79" operator="equal">
      <formula>"N/A"</formula>
    </cfRule>
  </conditionalFormatting>
  <conditionalFormatting sqref="E43">
    <cfRule type="cellIs" dxfId="176" priority="78" operator="equal">
      <formula>"N/A"</formula>
    </cfRule>
  </conditionalFormatting>
  <conditionalFormatting sqref="E51:E58">
    <cfRule type="cellIs" dxfId="175" priority="77" operator="equal">
      <formula>"N/A"</formula>
    </cfRule>
  </conditionalFormatting>
  <conditionalFormatting sqref="E60:E64">
    <cfRule type="cellIs" dxfId="174" priority="76" operator="equal">
      <formula>"N/A"</formula>
    </cfRule>
  </conditionalFormatting>
  <conditionalFormatting sqref="E66:E69">
    <cfRule type="cellIs" dxfId="173" priority="75" operator="equal">
      <formula>"N/A"</formula>
    </cfRule>
  </conditionalFormatting>
  <conditionalFormatting sqref="E126">
    <cfRule type="cellIs" dxfId="172" priority="74" operator="equal">
      <formula>"N/A"</formula>
    </cfRule>
  </conditionalFormatting>
  <conditionalFormatting sqref="E123:E125">
    <cfRule type="cellIs" dxfId="171" priority="73" operator="equal">
      <formula>"N/A"</formula>
    </cfRule>
  </conditionalFormatting>
  <conditionalFormatting sqref="E133:E134">
    <cfRule type="cellIs" dxfId="170" priority="72" operator="equal">
      <formula>"N/A"</formula>
    </cfRule>
  </conditionalFormatting>
  <conditionalFormatting sqref="E146">
    <cfRule type="cellIs" dxfId="169" priority="71" operator="equal">
      <formula>"N/A"</formula>
    </cfRule>
  </conditionalFormatting>
  <conditionalFormatting sqref="E151">
    <cfRule type="cellIs" dxfId="168" priority="70" operator="equal">
      <formula>"N/A"</formula>
    </cfRule>
  </conditionalFormatting>
  <conditionalFormatting sqref="E85:E89">
    <cfRule type="cellIs" dxfId="167" priority="63" operator="equal">
      <formula>"N/A"</formula>
    </cfRule>
  </conditionalFormatting>
  <conditionalFormatting sqref="E147:E150">
    <cfRule type="cellIs" dxfId="166" priority="68" operator="equal">
      <formula>"N/A"</formula>
    </cfRule>
  </conditionalFormatting>
  <conditionalFormatting sqref="E152:E153">
    <cfRule type="cellIs" dxfId="165" priority="67" operator="equal">
      <formula>"N/A"</formula>
    </cfRule>
  </conditionalFormatting>
  <conditionalFormatting sqref="C85:D89 F85:AH89">
    <cfRule type="cellIs" dxfId="164" priority="66" operator="equal">
      <formula>"N/A"</formula>
    </cfRule>
  </conditionalFormatting>
  <conditionalFormatting sqref="F85:AH89">
    <cfRule type="cellIs" dxfId="163" priority="65" operator="equal">
      <formula>0</formula>
    </cfRule>
  </conditionalFormatting>
  <conditionalFormatting sqref="E80:E84">
    <cfRule type="cellIs" dxfId="162" priority="64" operator="equal">
      <formula>"N/A"</formula>
    </cfRule>
  </conditionalFormatting>
  <conditionalFormatting sqref="E162:E166">
    <cfRule type="cellIs" dxfId="161" priority="62" operator="equal">
      <formula>"N/A"</formula>
    </cfRule>
  </conditionalFormatting>
  <conditionalFormatting sqref="E167:E171">
    <cfRule type="cellIs" dxfId="160" priority="61" operator="equal">
      <formula>"N/A"</formula>
    </cfRule>
  </conditionalFormatting>
  <conditionalFormatting sqref="A124">
    <cfRule type="cellIs" dxfId="159" priority="60" operator="equal">
      <formula>"N/A"</formula>
    </cfRule>
  </conditionalFormatting>
  <conditionalFormatting sqref="E90">
    <cfRule type="cellIs" dxfId="158" priority="59" operator="equal">
      <formula>0</formula>
    </cfRule>
  </conditionalFormatting>
  <conditionalFormatting sqref="E172:E191">
    <cfRule type="cellIs" dxfId="157" priority="58" operator="equal">
      <formula>"N/A"</formula>
    </cfRule>
  </conditionalFormatting>
  <conditionalFormatting sqref="E172:E186">
    <cfRule type="cellIs" dxfId="156" priority="57" operator="equal">
      <formula>0</formula>
    </cfRule>
  </conditionalFormatting>
  <conditionalFormatting sqref="E187:E191">
    <cfRule type="cellIs" dxfId="155" priority="56" operator="equal">
      <formula>0</formula>
    </cfRule>
  </conditionalFormatting>
  <conditionalFormatting sqref="E172">
    <cfRule type="cellIs" dxfId="154" priority="55" operator="equal">
      <formula>0</formula>
    </cfRule>
  </conditionalFormatting>
  <conditionalFormatting sqref="B194:B200 C194:C235 D202:AH207 D210:AH214 D208:D209 F208:AH209 D229:AH235 D215:D228 F215:AH228 U204:U226 A201:B266">
    <cfRule type="cellIs" dxfId="153" priority="54" operator="equal">
      <formula>"N/A"</formula>
    </cfRule>
  </conditionalFormatting>
  <conditionalFormatting sqref="I194:AH196 H197:AH201">
    <cfRule type="cellIs" dxfId="152" priority="53" operator="equal">
      <formula>"N/A"</formula>
    </cfRule>
  </conditionalFormatting>
  <conditionalFormatting sqref="A195:A196">
    <cfRule type="cellIs" dxfId="151" priority="52" operator="equal">
      <formula>"N/A"</formula>
    </cfRule>
  </conditionalFormatting>
  <conditionalFormatting sqref="A197:A198">
    <cfRule type="cellIs" dxfId="150" priority="51" operator="equal">
      <formula>"N/A"</formula>
    </cfRule>
  </conditionalFormatting>
  <conditionalFormatting sqref="E203:E207 E210:E214 E229:E234 F203:AH234">
    <cfRule type="cellIs" dxfId="149" priority="50" operator="equal">
      <formula>0</formula>
    </cfRule>
  </conditionalFormatting>
  <conditionalFormatting sqref="C236:AH236 C237:D266 F237:AH266">
    <cfRule type="cellIs" dxfId="148" priority="49" operator="equal">
      <formula>"N/A"</formula>
    </cfRule>
  </conditionalFormatting>
  <conditionalFormatting sqref="F237:AH261">
    <cfRule type="cellIs" dxfId="147" priority="48" operator="equal">
      <formula>0</formula>
    </cfRule>
  </conditionalFormatting>
  <conditionalFormatting sqref="F262:AH266">
    <cfRule type="cellIs" dxfId="146" priority="47" operator="equal">
      <formula>0</formula>
    </cfRule>
  </conditionalFormatting>
  <conditionalFormatting sqref="E215:E220">
    <cfRule type="cellIs" dxfId="145" priority="41" operator="equal">
      <formula>"N/A"</formula>
    </cfRule>
  </conditionalFormatting>
  <conditionalFormatting sqref="E201">
    <cfRule type="cellIs" dxfId="144" priority="46" operator="equal">
      <formula>"N/A"</formula>
    </cfRule>
  </conditionalFormatting>
  <conditionalFormatting sqref="E198:E200">
    <cfRule type="cellIs" dxfId="143" priority="45" operator="equal">
      <formula>"N/A"</formula>
    </cfRule>
  </conditionalFormatting>
  <conditionalFormatting sqref="E208:E209">
    <cfRule type="cellIs" dxfId="142" priority="44" operator="equal">
      <formula>"N/A"</formula>
    </cfRule>
  </conditionalFormatting>
  <conditionalFormatting sqref="E221">
    <cfRule type="cellIs" dxfId="141" priority="43" operator="equal">
      <formula>"N/A"</formula>
    </cfRule>
  </conditionalFormatting>
  <conditionalFormatting sqref="E226">
    <cfRule type="cellIs" dxfId="140" priority="42" operator="equal">
      <formula>"N/A"</formula>
    </cfRule>
  </conditionalFormatting>
  <conditionalFormatting sqref="E222:E225">
    <cfRule type="cellIs" dxfId="139" priority="40" operator="equal">
      <formula>"N/A"</formula>
    </cfRule>
  </conditionalFormatting>
  <conditionalFormatting sqref="E227:E228">
    <cfRule type="cellIs" dxfId="138" priority="39" operator="equal">
      <formula>"N/A"</formula>
    </cfRule>
  </conditionalFormatting>
  <conditionalFormatting sqref="E237:E241">
    <cfRule type="cellIs" dxfId="137" priority="38" operator="equal">
      <formula>"N/A"</formula>
    </cfRule>
  </conditionalFormatting>
  <conditionalFormatting sqref="E242:E246">
    <cfRule type="cellIs" dxfId="136" priority="37" operator="equal">
      <formula>"N/A"</formula>
    </cfRule>
  </conditionalFormatting>
  <conditionalFormatting sqref="A199">
    <cfRule type="cellIs" dxfId="135" priority="36" operator="equal">
      <formula>"N/A"</formula>
    </cfRule>
  </conditionalFormatting>
  <conditionalFormatting sqref="E247:E266">
    <cfRule type="cellIs" dxfId="134" priority="35" operator="equal">
      <formula>"N/A"</formula>
    </cfRule>
  </conditionalFormatting>
  <conditionalFormatting sqref="E247:E261">
    <cfRule type="cellIs" dxfId="133" priority="34" operator="equal">
      <formula>0</formula>
    </cfRule>
  </conditionalFormatting>
  <conditionalFormatting sqref="E262:E266">
    <cfRule type="cellIs" dxfId="132" priority="33" operator="equal">
      <formula>0</formula>
    </cfRule>
  </conditionalFormatting>
  <conditionalFormatting sqref="E247">
    <cfRule type="cellIs" dxfId="131" priority="32" operator="equal">
      <formula>0</formula>
    </cfRule>
  </conditionalFormatting>
  <conditionalFormatting sqref="A270:A271">
    <cfRule type="cellIs" dxfId="130" priority="31" operator="equal">
      <formula>"N/A"</formula>
    </cfRule>
  </conditionalFormatting>
  <conditionalFormatting sqref="A272:A276">
    <cfRule type="cellIs" dxfId="129" priority="30" operator="equal">
      <formula>"N/A"</formula>
    </cfRule>
  </conditionalFormatting>
  <conditionalFormatting sqref="C278:AH308">
    <cfRule type="cellIs" dxfId="128" priority="29" operator="equal">
      <formula>"N/A"</formula>
    </cfRule>
  </conditionalFormatting>
  <conditionalFormatting sqref="C279:AH303">
    <cfRule type="cellIs" dxfId="127" priority="28" operator="equal">
      <formula>0</formula>
    </cfRule>
  </conditionalFormatting>
  <conditionalFormatting sqref="C304:AH308">
    <cfRule type="cellIs" dxfId="126" priority="27" operator="equal">
      <formula>0</formula>
    </cfRule>
  </conditionalFormatting>
  <conditionalFormatting sqref="A125">
    <cfRule type="cellIs" dxfId="125" priority="20" operator="equal">
      <formula>"N/A"</formula>
    </cfRule>
  </conditionalFormatting>
  <conditionalFormatting sqref="A200">
    <cfRule type="cellIs" dxfId="124" priority="19" operator="equal">
      <formula>"N/A"</formula>
    </cfRule>
  </conditionalFormatting>
  <conditionalFormatting sqref="AI192:AI201 AI267:AI277 AI309:AI1048576 AI90:AI117 AI127:AI160 AI235 AI7:AI84">
    <cfRule type="cellIs" dxfId="123" priority="18" operator="equal">
      <formula>"N/A"</formula>
    </cfRule>
  </conditionalFormatting>
  <conditionalFormatting sqref="AI24:AI77 AI80:AI84 AI90:AI104">
    <cfRule type="cellIs" dxfId="122" priority="17" operator="equal">
      <formula>0</formula>
    </cfRule>
  </conditionalFormatting>
  <conditionalFormatting sqref="AI105:AI109">
    <cfRule type="cellIs" dxfId="121" priority="16" operator="equal">
      <formula>0</formula>
    </cfRule>
  </conditionalFormatting>
  <conditionalFormatting sqref="AI118:AI126">
    <cfRule type="cellIs" dxfId="120" priority="15" operator="equal">
      <formula>"N/A"</formula>
    </cfRule>
  </conditionalFormatting>
  <conditionalFormatting sqref="AI128:AI159">
    <cfRule type="cellIs" dxfId="119" priority="14" operator="equal">
      <formula>0</formula>
    </cfRule>
  </conditionalFormatting>
  <conditionalFormatting sqref="AI161:AI191">
    <cfRule type="cellIs" dxfId="118" priority="13" operator="equal">
      <formula>"N/A"</formula>
    </cfRule>
  </conditionalFormatting>
  <conditionalFormatting sqref="AI162:AI186">
    <cfRule type="cellIs" dxfId="117" priority="12" operator="equal">
      <formula>0</formula>
    </cfRule>
  </conditionalFormatting>
  <conditionalFormatting sqref="AI187:AI191">
    <cfRule type="cellIs" dxfId="116" priority="11" operator="equal">
      <formula>0</formula>
    </cfRule>
  </conditionalFormatting>
  <conditionalFormatting sqref="AI85:AI89">
    <cfRule type="cellIs" dxfId="115" priority="10" operator="equal">
      <formula>"N/A"</formula>
    </cfRule>
  </conditionalFormatting>
  <conditionalFormatting sqref="AI85:AI89">
    <cfRule type="cellIs" dxfId="114" priority="9" operator="equal">
      <formula>0</formula>
    </cfRule>
  </conditionalFormatting>
  <conditionalFormatting sqref="AI202:AI234">
    <cfRule type="cellIs" dxfId="113" priority="8" operator="equal">
      <formula>"N/A"</formula>
    </cfRule>
  </conditionalFormatting>
  <conditionalFormatting sqref="AI203:AI234">
    <cfRule type="cellIs" dxfId="112" priority="7" operator="equal">
      <formula>0</formula>
    </cfRule>
  </conditionalFormatting>
  <conditionalFormatting sqref="AI236:AI266">
    <cfRule type="cellIs" dxfId="111" priority="6" operator="equal">
      <formula>"N/A"</formula>
    </cfRule>
  </conditionalFormatting>
  <conditionalFormatting sqref="AI237:AI261">
    <cfRule type="cellIs" dxfId="110" priority="5" operator="equal">
      <formula>0</formula>
    </cfRule>
  </conditionalFormatting>
  <conditionalFormatting sqref="AI262:AI266">
    <cfRule type="cellIs" dxfId="109" priority="4" operator="equal">
      <formula>0</formula>
    </cfRule>
  </conditionalFormatting>
  <conditionalFormatting sqref="AI278:AI308">
    <cfRule type="cellIs" dxfId="108" priority="3" operator="equal">
      <formula>"N/A"</formula>
    </cfRule>
  </conditionalFormatting>
  <conditionalFormatting sqref="AI279:AI303">
    <cfRule type="cellIs" dxfId="107" priority="2" operator="equal">
      <formula>0</formula>
    </cfRule>
  </conditionalFormatting>
  <conditionalFormatting sqref="AI304:AI308">
    <cfRule type="cellIs" dxfId="106" priority="1" operator="equal">
      <formula>0</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outlinePr summaryBelow="0"/>
  </sheetPr>
  <dimension ref="A1:AE85"/>
  <sheetViews>
    <sheetView zoomScale="70" zoomScaleNormal="70" workbookViewId="0">
      <pane xSplit="1" ySplit="5" topLeftCell="Z6" activePane="bottomRight" state="frozen"/>
      <selection activeCell="D17" sqref="D17"/>
      <selection pane="topRight" activeCell="D17" sqref="D17"/>
      <selection pane="bottomLeft" activeCell="D17" sqref="D17"/>
      <selection pane="bottomRight" activeCell="AF25" sqref="AF25"/>
    </sheetView>
  </sheetViews>
  <sheetFormatPr defaultColWidth="8.6640625" defaultRowHeight="14.4"/>
  <cols>
    <col min="1" max="1" width="40.88671875" style="78" customWidth="1"/>
    <col min="2" max="2" width="15.109375" style="78" customWidth="1"/>
    <col min="3" max="3" width="16.5546875" style="78" customWidth="1"/>
    <col min="4" max="7" width="12.33203125" style="78" bestFit="1" customWidth="1"/>
    <col min="8" max="16" width="11.109375" style="78" bestFit="1" customWidth="1"/>
    <col min="17" max="20" width="11.5546875" style="78" bestFit="1" customWidth="1"/>
    <col min="21" max="21" width="11.44140625" style="78" bestFit="1" customWidth="1"/>
    <col min="22" max="23" width="11" style="78" bestFit="1" customWidth="1"/>
    <col min="24" max="26" width="11.44140625" style="78" bestFit="1" customWidth="1"/>
    <col min="27" max="27" width="11.33203125" style="78" bestFit="1" customWidth="1"/>
    <col min="28" max="28" width="13.5546875" style="78" customWidth="1"/>
    <col min="29" max="29" width="11.33203125" style="78" bestFit="1" customWidth="1"/>
    <col min="30" max="30" width="11.109375" style="78" customWidth="1"/>
    <col min="31" max="31" width="11.6640625" style="78" customWidth="1"/>
    <col min="32" max="16384" width="8.6640625" style="78"/>
  </cols>
  <sheetData>
    <row r="1" spans="1:31" ht="18">
      <c r="A1" s="282" t="s">
        <v>4255</v>
      </c>
      <c r="E1" s="286" t="s">
        <v>428</v>
      </c>
      <c r="F1" s="287">
        <v>4.5</v>
      </c>
      <c r="G1" s="285" t="s">
        <v>426</v>
      </c>
    </row>
    <row r="2" spans="1:31" s="7" customFormat="1">
      <c r="A2" s="59" t="s">
        <v>4056</v>
      </c>
      <c r="B2" s="61"/>
      <c r="E2" s="66" t="s">
        <v>427</v>
      </c>
      <c r="F2" s="225">
        <v>250</v>
      </c>
      <c r="G2" s="63" t="s">
        <v>268</v>
      </c>
    </row>
    <row r="3" spans="1:31" s="7" customFormat="1">
      <c r="A3" s="63" t="s">
        <v>4206</v>
      </c>
      <c r="B3" s="61"/>
      <c r="E3" s="286" t="s">
        <v>4256</v>
      </c>
      <c r="F3" s="297">
        <v>217</v>
      </c>
      <c r="G3" s="63" t="s">
        <v>268</v>
      </c>
      <c r="L3" s="61"/>
    </row>
    <row r="4" spans="1:31" s="7" customFormat="1">
      <c r="A4" s="78"/>
      <c r="F4" s="78"/>
      <c r="G4" s="78"/>
      <c r="H4" s="78"/>
      <c r="Q4" s="78"/>
      <c r="R4" s="78"/>
      <c r="S4" s="78"/>
      <c r="T4" s="78"/>
      <c r="U4" s="78"/>
      <c r="V4" s="78"/>
      <c r="W4" s="78"/>
      <c r="X4" s="78"/>
      <c r="Y4" s="78"/>
      <c r="Z4" s="78"/>
      <c r="AA4" s="78"/>
      <c r="AB4" s="78"/>
      <c r="AC4" s="78"/>
      <c r="AD4" s="78"/>
      <c r="AE4" s="78"/>
    </row>
    <row r="5" spans="1:31" s="7" customFormat="1">
      <c r="A5" s="259"/>
      <c r="B5" s="263">
        <v>1990</v>
      </c>
      <c r="C5" s="263">
        <v>1991</v>
      </c>
      <c r="D5" s="263">
        <v>1992</v>
      </c>
      <c r="E5" s="263">
        <v>1993</v>
      </c>
      <c r="F5" s="263">
        <v>1994</v>
      </c>
      <c r="G5" s="263">
        <v>1995</v>
      </c>
      <c r="H5" s="263">
        <v>1996</v>
      </c>
      <c r="I5" s="263">
        <v>1997</v>
      </c>
      <c r="J5" s="263">
        <v>1998</v>
      </c>
      <c r="K5" s="263">
        <v>1999</v>
      </c>
      <c r="L5" s="263">
        <v>2000</v>
      </c>
      <c r="M5" s="263">
        <v>2001</v>
      </c>
      <c r="N5" s="263">
        <v>2002</v>
      </c>
      <c r="O5" s="263">
        <v>2003</v>
      </c>
      <c r="P5" s="263">
        <v>2004</v>
      </c>
      <c r="Q5" s="263">
        <v>2005</v>
      </c>
      <c r="R5" s="263">
        <v>2006</v>
      </c>
      <c r="S5" s="263">
        <v>2007</v>
      </c>
      <c r="T5" s="263">
        <v>2008</v>
      </c>
      <c r="U5" s="263">
        <v>2009</v>
      </c>
      <c r="V5" s="263">
        <v>2010</v>
      </c>
      <c r="W5" s="263">
        <v>2011</v>
      </c>
      <c r="X5" s="263">
        <v>2012</v>
      </c>
      <c r="Y5" s="263">
        <v>2013</v>
      </c>
      <c r="Z5" s="263">
        <v>2014</v>
      </c>
      <c r="AA5" s="263">
        <v>2015</v>
      </c>
      <c r="AB5" s="263">
        <v>2016</v>
      </c>
      <c r="AC5" s="263">
        <v>2017</v>
      </c>
      <c r="AD5" s="263">
        <v>2018</v>
      </c>
      <c r="AE5" s="593">
        <v>2019</v>
      </c>
    </row>
    <row r="6" spans="1:31" s="61" customFormat="1" ht="18">
      <c r="A6" s="260" t="s">
        <v>4257</v>
      </c>
      <c r="C6" s="262"/>
      <c r="D6" s="262"/>
      <c r="E6" s="262"/>
      <c r="F6" s="262"/>
      <c r="G6" s="262"/>
      <c r="H6" s="262"/>
      <c r="I6" s="262"/>
      <c r="J6" s="262"/>
      <c r="K6" s="262"/>
      <c r="L6" s="262"/>
      <c r="M6" s="262"/>
      <c r="N6" s="262"/>
      <c r="O6" s="262"/>
      <c r="Q6" s="264"/>
      <c r="R6" s="264"/>
      <c r="S6" s="264"/>
      <c r="T6" s="264"/>
      <c r="U6" s="264"/>
      <c r="V6" s="264"/>
      <c r="W6" s="264"/>
      <c r="X6" s="264"/>
      <c r="Y6" s="264"/>
      <c r="Z6" s="264"/>
      <c r="AA6" s="264"/>
      <c r="AB6" s="264"/>
      <c r="AC6" s="264"/>
      <c r="AD6" s="262"/>
      <c r="AE6" s="594"/>
    </row>
    <row r="7" spans="1:31" s="61" customFormat="1">
      <c r="A7" s="261">
        <v>32071000</v>
      </c>
      <c r="B7" s="269" t="s">
        <v>392</v>
      </c>
      <c r="C7" s="269" t="s">
        <v>392</v>
      </c>
      <c r="D7" s="269" t="s">
        <v>392</v>
      </c>
      <c r="E7" s="269" t="s">
        <v>392</v>
      </c>
      <c r="F7" s="269" t="s">
        <v>392</v>
      </c>
      <c r="G7" s="269" t="s">
        <v>392</v>
      </c>
      <c r="H7" s="269" t="s">
        <v>392</v>
      </c>
      <c r="I7" s="269" t="s">
        <v>392</v>
      </c>
      <c r="J7" s="269" t="s">
        <v>392</v>
      </c>
      <c r="K7" s="269" t="s">
        <v>392</v>
      </c>
      <c r="L7" s="269" t="s">
        <v>392</v>
      </c>
      <c r="M7" s="269" t="s">
        <v>392</v>
      </c>
      <c r="N7" s="269" t="s">
        <v>392</v>
      </c>
      <c r="O7" s="269" t="s">
        <v>392</v>
      </c>
      <c r="P7" s="269" t="s">
        <v>392</v>
      </c>
      <c r="Q7" s="270">
        <v>243523.8</v>
      </c>
      <c r="R7" s="270">
        <v>288109.40000000002</v>
      </c>
      <c r="S7" s="270">
        <v>323988.5</v>
      </c>
      <c r="T7" s="270">
        <v>178043.7</v>
      </c>
      <c r="U7" s="270">
        <v>55634.9</v>
      </c>
      <c r="V7" s="270">
        <v>112480.7</v>
      </c>
      <c r="W7" s="270">
        <v>108019.8</v>
      </c>
      <c r="X7" s="270">
        <v>122133.6</v>
      </c>
      <c r="Y7" s="270">
        <v>126688.9</v>
      </c>
      <c r="Z7" s="270">
        <v>253318.39999999999</v>
      </c>
      <c r="AA7" s="270">
        <v>278903.7</v>
      </c>
      <c r="AB7" s="270">
        <v>255226.1</v>
      </c>
      <c r="AC7" s="270">
        <v>241817.3</v>
      </c>
      <c r="AD7" s="270">
        <v>244188.7</v>
      </c>
      <c r="AE7" s="595">
        <v>196658.5</v>
      </c>
    </row>
    <row r="8" spans="1:31" s="61" customFormat="1">
      <c r="A8" s="258">
        <v>32072010</v>
      </c>
      <c r="B8" s="269" t="s">
        <v>392</v>
      </c>
      <c r="C8" s="269" t="s">
        <v>392</v>
      </c>
      <c r="D8" s="269" t="s">
        <v>392</v>
      </c>
      <c r="E8" s="269" t="s">
        <v>392</v>
      </c>
      <c r="F8" s="269" t="s">
        <v>392</v>
      </c>
      <c r="G8" s="269" t="s">
        <v>392</v>
      </c>
      <c r="H8" s="269" t="s">
        <v>392</v>
      </c>
      <c r="I8" s="269" t="s">
        <v>392</v>
      </c>
      <c r="J8" s="269" t="s">
        <v>392</v>
      </c>
      <c r="K8" s="269" t="s">
        <v>392</v>
      </c>
      <c r="L8" s="269" t="s">
        <v>392</v>
      </c>
      <c r="M8" s="269" t="s">
        <v>392</v>
      </c>
      <c r="N8" s="269" t="s">
        <v>392</v>
      </c>
      <c r="O8" s="269" t="s">
        <v>392</v>
      </c>
      <c r="P8" s="269" t="s">
        <v>392</v>
      </c>
      <c r="Q8" s="270">
        <v>110500</v>
      </c>
      <c r="R8" s="270">
        <v>25004</v>
      </c>
      <c r="S8" s="270">
        <v>4516</v>
      </c>
      <c r="T8" s="270">
        <v>27007.4</v>
      </c>
      <c r="U8" s="270">
        <v>1600</v>
      </c>
      <c r="V8" s="270">
        <v>1151</v>
      </c>
      <c r="W8" s="270">
        <v>4.5</v>
      </c>
      <c r="X8" s="270">
        <v>13.9</v>
      </c>
      <c r="Y8" s="270">
        <v>9.5</v>
      </c>
      <c r="Z8" s="270">
        <v>14.4</v>
      </c>
      <c r="AA8" s="270">
        <v>405.4</v>
      </c>
      <c r="AB8" s="270">
        <v>32273.200000000001</v>
      </c>
      <c r="AC8" s="270">
        <v>12550.8</v>
      </c>
      <c r="AD8" s="270">
        <v>313216.40000000002</v>
      </c>
      <c r="AE8" s="595">
        <v>33909.5</v>
      </c>
    </row>
    <row r="9" spans="1:31" s="61" customFormat="1">
      <c r="A9" s="258">
        <v>32072090</v>
      </c>
      <c r="B9" s="269" t="s">
        <v>392</v>
      </c>
      <c r="C9" s="269" t="s">
        <v>392</v>
      </c>
      <c r="D9" s="269" t="s">
        <v>392</v>
      </c>
      <c r="E9" s="269" t="s">
        <v>392</v>
      </c>
      <c r="F9" s="269" t="s">
        <v>392</v>
      </c>
      <c r="G9" s="269" t="s">
        <v>392</v>
      </c>
      <c r="H9" s="269" t="s">
        <v>392</v>
      </c>
      <c r="I9" s="269" t="s">
        <v>392</v>
      </c>
      <c r="J9" s="269" t="s">
        <v>392</v>
      </c>
      <c r="K9" s="269" t="s">
        <v>392</v>
      </c>
      <c r="L9" s="269" t="s">
        <v>392</v>
      </c>
      <c r="M9" s="269" t="s">
        <v>392</v>
      </c>
      <c r="N9" s="269" t="s">
        <v>392</v>
      </c>
      <c r="O9" s="269" t="s">
        <v>392</v>
      </c>
      <c r="P9" s="269" t="s">
        <v>392</v>
      </c>
      <c r="Q9" s="270">
        <v>179429.2</v>
      </c>
      <c r="R9" s="270">
        <v>481411</v>
      </c>
      <c r="S9" s="270">
        <v>608737</v>
      </c>
      <c r="T9" s="270">
        <v>525969.80000000005</v>
      </c>
      <c r="U9" s="270">
        <v>383440.6</v>
      </c>
      <c r="V9" s="270">
        <v>705631.4</v>
      </c>
      <c r="W9" s="270">
        <v>769330.2</v>
      </c>
      <c r="X9" s="270">
        <v>735270.3</v>
      </c>
      <c r="Y9" s="270">
        <v>262805.2</v>
      </c>
      <c r="Z9" s="270">
        <v>52986</v>
      </c>
      <c r="AA9" s="270">
        <v>79600.600000000006</v>
      </c>
      <c r="AB9" s="270">
        <v>241782.1</v>
      </c>
      <c r="AC9" s="270">
        <v>216484.9</v>
      </c>
      <c r="AD9" s="270">
        <v>168321.9</v>
      </c>
      <c r="AE9" s="595">
        <v>113015</v>
      </c>
    </row>
    <row r="10" spans="1:31" s="61" customFormat="1">
      <c r="A10" s="258">
        <v>32073000</v>
      </c>
      <c r="B10" s="269" t="s">
        <v>392</v>
      </c>
      <c r="C10" s="269" t="s">
        <v>392</v>
      </c>
      <c r="D10" s="269" t="s">
        <v>392</v>
      </c>
      <c r="E10" s="269" t="s">
        <v>392</v>
      </c>
      <c r="F10" s="269" t="s">
        <v>392</v>
      </c>
      <c r="G10" s="269" t="s">
        <v>392</v>
      </c>
      <c r="H10" s="269" t="s">
        <v>392</v>
      </c>
      <c r="I10" s="269" t="s">
        <v>392</v>
      </c>
      <c r="J10" s="269" t="s">
        <v>392</v>
      </c>
      <c r="K10" s="269" t="s">
        <v>392</v>
      </c>
      <c r="L10" s="269" t="s">
        <v>392</v>
      </c>
      <c r="M10" s="269" t="s">
        <v>392</v>
      </c>
      <c r="N10" s="269" t="s">
        <v>392</v>
      </c>
      <c r="O10" s="269" t="s">
        <v>392</v>
      </c>
      <c r="P10" s="269" t="s">
        <v>392</v>
      </c>
      <c r="Q10" s="270">
        <v>7259.8</v>
      </c>
      <c r="R10" s="270">
        <v>19190.900000000001</v>
      </c>
      <c r="S10" s="270">
        <v>381.6</v>
      </c>
      <c r="T10" s="270">
        <v>1842.6</v>
      </c>
      <c r="U10" s="270">
        <v>1111.8</v>
      </c>
      <c r="V10" s="270">
        <v>4086.2</v>
      </c>
      <c r="W10" s="270">
        <v>2205.1999999999998</v>
      </c>
      <c r="X10" s="270">
        <v>2465.1</v>
      </c>
      <c r="Y10" s="270">
        <v>2849.1</v>
      </c>
      <c r="Z10" s="270">
        <v>5913.2</v>
      </c>
      <c r="AA10" s="270">
        <v>14501.3</v>
      </c>
      <c r="AB10" s="270">
        <v>42817.8</v>
      </c>
      <c r="AC10" s="270">
        <v>27988.2</v>
      </c>
      <c r="AD10" s="270">
        <v>37735.699999999997</v>
      </c>
      <c r="AE10" s="595">
        <v>11360.8</v>
      </c>
    </row>
    <row r="11" spans="1:31" s="61" customFormat="1">
      <c r="A11" s="258">
        <v>32074010</v>
      </c>
      <c r="B11" s="269" t="s">
        <v>392</v>
      </c>
      <c r="C11" s="269" t="s">
        <v>392</v>
      </c>
      <c r="D11" s="269" t="s">
        <v>392</v>
      </c>
      <c r="E11" s="269" t="s">
        <v>392</v>
      </c>
      <c r="F11" s="269" t="s">
        <v>392</v>
      </c>
      <c r="G11" s="269" t="s">
        <v>392</v>
      </c>
      <c r="H11" s="269" t="s">
        <v>392</v>
      </c>
      <c r="I11" s="269" t="s">
        <v>392</v>
      </c>
      <c r="J11" s="269" t="s">
        <v>392</v>
      </c>
      <c r="K11" s="269" t="s">
        <v>392</v>
      </c>
      <c r="L11" s="269" t="s">
        <v>392</v>
      </c>
      <c r="M11" s="269" t="s">
        <v>392</v>
      </c>
      <c r="N11" s="269" t="s">
        <v>392</v>
      </c>
      <c r="O11" s="269" t="s">
        <v>392</v>
      </c>
      <c r="P11" s="269" t="s">
        <v>392</v>
      </c>
      <c r="Q11" s="270">
        <v>1084570</v>
      </c>
      <c r="R11" s="270">
        <v>973406</v>
      </c>
      <c r="S11" s="270">
        <v>982784.9</v>
      </c>
      <c r="T11" s="270">
        <v>1229179</v>
      </c>
      <c r="U11" s="270">
        <v>11000</v>
      </c>
      <c r="V11" s="270">
        <v>0</v>
      </c>
      <c r="W11" s="270">
        <v>0</v>
      </c>
      <c r="X11" s="270">
        <v>0</v>
      </c>
      <c r="Y11" s="270">
        <v>0</v>
      </c>
      <c r="Z11" s="270">
        <v>0</v>
      </c>
      <c r="AA11" s="270">
        <v>0</v>
      </c>
      <c r="AB11" s="270">
        <v>0</v>
      </c>
      <c r="AC11" s="270">
        <v>0</v>
      </c>
      <c r="AD11" s="270">
        <v>0</v>
      </c>
      <c r="AE11" s="595">
        <v>0</v>
      </c>
    </row>
    <row r="12" spans="1:31" s="61" customFormat="1">
      <c r="A12" s="261">
        <v>32074020</v>
      </c>
      <c r="B12" s="269" t="s">
        <v>392</v>
      </c>
      <c r="C12" s="269" t="s">
        <v>392</v>
      </c>
      <c r="D12" s="269" t="s">
        <v>392</v>
      </c>
      <c r="E12" s="269" t="s">
        <v>392</v>
      </c>
      <c r="F12" s="269" t="s">
        <v>392</v>
      </c>
      <c r="G12" s="269" t="s">
        <v>392</v>
      </c>
      <c r="H12" s="269" t="s">
        <v>392</v>
      </c>
      <c r="I12" s="269" t="s">
        <v>392</v>
      </c>
      <c r="J12" s="269" t="s">
        <v>392</v>
      </c>
      <c r="K12" s="269" t="s">
        <v>392</v>
      </c>
      <c r="L12" s="269" t="s">
        <v>392</v>
      </c>
      <c r="M12" s="269" t="s">
        <v>392</v>
      </c>
      <c r="N12" s="269" t="s">
        <v>392</v>
      </c>
      <c r="O12" s="269" t="s">
        <v>392</v>
      </c>
      <c r="P12" s="269" t="s">
        <v>392</v>
      </c>
      <c r="Q12" s="270">
        <v>400</v>
      </c>
      <c r="R12" s="270">
        <v>250</v>
      </c>
      <c r="S12" s="270">
        <v>1420</v>
      </c>
      <c r="T12" s="270">
        <v>1645</v>
      </c>
      <c r="U12" s="270">
        <v>10</v>
      </c>
      <c r="V12" s="270">
        <v>0</v>
      </c>
      <c r="W12" s="270">
        <v>0</v>
      </c>
      <c r="X12" s="270">
        <v>0</v>
      </c>
      <c r="Y12" s="270">
        <v>0</v>
      </c>
      <c r="Z12" s="270">
        <v>0</v>
      </c>
      <c r="AA12" s="270">
        <v>0</v>
      </c>
      <c r="AB12" s="270">
        <v>0</v>
      </c>
      <c r="AC12" s="270">
        <v>0</v>
      </c>
      <c r="AD12" s="270">
        <v>0</v>
      </c>
      <c r="AE12" s="595">
        <v>0</v>
      </c>
    </row>
    <row r="13" spans="1:31" s="61" customFormat="1">
      <c r="A13" s="258">
        <v>32074030</v>
      </c>
      <c r="B13" s="269" t="s">
        <v>392</v>
      </c>
      <c r="C13" s="269" t="s">
        <v>392</v>
      </c>
      <c r="D13" s="269" t="s">
        <v>392</v>
      </c>
      <c r="E13" s="269" t="s">
        <v>392</v>
      </c>
      <c r="F13" s="269" t="s">
        <v>392</v>
      </c>
      <c r="G13" s="269" t="s">
        <v>392</v>
      </c>
      <c r="H13" s="269" t="s">
        <v>392</v>
      </c>
      <c r="I13" s="269" t="s">
        <v>392</v>
      </c>
      <c r="J13" s="269" t="s">
        <v>392</v>
      </c>
      <c r="K13" s="269" t="s">
        <v>392</v>
      </c>
      <c r="L13" s="269" t="s">
        <v>392</v>
      </c>
      <c r="M13" s="269" t="s">
        <v>392</v>
      </c>
      <c r="N13" s="269" t="s">
        <v>392</v>
      </c>
      <c r="O13" s="269" t="s">
        <v>392</v>
      </c>
      <c r="P13" s="269" t="s">
        <v>392</v>
      </c>
      <c r="Q13" s="270">
        <v>2919.8</v>
      </c>
      <c r="R13" s="270">
        <v>8140</v>
      </c>
      <c r="S13" s="270">
        <v>0</v>
      </c>
      <c r="T13" s="270">
        <v>2175</v>
      </c>
      <c r="U13" s="270">
        <v>0</v>
      </c>
      <c r="V13" s="270">
        <v>0</v>
      </c>
      <c r="W13" s="270">
        <v>0</v>
      </c>
      <c r="X13" s="270">
        <v>0</v>
      </c>
      <c r="Y13" s="270">
        <v>0</v>
      </c>
      <c r="Z13" s="270">
        <v>0</v>
      </c>
      <c r="AA13" s="270">
        <v>0</v>
      </c>
      <c r="AB13" s="270">
        <v>0</v>
      </c>
      <c r="AC13" s="270">
        <v>0</v>
      </c>
      <c r="AD13" s="270">
        <v>0</v>
      </c>
      <c r="AE13" s="595">
        <v>0</v>
      </c>
    </row>
    <row r="14" spans="1:31" s="61" customFormat="1">
      <c r="A14" s="258">
        <v>32074040</v>
      </c>
      <c r="B14" s="269" t="s">
        <v>392</v>
      </c>
      <c r="C14" s="269" t="s">
        <v>392</v>
      </c>
      <c r="D14" s="269" t="s">
        <v>392</v>
      </c>
      <c r="E14" s="269" t="s">
        <v>392</v>
      </c>
      <c r="F14" s="269" t="s">
        <v>392</v>
      </c>
      <c r="G14" s="269" t="s">
        <v>392</v>
      </c>
      <c r="H14" s="269" t="s">
        <v>392</v>
      </c>
      <c r="I14" s="269" t="s">
        <v>392</v>
      </c>
      <c r="J14" s="269" t="s">
        <v>392</v>
      </c>
      <c r="K14" s="269" t="s">
        <v>392</v>
      </c>
      <c r="L14" s="269" t="s">
        <v>392</v>
      </c>
      <c r="M14" s="269" t="s">
        <v>392</v>
      </c>
      <c r="N14" s="269" t="s">
        <v>392</v>
      </c>
      <c r="O14" s="269" t="s">
        <v>392</v>
      </c>
      <c r="P14" s="269" t="s">
        <v>392</v>
      </c>
      <c r="Q14" s="270">
        <v>0</v>
      </c>
      <c r="R14" s="270">
        <v>0</v>
      </c>
      <c r="S14" s="270">
        <v>0</v>
      </c>
      <c r="T14" s="270">
        <v>0</v>
      </c>
      <c r="U14" s="270">
        <v>0</v>
      </c>
      <c r="V14" s="270">
        <v>2111</v>
      </c>
      <c r="W14" s="270">
        <v>20035</v>
      </c>
      <c r="X14" s="270">
        <v>17</v>
      </c>
      <c r="Y14" s="270">
        <v>61</v>
      </c>
      <c r="Z14" s="270">
        <v>100.2</v>
      </c>
      <c r="AA14" s="270">
        <v>5018.3</v>
      </c>
      <c r="AB14" s="270">
        <v>85968</v>
      </c>
      <c r="AC14" s="270">
        <v>50604</v>
      </c>
      <c r="AD14" s="270">
        <v>36434.800000000003</v>
      </c>
      <c r="AE14" s="595">
        <v>48239.4</v>
      </c>
    </row>
    <row r="15" spans="1:31" s="61" customFormat="1">
      <c r="A15" s="258">
        <v>32074080</v>
      </c>
      <c r="B15" s="269" t="s">
        <v>392</v>
      </c>
      <c r="C15" s="269" t="s">
        <v>392</v>
      </c>
      <c r="D15" s="269" t="s">
        <v>392</v>
      </c>
      <c r="E15" s="269" t="s">
        <v>392</v>
      </c>
      <c r="F15" s="269" t="s">
        <v>392</v>
      </c>
      <c r="G15" s="269" t="s">
        <v>392</v>
      </c>
      <c r="H15" s="269" t="s">
        <v>392</v>
      </c>
      <c r="I15" s="269" t="s">
        <v>392</v>
      </c>
      <c r="J15" s="269" t="s">
        <v>392</v>
      </c>
      <c r="K15" s="269" t="s">
        <v>392</v>
      </c>
      <c r="L15" s="269" t="s">
        <v>392</v>
      </c>
      <c r="M15" s="269" t="s">
        <v>392</v>
      </c>
      <c r="N15" s="269" t="s">
        <v>392</v>
      </c>
      <c r="O15" s="269" t="s">
        <v>392</v>
      </c>
      <c r="P15" s="269" t="s">
        <v>392</v>
      </c>
      <c r="Q15" s="270">
        <v>710195.4</v>
      </c>
      <c r="R15" s="270">
        <v>469444.2</v>
      </c>
      <c r="S15" s="270">
        <v>16052.2</v>
      </c>
      <c r="T15" s="270">
        <v>1481.1</v>
      </c>
      <c r="U15" s="270">
        <v>2822</v>
      </c>
      <c r="V15" s="270">
        <v>0</v>
      </c>
      <c r="W15" s="270">
        <v>0</v>
      </c>
      <c r="X15" s="270">
        <v>0</v>
      </c>
      <c r="Y15" s="270">
        <v>0</v>
      </c>
      <c r="Z15" s="270">
        <v>0</v>
      </c>
      <c r="AA15" s="270">
        <v>0</v>
      </c>
      <c r="AB15" s="270">
        <v>0</v>
      </c>
      <c r="AC15" s="270">
        <v>0</v>
      </c>
      <c r="AD15" s="270">
        <v>0</v>
      </c>
      <c r="AE15" s="595">
        <v>0</v>
      </c>
    </row>
    <row r="16" spans="1:31" s="61" customFormat="1">
      <c r="A16" s="258">
        <v>32074085</v>
      </c>
      <c r="B16" s="269" t="s">
        <v>392</v>
      </c>
      <c r="C16" s="269" t="s">
        <v>392</v>
      </c>
      <c r="D16" s="269" t="s">
        <v>392</v>
      </c>
      <c r="E16" s="269" t="s">
        <v>392</v>
      </c>
      <c r="F16" s="269" t="s">
        <v>392</v>
      </c>
      <c r="G16" s="269" t="s">
        <v>392</v>
      </c>
      <c r="H16" s="269" t="s">
        <v>392</v>
      </c>
      <c r="I16" s="269" t="s">
        <v>392</v>
      </c>
      <c r="J16" s="269" t="s">
        <v>392</v>
      </c>
      <c r="K16" s="269" t="s">
        <v>392</v>
      </c>
      <c r="L16" s="269" t="s">
        <v>392</v>
      </c>
      <c r="M16" s="269" t="s">
        <v>392</v>
      </c>
      <c r="N16" s="269" t="s">
        <v>392</v>
      </c>
      <c r="O16" s="269" t="s">
        <v>392</v>
      </c>
      <c r="P16" s="269" t="s">
        <v>392</v>
      </c>
      <c r="Q16" s="270">
        <v>0</v>
      </c>
      <c r="R16" s="270">
        <v>0</v>
      </c>
      <c r="S16" s="270">
        <v>0</v>
      </c>
      <c r="T16" s="270">
        <v>0</v>
      </c>
      <c r="U16" s="270">
        <v>0</v>
      </c>
      <c r="V16" s="270">
        <v>25950.1</v>
      </c>
      <c r="W16" s="270">
        <v>7907.8</v>
      </c>
      <c r="X16" s="270">
        <v>25214.2</v>
      </c>
      <c r="Y16" s="270">
        <v>7404.8</v>
      </c>
      <c r="Z16" s="270">
        <v>64388.3</v>
      </c>
      <c r="AA16" s="270">
        <v>85295.9</v>
      </c>
      <c r="AB16" s="270">
        <v>128175.2</v>
      </c>
      <c r="AC16" s="270">
        <v>138428</v>
      </c>
      <c r="AD16" s="270">
        <v>1176412.8999999999</v>
      </c>
      <c r="AE16" s="595">
        <v>217828.1</v>
      </c>
    </row>
    <row r="17" spans="1:31" s="61" customFormat="1">
      <c r="A17" s="258">
        <v>32100010</v>
      </c>
      <c r="B17" s="269" t="s">
        <v>392</v>
      </c>
      <c r="C17" s="269" t="s">
        <v>392</v>
      </c>
      <c r="D17" s="269" t="s">
        <v>392</v>
      </c>
      <c r="E17" s="269" t="s">
        <v>392</v>
      </c>
      <c r="F17" s="269" t="s">
        <v>392</v>
      </c>
      <c r="G17" s="269" t="s">
        <v>392</v>
      </c>
      <c r="H17" s="269" t="s">
        <v>392</v>
      </c>
      <c r="I17" s="269" t="s">
        <v>392</v>
      </c>
      <c r="J17" s="269" t="s">
        <v>392</v>
      </c>
      <c r="K17" s="269" t="s">
        <v>392</v>
      </c>
      <c r="L17" s="269" t="s">
        <v>392</v>
      </c>
      <c r="M17" s="269" t="s">
        <v>392</v>
      </c>
      <c r="N17" s="269" t="s">
        <v>392</v>
      </c>
      <c r="O17" s="269" t="s">
        <v>392</v>
      </c>
      <c r="P17" s="269" t="s">
        <v>392</v>
      </c>
      <c r="Q17" s="270">
        <v>459138.1</v>
      </c>
      <c r="R17" s="270">
        <v>562039.80000000005</v>
      </c>
      <c r="S17" s="270">
        <v>442960.6</v>
      </c>
      <c r="T17" s="270">
        <v>318664.59999999998</v>
      </c>
      <c r="U17" s="270">
        <v>679743.3</v>
      </c>
      <c r="V17" s="270">
        <v>269094.8</v>
      </c>
      <c r="W17" s="270">
        <v>292679.2</v>
      </c>
      <c r="X17" s="270">
        <v>246304.9</v>
      </c>
      <c r="Y17" s="270">
        <v>229637.6</v>
      </c>
      <c r="Z17" s="270">
        <v>329844.8</v>
      </c>
      <c r="AA17" s="270">
        <v>311111.59999999998</v>
      </c>
      <c r="AB17" s="270">
        <v>299570.59999999998</v>
      </c>
      <c r="AC17" s="270">
        <v>574716.6</v>
      </c>
      <c r="AD17" s="270">
        <v>488490.2</v>
      </c>
      <c r="AE17" s="595">
        <v>645914.80000000005</v>
      </c>
    </row>
    <row r="18" spans="1:31" s="61" customFormat="1">
      <c r="A18" s="258">
        <v>32100090</v>
      </c>
      <c r="B18" s="269" t="s">
        <v>392</v>
      </c>
      <c r="C18" s="269" t="s">
        <v>392</v>
      </c>
      <c r="D18" s="269" t="s">
        <v>392</v>
      </c>
      <c r="E18" s="269" t="s">
        <v>392</v>
      </c>
      <c r="F18" s="269" t="s">
        <v>392</v>
      </c>
      <c r="G18" s="269" t="s">
        <v>392</v>
      </c>
      <c r="H18" s="269" t="s">
        <v>392</v>
      </c>
      <c r="I18" s="269" t="s">
        <v>392</v>
      </c>
      <c r="J18" s="269" t="s">
        <v>392</v>
      </c>
      <c r="K18" s="269" t="s">
        <v>392</v>
      </c>
      <c r="L18" s="269" t="s">
        <v>392</v>
      </c>
      <c r="M18" s="269" t="s">
        <v>392</v>
      </c>
      <c r="N18" s="269" t="s">
        <v>392</v>
      </c>
      <c r="O18" s="269" t="s">
        <v>392</v>
      </c>
      <c r="P18" s="269" t="s">
        <v>392</v>
      </c>
      <c r="Q18" s="270">
        <v>1748724.2</v>
      </c>
      <c r="R18" s="270">
        <v>1510686.6</v>
      </c>
      <c r="S18" s="270">
        <v>1725229</v>
      </c>
      <c r="T18" s="270">
        <v>1721572.9</v>
      </c>
      <c r="U18" s="270">
        <v>1013194.4</v>
      </c>
      <c r="V18" s="270">
        <v>988096.4</v>
      </c>
      <c r="W18" s="270">
        <v>816332</v>
      </c>
      <c r="X18" s="270">
        <v>827217.2</v>
      </c>
      <c r="Y18" s="270">
        <v>783960</v>
      </c>
      <c r="Z18" s="270">
        <v>750137.3</v>
      </c>
      <c r="AA18" s="270">
        <v>750943.5</v>
      </c>
      <c r="AB18" s="270">
        <v>722017.1</v>
      </c>
      <c r="AC18" s="270">
        <v>872601</v>
      </c>
      <c r="AD18" s="270">
        <v>724689.8</v>
      </c>
      <c r="AE18" s="595">
        <v>725852.5</v>
      </c>
    </row>
    <row r="19" spans="1:31" s="61" customFormat="1">
      <c r="A19" s="258">
        <v>32091000</v>
      </c>
      <c r="B19" s="269" t="s">
        <v>392</v>
      </c>
      <c r="C19" s="269" t="s">
        <v>392</v>
      </c>
      <c r="D19" s="269" t="s">
        <v>392</v>
      </c>
      <c r="E19" s="269" t="s">
        <v>392</v>
      </c>
      <c r="F19" s="269" t="s">
        <v>392</v>
      </c>
      <c r="G19" s="269" t="s">
        <v>392</v>
      </c>
      <c r="H19" s="269" t="s">
        <v>392</v>
      </c>
      <c r="I19" s="269" t="s">
        <v>392</v>
      </c>
      <c r="J19" s="269" t="s">
        <v>392</v>
      </c>
      <c r="K19" s="269" t="s">
        <v>392</v>
      </c>
      <c r="L19" s="269" t="s">
        <v>392</v>
      </c>
      <c r="M19" s="269" t="s">
        <v>392</v>
      </c>
      <c r="N19" s="269" t="s">
        <v>392</v>
      </c>
      <c r="O19" s="269" t="s">
        <v>392</v>
      </c>
      <c r="P19" s="269" t="s">
        <v>392</v>
      </c>
      <c r="Q19" s="271">
        <v>0</v>
      </c>
      <c r="R19" s="271">
        <v>0</v>
      </c>
      <c r="S19" s="271">
        <v>0</v>
      </c>
      <c r="T19" s="271">
        <v>0</v>
      </c>
      <c r="U19" s="271">
        <v>0</v>
      </c>
      <c r="V19" s="271">
        <v>0</v>
      </c>
      <c r="W19" s="271">
        <v>0</v>
      </c>
      <c r="X19" s="271">
        <v>0</v>
      </c>
      <c r="Y19" s="271">
        <v>0</v>
      </c>
      <c r="Z19" s="271">
        <v>0</v>
      </c>
      <c r="AA19" s="271">
        <v>0</v>
      </c>
      <c r="AB19" s="271">
        <v>0</v>
      </c>
      <c r="AC19" s="72">
        <v>0</v>
      </c>
      <c r="AD19" s="72">
        <v>0</v>
      </c>
      <c r="AE19" s="280">
        <v>0</v>
      </c>
    </row>
    <row r="20" spans="1:31" s="61" customFormat="1">
      <c r="A20" s="258">
        <v>32099000</v>
      </c>
      <c r="B20" s="269" t="s">
        <v>392</v>
      </c>
      <c r="C20" s="269" t="s">
        <v>392</v>
      </c>
      <c r="D20" s="269" t="s">
        <v>392</v>
      </c>
      <c r="E20" s="269" t="s">
        <v>392</v>
      </c>
      <c r="F20" s="269" t="s">
        <v>392</v>
      </c>
      <c r="G20" s="269" t="s">
        <v>392</v>
      </c>
      <c r="H20" s="269" t="s">
        <v>392</v>
      </c>
      <c r="I20" s="269" t="s">
        <v>392</v>
      </c>
      <c r="J20" s="269" t="s">
        <v>392</v>
      </c>
      <c r="K20" s="269" t="s">
        <v>392</v>
      </c>
      <c r="L20" s="269" t="s">
        <v>392</v>
      </c>
      <c r="M20" s="269" t="s">
        <v>392</v>
      </c>
      <c r="N20" s="269" t="s">
        <v>392</v>
      </c>
      <c r="O20" s="269" t="s">
        <v>392</v>
      </c>
      <c r="P20" s="269" t="s">
        <v>392</v>
      </c>
      <c r="Q20" s="270">
        <v>1281081</v>
      </c>
      <c r="R20" s="270">
        <v>1458999.2</v>
      </c>
      <c r="S20" s="270">
        <v>1621809.2</v>
      </c>
      <c r="T20" s="270">
        <v>1624811.2</v>
      </c>
      <c r="U20" s="270">
        <v>1240902.5</v>
      </c>
      <c r="V20" s="270">
        <v>1184930.5</v>
      </c>
      <c r="W20" s="270">
        <v>1118592.2</v>
      </c>
      <c r="X20" s="270">
        <v>1237167.1000000001</v>
      </c>
      <c r="Y20" s="270">
        <v>1240390.2</v>
      </c>
      <c r="Z20" s="270">
        <v>2570340.1</v>
      </c>
      <c r="AA20" s="270">
        <v>1764487</v>
      </c>
      <c r="AB20" s="270">
        <v>1722528.1</v>
      </c>
      <c r="AC20" s="270">
        <v>2239001</v>
      </c>
      <c r="AD20" s="270">
        <v>1922700.5</v>
      </c>
      <c r="AE20" s="595">
        <v>9491184.4000000004</v>
      </c>
    </row>
    <row r="21" spans="1:31" s="61" customFormat="1">
      <c r="A21" s="258">
        <v>32081010</v>
      </c>
      <c r="B21" s="269" t="s">
        <v>392</v>
      </c>
      <c r="C21" s="269" t="s">
        <v>392</v>
      </c>
      <c r="D21" s="269" t="s">
        <v>392</v>
      </c>
      <c r="E21" s="269" t="s">
        <v>392</v>
      </c>
      <c r="F21" s="269" t="s">
        <v>392</v>
      </c>
      <c r="G21" s="269" t="s">
        <v>392</v>
      </c>
      <c r="H21" s="269" t="s">
        <v>392</v>
      </c>
      <c r="I21" s="269" t="s">
        <v>392</v>
      </c>
      <c r="J21" s="269" t="s">
        <v>392</v>
      </c>
      <c r="K21" s="269" t="s">
        <v>392</v>
      </c>
      <c r="L21" s="269" t="s">
        <v>392</v>
      </c>
      <c r="M21" s="269" t="s">
        <v>392</v>
      </c>
      <c r="N21" s="269" t="s">
        <v>392</v>
      </c>
      <c r="O21" s="269" t="s">
        <v>392</v>
      </c>
      <c r="P21" s="269" t="s">
        <v>392</v>
      </c>
      <c r="Q21" s="271">
        <v>0</v>
      </c>
      <c r="R21" s="271">
        <v>0</v>
      </c>
      <c r="S21" s="271">
        <v>0</v>
      </c>
      <c r="T21" s="271">
        <v>0</v>
      </c>
      <c r="U21" s="271">
        <v>0</v>
      </c>
      <c r="V21" s="271">
        <v>0</v>
      </c>
      <c r="W21" s="271">
        <v>0</v>
      </c>
      <c r="X21" s="271">
        <v>0</v>
      </c>
      <c r="Y21" s="271">
        <v>0</v>
      </c>
      <c r="Z21" s="271">
        <v>0</v>
      </c>
      <c r="AA21" s="271">
        <v>0</v>
      </c>
      <c r="AB21" s="271">
        <v>0</v>
      </c>
      <c r="AC21" s="72">
        <v>0</v>
      </c>
      <c r="AD21" s="72">
        <v>0</v>
      </c>
      <c r="AE21" s="280">
        <v>0</v>
      </c>
    </row>
    <row r="22" spans="1:31" s="61" customFormat="1">
      <c r="A22" s="258">
        <v>32081090</v>
      </c>
      <c r="B22" s="269" t="s">
        <v>392</v>
      </c>
      <c r="C22" s="269" t="s">
        <v>392</v>
      </c>
      <c r="D22" s="269" t="s">
        <v>392</v>
      </c>
      <c r="E22" s="269" t="s">
        <v>392</v>
      </c>
      <c r="F22" s="269" t="s">
        <v>392</v>
      </c>
      <c r="G22" s="269" t="s">
        <v>392</v>
      </c>
      <c r="H22" s="269" t="s">
        <v>392</v>
      </c>
      <c r="I22" s="269" t="s">
        <v>392</v>
      </c>
      <c r="J22" s="269" t="s">
        <v>392</v>
      </c>
      <c r="K22" s="269" t="s">
        <v>392</v>
      </c>
      <c r="L22" s="269" t="s">
        <v>392</v>
      </c>
      <c r="M22" s="269" t="s">
        <v>392</v>
      </c>
      <c r="N22" s="269" t="s">
        <v>392</v>
      </c>
      <c r="O22" s="269" t="s">
        <v>392</v>
      </c>
      <c r="P22" s="269" t="s">
        <v>392</v>
      </c>
      <c r="Q22" s="271">
        <v>0</v>
      </c>
      <c r="R22" s="271">
        <v>0</v>
      </c>
      <c r="S22" s="271">
        <v>0</v>
      </c>
      <c r="T22" s="271">
        <v>0</v>
      </c>
      <c r="U22" s="271">
        <v>0</v>
      </c>
      <c r="V22" s="271">
        <v>0</v>
      </c>
      <c r="W22" s="271">
        <v>0</v>
      </c>
      <c r="X22" s="271">
        <v>0</v>
      </c>
      <c r="Y22" s="271">
        <v>0</v>
      </c>
      <c r="Z22" s="271">
        <v>0</v>
      </c>
      <c r="AA22" s="271">
        <v>0</v>
      </c>
      <c r="AB22" s="271">
        <v>0</v>
      </c>
      <c r="AC22" s="72">
        <v>0</v>
      </c>
      <c r="AD22" s="72">
        <v>0</v>
      </c>
      <c r="AE22" s="280">
        <v>0</v>
      </c>
    </row>
    <row r="23" spans="1:31" s="61" customFormat="1">
      <c r="A23" s="258">
        <v>32082010</v>
      </c>
      <c r="B23" s="269" t="s">
        <v>392</v>
      </c>
      <c r="C23" s="269" t="s">
        <v>392</v>
      </c>
      <c r="D23" s="269" t="s">
        <v>392</v>
      </c>
      <c r="E23" s="269" t="s">
        <v>392</v>
      </c>
      <c r="F23" s="269" t="s">
        <v>392</v>
      </c>
      <c r="G23" s="269" t="s">
        <v>392</v>
      </c>
      <c r="H23" s="269" t="s">
        <v>392</v>
      </c>
      <c r="I23" s="269" t="s">
        <v>392</v>
      </c>
      <c r="J23" s="269" t="s">
        <v>392</v>
      </c>
      <c r="K23" s="269" t="s">
        <v>392</v>
      </c>
      <c r="L23" s="269" t="s">
        <v>392</v>
      </c>
      <c r="M23" s="269" t="s">
        <v>392</v>
      </c>
      <c r="N23" s="269" t="s">
        <v>392</v>
      </c>
      <c r="O23" s="269" t="s">
        <v>392</v>
      </c>
      <c r="P23" s="269" t="s">
        <v>392</v>
      </c>
      <c r="Q23" s="271">
        <v>0</v>
      </c>
      <c r="R23" s="271">
        <v>0</v>
      </c>
      <c r="S23" s="271">
        <v>0</v>
      </c>
      <c r="T23" s="271">
        <v>0</v>
      </c>
      <c r="U23" s="271">
        <v>0</v>
      </c>
      <c r="V23" s="271">
        <v>0</v>
      </c>
      <c r="W23" s="271">
        <v>0</v>
      </c>
      <c r="X23" s="271">
        <v>0</v>
      </c>
      <c r="Y23" s="271">
        <v>0</v>
      </c>
      <c r="Z23" s="271">
        <v>0</v>
      </c>
      <c r="AA23" s="271">
        <v>0</v>
      </c>
      <c r="AB23" s="271">
        <v>0</v>
      </c>
      <c r="AC23" s="72">
        <v>0</v>
      </c>
      <c r="AD23" s="72">
        <v>0</v>
      </c>
      <c r="AE23" s="280">
        <v>0</v>
      </c>
    </row>
    <row r="24" spans="1:31" s="61" customFormat="1">
      <c r="A24" s="258">
        <v>32082090</v>
      </c>
      <c r="B24" s="269" t="s">
        <v>392</v>
      </c>
      <c r="C24" s="269" t="s">
        <v>392</v>
      </c>
      <c r="D24" s="269" t="s">
        <v>392</v>
      </c>
      <c r="E24" s="269" t="s">
        <v>392</v>
      </c>
      <c r="F24" s="269" t="s">
        <v>392</v>
      </c>
      <c r="G24" s="269" t="s">
        <v>392</v>
      </c>
      <c r="H24" s="269" t="s">
        <v>392</v>
      </c>
      <c r="I24" s="269" t="s">
        <v>392</v>
      </c>
      <c r="J24" s="269" t="s">
        <v>392</v>
      </c>
      <c r="K24" s="269" t="s">
        <v>392</v>
      </c>
      <c r="L24" s="269" t="s">
        <v>392</v>
      </c>
      <c r="M24" s="269" t="s">
        <v>392</v>
      </c>
      <c r="N24" s="269" t="s">
        <v>392</v>
      </c>
      <c r="O24" s="269" t="s">
        <v>392</v>
      </c>
      <c r="P24" s="269" t="s">
        <v>392</v>
      </c>
      <c r="Q24" s="271">
        <v>0</v>
      </c>
      <c r="R24" s="271">
        <v>0</v>
      </c>
      <c r="S24" s="271">
        <v>0</v>
      </c>
      <c r="T24" s="271">
        <v>0</v>
      </c>
      <c r="U24" s="271">
        <v>0</v>
      </c>
      <c r="V24" s="271">
        <v>0</v>
      </c>
      <c r="W24" s="271">
        <v>0</v>
      </c>
      <c r="X24" s="271">
        <v>0</v>
      </c>
      <c r="Y24" s="271">
        <v>0</v>
      </c>
      <c r="Z24" s="271">
        <v>0</v>
      </c>
      <c r="AA24" s="271">
        <v>0</v>
      </c>
      <c r="AB24" s="271">
        <v>0</v>
      </c>
      <c r="AC24" s="72">
        <v>0</v>
      </c>
      <c r="AD24" s="72">
        <v>0</v>
      </c>
      <c r="AE24" s="280">
        <v>0</v>
      </c>
    </row>
    <row r="25" spans="1:31" s="61" customFormat="1">
      <c r="A25" s="258">
        <v>32089011</v>
      </c>
      <c r="B25" s="269" t="s">
        <v>392</v>
      </c>
      <c r="C25" s="269" t="s">
        <v>392</v>
      </c>
      <c r="D25" s="269" t="s">
        <v>392</v>
      </c>
      <c r="E25" s="269" t="s">
        <v>392</v>
      </c>
      <c r="F25" s="269" t="s">
        <v>392</v>
      </c>
      <c r="G25" s="269" t="s">
        <v>392</v>
      </c>
      <c r="H25" s="269" t="s">
        <v>392</v>
      </c>
      <c r="I25" s="269" t="s">
        <v>392</v>
      </c>
      <c r="J25" s="269" t="s">
        <v>392</v>
      </c>
      <c r="K25" s="269" t="s">
        <v>392</v>
      </c>
      <c r="L25" s="269" t="s">
        <v>392</v>
      </c>
      <c r="M25" s="269" t="s">
        <v>392</v>
      </c>
      <c r="N25" s="269" t="s">
        <v>392</v>
      </c>
      <c r="O25" s="269" t="s">
        <v>392</v>
      </c>
      <c r="P25" s="269" t="s">
        <v>392</v>
      </c>
      <c r="Q25" s="271">
        <v>0</v>
      </c>
      <c r="R25" s="271">
        <v>0</v>
      </c>
      <c r="S25" s="271">
        <v>0</v>
      </c>
      <c r="T25" s="271">
        <v>0</v>
      </c>
      <c r="U25" s="271">
        <v>0</v>
      </c>
      <c r="V25" s="271">
        <v>0</v>
      </c>
      <c r="W25" s="271">
        <v>0</v>
      </c>
      <c r="X25" s="271">
        <v>0</v>
      </c>
      <c r="Y25" s="271">
        <v>0</v>
      </c>
      <c r="Z25" s="271">
        <v>0</v>
      </c>
      <c r="AA25" s="271">
        <v>0</v>
      </c>
      <c r="AB25" s="271">
        <v>0</v>
      </c>
      <c r="AC25" s="72">
        <v>0</v>
      </c>
      <c r="AD25" s="72">
        <v>0</v>
      </c>
      <c r="AE25" s="280">
        <v>0</v>
      </c>
    </row>
    <row r="26" spans="1:31" s="61" customFormat="1">
      <c r="A26" s="258">
        <v>32089013</v>
      </c>
      <c r="B26" s="269" t="s">
        <v>392</v>
      </c>
      <c r="C26" s="269" t="s">
        <v>392</v>
      </c>
      <c r="D26" s="269" t="s">
        <v>392</v>
      </c>
      <c r="E26" s="269" t="s">
        <v>392</v>
      </c>
      <c r="F26" s="269" t="s">
        <v>392</v>
      </c>
      <c r="G26" s="269" t="s">
        <v>392</v>
      </c>
      <c r="H26" s="269" t="s">
        <v>392</v>
      </c>
      <c r="I26" s="269" t="s">
        <v>392</v>
      </c>
      <c r="J26" s="269" t="s">
        <v>392</v>
      </c>
      <c r="K26" s="269" t="s">
        <v>392</v>
      </c>
      <c r="L26" s="269" t="s">
        <v>392</v>
      </c>
      <c r="M26" s="269" t="s">
        <v>392</v>
      </c>
      <c r="N26" s="269" t="s">
        <v>392</v>
      </c>
      <c r="O26" s="269" t="s">
        <v>392</v>
      </c>
      <c r="P26" s="269" t="s">
        <v>392</v>
      </c>
      <c r="Q26" s="271">
        <v>0</v>
      </c>
      <c r="R26" s="271">
        <v>0</v>
      </c>
      <c r="S26" s="271">
        <v>0</v>
      </c>
      <c r="T26" s="271">
        <v>0</v>
      </c>
      <c r="U26" s="271">
        <v>0</v>
      </c>
      <c r="V26" s="271">
        <v>0</v>
      </c>
      <c r="W26" s="271">
        <v>0</v>
      </c>
      <c r="X26" s="271">
        <v>0</v>
      </c>
      <c r="Y26" s="271">
        <v>0</v>
      </c>
      <c r="Z26" s="271">
        <v>0</v>
      </c>
      <c r="AA26" s="271">
        <v>0</v>
      </c>
      <c r="AB26" s="271">
        <v>0</v>
      </c>
      <c r="AC26" s="72">
        <v>0</v>
      </c>
      <c r="AD26" s="72">
        <v>0</v>
      </c>
      <c r="AE26" s="280">
        <v>0</v>
      </c>
    </row>
    <row r="27" spans="1:31" s="61" customFormat="1">
      <c r="A27" s="258">
        <v>32089019</v>
      </c>
      <c r="B27" s="269" t="s">
        <v>392</v>
      </c>
      <c r="C27" s="269" t="s">
        <v>392</v>
      </c>
      <c r="D27" s="269" t="s">
        <v>392</v>
      </c>
      <c r="E27" s="269" t="s">
        <v>392</v>
      </c>
      <c r="F27" s="269" t="s">
        <v>392</v>
      </c>
      <c r="G27" s="269" t="s">
        <v>392</v>
      </c>
      <c r="H27" s="269" t="s">
        <v>392</v>
      </c>
      <c r="I27" s="269" t="s">
        <v>392</v>
      </c>
      <c r="J27" s="269" t="s">
        <v>392</v>
      </c>
      <c r="K27" s="269" t="s">
        <v>392</v>
      </c>
      <c r="L27" s="269" t="s">
        <v>392</v>
      </c>
      <c r="M27" s="269" t="s">
        <v>392</v>
      </c>
      <c r="N27" s="269" t="s">
        <v>392</v>
      </c>
      <c r="O27" s="269" t="s">
        <v>392</v>
      </c>
      <c r="P27" s="269" t="s">
        <v>392</v>
      </c>
      <c r="Q27" s="271">
        <v>0</v>
      </c>
      <c r="R27" s="271">
        <v>0</v>
      </c>
      <c r="S27" s="271">
        <v>0</v>
      </c>
      <c r="T27" s="271">
        <v>0</v>
      </c>
      <c r="U27" s="271">
        <v>0</v>
      </c>
      <c r="V27" s="271">
        <v>0</v>
      </c>
      <c r="W27" s="271">
        <v>0</v>
      </c>
      <c r="X27" s="271">
        <v>0</v>
      </c>
      <c r="Y27" s="271">
        <v>0</v>
      </c>
      <c r="Z27" s="271">
        <v>0</v>
      </c>
      <c r="AA27" s="271">
        <v>0</v>
      </c>
      <c r="AB27" s="271">
        <v>0</v>
      </c>
      <c r="AC27" s="72">
        <v>0</v>
      </c>
      <c r="AD27" s="72">
        <v>0</v>
      </c>
      <c r="AE27" s="280">
        <v>0</v>
      </c>
    </row>
    <row r="28" spans="1:31" s="61" customFormat="1">
      <c r="A28" s="258">
        <v>32089091</v>
      </c>
      <c r="B28" s="269" t="s">
        <v>392</v>
      </c>
      <c r="C28" s="269" t="s">
        <v>392</v>
      </c>
      <c r="D28" s="269" t="s">
        <v>392</v>
      </c>
      <c r="E28" s="269" t="s">
        <v>392</v>
      </c>
      <c r="F28" s="269" t="s">
        <v>392</v>
      </c>
      <c r="G28" s="269" t="s">
        <v>392</v>
      </c>
      <c r="H28" s="269" t="s">
        <v>392</v>
      </c>
      <c r="I28" s="269" t="s">
        <v>392</v>
      </c>
      <c r="J28" s="269" t="s">
        <v>392</v>
      </c>
      <c r="K28" s="269" t="s">
        <v>392</v>
      </c>
      <c r="L28" s="269" t="s">
        <v>392</v>
      </c>
      <c r="M28" s="269" t="s">
        <v>392</v>
      </c>
      <c r="N28" s="269" t="s">
        <v>392</v>
      </c>
      <c r="O28" s="269" t="s">
        <v>392</v>
      </c>
      <c r="P28" s="269" t="s">
        <v>392</v>
      </c>
      <c r="Q28" s="271">
        <v>0</v>
      </c>
      <c r="R28" s="271">
        <v>0</v>
      </c>
      <c r="S28" s="271">
        <v>0</v>
      </c>
      <c r="T28" s="271">
        <v>0</v>
      </c>
      <c r="U28" s="271">
        <v>0</v>
      </c>
      <c r="V28" s="271">
        <v>0</v>
      </c>
      <c r="W28" s="271">
        <v>0</v>
      </c>
      <c r="X28" s="271">
        <v>0</v>
      </c>
      <c r="Y28" s="271">
        <v>0</v>
      </c>
      <c r="Z28" s="271">
        <v>0</v>
      </c>
      <c r="AA28" s="271">
        <v>0</v>
      </c>
      <c r="AB28" s="271">
        <v>0</v>
      </c>
      <c r="AC28" s="72">
        <v>0</v>
      </c>
      <c r="AD28" s="72">
        <v>0</v>
      </c>
      <c r="AE28" s="280">
        <v>0</v>
      </c>
    </row>
    <row r="29" spans="1:31" s="61" customFormat="1">
      <c r="A29" s="258">
        <v>32089099</v>
      </c>
      <c r="B29" s="269" t="s">
        <v>392</v>
      </c>
      <c r="C29" s="269" t="s">
        <v>392</v>
      </c>
      <c r="D29" s="269" t="s">
        <v>392</v>
      </c>
      <c r="E29" s="269" t="s">
        <v>392</v>
      </c>
      <c r="F29" s="269" t="s">
        <v>392</v>
      </c>
      <c r="G29" s="269" t="s">
        <v>392</v>
      </c>
      <c r="H29" s="269" t="s">
        <v>392</v>
      </c>
      <c r="I29" s="269" t="s">
        <v>392</v>
      </c>
      <c r="J29" s="269" t="s">
        <v>392</v>
      </c>
      <c r="K29" s="269" t="s">
        <v>392</v>
      </c>
      <c r="L29" s="269" t="s">
        <v>392</v>
      </c>
      <c r="M29" s="269" t="s">
        <v>392</v>
      </c>
      <c r="N29" s="269" t="s">
        <v>392</v>
      </c>
      <c r="O29" s="269" t="s">
        <v>392</v>
      </c>
      <c r="P29" s="269" t="s">
        <v>392</v>
      </c>
      <c r="Q29" s="270">
        <v>1748724.2</v>
      </c>
      <c r="R29" s="270">
        <v>1510686.6</v>
      </c>
      <c r="S29" s="270">
        <v>1725229</v>
      </c>
      <c r="T29" s="270">
        <v>1721572.9</v>
      </c>
      <c r="U29" s="270">
        <v>1013194.4</v>
      </c>
      <c r="V29" s="270">
        <v>988096.4</v>
      </c>
      <c r="W29" s="270">
        <v>816332</v>
      </c>
      <c r="X29" s="270">
        <v>827217.2</v>
      </c>
      <c r="Y29" s="270">
        <v>783960</v>
      </c>
      <c r="Z29" s="270">
        <v>750137.3</v>
      </c>
      <c r="AA29" s="270">
        <v>750943.5</v>
      </c>
      <c r="AB29" s="270">
        <v>722017.1</v>
      </c>
      <c r="AC29" s="422">
        <v>872601</v>
      </c>
      <c r="AD29" s="270">
        <v>1743625.7</v>
      </c>
      <c r="AE29" s="596">
        <v>872601</v>
      </c>
    </row>
    <row r="30" spans="1:31" s="7" customFormat="1">
      <c r="A30" s="265" t="s">
        <v>264</v>
      </c>
      <c r="B30" s="273">
        <v>0</v>
      </c>
      <c r="C30" s="273">
        <v>0</v>
      </c>
      <c r="D30" s="273">
        <v>0</v>
      </c>
      <c r="E30" s="273">
        <v>0</v>
      </c>
      <c r="F30" s="273">
        <v>0</v>
      </c>
      <c r="G30" s="273">
        <v>0</v>
      </c>
      <c r="H30" s="273">
        <v>0</v>
      </c>
      <c r="I30" s="273">
        <v>0</v>
      </c>
      <c r="J30" s="273">
        <v>0</v>
      </c>
      <c r="K30" s="273">
        <v>0</v>
      </c>
      <c r="L30" s="273">
        <v>0</v>
      </c>
      <c r="M30" s="273">
        <v>0</v>
      </c>
      <c r="N30" s="273">
        <v>0</v>
      </c>
      <c r="O30" s="273">
        <v>0</v>
      </c>
      <c r="P30" s="273">
        <v>0</v>
      </c>
      <c r="Q30" s="273">
        <v>7576465.5</v>
      </c>
      <c r="R30" s="273">
        <v>7307367.7000000011</v>
      </c>
      <c r="S30" s="273">
        <v>7453108</v>
      </c>
      <c r="T30" s="273">
        <v>7353965.1999999993</v>
      </c>
      <c r="U30" s="273">
        <v>4402653.9000000004</v>
      </c>
      <c r="V30" s="273">
        <v>4281628.5</v>
      </c>
      <c r="W30" s="273">
        <v>3951437.9</v>
      </c>
      <c r="X30" s="273">
        <v>4023020.5</v>
      </c>
      <c r="Y30" s="273">
        <v>3437766.3</v>
      </c>
      <c r="Z30" s="273">
        <v>4777180</v>
      </c>
      <c r="AA30" s="273">
        <v>4041210.8</v>
      </c>
      <c r="AB30" s="273">
        <v>4252375.3</v>
      </c>
      <c r="AC30" s="273">
        <v>5246792.8</v>
      </c>
      <c r="AD30" s="273">
        <v>6855816.6000000006</v>
      </c>
      <c r="AE30" s="273">
        <v>12356564</v>
      </c>
    </row>
    <row r="31" spans="1:31" s="7" customFormat="1">
      <c r="A31" s="278" t="s">
        <v>265</v>
      </c>
      <c r="B31" s="279">
        <v>0</v>
      </c>
      <c r="C31" s="279">
        <v>0</v>
      </c>
      <c r="D31" s="279">
        <v>0</v>
      </c>
      <c r="E31" s="279">
        <v>0</v>
      </c>
      <c r="F31" s="279">
        <v>0</v>
      </c>
      <c r="G31" s="279">
        <v>0</v>
      </c>
      <c r="H31" s="279">
        <v>0</v>
      </c>
      <c r="I31" s="279">
        <v>0</v>
      </c>
      <c r="J31" s="279">
        <v>0</v>
      </c>
      <c r="K31" s="279">
        <v>0</v>
      </c>
      <c r="L31" s="279">
        <v>0</v>
      </c>
      <c r="M31" s="279">
        <v>0</v>
      </c>
      <c r="N31" s="279">
        <v>0</v>
      </c>
      <c r="O31" s="279">
        <v>0</v>
      </c>
      <c r="P31" s="279">
        <v>0</v>
      </c>
      <c r="Q31" s="279">
        <v>7576.4655000000002</v>
      </c>
      <c r="R31" s="279">
        <v>7307.3677000000007</v>
      </c>
      <c r="S31" s="279">
        <v>7453.1080000000002</v>
      </c>
      <c r="T31" s="279">
        <v>7353.9651999999996</v>
      </c>
      <c r="U31" s="279">
        <v>4402.6539000000002</v>
      </c>
      <c r="V31" s="279">
        <v>4281.6284999999998</v>
      </c>
      <c r="W31" s="279">
        <v>3951.4378999999999</v>
      </c>
      <c r="X31" s="279">
        <v>4023.0205000000001</v>
      </c>
      <c r="Y31" s="279">
        <v>3437.7662999999998</v>
      </c>
      <c r="Z31" s="279">
        <v>4777.18</v>
      </c>
      <c r="AA31" s="279">
        <v>4041.2107999999998</v>
      </c>
      <c r="AB31" s="279">
        <v>4252.3752999999997</v>
      </c>
      <c r="AC31" s="279">
        <v>5246.7928000000002</v>
      </c>
      <c r="AD31" s="279">
        <v>6855.8166000000001</v>
      </c>
      <c r="AE31" s="279">
        <v>12356.564</v>
      </c>
    </row>
    <row r="32" spans="1:31" s="61" customFormat="1" ht="18">
      <c r="A32" s="260" t="s">
        <v>4258</v>
      </c>
      <c r="B32" s="274"/>
      <c r="C32" s="275"/>
      <c r="D32" s="275"/>
      <c r="E32" s="275"/>
      <c r="F32" s="275"/>
      <c r="G32" s="275"/>
      <c r="H32" s="275"/>
      <c r="I32" s="275"/>
      <c r="J32" s="275"/>
      <c r="K32" s="275"/>
      <c r="L32" s="275"/>
      <c r="M32" s="275"/>
      <c r="N32" s="275"/>
      <c r="O32" s="275"/>
      <c r="P32" s="271"/>
      <c r="Q32" s="276"/>
      <c r="R32" s="277"/>
      <c r="S32" s="277"/>
      <c r="T32" s="277"/>
      <c r="U32" s="277"/>
      <c r="V32" s="277"/>
      <c r="W32" s="277"/>
      <c r="X32" s="277"/>
      <c r="Y32" s="277"/>
      <c r="Z32" s="277"/>
      <c r="AA32" s="277"/>
      <c r="AB32" s="277"/>
      <c r="AC32" s="271"/>
      <c r="AE32" s="397"/>
    </row>
    <row r="33" spans="1:31" s="61" customFormat="1">
      <c r="A33" s="258">
        <v>32100010</v>
      </c>
      <c r="B33" s="269" t="s">
        <v>392</v>
      </c>
      <c r="C33" s="269" t="s">
        <v>392</v>
      </c>
      <c r="D33" s="269" t="s">
        <v>392</v>
      </c>
      <c r="E33" s="269" t="s">
        <v>392</v>
      </c>
      <c r="F33" s="269" t="s">
        <v>392</v>
      </c>
      <c r="G33" s="269" t="s">
        <v>392</v>
      </c>
      <c r="H33" s="269" t="s">
        <v>392</v>
      </c>
      <c r="I33" s="269" t="s">
        <v>392</v>
      </c>
      <c r="J33" s="269" t="s">
        <v>392</v>
      </c>
      <c r="K33" s="269" t="s">
        <v>392</v>
      </c>
      <c r="L33" s="269" t="s">
        <v>392</v>
      </c>
      <c r="M33" s="269" t="s">
        <v>392</v>
      </c>
      <c r="N33" s="269" t="s">
        <v>392</v>
      </c>
      <c r="O33" s="269" t="s">
        <v>392</v>
      </c>
      <c r="P33" s="269" t="s">
        <v>392</v>
      </c>
      <c r="Q33" s="271">
        <v>0</v>
      </c>
      <c r="R33" s="271">
        <v>0</v>
      </c>
      <c r="S33" s="271">
        <v>0</v>
      </c>
      <c r="T33" s="271">
        <v>0</v>
      </c>
      <c r="U33" s="271">
        <v>0</v>
      </c>
      <c r="V33" s="271">
        <v>0</v>
      </c>
      <c r="W33" s="271">
        <v>0</v>
      </c>
      <c r="X33" s="271">
        <v>0</v>
      </c>
      <c r="Y33" s="271">
        <v>0</v>
      </c>
      <c r="Z33" s="271">
        <v>0</v>
      </c>
      <c r="AA33" s="271">
        <v>0</v>
      </c>
      <c r="AB33" s="271">
        <v>0</v>
      </c>
      <c r="AC33" s="72">
        <v>0</v>
      </c>
      <c r="AD33" s="72">
        <v>0</v>
      </c>
      <c r="AE33" s="280">
        <v>0</v>
      </c>
    </row>
    <row r="34" spans="1:31" s="61" customFormat="1">
      <c r="A34" s="261">
        <v>32100090</v>
      </c>
      <c r="B34" s="269" t="s">
        <v>392</v>
      </c>
      <c r="C34" s="269" t="s">
        <v>392</v>
      </c>
      <c r="D34" s="269" t="s">
        <v>392</v>
      </c>
      <c r="E34" s="269" t="s">
        <v>392</v>
      </c>
      <c r="F34" s="269" t="s">
        <v>392</v>
      </c>
      <c r="G34" s="269" t="s">
        <v>392</v>
      </c>
      <c r="H34" s="269" t="s">
        <v>392</v>
      </c>
      <c r="I34" s="269" t="s">
        <v>392</v>
      </c>
      <c r="J34" s="269" t="s">
        <v>392</v>
      </c>
      <c r="K34" s="269" t="s">
        <v>392</v>
      </c>
      <c r="L34" s="269" t="s">
        <v>392</v>
      </c>
      <c r="M34" s="269" t="s">
        <v>392</v>
      </c>
      <c r="N34" s="269" t="s">
        <v>392</v>
      </c>
      <c r="O34" s="269" t="s">
        <v>392</v>
      </c>
      <c r="P34" s="269" t="s">
        <v>392</v>
      </c>
      <c r="Q34" s="270">
        <v>1748724.2</v>
      </c>
      <c r="R34" s="270">
        <v>1510686.6</v>
      </c>
      <c r="S34" s="270">
        <v>1725229</v>
      </c>
      <c r="T34" s="270">
        <v>1721572.9</v>
      </c>
      <c r="U34" s="270">
        <v>1013194.4</v>
      </c>
      <c r="V34" s="270">
        <v>988096.4</v>
      </c>
      <c r="W34" s="270">
        <v>816332</v>
      </c>
      <c r="X34" s="270">
        <v>827217.2</v>
      </c>
      <c r="Y34" s="270">
        <v>783960</v>
      </c>
      <c r="Z34" s="270">
        <v>750137.3</v>
      </c>
      <c r="AA34" s="270">
        <v>750943.5</v>
      </c>
      <c r="AB34" s="270">
        <v>722017.1</v>
      </c>
      <c r="AC34" s="270">
        <v>872601</v>
      </c>
      <c r="AD34" s="270">
        <v>724689.8</v>
      </c>
      <c r="AE34" s="595">
        <v>725852.5</v>
      </c>
    </row>
    <row r="35" spans="1:31" s="61" customFormat="1">
      <c r="A35" s="258">
        <v>32091000</v>
      </c>
      <c r="B35" s="269" t="s">
        <v>392</v>
      </c>
      <c r="C35" s="269" t="s">
        <v>392</v>
      </c>
      <c r="D35" s="269" t="s">
        <v>392</v>
      </c>
      <c r="E35" s="269" t="s">
        <v>392</v>
      </c>
      <c r="F35" s="269" t="s">
        <v>392</v>
      </c>
      <c r="G35" s="269" t="s">
        <v>392</v>
      </c>
      <c r="H35" s="269" t="s">
        <v>392</v>
      </c>
      <c r="I35" s="269" t="s">
        <v>392</v>
      </c>
      <c r="J35" s="269" t="s">
        <v>392</v>
      </c>
      <c r="K35" s="269" t="s">
        <v>392</v>
      </c>
      <c r="L35" s="269" t="s">
        <v>392</v>
      </c>
      <c r="M35" s="269" t="s">
        <v>392</v>
      </c>
      <c r="N35" s="269" t="s">
        <v>392</v>
      </c>
      <c r="O35" s="269" t="s">
        <v>392</v>
      </c>
      <c r="P35" s="269" t="s">
        <v>392</v>
      </c>
      <c r="Q35" s="271">
        <v>0</v>
      </c>
      <c r="R35" s="271">
        <v>0</v>
      </c>
      <c r="S35" s="271">
        <v>0</v>
      </c>
      <c r="T35" s="271">
        <v>0</v>
      </c>
      <c r="U35" s="271">
        <v>0</v>
      </c>
      <c r="V35" s="271">
        <v>0</v>
      </c>
      <c r="W35" s="271">
        <v>0</v>
      </c>
      <c r="X35" s="271">
        <v>0</v>
      </c>
      <c r="Y35" s="271">
        <v>0</v>
      </c>
      <c r="Z35" s="271">
        <v>0</v>
      </c>
      <c r="AA35" s="271">
        <v>0</v>
      </c>
      <c r="AB35" s="271">
        <v>0</v>
      </c>
      <c r="AC35" s="72">
        <v>0</v>
      </c>
      <c r="AD35" s="72">
        <v>0</v>
      </c>
      <c r="AE35" s="280">
        <v>0</v>
      </c>
    </row>
    <row r="36" spans="1:31" s="61" customFormat="1">
      <c r="A36" s="258">
        <v>32099000</v>
      </c>
      <c r="B36" s="269" t="s">
        <v>392</v>
      </c>
      <c r="C36" s="269" t="s">
        <v>392</v>
      </c>
      <c r="D36" s="269" t="s">
        <v>392</v>
      </c>
      <c r="E36" s="269" t="s">
        <v>392</v>
      </c>
      <c r="F36" s="269" t="s">
        <v>392</v>
      </c>
      <c r="G36" s="269" t="s">
        <v>392</v>
      </c>
      <c r="H36" s="269" t="s">
        <v>392</v>
      </c>
      <c r="I36" s="269" t="s">
        <v>392</v>
      </c>
      <c r="J36" s="269" t="s">
        <v>392</v>
      </c>
      <c r="K36" s="269" t="s">
        <v>392</v>
      </c>
      <c r="L36" s="269" t="s">
        <v>392</v>
      </c>
      <c r="M36" s="269" t="s">
        <v>392</v>
      </c>
      <c r="N36" s="269" t="s">
        <v>392</v>
      </c>
      <c r="O36" s="269" t="s">
        <v>392</v>
      </c>
      <c r="P36" s="269" t="s">
        <v>392</v>
      </c>
      <c r="Q36" s="271">
        <v>1294829.8999999999</v>
      </c>
      <c r="R36" s="271">
        <v>804897.7</v>
      </c>
      <c r="S36" s="271">
        <v>1069031.8999999999</v>
      </c>
      <c r="T36" s="271">
        <v>675921.7</v>
      </c>
      <c r="U36" s="271">
        <v>660152.5</v>
      </c>
      <c r="V36" s="271">
        <v>590305.1</v>
      </c>
      <c r="W36" s="271">
        <v>1310255.2</v>
      </c>
      <c r="X36" s="271">
        <v>1510351.2</v>
      </c>
      <c r="Y36" s="271">
        <v>1557686.3</v>
      </c>
      <c r="Z36" s="271">
        <v>1690975.2</v>
      </c>
      <c r="AA36" s="271">
        <v>1160468.3</v>
      </c>
      <c r="AB36" s="271">
        <v>800496.1</v>
      </c>
      <c r="AC36" s="271">
        <v>677058.7</v>
      </c>
      <c r="AD36" s="271">
        <v>894601.3</v>
      </c>
      <c r="AE36" s="397">
        <v>971660.7</v>
      </c>
    </row>
    <row r="37" spans="1:31" s="61" customFormat="1">
      <c r="A37" s="258">
        <v>32081010</v>
      </c>
      <c r="B37" s="269" t="s">
        <v>392</v>
      </c>
      <c r="C37" s="269" t="s">
        <v>392</v>
      </c>
      <c r="D37" s="269" t="s">
        <v>392</v>
      </c>
      <c r="E37" s="269" t="s">
        <v>392</v>
      </c>
      <c r="F37" s="269" t="s">
        <v>392</v>
      </c>
      <c r="G37" s="269" t="s">
        <v>392</v>
      </c>
      <c r="H37" s="269" t="s">
        <v>392</v>
      </c>
      <c r="I37" s="269" t="s">
        <v>392</v>
      </c>
      <c r="J37" s="269" t="s">
        <v>392</v>
      </c>
      <c r="K37" s="269" t="s">
        <v>392</v>
      </c>
      <c r="L37" s="269" t="s">
        <v>392</v>
      </c>
      <c r="M37" s="269" t="s">
        <v>392</v>
      </c>
      <c r="N37" s="269" t="s">
        <v>392</v>
      </c>
      <c r="O37" s="269" t="s">
        <v>392</v>
      </c>
      <c r="P37" s="269" t="s">
        <v>392</v>
      </c>
      <c r="Q37" s="271">
        <v>0</v>
      </c>
      <c r="R37" s="271">
        <v>0</v>
      </c>
      <c r="S37" s="271">
        <v>0</v>
      </c>
      <c r="T37" s="271">
        <v>0</v>
      </c>
      <c r="U37" s="271">
        <v>0</v>
      </c>
      <c r="V37" s="271">
        <v>0</v>
      </c>
      <c r="W37" s="271">
        <v>0</v>
      </c>
      <c r="X37" s="271">
        <v>0</v>
      </c>
      <c r="Y37" s="271">
        <v>0</v>
      </c>
      <c r="Z37" s="271">
        <v>0</v>
      </c>
      <c r="AA37" s="271">
        <v>0</v>
      </c>
      <c r="AB37" s="271">
        <v>0</v>
      </c>
      <c r="AC37" s="72">
        <v>0</v>
      </c>
      <c r="AD37" s="72">
        <v>0</v>
      </c>
      <c r="AE37" s="280">
        <v>0</v>
      </c>
    </row>
    <row r="38" spans="1:31" s="61" customFormat="1">
      <c r="A38" s="258">
        <v>32081090</v>
      </c>
      <c r="B38" s="269" t="s">
        <v>392</v>
      </c>
      <c r="C38" s="269" t="s">
        <v>392</v>
      </c>
      <c r="D38" s="269" t="s">
        <v>392</v>
      </c>
      <c r="E38" s="269" t="s">
        <v>392</v>
      </c>
      <c r="F38" s="269" t="s">
        <v>392</v>
      </c>
      <c r="G38" s="269" t="s">
        <v>392</v>
      </c>
      <c r="H38" s="269" t="s">
        <v>392</v>
      </c>
      <c r="I38" s="269" t="s">
        <v>392</v>
      </c>
      <c r="J38" s="269" t="s">
        <v>392</v>
      </c>
      <c r="K38" s="269" t="s">
        <v>392</v>
      </c>
      <c r="L38" s="269" t="s">
        <v>392</v>
      </c>
      <c r="M38" s="269" t="s">
        <v>392</v>
      </c>
      <c r="N38" s="269" t="s">
        <v>392</v>
      </c>
      <c r="O38" s="269" t="s">
        <v>392</v>
      </c>
      <c r="P38" s="269" t="s">
        <v>392</v>
      </c>
      <c r="Q38" s="271">
        <v>0</v>
      </c>
      <c r="R38" s="271">
        <v>0</v>
      </c>
      <c r="S38" s="271">
        <v>0</v>
      </c>
      <c r="T38" s="271">
        <v>0</v>
      </c>
      <c r="U38" s="271">
        <v>0</v>
      </c>
      <c r="V38" s="271">
        <v>0</v>
      </c>
      <c r="W38" s="271">
        <v>0</v>
      </c>
      <c r="X38" s="271">
        <v>0</v>
      </c>
      <c r="Y38" s="271">
        <v>0</v>
      </c>
      <c r="Z38" s="271">
        <v>0</v>
      </c>
      <c r="AA38" s="271">
        <v>0</v>
      </c>
      <c r="AB38" s="271">
        <v>0</v>
      </c>
      <c r="AC38" s="72">
        <v>0</v>
      </c>
      <c r="AD38" s="72">
        <v>0</v>
      </c>
      <c r="AE38" s="280">
        <v>0</v>
      </c>
    </row>
    <row r="39" spans="1:31" s="61" customFormat="1">
      <c r="A39" s="258">
        <v>32082010</v>
      </c>
      <c r="B39" s="269" t="s">
        <v>392</v>
      </c>
      <c r="C39" s="269" t="s">
        <v>392</v>
      </c>
      <c r="D39" s="269" t="s">
        <v>392</v>
      </c>
      <c r="E39" s="269" t="s">
        <v>392</v>
      </c>
      <c r="F39" s="269" t="s">
        <v>392</v>
      </c>
      <c r="G39" s="269" t="s">
        <v>392</v>
      </c>
      <c r="H39" s="269" t="s">
        <v>392</v>
      </c>
      <c r="I39" s="269" t="s">
        <v>392</v>
      </c>
      <c r="J39" s="269" t="s">
        <v>392</v>
      </c>
      <c r="K39" s="269" t="s">
        <v>392</v>
      </c>
      <c r="L39" s="269" t="s">
        <v>392</v>
      </c>
      <c r="M39" s="269" t="s">
        <v>392</v>
      </c>
      <c r="N39" s="269" t="s">
        <v>392</v>
      </c>
      <c r="O39" s="269" t="s">
        <v>392</v>
      </c>
      <c r="P39" s="269" t="s">
        <v>392</v>
      </c>
      <c r="Q39" s="271">
        <v>0</v>
      </c>
      <c r="R39" s="271">
        <v>0</v>
      </c>
      <c r="S39" s="271">
        <v>0</v>
      </c>
      <c r="T39" s="271">
        <v>0</v>
      </c>
      <c r="U39" s="271">
        <v>0</v>
      </c>
      <c r="V39" s="271">
        <v>0</v>
      </c>
      <c r="W39" s="271">
        <v>0</v>
      </c>
      <c r="X39" s="271">
        <v>0</v>
      </c>
      <c r="Y39" s="271">
        <v>0</v>
      </c>
      <c r="Z39" s="271">
        <v>0</v>
      </c>
      <c r="AA39" s="271">
        <v>0</v>
      </c>
      <c r="AB39" s="271">
        <v>0</v>
      </c>
      <c r="AC39" s="72">
        <v>0</v>
      </c>
      <c r="AD39" s="72">
        <v>0</v>
      </c>
      <c r="AE39" s="280">
        <v>0</v>
      </c>
    </row>
    <row r="40" spans="1:31" s="61" customFormat="1">
      <c r="A40" s="258">
        <v>32082090</v>
      </c>
      <c r="B40" s="269" t="s">
        <v>392</v>
      </c>
      <c r="C40" s="269" t="s">
        <v>392</v>
      </c>
      <c r="D40" s="269" t="s">
        <v>392</v>
      </c>
      <c r="E40" s="269" t="s">
        <v>392</v>
      </c>
      <c r="F40" s="269" t="s">
        <v>392</v>
      </c>
      <c r="G40" s="269" t="s">
        <v>392</v>
      </c>
      <c r="H40" s="269" t="s">
        <v>392</v>
      </c>
      <c r="I40" s="269" t="s">
        <v>392</v>
      </c>
      <c r="J40" s="269" t="s">
        <v>392</v>
      </c>
      <c r="K40" s="269" t="s">
        <v>392</v>
      </c>
      <c r="L40" s="269" t="s">
        <v>392</v>
      </c>
      <c r="M40" s="269" t="s">
        <v>392</v>
      </c>
      <c r="N40" s="269" t="s">
        <v>392</v>
      </c>
      <c r="O40" s="269" t="s">
        <v>392</v>
      </c>
      <c r="P40" s="269" t="s">
        <v>392</v>
      </c>
      <c r="Q40" s="271">
        <v>0</v>
      </c>
      <c r="R40" s="271">
        <v>0</v>
      </c>
      <c r="S40" s="271">
        <v>0</v>
      </c>
      <c r="T40" s="271">
        <v>0</v>
      </c>
      <c r="U40" s="271">
        <v>0</v>
      </c>
      <c r="V40" s="271">
        <v>0</v>
      </c>
      <c r="W40" s="271">
        <v>0</v>
      </c>
      <c r="X40" s="271">
        <v>0</v>
      </c>
      <c r="Y40" s="271">
        <v>0</v>
      </c>
      <c r="Z40" s="271">
        <v>0</v>
      </c>
      <c r="AA40" s="271">
        <v>0</v>
      </c>
      <c r="AB40" s="271">
        <v>0</v>
      </c>
      <c r="AC40" s="72">
        <v>0</v>
      </c>
      <c r="AD40" s="72">
        <v>0</v>
      </c>
      <c r="AE40" s="280">
        <v>0</v>
      </c>
    </row>
    <row r="41" spans="1:31" s="61" customFormat="1">
      <c r="A41" s="258">
        <v>32089011</v>
      </c>
      <c r="B41" s="269" t="s">
        <v>392</v>
      </c>
      <c r="C41" s="269" t="s">
        <v>392</v>
      </c>
      <c r="D41" s="269" t="s">
        <v>392</v>
      </c>
      <c r="E41" s="269" t="s">
        <v>392</v>
      </c>
      <c r="F41" s="269" t="s">
        <v>392</v>
      </c>
      <c r="G41" s="269" t="s">
        <v>392</v>
      </c>
      <c r="H41" s="269" t="s">
        <v>392</v>
      </c>
      <c r="I41" s="269" t="s">
        <v>392</v>
      </c>
      <c r="J41" s="269" t="s">
        <v>392</v>
      </c>
      <c r="K41" s="269" t="s">
        <v>392</v>
      </c>
      <c r="L41" s="269" t="s">
        <v>392</v>
      </c>
      <c r="M41" s="269" t="s">
        <v>392</v>
      </c>
      <c r="N41" s="269" t="s">
        <v>392</v>
      </c>
      <c r="O41" s="269" t="s">
        <v>392</v>
      </c>
      <c r="P41" s="269" t="s">
        <v>392</v>
      </c>
      <c r="Q41" s="271">
        <v>0</v>
      </c>
      <c r="R41" s="271">
        <v>0</v>
      </c>
      <c r="S41" s="271">
        <v>0</v>
      </c>
      <c r="T41" s="271">
        <v>0</v>
      </c>
      <c r="U41" s="271">
        <v>0</v>
      </c>
      <c r="V41" s="271">
        <v>0</v>
      </c>
      <c r="W41" s="271">
        <v>0</v>
      </c>
      <c r="X41" s="271">
        <v>0</v>
      </c>
      <c r="Y41" s="271">
        <v>0</v>
      </c>
      <c r="Z41" s="271">
        <v>0</v>
      </c>
      <c r="AA41" s="271">
        <v>0</v>
      </c>
      <c r="AB41" s="271">
        <v>0</v>
      </c>
      <c r="AC41" s="72">
        <v>0</v>
      </c>
      <c r="AD41" s="72">
        <v>0</v>
      </c>
      <c r="AE41" s="280">
        <v>0</v>
      </c>
    </row>
    <row r="42" spans="1:31" s="61" customFormat="1">
      <c r="A42" s="258">
        <v>32089013</v>
      </c>
      <c r="B42" s="269" t="s">
        <v>392</v>
      </c>
      <c r="C42" s="269" t="s">
        <v>392</v>
      </c>
      <c r="D42" s="269" t="s">
        <v>392</v>
      </c>
      <c r="E42" s="269" t="s">
        <v>392</v>
      </c>
      <c r="F42" s="269" t="s">
        <v>392</v>
      </c>
      <c r="G42" s="269" t="s">
        <v>392</v>
      </c>
      <c r="H42" s="269" t="s">
        <v>392</v>
      </c>
      <c r="I42" s="269" t="s">
        <v>392</v>
      </c>
      <c r="J42" s="269" t="s">
        <v>392</v>
      </c>
      <c r="K42" s="269" t="s">
        <v>392</v>
      </c>
      <c r="L42" s="269" t="s">
        <v>392</v>
      </c>
      <c r="M42" s="269" t="s">
        <v>392</v>
      </c>
      <c r="N42" s="269" t="s">
        <v>392</v>
      </c>
      <c r="O42" s="269" t="s">
        <v>392</v>
      </c>
      <c r="P42" s="269" t="s">
        <v>392</v>
      </c>
      <c r="Q42" s="271">
        <v>0</v>
      </c>
      <c r="R42" s="271">
        <v>0</v>
      </c>
      <c r="S42" s="271">
        <v>0</v>
      </c>
      <c r="T42" s="271">
        <v>0</v>
      </c>
      <c r="U42" s="271">
        <v>0</v>
      </c>
      <c r="V42" s="271">
        <v>0</v>
      </c>
      <c r="W42" s="271">
        <v>0</v>
      </c>
      <c r="X42" s="271">
        <v>0</v>
      </c>
      <c r="Y42" s="271">
        <v>0</v>
      </c>
      <c r="Z42" s="271">
        <v>0</v>
      </c>
      <c r="AA42" s="271">
        <v>0</v>
      </c>
      <c r="AB42" s="271">
        <v>0</v>
      </c>
      <c r="AC42" s="72">
        <v>0</v>
      </c>
      <c r="AD42" s="72">
        <v>0</v>
      </c>
      <c r="AE42" s="280">
        <v>0</v>
      </c>
    </row>
    <row r="43" spans="1:31" s="61" customFormat="1">
      <c r="A43" s="258">
        <v>32089019</v>
      </c>
      <c r="B43" s="269" t="s">
        <v>392</v>
      </c>
      <c r="C43" s="269" t="s">
        <v>392</v>
      </c>
      <c r="D43" s="269" t="s">
        <v>392</v>
      </c>
      <c r="E43" s="269" t="s">
        <v>392</v>
      </c>
      <c r="F43" s="269" t="s">
        <v>392</v>
      </c>
      <c r="G43" s="269" t="s">
        <v>392</v>
      </c>
      <c r="H43" s="269" t="s">
        <v>392</v>
      </c>
      <c r="I43" s="269" t="s">
        <v>392</v>
      </c>
      <c r="J43" s="269" t="s">
        <v>392</v>
      </c>
      <c r="K43" s="269" t="s">
        <v>392</v>
      </c>
      <c r="L43" s="269" t="s">
        <v>392</v>
      </c>
      <c r="M43" s="269" t="s">
        <v>392</v>
      </c>
      <c r="N43" s="269" t="s">
        <v>392</v>
      </c>
      <c r="O43" s="269" t="s">
        <v>392</v>
      </c>
      <c r="P43" s="269" t="s">
        <v>392</v>
      </c>
      <c r="Q43" s="271">
        <v>0</v>
      </c>
      <c r="R43" s="271">
        <v>0</v>
      </c>
      <c r="S43" s="271">
        <v>0</v>
      </c>
      <c r="T43" s="271">
        <v>0</v>
      </c>
      <c r="U43" s="271">
        <v>0</v>
      </c>
      <c r="V43" s="271">
        <v>0</v>
      </c>
      <c r="W43" s="271">
        <v>0</v>
      </c>
      <c r="X43" s="271">
        <v>0</v>
      </c>
      <c r="Y43" s="271">
        <v>0</v>
      </c>
      <c r="Z43" s="271">
        <v>0</v>
      </c>
      <c r="AA43" s="271">
        <v>0</v>
      </c>
      <c r="AB43" s="271">
        <v>0</v>
      </c>
      <c r="AC43" s="72">
        <v>0</v>
      </c>
      <c r="AD43" s="72">
        <v>0</v>
      </c>
      <c r="AE43" s="280">
        <v>0</v>
      </c>
    </row>
    <row r="44" spans="1:31" s="61" customFormat="1">
      <c r="A44" s="258">
        <v>32089091</v>
      </c>
      <c r="B44" s="269" t="s">
        <v>392</v>
      </c>
      <c r="C44" s="269" t="s">
        <v>392</v>
      </c>
      <c r="D44" s="269" t="s">
        <v>392</v>
      </c>
      <c r="E44" s="269" t="s">
        <v>392</v>
      </c>
      <c r="F44" s="269" t="s">
        <v>392</v>
      </c>
      <c r="G44" s="269" t="s">
        <v>392</v>
      </c>
      <c r="H44" s="269" t="s">
        <v>392</v>
      </c>
      <c r="I44" s="269" t="s">
        <v>392</v>
      </c>
      <c r="J44" s="269" t="s">
        <v>392</v>
      </c>
      <c r="K44" s="269" t="s">
        <v>392</v>
      </c>
      <c r="L44" s="269" t="s">
        <v>392</v>
      </c>
      <c r="M44" s="269" t="s">
        <v>392</v>
      </c>
      <c r="N44" s="269" t="s">
        <v>392</v>
      </c>
      <c r="O44" s="269" t="s">
        <v>392</v>
      </c>
      <c r="P44" s="269" t="s">
        <v>392</v>
      </c>
      <c r="Q44" s="271">
        <v>0</v>
      </c>
      <c r="R44" s="271">
        <v>0</v>
      </c>
      <c r="S44" s="271">
        <v>0</v>
      </c>
      <c r="T44" s="271">
        <v>0</v>
      </c>
      <c r="U44" s="271">
        <v>0</v>
      </c>
      <c r="V44" s="271">
        <v>0</v>
      </c>
      <c r="W44" s="271">
        <v>0</v>
      </c>
      <c r="X44" s="271">
        <v>0</v>
      </c>
      <c r="Y44" s="271">
        <v>0</v>
      </c>
      <c r="Z44" s="271">
        <v>0</v>
      </c>
      <c r="AA44" s="271">
        <v>0</v>
      </c>
      <c r="AB44" s="271">
        <v>0</v>
      </c>
      <c r="AC44" s="72">
        <v>0</v>
      </c>
      <c r="AD44" s="72">
        <v>0</v>
      </c>
      <c r="AE44" s="280">
        <v>0</v>
      </c>
    </row>
    <row r="45" spans="1:31" s="61" customFormat="1">
      <c r="A45" s="258">
        <v>32089099</v>
      </c>
      <c r="B45" s="269" t="s">
        <v>392</v>
      </c>
      <c r="C45" s="269" t="s">
        <v>392</v>
      </c>
      <c r="D45" s="269" t="s">
        <v>392</v>
      </c>
      <c r="E45" s="269" t="s">
        <v>392</v>
      </c>
      <c r="F45" s="269" t="s">
        <v>392</v>
      </c>
      <c r="G45" s="269" t="s">
        <v>392</v>
      </c>
      <c r="H45" s="269" t="s">
        <v>392</v>
      </c>
      <c r="I45" s="269" t="s">
        <v>392</v>
      </c>
      <c r="J45" s="269" t="s">
        <v>392</v>
      </c>
      <c r="K45" s="269" t="s">
        <v>392</v>
      </c>
      <c r="L45" s="269" t="s">
        <v>392</v>
      </c>
      <c r="M45" s="269" t="s">
        <v>392</v>
      </c>
      <c r="N45" s="269" t="s">
        <v>392</v>
      </c>
      <c r="O45" s="269" t="s">
        <v>392</v>
      </c>
      <c r="P45" s="269" t="s">
        <v>392</v>
      </c>
      <c r="Q45" s="271">
        <v>124732.8</v>
      </c>
      <c r="R45" s="271">
        <v>96596.3</v>
      </c>
      <c r="S45" s="271">
        <v>70107.199999999997</v>
      </c>
      <c r="T45" s="271">
        <v>131155.6</v>
      </c>
      <c r="U45" s="271">
        <v>292334.40000000002</v>
      </c>
      <c r="V45" s="271">
        <v>385079.8</v>
      </c>
      <c r="W45" s="271">
        <v>365525.7</v>
      </c>
      <c r="X45" s="271">
        <v>441316.6</v>
      </c>
      <c r="Y45" s="271">
        <v>507046</v>
      </c>
      <c r="Z45" s="271">
        <v>502025.1</v>
      </c>
      <c r="AA45" s="271">
        <v>635724.80000000005</v>
      </c>
      <c r="AB45" s="271">
        <v>477613</v>
      </c>
      <c r="AC45" s="271">
        <v>657381.19999999995</v>
      </c>
      <c r="AD45" s="271">
        <v>1030178.8</v>
      </c>
      <c r="AE45" s="397">
        <v>853244.1</v>
      </c>
    </row>
    <row r="46" spans="1:31" s="61" customFormat="1">
      <c r="A46" s="258">
        <v>32071000</v>
      </c>
      <c r="B46" s="269" t="s">
        <v>392</v>
      </c>
      <c r="C46" s="269" t="s">
        <v>392</v>
      </c>
      <c r="D46" s="269" t="s">
        <v>392</v>
      </c>
      <c r="E46" s="269" t="s">
        <v>392</v>
      </c>
      <c r="F46" s="269" t="s">
        <v>392</v>
      </c>
      <c r="G46" s="269" t="s">
        <v>392</v>
      </c>
      <c r="H46" s="269" t="s">
        <v>392</v>
      </c>
      <c r="I46" s="269" t="s">
        <v>392</v>
      </c>
      <c r="J46" s="269" t="s">
        <v>392</v>
      </c>
      <c r="K46" s="269" t="s">
        <v>392</v>
      </c>
      <c r="L46" s="269" t="s">
        <v>392</v>
      </c>
      <c r="M46" s="269" t="s">
        <v>392</v>
      </c>
      <c r="N46" s="269" t="s">
        <v>392</v>
      </c>
      <c r="O46" s="269" t="s">
        <v>392</v>
      </c>
      <c r="P46" s="269" t="s">
        <v>392</v>
      </c>
      <c r="Q46" s="271">
        <v>0</v>
      </c>
      <c r="R46" s="271">
        <v>0</v>
      </c>
      <c r="S46" s="271">
        <v>0</v>
      </c>
      <c r="T46" s="271">
        <v>0</v>
      </c>
      <c r="U46" s="271">
        <v>0</v>
      </c>
      <c r="V46" s="271">
        <v>0</v>
      </c>
      <c r="W46" s="271">
        <v>0</v>
      </c>
      <c r="X46" s="271">
        <v>0</v>
      </c>
      <c r="Y46" s="271">
        <v>0</v>
      </c>
      <c r="Z46" s="271">
        <v>0</v>
      </c>
      <c r="AA46" s="271">
        <v>0</v>
      </c>
      <c r="AB46" s="271">
        <v>0</v>
      </c>
      <c r="AC46" s="72">
        <v>0</v>
      </c>
      <c r="AD46" s="72">
        <v>0</v>
      </c>
      <c r="AE46" s="280">
        <v>0</v>
      </c>
    </row>
    <row r="47" spans="1:31" s="61" customFormat="1">
      <c r="A47" s="258">
        <v>32072010</v>
      </c>
      <c r="B47" s="269" t="s">
        <v>392</v>
      </c>
      <c r="C47" s="269" t="s">
        <v>392</v>
      </c>
      <c r="D47" s="269" t="s">
        <v>392</v>
      </c>
      <c r="E47" s="269" t="s">
        <v>392</v>
      </c>
      <c r="F47" s="269" t="s">
        <v>392</v>
      </c>
      <c r="G47" s="269" t="s">
        <v>392</v>
      </c>
      <c r="H47" s="269" t="s">
        <v>392</v>
      </c>
      <c r="I47" s="269" t="s">
        <v>392</v>
      </c>
      <c r="J47" s="269" t="s">
        <v>392</v>
      </c>
      <c r="K47" s="269" t="s">
        <v>392</v>
      </c>
      <c r="L47" s="269" t="s">
        <v>392</v>
      </c>
      <c r="M47" s="269" t="s">
        <v>392</v>
      </c>
      <c r="N47" s="269" t="s">
        <v>392</v>
      </c>
      <c r="O47" s="269" t="s">
        <v>392</v>
      </c>
      <c r="P47" s="269" t="s">
        <v>392</v>
      </c>
      <c r="Q47" s="271">
        <v>0</v>
      </c>
      <c r="R47" s="271">
        <v>0</v>
      </c>
      <c r="S47" s="271">
        <v>0</v>
      </c>
      <c r="T47" s="271">
        <v>0</v>
      </c>
      <c r="U47" s="271">
        <v>0</v>
      </c>
      <c r="V47" s="271">
        <v>0</v>
      </c>
      <c r="W47" s="271">
        <v>0</v>
      </c>
      <c r="X47" s="271">
        <v>0</v>
      </c>
      <c r="Y47" s="271">
        <v>0</v>
      </c>
      <c r="Z47" s="271">
        <v>0</v>
      </c>
      <c r="AA47" s="271">
        <v>0</v>
      </c>
      <c r="AB47" s="271">
        <v>0</v>
      </c>
      <c r="AC47" s="72">
        <v>0</v>
      </c>
      <c r="AD47" s="72">
        <v>0</v>
      </c>
      <c r="AE47" s="280">
        <v>0</v>
      </c>
    </row>
    <row r="48" spans="1:31" s="61" customFormat="1">
      <c r="A48" s="258">
        <v>32072090</v>
      </c>
      <c r="B48" s="269" t="s">
        <v>392</v>
      </c>
      <c r="C48" s="269" t="s">
        <v>392</v>
      </c>
      <c r="D48" s="269" t="s">
        <v>392</v>
      </c>
      <c r="E48" s="269" t="s">
        <v>392</v>
      </c>
      <c r="F48" s="269" t="s">
        <v>392</v>
      </c>
      <c r="G48" s="269" t="s">
        <v>392</v>
      </c>
      <c r="H48" s="269" t="s">
        <v>392</v>
      </c>
      <c r="I48" s="269" t="s">
        <v>392</v>
      </c>
      <c r="J48" s="269" t="s">
        <v>392</v>
      </c>
      <c r="K48" s="269" t="s">
        <v>392</v>
      </c>
      <c r="L48" s="269" t="s">
        <v>392</v>
      </c>
      <c r="M48" s="269" t="s">
        <v>392</v>
      </c>
      <c r="N48" s="269" t="s">
        <v>392</v>
      </c>
      <c r="O48" s="269" t="s">
        <v>392</v>
      </c>
      <c r="P48" s="269" t="s">
        <v>392</v>
      </c>
      <c r="Q48" s="271">
        <v>0</v>
      </c>
      <c r="R48" s="271">
        <v>0</v>
      </c>
      <c r="S48" s="271">
        <v>0</v>
      </c>
      <c r="T48" s="271">
        <v>0</v>
      </c>
      <c r="U48" s="271">
        <v>0</v>
      </c>
      <c r="V48" s="271">
        <v>0</v>
      </c>
      <c r="W48" s="271">
        <v>0</v>
      </c>
      <c r="X48" s="271">
        <v>0</v>
      </c>
      <c r="Y48" s="271">
        <v>0</v>
      </c>
      <c r="Z48" s="271">
        <v>0</v>
      </c>
      <c r="AA48" s="271">
        <v>0</v>
      </c>
      <c r="AB48" s="271">
        <v>0</v>
      </c>
      <c r="AC48" s="72">
        <v>0</v>
      </c>
      <c r="AD48" s="72">
        <v>0</v>
      </c>
      <c r="AE48" s="280">
        <v>0</v>
      </c>
    </row>
    <row r="49" spans="1:31" s="61" customFormat="1">
      <c r="A49" s="258">
        <v>32073000</v>
      </c>
      <c r="B49" s="269" t="s">
        <v>392</v>
      </c>
      <c r="C49" s="269" t="s">
        <v>392</v>
      </c>
      <c r="D49" s="269" t="s">
        <v>392</v>
      </c>
      <c r="E49" s="269" t="s">
        <v>392</v>
      </c>
      <c r="F49" s="269" t="s">
        <v>392</v>
      </c>
      <c r="G49" s="269" t="s">
        <v>392</v>
      </c>
      <c r="H49" s="269" t="s">
        <v>392</v>
      </c>
      <c r="I49" s="269" t="s">
        <v>392</v>
      </c>
      <c r="J49" s="269" t="s">
        <v>392</v>
      </c>
      <c r="K49" s="269" t="s">
        <v>392</v>
      </c>
      <c r="L49" s="269" t="s">
        <v>392</v>
      </c>
      <c r="M49" s="269" t="s">
        <v>392</v>
      </c>
      <c r="N49" s="269" t="s">
        <v>392</v>
      </c>
      <c r="O49" s="269" t="s">
        <v>392</v>
      </c>
      <c r="P49" s="269" t="s">
        <v>392</v>
      </c>
      <c r="Q49" s="271">
        <v>0</v>
      </c>
      <c r="R49" s="271">
        <v>0</v>
      </c>
      <c r="S49" s="271">
        <v>0</v>
      </c>
      <c r="T49" s="271">
        <v>0</v>
      </c>
      <c r="U49" s="271">
        <v>0</v>
      </c>
      <c r="V49" s="271">
        <v>0</v>
      </c>
      <c r="W49" s="271">
        <v>0</v>
      </c>
      <c r="X49" s="271">
        <v>0</v>
      </c>
      <c r="Y49" s="271">
        <v>0</v>
      </c>
      <c r="Z49" s="271">
        <v>0</v>
      </c>
      <c r="AA49" s="271">
        <v>0</v>
      </c>
      <c r="AB49" s="271">
        <v>0</v>
      </c>
      <c r="AC49" s="72">
        <v>0</v>
      </c>
      <c r="AD49" s="72">
        <v>0</v>
      </c>
      <c r="AE49" s="280">
        <v>0</v>
      </c>
    </row>
    <row r="50" spans="1:31" s="61" customFormat="1">
      <c r="A50" s="258">
        <v>32074010</v>
      </c>
      <c r="B50" s="269" t="s">
        <v>392</v>
      </c>
      <c r="C50" s="269" t="s">
        <v>392</v>
      </c>
      <c r="D50" s="269" t="s">
        <v>392</v>
      </c>
      <c r="E50" s="269" t="s">
        <v>392</v>
      </c>
      <c r="F50" s="269" t="s">
        <v>392</v>
      </c>
      <c r="G50" s="269" t="s">
        <v>392</v>
      </c>
      <c r="H50" s="269" t="s">
        <v>392</v>
      </c>
      <c r="I50" s="269" t="s">
        <v>392</v>
      </c>
      <c r="J50" s="269" t="s">
        <v>392</v>
      </c>
      <c r="K50" s="269" t="s">
        <v>392</v>
      </c>
      <c r="L50" s="269" t="s">
        <v>392</v>
      </c>
      <c r="M50" s="269" t="s">
        <v>392</v>
      </c>
      <c r="N50" s="269" t="s">
        <v>392</v>
      </c>
      <c r="O50" s="269" t="s">
        <v>392</v>
      </c>
      <c r="P50" s="269" t="s">
        <v>392</v>
      </c>
      <c r="Q50" s="271">
        <v>0</v>
      </c>
      <c r="R50" s="271">
        <v>0</v>
      </c>
      <c r="S50" s="271">
        <v>0</v>
      </c>
      <c r="T50" s="271">
        <v>0</v>
      </c>
      <c r="U50" s="271">
        <v>0</v>
      </c>
      <c r="V50" s="271">
        <v>0</v>
      </c>
      <c r="W50" s="271">
        <v>0</v>
      </c>
      <c r="X50" s="271">
        <v>0</v>
      </c>
      <c r="Y50" s="271">
        <v>0</v>
      </c>
      <c r="Z50" s="271">
        <v>0</v>
      </c>
      <c r="AA50" s="271">
        <v>0</v>
      </c>
      <c r="AB50" s="271">
        <v>0</v>
      </c>
      <c r="AC50" s="72">
        <v>0</v>
      </c>
      <c r="AD50" s="72">
        <v>0</v>
      </c>
      <c r="AE50" s="280">
        <v>0</v>
      </c>
    </row>
    <row r="51" spans="1:31" s="61" customFormat="1">
      <c r="A51" s="258">
        <v>32074020</v>
      </c>
      <c r="B51" s="269" t="s">
        <v>392</v>
      </c>
      <c r="C51" s="269" t="s">
        <v>392</v>
      </c>
      <c r="D51" s="269" t="s">
        <v>392</v>
      </c>
      <c r="E51" s="269" t="s">
        <v>392</v>
      </c>
      <c r="F51" s="269" t="s">
        <v>392</v>
      </c>
      <c r="G51" s="269" t="s">
        <v>392</v>
      </c>
      <c r="H51" s="269" t="s">
        <v>392</v>
      </c>
      <c r="I51" s="269" t="s">
        <v>392</v>
      </c>
      <c r="J51" s="269" t="s">
        <v>392</v>
      </c>
      <c r="K51" s="269" t="s">
        <v>392</v>
      </c>
      <c r="L51" s="269" t="s">
        <v>392</v>
      </c>
      <c r="M51" s="269" t="s">
        <v>392</v>
      </c>
      <c r="N51" s="269" t="s">
        <v>392</v>
      </c>
      <c r="O51" s="269" t="s">
        <v>392</v>
      </c>
      <c r="P51" s="269" t="s">
        <v>392</v>
      </c>
      <c r="Q51" s="271">
        <v>0</v>
      </c>
      <c r="R51" s="271">
        <v>0</v>
      </c>
      <c r="S51" s="271">
        <v>0</v>
      </c>
      <c r="T51" s="271">
        <v>0</v>
      </c>
      <c r="U51" s="271">
        <v>0</v>
      </c>
      <c r="V51" s="271">
        <v>0</v>
      </c>
      <c r="W51" s="271">
        <v>0</v>
      </c>
      <c r="X51" s="271">
        <v>0</v>
      </c>
      <c r="Y51" s="271">
        <v>0</v>
      </c>
      <c r="Z51" s="271">
        <v>0</v>
      </c>
      <c r="AA51" s="271">
        <v>0</v>
      </c>
      <c r="AB51" s="271">
        <v>0</v>
      </c>
      <c r="AC51" s="72">
        <v>0</v>
      </c>
      <c r="AD51" s="72">
        <v>0</v>
      </c>
      <c r="AE51" s="280">
        <v>0</v>
      </c>
    </row>
    <row r="52" spans="1:31" s="61" customFormat="1">
      <c r="A52" s="258">
        <v>32074030</v>
      </c>
      <c r="B52" s="269" t="s">
        <v>392</v>
      </c>
      <c r="C52" s="269" t="s">
        <v>392</v>
      </c>
      <c r="D52" s="269" t="s">
        <v>392</v>
      </c>
      <c r="E52" s="269" t="s">
        <v>392</v>
      </c>
      <c r="F52" s="269" t="s">
        <v>392</v>
      </c>
      <c r="G52" s="269" t="s">
        <v>392</v>
      </c>
      <c r="H52" s="269" t="s">
        <v>392</v>
      </c>
      <c r="I52" s="269" t="s">
        <v>392</v>
      </c>
      <c r="J52" s="269" t="s">
        <v>392</v>
      </c>
      <c r="K52" s="269" t="s">
        <v>392</v>
      </c>
      <c r="L52" s="269" t="s">
        <v>392</v>
      </c>
      <c r="M52" s="269" t="s">
        <v>392</v>
      </c>
      <c r="N52" s="269" t="s">
        <v>392</v>
      </c>
      <c r="O52" s="269" t="s">
        <v>392</v>
      </c>
      <c r="P52" s="269" t="s">
        <v>392</v>
      </c>
      <c r="Q52" s="271">
        <v>0</v>
      </c>
      <c r="R52" s="271">
        <v>0</v>
      </c>
      <c r="S52" s="271">
        <v>0</v>
      </c>
      <c r="T52" s="271">
        <v>0</v>
      </c>
      <c r="U52" s="271">
        <v>0</v>
      </c>
      <c r="V52" s="271">
        <v>0</v>
      </c>
      <c r="W52" s="271">
        <v>0</v>
      </c>
      <c r="X52" s="271">
        <v>0</v>
      </c>
      <c r="Y52" s="271">
        <v>0</v>
      </c>
      <c r="Z52" s="271">
        <v>0</v>
      </c>
      <c r="AA52" s="271">
        <v>0</v>
      </c>
      <c r="AB52" s="271">
        <v>0</v>
      </c>
      <c r="AC52" s="72">
        <v>0</v>
      </c>
      <c r="AD52" s="72">
        <v>0</v>
      </c>
      <c r="AE52" s="280">
        <v>0</v>
      </c>
    </row>
    <row r="53" spans="1:31" s="61" customFormat="1">
      <c r="A53" s="258">
        <v>32074040</v>
      </c>
      <c r="B53" s="269" t="s">
        <v>392</v>
      </c>
      <c r="C53" s="269" t="s">
        <v>392</v>
      </c>
      <c r="D53" s="269" t="s">
        <v>392</v>
      </c>
      <c r="E53" s="269" t="s">
        <v>392</v>
      </c>
      <c r="F53" s="269" t="s">
        <v>392</v>
      </c>
      <c r="G53" s="269" t="s">
        <v>392</v>
      </c>
      <c r="H53" s="269" t="s">
        <v>392</v>
      </c>
      <c r="I53" s="269" t="s">
        <v>392</v>
      </c>
      <c r="J53" s="269" t="s">
        <v>392</v>
      </c>
      <c r="K53" s="269" t="s">
        <v>392</v>
      </c>
      <c r="L53" s="269" t="s">
        <v>392</v>
      </c>
      <c r="M53" s="269" t="s">
        <v>392</v>
      </c>
      <c r="N53" s="269" t="s">
        <v>392</v>
      </c>
      <c r="O53" s="269" t="s">
        <v>392</v>
      </c>
      <c r="P53" s="269" t="s">
        <v>392</v>
      </c>
      <c r="Q53" s="271">
        <v>0</v>
      </c>
      <c r="R53" s="271">
        <v>0</v>
      </c>
      <c r="S53" s="271">
        <v>0</v>
      </c>
      <c r="T53" s="271">
        <v>0</v>
      </c>
      <c r="U53" s="271">
        <v>0</v>
      </c>
      <c r="V53" s="271">
        <v>0</v>
      </c>
      <c r="W53" s="271">
        <v>0</v>
      </c>
      <c r="X53" s="271">
        <v>0</v>
      </c>
      <c r="Y53" s="271">
        <v>0</v>
      </c>
      <c r="Z53" s="271">
        <v>0</v>
      </c>
      <c r="AA53" s="271">
        <v>0</v>
      </c>
      <c r="AB53" s="271">
        <v>0</v>
      </c>
      <c r="AC53" s="72">
        <v>0</v>
      </c>
      <c r="AD53" s="72">
        <v>0</v>
      </c>
      <c r="AE53" s="280">
        <v>0</v>
      </c>
    </row>
    <row r="54" spans="1:31" s="61" customFormat="1">
      <c r="A54" s="258">
        <v>32074080</v>
      </c>
      <c r="B54" s="269" t="s">
        <v>392</v>
      </c>
      <c r="C54" s="269" t="s">
        <v>392</v>
      </c>
      <c r="D54" s="269" t="s">
        <v>392</v>
      </c>
      <c r="E54" s="269" t="s">
        <v>392</v>
      </c>
      <c r="F54" s="269" t="s">
        <v>392</v>
      </c>
      <c r="G54" s="269" t="s">
        <v>392</v>
      </c>
      <c r="H54" s="269" t="s">
        <v>392</v>
      </c>
      <c r="I54" s="269" t="s">
        <v>392</v>
      </c>
      <c r="J54" s="269" t="s">
        <v>392</v>
      </c>
      <c r="K54" s="269" t="s">
        <v>392</v>
      </c>
      <c r="L54" s="269" t="s">
        <v>392</v>
      </c>
      <c r="M54" s="269" t="s">
        <v>392</v>
      </c>
      <c r="N54" s="269" t="s">
        <v>392</v>
      </c>
      <c r="O54" s="269" t="s">
        <v>392</v>
      </c>
      <c r="P54" s="269" t="s">
        <v>392</v>
      </c>
      <c r="Q54" s="271">
        <v>0</v>
      </c>
      <c r="R54" s="271">
        <v>0</v>
      </c>
      <c r="S54" s="271">
        <v>0</v>
      </c>
      <c r="T54" s="271">
        <v>0</v>
      </c>
      <c r="U54" s="271">
        <v>0</v>
      </c>
      <c r="V54" s="271">
        <v>0</v>
      </c>
      <c r="W54" s="271">
        <v>0</v>
      </c>
      <c r="X54" s="271">
        <v>0</v>
      </c>
      <c r="Y54" s="271">
        <v>0</v>
      </c>
      <c r="Z54" s="271">
        <v>0</v>
      </c>
      <c r="AA54" s="271">
        <v>0</v>
      </c>
      <c r="AB54" s="271">
        <v>0</v>
      </c>
      <c r="AC54" s="72">
        <v>0</v>
      </c>
      <c r="AD54" s="72">
        <v>0</v>
      </c>
      <c r="AE54" s="280">
        <v>0</v>
      </c>
    </row>
    <row r="55" spans="1:31" s="61" customFormat="1">
      <c r="A55" s="261">
        <v>32074085</v>
      </c>
      <c r="B55" s="269" t="s">
        <v>392</v>
      </c>
      <c r="C55" s="269" t="s">
        <v>392</v>
      </c>
      <c r="D55" s="269" t="s">
        <v>392</v>
      </c>
      <c r="E55" s="269" t="s">
        <v>392</v>
      </c>
      <c r="F55" s="269" t="s">
        <v>392</v>
      </c>
      <c r="G55" s="269" t="s">
        <v>392</v>
      </c>
      <c r="H55" s="269" t="s">
        <v>392</v>
      </c>
      <c r="I55" s="269" t="s">
        <v>392</v>
      </c>
      <c r="J55" s="269" t="s">
        <v>392</v>
      </c>
      <c r="K55" s="269" t="s">
        <v>392</v>
      </c>
      <c r="L55" s="269" t="s">
        <v>392</v>
      </c>
      <c r="M55" s="269" t="s">
        <v>392</v>
      </c>
      <c r="N55" s="269" t="s">
        <v>392</v>
      </c>
      <c r="O55" s="269" t="s">
        <v>392</v>
      </c>
      <c r="P55" s="269" t="s">
        <v>392</v>
      </c>
      <c r="Q55" s="271">
        <v>0</v>
      </c>
      <c r="R55" s="271">
        <v>0</v>
      </c>
      <c r="S55" s="271">
        <v>0</v>
      </c>
      <c r="T55" s="271">
        <v>0</v>
      </c>
      <c r="U55" s="271">
        <v>0</v>
      </c>
      <c r="V55" s="271">
        <v>69018.100000000006</v>
      </c>
      <c r="W55" s="271">
        <v>85790.9</v>
      </c>
      <c r="X55" s="271">
        <v>105465.1</v>
      </c>
      <c r="Y55" s="271">
        <v>107458.2</v>
      </c>
      <c r="Z55" s="271">
        <v>430757</v>
      </c>
      <c r="AA55" s="271">
        <v>1273300.8</v>
      </c>
      <c r="AB55" s="271">
        <v>1574656.2</v>
      </c>
      <c r="AC55" s="271">
        <v>1846282.9</v>
      </c>
      <c r="AD55" s="271">
        <v>3079694.9</v>
      </c>
      <c r="AE55" s="397">
        <v>3162990.2</v>
      </c>
    </row>
    <row r="56" spans="1:31" s="7" customFormat="1">
      <c r="A56" s="265" t="s">
        <v>264</v>
      </c>
      <c r="B56" s="273">
        <v>0</v>
      </c>
      <c r="C56" s="273">
        <v>0</v>
      </c>
      <c r="D56" s="273">
        <v>0</v>
      </c>
      <c r="E56" s="273">
        <v>0</v>
      </c>
      <c r="F56" s="273">
        <v>0</v>
      </c>
      <c r="G56" s="273">
        <v>0</v>
      </c>
      <c r="H56" s="273">
        <v>0</v>
      </c>
      <c r="I56" s="273">
        <v>0</v>
      </c>
      <c r="J56" s="273">
        <v>0</v>
      </c>
      <c r="K56" s="273">
        <v>0</v>
      </c>
      <c r="L56" s="273">
        <v>0</v>
      </c>
      <c r="M56" s="273">
        <v>0</v>
      </c>
      <c r="N56" s="273">
        <v>0</v>
      </c>
      <c r="O56" s="273">
        <v>0</v>
      </c>
      <c r="P56" s="273">
        <v>0</v>
      </c>
      <c r="Q56" s="273">
        <v>3168286.8999999994</v>
      </c>
      <c r="R56" s="273">
        <v>2412180.5999999996</v>
      </c>
      <c r="S56" s="273">
        <v>2864368.1</v>
      </c>
      <c r="T56" s="273">
        <v>2528650.1999999997</v>
      </c>
      <c r="U56" s="273">
        <v>1965681.2999999998</v>
      </c>
      <c r="V56" s="273">
        <v>2032499.4000000001</v>
      </c>
      <c r="W56" s="273">
        <v>2577903.8000000003</v>
      </c>
      <c r="X56" s="273">
        <v>2884350.1</v>
      </c>
      <c r="Y56" s="273">
        <v>2956150.5</v>
      </c>
      <c r="Z56" s="273">
        <v>3373894.6</v>
      </c>
      <c r="AA56" s="273">
        <v>3820437.4000000004</v>
      </c>
      <c r="AB56" s="273">
        <v>3574782.4</v>
      </c>
      <c r="AC56" s="273">
        <v>4053323.8</v>
      </c>
      <c r="AD56" s="273">
        <v>5729164.8000000007</v>
      </c>
      <c r="AE56" s="273">
        <v>5713747.5</v>
      </c>
    </row>
    <row r="57" spans="1:31" s="7" customFormat="1">
      <c r="A57" s="278" t="s">
        <v>265</v>
      </c>
      <c r="B57" s="279">
        <v>0</v>
      </c>
      <c r="C57" s="279">
        <v>0</v>
      </c>
      <c r="D57" s="279">
        <v>0</v>
      </c>
      <c r="E57" s="279">
        <v>0</v>
      </c>
      <c r="F57" s="279">
        <v>0</v>
      </c>
      <c r="G57" s="279">
        <v>0</v>
      </c>
      <c r="H57" s="279">
        <v>0</v>
      </c>
      <c r="I57" s="279">
        <v>0</v>
      </c>
      <c r="J57" s="279">
        <v>0</v>
      </c>
      <c r="K57" s="279">
        <v>0</v>
      </c>
      <c r="L57" s="279">
        <v>0</v>
      </c>
      <c r="M57" s="279">
        <v>0</v>
      </c>
      <c r="N57" s="279">
        <v>0</v>
      </c>
      <c r="O57" s="279">
        <v>0</v>
      </c>
      <c r="P57" s="279">
        <v>0</v>
      </c>
      <c r="Q57" s="279">
        <v>3168.2868999999996</v>
      </c>
      <c r="R57" s="279">
        <v>2412.1805999999997</v>
      </c>
      <c r="S57" s="279">
        <v>2864.3681000000001</v>
      </c>
      <c r="T57" s="279">
        <v>2528.6501999999996</v>
      </c>
      <c r="U57" s="279">
        <v>1965.6812999999997</v>
      </c>
      <c r="V57" s="279">
        <v>2032.4994000000002</v>
      </c>
      <c r="W57" s="279">
        <v>2577.9038000000005</v>
      </c>
      <c r="X57" s="279">
        <v>2884.3501000000001</v>
      </c>
      <c r="Y57" s="279">
        <v>2956.1505000000002</v>
      </c>
      <c r="Z57" s="279">
        <v>3373.8946000000001</v>
      </c>
      <c r="AA57" s="279">
        <v>3820.4374000000003</v>
      </c>
      <c r="AB57" s="279">
        <v>3574.7824000000001</v>
      </c>
      <c r="AC57" s="279">
        <v>4053.3237999999997</v>
      </c>
      <c r="AD57" s="279">
        <v>5729.1648000000005</v>
      </c>
      <c r="AE57" s="279">
        <v>5713.7475000000004</v>
      </c>
    </row>
    <row r="58" spans="1:31" s="61" customFormat="1" ht="18">
      <c r="A58" s="176" t="s">
        <v>4259</v>
      </c>
      <c r="B58" s="72"/>
      <c r="C58" s="275"/>
      <c r="D58" s="275"/>
      <c r="E58" s="275"/>
      <c r="F58" s="275"/>
      <c r="G58" s="275"/>
      <c r="H58" s="275"/>
      <c r="I58" s="275"/>
      <c r="J58" s="275"/>
      <c r="K58" s="275"/>
      <c r="L58" s="275"/>
      <c r="M58" s="275"/>
      <c r="N58" s="275"/>
      <c r="O58" s="275"/>
      <c r="P58" s="72"/>
      <c r="Q58" s="290"/>
      <c r="R58" s="290"/>
      <c r="S58" s="290"/>
      <c r="T58" s="290"/>
      <c r="U58" s="290"/>
      <c r="V58" s="290"/>
      <c r="W58" s="290"/>
      <c r="X58" s="290"/>
      <c r="Y58" s="290"/>
      <c r="Z58" s="290"/>
      <c r="AA58" s="290"/>
      <c r="AB58" s="290"/>
      <c r="AC58" s="290"/>
      <c r="AD58" s="63"/>
      <c r="AE58" s="597"/>
    </row>
    <row r="59" spans="1:31" s="61" customFormat="1">
      <c r="A59" s="266">
        <v>2030115000</v>
      </c>
      <c r="B59" s="269" t="s">
        <v>392</v>
      </c>
      <c r="C59" s="269" t="s">
        <v>392</v>
      </c>
      <c r="D59" s="269" t="s">
        <v>392</v>
      </c>
      <c r="E59" s="269" t="s">
        <v>392</v>
      </c>
      <c r="F59" s="269" t="s">
        <v>392</v>
      </c>
      <c r="G59" s="269" t="s">
        <v>392</v>
      </c>
      <c r="H59" s="269" t="s">
        <v>392</v>
      </c>
      <c r="I59" s="269" t="s">
        <v>392</v>
      </c>
      <c r="J59" s="269" t="s">
        <v>392</v>
      </c>
      <c r="K59" s="269" t="s">
        <v>392</v>
      </c>
      <c r="L59" s="269" t="s">
        <v>392</v>
      </c>
      <c r="M59" s="269" t="s">
        <v>392</v>
      </c>
      <c r="N59" s="269" t="s">
        <v>392</v>
      </c>
      <c r="O59" s="288" t="s">
        <v>392</v>
      </c>
      <c r="P59" s="288" t="s">
        <v>392</v>
      </c>
      <c r="Q59" s="291">
        <v>1824913</v>
      </c>
      <c r="R59" s="291">
        <v>2686224</v>
      </c>
      <c r="S59" s="291">
        <v>4326427</v>
      </c>
      <c r="T59" s="291">
        <v>4099085</v>
      </c>
      <c r="U59" s="291">
        <v>1865439</v>
      </c>
      <c r="V59" s="291">
        <v>1803989</v>
      </c>
      <c r="W59" s="291">
        <v>2137010</v>
      </c>
      <c r="X59" s="291">
        <v>3958957</v>
      </c>
      <c r="Y59" s="291">
        <v>5071611</v>
      </c>
      <c r="Z59" s="291">
        <v>5356242</v>
      </c>
      <c r="AA59" s="291">
        <v>7076835</v>
      </c>
      <c r="AB59" s="291">
        <v>5518950</v>
      </c>
      <c r="AC59" s="291">
        <v>5551790</v>
      </c>
      <c r="AD59" s="291">
        <v>5970060</v>
      </c>
      <c r="AE59" s="598">
        <v>6763681</v>
      </c>
    </row>
    <row r="60" spans="1:31" s="61" customFormat="1">
      <c r="A60" s="267">
        <v>2030117000</v>
      </c>
      <c r="B60" s="269" t="s">
        <v>392</v>
      </c>
      <c r="C60" s="269" t="s">
        <v>392</v>
      </c>
      <c r="D60" s="269" t="s">
        <v>392</v>
      </c>
      <c r="E60" s="269" t="s">
        <v>392</v>
      </c>
      <c r="F60" s="269" t="s">
        <v>392</v>
      </c>
      <c r="G60" s="269" t="s">
        <v>392</v>
      </c>
      <c r="H60" s="269" t="s">
        <v>392</v>
      </c>
      <c r="I60" s="269" t="s">
        <v>392</v>
      </c>
      <c r="J60" s="269" t="s">
        <v>392</v>
      </c>
      <c r="K60" s="269" t="s">
        <v>392</v>
      </c>
      <c r="L60" s="269" t="s">
        <v>392</v>
      </c>
      <c r="M60" s="269" t="s">
        <v>392</v>
      </c>
      <c r="N60" s="269" t="s">
        <v>392</v>
      </c>
      <c r="O60" s="288" t="s">
        <v>392</v>
      </c>
      <c r="P60" s="288" t="s">
        <v>392</v>
      </c>
      <c r="Q60" s="291">
        <v>2753812</v>
      </c>
      <c r="R60" s="291">
        <v>2171777</v>
      </c>
      <c r="S60" s="291">
        <v>2066461</v>
      </c>
      <c r="T60" s="291">
        <v>2059409</v>
      </c>
      <c r="U60" s="291">
        <v>216399</v>
      </c>
      <c r="V60" s="291">
        <v>168922</v>
      </c>
      <c r="W60" s="291">
        <v>223389</v>
      </c>
      <c r="X60" s="291">
        <v>184646</v>
      </c>
      <c r="Y60" s="291">
        <v>214054</v>
      </c>
      <c r="Z60" s="291">
        <v>276924</v>
      </c>
      <c r="AA60" s="291">
        <v>275622</v>
      </c>
      <c r="AB60" s="291">
        <v>284154</v>
      </c>
      <c r="AC60" s="291">
        <v>326903</v>
      </c>
      <c r="AD60" s="291">
        <v>378430</v>
      </c>
      <c r="AE60" s="598">
        <v>387603</v>
      </c>
    </row>
    <row r="61" spans="1:31" s="61" customFormat="1">
      <c r="A61" s="267">
        <v>2030122500</v>
      </c>
      <c r="B61" s="269" t="s">
        <v>392</v>
      </c>
      <c r="C61" s="269" t="s">
        <v>392</v>
      </c>
      <c r="D61" s="269" t="s">
        <v>392</v>
      </c>
      <c r="E61" s="269" t="s">
        <v>392</v>
      </c>
      <c r="F61" s="269" t="s">
        <v>392</v>
      </c>
      <c r="G61" s="269" t="s">
        <v>392</v>
      </c>
      <c r="H61" s="269" t="s">
        <v>392</v>
      </c>
      <c r="I61" s="269" t="s">
        <v>392</v>
      </c>
      <c r="J61" s="269" t="s">
        <v>392</v>
      </c>
      <c r="K61" s="269" t="s">
        <v>392</v>
      </c>
      <c r="L61" s="269" t="s">
        <v>392</v>
      </c>
      <c r="M61" s="269" t="s">
        <v>392</v>
      </c>
      <c r="N61" s="269" t="s">
        <v>392</v>
      </c>
      <c r="O61" s="288" t="s">
        <v>392</v>
      </c>
      <c r="P61" s="288" t="s">
        <v>392</v>
      </c>
      <c r="Q61" s="72">
        <v>0</v>
      </c>
      <c r="R61" s="72">
        <v>0</v>
      </c>
      <c r="S61" s="72">
        <v>0</v>
      </c>
      <c r="T61" s="72">
        <v>0</v>
      </c>
      <c r="U61" s="72">
        <v>212800</v>
      </c>
      <c r="V61" s="72">
        <v>0</v>
      </c>
      <c r="W61" s="72">
        <v>0</v>
      </c>
      <c r="X61" s="72">
        <v>0</v>
      </c>
      <c r="Y61" s="72">
        <v>0</v>
      </c>
      <c r="Z61" s="72">
        <v>0</v>
      </c>
      <c r="AA61" s="72">
        <v>0</v>
      </c>
      <c r="AB61" s="72">
        <v>0</v>
      </c>
      <c r="AC61" s="72">
        <v>0</v>
      </c>
      <c r="AD61" s="72">
        <v>0</v>
      </c>
      <c r="AE61" s="280">
        <v>0</v>
      </c>
    </row>
    <row r="62" spans="1:31" s="61" customFormat="1">
      <c r="A62" s="267">
        <v>2030122900</v>
      </c>
      <c r="B62" s="269" t="s">
        <v>392</v>
      </c>
      <c r="C62" s="269" t="s">
        <v>392</v>
      </c>
      <c r="D62" s="269" t="s">
        <v>392</v>
      </c>
      <c r="E62" s="269" t="s">
        <v>392</v>
      </c>
      <c r="F62" s="269" t="s">
        <v>392</v>
      </c>
      <c r="G62" s="269" t="s">
        <v>392</v>
      </c>
      <c r="H62" s="269" t="s">
        <v>392</v>
      </c>
      <c r="I62" s="269" t="s">
        <v>392</v>
      </c>
      <c r="J62" s="269" t="s">
        <v>392</v>
      </c>
      <c r="K62" s="269" t="s">
        <v>392</v>
      </c>
      <c r="L62" s="269" t="s">
        <v>392</v>
      </c>
      <c r="M62" s="269" t="s">
        <v>392</v>
      </c>
      <c r="N62" s="269" t="s">
        <v>392</v>
      </c>
      <c r="O62" s="288" t="s">
        <v>392</v>
      </c>
      <c r="P62" s="288" t="s">
        <v>392</v>
      </c>
      <c r="Q62" s="292">
        <v>28619</v>
      </c>
      <c r="R62" s="292">
        <v>17751</v>
      </c>
      <c r="S62" s="292">
        <v>32008</v>
      </c>
      <c r="T62" s="292">
        <v>18747</v>
      </c>
      <c r="U62" s="292">
        <v>1536461</v>
      </c>
      <c r="V62" s="292">
        <v>1513132</v>
      </c>
      <c r="W62" s="292">
        <v>2000662</v>
      </c>
      <c r="X62" s="292">
        <v>1714067</v>
      </c>
      <c r="Y62" s="292">
        <v>22922</v>
      </c>
      <c r="Z62" s="292">
        <v>10789</v>
      </c>
      <c r="AA62" s="292">
        <v>0</v>
      </c>
      <c r="AB62" s="292">
        <v>0</v>
      </c>
      <c r="AC62" s="292">
        <v>0</v>
      </c>
      <c r="AD62" s="292">
        <v>0</v>
      </c>
      <c r="AE62" s="599">
        <v>129759</v>
      </c>
    </row>
    <row r="63" spans="1:31" s="61" customFormat="1">
      <c r="A63" s="267">
        <v>2030123000</v>
      </c>
      <c r="B63" s="269" t="s">
        <v>392</v>
      </c>
      <c r="C63" s="269" t="s">
        <v>392</v>
      </c>
      <c r="D63" s="269" t="s">
        <v>392</v>
      </c>
      <c r="E63" s="269" t="s">
        <v>392</v>
      </c>
      <c r="F63" s="269" t="s">
        <v>392</v>
      </c>
      <c r="G63" s="269" t="s">
        <v>392</v>
      </c>
      <c r="H63" s="269" t="s">
        <v>392</v>
      </c>
      <c r="I63" s="269" t="s">
        <v>392</v>
      </c>
      <c r="J63" s="269" t="s">
        <v>392</v>
      </c>
      <c r="K63" s="269" t="s">
        <v>392</v>
      </c>
      <c r="L63" s="269" t="s">
        <v>392</v>
      </c>
      <c r="M63" s="269" t="s">
        <v>392</v>
      </c>
      <c r="N63" s="269" t="s">
        <v>392</v>
      </c>
      <c r="O63" s="288" t="s">
        <v>392</v>
      </c>
      <c r="P63" s="288" t="s">
        <v>392</v>
      </c>
      <c r="Q63" s="292">
        <v>7635</v>
      </c>
      <c r="R63" s="292">
        <v>1214</v>
      </c>
      <c r="S63" s="292">
        <v>996</v>
      </c>
      <c r="T63" s="292">
        <v>3652</v>
      </c>
      <c r="U63" s="292">
        <v>802</v>
      </c>
      <c r="V63" s="292">
        <v>711</v>
      </c>
      <c r="W63" s="292">
        <v>4397</v>
      </c>
      <c r="X63" s="292">
        <v>820</v>
      </c>
      <c r="Y63" s="292">
        <v>135</v>
      </c>
      <c r="Z63" s="292">
        <v>116</v>
      </c>
      <c r="AA63" s="292">
        <v>0</v>
      </c>
      <c r="AB63" s="292">
        <v>0</v>
      </c>
      <c r="AC63" s="292">
        <v>0</v>
      </c>
      <c r="AD63" s="292">
        <v>0</v>
      </c>
      <c r="AE63" s="599">
        <v>0</v>
      </c>
    </row>
    <row r="64" spans="1:31" s="61" customFormat="1">
      <c r="A64" s="267">
        <v>2030125000</v>
      </c>
      <c r="B64" s="269" t="s">
        <v>392</v>
      </c>
      <c r="C64" s="269" t="s">
        <v>392</v>
      </c>
      <c r="D64" s="269" t="s">
        <v>392</v>
      </c>
      <c r="E64" s="269" t="s">
        <v>392</v>
      </c>
      <c r="F64" s="269" t="s">
        <v>392</v>
      </c>
      <c r="G64" s="269" t="s">
        <v>392</v>
      </c>
      <c r="H64" s="269" t="s">
        <v>392</v>
      </c>
      <c r="I64" s="269" t="s">
        <v>392</v>
      </c>
      <c r="J64" s="269" t="s">
        <v>392</v>
      </c>
      <c r="K64" s="269" t="s">
        <v>392</v>
      </c>
      <c r="L64" s="269" t="s">
        <v>392</v>
      </c>
      <c r="M64" s="269" t="s">
        <v>392</v>
      </c>
      <c r="N64" s="269" t="s">
        <v>392</v>
      </c>
      <c r="O64" s="288" t="s">
        <v>392</v>
      </c>
      <c r="P64" s="288" t="s">
        <v>392</v>
      </c>
      <c r="Q64" s="72">
        <v>11804</v>
      </c>
      <c r="R64" s="72">
        <v>1764</v>
      </c>
      <c r="S64" s="72">
        <v>0</v>
      </c>
      <c r="T64" s="72">
        <v>0</v>
      </c>
      <c r="U64" s="72">
        <v>295358</v>
      </c>
      <c r="V64" s="72">
        <v>0</v>
      </c>
      <c r="W64" s="72">
        <v>141745</v>
      </c>
      <c r="X64" s="72">
        <v>297551</v>
      </c>
      <c r="Y64" s="72">
        <v>0</v>
      </c>
      <c r="Z64" s="72">
        <v>0</v>
      </c>
      <c r="AA64" s="72">
        <v>0</v>
      </c>
      <c r="AB64" s="72">
        <v>0</v>
      </c>
      <c r="AC64" s="72">
        <v>0</v>
      </c>
      <c r="AD64" s="72">
        <v>420</v>
      </c>
      <c r="AE64" s="280">
        <v>85635</v>
      </c>
    </row>
    <row r="65" spans="1:31" s="61" customFormat="1">
      <c r="A65" s="267">
        <v>2030127000</v>
      </c>
      <c r="B65" s="269" t="s">
        <v>392</v>
      </c>
      <c r="C65" s="269" t="s">
        <v>392</v>
      </c>
      <c r="D65" s="269" t="s">
        <v>392</v>
      </c>
      <c r="E65" s="269" t="s">
        <v>392</v>
      </c>
      <c r="F65" s="269" t="s">
        <v>392</v>
      </c>
      <c r="G65" s="269" t="s">
        <v>392</v>
      </c>
      <c r="H65" s="269" t="s">
        <v>392</v>
      </c>
      <c r="I65" s="269" t="s">
        <v>392</v>
      </c>
      <c r="J65" s="269" t="s">
        <v>392</v>
      </c>
      <c r="K65" s="269" t="s">
        <v>392</v>
      </c>
      <c r="L65" s="269" t="s">
        <v>392</v>
      </c>
      <c r="M65" s="269" t="s">
        <v>392</v>
      </c>
      <c r="N65" s="269" t="s">
        <v>392</v>
      </c>
      <c r="O65" s="288" t="s">
        <v>392</v>
      </c>
      <c r="P65" s="288" t="s">
        <v>392</v>
      </c>
      <c r="Q65" s="72">
        <v>49702</v>
      </c>
      <c r="R65" s="72">
        <v>198377</v>
      </c>
      <c r="S65" s="72">
        <v>169641</v>
      </c>
      <c r="T65" s="72">
        <v>123946</v>
      </c>
      <c r="U65" s="72">
        <v>0</v>
      </c>
      <c r="V65" s="72">
        <v>230</v>
      </c>
      <c r="W65" s="72">
        <v>160</v>
      </c>
      <c r="X65" s="72">
        <v>0</v>
      </c>
      <c r="Y65" s="72">
        <v>20</v>
      </c>
      <c r="Z65" s="72">
        <v>0</v>
      </c>
      <c r="AA65" s="72">
        <v>0</v>
      </c>
      <c r="AB65" s="72">
        <v>0</v>
      </c>
      <c r="AC65" s="72">
        <v>99</v>
      </c>
      <c r="AD65" s="72">
        <v>248</v>
      </c>
      <c r="AE65" s="280">
        <v>603</v>
      </c>
    </row>
    <row r="66" spans="1:31" s="61" customFormat="1">
      <c r="A66" s="267">
        <v>2030129000</v>
      </c>
      <c r="B66" s="269" t="s">
        <v>392</v>
      </c>
      <c r="C66" s="269" t="s">
        <v>392</v>
      </c>
      <c r="D66" s="269" t="s">
        <v>392</v>
      </c>
      <c r="E66" s="269" t="s">
        <v>392</v>
      </c>
      <c r="F66" s="269" t="s">
        <v>392</v>
      </c>
      <c r="G66" s="269" t="s">
        <v>392</v>
      </c>
      <c r="H66" s="269" t="s">
        <v>392</v>
      </c>
      <c r="I66" s="269" t="s">
        <v>392</v>
      </c>
      <c r="J66" s="269" t="s">
        <v>392</v>
      </c>
      <c r="K66" s="269" t="s">
        <v>392</v>
      </c>
      <c r="L66" s="269" t="s">
        <v>392</v>
      </c>
      <c r="M66" s="269" t="s">
        <v>392</v>
      </c>
      <c r="N66" s="269" t="s">
        <v>392</v>
      </c>
      <c r="O66" s="288" t="s">
        <v>392</v>
      </c>
      <c r="P66" s="288" t="s">
        <v>392</v>
      </c>
      <c r="Q66" s="291">
        <v>12363</v>
      </c>
      <c r="R66" s="291">
        <v>15241</v>
      </c>
      <c r="S66" s="291">
        <v>15107</v>
      </c>
      <c r="T66" s="291">
        <v>12125</v>
      </c>
      <c r="U66" s="291">
        <v>166875</v>
      </c>
      <c r="V66" s="291">
        <v>158027</v>
      </c>
      <c r="W66" s="291">
        <v>336306</v>
      </c>
      <c r="X66" s="291">
        <v>189313</v>
      </c>
      <c r="Y66" s="291">
        <v>161281</v>
      </c>
      <c r="Z66" s="291">
        <v>155855</v>
      </c>
      <c r="AA66" s="291">
        <v>119771</v>
      </c>
      <c r="AB66" s="291">
        <v>58599</v>
      </c>
      <c r="AC66" s="291">
        <v>18205</v>
      </c>
      <c r="AD66" s="291">
        <v>63576</v>
      </c>
      <c r="AE66" s="598">
        <v>80839</v>
      </c>
    </row>
    <row r="67" spans="1:31" s="61" customFormat="1">
      <c r="A67" s="267">
        <v>2030221500</v>
      </c>
      <c r="B67" s="269" t="s">
        <v>392</v>
      </c>
      <c r="C67" s="269" t="s">
        <v>392</v>
      </c>
      <c r="D67" s="269" t="s">
        <v>392</v>
      </c>
      <c r="E67" s="269" t="s">
        <v>392</v>
      </c>
      <c r="F67" s="269" t="s">
        <v>392</v>
      </c>
      <c r="G67" s="269" t="s">
        <v>392</v>
      </c>
      <c r="H67" s="269" t="s">
        <v>392</v>
      </c>
      <c r="I67" s="269" t="s">
        <v>392</v>
      </c>
      <c r="J67" s="269" t="s">
        <v>392</v>
      </c>
      <c r="K67" s="269" t="s">
        <v>392</v>
      </c>
      <c r="L67" s="269" t="s">
        <v>392</v>
      </c>
      <c r="M67" s="269" t="s">
        <v>392</v>
      </c>
      <c r="N67" s="269" t="s">
        <v>392</v>
      </c>
      <c r="O67" s="288" t="s">
        <v>392</v>
      </c>
      <c r="P67" s="288" t="s">
        <v>392</v>
      </c>
      <c r="Q67" s="72">
        <v>0</v>
      </c>
      <c r="R67" s="72">
        <v>638</v>
      </c>
      <c r="S67" s="72">
        <v>344</v>
      </c>
      <c r="T67" s="72">
        <v>105</v>
      </c>
      <c r="U67" s="72">
        <v>160</v>
      </c>
      <c r="V67" s="72">
        <v>0</v>
      </c>
      <c r="W67" s="72">
        <v>475</v>
      </c>
      <c r="X67" s="72">
        <v>100</v>
      </c>
      <c r="Y67" s="72">
        <v>0</v>
      </c>
      <c r="Z67" s="72">
        <v>0</v>
      </c>
      <c r="AA67" s="72">
        <v>0</v>
      </c>
      <c r="AB67" s="72">
        <v>0</v>
      </c>
      <c r="AC67" s="72">
        <v>0</v>
      </c>
      <c r="AD67" s="72">
        <v>0</v>
      </c>
      <c r="AE67" s="280">
        <v>0</v>
      </c>
    </row>
    <row r="68" spans="1:31" s="7" customFormat="1">
      <c r="A68" s="111" t="s">
        <v>266</v>
      </c>
      <c r="B68" s="273">
        <v>0</v>
      </c>
      <c r="C68" s="273">
        <v>0</v>
      </c>
      <c r="D68" s="273">
        <v>0</v>
      </c>
      <c r="E68" s="273">
        <v>0</v>
      </c>
      <c r="F68" s="273">
        <v>0</v>
      </c>
      <c r="G68" s="273">
        <v>0</v>
      </c>
      <c r="H68" s="273">
        <v>0</v>
      </c>
      <c r="I68" s="273">
        <v>0</v>
      </c>
      <c r="J68" s="273">
        <v>0</v>
      </c>
      <c r="K68" s="273">
        <v>0</v>
      </c>
      <c r="L68" s="273">
        <v>0</v>
      </c>
      <c r="M68" s="273">
        <v>0</v>
      </c>
      <c r="N68" s="273">
        <v>0</v>
      </c>
      <c r="O68" s="273">
        <v>0</v>
      </c>
      <c r="P68" s="273">
        <v>0</v>
      </c>
      <c r="Q68" s="273">
        <v>4688848</v>
      </c>
      <c r="R68" s="273">
        <v>5092986</v>
      </c>
      <c r="S68" s="273">
        <v>6610984</v>
      </c>
      <c r="T68" s="273">
        <v>6317069</v>
      </c>
      <c r="U68" s="273">
        <v>4294294</v>
      </c>
      <c r="V68" s="273">
        <v>3645011</v>
      </c>
      <c r="W68" s="273">
        <v>4844144</v>
      </c>
      <c r="X68" s="273">
        <v>6345454</v>
      </c>
      <c r="Y68" s="273">
        <v>5470023</v>
      </c>
      <c r="Z68" s="273">
        <v>5799926</v>
      </c>
      <c r="AA68" s="273">
        <v>7472228</v>
      </c>
      <c r="AB68" s="273">
        <v>5861703</v>
      </c>
      <c r="AC68" s="273">
        <v>5896997</v>
      </c>
      <c r="AD68" s="273">
        <v>6412734</v>
      </c>
      <c r="AE68" s="273">
        <v>7448120</v>
      </c>
    </row>
    <row r="69" spans="1:31" s="7" customFormat="1">
      <c r="A69" s="281" t="s">
        <v>267</v>
      </c>
      <c r="B69" s="279">
        <v>0</v>
      </c>
      <c r="C69" s="279">
        <v>0</v>
      </c>
      <c r="D69" s="279">
        <v>0</v>
      </c>
      <c r="E69" s="279">
        <v>0</v>
      </c>
      <c r="F69" s="279">
        <v>0</v>
      </c>
      <c r="G69" s="279">
        <v>0</v>
      </c>
      <c r="H69" s="279">
        <v>0</v>
      </c>
      <c r="I69" s="279">
        <v>0</v>
      </c>
      <c r="J69" s="279">
        <v>0</v>
      </c>
      <c r="K69" s="279">
        <v>0</v>
      </c>
      <c r="L69" s="279">
        <v>0</v>
      </c>
      <c r="M69" s="279">
        <v>0</v>
      </c>
      <c r="N69" s="279">
        <v>0</v>
      </c>
      <c r="O69" s="279">
        <v>0</v>
      </c>
      <c r="P69" s="279">
        <v>0</v>
      </c>
      <c r="Q69" s="279">
        <v>4688.848</v>
      </c>
      <c r="R69" s="279">
        <v>5092.9859999999999</v>
      </c>
      <c r="S69" s="279">
        <v>6610.9840000000004</v>
      </c>
      <c r="T69" s="279">
        <v>6317.0690000000004</v>
      </c>
      <c r="U69" s="279">
        <v>4294.2939999999999</v>
      </c>
      <c r="V69" s="279">
        <v>3645.011</v>
      </c>
      <c r="W69" s="279">
        <v>4844.1440000000002</v>
      </c>
      <c r="X69" s="279">
        <v>6345.4539999999997</v>
      </c>
      <c r="Y69" s="279">
        <v>5470.0230000000001</v>
      </c>
      <c r="Z69" s="279">
        <v>5799.9260000000004</v>
      </c>
      <c r="AA69" s="279">
        <v>7472.2280000000001</v>
      </c>
      <c r="AB69" s="279">
        <v>5861.7030000000004</v>
      </c>
      <c r="AC69" s="279">
        <v>5896.9970000000003</v>
      </c>
      <c r="AD69" s="279">
        <v>6412.7340000000004</v>
      </c>
      <c r="AE69" s="279">
        <v>7448.12</v>
      </c>
    </row>
    <row r="70" spans="1:31" s="7" customFormat="1" ht="18">
      <c r="A70" s="282" t="s">
        <v>4260</v>
      </c>
      <c r="B70" s="280"/>
      <c r="C70" s="272"/>
      <c r="D70" s="272"/>
      <c r="E70" s="272"/>
      <c r="F70" s="272"/>
      <c r="G70" s="272"/>
      <c r="H70" s="272"/>
      <c r="I70" s="272"/>
      <c r="J70" s="272"/>
      <c r="K70" s="272"/>
      <c r="L70" s="272"/>
      <c r="M70" s="272"/>
      <c r="N70" s="272"/>
      <c r="O70" s="272"/>
      <c r="P70" s="272"/>
      <c r="Q70" s="293"/>
      <c r="R70" s="293"/>
      <c r="S70" s="293"/>
      <c r="T70" s="293"/>
      <c r="U70" s="293"/>
      <c r="V70" s="293"/>
      <c r="W70" s="293"/>
      <c r="X70" s="293"/>
      <c r="Y70" s="293"/>
      <c r="Z70" s="293"/>
      <c r="AA70" s="294"/>
      <c r="AB70" s="294"/>
      <c r="AC70" s="294"/>
      <c r="AD70" s="226"/>
      <c r="AE70" s="294"/>
    </row>
    <row r="71" spans="1:31" s="61" customFormat="1">
      <c r="A71" s="109" t="s">
        <v>4261</v>
      </c>
      <c r="B71" s="271">
        <v>0</v>
      </c>
      <c r="C71" s="271">
        <v>0</v>
      </c>
      <c r="D71" s="271">
        <v>0</v>
      </c>
      <c r="E71" s="271">
        <v>0</v>
      </c>
      <c r="F71" s="271">
        <v>0</v>
      </c>
      <c r="G71" s="271">
        <v>0</v>
      </c>
      <c r="H71" s="271">
        <v>0</v>
      </c>
      <c r="I71" s="271">
        <v>0</v>
      </c>
      <c r="J71" s="271">
        <v>0</v>
      </c>
      <c r="K71" s="271">
        <v>0</v>
      </c>
      <c r="L71" s="271">
        <v>0</v>
      </c>
      <c r="M71" s="271">
        <v>0</v>
      </c>
      <c r="N71" s="271">
        <v>0</v>
      </c>
      <c r="O71" s="271">
        <v>0</v>
      </c>
      <c r="P71" s="271">
        <v>0</v>
      </c>
      <c r="Q71" s="271">
        <v>9097026.6000000015</v>
      </c>
      <c r="R71" s="271">
        <v>9988173.1000000015</v>
      </c>
      <c r="S71" s="271">
        <v>11199723.9</v>
      </c>
      <c r="T71" s="271">
        <v>11142384</v>
      </c>
      <c r="U71" s="271">
        <v>6731266.6000000006</v>
      </c>
      <c r="V71" s="271">
        <v>5894140.0999999996</v>
      </c>
      <c r="W71" s="271">
        <v>6217678.0999999996</v>
      </c>
      <c r="X71" s="271">
        <v>7484124.4000000004</v>
      </c>
      <c r="Y71" s="271">
        <v>5951638.8000000007</v>
      </c>
      <c r="Z71" s="271">
        <v>7203211.4000000004</v>
      </c>
      <c r="AA71" s="271">
        <v>7693001.4000000004</v>
      </c>
      <c r="AB71" s="271">
        <v>6539295.9000000004</v>
      </c>
      <c r="AC71" s="271">
        <v>7090466.0000000009</v>
      </c>
      <c r="AD71" s="271">
        <v>7539385.8000000007</v>
      </c>
      <c r="AE71" s="397">
        <v>14090936.5</v>
      </c>
    </row>
    <row r="72" spans="1:31" s="61" customFormat="1">
      <c r="A72" s="109" t="s">
        <v>425</v>
      </c>
      <c r="B72" s="268">
        <v>0</v>
      </c>
      <c r="C72" s="268">
        <v>0</v>
      </c>
      <c r="D72" s="268">
        <v>0</v>
      </c>
      <c r="E72" s="268">
        <v>0</v>
      </c>
      <c r="F72" s="268">
        <v>0</v>
      </c>
      <c r="G72" s="268">
        <v>0</v>
      </c>
      <c r="H72" s="268">
        <v>0</v>
      </c>
      <c r="I72" s="268">
        <v>0</v>
      </c>
      <c r="J72" s="268">
        <v>0</v>
      </c>
      <c r="K72" s="268">
        <v>0</v>
      </c>
      <c r="L72" s="268">
        <v>0</v>
      </c>
      <c r="M72" s="268">
        <v>0</v>
      </c>
      <c r="N72" s="268">
        <v>0</v>
      </c>
      <c r="O72" s="268">
        <v>0</v>
      </c>
      <c r="P72" s="268">
        <v>0</v>
      </c>
      <c r="Q72" s="268">
        <v>2.2742566500000003</v>
      </c>
      <c r="R72" s="268">
        <v>2.4970432750000002</v>
      </c>
      <c r="S72" s="268">
        <v>2.7999309750000001</v>
      </c>
      <c r="T72" s="268">
        <v>2.785596</v>
      </c>
      <c r="U72" s="268">
        <v>1.6828166500000001</v>
      </c>
      <c r="V72" s="268">
        <v>1.4735350249999999</v>
      </c>
      <c r="W72" s="268">
        <v>1.5544195249999997</v>
      </c>
      <c r="X72" s="268">
        <v>1.8710311000000002</v>
      </c>
      <c r="Y72" s="268">
        <v>1.4879097000000001</v>
      </c>
      <c r="Z72" s="268">
        <v>1.80080285</v>
      </c>
      <c r="AA72" s="268">
        <v>1.92325035</v>
      </c>
      <c r="AB72" s="268">
        <v>1.634823975</v>
      </c>
      <c r="AC72" s="268">
        <v>1.7726165000000003</v>
      </c>
      <c r="AD72" s="268">
        <v>1.8848464500000002</v>
      </c>
      <c r="AE72" s="600">
        <v>3.5227341249999999</v>
      </c>
    </row>
    <row r="73" spans="1:31" s="271" customFormat="1">
      <c r="A73" s="271" t="s">
        <v>4159</v>
      </c>
      <c r="B73" s="271">
        <v>3701968</v>
      </c>
      <c r="C73" s="271">
        <v>3706299</v>
      </c>
      <c r="D73" s="271">
        <v>3693929</v>
      </c>
      <c r="E73" s="271">
        <v>3671296</v>
      </c>
      <c r="F73" s="271">
        <v>3642991</v>
      </c>
      <c r="G73" s="271">
        <v>3615212</v>
      </c>
      <c r="H73" s="271">
        <v>3588013</v>
      </c>
      <c r="I73" s="271">
        <v>3562261</v>
      </c>
      <c r="J73" s="271">
        <v>3536401</v>
      </c>
      <c r="K73" s="271">
        <v>3512074</v>
      </c>
      <c r="L73" s="271">
        <v>3486998</v>
      </c>
      <c r="M73" s="271">
        <v>3454637</v>
      </c>
      <c r="N73" s="271">
        <v>3431497</v>
      </c>
      <c r="O73" s="271">
        <v>3398929</v>
      </c>
      <c r="P73" s="271">
        <v>3355220</v>
      </c>
      <c r="Q73" s="271">
        <v>3289835</v>
      </c>
      <c r="R73" s="271">
        <v>3249983</v>
      </c>
      <c r="S73" s="271">
        <v>3212605</v>
      </c>
      <c r="T73" s="271">
        <v>3183856</v>
      </c>
      <c r="U73" s="271">
        <v>3141976</v>
      </c>
      <c r="V73" s="271">
        <v>3052588</v>
      </c>
      <c r="W73" s="271">
        <v>3003641</v>
      </c>
      <c r="X73" s="271">
        <v>2971905</v>
      </c>
      <c r="Y73" s="271">
        <v>2943472</v>
      </c>
      <c r="Z73" s="271">
        <v>2921262</v>
      </c>
      <c r="AA73" s="271">
        <v>2888558</v>
      </c>
      <c r="AB73" s="271">
        <v>2847904</v>
      </c>
      <c r="AC73" s="271">
        <v>2828403</v>
      </c>
      <c r="AD73" s="271">
        <v>2801444</v>
      </c>
      <c r="AE73" s="397">
        <v>2774485</v>
      </c>
    </row>
    <row r="74" spans="1:31" s="284" customFormat="1">
      <c r="A74" s="284" t="s">
        <v>4262</v>
      </c>
      <c r="B74" s="284">
        <v>16.658856</v>
      </c>
      <c r="C74" s="284">
        <v>16.678345499999999</v>
      </c>
      <c r="D74" s="284">
        <v>16.622680499999998</v>
      </c>
      <c r="E74" s="284">
        <v>16.520831999999999</v>
      </c>
      <c r="F74" s="284">
        <v>16.393459500000002</v>
      </c>
      <c r="G74" s="284">
        <v>16.268453999999998</v>
      </c>
      <c r="H74" s="284">
        <v>16.146058499999999</v>
      </c>
      <c r="I74" s="284">
        <v>16.030174499999998</v>
      </c>
      <c r="J74" s="284">
        <v>15.913804499999999</v>
      </c>
      <c r="K74" s="284">
        <v>15.804333</v>
      </c>
      <c r="L74" s="284">
        <v>15.691490999999999</v>
      </c>
      <c r="M74" s="284">
        <v>15.545866500000001</v>
      </c>
      <c r="N74" s="284">
        <v>15.441736500000001</v>
      </c>
      <c r="O74" s="284">
        <v>15.295180500000001</v>
      </c>
      <c r="P74" s="284">
        <v>15.09849</v>
      </c>
      <c r="Q74" s="284">
        <v>14.8042575</v>
      </c>
      <c r="R74" s="284">
        <v>14.624923500000001</v>
      </c>
      <c r="S74" s="284">
        <v>14.4567225</v>
      </c>
      <c r="T74" s="284">
        <v>14.327352000000001</v>
      </c>
      <c r="U74" s="284">
        <v>14.138892</v>
      </c>
      <c r="V74" s="284">
        <v>13.736646</v>
      </c>
      <c r="W74" s="284">
        <v>13.516384500000001</v>
      </c>
      <c r="X74" s="284">
        <v>13.3735725</v>
      </c>
      <c r="Y74" s="284">
        <v>13.245623999999999</v>
      </c>
      <c r="Z74" s="284">
        <v>13.145678999999999</v>
      </c>
      <c r="AA74" s="284">
        <v>12.998511000000001</v>
      </c>
      <c r="AB74" s="284">
        <v>12.815567999999999</v>
      </c>
      <c r="AC74" s="284">
        <v>12.7278135</v>
      </c>
      <c r="AD74" s="284">
        <v>12.606498</v>
      </c>
      <c r="AE74" s="601">
        <v>12.485182500000001</v>
      </c>
    </row>
    <row r="75" spans="1:31" s="271" customFormat="1">
      <c r="A75" s="271" t="s">
        <v>4263</v>
      </c>
      <c r="B75" s="271">
        <v>38000000</v>
      </c>
      <c r="G75" s="271">
        <v>16000000</v>
      </c>
      <c r="L75" s="271">
        <v>28000000</v>
      </c>
      <c r="Q75" s="271">
        <v>36000000</v>
      </c>
      <c r="AE75" s="397"/>
    </row>
    <row r="76" spans="1:31" s="289" customFormat="1">
      <c r="A76" s="233" t="s">
        <v>269</v>
      </c>
      <c r="B76" s="298">
        <v>16.658856</v>
      </c>
      <c r="C76" s="298">
        <v>16.678345499999999</v>
      </c>
      <c r="D76" s="298">
        <v>16.622680499999998</v>
      </c>
      <c r="E76" s="298">
        <v>16.520831999999999</v>
      </c>
      <c r="F76" s="298">
        <v>16.393459500000002</v>
      </c>
      <c r="G76" s="298">
        <v>16.268453999999998</v>
      </c>
      <c r="H76" s="298">
        <v>16.146058499999999</v>
      </c>
      <c r="I76" s="298">
        <v>16.030174499999998</v>
      </c>
      <c r="J76" s="298">
        <v>15.913804499999999</v>
      </c>
      <c r="K76" s="298">
        <v>15.804333</v>
      </c>
      <c r="L76" s="298">
        <v>15.691490999999999</v>
      </c>
      <c r="M76" s="298">
        <v>15.545866500000001</v>
      </c>
      <c r="N76" s="298">
        <v>15.441736500000001</v>
      </c>
      <c r="O76" s="298">
        <v>15.295180500000001</v>
      </c>
      <c r="P76" s="298">
        <v>15.09849</v>
      </c>
      <c r="Q76" s="298">
        <v>2.2742566500000003</v>
      </c>
      <c r="R76" s="298">
        <v>2.4970432750000002</v>
      </c>
      <c r="S76" s="298">
        <v>2.7999309750000001</v>
      </c>
      <c r="T76" s="298">
        <v>2.785596</v>
      </c>
      <c r="U76" s="298">
        <v>1.6828166500000001</v>
      </c>
      <c r="V76" s="298">
        <v>1.4735350249999999</v>
      </c>
      <c r="W76" s="298">
        <v>1.5544195249999997</v>
      </c>
      <c r="X76" s="298">
        <v>1.8710311000000002</v>
      </c>
      <c r="Y76" s="298">
        <v>1.4879097000000001</v>
      </c>
      <c r="Z76" s="298">
        <v>1.80080285</v>
      </c>
      <c r="AA76" s="298">
        <v>1.92325035</v>
      </c>
      <c r="AB76" s="298">
        <v>1.634823975</v>
      </c>
      <c r="AC76" s="298">
        <v>1.7726165000000003</v>
      </c>
      <c r="AD76" s="298">
        <v>1.8848464500000002</v>
      </c>
      <c r="AE76" s="298">
        <v>3.5227341249999999</v>
      </c>
    </row>
    <row r="77" spans="1:31" s="19" customFormat="1">
      <c r="A77" s="231" t="s">
        <v>4264</v>
      </c>
      <c r="B77" s="283">
        <v>8.2460000000000004</v>
      </c>
      <c r="C77" s="283">
        <v>7.2911999999999999</v>
      </c>
      <c r="D77" s="283">
        <v>6.3363999999999994</v>
      </c>
      <c r="E77" s="283">
        <v>5.3815999999999988</v>
      </c>
      <c r="F77" s="283">
        <v>4.4267999999999983</v>
      </c>
      <c r="G77" s="283">
        <v>3.472</v>
      </c>
      <c r="H77" s="283">
        <v>3.9927999999999999</v>
      </c>
      <c r="I77" s="283">
        <v>4.5136000000000003</v>
      </c>
      <c r="J77" s="283">
        <v>5.0343999999999998</v>
      </c>
      <c r="K77" s="283">
        <v>5.5551999999999992</v>
      </c>
      <c r="L77" s="283">
        <v>6.0759999999999996</v>
      </c>
      <c r="M77" s="283">
        <v>5.3156513299999997</v>
      </c>
      <c r="N77" s="283">
        <v>4.5553026599999997</v>
      </c>
      <c r="O77" s="283">
        <v>3.7949539899999998</v>
      </c>
      <c r="P77" s="283">
        <v>3.0346053199999998</v>
      </c>
      <c r="Q77" s="299">
        <v>2.2742566500000003</v>
      </c>
      <c r="R77" s="299">
        <v>2.4970432750000002</v>
      </c>
      <c r="S77" s="299">
        <v>2.7999309750000001</v>
      </c>
      <c r="T77" s="299">
        <v>2.785596</v>
      </c>
      <c r="U77" s="299">
        <v>1.6828166500000001</v>
      </c>
      <c r="V77" s="299">
        <v>1.4735350249999999</v>
      </c>
      <c r="W77" s="299">
        <v>1.5544195249999997</v>
      </c>
      <c r="X77" s="299">
        <v>1.8710311000000002</v>
      </c>
      <c r="Y77" s="299">
        <v>1.4879097000000001</v>
      </c>
      <c r="Z77" s="299">
        <v>1.80080285</v>
      </c>
      <c r="AA77" s="299">
        <v>1.92325035</v>
      </c>
      <c r="AB77" s="299">
        <v>1.634823975</v>
      </c>
      <c r="AC77" s="299">
        <v>1.7726165000000003</v>
      </c>
      <c r="AD77" s="299">
        <v>1.8848464500000002</v>
      </c>
      <c r="AE77" s="299">
        <v>3.5227341249999999</v>
      </c>
    </row>
    <row r="78" spans="1:31" s="19" customFormat="1">
      <c r="A78" s="289"/>
      <c r="B78" s="22"/>
      <c r="C78" s="22"/>
      <c r="D78" s="22"/>
      <c r="E78" s="22"/>
      <c r="F78" s="22"/>
      <c r="G78" s="22"/>
      <c r="H78" s="22"/>
      <c r="I78" s="22"/>
      <c r="J78" s="22"/>
      <c r="K78" s="22"/>
      <c r="L78" s="22"/>
      <c r="M78" s="22"/>
      <c r="N78" s="22"/>
      <c r="O78" s="22"/>
      <c r="P78" s="22"/>
      <c r="Q78" s="295"/>
      <c r="R78" s="295"/>
      <c r="S78" s="295"/>
      <c r="T78" s="295"/>
      <c r="U78" s="295"/>
      <c r="V78" s="295"/>
      <c r="W78" s="295"/>
      <c r="X78" s="295"/>
      <c r="Y78" s="295"/>
      <c r="Z78" s="295"/>
      <c r="AA78" s="295"/>
      <c r="AB78" s="295"/>
      <c r="AC78" s="295"/>
      <c r="AD78" s="296"/>
      <c r="AE78" s="296"/>
    </row>
    <row r="79" spans="1:31" s="19" customFormat="1">
      <c r="A79" s="289"/>
      <c r="B79" s="22"/>
      <c r="C79" s="22"/>
      <c r="D79" s="22"/>
      <c r="E79" s="22"/>
      <c r="F79" s="22"/>
      <c r="G79" s="22"/>
      <c r="H79" s="22"/>
      <c r="I79" s="22"/>
      <c r="J79" s="22"/>
      <c r="K79" s="22"/>
      <c r="L79" s="22"/>
      <c r="M79" s="22"/>
      <c r="N79" s="22"/>
      <c r="O79" s="22"/>
      <c r="P79" s="22"/>
      <c r="Q79" s="295"/>
      <c r="R79" s="295"/>
      <c r="S79" s="295"/>
      <c r="T79" s="295"/>
      <c r="U79" s="295"/>
      <c r="V79" s="295"/>
      <c r="W79" s="295"/>
      <c r="X79" s="295"/>
      <c r="Y79" s="295"/>
      <c r="Z79" s="295"/>
      <c r="AA79" s="295"/>
      <c r="AB79" s="295"/>
      <c r="AC79" s="295"/>
      <c r="AD79" s="296"/>
      <c r="AE79" s="296"/>
    </row>
    <row r="80" spans="1:31" s="19" customFormat="1">
      <c r="A80" s="289"/>
      <c r="B80" s="22"/>
      <c r="C80" s="22"/>
      <c r="D80" s="22"/>
      <c r="E80" s="22"/>
      <c r="F80" s="22"/>
      <c r="G80" s="22"/>
      <c r="H80" s="22"/>
      <c r="I80" s="22"/>
      <c r="J80" s="22"/>
      <c r="K80" s="22"/>
      <c r="L80" s="22"/>
      <c r="M80" s="22"/>
      <c r="N80" s="22"/>
      <c r="O80" s="22"/>
      <c r="P80" s="22"/>
      <c r="Q80" s="295"/>
      <c r="R80" s="295"/>
      <c r="S80" s="295"/>
      <c r="T80" s="295"/>
      <c r="U80" s="295"/>
      <c r="V80" s="295"/>
      <c r="W80" s="295"/>
      <c r="X80" s="295"/>
      <c r="Y80" s="295"/>
      <c r="Z80" s="295"/>
      <c r="AA80" s="295"/>
      <c r="AB80" s="295"/>
      <c r="AC80" s="295"/>
      <c r="AD80" s="296"/>
      <c r="AE80" s="296"/>
    </row>
    <row r="81" spans="1:31" s="19" customFormat="1">
      <c r="A81" s="289"/>
      <c r="B81" s="22"/>
      <c r="C81" s="22"/>
      <c r="D81" s="22"/>
      <c r="E81" s="22"/>
      <c r="F81" s="22"/>
      <c r="G81" s="22"/>
      <c r="H81" s="22"/>
      <c r="I81" s="22"/>
      <c r="J81" s="22"/>
      <c r="K81" s="22"/>
      <c r="L81" s="22"/>
      <c r="M81" s="22"/>
      <c r="N81" s="22"/>
      <c r="O81" s="22"/>
      <c r="P81" s="22"/>
      <c r="Q81" s="295"/>
      <c r="R81" s="295"/>
      <c r="S81" s="295"/>
      <c r="T81" s="295"/>
      <c r="U81" s="295"/>
      <c r="V81" s="295"/>
      <c r="W81" s="295"/>
      <c r="X81" s="295"/>
      <c r="Y81" s="295"/>
      <c r="Z81" s="295"/>
      <c r="AA81" s="295"/>
      <c r="AB81" s="295"/>
      <c r="AC81" s="295"/>
      <c r="AD81" s="296"/>
      <c r="AE81" s="296"/>
    </row>
    <row r="82" spans="1:31" s="19" customFormat="1">
      <c r="A82" s="289"/>
      <c r="B82" s="22"/>
      <c r="C82" s="22"/>
      <c r="D82" s="22"/>
      <c r="E82" s="22"/>
      <c r="F82" s="22"/>
      <c r="G82" s="22"/>
      <c r="H82" s="22"/>
      <c r="I82" s="22"/>
      <c r="J82" s="22"/>
      <c r="K82" s="22"/>
      <c r="L82" s="22"/>
      <c r="M82" s="22"/>
      <c r="N82" s="22"/>
      <c r="O82" s="22"/>
      <c r="P82" s="22"/>
      <c r="Q82" s="295"/>
      <c r="R82" s="295"/>
      <c r="S82" s="295"/>
      <c r="T82" s="295"/>
      <c r="U82" s="295"/>
      <c r="V82" s="295"/>
      <c r="W82" s="295"/>
      <c r="X82" s="295"/>
      <c r="Y82" s="295"/>
      <c r="Z82" s="295"/>
      <c r="AA82" s="295"/>
      <c r="AB82" s="295"/>
      <c r="AC82" s="295"/>
      <c r="AD82" s="296"/>
      <c r="AE82" s="296"/>
    </row>
    <row r="83" spans="1:31">
      <c r="AE83" s="296"/>
    </row>
    <row r="84" spans="1:31">
      <c r="AE84" s="296"/>
    </row>
    <row r="85" spans="1:31">
      <c r="AE85" s="296"/>
    </row>
  </sheetData>
  <phoneticPr fontId="42" type="noConversion"/>
  <conditionalFormatting sqref="I3 F1:G1 A2:B4 F4:AD4 E2:G2 A5:AD6 G1:G3 A7:P18 A20:P20 A34:P34 A36:P36 A45:P45 A55:P55 A19:AD19 A21:AD28 A29:AC29 A30:AD33 A35:AD35 A37:AD44 A46:AD54 L3:AD3 I2:AD2 A56:AD86 AF2:XFD86 AF113:XFD1048576 A113:AD1048576 A87:XFD112">
    <cfRule type="cellIs" dxfId="105" priority="51" operator="equal">
      <formula>"N/A"</formula>
    </cfRule>
  </conditionalFormatting>
  <conditionalFormatting sqref="B7:P18 B20:P20 B34:P34 B36:P36 B45:P45 B55:P55 B56:AD82 B19:AD19 B21:AD28 B29:AC29 B30:AD33 B35:AD35 B37:AD44 B46:AD54">
    <cfRule type="cellIs" dxfId="104" priority="37" operator="equal">
      <formula>0</formula>
    </cfRule>
  </conditionalFormatting>
  <conditionalFormatting sqref="Q7:AD18">
    <cfRule type="cellIs" dxfId="103" priority="30" operator="equal">
      <formula>"N/A"</formula>
    </cfRule>
  </conditionalFormatting>
  <conditionalFormatting sqref="Q7:AD18">
    <cfRule type="cellIs" dxfId="102" priority="29" operator="equal">
      <formula>0</formula>
    </cfRule>
  </conditionalFormatting>
  <conditionalFormatting sqref="Q55:AD55">
    <cfRule type="cellIs" dxfId="101" priority="19" operator="equal">
      <formula>0</formula>
    </cfRule>
  </conditionalFormatting>
  <conditionalFormatting sqref="Q20:AD20">
    <cfRule type="cellIs" dxfId="100" priority="28" operator="equal">
      <formula>"N/A"</formula>
    </cfRule>
  </conditionalFormatting>
  <conditionalFormatting sqref="Q20:AD20">
    <cfRule type="cellIs" dxfId="99" priority="27" operator="equal">
      <formula>0</formula>
    </cfRule>
  </conditionalFormatting>
  <conditionalFormatting sqref="Q34:AD34">
    <cfRule type="cellIs" dxfId="98" priority="26" operator="equal">
      <formula>"N/A"</formula>
    </cfRule>
  </conditionalFormatting>
  <conditionalFormatting sqref="Q34:AD34">
    <cfRule type="cellIs" dxfId="97" priority="25" operator="equal">
      <formula>0</formula>
    </cfRule>
  </conditionalFormatting>
  <conditionalFormatting sqref="Q36:AD36">
    <cfRule type="cellIs" dxfId="96" priority="24" operator="equal">
      <formula>"N/A"</formula>
    </cfRule>
  </conditionalFormatting>
  <conditionalFormatting sqref="Q36:AD36">
    <cfRule type="cellIs" dxfId="95" priority="23" operator="equal">
      <formula>0</formula>
    </cfRule>
  </conditionalFormatting>
  <conditionalFormatting sqref="Q45:AD45">
    <cfRule type="cellIs" dxfId="94" priority="22" operator="equal">
      <formula>"N/A"</formula>
    </cfRule>
  </conditionalFormatting>
  <conditionalFormatting sqref="Q45:AD45">
    <cfRule type="cellIs" dxfId="93" priority="21" operator="equal">
      <formula>0</formula>
    </cfRule>
  </conditionalFormatting>
  <conditionalFormatting sqref="Q55:AD55">
    <cfRule type="cellIs" dxfId="92" priority="20" operator="equal">
      <formula>"N/A"</formula>
    </cfRule>
  </conditionalFormatting>
  <conditionalFormatting sqref="AD29">
    <cfRule type="cellIs" dxfId="91" priority="18" operator="equal">
      <formula>"N/A"</formula>
    </cfRule>
  </conditionalFormatting>
  <conditionalFormatting sqref="AD29">
    <cfRule type="cellIs" dxfId="90" priority="17" operator="equal">
      <formula>0</formula>
    </cfRule>
  </conditionalFormatting>
  <conditionalFormatting sqref="AE113:AE1048576 AE2:AE6 AE19 AE21:AE33 AE35 AE37:AE44 AE46:AE54 AE56:AE86">
    <cfRule type="cellIs" dxfId="89" priority="16" operator="equal">
      <formula>"N/A"</formula>
    </cfRule>
  </conditionalFormatting>
  <conditionalFormatting sqref="AE56:AE77 AE19 AE21:AE33 AE35 AE37:AE44 AE46:AE54">
    <cfRule type="cellIs" dxfId="88" priority="15" operator="equal">
      <formula>0</formula>
    </cfRule>
  </conditionalFormatting>
  <conditionalFormatting sqref="AE7:AE18">
    <cfRule type="cellIs" dxfId="87" priority="14" operator="equal">
      <formula>"N/A"</formula>
    </cfRule>
  </conditionalFormatting>
  <conditionalFormatting sqref="AE7:AE18">
    <cfRule type="cellIs" dxfId="86" priority="13" operator="equal">
      <formula>0</formula>
    </cfRule>
  </conditionalFormatting>
  <conditionalFormatting sqref="AE55">
    <cfRule type="cellIs" dxfId="85" priority="3" operator="equal">
      <formula>0</formula>
    </cfRule>
  </conditionalFormatting>
  <conditionalFormatting sqref="AE20">
    <cfRule type="cellIs" dxfId="84" priority="12" operator="equal">
      <formula>"N/A"</formula>
    </cfRule>
  </conditionalFormatting>
  <conditionalFormatting sqref="AE20">
    <cfRule type="cellIs" dxfId="83" priority="11" operator="equal">
      <formula>0</formula>
    </cfRule>
  </conditionalFormatting>
  <conditionalFormatting sqref="AE34">
    <cfRule type="cellIs" dxfId="82" priority="10" operator="equal">
      <formula>"N/A"</formula>
    </cfRule>
  </conditionalFormatting>
  <conditionalFormatting sqref="AE34">
    <cfRule type="cellIs" dxfId="81" priority="9" operator="equal">
      <formula>0</formula>
    </cfRule>
  </conditionalFormatting>
  <conditionalFormatting sqref="AE36">
    <cfRule type="cellIs" dxfId="80" priority="8" operator="equal">
      <formula>"N/A"</formula>
    </cfRule>
  </conditionalFormatting>
  <conditionalFormatting sqref="AE36">
    <cfRule type="cellIs" dxfId="79" priority="7" operator="equal">
      <formula>0</formula>
    </cfRule>
  </conditionalFormatting>
  <conditionalFormatting sqref="AE45">
    <cfRule type="cellIs" dxfId="78" priority="6" operator="equal">
      <formula>"N/A"</formula>
    </cfRule>
  </conditionalFormatting>
  <conditionalFormatting sqref="AE45">
    <cfRule type="cellIs" dxfId="77" priority="5" operator="equal">
      <formula>0</formula>
    </cfRule>
  </conditionalFormatting>
  <conditionalFormatting sqref="AE55">
    <cfRule type="cellIs" dxfId="76" priority="4" operator="equal">
      <formula>"N/A"</formula>
    </cfRule>
  </conditionalFormatting>
  <pageMargins left="0" right="0" top="0" bottom="0"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AE37"/>
  <sheetViews>
    <sheetView zoomScale="70" zoomScaleNormal="70" workbookViewId="0">
      <pane xSplit="1" ySplit="5" topLeftCell="AA6" activePane="bottomRight" state="frozen"/>
      <selection activeCell="D17" sqref="D17"/>
      <selection pane="topRight" activeCell="D17" sqref="D17"/>
      <selection pane="bottomLeft" activeCell="D17" sqref="D17"/>
      <selection pane="bottomRight" activeCell="AE11" sqref="AE11"/>
    </sheetView>
  </sheetViews>
  <sheetFormatPr defaultColWidth="8.88671875" defaultRowHeight="14.4"/>
  <cols>
    <col min="1" max="1" width="50" style="3" bestFit="1" customWidth="1"/>
    <col min="2" max="31" width="11.21875" style="3" customWidth="1"/>
    <col min="32" max="32" width="3.6640625" style="3" customWidth="1"/>
    <col min="33" max="16384" width="8.88671875" style="3"/>
  </cols>
  <sheetData>
    <row r="1" spans="1:31" ht="18">
      <c r="A1" s="483" t="s">
        <v>4244</v>
      </c>
      <c r="C1" s="300"/>
    </row>
    <row r="2" spans="1:31">
      <c r="A2" s="300" t="s">
        <v>4057</v>
      </c>
      <c r="C2" s="300"/>
    </row>
    <row r="3" spans="1:31">
      <c r="A3" s="498"/>
      <c r="C3" s="300"/>
    </row>
    <row r="4" spans="1:31">
      <c r="C4" s="300"/>
    </row>
    <row r="5" spans="1:31">
      <c r="A5" s="301"/>
      <c r="B5" s="301">
        <v>1990</v>
      </c>
      <c r="C5" s="301">
        <v>1991</v>
      </c>
      <c r="D5" s="301">
        <v>1992</v>
      </c>
      <c r="E5" s="301">
        <v>1993</v>
      </c>
      <c r="F5" s="301">
        <v>1994</v>
      </c>
      <c r="G5" s="301">
        <v>1995</v>
      </c>
      <c r="H5" s="301">
        <v>1996</v>
      </c>
      <c r="I5" s="301">
        <v>1997</v>
      </c>
      <c r="J5" s="301">
        <v>1998</v>
      </c>
      <c r="K5" s="301">
        <v>1999</v>
      </c>
      <c r="L5" s="301">
        <v>2000</v>
      </c>
      <c r="M5" s="301">
        <v>2001</v>
      </c>
      <c r="N5" s="301">
        <v>2002</v>
      </c>
      <c r="O5" s="301">
        <v>2003</v>
      </c>
      <c r="P5" s="301">
        <v>2004</v>
      </c>
      <c r="Q5" s="301">
        <v>2005</v>
      </c>
      <c r="R5" s="301">
        <v>2006</v>
      </c>
      <c r="S5" s="301">
        <v>2007</v>
      </c>
      <c r="T5" s="301">
        <v>2008</v>
      </c>
      <c r="U5" s="301">
        <v>2009</v>
      </c>
      <c r="V5" s="301">
        <v>2010</v>
      </c>
      <c r="W5" s="301">
        <v>2011</v>
      </c>
      <c r="X5" s="301">
        <v>2012</v>
      </c>
      <c r="Y5" s="301">
        <v>2013</v>
      </c>
      <c r="Z5" s="301">
        <v>2014</v>
      </c>
      <c r="AA5" s="301">
        <v>2015</v>
      </c>
      <c r="AB5" s="301">
        <v>2016</v>
      </c>
      <c r="AC5" s="301">
        <v>2017</v>
      </c>
      <c r="AD5" s="301">
        <v>2018</v>
      </c>
      <c r="AE5" s="301">
        <v>2019</v>
      </c>
    </row>
    <row r="6" spans="1:31" s="303" customFormat="1">
      <c r="A6" s="302" t="s">
        <v>429</v>
      </c>
      <c r="B6" s="302"/>
      <c r="C6" s="302"/>
      <c r="D6" s="302"/>
      <c r="E6" s="302"/>
      <c r="F6" s="302"/>
      <c r="G6" s="302"/>
      <c r="H6" s="302"/>
      <c r="I6" s="302"/>
      <c r="J6" s="302"/>
      <c r="K6" s="302"/>
      <c r="L6" s="302"/>
      <c r="M6" s="302"/>
      <c r="N6" s="302"/>
      <c r="O6" s="302"/>
      <c r="P6" s="302"/>
      <c r="Q6" s="302"/>
      <c r="R6" s="302"/>
      <c r="S6" s="302"/>
      <c r="T6" s="302"/>
      <c r="U6" s="302"/>
      <c r="V6" s="302"/>
      <c r="W6" s="302"/>
      <c r="X6" s="302"/>
      <c r="Y6" s="302"/>
      <c r="Z6" s="302"/>
      <c r="AA6" s="302"/>
      <c r="AB6" s="302"/>
      <c r="AC6" s="302"/>
      <c r="AD6" s="302"/>
      <c r="AE6" s="3"/>
    </row>
    <row r="7" spans="1:31">
      <c r="A7" s="304" t="s">
        <v>4245</v>
      </c>
      <c r="B7" s="317" t="s">
        <v>392</v>
      </c>
      <c r="C7" s="317" t="s">
        <v>392</v>
      </c>
      <c r="D7" s="317" t="s">
        <v>392</v>
      </c>
      <c r="E7" s="317" t="s">
        <v>392</v>
      </c>
      <c r="F7" s="317" t="s">
        <v>392</v>
      </c>
      <c r="G7" s="317" t="s">
        <v>392</v>
      </c>
      <c r="H7" s="317" t="s">
        <v>392</v>
      </c>
      <c r="I7" s="317" t="s">
        <v>392</v>
      </c>
      <c r="J7" s="317" t="s">
        <v>392</v>
      </c>
      <c r="K7" s="317" t="s">
        <v>392</v>
      </c>
      <c r="L7" s="317" t="s">
        <v>392</v>
      </c>
      <c r="M7" s="317" t="s">
        <v>392</v>
      </c>
      <c r="N7" s="318">
        <v>4.5</v>
      </c>
      <c r="O7" s="318">
        <v>187.17599999999999</v>
      </c>
      <c r="P7" s="318">
        <v>322.22040000000004</v>
      </c>
      <c r="Q7" s="318">
        <v>638.67409999999995</v>
      </c>
      <c r="R7" s="318">
        <v>1056.2560000000001</v>
      </c>
      <c r="S7" s="318">
        <v>664.81799999999998</v>
      </c>
      <c r="T7" s="318">
        <v>636.82510000000013</v>
      </c>
      <c r="U7" s="318">
        <v>1155.6940000000002</v>
      </c>
      <c r="V7" s="318">
        <v>772.47499999999991</v>
      </c>
      <c r="W7" s="318">
        <v>544.63400000000001</v>
      </c>
      <c r="X7" s="318">
        <v>861.95500000000004</v>
      </c>
      <c r="Y7" s="318">
        <v>819.68899999999996</v>
      </c>
      <c r="Z7" s="318">
        <v>862.77300000000002</v>
      </c>
      <c r="AA7" s="318">
        <v>495.37999999999994</v>
      </c>
      <c r="AB7" s="318">
        <v>550.57479999999998</v>
      </c>
      <c r="AC7" s="318">
        <v>839.37</v>
      </c>
      <c r="AD7" s="318">
        <v>664.8751000000002</v>
      </c>
      <c r="AE7" s="3">
        <v>684.37300000000005</v>
      </c>
    </row>
    <row r="8" spans="1:31">
      <c r="A8" s="305" t="s">
        <v>4246</v>
      </c>
      <c r="B8" s="317" t="s">
        <v>392</v>
      </c>
      <c r="C8" s="317" t="s">
        <v>392</v>
      </c>
      <c r="D8" s="317" t="s">
        <v>392</v>
      </c>
      <c r="E8" s="317" t="s">
        <v>392</v>
      </c>
      <c r="F8" s="317" t="s">
        <v>392</v>
      </c>
      <c r="G8" s="317" t="s">
        <v>392</v>
      </c>
      <c r="H8" s="317" t="s">
        <v>392</v>
      </c>
      <c r="I8" s="317" t="s">
        <v>392</v>
      </c>
      <c r="J8" s="317" t="s">
        <v>392</v>
      </c>
      <c r="K8" s="317" t="s">
        <v>392</v>
      </c>
      <c r="L8" s="317" t="s">
        <v>392</v>
      </c>
      <c r="M8" s="317" t="s">
        <v>392</v>
      </c>
      <c r="N8" s="318">
        <v>0</v>
      </c>
      <c r="O8" s="318">
        <v>34.26</v>
      </c>
      <c r="P8" s="318">
        <v>18.855999999999998</v>
      </c>
      <c r="Q8" s="318">
        <v>52.95</v>
      </c>
      <c r="R8" s="318">
        <v>9.3189999999999991</v>
      </c>
      <c r="S8" s="318">
        <v>27.619000000000003</v>
      </c>
      <c r="T8" s="318">
        <v>12.282</v>
      </c>
      <c r="U8" s="318">
        <v>4.1890000000000001</v>
      </c>
      <c r="V8" s="318">
        <v>1.7432810000000001</v>
      </c>
      <c r="W8" s="318">
        <v>6.8709999999999996</v>
      </c>
      <c r="X8" s="318">
        <v>124.58799999999998</v>
      </c>
      <c r="Y8" s="318">
        <v>175.00099999999998</v>
      </c>
      <c r="Z8" s="318">
        <v>134.63099999999997</v>
      </c>
      <c r="AA8" s="318">
        <v>5.9639999999999986</v>
      </c>
      <c r="AB8" s="318">
        <v>5.9004000000000003</v>
      </c>
      <c r="AC8" s="318">
        <v>3.22</v>
      </c>
      <c r="AD8" s="318">
        <v>1.3480000000000001</v>
      </c>
      <c r="AE8" s="3">
        <v>1.103</v>
      </c>
    </row>
    <row r="9" spans="1:31">
      <c r="A9" s="305" t="s">
        <v>4247</v>
      </c>
      <c r="B9" s="317" t="s">
        <v>392</v>
      </c>
      <c r="C9" s="317" t="s">
        <v>392</v>
      </c>
      <c r="D9" s="317" t="s">
        <v>392</v>
      </c>
      <c r="E9" s="317" t="s">
        <v>392</v>
      </c>
      <c r="F9" s="317" t="s">
        <v>392</v>
      </c>
      <c r="G9" s="317" t="s">
        <v>392</v>
      </c>
      <c r="H9" s="317" t="s">
        <v>392</v>
      </c>
      <c r="I9" s="317" t="s">
        <v>392</v>
      </c>
      <c r="J9" s="317" t="s">
        <v>392</v>
      </c>
      <c r="K9" s="317" t="s">
        <v>392</v>
      </c>
      <c r="L9" s="317" t="s">
        <v>392</v>
      </c>
      <c r="M9" s="317" t="s">
        <v>392</v>
      </c>
      <c r="N9" s="318">
        <v>0</v>
      </c>
      <c r="O9" s="318">
        <v>0</v>
      </c>
      <c r="P9" s="318">
        <v>0</v>
      </c>
      <c r="Q9" s="318">
        <v>0.90310000000000001</v>
      </c>
      <c r="R9" s="318">
        <v>3.1027</v>
      </c>
      <c r="S9" s="318">
        <v>3.85</v>
      </c>
      <c r="T9" s="318">
        <v>0.88</v>
      </c>
      <c r="U9" s="318">
        <v>0</v>
      </c>
      <c r="V9" s="318">
        <v>0</v>
      </c>
      <c r="W9" s="318">
        <v>0</v>
      </c>
      <c r="X9" s="318">
        <v>0</v>
      </c>
      <c r="Y9" s="318">
        <v>2.6640000000000001</v>
      </c>
      <c r="Z9" s="318">
        <v>0</v>
      </c>
      <c r="AA9" s="318">
        <v>0</v>
      </c>
      <c r="AB9" s="318">
        <v>0</v>
      </c>
      <c r="AC9" s="318">
        <v>0</v>
      </c>
      <c r="AD9" s="318">
        <v>0</v>
      </c>
      <c r="AE9" s="318">
        <v>0</v>
      </c>
    </row>
    <row r="10" spans="1:31">
      <c r="A10" s="306" t="s">
        <v>4249</v>
      </c>
      <c r="B10" s="317" t="s">
        <v>392</v>
      </c>
      <c r="C10" s="317" t="s">
        <v>392</v>
      </c>
      <c r="D10" s="317" t="s">
        <v>392</v>
      </c>
      <c r="E10" s="317" t="s">
        <v>392</v>
      </c>
      <c r="F10" s="317" t="s">
        <v>392</v>
      </c>
      <c r="G10" s="317" t="s">
        <v>392</v>
      </c>
      <c r="H10" s="317" t="s">
        <v>392</v>
      </c>
      <c r="I10" s="317" t="s">
        <v>392</v>
      </c>
      <c r="J10" s="317" t="s">
        <v>392</v>
      </c>
      <c r="K10" s="317" t="s">
        <v>392</v>
      </c>
      <c r="L10" s="317" t="s">
        <v>392</v>
      </c>
      <c r="M10" s="317" t="s">
        <v>392</v>
      </c>
      <c r="N10" s="318">
        <v>0</v>
      </c>
      <c r="O10" s="318">
        <v>0</v>
      </c>
      <c r="P10" s="318">
        <v>0</v>
      </c>
      <c r="Q10" s="318">
        <v>0</v>
      </c>
      <c r="R10" s="318">
        <v>0</v>
      </c>
      <c r="S10" s="318">
        <v>0</v>
      </c>
      <c r="T10" s="318">
        <v>0</v>
      </c>
      <c r="U10" s="318">
        <v>0</v>
      </c>
      <c r="V10" s="318">
        <v>0</v>
      </c>
      <c r="W10" s="318">
        <v>0</v>
      </c>
      <c r="X10" s="318">
        <v>0</v>
      </c>
      <c r="Y10" s="318">
        <v>0</v>
      </c>
      <c r="Z10" s="318">
        <v>0</v>
      </c>
      <c r="AA10" s="318">
        <v>0</v>
      </c>
      <c r="AB10" s="318">
        <v>0</v>
      </c>
      <c r="AC10" s="318">
        <v>0</v>
      </c>
      <c r="AD10" s="318">
        <v>0</v>
      </c>
      <c r="AE10" s="318">
        <v>0</v>
      </c>
    </row>
    <row r="11" spans="1:31">
      <c r="A11" s="304" t="s">
        <v>4248</v>
      </c>
      <c r="B11" s="317" t="s">
        <v>392</v>
      </c>
      <c r="C11" s="317" t="s">
        <v>392</v>
      </c>
      <c r="D11" s="317" t="s">
        <v>392</v>
      </c>
      <c r="E11" s="317" t="s">
        <v>392</v>
      </c>
      <c r="F11" s="317" t="s">
        <v>392</v>
      </c>
      <c r="G11" s="317" t="s">
        <v>392</v>
      </c>
      <c r="H11" s="317" t="s">
        <v>392</v>
      </c>
      <c r="I11" s="317" t="s">
        <v>392</v>
      </c>
      <c r="J11" s="317" t="s">
        <v>392</v>
      </c>
      <c r="K11" s="317" t="s">
        <v>392</v>
      </c>
      <c r="L11" s="317" t="s">
        <v>392</v>
      </c>
      <c r="M11" s="317" t="s">
        <v>392</v>
      </c>
      <c r="N11" s="318">
        <v>0.7</v>
      </c>
      <c r="O11" s="318">
        <v>331.72500000000014</v>
      </c>
      <c r="P11" s="318">
        <v>59.587699999999998</v>
      </c>
      <c r="Q11" s="318">
        <v>117.393</v>
      </c>
      <c r="R11" s="318">
        <v>189.221</v>
      </c>
      <c r="S11" s="318">
        <v>229.27599999999995</v>
      </c>
      <c r="T11" s="318">
        <v>264.71399999999994</v>
      </c>
      <c r="U11" s="318">
        <v>12.236800000000001</v>
      </c>
      <c r="V11" s="318">
        <v>11.158225</v>
      </c>
      <c r="W11" s="318">
        <v>255.626</v>
      </c>
      <c r="X11" s="318">
        <v>278.60000000000002</v>
      </c>
      <c r="Y11" s="318">
        <v>393.76499999999999</v>
      </c>
      <c r="Z11" s="318">
        <v>192.56299999999999</v>
      </c>
      <c r="AA11" s="318">
        <v>187.93800000000005</v>
      </c>
      <c r="AB11" s="318">
        <v>87.642999999999986</v>
      </c>
      <c r="AC11" s="318">
        <v>127.224</v>
      </c>
      <c r="AD11" s="318">
        <v>260.07249999999999</v>
      </c>
      <c r="AE11" s="307">
        <v>424.47120000000001</v>
      </c>
    </row>
    <row r="12" spans="1:31">
      <c r="A12" s="306" t="s">
        <v>4249</v>
      </c>
      <c r="B12" s="317" t="s">
        <v>392</v>
      </c>
      <c r="C12" s="317" t="s">
        <v>392</v>
      </c>
      <c r="D12" s="317" t="s">
        <v>392</v>
      </c>
      <c r="E12" s="317" t="s">
        <v>392</v>
      </c>
      <c r="F12" s="317" t="s">
        <v>392</v>
      </c>
      <c r="G12" s="317" t="s">
        <v>392</v>
      </c>
      <c r="H12" s="317" t="s">
        <v>392</v>
      </c>
      <c r="I12" s="317" t="s">
        <v>392</v>
      </c>
      <c r="J12" s="317" t="s">
        <v>392</v>
      </c>
      <c r="K12" s="317" t="s">
        <v>392</v>
      </c>
      <c r="L12" s="317" t="s">
        <v>392</v>
      </c>
      <c r="M12" s="317" t="s">
        <v>392</v>
      </c>
      <c r="N12" s="318">
        <v>0</v>
      </c>
      <c r="O12" s="318">
        <v>0</v>
      </c>
      <c r="P12" s="318">
        <v>0</v>
      </c>
      <c r="Q12" s="318">
        <v>0</v>
      </c>
      <c r="R12" s="318">
        <v>0</v>
      </c>
      <c r="S12" s="318">
        <v>0</v>
      </c>
      <c r="T12" s="318">
        <v>2.9999999999999997E-4</v>
      </c>
      <c r="U12" s="318">
        <v>0</v>
      </c>
      <c r="V12" s="318">
        <v>0</v>
      </c>
      <c r="W12" s="318">
        <v>0</v>
      </c>
      <c r="X12" s="318">
        <v>0</v>
      </c>
      <c r="Y12" s="318">
        <v>0</v>
      </c>
      <c r="Z12" s="318">
        <v>0</v>
      </c>
      <c r="AA12" s="318">
        <v>0</v>
      </c>
      <c r="AB12" s="318">
        <v>0</v>
      </c>
      <c r="AC12" s="318">
        <v>0</v>
      </c>
      <c r="AD12" s="3">
        <v>0</v>
      </c>
      <c r="AE12" s="318">
        <v>0</v>
      </c>
    </row>
    <row r="13" spans="1:31">
      <c r="A13" s="489" t="s">
        <v>4146</v>
      </c>
      <c r="B13" s="490">
        <f t="shared" ref="B13:AD13" si="0">SUM(B7:B12)</f>
        <v>0</v>
      </c>
      <c r="C13" s="490">
        <f t="shared" si="0"/>
        <v>0</v>
      </c>
      <c r="D13" s="490">
        <f t="shared" si="0"/>
        <v>0</v>
      </c>
      <c r="E13" s="490">
        <f t="shared" si="0"/>
        <v>0</v>
      </c>
      <c r="F13" s="490">
        <f t="shared" si="0"/>
        <v>0</v>
      </c>
      <c r="G13" s="490">
        <f t="shared" si="0"/>
        <v>0</v>
      </c>
      <c r="H13" s="490">
        <f t="shared" si="0"/>
        <v>0</v>
      </c>
      <c r="I13" s="490">
        <f t="shared" si="0"/>
        <v>0</v>
      </c>
      <c r="J13" s="490">
        <f t="shared" si="0"/>
        <v>0</v>
      </c>
      <c r="K13" s="490">
        <f t="shared" si="0"/>
        <v>0</v>
      </c>
      <c r="L13" s="490">
        <f t="shared" si="0"/>
        <v>0</v>
      </c>
      <c r="M13" s="490">
        <f t="shared" si="0"/>
        <v>0</v>
      </c>
      <c r="N13" s="490">
        <f t="shared" si="0"/>
        <v>5.2</v>
      </c>
      <c r="O13" s="490">
        <f t="shared" si="0"/>
        <v>553.16100000000006</v>
      </c>
      <c r="P13" s="490">
        <f t="shared" si="0"/>
        <v>400.66410000000002</v>
      </c>
      <c r="Q13" s="490">
        <f t="shared" si="0"/>
        <v>809.92020000000002</v>
      </c>
      <c r="R13" s="490">
        <f t="shared" si="0"/>
        <v>1257.8987</v>
      </c>
      <c r="S13" s="490">
        <f t="shared" si="0"/>
        <v>925.56299999999999</v>
      </c>
      <c r="T13" s="490">
        <f t="shared" si="0"/>
        <v>914.70140000000015</v>
      </c>
      <c r="U13" s="490">
        <f t="shared" si="0"/>
        <v>1172.1198000000002</v>
      </c>
      <c r="V13" s="490">
        <f t="shared" si="0"/>
        <v>785.37650599999995</v>
      </c>
      <c r="W13" s="490">
        <f t="shared" si="0"/>
        <v>807.13099999999997</v>
      </c>
      <c r="X13" s="490">
        <f t="shared" si="0"/>
        <v>1265.143</v>
      </c>
      <c r="Y13" s="490">
        <f t="shared" si="0"/>
        <v>1391.1189999999999</v>
      </c>
      <c r="Z13" s="490">
        <f t="shared" si="0"/>
        <v>1189.9670000000001</v>
      </c>
      <c r="AA13" s="490">
        <f t="shared" si="0"/>
        <v>689.28199999999993</v>
      </c>
      <c r="AB13" s="490">
        <f t="shared" si="0"/>
        <v>644.1182</v>
      </c>
      <c r="AC13" s="490">
        <f t="shared" si="0"/>
        <v>969.81400000000008</v>
      </c>
      <c r="AD13" s="490">
        <f t="shared" si="0"/>
        <v>926.29560000000015</v>
      </c>
      <c r="AE13" s="490">
        <f>SUM(AE7:AE12)</f>
        <v>1109.9472000000001</v>
      </c>
    </row>
    <row r="14" spans="1:31">
      <c r="A14" s="488" t="s">
        <v>433</v>
      </c>
      <c r="B14" s="318" t="s">
        <v>392</v>
      </c>
      <c r="C14" s="318" t="s">
        <v>392</v>
      </c>
      <c r="D14" s="318" t="s">
        <v>392</v>
      </c>
      <c r="E14" s="318" t="s">
        <v>392</v>
      </c>
      <c r="F14" s="318" t="s">
        <v>392</v>
      </c>
      <c r="G14" s="318" t="s">
        <v>392</v>
      </c>
      <c r="H14" s="318" t="s">
        <v>392</v>
      </c>
      <c r="I14" s="318" t="s">
        <v>392</v>
      </c>
      <c r="J14" s="318" t="s">
        <v>392</v>
      </c>
      <c r="K14" s="318" t="s">
        <v>392</v>
      </c>
      <c r="L14" s="318" t="s">
        <v>392</v>
      </c>
      <c r="M14" s="318" t="s">
        <v>392</v>
      </c>
      <c r="N14" s="318">
        <v>2.444E-3</v>
      </c>
      <c r="O14" s="318">
        <v>0.25998567</v>
      </c>
      <c r="P14" s="318">
        <v>0.188312127</v>
      </c>
      <c r="Q14" s="318">
        <v>0.26727366600000002</v>
      </c>
      <c r="R14" s="318">
        <v>0.41510657100000004</v>
      </c>
      <c r="S14" s="318">
        <v>0.30543578999999998</v>
      </c>
      <c r="T14" s="318">
        <v>0.30185146200000001</v>
      </c>
      <c r="U14" s="318">
        <v>0.30475114800000008</v>
      </c>
      <c r="V14" s="318">
        <v>0.20419789155999996</v>
      </c>
      <c r="W14" s="318">
        <v>0.20985405999999998</v>
      </c>
      <c r="X14" s="318">
        <v>0.32893718</v>
      </c>
      <c r="Y14" s="318">
        <v>0.36169093999999996</v>
      </c>
      <c r="Z14" s="318">
        <v>0.30939142000000003</v>
      </c>
      <c r="AA14" s="318">
        <v>0.13096357999999997</v>
      </c>
      <c r="AB14" s="318">
        <v>0.12238245800000001</v>
      </c>
      <c r="AC14" s="318">
        <v>0.18426466000000002</v>
      </c>
      <c r="AD14" s="516">
        <v>0.17598238900000007</v>
      </c>
      <c r="AE14" s="307">
        <v>0.21088996800000001</v>
      </c>
    </row>
    <row r="15" spans="1:31">
      <c r="A15" s="314" t="s">
        <v>435</v>
      </c>
      <c r="B15" s="319" t="s">
        <v>392</v>
      </c>
      <c r="C15" s="319" t="s">
        <v>392</v>
      </c>
      <c r="D15" s="319" t="s">
        <v>392</v>
      </c>
      <c r="E15" s="319" t="s">
        <v>392</v>
      </c>
      <c r="F15" s="319" t="s">
        <v>392</v>
      </c>
      <c r="G15" s="319" t="s">
        <v>392</v>
      </c>
      <c r="H15" s="319" t="s">
        <v>392</v>
      </c>
      <c r="I15" s="319" t="s">
        <v>392</v>
      </c>
      <c r="J15" s="319" t="s">
        <v>392</v>
      </c>
      <c r="K15" s="319" t="s">
        <v>392</v>
      </c>
      <c r="L15" s="319" t="s">
        <v>392</v>
      </c>
      <c r="M15" s="319" t="s">
        <v>392</v>
      </c>
      <c r="N15" s="319">
        <f>N17</f>
        <v>2.4020478999999999</v>
      </c>
      <c r="O15" s="319">
        <f t="shared" ref="O15:AE15" si="1">O17</f>
        <v>2.3792502999999998</v>
      </c>
      <c r="P15" s="319">
        <f t="shared" si="1"/>
        <v>2.3486539999999998</v>
      </c>
      <c r="Q15" s="319">
        <f t="shared" si="1"/>
        <v>2.3028844999999998</v>
      </c>
      <c r="R15" s="319">
        <f t="shared" si="1"/>
        <v>2.2749880999999998</v>
      </c>
      <c r="S15" s="319">
        <f t="shared" si="1"/>
        <v>2.2488234999999999</v>
      </c>
      <c r="T15" s="319">
        <f t="shared" si="1"/>
        <v>2.2286991999999999</v>
      </c>
      <c r="U15" s="319">
        <f t="shared" si="1"/>
        <v>2.1993831999999998</v>
      </c>
      <c r="V15" s="319">
        <f t="shared" si="1"/>
        <v>2.1368116000000001</v>
      </c>
      <c r="W15" s="319">
        <f t="shared" si="1"/>
        <v>2.1025486999999998</v>
      </c>
      <c r="X15" s="319">
        <f t="shared" si="1"/>
        <v>2.0803334999999996</v>
      </c>
      <c r="Y15" s="319">
        <f t="shared" si="1"/>
        <v>2.0604304</v>
      </c>
      <c r="Z15" s="319">
        <f t="shared" si="1"/>
        <v>2.0448833999999998</v>
      </c>
      <c r="AA15" s="319">
        <f t="shared" si="1"/>
        <v>2.0219905999999996</v>
      </c>
      <c r="AB15" s="319">
        <f t="shared" si="1"/>
        <v>1.9935327999999999</v>
      </c>
      <c r="AC15" s="319">
        <f t="shared" si="1"/>
        <v>1.9798820999999998</v>
      </c>
      <c r="AD15" s="319">
        <f t="shared" si="1"/>
        <v>1.9610107999999997</v>
      </c>
      <c r="AE15" s="319">
        <f t="shared" si="1"/>
        <v>1.9610114999999997</v>
      </c>
    </row>
    <row r="16" spans="1:31">
      <c r="A16" s="315" t="s">
        <v>433</v>
      </c>
      <c r="B16" s="320">
        <v>2.2026709599999994</v>
      </c>
      <c r="C16" s="320">
        <v>2.2052479049999998</v>
      </c>
      <c r="D16" s="320">
        <v>2.197887755</v>
      </c>
      <c r="E16" s="320">
        <v>2.1844211199999997</v>
      </c>
      <c r="F16" s="320">
        <v>2.1675796449999991</v>
      </c>
      <c r="G16" s="320">
        <v>1.5436955240000001</v>
      </c>
      <c r="H16" s="320">
        <v>1.5320815509999999</v>
      </c>
      <c r="I16" s="320">
        <v>1.5210854469999999</v>
      </c>
      <c r="J16" s="320">
        <v>1.5100432270000002</v>
      </c>
      <c r="K16" s="320">
        <v>1.4996555979999999</v>
      </c>
      <c r="L16" s="320">
        <v>1.2936762579999996</v>
      </c>
      <c r="M16" s="320">
        <v>1.2816703270000001</v>
      </c>
      <c r="N16" s="320">
        <v>1.2730853870000001</v>
      </c>
      <c r="O16" s="320">
        <v>0.25998567</v>
      </c>
      <c r="P16" s="320">
        <v>0.188312127</v>
      </c>
      <c r="Q16" s="320">
        <v>0.26727366600000002</v>
      </c>
      <c r="R16" s="320">
        <v>0.41510657100000004</v>
      </c>
      <c r="S16" s="320">
        <v>0.30543578999999998</v>
      </c>
      <c r="T16" s="320">
        <v>0.30185146200000001</v>
      </c>
      <c r="U16" s="320">
        <v>0.30475114800000008</v>
      </c>
      <c r="V16" s="320">
        <v>0.20419789155999996</v>
      </c>
      <c r="W16" s="320">
        <v>0.20985405999999998</v>
      </c>
      <c r="X16" s="320">
        <v>0.32893718</v>
      </c>
      <c r="Y16" s="320">
        <v>0.36169093999999996</v>
      </c>
      <c r="Z16" s="320">
        <v>0.30939142000000003</v>
      </c>
      <c r="AA16" s="320">
        <v>0.13096357999999997</v>
      </c>
      <c r="AB16" s="418">
        <v>0.12238245800000001</v>
      </c>
      <c r="AC16" s="419">
        <v>0.18426466000000002</v>
      </c>
      <c r="AD16" s="420">
        <f>AD14</f>
        <v>0.17598238900000007</v>
      </c>
      <c r="AE16" s="420">
        <f>AE14</f>
        <v>0.21088996800000001</v>
      </c>
    </row>
    <row r="17" spans="1:31">
      <c r="A17" s="3" t="s">
        <v>430</v>
      </c>
      <c r="B17" s="307">
        <v>2.5913775999999995</v>
      </c>
      <c r="C17" s="307">
        <v>2.5944092999999997</v>
      </c>
      <c r="D17" s="307">
        <v>2.5857502999999999</v>
      </c>
      <c r="E17" s="307">
        <v>2.5699071999999998</v>
      </c>
      <c r="F17" s="307">
        <v>2.5500936999999997</v>
      </c>
      <c r="G17" s="307">
        <v>2.5306484</v>
      </c>
      <c r="H17" s="307">
        <v>2.5116090999999998</v>
      </c>
      <c r="I17" s="307">
        <v>2.4935826999999997</v>
      </c>
      <c r="J17" s="307">
        <v>2.4754806999999999</v>
      </c>
      <c r="K17" s="307">
        <v>2.4584517999999997</v>
      </c>
      <c r="L17" s="307">
        <v>2.4408985999999997</v>
      </c>
      <c r="M17" s="307">
        <v>2.4182459000000001</v>
      </c>
      <c r="N17" s="515">
        <f t="shared" ref="N17" si="2">N18*0.7/1000000</f>
        <v>2.4020478999999999</v>
      </c>
      <c r="O17" s="515">
        <f t="shared" ref="O17" si="3">O18*0.7/1000000</f>
        <v>2.3792502999999998</v>
      </c>
      <c r="P17" s="515">
        <f t="shared" ref="P17" si="4">P18*0.7/1000000</f>
        <v>2.3486539999999998</v>
      </c>
      <c r="Q17" s="515">
        <f t="shared" ref="Q17" si="5">Q18*0.7/1000000</f>
        <v>2.3028844999999998</v>
      </c>
      <c r="R17" s="515">
        <f t="shared" ref="R17" si="6">R18*0.7/1000000</f>
        <v>2.2749880999999998</v>
      </c>
      <c r="S17" s="515">
        <f t="shared" ref="S17" si="7">S18*0.7/1000000</f>
        <v>2.2488234999999999</v>
      </c>
      <c r="T17" s="515">
        <f t="shared" ref="T17:Z17" si="8">T18*0.7/1000000</f>
        <v>2.2286991999999999</v>
      </c>
      <c r="U17" s="515">
        <f t="shared" si="8"/>
        <v>2.1993831999999998</v>
      </c>
      <c r="V17" s="515">
        <f t="shared" si="8"/>
        <v>2.1368116000000001</v>
      </c>
      <c r="W17" s="515">
        <f t="shared" si="8"/>
        <v>2.1025486999999998</v>
      </c>
      <c r="X17" s="515">
        <f t="shared" si="8"/>
        <v>2.0803334999999996</v>
      </c>
      <c r="Y17" s="515">
        <f t="shared" si="8"/>
        <v>2.0604304</v>
      </c>
      <c r="Z17" s="515">
        <f t="shared" si="8"/>
        <v>2.0448833999999998</v>
      </c>
      <c r="AA17" s="515">
        <f>AA18*0.7/1000000</f>
        <v>2.0219905999999996</v>
      </c>
      <c r="AB17" s="515">
        <f>AB18*0.7/1000000</f>
        <v>1.9935327999999999</v>
      </c>
      <c r="AC17" s="515">
        <f t="shared" ref="AC17:AE17" si="9">AC18*0.7/1000000</f>
        <v>1.9798820999999998</v>
      </c>
      <c r="AD17" s="515">
        <f t="shared" si="9"/>
        <v>1.9610107999999997</v>
      </c>
      <c r="AE17" s="603">
        <f t="shared" si="9"/>
        <v>1.9610114999999997</v>
      </c>
    </row>
    <row r="18" spans="1:31">
      <c r="A18" s="3" t="s">
        <v>4159</v>
      </c>
      <c r="B18" s="316">
        <v>3701968</v>
      </c>
      <c r="C18" s="316">
        <v>3706299</v>
      </c>
      <c r="D18" s="316">
        <v>3693929</v>
      </c>
      <c r="E18" s="316">
        <v>3671296</v>
      </c>
      <c r="F18" s="316">
        <v>3642991</v>
      </c>
      <c r="G18" s="316">
        <v>3615212</v>
      </c>
      <c r="H18" s="316">
        <v>3588013</v>
      </c>
      <c r="I18" s="316">
        <v>3562261</v>
      </c>
      <c r="J18" s="316">
        <v>3536401</v>
      </c>
      <c r="K18" s="316">
        <v>3512074</v>
      </c>
      <c r="L18" s="316">
        <v>3486998</v>
      </c>
      <c r="M18" s="316">
        <v>3454637</v>
      </c>
      <c r="N18" s="316">
        <v>3431497</v>
      </c>
      <c r="O18" s="316">
        <v>3398929</v>
      </c>
      <c r="P18" s="316">
        <v>3355220</v>
      </c>
      <c r="Q18" s="316">
        <v>3289835</v>
      </c>
      <c r="R18" s="316">
        <v>3249983</v>
      </c>
      <c r="S18" s="316">
        <v>3212605</v>
      </c>
      <c r="T18" s="316">
        <v>3183856</v>
      </c>
      <c r="U18" s="316">
        <v>3141976</v>
      </c>
      <c r="V18" s="316">
        <v>3052588</v>
      </c>
      <c r="W18" s="316">
        <v>3003641</v>
      </c>
      <c r="X18" s="316">
        <v>2971905</v>
      </c>
      <c r="Y18" s="316">
        <v>2943472</v>
      </c>
      <c r="Z18" s="316">
        <v>2921262</v>
      </c>
      <c r="AA18" s="316">
        <v>2888558</v>
      </c>
      <c r="AB18" s="199">
        <v>2847904</v>
      </c>
      <c r="AC18" s="199">
        <v>2828403</v>
      </c>
      <c r="AD18" s="402">
        <v>2801444</v>
      </c>
      <c r="AE18" s="316">
        <v>2801445</v>
      </c>
    </row>
    <row r="19" spans="1:31">
      <c r="A19" s="3" t="s">
        <v>431</v>
      </c>
      <c r="B19" s="307">
        <f>IFERROR(B17/B18*10^6,0)</f>
        <v>0.69999999999999984</v>
      </c>
      <c r="C19" s="307">
        <f t="shared" ref="C19:AE19" si="10">IFERROR(C17/C18*10^6,0)</f>
        <v>0.7</v>
      </c>
      <c r="D19" s="307">
        <f t="shared" si="10"/>
        <v>0.7</v>
      </c>
      <c r="E19" s="307">
        <f t="shared" si="10"/>
        <v>0.7</v>
      </c>
      <c r="F19" s="307">
        <f t="shared" si="10"/>
        <v>0.69999999999999984</v>
      </c>
      <c r="G19" s="307">
        <f t="shared" si="10"/>
        <v>0.7</v>
      </c>
      <c r="H19" s="307">
        <f t="shared" si="10"/>
        <v>0.7</v>
      </c>
      <c r="I19" s="307">
        <f t="shared" si="10"/>
        <v>0.7</v>
      </c>
      <c r="J19" s="307">
        <f t="shared" si="10"/>
        <v>0.7</v>
      </c>
      <c r="K19" s="307">
        <f t="shared" si="10"/>
        <v>0.7</v>
      </c>
      <c r="L19" s="307">
        <f t="shared" si="10"/>
        <v>0.69999999999999984</v>
      </c>
      <c r="M19" s="307">
        <f t="shared" si="10"/>
        <v>0.7</v>
      </c>
      <c r="N19" s="307">
        <f t="shared" si="10"/>
        <v>0.7</v>
      </c>
      <c r="O19" s="307">
        <f t="shared" si="10"/>
        <v>0.7</v>
      </c>
      <c r="P19" s="307">
        <f t="shared" si="10"/>
        <v>0.7</v>
      </c>
      <c r="Q19" s="307">
        <f t="shared" si="10"/>
        <v>0.7</v>
      </c>
      <c r="R19" s="307">
        <f t="shared" si="10"/>
        <v>0.7</v>
      </c>
      <c r="S19" s="307">
        <f t="shared" si="10"/>
        <v>0.7</v>
      </c>
      <c r="T19" s="307">
        <f t="shared" si="10"/>
        <v>0.7</v>
      </c>
      <c r="U19" s="307">
        <f t="shared" si="10"/>
        <v>0.7</v>
      </c>
      <c r="V19" s="307">
        <f t="shared" si="10"/>
        <v>0.70000000000000007</v>
      </c>
      <c r="W19" s="307">
        <f t="shared" si="10"/>
        <v>0.7</v>
      </c>
      <c r="X19" s="307">
        <f t="shared" si="10"/>
        <v>0.69999999999999984</v>
      </c>
      <c r="Y19" s="307">
        <f t="shared" si="10"/>
        <v>0.7</v>
      </c>
      <c r="Z19" s="307">
        <f t="shared" si="10"/>
        <v>0.7</v>
      </c>
      <c r="AA19" s="307">
        <f>IFERROR(AA17/AA18*10^6,0)</f>
        <v>0.69999999999999984</v>
      </c>
      <c r="AB19" s="307">
        <f t="shared" si="10"/>
        <v>0.7</v>
      </c>
      <c r="AC19" s="307">
        <f t="shared" si="10"/>
        <v>0.69999999999999984</v>
      </c>
      <c r="AD19" s="307">
        <f t="shared" si="10"/>
        <v>0.69999999999999984</v>
      </c>
      <c r="AE19" s="307">
        <f t="shared" si="10"/>
        <v>0.69999999999999984</v>
      </c>
    </row>
    <row r="20" spans="1:31">
      <c r="A20" s="484" t="s">
        <v>432</v>
      </c>
      <c r="B20" s="314">
        <f>IFERROR(B16/B18*10^6,0)</f>
        <v>0.59499999999999986</v>
      </c>
      <c r="C20" s="314">
        <f t="shared" ref="C20:AE20" si="11">IFERROR(C16/C18*10^6,0)</f>
        <v>0.59499999999999986</v>
      </c>
      <c r="D20" s="314">
        <f t="shared" si="11"/>
        <v>0.59499999999999997</v>
      </c>
      <c r="E20" s="314">
        <f t="shared" si="11"/>
        <v>0.59499999999999986</v>
      </c>
      <c r="F20" s="314">
        <f t="shared" si="11"/>
        <v>0.59499999999999986</v>
      </c>
      <c r="G20" s="314">
        <f t="shared" si="11"/>
        <v>0.42700000000000005</v>
      </c>
      <c r="H20" s="314">
        <f t="shared" si="11"/>
        <v>0.42699999999999994</v>
      </c>
      <c r="I20" s="314">
        <f t="shared" si="11"/>
        <v>0.42699999999999999</v>
      </c>
      <c r="J20" s="314">
        <f t="shared" si="11"/>
        <v>0.42700000000000005</v>
      </c>
      <c r="K20" s="314">
        <f t="shared" si="11"/>
        <v>0.42699999999999999</v>
      </c>
      <c r="L20" s="314">
        <f t="shared" si="11"/>
        <v>0.37099999999999994</v>
      </c>
      <c r="M20" s="314">
        <f t="shared" si="11"/>
        <v>0.37100000000000005</v>
      </c>
      <c r="N20" s="314">
        <f t="shared" si="11"/>
        <v>0.37100000000000005</v>
      </c>
      <c r="O20" s="314">
        <f t="shared" si="11"/>
        <v>7.6490468026840217E-2</v>
      </c>
      <c r="P20" s="314">
        <f t="shared" si="11"/>
        <v>5.6125120558413455E-2</v>
      </c>
      <c r="Q20" s="314">
        <f t="shared" si="11"/>
        <v>8.1242270812973902E-2</v>
      </c>
      <c r="R20" s="314">
        <f t="shared" si="11"/>
        <v>0.12772576687324211</v>
      </c>
      <c r="S20" s="314">
        <f t="shared" si="11"/>
        <v>9.5074181232986943E-2</v>
      </c>
      <c r="T20" s="314">
        <f t="shared" si="11"/>
        <v>9.4806882597705436E-2</v>
      </c>
      <c r="U20" s="314">
        <f t="shared" si="11"/>
        <v>9.6993467804973713E-2</v>
      </c>
      <c r="V20" s="314">
        <f t="shared" si="11"/>
        <v>6.6893367712904578E-2</v>
      </c>
      <c r="W20" s="314">
        <f t="shared" si="11"/>
        <v>6.9866558620021502E-2</v>
      </c>
      <c r="X20" s="314">
        <f t="shared" si="11"/>
        <v>0.11068226608858628</v>
      </c>
      <c r="Y20" s="314">
        <f t="shared" si="11"/>
        <v>0.12287901498638341</v>
      </c>
      <c r="Z20" s="314">
        <f t="shared" si="11"/>
        <v>0.10591019223883377</v>
      </c>
      <c r="AA20" s="314">
        <f t="shared" si="11"/>
        <v>4.5338739952599169E-2</v>
      </c>
      <c r="AB20" s="314">
        <f t="shared" si="11"/>
        <v>4.2972817201703435E-2</v>
      </c>
      <c r="AC20" s="314">
        <f t="shared" si="11"/>
        <v>6.5147950981525635E-2</v>
      </c>
      <c r="AD20" s="314">
        <f t="shared" si="11"/>
        <v>6.2818456838687503E-2</v>
      </c>
      <c r="AE20" s="314">
        <f t="shared" si="11"/>
        <v>7.5278996375085006E-2</v>
      </c>
    </row>
    <row r="21" spans="1:31">
      <c r="A21" s="312"/>
    </row>
    <row r="22" spans="1:31">
      <c r="A22" s="312"/>
      <c r="AB22" s="199"/>
      <c r="AC22" s="199"/>
    </row>
    <row r="23" spans="1:31" ht="18">
      <c r="A23" s="485" t="s">
        <v>4250</v>
      </c>
      <c r="B23" s="68">
        <v>1990</v>
      </c>
      <c r="C23" s="68">
        <v>1995</v>
      </c>
      <c r="D23" s="68">
        <v>2000</v>
      </c>
      <c r="E23" s="68">
        <v>2005</v>
      </c>
      <c r="F23" s="68">
        <v>2010</v>
      </c>
      <c r="G23" s="68">
        <v>2015</v>
      </c>
      <c r="H23" s="68">
        <v>2020</v>
      </c>
    </row>
    <row r="24" spans="1:31">
      <c r="A24" s="313" t="s">
        <v>4251</v>
      </c>
    </row>
    <row r="25" spans="1:31">
      <c r="A25" s="304" t="s">
        <v>4252</v>
      </c>
      <c r="B25" s="487">
        <v>0.25</v>
      </c>
      <c r="C25" s="487">
        <v>0.25</v>
      </c>
      <c r="D25" s="487">
        <v>0.25</v>
      </c>
      <c r="E25" s="487">
        <v>0.25</v>
      </c>
      <c r="F25" s="487">
        <v>0.25</v>
      </c>
      <c r="G25" s="487">
        <v>0.25</v>
      </c>
      <c r="H25" s="487">
        <v>0.25</v>
      </c>
    </row>
    <row r="26" spans="1:31">
      <c r="A26" s="486" t="s">
        <v>4253</v>
      </c>
      <c r="B26" s="484">
        <v>0.95</v>
      </c>
      <c r="C26" s="484">
        <v>0.95</v>
      </c>
      <c r="D26" s="484">
        <v>0.95</v>
      </c>
      <c r="E26" s="484">
        <v>0.95</v>
      </c>
      <c r="F26" s="484">
        <v>0.95</v>
      </c>
      <c r="G26" s="484">
        <v>0.95</v>
      </c>
      <c r="H26" s="484">
        <v>0.95</v>
      </c>
    </row>
    <row r="27" spans="1:31">
      <c r="A27" s="312" t="s">
        <v>4254</v>
      </c>
    </row>
    <row r="28" spans="1:31">
      <c r="A28" s="304" t="s">
        <v>4252</v>
      </c>
      <c r="B28" s="3">
        <v>100</v>
      </c>
      <c r="C28" s="3">
        <v>80</v>
      </c>
      <c r="D28" s="3">
        <v>60</v>
      </c>
      <c r="E28" s="3">
        <v>40</v>
      </c>
      <c r="F28" s="3">
        <v>20</v>
      </c>
      <c r="G28" s="3">
        <v>10</v>
      </c>
      <c r="H28" s="3">
        <v>0</v>
      </c>
    </row>
    <row r="29" spans="1:31">
      <c r="A29" s="486" t="s">
        <v>4253</v>
      </c>
      <c r="B29" s="484">
        <v>0</v>
      </c>
      <c r="C29" s="484">
        <v>20</v>
      </c>
      <c r="D29" s="484">
        <v>40</v>
      </c>
      <c r="E29" s="484">
        <v>60</v>
      </c>
      <c r="F29" s="484">
        <v>80</v>
      </c>
      <c r="G29" s="484">
        <v>90</v>
      </c>
      <c r="H29" s="484">
        <v>100</v>
      </c>
    </row>
    <row r="31" spans="1:31">
      <c r="B31" s="308"/>
      <c r="C31" s="308"/>
      <c r="D31" s="308"/>
      <c r="E31" s="308"/>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8"/>
      <c r="AD31" s="308"/>
      <c r="AE31" s="308"/>
    </row>
    <row r="32" spans="1:31" ht="18">
      <c r="A32" s="491" t="s">
        <v>4220</v>
      </c>
      <c r="B32" s="68">
        <v>1990</v>
      </c>
      <c r="C32" s="68">
        <v>1995</v>
      </c>
      <c r="D32" s="68">
        <v>2000</v>
      </c>
      <c r="E32" s="68">
        <v>2005</v>
      </c>
      <c r="F32" s="68">
        <v>2010</v>
      </c>
      <c r="G32" s="68">
        <v>2015</v>
      </c>
      <c r="H32" s="68">
        <v>2016</v>
      </c>
      <c r="I32" s="68">
        <v>2017</v>
      </c>
      <c r="J32" s="68">
        <v>2020</v>
      </c>
      <c r="K32" s="68">
        <v>2025</v>
      </c>
      <c r="L32" s="307"/>
      <c r="M32" s="307"/>
      <c r="N32" s="307"/>
      <c r="O32" s="307"/>
      <c r="P32" s="307"/>
      <c r="Q32" s="307"/>
      <c r="R32" s="307"/>
      <c r="S32" s="307"/>
      <c r="T32" s="307"/>
      <c r="U32" s="307"/>
      <c r="V32" s="307"/>
      <c r="W32" s="307"/>
      <c r="X32" s="307"/>
      <c r="Y32" s="307"/>
      <c r="Z32" s="307"/>
      <c r="AA32" s="307"/>
      <c r="AB32" s="307"/>
    </row>
    <row r="33" spans="1:31">
      <c r="A33" s="3" t="s">
        <v>3661</v>
      </c>
      <c r="B33" s="311">
        <v>2.2026709599999994</v>
      </c>
      <c r="C33" s="309">
        <v>1.5436955240000001</v>
      </c>
      <c r="D33" s="309">
        <v>1.2936762579999996</v>
      </c>
      <c r="E33" s="309">
        <v>0.26727366600000002</v>
      </c>
      <c r="F33" s="309">
        <v>0.20985405999999998</v>
      </c>
      <c r="G33" s="309">
        <v>0.13096358</v>
      </c>
      <c r="H33" s="493">
        <f>+AB16</f>
        <v>0.12238245800000001</v>
      </c>
      <c r="I33" s="493">
        <f>+AC16</f>
        <v>0.18426466000000002</v>
      </c>
      <c r="J33" s="493" t="s">
        <v>392</v>
      </c>
      <c r="K33" s="493" t="s">
        <v>392</v>
      </c>
      <c r="L33" s="307"/>
      <c r="M33" s="307"/>
      <c r="N33" s="307"/>
      <c r="O33" s="307"/>
      <c r="P33" s="307"/>
      <c r="Q33" s="307"/>
      <c r="R33" s="307"/>
      <c r="S33" s="307"/>
      <c r="T33" s="307"/>
      <c r="U33" s="307"/>
      <c r="V33" s="307"/>
      <c r="W33" s="307"/>
      <c r="X33" s="307"/>
      <c r="Y33" s="307"/>
      <c r="Z33" s="307"/>
      <c r="AA33" s="307"/>
      <c r="AB33" s="307"/>
    </row>
    <row r="34" spans="1:31">
      <c r="A34" s="3" t="s">
        <v>3662</v>
      </c>
      <c r="B34" s="311">
        <v>2.2000000000000002</v>
      </c>
      <c r="C34" s="309">
        <v>1.1000000000000001</v>
      </c>
      <c r="D34" s="309">
        <v>1.25</v>
      </c>
      <c r="E34" s="309">
        <v>1.6</v>
      </c>
      <c r="F34" s="309">
        <v>1.55</v>
      </c>
      <c r="G34" s="309">
        <v>1.4</v>
      </c>
      <c r="H34" s="493" t="s">
        <v>392</v>
      </c>
      <c r="I34" s="493" t="s">
        <v>392</v>
      </c>
      <c r="J34" s="493">
        <v>0.9</v>
      </c>
      <c r="K34" s="493">
        <v>0.5</v>
      </c>
      <c r="L34" s="307"/>
      <c r="M34" s="307"/>
      <c r="N34" s="307"/>
      <c r="O34" s="307"/>
      <c r="P34" s="307"/>
      <c r="Q34" s="307"/>
      <c r="R34" s="307"/>
      <c r="S34" s="307"/>
      <c r="T34" s="307"/>
      <c r="U34" s="307"/>
      <c r="V34" s="307"/>
      <c r="W34" s="307"/>
      <c r="X34" s="307"/>
      <c r="Y34" s="307"/>
      <c r="Z34" s="307"/>
      <c r="AA34" s="307"/>
      <c r="AB34" s="307"/>
    </row>
    <row r="35" spans="1:31">
      <c r="A35" s="484" t="s">
        <v>434</v>
      </c>
      <c r="B35" s="492">
        <v>2.5913775999999995</v>
      </c>
      <c r="C35" s="492">
        <v>2.5306484</v>
      </c>
      <c r="D35" s="492">
        <v>2.4408985999999997</v>
      </c>
      <c r="E35" s="492">
        <v>2.3028844999999998</v>
      </c>
      <c r="F35" s="492">
        <v>2.1368116000000001</v>
      </c>
      <c r="G35" s="492">
        <v>2.0219906000000001</v>
      </c>
      <c r="H35" s="494" t="s">
        <v>392</v>
      </c>
      <c r="I35" s="494" t="s">
        <v>392</v>
      </c>
      <c r="J35" s="494" t="s">
        <v>392</v>
      </c>
      <c r="K35" s="494" t="s">
        <v>392</v>
      </c>
      <c r="L35" s="307"/>
      <c r="M35" s="307"/>
      <c r="N35" s="307"/>
      <c r="O35" s="307"/>
      <c r="P35" s="307"/>
      <c r="Q35" s="307"/>
      <c r="R35" s="307"/>
      <c r="S35" s="307"/>
      <c r="T35" s="307"/>
      <c r="U35" s="307"/>
      <c r="V35" s="307"/>
      <c r="W35" s="307"/>
      <c r="X35" s="307"/>
      <c r="Y35" s="307"/>
      <c r="Z35" s="307"/>
      <c r="AA35" s="307"/>
      <c r="AB35" s="307"/>
    </row>
    <row r="36" spans="1:31">
      <c r="A36" s="307"/>
      <c r="B36" s="307"/>
      <c r="C36" s="307"/>
      <c r="D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row>
    <row r="37" spans="1:31">
      <c r="A37" s="307"/>
      <c r="B37" s="307"/>
      <c r="C37" s="307"/>
      <c r="D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row>
  </sheetData>
  <conditionalFormatting sqref="A38:XFD1048576 A36:D37 I36:XFD37 A21:A24 A27 B28:XFD30 C21:XFD21 J23:XFD27 B25:H26 B23:H23 C22:AA22 AD22:XFD22 A18:AA18 AD18 A31:XFD35 A19:AD20 A13:AD17 A1:XFD4 A30 AD11 A11:AC12 A5:AD9 AF5:XFD9 AF11:XFD20">
    <cfRule type="cellIs" dxfId="75" priority="10" operator="equal">
      <formula>"N/A"</formula>
    </cfRule>
  </conditionalFormatting>
  <conditionalFormatting sqref="AB22:AC22">
    <cfRule type="cellIs" dxfId="74" priority="8" operator="equal">
      <formula>"N/A"</formula>
    </cfRule>
  </conditionalFormatting>
  <conditionalFormatting sqref="AB18:AC18">
    <cfRule type="cellIs" dxfId="73" priority="7" operator="equal">
      <formula>"N/A"</formula>
    </cfRule>
  </conditionalFormatting>
  <conditionalFormatting sqref="B21:AE35 B7:AD9 AD11 B11:AC12 B13:AD20">
    <cfRule type="cellIs" dxfId="72" priority="6" operator="equal">
      <formula>0</formula>
    </cfRule>
  </conditionalFormatting>
  <conditionalFormatting sqref="B10:AD10 AF10:XFD10">
    <cfRule type="cellIs" dxfId="71" priority="5" operator="equal">
      <formula>"N/A"</formula>
    </cfRule>
  </conditionalFormatting>
  <conditionalFormatting sqref="B10:AD10">
    <cfRule type="cellIs" dxfId="70" priority="4" operator="equal">
      <formula>0</formula>
    </cfRule>
  </conditionalFormatting>
  <conditionalFormatting sqref="A10">
    <cfRule type="cellIs" dxfId="69" priority="3" operator="equal">
      <formula>"N/A"</formula>
    </cfRule>
  </conditionalFormatting>
  <conditionalFormatting sqref="AE5:AE20">
    <cfRule type="cellIs" dxfId="68" priority="2" operator="equal">
      <formula>"N/A"</formula>
    </cfRule>
  </conditionalFormatting>
  <conditionalFormatting sqref="AE15:AE20 AE12:AE13 AE9:AE10">
    <cfRule type="cellIs" dxfId="67" priority="1" operator="equal">
      <formula>0</formula>
    </cfRule>
  </conditionalFormatting>
  <pageMargins left="0.7" right="0.7" top="0.75" bottom="0.75" header="0.3" footer="0.3"/>
  <pageSetup paperSize="9" orientation="portrait" r:id="rId1"/>
  <ignoredErrors>
    <ignoredError sqref="N13:AC13" formulaRange="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sheetPr>
  <dimension ref="A1:W63"/>
  <sheetViews>
    <sheetView topLeftCell="K1" zoomScale="70" zoomScaleNormal="70" workbookViewId="0">
      <pane ySplit="7" topLeftCell="A8" activePane="bottomLeft" state="frozen"/>
      <selection activeCell="D17" sqref="D17"/>
      <selection pane="bottomLeft" activeCell="V24" sqref="V24"/>
    </sheetView>
  </sheetViews>
  <sheetFormatPr defaultColWidth="8.88671875" defaultRowHeight="14.4"/>
  <cols>
    <col min="1" max="1" width="8.44140625" style="19" customWidth="1"/>
    <col min="2" max="2" width="9.33203125" style="19" bestFit="1" customWidth="1"/>
    <col min="3" max="3" width="11.5546875" style="19" bestFit="1" customWidth="1"/>
    <col min="4" max="4" width="5.6640625" style="19" customWidth="1"/>
    <col min="5" max="5" width="39.88671875" style="19" customWidth="1"/>
    <col min="6" max="6" width="12.6640625" style="19" bestFit="1" customWidth="1"/>
    <col min="7" max="7" width="28" style="19" bestFit="1" customWidth="1"/>
    <col min="8" max="22" width="9.6640625" style="19" bestFit="1" customWidth="1"/>
    <col min="23" max="23" width="10.33203125" style="19" bestFit="1" customWidth="1"/>
    <col min="24" max="25" width="11" style="19" bestFit="1" customWidth="1"/>
    <col min="26" max="27" width="10.88671875" style="19" bestFit="1" customWidth="1"/>
    <col min="28" max="28" width="11" style="19" bestFit="1" customWidth="1"/>
    <col min="29" max="29" width="10.33203125" style="19" bestFit="1" customWidth="1"/>
    <col min="30" max="30" width="11" style="19" bestFit="1" customWidth="1"/>
    <col min="31" max="16384" width="8.88671875" style="19"/>
  </cols>
  <sheetData>
    <row r="1" spans="1:23" ht="18">
      <c r="A1" s="482" t="s">
        <v>4243</v>
      </c>
    </row>
    <row r="2" spans="1:23">
      <c r="A2" s="18" t="s">
        <v>287</v>
      </c>
      <c r="B2" s="570" t="s">
        <v>4225</v>
      </c>
      <c r="E2" s="571" t="s">
        <v>4229</v>
      </c>
      <c r="F2" s="256">
        <v>20</v>
      </c>
      <c r="G2" s="19" t="s">
        <v>268</v>
      </c>
    </row>
    <row r="3" spans="1:23">
      <c r="A3" s="18" t="s">
        <v>288</v>
      </c>
      <c r="B3" s="570" t="s">
        <v>4226</v>
      </c>
      <c r="E3" s="571" t="s">
        <v>4221</v>
      </c>
      <c r="F3" s="256">
        <v>400</v>
      </c>
      <c r="G3" s="19" t="s">
        <v>397</v>
      </c>
    </row>
    <row r="4" spans="1:23">
      <c r="A4" s="18" t="s">
        <v>286</v>
      </c>
      <c r="B4" s="570" t="s">
        <v>4227</v>
      </c>
      <c r="E4" s="571" t="s">
        <v>4230</v>
      </c>
      <c r="F4" s="256">
        <v>0.7</v>
      </c>
      <c r="G4" s="19" t="s">
        <v>397</v>
      </c>
      <c r="V4" s="300"/>
    </row>
    <row r="5" spans="1:23">
      <c r="A5" s="18" t="s">
        <v>289</v>
      </c>
      <c r="B5" s="570" t="s">
        <v>4228</v>
      </c>
      <c r="E5" s="18" t="s">
        <v>285</v>
      </c>
      <c r="F5" s="256">
        <v>40</v>
      </c>
      <c r="G5" s="19" t="s">
        <v>397</v>
      </c>
      <c r="V5" s="498"/>
    </row>
    <row r="6" spans="1:23" ht="21">
      <c r="A6" s="20" t="s">
        <v>4232</v>
      </c>
      <c r="E6" s="572" t="s">
        <v>4231</v>
      </c>
      <c r="F6" s="257">
        <v>177</v>
      </c>
      <c r="G6" s="23" t="s">
        <v>398</v>
      </c>
    </row>
    <row r="7" spans="1:23" ht="13.2" customHeight="1">
      <c r="A7" s="9" t="s">
        <v>64</v>
      </c>
      <c r="B7" s="9" t="s">
        <v>283</v>
      </c>
      <c r="C7" s="9" t="s">
        <v>284</v>
      </c>
      <c r="E7" s="9"/>
      <c r="F7" s="9" t="s">
        <v>393</v>
      </c>
      <c r="G7" s="310">
        <v>2003</v>
      </c>
      <c r="H7" s="310">
        <v>2004</v>
      </c>
      <c r="I7" s="310">
        <v>2005</v>
      </c>
      <c r="J7" s="310">
        <v>2006</v>
      </c>
      <c r="K7" s="310">
        <v>2007</v>
      </c>
      <c r="L7" s="310">
        <v>2008</v>
      </c>
      <c r="M7" s="310">
        <v>2009</v>
      </c>
      <c r="N7" s="310">
        <v>2010</v>
      </c>
      <c r="O7" s="310">
        <v>2011</v>
      </c>
      <c r="P7" s="310">
        <v>2012</v>
      </c>
      <c r="Q7" s="310">
        <v>2013</v>
      </c>
      <c r="R7" s="310">
        <v>2014</v>
      </c>
      <c r="S7" s="310">
        <v>2015</v>
      </c>
      <c r="T7" s="310">
        <v>2016</v>
      </c>
      <c r="U7" s="310">
        <v>2017</v>
      </c>
      <c r="V7" s="310">
        <v>2018</v>
      </c>
      <c r="W7" s="310">
        <v>2019</v>
      </c>
    </row>
    <row r="8" spans="1:23" ht="16.2" customHeight="1">
      <c r="A8" s="19">
        <v>2002</v>
      </c>
      <c r="B8" s="495" t="s">
        <v>286</v>
      </c>
      <c r="C8" s="22">
        <v>0</v>
      </c>
      <c r="E8" s="565" t="s">
        <v>4233</v>
      </c>
      <c r="F8" s="19" t="s">
        <v>394</v>
      </c>
      <c r="G8" s="397">
        <f t="shared" ref="G8:W8" si="0">+SUMIFS($C:$C,$A:$A,G$7)-SUMIFS($C:$C,$A:$A,G$7,$B:$B,$A$5)</f>
        <v>300.42800000000005</v>
      </c>
      <c r="H8" s="397">
        <f t="shared" si="0"/>
        <v>93.007000000000005</v>
      </c>
      <c r="I8" s="397">
        <f t="shared" si="0"/>
        <v>182.93599999999998</v>
      </c>
      <c r="J8" s="397">
        <f t="shared" si="0"/>
        <v>174.94600000000003</v>
      </c>
      <c r="K8" s="397">
        <f t="shared" si="0"/>
        <v>0</v>
      </c>
      <c r="L8" s="397">
        <f t="shared" si="0"/>
        <v>0</v>
      </c>
      <c r="M8" s="397">
        <f t="shared" si="0"/>
        <v>0</v>
      </c>
      <c r="N8" s="397">
        <f t="shared" si="0"/>
        <v>0</v>
      </c>
      <c r="O8" s="397">
        <f t="shared" si="0"/>
        <v>0</v>
      </c>
      <c r="P8" s="397">
        <f t="shared" si="0"/>
        <v>0</v>
      </c>
      <c r="Q8" s="397">
        <f t="shared" si="0"/>
        <v>0</v>
      </c>
      <c r="R8" s="397">
        <f t="shared" si="0"/>
        <v>0</v>
      </c>
      <c r="S8" s="397">
        <f t="shared" si="0"/>
        <v>0</v>
      </c>
      <c r="T8" s="397">
        <f t="shared" si="0"/>
        <v>0</v>
      </c>
      <c r="U8" s="397">
        <f t="shared" si="0"/>
        <v>0</v>
      </c>
      <c r="V8" s="397">
        <f t="shared" si="0"/>
        <v>0</v>
      </c>
      <c r="W8" s="397">
        <f t="shared" si="0"/>
        <v>0</v>
      </c>
    </row>
    <row r="9" spans="1:23" ht="16.2" customHeight="1">
      <c r="A9" s="19">
        <v>2002</v>
      </c>
      <c r="B9" s="495" t="s">
        <v>287</v>
      </c>
      <c r="C9" s="22">
        <v>0</v>
      </c>
      <c r="E9" s="241" t="s">
        <v>4233</v>
      </c>
      <c r="F9" s="241" t="s">
        <v>9</v>
      </c>
      <c r="G9" s="509">
        <f>G8*1000</f>
        <v>300428.00000000006</v>
      </c>
      <c r="H9" s="509">
        <f t="shared" ref="H9:W9" si="1">H8*1000</f>
        <v>93007</v>
      </c>
      <c r="I9" s="509">
        <f t="shared" si="1"/>
        <v>182935.99999999997</v>
      </c>
      <c r="J9" s="509">
        <f t="shared" si="1"/>
        <v>174946.00000000003</v>
      </c>
      <c r="K9" s="509">
        <f t="shared" si="1"/>
        <v>0</v>
      </c>
      <c r="L9" s="509">
        <f t="shared" si="1"/>
        <v>0</v>
      </c>
      <c r="M9" s="509">
        <f t="shared" si="1"/>
        <v>0</v>
      </c>
      <c r="N9" s="509">
        <f t="shared" si="1"/>
        <v>0</v>
      </c>
      <c r="O9" s="509">
        <f t="shared" si="1"/>
        <v>0</v>
      </c>
      <c r="P9" s="509">
        <f t="shared" si="1"/>
        <v>0</v>
      </c>
      <c r="Q9" s="509">
        <f t="shared" si="1"/>
        <v>0</v>
      </c>
      <c r="R9" s="509">
        <f t="shared" si="1"/>
        <v>0</v>
      </c>
      <c r="S9" s="509">
        <f t="shared" si="1"/>
        <v>0</v>
      </c>
      <c r="T9" s="509">
        <f t="shared" si="1"/>
        <v>0</v>
      </c>
      <c r="U9" s="509">
        <f t="shared" si="1"/>
        <v>0</v>
      </c>
      <c r="V9" s="509">
        <f t="shared" si="1"/>
        <v>0</v>
      </c>
      <c r="W9" s="509">
        <f t="shared" si="1"/>
        <v>0</v>
      </c>
    </row>
    <row r="10" spans="1:23" ht="16.2" customHeight="1">
      <c r="A10" s="19">
        <v>2002</v>
      </c>
      <c r="B10" s="495" t="s">
        <v>286</v>
      </c>
      <c r="C10" s="22">
        <v>0</v>
      </c>
      <c r="E10" s="25"/>
      <c r="F10" s="8"/>
      <c r="G10" s="397"/>
      <c r="H10" s="397"/>
      <c r="I10" s="397"/>
      <c r="J10" s="397"/>
      <c r="K10" s="397"/>
      <c r="L10" s="397"/>
      <c r="M10" s="397"/>
      <c r="N10" s="397"/>
      <c r="O10" s="397"/>
      <c r="P10" s="397"/>
      <c r="Q10" s="397"/>
      <c r="R10" s="397"/>
      <c r="S10" s="397"/>
      <c r="T10" s="397"/>
      <c r="U10" s="397"/>
      <c r="V10" s="397"/>
      <c r="W10" s="397"/>
    </row>
    <row r="11" spans="1:23" ht="16.2" customHeight="1">
      <c r="A11" s="19">
        <v>2003</v>
      </c>
      <c r="B11" s="495" t="s">
        <v>287</v>
      </c>
      <c r="C11" s="22">
        <v>0.64400000000000002</v>
      </c>
      <c r="E11" s="30" t="s">
        <v>395</v>
      </c>
      <c r="F11" s="30" t="s">
        <v>9</v>
      </c>
      <c r="G11" s="271">
        <f>$F$3*G9/1000</f>
        <v>120171.20000000003</v>
      </c>
      <c r="H11" s="271">
        <f t="shared" ref="H11:W11" si="2">$F$3*H9/1000</f>
        <v>37202.800000000003</v>
      </c>
      <c r="I11" s="271">
        <f t="shared" si="2"/>
        <v>73174.39999999998</v>
      </c>
      <c r="J11" s="271">
        <f t="shared" si="2"/>
        <v>69978.400000000009</v>
      </c>
      <c r="K11" s="271">
        <f t="shared" si="2"/>
        <v>0</v>
      </c>
      <c r="L11" s="271">
        <f t="shared" si="2"/>
        <v>0</v>
      </c>
      <c r="M11" s="271">
        <f t="shared" si="2"/>
        <v>0</v>
      </c>
      <c r="N11" s="271">
        <f t="shared" si="2"/>
        <v>0</v>
      </c>
      <c r="O11" s="271">
        <f t="shared" si="2"/>
        <v>0</v>
      </c>
      <c r="P11" s="271">
        <f t="shared" si="2"/>
        <v>0</v>
      </c>
      <c r="Q11" s="271">
        <f t="shared" si="2"/>
        <v>0</v>
      </c>
      <c r="R11" s="271">
        <f t="shared" si="2"/>
        <v>0</v>
      </c>
      <c r="S11" s="271">
        <f t="shared" si="2"/>
        <v>0</v>
      </c>
      <c r="T11" s="271">
        <f t="shared" si="2"/>
        <v>0</v>
      </c>
      <c r="U11" s="271">
        <f t="shared" si="2"/>
        <v>0</v>
      </c>
      <c r="V11" s="397">
        <f t="shared" si="2"/>
        <v>0</v>
      </c>
      <c r="W11" s="397">
        <f t="shared" si="2"/>
        <v>0</v>
      </c>
    </row>
    <row r="12" spans="1:23" ht="16.2" customHeight="1">
      <c r="A12" s="19">
        <v>2003</v>
      </c>
      <c r="B12" s="495" t="s">
        <v>288</v>
      </c>
      <c r="C12" s="22">
        <v>2.7</v>
      </c>
      <c r="E12" s="565" t="s">
        <v>4234</v>
      </c>
      <c r="F12" s="19" t="s">
        <v>9</v>
      </c>
      <c r="G12" s="397">
        <f t="shared" ref="G12:W12" si="3">+G9/$F$2</f>
        <v>15021.400000000003</v>
      </c>
      <c r="H12" s="397">
        <f t="shared" si="3"/>
        <v>4650.3500000000004</v>
      </c>
      <c r="I12" s="397">
        <f t="shared" si="3"/>
        <v>9146.7999999999993</v>
      </c>
      <c r="J12" s="397">
        <f t="shared" si="3"/>
        <v>8747.3000000000011</v>
      </c>
      <c r="K12" s="397">
        <f t="shared" si="3"/>
        <v>0</v>
      </c>
      <c r="L12" s="397">
        <f t="shared" si="3"/>
        <v>0</v>
      </c>
      <c r="M12" s="397">
        <f t="shared" si="3"/>
        <v>0</v>
      </c>
      <c r="N12" s="397">
        <f t="shared" si="3"/>
        <v>0</v>
      </c>
      <c r="O12" s="397">
        <f t="shared" si="3"/>
        <v>0</v>
      </c>
      <c r="P12" s="397">
        <f t="shared" si="3"/>
        <v>0</v>
      </c>
      <c r="Q12" s="397">
        <f t="shared" si="3"/>
        <v>0</v>
      </c>
      <c r="R12" s="397">
        <f t="shared" si="3"/>
        <v>0</v>
      </c>
      <c r="S12" s="397">
        <f t="shared" si="3"/>
        <v>0</v>
      </c>
      <c r="T12" s="397">
        <f t="shared" si="3"/>
        <v>0</v>
      </c>
      <c r="U12" s="397">
        <f t="shared" si="3"/>
        <v>0</v>
      </c>
      <c r="V12" s="397">
        <f t="shared" si="3"/>
        <v>0</v>
      </c>
      <c r="W12" s="397">
        <f t="shared" si="3"/>
        <v>0</v>
      </c>
    </row>
    <row r="13" spans="1:23" ht="16.2" customHeight="1">
      <c r="A13" s="19">
        <v>2003</v>
      </c>
      <c r="B13" s="495" t="s">
        <v>286</v>
      </c>
      <c r="C13" s="22">
        <v>3.96</v>
      </c>
      <c r="E13" s="569" t="s">
        <v>4235</v>
      </c>
      <c r="F13" s="510" t="s">
        <v>9</v>
      </c>
      <c r="G13" s="509">
        <v>0.22532100000000005</v>
      </c>
      <c r="H13" s="509">
        <v>6.9755250000000005E-2</v>
      </c>
      <c r="I13" s="509">
        <v>0.13720199999999994</v>
      </c>
      <c r="J13" s="509">
        <v>0.13120950000000001</v>
      </c>
      <c r="K13" s="509">
        <v>0</v>
      </c>
      <c r="L13" s="509">
        <v>0</v>
      </c>
      <c r="M13" s="509">
        <v>0</v>
      </c>
      <c r="N13" s="509">
        <v>0</v>
      </c>
      <c r="O13" s="509">
        <v>0</v>
      </c>
      <c r="P13" s="509">
        <v>0</v>
      </c>
      <c r="Q13" s="509">
        <v>0</v>
      </c>
      <c r="R13" s="509">
        <v>0</v>
      </c>
      <c r="S13" s="509">
        <v>0</v>
      </c>
      <c r="T13" s="509">
        <v>0</v>
      </c>
      <c r="U13" s="509">
        <v>0</v>
      </c>
      <c r="V13" s="509">
        <v>0</v>
      </c>
      <c r="W13" s="509">
        <v>0</v>
      </c>
    </row>
    <row r="14" spans="1:23" ht="16.2" customHeight="1">
      <c r="A14" s="19">
        <v>2003</v>
      </c>
      <c r="B14" s="495" t="s">
        <v>286</v>
      </c>
      <c r="C14" s="22">
        <v>2.472</v>
      </c>
      <c r="F14" s="7"/>
      <c r="G14" s="397"/>
      <c r="H14" s="397"/>
      <c r="I14" s="397"/>
      <c r="J14" s="397"/>
      <c r="K14" s="397"/>
      <c r="L14" s="397"/>
      <c r="M14" s="397"/>
      <c r="N14" s="397"/>
      <c r="O14" s="397"/>
      <c r="P14" s="397"/>
      <c r="Q14" s="397"/>
      <c r="R14" s="397"/>
      <c r="S14" s="397"/>
      <c r="T14" s="397"/>
      <c r="U14" s="397"/>
      <c r="V14" s="397"/>
      <c r="W14" s="397"/>
    </row>
    <row r="15" spans="1:23" ht="16.2" customHeight="1">
      <c r="A15" s="19">
        <v>2003</v>
      </c>
      <c r="B15" s="495" t="s">
        <v>288</v>
      </c>
      <c r="C15" s="22">
        <v>0.99</v>
      </c>
      <c r="E15" s="19" t="s">
        <v>400</v>
      </c>
      <c r="F15" s="19" t="s">
        <v>401</v>
      </c>
      <c r="G15" s="434">
        <v>1.0245639</v>
      </c>
      <c r="H15" s="434">
        <v>1.0131224999999999</v>
      </c>
      <c r="I15" s="434">
        <v>0.99675839999999993</v>
      </c>
      <c r="J15" s="434">
        <v>0.98097269999999992</v>
      </c>
      <c r="K15" s="434">
        <f t="shared" ref="K15:W15" si="4">+_xlfn.FORECAST.LINEAR(K16, $G$15:$J$15,$G$16:$J$16)</f>
        <v>0.96938819999999992</v>
      </c>
      <c r="L15" s="434">
        <f t="shared" si="4"/>
        <v>0.95946929999999986</v>
      </c>
      <c r="M15" s="434">
        <f t="shared" si="4"/>
        <v>0.9488747999999998</v>
      </c>
      <c r="N15" s="434">
        <f t="shared" si="4"/>
        <v>0.92918459999999981</v>
      </c>
      <c r="O15" s="434">
        <f t="shared" si="4"/>
        <v>0.90843449999999981</v>
      </c>
      <c r="P15" s="434">
        <f t="shared" si="4"/>
        <v>0.89633189999999985</v>
      </c>
      <c r="Q15" s="434">
        <f t="shared" si="4"/>
        <v>0.88730669999999978</v>
      </c>
      <c r="R15" s="434">
        <f t="shared" si="4"/>
        <v>0.87971009999999983</v>
      </c>
      <c r="S15" s="434">
        <f t="shared" si="4"/>
        <v>0.87147299999999972</v>
      </c>
      <c r="T15" s="434">
        <f t="shared" si="4"/>
        <v>0.86046929999999977</v>
      </c>
      <c r="U15" s="434">
        <f t="shared" si="4"/>
        <v>0.8485208999999998</v>
      </c>
      <c r="V15" s="434">
        <f t="shared" si="4"/>
        <v>0.84043319999999977</v>
      </c>
      <c r="W15" s="434">
        <f t="shared" si="4"/>
        <v>0.83757089999999979</v>
      </c>
    </row>
    <row r="16" spans="1:23" ht="16.2" customHeight="1">
      <c r="A16" s="19">
        <v>2003</v>
      </c>
      <c r="B16" s="495" t="s">
        <v>288</v>
      </c>
      <c r="C16" s="22">
        <v>3.77</v>
      </c>
      <c r="E16" s="569" t="s">
        <v>4159</v>
      </c>
      <c r="F16" s="241" t="s">
        <v>402</v>
      </c>
      <c r="G16" s="509">
        <v>3415213</v>
      </c>
      <c r="H16" s="509">
        <v>3377075</v>
      </c>
      <c r="I16" s="509">
        <v>3322528</v>
      </c>
      <c r="J16" s="509">
        <v>3269909</v>
      </c>
      <c r="K16" s="509">
        <v>3231294</v>
      </c>
      <c r="L16" s="509">
        <v>3198231</v>
      </c>
      <c r="M16" s="509">
        <v>3162916</v>
      </c>
      <c r="N16" s="509">
        <v>3097282</v>
      </c>
      <c r="O16" s="509">
        <v>3028115</v>
      </c>
      <c r="P16" s="509">
        <v>2987773</v>
      </c>
      <c r="Q16" s="509">
        <v>2957689</v>
      </c>
      <c r="R16" s="509">
        <v>2932367</v>
      </c>
      <c r="S16" s="509">
        <v>2904910</v>
      </c>
      <c r="T16" s="509">
        <v>2868231</v>
      </c>
      <c r="U16" s="509">
        <v>2828403</v>
      </c>
      <c r="V16" s="509">
        <v>2801444</v>
      </c>
      <c r="W16" s="509">
        <v>2791903</v>
      </c>
    </row>
    <row r="17" spans="1:23" ht="16.2" customHeight="1">
      <c r="A17" s="19">
        <v>2003</v>
      </c>
      <c r="B17" s="495" t="s">
        <v>288</v>
      </c>
      <c r="C17" s="22">
        <v>18.591999999999999</v>
      </c>
      <c r="G17" s="398"/>
      <c r="H17" s="398"/>
      <c r="I17" s="398"/>
      <c r="J17" s="398"/>
      <c r="K17" s="398"/>
      <c r="L17" s="398"/>
      <c r="M17" s="399"/>
      <c r="N17" s="399"/>
      <c r="O17" s="399"/>
      <c r="P17" s="399"/>
      <c r="Q17" s="399"/>
      <c r="R17" s="399"/>
      <c r="S17" s="399"/>
      <c r="T17" s="399"/>
      <c r="U17" s="399"/>
      <c r="V17" s="399"/>
      <c r="W17" s="604"/>
    </row>
    <row r="18" spans="1:23" ht="16.2" customHeight="1">
      <c r="A18" s="19">
        <v>2003</v>
      </c>
      <c r="B18" s="495" t="s">
        <v>286</v>
      </c>
      <c r="C18" s="22">
        <v>15.6</v>
      </c>
      <c r="E18" s="26" t="s">
        <v>4236</v>
      </c>
      <c r="F18" s="27"/>
      <c r="G18" s="400"/>
      <c r="H18" s="400"/>
      <c r="I18" s="400"/>
      <c r="J18" s="400"/>
      <c r="K18" s="400"/>
      <c r="L18" s="400"/>
      <c r="M18" s="400"/>
      <c r="N18" s="400"/>
      <c r="O18" s="400"/>
      <c r="P18" s="400"/>
      <c r="Q18" s="400"/>
      <c r="R18" s="400"/>
      <c r="S18" s="400"/>
      <c r="T18" s="400"/>
      <c r="U18" s="400"/>
      <c r="V18" s="400"/>
      <c r="W18" s="401"/>
    </row>
    <row r="19" spans="1:23" ht="16.2" customHeight="1">
      <c r="A19" s="19">
        <v>2003</v>
      </c>
      <c r="B19" s="495" t="s">
        <v>287</v>
      </c>
      <c r="C19" s="22">
        <v>13.9</v>
      </c>
      <c r="E19" s="28" t="str">
        <f>+E11</f>
        <v>NMVOC emissions</v>
      </c>
      <c r="F19" s="29" t="s">
        <v>9</v>
      </c>
      <c r="G19" s="539">
        <v>300428</v>
      </c>
      <c r="H19" s="539">
        <v>93007</v>
      </c>
      <c r="I19" s="539">
        <v>182936</v>
      </c>
      <c r="J19" s="539">
        <v>186247</v>
      </c>
      <c r="K19" s="540">
        <v>168155</v>
      </c>
      <c r="L19" s="540">
        <v>215164</v>
      </c>
      <c r="M19" s="540">
        <v>260267</v>
      </c>
      <c r="N19" s="540">
        <v>408414</v>
      </c>
      <c r="O19" s="540">
        <v>278445</v>
      </c>
      <c r="P19" s="540">
        <v>131740</v>
      </c>
      <c r="Q19" s="540">
        <v>328479</v>
      </c>
      <c r="R19" s="540">
        <v>193935</v>
      </c>
      <c r="S19" s="540">
        <v>91707</v>
      </c>
      <c r="T19" s="540">
        <v>96850.3</v>
      </c>
      <c r="U19" s="540">
        <v>98282</v>
      </c>
      <c r="V19" s="540">
        <v>244580.80000000002</v>
      </c>
      <c r="W19" s="541">
        <v>148120</v>
      </c>
    </row>
    <row r="20" spans="1:23" ht="16.2" customHeight="1">
      <c r="A20" s="19">
        <v>2003</v>
      </c>
      <c r="B20" s="495" t="s">
        <v>288</v>
      </c>
      <c r="C20" s="22">
        <v>1.7</v>
      </c>
      <c r="G20" s="7"/>
      <c r="H20" s="7"/>
      <c r="I20" s="7"/>
      <c r="J20" s="7"/>
      <c r="K20" s="7"/>
      <c r="L20" s="7"/>
      <c r="M20" s="7"/>
      <c r="N20" s="7"/>
      <c r="O20" s="7"/>
      <c r="P20" s="7"/>
      <c r="Q20" s="7"/>
      <c r="R20" s="7"/>
      <c r="S20" s="7"/>
      <c r="T20" s="7"/>
      <c r="U20" s="7"/>
      <c r="V20" s="7"/>
      <c r="W20" s="604"/>
    </row>
    <row r="21" spans="1:23" ht="16.2" customHeight="1">
      <c r="A21" s="19">
        <v>2003</v>
      </c>
      <c r="B21" s="495" t="s">
        <v>286</v>
      </c>
      <c r="C21" s="22">
        <v>20</v>
      </c>
      <c r="E21" s="4" t="s">
        <v>4237</v>
      </c>
      <c r="G21" s="7"/>
      <c r="H21" s="7"/>
      <c r="I21" s="7"/>
      <c r="J21" s="7"/>
      <c r="K21" s="7"/>
      <c r="L21" s="7"/>
      <c r="M21" s="7"/>
      <c r="N21" s="7"/>
      <c r="O21" s="7"/>
      <c r="P21" s="7"/>
      <c r="Q21" s="7"/>
      <c r="R21" s="7"/>
      <c r="S21" s="7"/>
      <c r="T21" s="7"/>
      <c r="U21" s="7"/>
      <c r="V21" s="7"/>
      <c r="W21" s="604"/>
    </row>
    <row r="22" spans="1:23" ht="16.2" customHeight="1">
      <c r="A22" s="19">
        <v>2003</v>
      </c>
      <c r="B22" s="495" t="s">
        <v>286</v>
      </c>
      <c r="C22" s="22">
        <v>96.57</v>
      </c>
      <c r="E22" s="19" t="s">
        <v>4238</v>
      </c>
      <c r="F22" s="19" t="s">
        <v>399</v>
      </c>
      <c r="G22" s="309">
        <v>0.22532100000000005</v>
      </c>
      <c r="H22" s="309">
        <v>6.9755250000000005E-2</v>
      </c>
      <c r="I22" s="309">
        <v>0.13720199999999994</v>
      </c>
      <c r="J22" s="309">
        <v>0.13968524999999998</v>
      </c>
      <c r="K22" s="309">
        <v>0.12611624999999999</v>
      </c>
      <c r="L22" s="309">
        <v>0.16137299999999999</v>
      </c>
      <c r="M22" s="309">
        <v>0.19520025000000002</v>
      </c>
      <c r="N22" s="309">
        <v>0.30631050000000015</v>
      </c>
      <c r="O22" s="309">
        <v>0.20883375000000004</v>
      </c>
      <c r="P22" s="309">
        <v>9.8805000000000018E-2</v>
      </c>
      <c r="Q22" s="309">
        <v>0.24635925000000003</v>
      </c>
      <c r="R22" s="309">
        <v>0.14545124999999998</v>
      </c>
      <c r="S22" s="309">
        <v>6.8780250000000015E-2</v>
      </c>
      <c r="T22" s="309">
        <v>7.2637724999999986E-2</v>
      </c>
      <c r="U22" s="309">
        <v>7.3711499999999999E-2</v>
      </c>
      <c r="V22" s="309">
        <v>0.1834356</v>
      </c>
      <c r="W22" s="309">
        <v>0.11108999999999999</v>
      </c>
    </row>
    <row r="23" spans="1:23" ht="16.2" customHeight="1">
      <c r="A23" s="19">
        <v>2003</v>
      </c>
      <c r="B23" s="495" t="s">
        <v>289</v>
      </c>
      <c r="C23" s="22">
        <v>4.95</v>
      </c>
      <c r="E23" s="565" t="s">
        <v>4230</v>
      </c>
      <c r="F23" s="19" t="s">
        <v>399</v>
      </c>
      <c r="G23" s="309">
        <f t="shared" ref="G23:U23" si="5">+G$19*$F$4/10^6</f>
        <v>0.21029959999999998</v>
      </c>
      <c r="H23" s="309">
        <f t="shared" si="5"/>
        <v>6.5104899999999993E-2</v>
      </c>
      <c r="I23" s="309">
        <f t="shared" si="5"/>
        <v>0.12805520000000001</v>
      </c>
      <c r="J23" s="309">
        <f t="shared" si="5"/>
        <v>0.13037289999999999</v>
      </c>
      <c r="K23" s="309">
        <f t="shared" si="5"/>
        <v>0.11770849999999998</v>
      </c>
      <c r="L23" s="309">
        <f t="shared" si="5"/>
        <v>0.15061479999999999</v>
      </c>
      <c r="M23" s="309">
        <f t="shared" si="5"/>
        <v>0.18218689999999998</v>
      </c>
      <c r="N23" s="309">
        <f t="shared" si="5"/>
        <v>0.28588979999999997</v>
      </c>
      <c r="O23" s="309">
        <f t="shared" si="5"/>
        <v>0.19491149999999999</v>
      </c>
      <c r="P23" s="309">
        <f t="shared" si="5"/>
        <v>9.2217999999999994E-2</v>
      </c>
      <c r="Q23" s="309">
        <f t="shared" si="5"/>
        <v>0.22993529999999998</v>
      </c>
      <c r="R23" s="309">
        <f t="shared" si="5"/>
        <v>0.1357545</v>
      </c>
      <c r="S23" s="309">
        <f t="shared" si="5"/>
        <v>6.4194899999999999E-2</v>
      </c>
      <c r="T23" s="309">
        <f t="shared" si="5"/>
        <v>6.7795209999999995E-2</v>
      </c>
      <c r="U23" s="309">
        <f t="shared" si="5"/>
        <v>6.8797399999999995E-2</v>
      </c>
      <c r="V23" s="309">
        <f>+V$19*$F$4/10^6</f>
        <v>0.17120656000000001</v>
      </c>
      <c r="W23" s="309">
        <f>+W$19*$F$4/10^6</f>
        <v>0.103684</v>
      </c>
    </row>
    <row r="24" spans="1:23" ht="16.2" customHeight="1">
      <c r="A24" s="19">
        <v>2003</v>
      </c>
      <c r="B24" s="495" t="s">
        <v>288</v>
      </c>
      <c r="C24" s="22">
        <v>93.93</v>
      </c>
      <c r="E24" s="19" t="s">
        <v>4239</v>
      </c>
      <c r="F24" s="19" t="s">
        <v>399</v>
      </c>
      <c r="G24" s="309">
        <f t="shared" ref="G24:W24" si="6">+G$19*$F$3/10^9</f>
        <v>0.12017120000000001</v>
      </c>
      <c r="H24" s="309">
        <f t="shared" si="6"/>
        <v>3.7202800000000001E-2</v>
      </c>
      <c r="I24" s="309">
        <f t="shared" si="6"/>
        <v>7.3174400000000001E-2</v>
      </c>
      <c r="J24" s="309">
        <f t="shared" si="6"/>
        <v>7.4498800000000004E-2</v>
      </c>
      <c r="K24" s="309">
        <f t="shared" si="6"/>
        <v>6.7262000000000002E-2</v>
      </c>
      <c r="L24" s="309">
        <f t="shared" si="6"/>
        <v>8.6065600000000006E-2</v>
      </c>
      <c r="M24" s="309">
        <f t="shared" si="6"/>
        <v>0.1041068</v>
      </c>
      <c r="N24" s="309">
        <f t="shared" si="6"/>
        <v>0.1633656</v>
      </c>
      <c r="O24" s="309">
        <f t="shared" si="6"/>
        <v>0.111378</v>
      </c>
      <c r="P24" s="309">
        <f t="shared" si="6"/>
        <v>5.2696E-2</v>
      </c>
      <c r="Q24" s="309">
        <f t="shared" si="6"/>
        <v>0.1313916</v>
      </c>
      <c r="R24" s="309">
        <f t="shared" si="6"/>
        <v>7.7574000000000004E-2</v>
      </c>
      <c r="S24" s="309">
        <f t="shared" si="6"/>
        <v>3.6682800000000002E-2</v>
      </c>
      <c r="T24" s="309">
        <f t="shared" si="6"/>
        <v>3.8740120000000003E-2</v>
      </c>
      <c r="U24" s="309">
        <f t="shared" si="6"/>
        <v>3.9312800000000002E-2</v>
      </c>
      <c r="V24" s="309">
        <f t="shared" si="6"/>
        <v>9.783232E-2</v>
      </c>
      <c r="W24" s="309">
        <f t="shared" si="6"/>
        <v>5.9248000000000002E-2</v>
      </c>
    </row>
    <row r="25" spans="1:23" ht="16.2" customHeight="1">
      <c r="A25" s="19">
        <v>2003</v>
      </c>
      <c r="B25" s="495" t="s">
        <v>286</v>
      </c>
      <c r="C25" s="22">
        <v>14.5</v>
      </c>
      <c r="E25" s="565" t="s">
        <v>4240</v>
      </c>
      <c r="F25" s="19" t="s">
        <v>399</v>
      </c>
      <c r="G25" s="309">
        <f t="shared" ref="G25:W25" si="7">+G$19*$F$5/10^9</f>
        <v>1.2017119999999999E-2</v>
      </c>
      <c r="H25" s="309">
        <f t="shared" si="7"/>
        <v>3.7202799999999999E-3</v>
      </c>
      <c r="I25" s="309">
        <f t="shared" si="7"/>
        <v>7.3174399999999997E-3</v>
      </c>
      <c r="J25" s="309">
        <f t="shared" si="7"/>
        <v>7.4498799999999999E-3</v>
      </c>
      <c r="K25" s="309">
        <f t="shared" si="7"/>
        <v>6.7261999999999999E-3</v>
      </c>
      <c r="L25" s="309">
        <f t="shared" si="7"/>
        <v>8.6065599999999992E-3</v>
      </c>
      <c r="M25" s="309">
        <f t="shared" si="7"/>
        <v>1.041068E-2</v>
      </c>
      <c r="N25" s="309">
        <f t="shared" si="7"/>
        <v>1.633656E-2</v>
      </c>
      <c r="O25" s="309">
        <f t="shared" si="7"/>
        <v>1.11378E-2</v>
      </c>
      <c r="P25" s="309">
        <f t="shared" si="7"/>
        <v>5.2696000000000002E-3</v>
      </c>
      <c r="Q25" s="309">
        <f t="shared" si="7"/>
        <v>1.313916E-2</v>
      </c>
      <c r="R25" s="309">
        <f t="shared" si="7"/>
        <v>7.7574000000000002E-3</v>
      </c>
      <c r="S25" s="309">
        <f t="shared" si="7"/>
        <v>3.6682799999999999E-3</v>
      </c>
      <c r="T25" s="309">
        <f t="shared" si="7"/>
        <v>3.874012E-3</v>
      </c>
      <c r="U25" s="309">
        <f t="shared" si="7"/>
        <v>3.9312799999999997E-3</v>
      </c>
      <c r="V25" s="309">
        <f t="shared" si="7"/>
        <v>9.7832319999999993E-3</v>
      </c>
      <c r="W25" s="309">
        <f t="shared" si="7"/>
        <v>5.9248E-3</v>
      </c>
    </row>
    <row r="26" spans="1:23" ht="16.2" customHeight="1">
      <c r="A26" s="19">
        <v>2003</v>
      </c>
      <c r="B26" s="495" t="s">
        <v>288</v>
      </c>
      <c r="C26" s="22">
        <v>11.1</v>
      </c>
      <c r="E26" s="569" t="s">
        <v>4241</v>
      </c>
      <c r="F26" s="241" t="s">
        <v>399</v>
      </c>
      <c r="G26" s="492">
        <f t="shared" ref="G26:W26" si="8">+G$19*$F$6/10^6/20</f>
        <v>2.6587877999999998</v>
      </c>
      <c r="H26" s="492">
        <f t="shared" si="8"/>
        <v>0.82311195000000004</v>
      </c>
      <c r="I26" s="492">
        <f t="shared" si="8"/>
        <v>1.6189836</v>
      </c>
      <c r="J26" s="492">
        <f t="shared" si="8"/>
        <v>1.64828595</v>
      </c>
      <c r="K26" s="492">
        <f t="shared" si="8"/>
        <v>1.48817175</v>
      </c>
      <c r="L26" s="492">
        <f t="shared" si="8"/>
        <v>1.9042014000000003</v>
      </c>
      <c r="M26" s="492">
        <f t="shared" si="8"/>
        <v>2.3033629499999999</v>
      </c>
      <c r="N26" s="492">
        <f t="shared" si="8"/>
        <v>3.6144638999999996</v>
      </c>
      <c r="O26" s="492">
        <f t="shared" si="8"/>
        <v>2.4642382500000002</v>
      </c>
      <c r="P26" s="492">
        <f t="shared" si="8"/>
        <v>1.165899</v>
      </c>
      <c r="Q26" s="492">
        <f t="shared" si="8"/>
        <v>2.9070391500000001</v>
      </c>
      <c r="R26" s="492">
        <f t="shared" si="8"/>
        <v>1.7163247500000001</v>
      </c>
      <c r="S26" s="492">
        <f t="shared" si="8"/>
        <v>0.81160695000000005</v>
      </c>
      <c r="T26" s="492">
        <f t="shared" si="8"/>
        <v>0.85712515500000008</v>
      </c>
      <c r="U26" s="492">
        <f t="shared" si="8"/>
        <v>0.86979570000000006</v>
      </c>
      <c r="V26" s="492">
        <f t="shared" si="8"/>
        <v>2.1645400800000001</v>
      </c>
      <c r="W26" s="492">
        <f t="shared" si="8"/>
        <v>1.310862</v>
      </c>
    </row>
    <row r="27" spans="1:23" ht="16.2" customHeight="1">
      <c r="A27" s="19">
        <v>2004</v>
      </c>
      <c r="B27" s="495" t="s">
        <v>287</v>
      </c>
      <c r="C27" s="22">
        <v>11.6</v>
      </c>
    </row>
    <row r="28" spans="1:23" ht="16.2" customHeight="1">
      <c r="A28" s="19">
        <v>2004</v>
      </c>
      <c r="B28" s="495" t="s">
        <v>288</v>
      </c>
      <c r="C28" s="22">
        <v>3</v>
      </c>
      <c r="I28" s="432" t="str">
        <f>+E21</f>
        <v>Validation (Finnish VTT Technical research center expert estimate from 2001 (YM, 1992); (SYKE, 2002)):</v>
      </c>
      <c r="J28" s="430"/>
      <c r="K28" s="430"/>
      <c r="L28" s="430"/>
      <c r="M28" s="430"/>
      <c r="N28" s="430"/>
      <c r="O28" s="430"/>
      <c r="P28" s="430"/>
      <c r="Q28" s="430"/>
      <c r="R28" s="430"/>
      <c r="S28" s="430"/>
      <c r="T28" s="430"/>
      <c r="U28" s="430"/>
      <c r="V28" s="430"/>
    </row>
    <row r="29" spans="1:23" ht="16.2" customHeight="1">
      <c r="A29" s="19">
        <v>2004</v>
      </c>
      <c r="B29" s="495" t="s">
        <v>287</v>
      </c>
      <c r="C29" s="22">
        <v>1.2</v>
      </c>
      <c r="I29" s="430"/>
      <c r="J29" s="430"/>
      <c r="K29" s="430"/>
      <c r="L29" s="430"/>
      <c r="M29" s="430"/>
      <c r="N29" s="430"/>
      <c r="O29" s="431"/>
      <c r="P29" s="430"/>
      <c r="Q29" s="430"/>
      <c r="R29" s="430"/>
      <c r="S29" s="430"/>
      <c r="T29" s="430"/>
      <c r="U29" s="430"/>
      <c r="V29" s="430"/>
    </row>
    <row r="30" spans="1:23" ht="16.2" customHeight="1">
      <c r="A30" s="19">
        <v>2004</v>
      </c>
      <c r="B30" s="495" t="s">
        <v>288</v>
      </c>
      <c r="C30" s="22">
        <v>0.66</v>
      </c>
      <c r="I30" s="430"/>
      <c r="J30" s="430"/>
      <c r="K30" s="430"/>
      <c r="L30" s="430"/>
      <c r="M30" s="430"/>
      <c r="N30" s="431"/>
      <c r="O30" s="431"/>
      <c r="P30" s="430"/>
      <c r="Q30" s="430"/>
      <c r="R30" s="430"/>
      <c r="S30" s="430"/>
      <c r="T30" s="430"/>
      <c r="U30" s="430"/>
      <c r="V30" s="430"/>
    </row>
    <row r="31" spans="1:23" ht="16.2" customHeight="1">
      <c r="A31" s="19">
        <v>2004</v>
      </c>
      <c r="B31" s="495" t="s">
        <v>288</v>
      </c>
      <c r="C31" s="22">
        <v>22.9</v>
      </c>
    </row>
    <row r="32" spans="1:23" ht="16.2" customHeight="1">
      <c r="A32" s="19">
        <v>2004</v>
      </c>
      <c r="B32" s="495" t="s">
        <v>286</v>
      </c>
      <c r="C32" s="22">
        <v>2.472</v>
      </c>
      <c r="N32" s="24"/>
    </row>
    <row r="33" spans="1:22" ht="16.2" customHeight="1">
      <c r="A33" s="19">
        <v>2004</v>
      </c>
      <c r="B33" s="495" t="s">
        <v>286</v>
      </c>
      <c r="C33" s="22">
        <v>13.2</v>
      </c>
    </row>
    <row r="34" spans="1:22" ht="16.2" customHeight="1">
      <c r="A34" s="19">
        <v>2004</v>
      </c>
      <c r="B34" s="495" t="s">
        <v>288</v>
      </c>
      <c r="C34" s="22">
        <v>10.89</v>
      </c>
      <c r="N34" s="24"/>
    </row>
    <row r="35" spans="1:22" ht="16.2" customHeight="1">
      <c r="A35" s="19">
        <v>2004</v>
      </c>
      <c r="B35" s="495" t="s">
        <v>288</v>
      </c>
      <c r="C35" s="22">
        <v>1.619</v>
      </c>
    </row>
    <row r="36" spans="1:22" ht="16.2" customHeight="1">
      <c r="A36" s="19">
        <v>2004</v>
      </c>
      <c r="B36" s="495" t="s">
        <v>287</v>
      </c>
      <c r="C36" s="22">
        <v>0.66</v>
      </c>
      <c r="N36" s="24"/>
    </row>
    <row r="37" spans="1:22" ht="16.2" customHeight="1">
      <c r="A37" s="19">
        <v>2004</v>
      </c>
      <c r="B37" s="495" t="s">
        <v>288</v>
      </c>
      <c r="C37" s="22">
        <v>20</v>
      </c>
    </row>
    <row r="38" spans="1:22" ht="16.2" customHeight="1">
      <c r="A38" s="19">
        <v>2004</v>
      </c>
      <c r="B38" s="495" t="s">
        <v>286</v>
      </c>
      <c r="C38" s="22">
        <v>2.403</v>
      </c>
      <c r="N38" s="24"/>
    </row>
    <row r="39" spans="1:22" ht="16.2" customHeight="1">
      <c r="A39" s="19">
        <v>2004</v>
      </c>
      <c r="B39" s="495" t="s">
        <v>288</v>
      </c>
      <c r="C39" s="22">
        <v>2.403</v>
      </c>
    </row>
    <row r="40" spans="1:22" ht="16.2" customHeight="1">
      <c r="A40" s="19">
        <v>2005</v>
      </c>
      <c r="B40" s="495" t="s">
        <v>287</v>
      </c>
      <c r="C40" s="22">
        <v>10.5</v>
      </c>
      <c r="N40" s="24"/>
    </row>
    <row r="41" spans="1:22" ht="16.2" customHeight="1">
      <c r="A41" s="19">
        <v>2005</v>
      </c>
      <c r="B41" s="495" t="s">
        <v>288</v>
      </c>
      <c r="C41" s="22">
        <v>2.5</v>
      </c>
      <c r="F41" s="21"/>
      <c r="G41" s="21"/>
      <c r="H41" s="21"/>
      <c r="I41" s="21"/>
      <c r="J41" s="21"/>
    </row>
    <row r="42" spans="1:22" ht="16.2" customHeight="1">
      <c r="A42" s="19">
        <v>2005</v>
      </c>
      <c r="B42" s="495" t="s">
        <v>288</v>
      </c>
      <c r="C42" s="22">
        <v>3.2759999999999998</v>
      </c>
      <c r="F42" s="21"/>
      <c r="G42" s="21"/>
      <c r="H42" s="21"/>
      <c r="I42" s="21"/>
      <c r="J42" s="21"/>
    </row>
    <row r="43" spans="1:22" ht="16.2" customHeight="1">
      <c r="A43" s="19">
        <v>2005</v>
      </c>
      <c r="B43" s="495" t="s">
        <v>288</v>
      </c>
      <c r="C43" s="22">
        <v>35.1</v>
      </c>
      <c r="F43" s="21"/>
      <c r="G43" s="21"/>
      <c r="H43" s="21"/>
      <c r="I43" s="21"/>
      <c r="J43" s="21"/>
    </row>
    <row r="44" spans="1:22" ht="16.2" customHeight="1">
      <c r="A44" s="19">
        <v>2005</v>
      </c>
      <c r="B44" s="495" t="s">
        <v>288</v>
      </c>
      <c r="C44" s="22">
        <v>3.11</v>
      </c>
      <c r="F44" s="21"/>
      <c r="G44" s="21"/>
      <c r="H44" s="21"/>
      <c r="I44" s="21"/>
      <c r="J44" s="21"/>
    </row>
    <row r="45" spans="1:22" ht="16.2" customHeight="1">
      <c r="A45" s="19">
        <v>2005</v>
      </c>
      <c r="B45" s="495" t="s">
        <v>288</v>
      </c>
      <c r="C45" s="22">
        <v>0.3</v>
      </c>
      <c r="F45" s="21"/>
      <c r="G45" s="21"/>
      <c r="H45" s="21"/>
      <c r="I45" s="21"/>
      <c r="J45" s="21"/>
    </row>
    <row r="46" spans="1:22" ht="16.2" customHeight="1">
      <c r="A46" s="19">
        <v>2005</v>
      </c>
      <c r="B46" s="495" t="s">
        <v>288</v>
      </c>
      <c r="C46" s="22">
        <v>0.1</v>
      </c>
      <c r="F46" s="21"/>
      <c r="G46" s="21"/>
      <c r="H46" s="21"/>
      <c r="I46" s="21"/>
      <c r="J46" s="21"/>
    </row>
    <row r="47" spans="1:22" ht="16.2" customHeight="1">
      <c r="A47" s="19">
        <v>2005</v>
      </c>
      <c r="B47" s="495" t="s">
        <v>287</v>
      </c>
      <c r="C47" s="22">
        <v>0.9</v>
      </c>
      <c r="F47" s="21"/>
      <c r="G47" s="21"/>
      <c r="H47" s="21"/>
      <c r="I47" s="21"/>
      <c r="J47" s="21"/>
    </row>
    <row r="48" spans="1:22" ht="16.2" customHeight="1">
      <c r="A48" s="19">
        <v>2005</v>
      </c>
      <c r="B48" s="495" t="s">
        <v>288</v>
      </c>
      <c r="C48" s="22">
        <v>11.55</v>
      </c>
      <c r="F48" s="21"/>
      <c r="G48" s="21"/>
      <c r="H48" s="21"/>
      <c r="I48" s="432" t="s">
        <v>4242</v>
      </c>
      <c r="J48" s="433"/>
      <c r="K48" s="430"/>
      <c r="L48" s="430"/>
      <c r="M48" s="430"/>
      <c r="N48" s="430"/>
      <c r="O48" s="430"/>
      <c r="P48" s="430"/>
      <c r="Q48" s="430"/>
      <c r="R48" s="430"/>
      <c r="S48" s="430"/>
      <c r="T48" s="430"/>
      <c r="U48" s="430"/>
      <c r="V48" s="430"/>
    </row>
    <row r="49" spans="1:10" ht="16.2" customHeight="1">
      <c r="A49" s="19">
        <v>2005</v>
      </c>
      <c r="B49" s="495" t="s">
        <v>287</v>
      </c>
      <c r="C49" s="22">
        <v>115.6</v>
      </c>
      <c r="F49" s="21"/>
      <c r="G49" s="21"/>
      <c r="H49" s="21"/>
      <c r="I49" s="21"/>
      <c r="J49" s="21"/>
    </row>
    <row r="50" spans="1:10" ht="16.2" customHeight="1">
      <c r="A50" s="19">
        <v>2006</v>
      </c>
      <c r="B50" s="495" t="s">
        <v>288</v>
      </c>
      <c r="C50" s="22">
        <v>20</v>
      </c>
    </row>
    <row r="51" spans="1:10" ht="16.2" customHeight="1">
      <c r="A51" s="19">
        <v>2006</v>
      </c>
      <c r="B51" s="495" t="s">
        <v>288</v>
      </c>
      <c r="C51" s="22">
        <v>0.1</v>
      </c>
    </row>
    <row r="52" spans="1:10" ht="16.2" customHeight="1">
      <c r="A52" s="19">
        <v>2006</v>
      </c>
      <c r="B52" s="495" t="s">
        <v>287</v>
      </c>
      <c r="C52" s="22">
        <v>0.43099999999999999</v>
      </c>
    </row>
    <row r="53" spans="1:10" ht="16.2" customHeight="1">
      <c r="A53" s="19">
        <v>2006</v>
      </c>
      <c r="B53" s="495" t="s">
        <v>287</v>
      </c>
      <c r="C53" s="22">
        <v>12.95</v>
      </c>
    </row>
    <row r="54" spans="1:10" ht="16.2" customHeight="1">
      <c r="A54" s="19">
        <v>2006</v>
      </c>
      <c r="B54" s="495" t="s">
        <v>288</v>
      </c>
      <c r="C54" s="22">
        <v>2.69</v>
      </c>
    </row>
    <row r="55" spans="1:10" ht="16.2" customHeight="1">
      <c r="A55" s="19">
        <v>2006</v>
      </c>
      <c r="B55" s="495" t="s">
        <v>287</v>
      </c>
      <c r="C55" s="22">
        <v>0.5</v>
      </c>
    </row>
    <row r="56" spans="1:10" ht="16.2" customHeight="1">
      <c r="A56" s="19">
        <v>2006</v>
      </c>
      <c r="B56" s="495" t="s">
        <v>288</v>
      </c>
      <c r="C56" s="22">
        <v>58.1</v>
      </c>
    </row>
    <row r="57" spans="1:10" ht="16.2" customHeight="1">
      <c r="A57" s="19">
        <v>2006</v>
      </c>
      <c r="B57" s="495" t="s">
        <v>286</v>
      </c>
      <c r="C57" s="22">
        <v>59.4</v>
      </c>
    </row>
    <row r="58" spans="1:10" ht="16.2" customHeight="1">
      <c r="A58" s="19">
        <v>2006</v>
      </c>
      <c r="B58" s="495" t="s">
        <v>288</v>
      </c>
      <c r="C58" s="22">
        <v>11.914999999999999</v>
      </c>
    </row>
    <row r="59" spans="1:10" ht="16.2" customHeight="1">
      <c r="A59" s="19">
        <v>2006</v>
      </c>
      <c r="B59" s="495" t="s">
        <v>287</v>
      </c>
      <c r="C59" s="22">
        <v>3.8</v>
      </c>
    </row>
    <row r="60" spans="1:10" ht="16.2" customHeight="1">
      <c r="A60" s="19">
        <v>2006</v>
      </c>
      <c r="B60" s="495" t="s">
        <v>288</v>
      </c>
      <c r="C60" s="22">
        <v>3.3</v>
      </c>
    </row>
    <row r="61" spans="1:10" ht="16.2" customHeight="1">
      <c r="A61" s="19">
        <v>2006</v>
      </c>
      <c r="B61" s="495" t="s">
        <v>287</v>
      </c>
      <c r="C61" s="22">
        <v>0.3</v>
      </c>
    </row>
    <row r="62" spans="1:10" ht="16.2" customHeight="1">
      <c r="A62" s="19">
        <v>2006</v>
      </c>
      <c r="B62" s="495" t="s">
        <v>287</v>
      </c>
      <c r="C62" s="22">
        <v>0.86</v>
      </c>
    </row>
    <row r="63" spans="1:10" ht="16.2" customHeight="1">
      <c r="A63" s="241">
        <v>2006</v>
      </c>
      <c r="B63" s="511" t="s">
        <v>287</v>
      </c>
      <c r="C63" s="245">
        <v>0.6</v>
      </c>
    </row>
  </sheetData>
  <conditionalFormatting sqref="E8:U26">
    <cfRule type="cellIs" dxfId="66" priority="4" operator="equal">
      <formula>0</formula>
    </cfRule>
  </conditionalFormatting>
  <conditionalFormatting sqref="V4:V5">
    <cfRule type="cellIs" dxfId="65" priority="3" operator="equal">
      <formula>"N/A"</formula>
    </cfRule>
  </conditionalFormatting>
  <conditionalFormatting sqref="V8:V26 W18:W19 W8:W16 W22:W26">
    <cfRule type="cellIs" dxfId="64" priority="1" operator="equal">
      <formula>0</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A1:AG79"/>
  <sheetViews>
    <sheetView zoomScale="75" zoomScaleNormal="75" workbookViewId="0">
      <pane xSplit="1" ySplit="5" topLeftCell="Z6" activePane="bottomRight" state="frozen"/>
      <selection activeCell="D17" sqref="D17"/>
      <selection pane="topRight" activeCell="D17" sqref="D17"/>
      <selection pane="bottomLeft" activeCell="D17" sqref="D17"/>
      <selection pane="bottomRight" activeCell="AA10" sqref="AA10"/>
    </sheetView>
  </sheetViews>
  <sheetFormatPr defaultColWidth="8.88671875" defaultRowHeight="14.4"/>
  <cols>
    <col min="1" max="1" width="33.88671875" style="83" customWidth="1"/>
    <col min="2" max="2" width="17.6640625" style="83" customWidth="1"/>
    <col min="3" max="3" width="12.109375" style="83" customWidth="1"/>
    <col min="4" max="18" width="13.88671875" style="83" customWidth="1"/>
    <col min="19" max="29" width="11.6640625" style="83" bestFit="1" customWidth="1"/>
    <col min="30" max="31" width="10.88671875" style="83" bestFit="1" customWidth="1"/>
    <col min="32" max="32" width="12.6640625" style="83" bestFit="1" customWidth="1"/>
    <col min="33" max="16384" width="8.88671875" style="83"/>
  </cols>
  <sheetData>
    <row r="1" spans="1:33" ht="18">
      <c r="A1" s="210" t="s">
        <v>4209</v>
      </c>
    </row>
    <row r="2" spans="1:33">
      <c r="D2" s="227" t="s">
        <v>4207</v>
      </c>
      <c r="E2" s="225">
        <v>500</v>
      </c>
      <c r="F2" s="226" t="s">
        <v>419</v>
      </c>
    </row>
    <row r="3" spans="1:33">
      <c r="A3" s="209" t="s">
        <v>4056</v>
      </c>
      <c r="C3" s="81"/>
      <c r="D3" s="10" t="s">
        <v>421</v>
      </c>
      <c r="E3" s="237">
        <v>0.88</v>
      </c>
    </row>
    <row r="4" spans="1:33">
      <c r="A4" s="566" t="s">
        <v>4206</v>
      </c>
      <c r="B4" s="238"/>
      <c r="C4" s="238"/>
      <c r="D4" s="525" t="s">
        <v>422</v>
      </c>
      <c r="E4" s="526">
        <v>0.76</v>
      </c>
    </row>
    <row r="5" spans="1:33">
      <c r="A5" s="80"/>
      <c r="B5" s="17">
        <v>1990</v>
      </c>
      <c r="C5" s="17">
        <v>1991</v>
      </c>
      <c r="D5" s="17">
        <v>1992</v>
      </c>
      <c r="E5" s="17">
        <v>1993</v>
      </c>
      <c r="F5" s="17">
        <v>1994</v>
      </c>
      <c r="G5" s="17">
        <v>1995</v>
      </c>
      <c r="H5" s="17">
        <v>1996</v>
      </c>
      <c r="I5" s="17">
        <v>1997</v>
      </c>
      <c r="J5" s="17">
        <v>1998</v>
      </c>
      <c r="K5" s="17">
        <v>1999</v>
      </c>
      <c r="L5" s="17">
        <v>2000</v>
      </c>
      <c r="M5" s="17">
        <v>2001</v>
      </c>
      <c r="N5" s="17">
        <v>2002</v>
      </c>
      <c r="O5" s="17">
        <v>2003</v>
      </c>
      <c r="P5" s="17">
        <v>2004</v>
      </c>
      <c r="Q5" s="17">
        <v>2005</v>
      </c>
      <c r="R5" s="17">
        <v>2006</v>
      </c>
      <c r="S5" s="17">
        <v>2007</v>
      </c>
      <c r="T5" s="17">
        <v>2008</v>
      </c>
      <c r="U5" s="17">
        <v>2009</v>
      </c>
      <c r="V5" s="17">
        <v>2010</v>
      </c>
      <c r="W5" s="17">
        <v>2011</v>
      </c>
      <c r="X5" s="17">
        <v>2012</v>
      </c>
      <c r="Y5" s="17">
        <v>2013</v>
      </c>
      <c r="Z5" s="17">
        <v>2014</v>
      </c>
      <c r="AA5" s="17">
        <v>2015</v>
      </c>
      <c r="AB5" s="17">
        <v>2016</v>
      </c>
      <c r="AC5" s="17">
        <v>2017</v>
      </c>
      <c r="AD5" s="17">
        <v>2018</v>
      </c>
      <c r="AE5" s="17">
        <v>2019</v>
      </c>
    </row>
    <row r="6" spans="1:33" s="214" customFormat="1" ht="18">
      <c r="A6" s="176" t="s">
        <v>4208</v>
      </c>
      <c r="AE6" s="602"/>
    </row>
    <row r="7" spans="1:33" s="214" customFormat="1">
      <c r="A7" s="396" t="s">
        <v>4165</v>
      </c>
      <c r="B7" s="211"/>
      <c r="C7" s="211"/>
      <c r="Q7" s="186"/>
      <c r="R7" s="186"/>
      <c r="S7" s="186"/>
      <c r="T7" s="186"/>
      <c r="U7" s="186"/>
      <c r="V7" s="186"/>
      <c r="W7" s="186"/>
      <c r="X7" s="186"/>
      <c r="Y7" s="186"/>
      <c r="Z7" s="186"/>
      <c r="AA7" s="186"/>
      <c r="AB7" s="186"/>
      <c r="AC7" s="186"/>
      <c r="AE7" s="605"/>
    </row>
    <row r="8" spans="1:33" s="214" customFormat="1">
      <c r="A8" s="323" t="s">
        <v>4210</v>
      </c>
      <c r="B8" s="198" t="s">
        <v>392</v>
      </c>
      <c r="C8" s="198" t="s">
        <v>392</v>
      </c>
      <c r="D8" s="198" t="s">
        <v>392</v>
      </c>
      <c r="E8" s="198" t="s">
        <v>392</v>
      </c>
      <c r="F8" s="198" t="s">
        <v>392</v>
      </c>
      <c r="G8" s="198" t="s">
        <v>392</v>
      </c>
      <c r="H8" s="198" t="s">
        <v>392</v>
      </c>
      <c r="I8" s="198" t="s">
        <v>392</v>
      </c>
      <c r="J8" s="198" t="s">
        <v>392</v>
      </c>
      <c r="K8" s="198" t="s">
        <v>392</v>
      </c>
      <c r="L8" s="198" t="s">
        <v>392</v>
      </c>
      <c r="M8" s="198" t="s">
        <v>392</v>
      </c>
      <c r="N8" s="198" t="s">
        <v>392</v>
      </c>
      <c r="O8" s="198" t="s">
        <v>392</v>
      </c>
      <c r="P8" s="198" t="s">
        <v>392</v>
      </c>
      <c r="Q8" s="72">
        <v>0</v>
      </c>
      <c r="R8" s="72">
        <v>0</v>
      </c>
      <c r="S8" s="72">
        <v>303300</v>
      </c>
      <c r="T8" s="72">
        <v>0</v>
      </c>
      <c r="U8" s="72">
        <v>0</v>
      </c>
      <c r="V8" s="72">
        <v>0</v>
      </c>
      <c r="W8" s="72">
        <v>0</v>
      </c>
      <c r="X8" s="72">
        <v>0</v>
      </c>
      <c r="Y8" s="72">
        <v>0</v>
      </c>
      <c r="Z8" s="72">
        <v>0</v>
      </c>
      <c r="AA8" s="72">
        <v>430</v>
      </c>
      <c r="AB8" s="72">
        <v>6544</v>
      </c>
      <c r="AC8" s="72">
        <v>10139</v>
      </c>
      <c r="AD8" s="72">
        <v>3417</v>
      </c>
      <c r="AE8" s="280">
        <v>25109</v>
      </c>
      <c r="AF8" s="325"/>
      <c r="AG8" s="322"/>
    </row>
    <row r="9" spans="1:33" s="214" customFormat="1">
      <c r="A9" s="323" t="s">
        <v>4211</v>
      </c>
      <c r="B9" s="198" t="s">
        <v>392</v>
      </c>
      <c r="C9" s="198" t="s">
        <v>392</v>
      </c>
      <c r="D9" s="198" t="s">
        <v>392</v>
      </c>
      <c r="E9" s="198" t="s">
        <v>392</v>
      </c>
      <c r="F9" s="198" t="s">
        <v>392</v>
      </c>
      <c r="G9" s="198" t="s">
        <v>392</v>
      </c>
      <c r="H9" s="198" t="s">
        <v>392</v>
      </c>
      <c r="I9" s="198" t="s">
        <v>392</v>
      </c>
      <c r="J9" s="198" t="s">
        <v>392</v>
      </c>
      <c r="K9" s="198" t="s">
        <v>392</v>
      </c>
      <c r="L9" s="198" t="s">
        <v>392</v>
      </c>
      <c r="M9" s="198" t="s">
        <v>392</v>
      </c>
      <c r="N9" s="198" t="s">
        <v>392</v>
      </c>
      <c r="O9" s="198" t="s">
        <v>392</v>
      </c>
      <c r="P9" s="198" t="s">
        <v>392</v>
      </c>
      <c r="Q9" s="72">
        <v>3049730</v>
      </c>
      <c r="R9" s="72">
        <v>4042608</v>
      </c>
      <c r="S9" s="72">
        <v>8493721</v>
      </c>
      <c r="T9" s="72">
        <v>4289828</v>
      </c>
      <c r="U9" s="72">
        <v>4888749</v>
      </c>
      <c r="V9" s="72">
        <v>7825869</v>
      </c>
      <c r="W9" s="72">
        <v>4062132</v>
      </c>
      <c r="X9" s="72">
        <v>5215690</v>
      </c>
      <c r="Y9" s="72">
        <v>2756099</v>
      </c>
      <c r="Z9" s="72">
        <v>3520726</v>
      </c>
      <c r="AA9" s="72">
        <v>3165067</v>
      </c>
      <c r="AB9" s="72">
        <v>2913356</v>
      </c>
      <c r="AC9" s="72">
        <v>1761347</v>
      </c>
      <c r="AD9" s="72">
        <v>4512536</v>
      </c>
      <c r="AE9" s="280">
        <v>3983239</v>
      </c>
      <c r="AF9" s="325"/>
      <c r="AG9" s="322"/>
    </row>
    <row r="10" spans="1:33" s="214" customFormat="1">
      <c r="A10" s="396" t="s">
        <v>4166</v>
      </c>
      <c r="B10" s="218"/>
      <c r="C10" s="218"/>
      <c r="D10" s="198"/>
      <c r="E10" s="198"/>
      <c r="F10" s="198"/>
      <c r="G10" s="198"/>
      <c r="H10" s="198"/>
      <c r="I10" s="198"/>
      <c r="J10" s="198"/>
      <c r="K10" s="198"/>
      <c r="L10" s="198"/>
      <c r="M10" s="198"/>
      <c r="N10" s="198"/>
      <c r="O10" s="198"/>
      <c r="P10" s="198"/>
      <c r="Q10" s="72"/>
      <c r="R10" s="72"/>
      <c r="S10" s="72"/>
      <c r="T10" s="72"/>
      <c r="U10" s="72"/>
      <c r="V10" s="72"/>
      <c r="W10" s="72"/>
      <c r="X10" s="72"/>
      <c r="Y10" s="72"/>
      <c r="Z10" s="72"/>
      <c r="AA10" s="72"/>
      <c r="AB10" s="72"/>
      <c r="AC10" s="72"/>
      <c r="AD10" s="72"/>
      <c r="AE10" s="280"/>
    </row>
    <row r="11" spans="1:33" s="214" customFormat="1">
      <c r="A11" s="323" t="s">
        <v>4210</v>
      </c>
      <c r="B11" s="198" t="s">
        <v>392</v>
      </c>
      <c r="C11" s="198" t="s">
        <v>392</v>
      </c>
      <c r="D11" s="198" t="s">
        <v>392</v>
      </c>
      <c r="E11" s="198" t="s">
        <v>392</v>
      </c>
      <c r="F11" s="198" t="s">
        <v>392</v>
      </c>
      <c r="G11" s="198" t="s">
        <v>392</v>
      </c>
      <c r="H11" s="198" t="s">
        <v>392</v>
      </c>
      <c r="I11" s="198" t="s">
        <v>392</v>
      </c>
      <c r="J11" s="198" t="s">
        <v>392</v>
      </c>
      <c r="K11" s="198" t="s">
        <v>392</v>
      </c>
      <c r="L11" s="198" t="s">
        <v>392</v>
      </c>
      <c r="M11" s="198" t="s">
        <v>392</v>
      </c>
      <c r="N11" s="198" t="s">
        <v>392</v>
      </c>
      <c r="O11" s="198" t="s">
        <v>392</v>
      </c>
      <c r="P11" s="198" t="s">
        <v>392</v>
      </c>
      <c r="Q11" s="72">
        <v>0</v>
      </c>
      <c r="R11" s="72">
        <v>0</v>
      </c>
      <c r="S11" s="72">
        <v>0</v>
      </c>
      <c r="T11" s="72">
        <v>0</v>
      </c>
      <c r="U11" s="72">
        <v>0</v>
      </c>
      <c r="V11" s="72">
        <v>0</v>
      </c>
      <c r="W11" s="72">
        <v>0</v>
      </c>
      <c r="X11" s="72">
        <v>0</v>
      </c>
      <c r="Y11" s="72">
        <v>0</v>
      </c>
      <c r="Z11" s="72">
        <v>0</v>
      </c>
      <c r="AA11" s="72">
        <v>0</v>
      </c>
      <c r="AB11" s="72">
        <v>0</v>
      </c>
      <c r="AC11" s="72">
        <v>0</v>
      </c>
      <c r="AD11" s="72">
        <v>0</v>
      </c>
      <c r="AE11" s="280">
        <v>0</v>
      </c>
      <c r="AF11" s="325"/>
      <c r="AG11" s="322"/>
    </row>
    <row r="12" spans="1:33" s="214" customFormat="1">
      <c r="A12" s="323" t="s">
        <v>4211</v>
      </c>
      <c r="B12" s="198" t="s">
        <v>392</v>
      </c>
      <c r="C12" s="198" t="s">
        <v>392</v>
      </c>
      <c r="D12" s="198" t="s">
        <v>392</v>
      </c>
      <c r="E12" s="198" t="s">
        <v>392</v>
      </c>
      <c r="F12" s="198" t="s">
        <v>392</v>
      </c>
      <c r="G12" s="198" t="s">
        <v>392</v>
      </c>
      <c r="H12" s="198" t="s">
        <v>392</v>
      </c>
      <c r="I12" s="198" t="s">
        <v>392</v>
      </c>
      <c r="J12" s="198" t="s">
        <v>392</v>
      </c>
      <c r="K12" s="198" t="s">
        <v>392</v>
      </c>
      <c r="L12" s="198" t="s">
        <v>392</v>
      </c>
      <c r="M12" s="198" t="s">
        <v>392</v>
      </c>
      <c r="N12" s="198" t="s">
        <v>392</v>
      </c>
      <c r="O12" s="198" t="s">
        <v>392</v>
      </c>
      <c r="P12" s="198" t="s">
        <v>392</v>
      </c>
      <c r="Q12" s="72">
        <v>0</v>
      </c>
      <c r="R12" s="72">
        <v>0</v>
      </c>
      <c r="S12" s="72">
        <v>0</v>
      </c>
      <c r="T12" s="72">
        <v>0</v>
      </c>
      <c r="U12" s="72">
        <v>0</v>
      </c>
      <c r="V12" s="72">
        <v>0</v>
      </c>
      <c r="W12" s="72">
        <v>0</v>
      </c>
      <c r="X12" s="72">
        <v>0</v>
      </c>
      <c r="Y12" s="72">
        <v>0</v>
      </c>
      <c r="Z12" s="72">
        <v>0</v>
      </c>
      <c r="AA12" s="72">
        <v>0</v>
      </c>
      <c r="AB12" s="72">
        <v>0</v>
      </c>
      <c r="AC12" s="72">
        <v>0</v>
      </c>
      <c r="AD12" s="72">
        <v>0</v>
      </c>
      <c r="AE12" s="280">
        <v>0</v>
      </c>
      <c r="AF12" s="325"/>
      <c r="AG12" s="322"/>
    </row>
    <row r="13" spans="1:33" s="214" customFormat="1">
      <c r="A13" s="200" t="s">
        <v>420</v>
      </c>
      <c r="B13" s="221">
        <v>0</v>
      </c>
      <c r="C13" s="221">
        <v>0</v>
      </c>
      <c r="D13" s="221">
        <v>0</v>
      </c>
      <c r="E13" s="221">
        <v>0</v>
      </c>
      <c r="F13" s="221">
        <v>0</v>
      </c>
      <c r="G13" s="221">
        <v>0</v>
      </c>
      <c r="H13" s="221">
        <v>0</v>
      </c>
      <c r="I13" s="221">
        <v>0</v>
      </c>
      <c r="J13" s="221">
        <v>0</v>
      </c>
      <c r="K13" s="221">
        <v>0</v>
      </c>
      <c r="L13" s="221">
        <v>0</v>
      </c>
      <c r="M13" s="221">
        <v>0</v>
      </c>
      <c r="N13" s="221">
        <v>0</v>
      </c>
      <c r="O13" s="221">
        <v>0</v>
      </c>
      <c r="P13" s="221">
        <v>0</v>
      </c>
      <c r="Q13" s="221">
        <v>3049730</v>
      </c>
      <c r="R13" s="221">
        <v>4042608</v>
      </c>
      <c r="S13" s="221">
        <v>8797021</v>
      </c>
      <c r="T13" s="221">
        <v>4289828</v>
      </c>
      <c r="U13" s="221">
        <v>4888749</v>
      </c>
      <c r="V13" s="221">
        <v>7825869</v>
      </c>
      <c r="W13" s="221">
        <v>4062132</v>
      </c>
      <c r="X13" s="221">
        <v>5215690</v>
      </c>
      <c r="Y13" s="221">
        <v>2756099</v>
      </c>
      <c r="Z13" s="221">
        <v>3520726</v>
      </c>
      <c r="AA13" s="221">
        <v>3165497</v>
      </c>
      <c r="AB13" s="221">
        <v>2919900</v>
      </c>
      <c r="AC13" s="221">
        <v>1771486</v>
      </c>
      <c r="AD13" s="221">
        <v>4515953</v>
      </c>
      <c r="AE13" s="606">
        <v>4008348</v>
      </c>
    </row>
    <row r="14" spans="1:33" s="214" customFormat="1" ht="18">
      <c r="A14" s="215" t="s">
        <v>4214</v>
      </c>
      <c r="B14" s="219"/>
      <c r="C14" s="219"/>
      <c r="D14" s="198"/>
      <c r="E14" s="198"/>
      <c r="F14" s="198"/>
      <c r="G14" s="198"/>
      <c r="H14" s="198"/>
      <c r="I14" s="198"/>
      <c r="J14" s="198"/>
      <c r="K14" s="198"/>
      <c r="L14" s="198"/>
      <c r="M14" s="198"/>
      <c r="N14" s="198"/>
      <c r="O14" s="198"/>
      <c r="P14" s="198"/>
      <c r="Q14" s="220"/>
      <c r="R14" s="220"/>
      <c r="S14" s="220"/>
      <c r="T14" s="220"/>
      <c r="U14" s="220"/>
      <c r="V14" s="220"/>
      <c r="W14" s="220"/>
      <c r="X14" s="220"/>
      <c r="Y14" s="220"/>
      <c r="Z14" s="220"/>
      <c r="AA14" s="220"/>
      <c r="AB14" s="220"/>
      <c r="AC14" s="220"/>
      <c r="AE14" s="607"/>
    </row>
    <row r="15" spans="1:33" s="214" customFormat="1">
      <c r="A15" s="213">
        <v>32151100</v>
      </c>
      <c r="B15" s="198" t="s">
        <v>392</v>
      </c>
      <c r="C15" s="198" t="s">
        <v>392</v>
      </c>
      <c r="D15" s="198" t="s">
        <v>392</v>
      </c>
      <c r="E15" s="198" t="s">
        <v>392</v>
      </c>
      <c r="F15" s="198" t="s">
        <v>392</v>
      </c>
      <c r="G15" s="198" t="s">
        <v>392</v>
      </c>
      <c r="H15" s="198" t="s">
        <v>392</v>
      </c>
      <c r="I15" s="198" t="s">
        <v>392</v>
      </c>
      <c r="J15" s="198" t="s">
        <v>392</v>
      </c>
      <c r="K15" s="198" t="s">
        <v>392</v>
      </c>
      <c r="L15" s="198" t="s">
        <v>392</v>
      </c>
      <c r="M15" s="198" t="s">
        <v>392</v>
      </c>
      <c r="N15" s="198" t="s">
        <v>392</v>
      </c>
      <c r="O15" s="198" t="s">
        <v>392</v>
      </c>
      <c r="P15" s="198" t="s">
        <v>392</v>
      </c>
      <c r="Q15" s="72">
        <f>+SUMIFS('Importas-eksportas (Stat.dep.)'!$F:$F,'Importas-eksportas (Stat.dep.)'!$H:$H,$A15,'Importas-eksportas (Stat.dep.)'!$E:$E,Q$5)</f>
        <v>7972.4</v>
      </c>
      <c r="R15" s="72">
        <f>+SUMIFS('Importas-eksportas (Stat.dep.)'!$F:$F,'Importas-eksportas (Stat.dep.)'!$H:$H,$A15,'Importas-eksportas (Stat.dep.)'!$E:$E,R$5)</f>
        <v>16728.5</v>
      </c>
      <c r="S15" s="72">
        <f>+SUMIFS('Importas-eksportas (Stat.dep.)'!$F:$F,'Importas-eksportas (Stat.dep.)'!$H:$H,$A15,'Importas-eksportas (Stat.dep.)'!$E:$E,S$5)</f>
        <v>58645.5</v>
      </c>
      <c r="T15" s="72">
        <f>+SUMIFS('Importas-eksportas (Stat.dep.)'!$F:$F,'Importas-eksportas (Stat.dep.)'!$H:$H,$A15,'Importas-eksportas (Stat.dep.)'!$E:$E,T$5)</f>
        <v>106538.6</v>
      </c>
      <c r="U15" s="72">
        <f>+SUMIFS('Importas-eksportas (Stat.dep.)'!$F:$F,'Importas-eksportas (Stat.dep.)'!$H:$H,$A15,'Importas-eksportas (Stat.dep.)'!$E:$E,U$5)</f>
        <v>210433.8</v>
      </c>
      <c r="V15" s="72">
        <f>+SUMIFS('Importas-eksportas (Stat.dep.)'!$F:$F,'Importas-eksportas (Stat.dep.)'!$H:$H,$A15,'Importas-eksportas (Stat.dep.)'!$E:$E,V$5)</f>
        <v>477064.8</v>
      </c>
      <c r="W15" s="72">
        <f>+SUMIFS('Importas-eksportas (Stat.dep.)'!$F:$F,'Importas-eksportas (Stat.dep.)'!$H:$H,$A15,'Importas-eksportas (Stat.dep.)'!$E:$E,W$5)</f>
        <v>110238.5</v>
      </c>
      <c r="X15" s="72">
        <f>+SUMIFS('Importas-eksportas (Stat.dep.)'!$F:$F,'Importas-eksportas (Stat.dep.)'!$H:$H,$A15,'Importas-eksportas (Stat.dep.)'!$E:$E,X$5)</f>
        <v>229552</v>
      </c>
      <c r="Y15" s="72">
        <f>+SUMIFS('Importas-eksportas (Stat.dep.)'!$F:$F,'Importas-eksportas (Stat.dep.)'!$H:$H,$A15,'Importas-eksportas (Stat.dep.)'!$E:$E,Y$5)</f>
        <v>204147.20000000001</v>
      </c>
      <c r="Z15" s="72">
        <f>+SUMIFS('Importas-eksportas (Stat.dep.)'!$F:$F,'Importas-eksportas (Stat.dep.)'!$H:$H,$A15,'Importas-eksportas (Stat.dep.)'!$E:$E,Z$5)</f>
        <v>163499.70000000001</v>
      </c>
      <c r="AA15" s="72">
        <f>+SUMIFS('Importas-eksportas (Stat.dep.)'!$F:$F,'Importas-eksportas (Stat.dep.)'!$H:$H,$A15,'Importas-eksportas (Stat.dep.)'!$E:$E,AA$5)</f>
        <v>112550.3</v>
      </c>
      <c r="AB15" s="72">
        <f>+SUMIFS('Importas-eksportas (Stat.dep.)'!$F:$F,'Importas-eksportas (Stat.dep.)'!$H:$H,$A15,'Importas-eksportas (Stat.dep.)'!$E:$E,AB$5)</f>
        <v>165752</v>
      </c>
      <c r="AC15" s="220">
        <v>192000.9</v>
      </c>
      <c r="AD15" s="72">
        <f>+SUMIFS('Importas-eksportas (Stat.dep.)'!$F:$F,'Importas-eksportas (Stat.dep.)'!$H:$H,$A15,'Importas-eksportas (Stat.dep.)'!$E:$E,AD$5)</f>
        <v>205275</v>
      </c>
      <c r="AE15" s="280">
        <v>233420.5</v>
      </c>
    </row>
    <row r="16" spans="1:33" s="214" customFormat="1">
      <c r="A16" s="216">
        <v>32151900</v>
      </c>
      <c r="B16" s="198" t="s">
        <v>392</v>
      </c>
      <c r="C16" s="198" t="s">
        <v>392</v>
      </c>
      <c r="D16" s="198" t="s">
        <v>392</v>
      </c>
      <c r="E16" s="198" t="s">
        <v>392</v>
      </c>
      <c r="F16" s="198" t="s">
        <v>392</v>
      </c>
      <c r="G16" s="198" t="s">
        <v>392</v>
      </c>
      <c r="H16" s="198" t="s">
        <v>392</v>
      </c>
      <c r="I16" s="198" t="s">
        <v>392</v>
      </c>
      <c r="J16" s="198" t="s">
        <v>392</v>
      </c>
      <c r="K16" s="198" t="s">
        <v>392</v>
      </c>
      <c r="L16" s="198" t="s">
        <v>392</v>
      </c>
      <c r="M16" s="198" t="s">
        <v>392</v>
      </c>
      <c r="N16" s="198" t="s">
        <v>392</v>
      </c>
      <c r="O16" s="198" t="s">
        <v>392</v>
      </c>
      <c r="P16" s="198" t="s">
        <v>392</v>
      </c>
      <c r="Q16" s="72">
        <f>+SUMIFS('Importas-eksportas (Stat.dep.)'!$F:$F,'Importas-eksportas (Stat.dep.)'!$H:$H,$A16,'Importas-eksportas (Stat.dep.)'!$E:$E,Q$5)</f>
        <v>3093191.9</v>
      </c>
      <c r="R16" s="72">
        <f>+SUMIFS('Importas-eksportas (Stat.dep.)'!$F:$F,'Importas-eksportas (Stat.dep.)'!$H:$H,$A16,'Importas-eksportas (Stat.dep.)'!$E:$E,R$5)</f>
        <v>3848000.7</v>
      </c>
      <c r="S16" s="72">
        <f>+SUMIFS('Importas-eksportas (Stat.dep.)'!$F:$F,'Importas-eksportas (Stat.dep.)'!$H:$H,$A16,'Importas-eksportas (Stat.dep.)'!$E:$E,S$5)</f>
        <v>3909738.8</v>
      </c>
      <c r="T16" s="72">
        <f>+SUMIFS('Importas-eksportas (Stat.dep.)'!$F:$F,'Importas-eksportas (Stat.dep.)'!$H:$H,$A16,'Importas-eksportas (Stat.dep.)'!$E:$E,T$5)</f>
        <v>3928343.1</v>
      </c>
      <c r="U16" s="72">
        <f>+SUMIFS('Importas-eksportas (Stat.dep.)'!$F:$F,'Importas-eksportas (Stat.dep.)'!$H:$H,$A16,'Importas-eksportas (Stat.dep.)'!$E:$E,U$5)</f>
        <v>4708154</v>
      </c>
      <c r="V16" s="72">
        <f>+SUMIFS('Importas-eksportas (Stat.dep.)'!$F:$F,'Importas-eksportas (Stat.dep.)'!$H:$H,$A16,'Importas-eksportas (Stat.dep.)'!$E:$E,V$5)</f>
        <v>6876001.7000000002</v>
      </c>
      <c r="W16" s="72">
        <f>+SUMIFS('Importas-eksportas (Stat.dep.)'!$F:$F,'Importas-eksportas (Stat.dep.)'!$H:$H,$A16,'Importas-eksportas (Stat.dep.)'!$E:$E,W$5)</f>
        <v>4661811.9000000004</v>
      </c>
      <c r="X16" s="72">
        <f>+SUMIFS('Importas-eksportas (Stat.dep.)'!$F:$F,'Importas-eksportas (Stat.dep.)'!$H:$H,$A16,'Importas-eksportas (Stat.dep.)'!$E:$E,X$5)</f>
        <v>6346296</v>
      </c>
      <c r="Y16" s="72">
        <f>+SUMIFS('Importas-eksportas (Stat.dep.)'!$F:$F,'Importas-eksportas (Stat.dep.)'!$H:$H,$A16,'Importas-eksportas (Stat.dep.)'!$E:$E,Y$5)</f>
        <v>3990898.7</v>
      </c>
      <c r="Z16" s="72">
        <f>+SUMIFS('Importas-eksportas (Stat.dep.)'!$F:$F,'Importas-eksportas (Stat.dep.)'!$H:$H,$A16,'Importas-eksportas (Stat.dep.)'!$E:$E,Z$5)</f>
        <v>4104205.9</v>
      </c>
      <c r="AA16" s="72">
        <f>+SUMIFS('Importas-eksportas (Stat.dep.)'!$F:$F,'Importas-eksportas (Stat.dep.)'!$H:$H,$A16,'Importas-eksportas (Stat.dep.)'!$E:$E,AA$5)</f>
        <v>3908831.5</v>
      </c>
      <c r="AB16" s="72">
        <f>+SUMIFS('Importas-eksportas (Stat.dep.)'!$F:$F,'Importas-eksportas (Stat.dep.)'!$H:$H,$A16,'Importas-eksportas (Stat.dep.)'!$E:$E,AB$5)</f>
        <v>4278237.4000000004</v>
      </c>
      <c r="AC16" s="220">
        <v>22270.5</v>
      </c>
      <c r="AD16" s="72">
        <f>+SUMIFS('Importas-eksportas (Stat.dep.)'!$F:$F,'Importas-eksportas (Stat.dep.)'!$H:$H,$A16,'Importas-eksportas (Stat.dep.)'!$E:$E,AD$5)</f>
        <v>6015544.4000000004</v>
      </c>
      <c r="AE16" s="280">
        <v>5293993.9000000004</v>
      </c>
    </row>
    <row r="17" spans="1:31" s="214" customFormat="1">
      <c r="A17" s="216">
        <v>32159000</v>
      </c>
      <c r="B17" s="198" t="s">
        <v>392</v>
      </c>
      <c r="C17" s="198" t="s">
        <v>392</v>
      </c>
      <c r="D17" s="198" t="s">
        <v>392</v>
      </c>
      <c r="E17" s="198" t="s">
        <v>392</v>
      </c>
      <c r="F17" s="198" t="s">
        <v>392</v>
      </c>
      <c r="G17" s="198" t="s">
        <v>392</v>
      </c>
      <c r="H17" s="198" t="s">
        <v>392</v>
      </c>
      <c r="I17" s="198" t="s">
        <v>392</v>
      </c>
      <c r="J17" s="198" t="s">
        <v>392</v>
      </c>
      <c r="K17" s="198" t="s">
        <v>392</v>
      </c>
      <c r="L17" s="198" t="s">
        <v>392</v>
      </c>
      <c r="M17" s="198" t="s">
        <v>392</v>
      </c>
      <c r="N17" s="198" t="s">
        <v>392</v>
      </c>
      <c r="O17" s="198" t="s">
        <v>392</v>
      </c>
      <c r="P17" s="198" t="s">
        <v>392</v>
      </c>
      <c r="Q17" s="72">
        <f>+SUMIFS('Importas-eksportas (Stat.dep.)'!$F:$F,'Importas-eksportas (Stat.dep.)'!$H:$H,$A17,'Importas-eksportas (Stat.dep.)'!$E:$E,Q$5)</f>
        <v>0</v>
      </c>
      <c r="R17" s="72">
        <f>+SUMIFS('Importas-eksportas (Stat.dep.)'!$F:$F,'Importas-eksportas (Stat.dep.)'!$H:$H,$A17,'Importas-eksportas (Stat.dep.)'!$E:$E,R$5)</f>
        <v>0</v>
      </c>
      <c r="S17" s="72">
        <f>+SUMIFS('Importas-eksportas (Stat.dep.)'!$F:$F,'Importas-eksportas (Stat.dep.)'!$H:$H,$A17,'Importas-eksportas (Stat.dep.)'!$E:$E,S$5)</f>
        <v>0</v>
      </c>
      <c r="T17" s="72">
        <f>+SUMIFS('Importas-eksportas (Stat.dep.)'!$F:$F,'Importas-eksportas (Stat.dep.)'!$H:$H,$A17,'Importas-eksportas (Stat.dep.)'!$E:$E,T$5)</f>
        <v>0</v>
      </c>
      <c r="U17" s="72">
        <f>+SUMIFS('Importas-eksportas (Stat.dep.)'!$F:$F,'Importas-eksportas (Stat.dep.)'!$H:$H,$A17,'Importas-eksportas (Stat.dep.)'!$E:$E,U$5)</f>
        <v>0</v>
      </c>
      <c r="V17" s="72">
        <f>+SUMIFS('Importas-eksportas (Stat.dep.)'!$F:$F,'Importas-eksportas (Stat.dep.)'!$H:$H,$A17,'Importas-eksportas (Stat.dep.)'!$E:$E,V$5)</f>
        <v>53670.8</v>
      </c>
      <c r="W17" s="72">
        <f>+SUMIFS('Importas-eksportas (Stat.dep.)'!$F:$F,'Importas-eksportas (Stat.dep.)'!$H:$H,$A17,'Importas-eksportas (Stat.dep.)'!$E:$E,W$5)</f>
        <v>37072.300000000003</v>
      </c>
      <c r="X17" s="72">
        <f>+SUMIFS('Importas-eksportas (Stat.dep.)'!$F:$F,'Importas-eksportas (Stat.dep.)'!$H:$H,$A17,'Importas-eksportas (Stat.dep.)'!$E:$E,X$5)</f>
        <v>37509.4</v>
      </c>
      <c r="Y17" s="72">
        <f>+SUMIFS('Importas-eksportas (Stat.dep.)'!$F:$F,'Importas-eksportas (Stat.dep.)'!$H:$H,$A17,'Importas-eksportas (Stat.dep.)'!$E:$E,Y$5)</f>
        <v>42611.9</v>
      </c>
      <c r="Z17" s="72">
        <f>+SUMIFS('Importas-eksportas (Stat.dep.)'!$F:$F,'Importas-eksportas (Stat.dep.)'!$H:$H,$A17,'Importas-eksportas (Stat.dep.)'!$E:$E,Z$5)</f>
        <v>78346.3</v>
      </c>
      <c r="AA17" s="72">
        <f>+SUMIFS('Importas-eksportas (Stat.dep.)'!$F:$F,'Importas-eksportas (Stat.dep.)'!$H:$H,$A17,'Importas-eksportas (Stat.dep.)'!$E:$E,AA$5)</f>
        <v>103101.7</v>
      </c>
      <c r="AB17" s="72">
        <f>+SUMIFS('Importas-eksportas (Stat.dep.)'!$F:$F,'Importas-eksportas (Stat.dep.)'!$H:$H,$A17,'Importas-eksportas (Stat.dep.)'!$E:$E,AB$5)</f>
        <v>111668.2</v>
      </c>
      <c r="AC17" s="220">
        <v>9342.2999999999993</v>
      </c>
      <c r="AD17" s="72">
        <f>+SUMIFS('Importas-eksportas (Stat.dep.)'!$F:$F,'Importas-eksportas (Stat.dep.)'!$H:$H,$A17,'Importas-eksportas (Stat.dep.)'!$E:$E,AD$5)</f>
        <v>0</v>
      </c>
      <c r="AE17" s="280">
        <v>0</v>
      </c>
    </row>
    <row r="18" spans="1:31" s="214" customFormat="1">
      <c r="A18" s="216">
        <v>32159010</v>
      </c>
      <c r="B18" s="198" t="s">
        <v>392</v>
      </c>
      <c r="C18" s="198" t="s">
        <v>392</v>
      </c>
      <c r="D18" s="198" t="s">
        <v>392</v>
      </c>
      <c r="E18" s="198" t="s">
        <v>392</v>
      </c>
      <c r="F18" s="198" t="s">
        <v>392</v>
      </c>
      <c r="G18" s="198" t="s">
        <v>392</v>
      </c>
      <c r="H18" s="198" t="s">
        <v>392</v>
      </c>
      <c r="I18" s="198" t="s">
        <v>392</v>
      </c>
      <c r="J18" s="198" t="s">
        <v>392</v>
      </c>
      <c r="K18" s="198" t="s">
        <v>392</v>
      </c>
      <c r="L18" s="198" t="s">
        <v>392</v>
      </c>
      <c r="M18" s="198" t="s">
        <v>392</v>
      </c>
      <c r="N18" s="198" t="s">
        <v>392</v>
      </c>
      <c r="O18" s="198" t="s">
        <v>392</v>
      </c>
      <c r="P18" s="198" t="s">
        <v>392</v>
      </c>
      <c r="Q18" s="72">
        <f>+SUMIFS('Importas-eksportas (Stat.dep.)'!$F:$F,'Importas-eksportas (Stat.dep.)'!$H:$H,$A18,'Importas-eksportas (Stat.dep.)'!$E:$E,Q$5)</f>
        <v>16256.5</v>
      </c>
      <c r="R18" s="72">
        <f>+SUMIFS('Importas-eksportas (Stat.dep.)'!$F:$F,'Importas-eksportas (Stat.dep.)'!$H:$H,$A18,'Importas-eksportas (Stat.dep.)'!$E:$E,R$5)</f>
        <v>5931.5</v>
      </c>
      <c r="S18" s="72">
        <f>+SUMIFS('Importas-eksportas (Stat.dep.)'!$F:$F,'Importas-eksportas (Stat.dep.)'!$H:$H,$A18,'Importas-eksportas (Stat.dep.)'!$E:$E,S$5)</f>
        <v>2365.1999999999998</v>
      </c>
      <c r="T18" s="72">
        <f>+SUMIFS('Importas-eksportas (Stat.dep.)'!$F:$F,'Importas-eksportas (Stat.dep.)'!$H:$H,$A18,'Importas-eksportas (Stat.dep.)'!$E:$E,T$5)</f>
        <v>10566.7</v>
      </c>
      <c r="U18" s="72">
        <f>+SUMIFS('Importas-eksportas (Stat.dep.)'!$F:$F,'Importas-eksportas (Stat.dep.)'!$H:$H,$A18,'Importas-eksportas (Stat.dep.)'!$E:$E,U$5)</f>
        <v>4828.5</v>
      </c>
      <c r="V18" s="72">
        <f>+SUMIFS('Importas-eksportas (Stat.dep.)'!$F:$F,'Importas-eksportas (Stat.dep.)'!$H:$H,$A18,'Importas-eksportas (Stat.dep.)'!$E:$E,V$5)</f>
        <v>0</v>
      </c>
      <c r="W18" s="72">
        <f>+SUMIFS('Importas-eksportas (Stat.dep.)'!$F:$F,'Importas-eksportas (Stat.dep.)'!$H:$H,$A18,'Importas-eksportas (Stat.dep.)'!$E:$E,W$5)</f>
        <v>0</v>
      </c>
      <c r="X18" s="72">
        <f>+SUMIFS('Importas-eksportas (Stat.dep.)'!$F:$F,'Importas-eksportas (Stat.dep.)'!$H:$H,$A18,'Importas-eksportas (Stat.dep.)'!$E:$E,X$5)</f>
        <v>0</v>
      </c>
      <c r="Y18" s="72">
        <f>+SUMIFS('Importas-eksportas (Stat.dep.)'!$F:$F,'Importas-eksportas (Stat.dep.)'!$H:$H,$A18,'Importas-eksportas (Stat.dep.)'!$E:$E,Y$5)</f>
        <v>0</v>
      </c>
      <c r="Z18" s="72">
        <f>+SUMIFS('Importas-eksportas (Stat.dep.)'!$F:$F,'Importas-eksportas (Stat.dep.)'!$H:$H,$A18,'Importas-eksportas (Stat.dep.)'!$E:$E,Z$5)</f>
        <v>0</v>
      </c>
      <c r="AA18" s="72">
        <f>+SUMIFS('Importas-eksportas (Stat.dep.)'!$F:$F,'Importas-eksportas (Stat.dep.)'!$H:$H,$A18,'Importas-eksportas (Stat.dep.)'!$E:$E,AA$5)</f>
        <v>0</v>
      </c>
      <c r="AB18" s="72">
        <f>+SUMIFS('Importas-eksportas (Stat.dep.)'!$F:$F,'Importas-eksportas (Stat.dep.)'!$H:$H,$A18,'Importas-eksportas (Stat.dep.)'!$E:$E,AB$5)</f>
        <v>0</v>
      </c>
      <c r="AC18" s="198">
        <v>0</v>
      </c>
      <c r="AD18" s="72">
        <f>+SUMIFS('Importas-eksportas (Stat.dep.)'!$F:$F,'Importas-eksportas (Stat.dep.)'!$H:$H,$A18,'Importas-eksportas (Stat.dep.)'!$E:$E,AD$5)</f>
        <v>0</v>
      </c>
      <c r="AE18" s="280">
        <v>0</v>
      </c>
    </row>
    <row r="19" spans="1:31" s="214" customFormat="1">
      <c r="A19" s="216">
        <v>32159080</v>
      </c>
      <c r="B19" s="198" t="s">
        <v>392</v>
      </c>
      <c r="C19" s="198" t="s">
        <v>392</v>
      </c>
      <c r="D19" s="198" t="s">
        <v>392</v>
      </c>
      <c r="E19" s="198" t="s">
        <v>392</v>
      </c>
      <c r="F19" s="198" t="s">
        <v>392</v>
      </c>
      <c r="G19" s="198" t="s">
        <v>392</v>
      </c>
      <c r="H19" s="198" t="s">
        <v>392</v>
      </c>
      <c r="I19" s="198" t="s">
        <v>392</v>
      </c>
      <c r="J19" s="198" t="s">
        <v>392</v>
      </c>
      <c r="K19" s="198" t="s">
        <v>392</v>
      </c>
      <c r="L19" s="198" t="s">
        <v>392</v>
      </c>
      <c r="M19" s="198" t="s">
        <v>392</v>
      </c>
      <c r="N19" s="198" t="s">
        <v>392</v>
      </c>
      <c r="O19" s="198" t="s">
        <v>392</v>
      </c>
      <c r="P19" s="198" t="s">
        <v>392</v>
      </c>
      <c r="Q19" s="72">
        <f>+SUMIFS('Importas-eksportas (Stat.dep.)'!$F:$F,'Importas-eksportas (Stat.dep.)'!$H:$H,$A19,'Importas-eksportas (Stat.dep.)'!$E:$E,Q$5)</f>
        <v>82138.5</v>
      </c>
      <c r="R19" s="72">
        <f>+SUMIFS('Importas-eksportas (Stat.dep.)'!$F:$F,'Importas-eksportas (Stat.dep.)'!$H:$H,$A19,'Importas-eksportas (Stat.dep.)'!$E:$E,R$5)</f>
        <v>115758.39999999999</v>
      </c>
      <c r="S19" s="72">
        <f>+SUMIFS('Importas-eksportas (Stat.dep.)'!$F:$F,'Importas-eksportas (Stat.dep.)'!$H:$H,$A19,'Importas-eksportas (Stat.dep.)'!$E:$E,S$5)</f>
        <v>127755.5</v>
      </c>
      <c r="T19" s="72">
        <f>+SUMIFS('Importas-eksportas (Stat.dep.)'!$F:$F,'Importas-eksportas (Stat.dep.)'!$H:$H,$A19,'Importas-eksportas (Stat.dep.)'!$E:$E,T$5)</f>
        <v>77024.399999999994</v>
      </c>
      <c r="U19" s="72">
        <f>+SUMIFS('Importas-eksportas (Stat.dep.)'!$F:$F,'Importas-eksportas (Stat.dep.)'!$H:$H,$A19,'Importas-eksportas (Stat.dep.)'!$E:$E,U$5)</f>
        <v>39646.800000000003</v>
      </c>
      <c r="V19" s="72">
        <f>+SUMIFS('Importas-eksportas (Stat.dep.)'!$F:$F,'Importas-eksportas (Stat.dep.)'!$H:$H,$A19,'Importas-eksportas (Stat.dep.)'!$E:$E,V$5)</f>
        <v>0</v>
      </c>
      <c r="W19" s="72">
        <f>+SUMIFS('Importas-eksportas (Stat.dep.)'!$F:$F,'Importas-eksportas (Stat.dep.)'!$H:$H,$A19,'Importas-eksportas (Stat.dep.)'!$E:$E,W$5)</f>
        <v>0</v>
      </c>
      <c r="X19" s="72">
        <f>+SUMIFS('Importas-eksportas (Stat.dep.)'!$F:$F,'Importas-eksportas (Stat.dep.)'!$H:$H,$A19,'Importas-eksportas (Stat.dep.)'!$E:$E,X$5)</f>
        <v>0</v>
      </c>
      <c r="Y19" s="72">
        <f>+SUMIFS('Importas-eksportas (Stat.dep.)'!$F:$F,'Importas-eksportas (Stat.dep.)'!$H:$H,$A19,'Importas-eksportas (Stat.dep.)'!$E:$E,Y$5)</f>
        <v>0</v>
      </c>
      <c r="Z19" s="72">
        <f>+SUMIFS('Importas-eksportas (Stat.dep.)'!$F:$F,'Importas-eksportas (Stat.dep.)'!$H:$H,$A19,'Importas-eksportas (Stat.dep.)'!$E:$E,Z$5)</f>
        <v>0</v>
      </c>
      <c r="AA19" s="72">
        <f>+SUMIFS('Importas-eksportas (Stat.dep.)'!$F:$F,'Importas-eksportas (Stat.dep.)'!$H:$H,$A19,'Importas-eksportas (Stat.dep.)'!$E:$E,AA$5)</f>
        <v>0</v>
      </c>
      <c r="AB19" s="72">
        <f>+SUMIFS('Importas-eksportas (Stat.dep.)'!$F:$F,'Importas-eksportas (Stat.dep.)'!$H:$H,$A19,'Importas-eksportas (Stat.dep.)'!$E:$E,AB$5)</f>
        <v>0</v>
      </c>
      <c r="AC19" s="220">
        <v>0</v>
      </c>
      <c r="AD19" s="72">
        <f>+SUMIFS('Importas-eksportas (Stat.dep.)'!$F:$F,'Importas-eksportas (Stat.dep.)'!$H:$H,$A19,'Importas-eksportas (Stat.dep.)'!$E:$E,AD$5)</f>
        <v>0</v>
      </c>
      <c r="AE19" s="280">
        <v>0</v>
      </c>
    </row>
    <row r="20" spans="1:31" s="214" customFormat="1">
      <c r="A20" s="200" t="s">
        <v>420</v>
      </c>
      <c r="B20" s="222">
        <f t="shared" ref="B20:AB20" si="0">SUM(B15:B19)</f>
        <v>0</v>
      </c>
      <c r="C20" s="222">
        <f t="shared" si="0"/>
        <v>0</v>
      </c>
      <c r="D20" s="222">
        <f t="shared" si="0"/>
        <v>0</v>
      </c>
      <c r="E20" s="222">
        <f t="shared" si="0"/>
        <v>0</v>
      </c>
      <c r="F20" s="222">
        <f t="shared" si="0"/>
        <v>0</v>
      </c>
      <c r="G20" s="222">
        <f t="shared" si="0"/>
        <v>0</v>
      </c>
      <c r="H20" s="222">
        <f t="shared" si="0"/>
        <v>0</v>
      </c>
      <c r="I20" s="222">
        <f t="shared" si="0"/>
        <v>0</v>
      </c>
      <c r="J20" s="222">
        <f t="shared" si="0"/>
        <v>0</v>
      </c>
      <c r="K20" s="222">
        <f t="shared" si="0"/>
        <v>0</v>
      </c>
      <c r="L20" s="222">
        <f t="shared" si="0"/>
        <v>0</v>
      </c>
      <c r="M20" s="222">
        <f t="shared" si="0"/>
        <v>0</v>
      </c>
      <c r="N20" s="222">
        <f t="shared" si="0"/>
        <v>0</v>
      </c>
      <c r="O20" s="222">
        <f t="shared" si="0"/>
        <v>0</v>
      </c>
      <c r="P20" s="222">
        <f t="shared" si="0"/>
        <v>0</v>
      </c>
      <c r="Q20" s="222">
        <f t="shared" si="0"/>
        <v>3199559.3</v>
      </c>
      <c r="R20" s="222">
        <f t="shared" si="0"/>
        <v>3986419.1</v>
      </c>
      <c r="S20" s="222">
        <f t="shared" si="0"/>
        <v>4098505</v>
      </c>
      <c r="T20" s="222">
        <f t="shared" si="0"/>
        <v>4122472.8000000003</v>
      </c>
      <c r="U20" s="222">
        <f t="shared" si="0"/>
        <v>4963063.0999999996</v>
      </c>
      <c r="V20" s="222">
        <f t="shared" si="0"/>
        <v>7406737.2999999998</v>
      </c>
      <c r="W20" s="222">
        <f t="shared" si="0"/>
        <v>4809122.7</v>
      </c>
      <c r="X20" s="222">
        <f t="shared" si="0"/>
        <v>6613357.4000000004</v>
      </c>
      <c r="Y20" s="222">
        <f t="shared" si="0"/>
        <v>4237657.8000000007</v>
      </c>
      <c r="Z20" s="222">
        <f t="shared" si="0"/>
        <v>4346051.8999999994</v>
      </c>
      <c r="AA20" s="222">
        <f t="shared" si="0"/>
        <v>4124483.5</v>
      </c>
      <c r="AB20" s="222">
        <f t="shared" si="0"/>
        <v>4555657.6000000006</v>
      </c>
      <c r="AC20" s="222">
        <f>SUM(AC15:AC19)</f>
        <v>223613.69999999998</v>
      </c>
      <c r="AD20" s="222">
        <f>SUM(AD15:AD19)</f>
        <v>6220819.4000000004</v>
      </c>
      <c r="AE20" s="608">
        <v>5527414.4000000004</v>
      </c>
    </row>
    <row r="21" spans="1:31" s="214" customFormat="1" ht="18">
      <c r="A21" s="215" t="s">
        <v>4215</v>
      </c>
      <c r="B21" s="219"/>
      <c r="C21" s="219"/>
      <c r="D21" s="198"/>
      <c r="E21" s="198"/>
      <c r="F21" s="198"/>
      <c r="G21" s="198"/>
      <c r="H21" s="198"/>
      <c r="I21" s="198"/>
      <c r="J21" s="198"/>
      <c r="K21" s="198"/>
      <c r="L21" s="198"/>
      <c r="M21" s="198"/>
      <c r="N21" s="198"/>
      <c r="O21" s="198"/>
      <c r="P21" s="198"/>
      <c r="Q21" s="220"/>
      <c r="R21" s="220"/>
      <c r="S21" s="220"/>
      <c r="T21" s="220"/>
      <c r="U21" s="220"/>
      <c r="V21" s="220"/>
      <c r="W21" s="220"/>
      <c r="X21" s="220"/>
      <c r="Y21" s="220"/>
      <c r="Z21" s="220"/>
      <c r="AA21" s="220"/>
      <c r="AB21" s="220"/>
      <c r="AC21" s="220"/>
      <c r="AE21" s="607"/>
    </row>
    <row r="22" spans="1:31" s="214" customFormat="1">
      <c r="A22" s="216">
        <v>32151100</v>
      </c>
      <c r="B22" s="198" t="s">
        <v>392</v>
      </c>
      <c r="C22" s="198" t="s">
        <v>392</v>
      </c>
      <c r="D22" s="198" t="s">
        <v>392</v>
      </c>
      <c r="E22" s="198" t="s">
        <v>392</v>
      </c>
      <c r="F22" s="198" t="s">
        <v>392</v>
      </c>
      <c r="G22" s="198" t="s">
        <v>392</v>
      </c>
      <c r="H22" s="198" t="s">
        <v>392</v>
      </c>
      <c r="I22" s="198" t="s">
        <v>392</v>
      </c>
      <c r="J22" s="198" t="s">
        <v>392</v>
      </c>
      <c r="K22" s="198" t="s">
        <v>392</v>
      </c>
      <c r="L22" s="198" t="s">
        <v>392</v>
      </c>
      <c r="M22" s="198" t="s">
        <v>392</v>
      </c>
      <c r="N22" s="198" t="s">
        <v>392</v>
      </c>
      <c r="O22" s="198" t="s">
        <v>392</v>
      </c>
      <c r="P22" s="198" t="s">
        <v>392</v>
      </c>
      <c r="Q22" s="72">
        <f>+SUMIFS('Importas-eksportas (Stat.dep.)'!$G:$G,'Importas-eksportas (Stat.dep.)'!$H:$H,$A22,'Importas-eksportas (Stat.dep.)'!$E:$E,Q$5)</f>
        <v>351610.3</v>
      </c>
      <c r="R22" s="72">
        <f>+SUMIFS('Importas-eksportas (Stat.dep.)'!$G:$G,'Importas-eksportas (Stat.dep.)'!$H:$H,$A22,'Importas-eksportas (Stat.dep.)'!$E:$E,R$5)</f>
        <v>335689.8</v>
      </c>
      <c r="S22" s="72">
        <f>+SUMIFS('Importas-eksportas (Stat.dep.)'!$G:$G,'Importas-eksportas (Stat.dep.)'!$H:$H,$A22,'Importas-eksportas (Stat.dep.)'!$E:$E,S$5)</f>
        <v>352354.1</v>
      </c>
      <c r="T22" s="72">
        <f>+SUMIFS('Importas-eksportas (Stat.dep.)'!$G:$G,'Importas-eksportas (Stat.dep.)'!$H:$H,$A22,'Importas-eksportas (Stat.dep.)'!$E:$E,T$5)</f>
        <v>336581.3</v>
      </c>
      <c r="U22" s="72">
        <f>+SUMIFS('Importas-eksportas (Stat.dep.)'!$G:$G,'Importas-eksportas (Stat.dep.)'!$H:$H,$A22,'Importas-eksportas (Stat.dep.)'!$E:$E,U$5)</f>
        <v>222394.9</v>
      </c>
      <c r="V22" s="72">
        <f>+SUMIFS('Importas-eksportas (Stat.dep.)'!$G:$G,'Importas-eksportas (Stat.dep.)'!$H:$H,$A22,'Importas-eksportas (Stat.dep.)'!$E:$E,V$5)</f>
        <v>314563.3</v>
      </c>
      <c r="W22" s="72">
        <f>+SUMIFS('Importas-eksportas (Stat.dep.)'!$G:$G,'Importas-eksportas (Stat.dep.)'!$H:$H,$A22,'Importas-eksportas (Stat.dep.)'!$E:$E,W$5)</f>
        <v>350213.6</v>
      </c>
      <c r="X22" s="72">
        <f>+SUMIFS('Importas-eksportas (Stat.dep.)'!$G:$G,'Importas-eksportas (Stat.dep.)'!$H:$H,$A22,'Importas-eksportas (Stat.dep.)'!$E:$E,X$5)</f>
        <v>356127.8</v>
      </c>
      <c r="Y22" s="72">
        <f>+SUMIFS('Importas-eksportas (Stat.dep.)'!$G:$G,'Importas-eksportas (Stat.dep.)'!$H:$H,$A22,'Importas-eksportas (Stat.dep.)'!$E:$E,Y$5)</f>
        <v>420611</v>
      </c>
      <c r="Z22" s="72">
        <f>+SUMIFS('Importas-eksportas (Stat.dep.)'!$G:$G,'Importas-eksportas (Stat.dep.)'!$H:$H,$A22,'Importas-eksportas (Stat.dep.)'!$E:$E,Z$5)</f>
        <v>415407.8</v>
      </c>
      <c r="AA22" s="72">
        <f>+SUMIFS('Importas-eksportas (Stat.dep.)'!$G:$G,'Importas-eksportas (Stat.dep.)'!$H:$H,$A22,'Importas-eksportas (Stat.dep.)'!$E:$E,AA$5)</f>
        <v>393869</v>
      </c>
      <c r="AB22" s="72">
        <f>+SUMIFS('Importas-eksportas (Stat.dep.)'!$G:$G,'Importas-eksportas (Stat.dep.)'!$H:$H,$A22,'Importas-eksportas (Stat.dep.)'!$E:$E,AB$5)</f>
        <v>441510.8</v>
      </c>
      <c r="AC22" s="220">
        <v>495553.10000000003</v>
      </c>
      <c r="AD22" s="72">
        <f>+SUMIFS('Importas-eksportas (Stat.dep.)'!$G:$G,'Importas-eksportas (Stat.dep.)'!$H:$H,$A22,'Importas-eksportas (Stat.dep.)'!$E:$E,AD$5)</f>
        <v>536238.1</v>
      </c>
      <c r="AE22" s="280">
        <v>523011.8</v>
      </c>
    </row>
    <row r="23" spans="1:31" s="214" customFormat="1">
      <c r="A23" s="216">
        <v>32151900</v>
      </c>
      <c r="B23" s="198" t="s">
        <v>392</v>
      </c>
      <c r="C23" s="198" t="s">
        <v>392</v>
      </c>
      <c r="D23" s="198" t="s">
        <v>392</v>
      </c>
      <c r="E23" s="198" t="s">
        <v>392</v>
      </c>
      <c r="F23" s="198" t="s">
        <v>392</v>
      </c>
      <c r="G23" s="198" t="s">
        <v>392</v>
      </c>
      <c r="H23" s="198" t="s">
        <v>392</v>
      </c>
      <c r="I23" s="198" t="s">
        <v>392</v>
      </c>
      <c r="J23" s="198" t="s">
        <v>392</v>
      </c>
      <c r="K23" s="198" t="s">
        <v>392</v>
      </c>
      <c r="L23" s="198" t="s">
        <v>392</v>
      </c>
      <c r="M23" s="198" t="s">
        <v>392</v>
      </c>
      <c r="N23" s="198" t="s">
        <v>392</v>
      </c>
      <c r="O23" s="198" t="s">
        <v>392</v>
      </c>
      <c r="P23" s="198" t="s">
        <v>392</v>
      </c>
      <c r="Q23" s="72">
        <f>+SUMIFS('Importas-eksportas (Stat.dep.)'!$G:$G,'Importas-eksportas (Stat.dep.)'!$H:$H,$A23,'Importas-eksportas (Stat.dep.)'!$E:$E,Q$5)</f>
        <v>1557211.4</v>
      </c>
      <c r="R23" s="72">
        <f>+SUMIFS('Importas-eksportas (Stat.dep.)'!$G:$G,'Importas-eksportas (Stat.dep.)'!$H:$H,$A23,'Importas-eksportas (Stat.dep.)'!$E:$E,R$5)</f>
        <v>1747840.2</v>
      </c>
      <c r="S23" s="72">
        <f>+SUMIFS('Importas-eksportas (Stat.dep.)'!$G:$G,'Importas-eksportas (Stat.dep.)'!$H:$H,$A23,'Importas-eksportas (Stat.dep.)'!$E:$E,S$5)</f>
        <v>1949641.2</v>
      </c>
      <c r="T23" s="72">
        <f>+SUMIFS('Importas-eksportas (Stat.dep.)'!$G:$G,'Importas-eksportas (Stat.dep.)'!$H:$H,$A23,'Importas-eksportas (Stat.dep.)'!$E:$E,T$5)</f>
        <v>1891503.5</v>
      </c>
      <c r="U23" s="72">
        <f>+SUMIFS('Importas-eksportas (Stat.dep.)'!$G:$G,'Importas-eksportas (Stat.dep.)'!$H:$H,$A23,'Importas-eksportas (Stat.dep.)'!$E:$E,U$5)</f>
        <v>1584454.7</v>
      </c>
      <c r="V23" s="72">
        <f>+SUMIFS('Importas-eksportas (Stat.dep.)'!$G:$G,'Importas-eksportas (Stat.dep.)'!$H:$H,$A23,'Importas-eksportas (Stat.dep.)'!$E:$E,V$5)</f>
        <v>2062128.7</v>
      </c>
      <c r="W23" s="72">
        <f>+SUMIFS('Importas-eksportas (Stat.dep.)'!$G:$G,'Importas-eksportas (Stat.dep.)'!$H:$H,$A23,'Importas-eksportas (Stat.dep.)'!$E:$E,W$5)</f>
        <v>2187153.6</v>
      </c>
      <c r="X23" s="72">
        <f>+SUMIFS('Importas-eksportas (Stat.dep.)'!$G:$G,'Importas-eksportas (Stat.dep.)'!$H:$H,$A23,'Importas-eksportas (Stat.dep.)'!$E:$E,X$5)</f>
        <v>2784402.4</v>
      </c>
      <c r="Y23" s="72">
        <f>+SUMIFS('Importas-eksportas (Stat.dep.)'!$G:$G,'Importas-eksportas (Stat.dep.)'!$H:$H,$A23,'Importas-eksportas (Stat.dep.)'!$E:$E,Y$5)</f>
        <v>2846251.1</v>
      </c>
      <c r="Z23" s="72">
        <f>+SUMIFS('Importas-eksportas (Stat.dep.)'!$G:$G,'Importas-eksportas (Stat.dep.)'!$H:$H,$A23,'Importas-eksportas (Stat.dep.)'!$E:$E,Z$5)</f>
        <v>2930738.7</v>
      </c>
      <c r="AA23" s="72">
        <f>+SUMIFS('Importas-eksportas (Stat.dep.)'!$G:$G,'Importas-eksportas (Stat.dep.)'!$H:$H,$A23,'Importas-eksportas (Stat.dep.)'!$E:$E,AA$5)</f>
        <v>2883815.4</v>
      </c>
      <c r="AB23" s="72">
        <f>+SUMIFS('Importas-eksportas (Stat.dep.)'!$G:$G,'Importas-eksportas (Stat.dep.)'!$H:$H,$A23,'Importas-eksportas (Stat.dep.)'!$E:$E,AB$5)</f>
        <v>3375180.9</v>
      </c>
      <c r="AC23" s="198">
        <v>47117.599999999999</v>
      </c>
      <c r="AD23" s="72">
        <f>+SUMIFS('Importas-eksportas (Stat.dep.)'!$G:$G,'Importas-eksportas (Stat.dep.)'!$H:$H,$A23,'Importas-eksportas (Stat.dep.)'!$E:$E,AD$5)</f>
        <v>4505665.3</v>
      </c>
      <c r="AE23" s="280">
        <v>3565463.8</v>
      </c>
    </row>
    <row r="24" spans="1:31" s="214" customFormat="1">
      <c r="A24" s="216">
        <v>32159000</v>
      </c>
      <c r="B24" s="198" t="s">
        <v>392</v>
      </c>
      <c r="C24" s="198" t="s">
        <v>392</v>
      </c>
      <c r="D24" s="198" t="s">
        <v>392</v>
      </c>
      <c r="E24" s="198" t="s">
        <v>392</v>
      </c>
      <c r="F24" s="198" t="s">
        <v>392</v>
      </c>
      <c r="G24" s="198" t="s">
        <v>392</v>
      </c>
      <c r="H24" s="198" t="s">
        <v>392</v>
      </c>
      <c r="I24" s="198" t="s">
        <v>392</v>
      </c>
      <c r="J24" s="198" t="s">
        <v>392</v>
      </c>
      <c r="K24" s="198" t="s">
        <v>392</v>
      </c>
      <c r="L24" s="198" t="s">
        <v>392</v>
      </c>
      <c r="M24" s="198" t="s">
        <v>392</v>
      </c>
      <c r="N24" s="198" t="s">
        <v>392</v>
      </c>
      <c r="O24" s="198" t="s">
        <v>392</v>
      </c>
      <c r="P24" s="198" t="s">
        <v>392</v>
      </c>
      <c r="Q24" s="72">
        <f>+SUMIFS('Importas-eksportas (Stat.dep.)'!$G:$G,'Importas-eksportas (Stat.dep.)'!$H:$H,$A24,'Importas-eksportas (Stat.dep.)'!$E:$E,Q$5)</f>
        <v>0</v>
      </c>
      <c r="R24" s="72">
        <f>+SUMIFS('Importas-eksportas (Stat.dep.)'!$G:$G,'Importas-eksportas (Stat.dep.)'!$H:$H,$A24,'Importas-eksportas (Stat.dep.)'!$E:$E,R$5)</f>
        <v>0</v>
      </c>
      <c r="S24" s="72">
        <f>+SUMIFS('Importas-eksportas (Stat.dep.)'!$G:$G,'Importas-eksportas (Stat.dep.)'!$H:$H,$A24,'Importas-eksportas (Stat.dep.)'!$E:$E,S$5)</f>
        <v>0</v>
      </c>
      <c r="T24" s="72">
        <f>+SUMIFS('Importas-eksportas (Stat.dep.)'!$G:$G,'Importas-eksportas (Stat.dep.)'!$H:$H,$A24,'Importas-eksportas (Stat.dep.)'!$E:$E,T$5)</f>
        <v>0</v>
      </c>
      <c r="U24" s="72">
        <f>+SUMIFS('Importas-eksportas (Stat.dep.)'!$G:$G,'Importas-eksportas (Stat.dep.)'!$H:$H,$A24,'Importas-eksportas (Stat.dep.)'!$E:$E,U$5)</f>
        <v>0</v>
      </c>
      <c r="V24" s="72">
        <f>+SUMIFS('Importas-eksportas (Stat.dep.)'!$G:$G,'Importas-eksportas (Stat.dep.)'!$H:$H,$A24,'Importas-eksportas (Stat.dep.)'!$E:$E,V$5)</f>
        <v>52323.9</v>
      </c>
      <c r="W24" s="72">
        <f>+SUMIFS('Importas-eksportas (Stat.dep.)'!$G:$G,'Importas-eksportas (Stat.dep.)'!$H:$H,$A24,'Importas-eksportas (Stat.dep.)'!$E:$E,W$5)</f>
        <v>70386.399999999994</v>
      </c>
      <c r="X24" s="72">
        <f>+SUMIFS('Importas-eksportas (Stat.dep.)'!$G:$G,'Importas-eksportas (Stat.dep.)'!$H:$H,$A24,'Importas-eksportas (Stat.dep.)'!$E:$E,X$5)</f>
        <v>47790.5</v>
      </c>
      <c r="Y24" s="72">
        <f>+SUMIFS('Importas-eksportas (Stat.dep.)'!$G:$G,'Importas-eksportas (Stat.dep.)'!$H:$H,$A24,'Importas-eksportas (Stat.dep.)'!$E:$E,Y$5)</f>
        <v>50982.6</v>
      </c>
      <c r="Z24" s="72">
        <f>+SUMIFS('Importas-eksportas (Stat.dep.)'!$G:$G,'Importas-eksportas (Stat.dep.)'!$H:$H,$A24,'Importas-eksportas (Stat.dep.)'!$E:$E,Z$5)</f>
        <v>87557.1</v>
      </c>
      <c r="AA24" s="72">
        <f>+SUMIFS('Importas-eksportas (Stat.dep.)'!$G:$G,'Importas-eksportas (Stat.dep.)'!$H:$H,$A24,'Importas-eksportas (Stat.dep.)'!$E:$E,AA$5)</f>
        <v>110240.7</v>
      </c>
      <c r="AB24" s="72">
        <f>+SUMIFS('Importas-eksportas (Stat.dep.)'!$G:$G,'Importas-eksportas (Stat.dep.)'!$H:$H,$A24,'Importas-eksportas (Stat.dep.)'!$E:$E,AB$5)</f>
        <v>115260.3</v>
      </c>
      <c r="AC24" s="198">
        <v>23527.599999999999</v>
      </c>
      <c r="AD24" s="72">
        <f>+SUMIFS('Importas-eksportas (Stat.dep.)'!$G:$G,'Importas-eksportas (Stat.dep.)'!$H:$H,$A24,'Importas-eksportas (Stat.dep.)'!$E:$E,AD$5)</f>
        <v>0</v>
      </c>
      <c r="AE24" s="280">
        <v>0</v>
      </c>
    </row>
    <row r="25" spans="1:31" s="214" customFormat="1">
      <c r="A25" s="216">
        <v>32159010</v>
      </c>
      <c r="B25" s="198" t="s">
        <v>392</v>
      </c>
      <c r="C25" s="198" t="s">
        <v>392</v>
      </c>
      <c r="D25" s="198" t="s">
        <v>392</v>
      </c>
      <c r="E25" s="198" t="s">
        <v>392</v>
      </c>
      <c r="F25" s="198" t="s">
        <v>392</v>
      </c>
      <c r="G25" s="198" t="s">
        <v>392</v>
      </c>
      <c r="H25" s="198" t="s">
        <v>392</v>
      </c>
      <c r="I25" s="198" t="s">
        <v>392</v>
      </c>
      <c r="J25" s="198" t="s">
        <v>392</v>
      </c>
      <c r="K25" s="198" t="s">
        <v>392</v>
      </c>
      <c r="L25" s="198" t="s">
        <v>392</v>
      </c>
      <c r="M25" s="198" t="s">
        <v>392</v>
      </c>
      <c r="N25" s="198" t="s">
        <v>392</v>
      </c>
      <c r="O25" s="198" t="s">
        <v>392</v>
      </c>
      <c r="P25" s="198" t="s">
        <v>392</v>
      </c>
      <c r="Q25" s="72">
        <f>+SUMIFS('Importas-eksportas (Stat.dep.)'!$G:$G,'Importas-eksportas (Stat.dep.)'!$H:$H,$A25,'Importas-eksportas (Stat.dep.)'!$E:$E,Q$5)</f>
        <v>51836</v>
      </c>
      <c r="R25" s="72">
        <f>+SUMIFS('Importas-eksportas (Stat.dep.)'!$G:$G,'Importas-eksportas (Stat.dep.)'!$H:$H,$A25,'Importas-eksportas (Stat.dep.)'!$E:$E,R$5)</f>
        <v>42900.6</v>
      </c>
      <c r="S25" s="72">
        <f>+SUMIFS('Importas-eksportas (Stat.dep.)'!$G:$G,'Importas-eksportas (Stat.dep.)'!$H:$H,$A25,'Importas-eksportas (Stat.dep.)'!$E:$E,S$5)</f>
        <v>30986.799999999999</v>
      </c>
      <c r="T25" s="72">
        <f>+SUMIFS('Importas-eksportas (Stat.dep.)'!$G:$G,'Importas-eksportas (Stat.dep.)'!$H:$H,$A25,'Importas-eksportas (Stat.dep.)'!$E:$E,T$5)</f>
        <v>20293.8</v>
      </c>
      <c r="U25" s="72">
        <f>+SUMIFS('Importas-eksportas (Stat.dep.)'!$G:$G,'Importas-eksportas (Stat.dep.)'!$H:$H,$A25,'Importas-eksportas (Stat.dep.)'!$E:$E,U$5)</f>
        <v>17064.8</v>
      </c>
      <c r="V25" s="72">
        <f>+SUMIFS('Importas-eksportas (Stat.dep.)'!$G:$G,'Importas-eksportas (Stat.dep.)'!$H:$H,$A25,'Importas-eksportas (Stat.dep.)'!$E:$E,V$5)</f>
        <v>0</v>
      </c>
      <c r="W25" s="72">
        <f>+SUMIFS('Importas-eksportas (Stat.dep.)'!$G:$G,'Importas-eksportas (Stat.dep.)'!$H:$H,$A25,'Importas-eksportas (Stat.dep.)'!$E:$E,W$5)</f>
        <v>0</v>
      </c>
      <c r="X25" s="72">
        <f>+SUMIFS('Importas-eksportas (Stat.dep.)'!$G:$G,'Importas-eksportas (Stat.dep.)'!$H:$H,$A25,'Importas-eksportas (Stat.dep.)'!$E:$E,X$5)</f>
        <v>0</v>
      </c>
      <c r="Y25" s="72">
        <f>+SUMIFS('Importas-eksportas (Stat.dep.)'!$G:$G,'Importas-eksportas (Stat.dep.)'!$H:$H,$A25,'Importas-eksportas (Stat.dep.)'!$E:$E,Y$5)</f>
        <v>0</v>
      </c>
      <c r="Z25" s="72">
        <f>+SUMIFS('Importas-eksportas (Stat.dep.)'!$G:$G,'Importas-eksportas (Stat.dep.)'!$H:$H,$A25,'Importas-eksportas (Stat.dep.)'!$E:$E,Z$5)</f>
        <v>0</v>
      </c>
      <c r="AA25" s="72">
        <f>+SUMIFS('Importas-eksportas (Stat.dep.)'!$G:$G,'Importas-eksportas (Stat.dep.)'!$H:$H,$A25,'Importas-eksportas (Stat.dep.)'!$E:$E,AA$5)</f>
        <v>0</v>
      </c>
      <c r="AB25" s="72">
        <f>+SUMIFS('Importas-eksportas (Stat.dep.)'!$G:$G,'Importas-eksportas (Stat.dep.)'!$H:$H,$A25,'Importas-eksportas (Stat.dep.)'!$E:$E,AB$5)</f>
        <v>0</v>
      </c>
      <c r="AC25" s="198">
        <v>0</v>
      </c>
      <c r="AD25" s="72">
        <f>+SUMIFS('Importas-eksportas (Stat.dep.)'!$G:$G,'Importas-eksportas (Stat.dep.)'!$H:$H,$A25,'Importas-eksportas (Stat.dep.)'!$E:$E,AD$5)</f>
        <v>0</v>
      </c>
      <c r="AE25" s="280">
        <v>0</v>
      </c>
    </row>
    <row r="26" spans="1:31" s="214" customFormat="1">
      <c r="A26" s="216">
        <v>32159080</v>
      </c>
      <c r="B26" s="198" t="s">
        <v>392</v>
      </c>
      <c r="C26" s="198" t="s">
        <v>392</v>
      </c>
      <c r="D26" s="198" t="s">
        <v>392</v>
      </c>
      <c r="E26" s="198" t="s">
        <v>392</v>
      </c>
      <c r="F26" s="198" t="s">
        <v>392</v>
      </c>
      <c r="G26" s="198" t="s">
        <v>392</v>
      </c>
      <c r="H26" s="198" t="s">
        <v>392</v>
      </c>
      <c r="I26" s="198" t="s">
        <v>392</v>
      </c>
      <c r="J26" s="198" t="s">
        <v>392</v>
      </c>
      <c r="K26" s="198" t="s">
        <v>392</v>
      </c>
      <c r="L26" s="198" t="s">
        <v>392</v>
      </c>
      <c r="M26" s="198" t="s">
        <v>392</v>
      </c>
      <c r="N26" s="198" t="s">
        <v>392</v>
      </c>
      <c r="O26" s="198" t="s">
        <v>392</v>
      </c>
      <c r="P26" s="198" t="s">
        <v>392</v>
      </c>
      <c r="Q26" s="72">
        <f>+SUMIFS('Importas-eksportas (Stat.dep.)'!$G:$G,'Importas-eksportas (Stat.dep.)'!$H:$H,$A26,'Importas-eksportas (Stat.dep.)'!$E:$E,Q$5)</f>
        <v>63648.9</v>
      </c>
      <c r="R26" s="72">
        <f>+SUMIFS('Importas-eksportas (Stat.dep.)'!$G:$G,'Importas-eksportas (Stat.dep.)'!$H:$H,$A26,'Importas-eksportas (Stat.dep.)'!$E:$E,R$5)</f>
        <v>96862.7</v>
      </c>
      <c r="S26" s="72">
        <f>+SUMIFS('Importas-eksportas (Stat.dep.)'!$G:$G,'Importas-eksportas (Stat.dep.)'!$H:$H,$A26,'Importas-eksportas (Stat.dep.)'!$E:$E,S$5)</f>
        <v>87731.4</v>
      </c>
      <c r="T26" s="72">
        <f>+SUMIFS('Importas-eksportas (Stat.dep.)'!$G:$G,'Importas-eksportas (Stat.dep.)'!$H:$H,$A26,'Importas-eksportas (Stat.dep.)'!$E:$E,T$5)</f>
        <v>89549.6</v>
      </c>
      <c r="U26" s="72">
        <f>+SUMIFS('Importas-eksportas (Stat.dep.)'!$G:$G,'Importas-eksportas (Stat.dep.)'!$H:$H,$A26,'Importas-eksportas (Stat.dep.)'!$E:$E,U$5)</f>
        <v>47284.1</v>
      </c>
      <c r="V26" s="72">
        <f>+SUMIFS('Importas-eksportas (Stat.dep.)'!$G:$G,'Importas-eksportas (Stat.dep.)'!$H:$H,$A26,'Importas-eksportas (Stat.dep.)'!$E:$E,V$5)</f>
        <v>0</v>
      </c>
      <c r="W26" s="72">
        <f>+SUMIFS('Importas-eksportas (Stat.dep.)'!$G:$G,'Importas-eksportas (Stat.dep.)'!$H:$H,$A26,'Importas-eksportas (Stat.dep.)'!$E:$E,W$5)</f>
        <v>0</v>
      </c>
      <c r="X26" s="72">
        <f>+SUMIFS('Importas-eksportas (Stat.dep.)'!$G:$G,'Importas-eksportas (Stat.dep.)'!$H:$H,$A26,'Importas-eksportas (Stat.dep.)'!$E:$E,X$5)</f>
        <v>0</v>
      </c>
      <c r="Y26" s="72">
        <f>+SUMIFS('Importas-eksportas (Stat.dep.)'!$G:$G,'Importas-eksportas (Stat.dep.)'!$H:$H,$A26,'Importas-eksportas (Stat.dep.)'!$E:$E,Y$5)</f>
        <v>0</v>
      </c>
      <c r="Z26" s="72">
        <f>+SUMIFS('Importas-eksportas (Stat.dep.)'!$G:$G,'Importas-eksportas (Stat.dep.)'!$H:$H,$A26,'Importas-eksportas (Stat.dep.)'!$E:$E,Z$5)</f>
        <v>0</v>
      </c>
      <c r="AA26" s="72">
        <f>+SUMIFS('Importas-eksportas (Stat.dep.)'!$G:$G,'Importas-eksportas (Stat.dep.)'!$H:$H,$A26,'Importas-eksportas (Stat.dep.)'!$E:$E,AA$5)</f>
        <v>0</v>
      </c>
      <c r="AB26" s="72">
        <f>+SUMIFS('Importas-eksportas (Stat.dep.)'!$G:$G,'Importas-eksportas (Stat.dep.)'!$H:$H,$A26,'Importas-eksportas (Stat.dep.)'!$E:$E,AB$5)</f>
        <v>0</v>
      </c>
      <c r="AC26" s="198">
        <v>0</v>
      </c>
      <c r="AD26" s="72">
        <f>+SUMIFS('Importas-eksportas (Stat.dep.)'!$G:$G,'Importas-eksportas (Stat.dep.)'!$H:$H,$A26,'Importas-eksportas (Stat.dep.)'!$E:$E,#REF!)</f>
        <v>0</v>
      </c>
      <c r="AE26" s="280">
        <v>0</v>
      </c>
    </row>
    <row r="27" spans="1:31" s="214" customFormat="1">
      <c r="A27" s="200" t="s">
        <v>420</v>
      </c>
      <c r="B27" s="222">
        <f t="shared" ref="B27:AB27" si="1">SUM(B22:B26)</f>
        <v>0</v>
      </c>
      <c r="C27" s="222">
        <f t="shared" si="1"/>
        <v>0</v>
      </c>
      <c r="D27" s="222">
        <f t="shared" si="1"/>
        <v>0</v>
      </c>
      <c r="E27" s="222">
        <f t="shared" si="1"/>
        <v>0</v>
      </c>
      <c r="F27" s="222">
        <f t="shared" si="1"/>
        <v>0</v>
      </c>
      <c r="G27" s="222">
        <f t="shared" si="1"/>
        <v>0</v>
      </c>
      <c r="H27" s="222">
        <f t="shared" si="1"/>
        <v>0</v>
      </c>
      <c r="I27" s="222">
        <f t="shared" si="1"/>
        <v>0</v>
      </c>
      <c r="J27" s="222">
        <f t="shared" si="1"/>
        <v>0</v>
      </c>
      <c r="K27" s="222">
        <f t="shared" si="1"/>
        <v>0</v>
      </c>
      <c r="L27" s="222">
        <f t="shared" si="1"/>
        <v>0</v>
      </c>
      <c r="M27" s="222">
        <f t="shared" si="1"/>
        <v>0</v>
      </c>
      <c r="N27" s="222">
        <f t="shared" si="1"/>
        <v>0</v>
      </c>
      <c r="O27" s="222">
        <f t="shared" si="1"/>
        <v>0</v>
      </c>
      <c r="P27" s="222">
        <f t="shared" si="1"/>
        <v>0</v>
      </c>
      <c r="Q27" s="222">
        <f t="shared" si="1"/>
        <v>2024306.5999999999</v>
      </c>
      <c r="R27" s="222">
        <f t="shared" si="1"/>
        <v>2223293.3000000003</v>
      </c>
      <c r="S27" s="222">
        <f t="shared" si="1"/>
        <v>2420713.4999999995</v>
      </c>
      <c r="T27" s="222">
        <f t="shared" si="1"/>
        <v>2337928.1999999997</v>
      </c>
      <c r="U27" s="222">
        <f t="shared" si="1"/>
        <v>1871198.5</v>
      </c>
      <c r="V27" s="222">
        <f t="shared" si="1"/>
        <v>2429015.9</v>
      </c>
      <c r="W27" s="222">
        <f t="shared" si="1"/>
        <v>2607753.6</v>
      </c>
      <c r="X27" s="222">
        <f t="shared" si="1"/>
        <v>3188320.6999999997</v>
      </c>
      <c r="Y27" s="222">
        <f t="shared" si="1"/>
        <v>3317844.7</v>
      </c>
      <c r="Z27" s="222">
        <f t="shared" si="1"/>
        <v>3433703.6</v>
      </c>
      <c r="AA27" s="222">
        <f t="shared" si="1"/>
        <v>3387925.1</v>
      </c>
      <c r="AB27" s="222">
        <f t="shared" si="1"/>
        <v>3931951.9999999995</v>
      </c>
      <c r="AC27" s="222">
        <f>SUM(AC22:AC26)</f>
        <v>566198.30000000005</v>
      </c>
      <c r="AD27" s="222">
        <f>SUM(AD22:AD26)</f>
        <v>5041903.3999999994</v>
      </c>
      <c r="AE27" s="608">
        <v>4088475.5999999996</v>
      </c>
    </row>
    <row r="28" spans="1:31">
      <c r="A28" s="567" t="s">
        <v>4216</v>
      </c>
      <c r="B28" s="239">
        <f t="shared" ref="B28:P28" si="2">B13-B20+B27</f>
        <v>0</v>
      </c>
      <c r="C28" s="239">
        <f t="shared" si="2"/>
        <v>0</v>
      </c>
      <c r="D28" s="239">
        <f t="shared" si="2"/>
        <v>0</v>
      </c>
      <c r="E28" s="239">
        <f t="shared" si="2"/>
        <v>0</v>
      </c>
      <c r="F28" s="239">
        <f t="shared" si="2"/>
        <v>0</v>
      </c>
      <c r="G28" s="239">
        <f t="shared" si="2"/>
        <v>0</v>
      </c>
      <c r="H28" s="239">
        <f t="shared" si="2"/>
        <v>0</v>
      </c>
      <c r="I28" s="239">
        <f t="shared" si="2"/>
        <v>0</v>
      </c>
      <c r="J28" s="239">
        <f t="shared" si="2"/>
        <v>0</v>
      </c>
      <c r="K28" s="239">
        <f t="shared" si="2"/>
        <v>0</v>
      </c>
      <c r="L28" s="239">
        <f t="shared" si="2"/>
        <v>0</v>
      </c>
      <c r="M28" s="239">
        <f t="shared" si="2"/>
        <v>0</v>
      </c>
      <c r="N28" s="239">
        <f t="shared" si="2"/>
        <v>0</v>
      </c>
      <c r="O28" s="239">
        <f t="shared" si="2"/>
        <v>0</v>
      </c>
      <c r="P28" s="239">
        <f t="shared" si="2"/>
        <v>0</v>
      </c>
      <c r="Q28" s="239">
        <f t="shared" ref="Q28:AC28" si="3">Q13-Q20+Q27</f>
        <v>1874477.3</v>
      </c>
      <c r="R28" s="239">
        <f t="shared" si="3"/>
        <v>2279482.2000000002</v>
      </c>
      <c r="S28" s="239">
        <f t="shared" si="3"/>
        <v>7119229.5</v>
      </c>
      <c r="T28" s="239">
        <f t="shared" si="3"/>
        <v>2505283.3999999994</v>
      </c>
      <c r="U28" s="239">
        <f t="shared" si="3"/>
        <v>1796884.4000000004</v>
      </c>
      <c r="V28" s="239">
        <f t="shared" si="3"/>
        <v>2848147.6</v>
      </c>
      <c r="W28" s="239">
        <f t="shared" si="3"/>
        <v>1860762.9</v>
      </c>
      <c r="X28" s="239">
        <f t="shared" si="3"/>
        <v>1790653.2999999993</v>
      </c>
      <c r="Y28" s="239">
        <f t="shared" si="3"/>
        <v>1836285.8999999994</v>
      </c>
      <c r="Z28" s="239">
        <f t="shared" si="3"/>
        <v>2608377.7000000007</v>
      </c>
      <c r="AA28" s="239">
        <f t="shared" si="3"/>
        <v>2428938.6</v>
      </c>
      <c r="AB28" s="239">
        <f t="shared" si="3"/>
        <v>2296194.399999999</v>
      </c>
      <c r="AC28" s="239">
        <f t="shared" si="3"/>
        <v>2114070.6</v>
      </c>
      <c r="AD28" s="239">
        <f t="shared" ref="AD28" si="4">AD13-AD20+AD27</f>
        <v>3337036.9999999991</v>
      </c>
      <c r="AE28" s="609">
        <v>2569409.1999999993</v>
      </c>
    </row>
    <row r="29" spans="1:31">
      <c r="A29" s="228" t="s">
        <v>4217</v>
      </c>
      <c r="B29" s="224">
        <f t="shared" ref="B29:P29" si="5">B28/1000/1000</f>
        <v>0</v>
      </c>
      <c r="C29" s="224">
        <f t="shared" si="5"/>
        <v>0</v>
      </c>
      <c r="D29" s="224">
        <f t="shared" si="5"/>
        <v>0</v>
      </c>
      <c r="E29" s="224">
        <f t="shared" si="5"/>
        <v>0</v>
      </c>
      <c r="F29" s="224">
        <f t="shared" si="5"/>
        <v>0</v>
      </c>
      <c r="G29" s="224">
        <f t="shared" si="5"/>
        <v>0</v>
      </c>
      <c r="H29" s="224">
        <f t="shared" si="5"/>
        <v>0</v>
      </c>
      <c r="I29" s="224">
        <f t="shared" si="5"/>
        <v>0</v>
      </c>
      <c r="J29" s="224">
        <f t="shared" si="5"/>
        <v>0</v>
      </c>
      <c r="K29" s="224">
        <f t="shared" si="5"/>
        <v>0</v>
      </c>
      <c r="L29" s="224">
        <f t="shared" si="5"/>
        <v>0</v>
      </c>
      <c r="M29" s="224">
        <f t="shared" si="5"/>
        <v>0</v>
      </c>
      <c r="N29" s="224">
        <f t="shared" si="5"/>
        <v>0</v>
      </c>
      <c r="O29" s="224">
        <f t="shared" si="5"/>
        <v>0</v>
      </c>
      <c r="P29" s="224">
        <f t="shared" si="5"/>
        <v>0</v>
      </c>
      <c r="Q29" s="224">
        <f t="shared" ref="Q29:AC29" si="6">Q28/1000/1000</f>
        <v>1.8744773000000001</v>
      </c>
      <c r="R29" s="224">
        <f t="shared" si="6"/>
        <v>2.2794822000000003</v>
      </c>
      <c r="S29" s="224">
        <f t="shared" si="6"/>
        <v>7.1192295000000003</v>
      </c>
      <c r="T29" s="224">
        <f t="shared" si="6"/>
        <v>2.5052833999999993</v>
      </c>
      <c r="U29" s="224">
        <f t="shared" si="6"/>
        <v>1.7968844000000004</v>
      </c>
      <c r="V29" s="224">
        <f t="shared" si="6"/>
        <v>2.8481476000000003</v>
      </c>
      <c r="W29" s="224">
        <f t="shared" si="6"/>
        <v>1.8607628999999999</v>
      </c>
      <c r="X29" s="224">
        <f t="shared" si="6"/>
        <v>1.7906532999999993</v>
      </c>
      <c r="Y29" s="224">
        <f t="shared" si="6"/>
        <v>1.8362858999999994</v>
      </c>
      <c r="Z29" s="224">
        <f t="shared" si="6"/>
        <v>2.6083777000000006</v>
      </c>
      <c r="AA29" s="224">
        <f t="shared" si="6"/>
        <v>2.4289385999999999</v>
      </c>
      <c r="AB29" s="224">
        <f t="shared" si="6"/>
        <v>2.2961943999999987</v>
      </c>
      <c r="AC29" s="224">
        <f t="shared" si="6"/>
        <v>2.1140705999999998</v>
      </c>
      <c r="AD29" s="224">
        <f>AD28/1000/1000</f>
        <v>3.3370369999999987</v>
      </c>
      <c r="AE29" s="224">
        <v>2.5694091999999991</v>
      </c>
    </row>
    <row r="30" spans="1:31">
      <c r="A30" s="568" t="s">
        <v>4218</v>
      </c>
      <c r="B30" s="83" t="b">
        <f t="shared" ref="B30:AD30" si="7">SUM(B8:B12)-SUM(B15:B19)+SUM(B22:B26)=B28</f>
        <v>1</v>
      </c>
      <c r="C30" s="83" t="b">
        <f t="shared" si="7"/>
        <v>1</v>
      </c>
      <c r="D30" s="83" t="b">
        <f t="shared" si="7"/>
        <v>1</v>
      </c>
      <c r="E30" s="83" t="b">
        <f t="shared" si="7"/>
        <v>1</v>
      </c>
      <c r="F30" s="83" t="b">
        <f t="shared" si="7"/>
        <v>1</v>
      </c>
      <c r="G30" s="83" t="b">
        <f t="shared" si="7"/>
        <v>1</v>
      </c>
      <c r="H30" s="83" t="b">
        <f t="shared" si="7"/>
        <v>1</v>
      </c>
      <c r="I30" s="83" t="b">
        <f t="shared" si="7"/>
        <v>1</v>
      </c>
      <c r="J30" s="83" t="b">
        <f t="shared" si="7"/>
        <v>1</v>
      </c>
      <c r="K30" s="83" t="b">
        <f t="shared" si="7"/>
        <v>1</v>
      </c>
      <c r="L30" s="83" t="b">
        <f t="shared" si="7"/>
        <v>1</v>
      </c>
      <c r="M30" s="83" t="b">
        <f t="shared" si="7"/>
        <v>1</v>
      </c>
      <c r="N30" s="83" t="b">
        <f t="shared" si="7"/>
        <v>1</v>
      </c>
      <c r="O30" s="83" t="b">
        <f t="shared" si="7"/>
        <v>1</v>
      </c>
      <c r="P30" s="83" t="b">
        <f t="shared" si="7"/>
        <v>1</v>
      </c>
      <c r="Q30" s="83" t="b">
        <f t="shared" si="7"/>
        <v>1</v>
      </c>
      <c r="R30" s="83" t="b">
        <f t="shared" si="7"/>
        <v>1</v>
      </c>
      <c r="S30" s="83" t="b">
        <f t="shared" si="7"/>
        <v>1</v>
      </c>
      <c r="T30" s="83" t="b">
        <f t="shared" si="7"/>
        <v>1</v>
      </c>
      <c r="U30" s="83" t="b">
        <f t="shared" si="7"/>
        <v>1</v>
      </c>
      <c r="V30" s="83" t="b">
        <f t="shared" si="7"/>
        <v>1</v>
      </c>
      <c r="W30" s="83" t="b">
        <f t="shared" si="7"/>
        <v>1</v>
      </c>
      <c r="X30" s="83" t="b">
        <f t="shared" si="7"/>
        <v>1</v>
      </c>
      <c r="Y30" s="83" t="b">
        <f t="shared" si="7"/>
        <v>1</v>
      </c>
      <c r="Z30" s="83" t="b">
        <f t="shared" si="7"/>
        <v>1</v>
      </c>
      <c r="AA30" s="83" t="b">
        <f t="shared" si="7"/>
        <v>1</v>
      </c>
      <c r="AB30" s="83" t="b">
        <f t="shared" si="7"/>
        <v>1</v>
      </c>
      <c r="AC30" s="83" t="b">
        <f t="shared" si="7"/>
        <v>1</v>
      </c>
      <c r="AD30" s="83" t="b">
        <f t="shared" si="7"/>
        <v>1</v>
      </c>
      <c r="AE30" s="602" t="b">
        <v>1</v>
      </c>
    </row>
    <row r="31" spans="1:31">
      <c r="A31" s="229" t="s">
        <v>4219</v>
      </c>
      <c r="B31" s="240">
        <f t="shared" ref="B31:P31" si="8">B28*$E$2/1000000000</f>
        <v>0</v>
      </c>
      <c r="C31" s="240">
        <f t="shared" si="8"/>
        <v>0</v>
      </c>
      <c r="D31" s="240">
        <f t="shared" si="8"/>
        <v>0</v>
      </c>
      <c r="E31" s="240">
        <f t="shared" si="8"/>
        <v>0</v>
      </c>
      <c r="F31" s="240">
        <f t="shared" si="8"/>
        <v>0</v>
      </c>
      <c r="G31" s="240">
        <f t="shared" si="8"/>
        <v>0</v>
      </c>
      <c r="H31" s="240">
        <f t="shared" si="8"/>
        <v>0</v>
      </c>
      <c r="I31" s="240">
        <f t="shared" si="8"/>
        <v>0</v>
      </c>
      <c r="J31" s="240">
        <f t="shared" si="8"/>
        <v>0</v>
      </c>
      <c r="K31" s="240">
        <f t="shared" si="8"/>
        <v>0</v>
      </c>
      <c r="L31" s="240">
        <f t="shared" si="8"/>
        <v>0</v>
      </c>
      <c r="M31" s="240">
        <f t="shared" si="8"/>
        <v>0</v>
      </c>
      <c r="N31" s="240">
        <f t="shared" si="8"/>
        <v>0</v>
      </c>
      <c r="O31" s="240">
        <f t="shared" si="8"/>
        <v>0</v>
      </c>
      <c r="P31" s="240">
        <f t="shared" si="8"/>
        <v>0</v>
      </c>
      <c r="Q31" s="240">
        <f t="shared" ref="Q31:AB31" si="9">Q28*$E$2/1000000000</f>
        <v>0.93723864999999995</v>
      </c>
      <c r="R31" s="240">
        <f t="shared" si="9"/>
        <v>1.1397411</v>
      </c>
      <c r="S31" s="240">
        <f t="shared" si="9"/>
        <v>3.5596147500000002</v>
      </c>
      <c r="T31" s="240">
        <f t="shared" si="9"/>
        <v>1.2526416999999999</v>
      </c>
      <c r="U31" s="240">
        <f t="shared" si="9"/>
        <v>0.89844220000000019</v>
      </c>
      <c r="V31" s="240">
        <f t="shared" si="9"/>
        <v>1.4240737999999999</v>
      </c>
      <c r="W31" s="240">
        <f t="shared" si="9"/>
        <v>0.93038145000000005</v>
      </c>
      <c r="X31" s="240">
        <f t="shared" si="9"/>
        <v>0.89532664999999967</v>
      </c>
      <c r="Y31" s="240">
        <f t="shared" si="9"/>
        <v>0.91814294999999979</v>
      </c>
      <c r="Z31" s="240">
        <f t="shared" si="9"/>
        <v>1.3041888500000003</v>
      </c>
      <c r="AA31" s="240">
        <f t="shared" si="9"/>
        <v>1.2144693</v>
      </c>
      <c r="AB31" s="240">
        <f t="shared" si="9"/>
        <v>1.1480971999999996</v>
      </c>
      <c r="AC31" s="240">
        <f>AC28*$E$2/1000000000</f>
        <v>1.0570352999999999</v>
      </c>
      <c r="AD31" s="240">
        <f>AD28*$E$2/1000000000</f>
        <v>1.6685184999999996</v>
      </c>
      <c r="AE31" s="240">
        <v>1.2847045999999995</v>
      </c>
    </row>
    <row r="32" spans="1:31" s="242" customFormat="1"/>
    <row r="33" spans="1:31" s="214" customFormat="1">
      <c r="A33" s="214" t="s">
        <v>270</v>
      </c>
      <c r="B33" s="217">
        <f t="shared" ref="B33:O33" si="10">(B29*0.5*800)/1000</f>
        <v>0</v>
      </c>
      <c r="C33" s="217">
        <f t="shared" si="10"/>
        <v>0</v>
      </c>
      <c r="D33" s="217">
        <f t="shared" si="10"/>
        <v>0</v>
      </c>
      <c r="E33" s="217">
        <f t="shared" si="10"/>
        <v>0</v>
      </c>
      <c r="F33" s="217">
        <f t="shared" si="10"/>
        <v>0</v>
      </c>
      <c r="G33" s="217">
        <f t="shared" si="10"/>
        <v>0</v>
      </c>
      <c r="H33" s="217">
        <f t="shared" si="10"/>
        <v>0</v>
      </c>
      <c r="I33" s="217">
        <f t="shared" si="10"/>
        <v>0</v>
      </c>
      <c r="J33" s="217">
        <f t="shared" si="10"/>
        <v>0</v>
      </c>
      <c r="K33" s="217">
        <f t="shared" si="10"/>
        <v>0</v>
      </c>
      <c r="L33" s="217">
        <f t="shared" si="10"/>
        <v>0</v>
      </c>
      <c r="M33" s="217">
        <f t="shared" si="10"/>
        <v>0</v>
      </c>
      <c r="N33" s="217">
        <f t="shared" si="10"/>
        <v>0</v>
      </c>
      <c r="O33" s="217">
        <f t="shared" si="10"/>
        <v>0</v>
      </c>
      <c r="P33" s="217">
        <f t="shared" ref="P33:AC33" si="11">(P29*0.5*800)/1000</f>
        <v>0</v>
      </c>
      <c r="Q33" s="217">
        <f t="shared" si="11"/>
        <v>0.74979092000000003</v>
      </c>
      <c r="R33" s="217">
        <f t="shared" si="11"/>
        <v>0.91179288000000025</v>
      </c>
      <c r="S33" s="217">
        <f t="shared" si="11"/>
        <v>2.8476918000000002</v>
      </c>
      <c r="T33" s="217">
        <f t="shared" si="11"/>
        <v>1.0021133599999996</v>
      </c>
      <c r="U33" s="217">
        <f t="shared" si="11"/>
        <v>0.71875376000000013</v>
      </c>
      <c r="V33" s="217">
        <f t="shared" si="11"/>
        <v>1.1392590400000002</v>
      </c>
      <c r="W33" s="217">
        <f t="shared" si="11"/>
        <v>0.74430516000000002</v>
      </c>
      <c r="X33" s="217">
        <f t="shared" si="11"/>
        <v>0.71626131999999976</v>
      </c>
      <c r="Y33" s="217">
        <f t="shared" si="11"/>
        <v>0.73451435999999981</v>
      </c>
      <c r="Z33" s="217">
        <f t="shared" si="11"/>
        <v>1.0433510800000001</v>
      </c>
      <c r="AA33" s="217">
        <f>(AA29*0.5*800)/1000</f>
        <v>0.97157543999999996</v>
      </c>
      <c r="AB33" s="217">
        <f t="shared" si="11"/>
        <v>0.91847775999999959</v>
      </c>
      <c r="AC33" s="217">
        <f t="shared" si="11"/>
        <v>0.84562823999999992</v>
      </c>
      <c r="AD33" s="217">
        <f>(AD29*0.5*800)/1000</f>
        <v>1.3348147999999995</v>
      </c>
      <c r="AE33" s="610">
        <v>1.0277636799999996</v>
      </c>
    </row>
    <row r="34" spans="1:31" s="214" customFormat="1">
      <c r="A34" s="214" t="s">
        <v>271</v>
      </c>
      <c r="B34" s="217">
        <f t="shared" ref="B34:O34" si="12">B29*0.5*300/1000</f>
        <v>0</v>
      </c>
      <c r="C34" s="217">
        <f t="shared" si="12"/>
        <v>0</v>
      </c>
      <c r="D34" s="217">
        <f t="shared" si="12"/>
        <v>0</v>
      </c>
      <c r="E34" s="217">
        <f t="shared" si="12"/>
        <v>0</v>
      </c>
      <c r="F34" s="217">
        <f t="shared" si="12"/>
        <v>0</v>
      </c>
      <c r="G34" s="217">
        <f t="shared" si="12"/>
        <v>0</v>
      </c>
      <c r="H34" s="217">
        <f t="shared" si="12"/>
        <v>0</v>
      </c>
      <c r="I34" s="217">
        <f t="shared" si="12"/>
        <v>0</v>
      </c>
      <c r="J34" s="217">
        <f t="shared" si="12"/>
        <v>0</v>
      </c>
      <c r="K34" s="217">
        <f t="shared" si="12"/>
        <v>0</v>
      </c>
      <c r="L34" s="217">
        <f t="shared" si="12"/>
        <v>0</v>
      </c>
      <c r="M34" s="217">
        <f t="shared" si="12"/>
        <v>0</v>
      </c>
      <c r="N34" s="217">
        <f t="shared" si="12"/>
        <v>0</v>
      </c>
      <c r="O34" s="217">
        <f t="shared" si="12"/>
        <v>0</v>
      </c>
      <c r="P34" s="217">
        <f t="shared" ref="P34:AC34" si="13">P29*0.5*300/1000</f>
        <v>0</v>
      </c>
      <c r="Q34" s="217">
        <f t="shared" si="13"/>
        <v>0.28117159500000005</v>
      </c>
      <c r="R34" s="217">
        <f t="shared" si="13"/>
        <v>0.34192233000000005</v>
      </c>
      <c r="S34" s="217">
        <f t="shared" si="13"/>
        <v>1.0678844249999999</v>
      </c>
      <c r="T34" s="217">
        <f t="shared" si="13"/>
        <v>0.37579250999999986</v>
      </c>
      <c r="U34" s="217">
        <f t="shared" si="13"/>
        <v>0.26953266000000009</v>
      </c>
      <c r="V34" s="217">
        <f t="shared" si="13"/>
        <v>0.42722214000000003</v>
      </c>
      <c r="W34" s="217">
        <f t="shared" si="13"/>
        <v>0.27911443499999994</v>
      </c>
      <c r="X34" s="217">
        <f t="shared" si="13"/>
        <v>0.26859799499999992</v>
      </c>
      <c r="Y34" s="217">
        <f t="shared" si="13"/>
        <v>0.27544288499999986</v>
      </c>
      <c r="Z34" s="217">
        <f t="shared" si="13"/>
        <v>0.39125665500000006</v>
      </c>
      <c r="AA34" s="217">
        <f t="shared" si="13"/>
        <v>0.36434078999999997</v>
      </c>
      <c r="AB34" s="217">
        <f t="shared" si="13"/>
        <v>0.34442915999999979</v>
      </c>
      <c r="AC34" s="217">
        <f t="shared" si="13"/>
        <v>0.31711058999999997</v>
      </c>
      <c r="AD34" s="217">
        <f t="shared" ref="AD34" si="14">AD29*0.5*300/1000</f>
        <v>0.50055554999999985</v>
      </c>
      <c r="AE34" s="610">
        <v>0.38541137999999986</v>
      </c>
    </row>
    <row r="35" spans="1:31" s="214" customFormat="1">
      <c r="A35" s="228" t="s">
        <v>420</v>
      </c>
      <c r="B35" s="223">
        <f t="shared" ref="B35:O35" si="15">SUM(B33:B34)</f>
        <v>0</v>
      </c>
      <c r="C35" s="223">
        <f t="shared" si="15"/>
        <v>0</v>
      </c>
      <c r="D35" s="223">
        <f t="shared" si="15"/>
        <v>0</v>
      </c>
      <c r="E35" s="223">
        <f t="shared" si="15"/>
        <v>0</v>
      </c>
      <c r="F35" s="223">
        <f t="shared" si="15"/>
        <v>0</v>
      </c>
      <c r="G35" s="223">
        <f t="shared" si="15"/>
        <v>0</v>
      </c>
      <c r="H35" s="223">
        <f t="shared" si="15"/>
        <v>0</v>
      </c>
      <c r="I35" s="223">
        <f t="shared" si="15"/>
        <v>0</v>
      </c>
      <c r="J35" s="223">
        <f t="shared" si="15"/>
        <v>0</v>
      </c>
      <c r="K35" s="223">
        <f t="shared" si="15"/>
        <v>0</v>
      </c>
      <c r="L35" s="223">
        <f t="shared" si="15"/>
        <v>0</v>
      </c>
      <c r="M35" s="223">
        <f t="shared" si="15"/>
        <v>0</v>
      </c>
      <c r="N35" s="223">
        <f t="shared" si="15"/>
        <v>0</v>
      </c>
      <c r="O35" s="223">
        <f t="shared" si="15"/>
        <v>0</v>
      </c>
      <c r="P35" s="223">
        <f>SUM(P33:P34)</f>
        <v>0</v>
      </c>
      <c r="Q35" s="223">
        <f>SUM(Q33:Q34)</f>
        <v>1.0309625150000001</v>
      </c>
      <c r="R35" s="223">
        <f t="shared" ref="R35:AB35" si="16">SUM(R33:R34)</f>
        <v>1.2537152100000002</v>
      </c>
      <c r="S35" s="223">
        <f t="shared" si="16"/>
        <v>3.9155762250000001</v>
      </c>
      <c r="T35" s="223">
        <f t="shared" si="16"/>
        <v>1.3779058699999995</v>
      </c>
      <c r="U35" s="223">
        <f t="shared" si="16"/>
        <v>0.98828642000000022</v>
      </c>
      <c r="V35" s="223">
        <f t="shared" si="16"/>
        <v>1.5664811800000003</v>
      </c>
      <c r="W35" s="223">
        <f t="shared" si="16"/>
        <v>1.023419595</v>
      </c>
      <c r="X35" s="223">
        <f t="shared" si="16"/>
        <v>0.98485931499999968</v>
      </c>
      <c r="Y35" s="223">
        <f t="shared" si="16"/>
        <v>1.0099572449999996</v>
      </c>
      <c r="Z35" s="223">
        <f t="shared" si="16"/>
        <v>1.4346077350000002</v>
      </c>
      <c r="AA35" s="223">
        <f>SUM(AA33:AA34)</f>
        <v>1.33591623</v>
      </c>
      <c r="AB35" s="223">
        <f t="shared" si="16"/>
        <v>1.2629069199999994</v>
      </c>
      <c r="AC35" s="223">
        <f>SUM(AC33:AC34)</f>
        <v>1.1627388299999999</v>
      </c>
      <c r="AD35" s="223">
        <f>SUM(AD33:AD34)</f>
        <v>1.8353703499999994</v>
      </c>
      <c r="AE35" s="223">
        <v>1.4131750599999995</v>
      </c>
    </row>
    <row r="36" spans="1:31" s="214" customFormat="1">
      <c r="A36" s="214" t="s">
        <v>272</v>
      </c>
      <c r="B36" s="217">
        <f t="shared" ref="B36:O36" si="17">B33*(1-$E$3)</f>
        <v>0</v>
      </c>
      <c r="C36" s="217">
        <f t="shared" si="17"/>
        <v>0</v>
      </c>
      <c r="D36" s="217">
        <f t="shared" si="17"/>
        <v>0</v>
      </c>
      <c r="E36" s="217">
        <f t="shared" si="17"/>
        <v>0</v>
      </c>
      <c r="F36" s="217">
        <f t="shared" si="17"/>
        <v>0</v>
      </c>
      <c r="G36" s="217">
        <f t="shared" si="17"/>
        <v>0</v>
      </c>
      <c r="H36" s="217">
        <f t="shared" si="17"/>
        <v>0</v>
      </c>
      <c r="I36" s="217">
        <f t="shared" si="17"/>
        <v>0</v>
      </c>
      <c r="J36" s="217">
        <f t="shared" si="17"/>
        <v>0</v>
      </c>
      <c r="K36" s="217">
        <f t="shared" si="17"/>
        <v>0</v>
      </c>
      <c r="L36" s="217">
        <f t="shared" si="17"/>
        <v>0</v>
      </c>
      <c r="M36" s="217">
        <f t="shared" si="17"/>
        <v>0</v>
      </c>
      <c r="N36" s="217">
        <f t="shared" si="17"/>
        <v>0</v>
      </c>
      <c r="O36" s="217">
        <f t="shared" si="17"/>
        <v>0</v>
      </c>
      <c r="P36" s="217">
        <f t="shared" ref="P36:AB36" si="18">P33*(1-$E$3)</f>
        <v>0</v>
      </c>
      <c r="Q36" s="217">
        <f>Q33*(1-$E$3)</f>
        <v>8.9974910399999997E-2</v>
      </c>
      <c r="R36" s="217">
        <f t="shared" si="18"/>
        <v>0.10941514560000003</v>
      </c>
      <c r="S36" s="217">
        <f t="shared" si="18"/>
        <v>0.34172301599999999</v>
      </c>
      <c r="T36" s="217">
        <f t="shared" si="18"/>
        <v>0.12025360319999995</v>
      </c>
      <c r="U36" s="217">
        <f t="shared" si="18"/>
        <v>8.6250451200000008E-2</v>
      </c>
      <c r="V36" s="217">
        <f t="shared" si="18"/>
        <v>0.13671108480000002</v>
      </c>
      <c r="W36" s="217">
        <f t="shared" si="18"/>
        <v>8.9316619200000003E-2</v>
      </c>
      <c r="X36" s="217">
        <f t="shared" si="18"/>
        <v>8.5951358399999969E-2</v>
      </c>
      <c r="Y36" s="217">
        <f t="shared" si="18"/>
        <v>8.814172319999998E-2</v>
      </c>
      <c r="Z36" s="217">
        <f t="shared" si="18"/>
        <v>0.12520212960000002</v>
      </c>
      <c r="AA36" s="217">
        <f t="shared" si="18"/>
        <v>0.1165890528</v>
      </c>
      <c r="AB36" s="217">
        <f t="shared" si="18"/>
        <v>0.11021733119999995</v>
      </c>
      <c r="AC36" s="217">
        <f>AC33*(1-$E$3)</f>
        <v>0.10147538879999998</v>
      </c>
      <c r="AD36" s="217">
        <f>AD33*(1-$E$3)</f>
        <v>0.16017777599999994</v>
      </c>
      <c r="AE36" s="610">
        <v>0.12333164159999994</v>
      </c>
    </row>
    <row r="37" spans="1:31" s="214" customFormat="1">
      <c r="A37" s="230" t="s">
        <v>273</v>
      </c>
      <c r="B37" s="217">
        <f t="shared" ref="B37:O37" si="19">B34*(1-$E$4)</f>
        <v>0</v>
      </c>
      <c r="C37" s="217">
        <f t="shared" si="19"/>
        <v>0</v>
      </c>
      <c r="D37" s="217">
        <f t="shared" si="19"/>
        <v>0</v>
      </c>
      <c r="E37" s="217">
        <f t="shared" si="19"/>
        <v>0</v>
      </c>
      <c r="F37" s="217">
        <f t="shared" si="19"/>
        <v>0</v>
      </c>
      <c r="G37" s="217">
        <f t="shared" si="19"/>
        <v>0</v>
      </c>
      <c r="H37" s="217">
        <f t="shared" si="19"/>
        <v>0</v>
      </c>
      <c r="I37" s="217">
        <f t="shared" si="19"/>
        <v>0</v>
      </c>
      <c r="J37" s="217">
        <f t="shared" si="19"/>
        <v>0</v>
      </c>
      <c r="K37" s="217">
        <f t="shared" si="19"/>
        <v>0</v>
      </c>
      <c r="L37" s="217">
        <f t="shared" si="19"/>
        <v>0</v>
      </c>
      <c r="M37" s="217">
        <f t="shared" si="19"/>
        <v>0</v>
      </c>
      <c r="N37" s="217">
        <f t="shared" si="19"/>
        <v>0</v>
      </c>
      <c r="O37" s="217">
        <f t="shared" si="19"/>
        <v>0</v>
      </c>
      <c r="P37" s="217">
        <f t="shared" ref="P37:AB37" si="20">P34*(1-$E$4)</f>
        <v>0</v>
      </c>
      <c r="Q37" s="217">
        <f t="shared" si="20"/>
        <v>6.7481182800000011E-2</v>
      </c>
      <c r="R37" s="217">
        <f t="shared" si="20"/>
        <v>8.2061359200000003E-2</v>
      </c>
      <c r="S37" s="217">
        <f t="shared" si="20"/>
        <v>0.25629226199999999</v>
      </c>
      <c r="T37" s="217">
        <f t="shared" si="20"/>
        <v>9.0190202399999961E-2</v>
      </c>
      <c r="U37" s="217">
        <f t="shared" si="20"/>
        <v>6.4687838400000017E-2</v>
      </c>
      <c r="V37" s="217">
        <f t="shared" si="20"/>
        <v>0.10253331360000001</v>
      </c>
      <c r="W37" s="217">
        <f t="shared" si="20"/>
        <v>6.6987464399999988E-2</v>
      </c>
      <c r="X37" s="217">
        <f t="shared" si="20"/>
        <v>6.446351879999998E-2</v>
      </c>
      <c r="Y37" s="217">
        <f t="shared" si="20"/>
        <v>6.6106292399999961E-2</v>
      </c>
      <c r="Z37" s="217">
        <f t="shared" si="20"/>
        <v>9.3901597200000006E-2</v>
      </c>
      <c r="AA37" s="217">
        <f t="shared" si="20"/>
        <v>8.7441789599999986E-2</v>
      </c>
      <c r="AB37" s="217">
        <f t="shared" si="20"/>
        <v>8.2662998399999951E-2</v>
      </c>
      <c r="AC37" s="217">
        <f>AC34*(1-$E$4)</f>
        <v>7.6106541599999994E-2</v>
      </c>
      <c r="AD37" s="217">
        <f>AD34*(1-$E$4)</f>
        <v>0.12013333199999995</v>
      </c>
      <c r="AE37" s="610">
        <v>9.2498731199999962E-2</v>
      </c>
    </row>
    <row r="38" spans="1:31" s="214" customFormat="1">
      <c r="A38" s="231" t="s">
        <v>274</v>
      </c>
      <c r="B38" s="232">
        <f t="shared" ref="B38:O38" si="21">SUM(B36:B37)</f>
        <v>0</v>
      </c>
      <c r="C38" s="232">
        <f t="shared" si="21"/>
        <v>0</v>
      </c>
      <c r="D38" s="232">
        <f t="shared" si="21"/>
        <v>0</v>
      </c>
      <c r="E38" s="232">
        <f t="shared" si="21"/>
        <v>0</v>
      </c>
      <c r="F38" s="232">
        <f t="shared" si="21"/>
        <v>0</v>
      </c>
      <c r="G38" s="232">
        <f t="shared" si="21"/>
        <v>0</v>
      </c>
      <c r="H38" s="232">
        <f t="shared" si="21"/>
        <v>0</v>
      </c>
      <c r="I38" s="232">
        <f t="shared" si="21"/>
        <v>0</v>
      </c>
      <c r="J38" s="232">
        <f t="shared" si="21"/>
        <v>0</v>
      </c>
      <c r="K38" s="232">
        <f t="shared" si="21"/>
        <v>0</v>
      </c>
      <c r="L38" s="232">
        <f t="shared" si="21"/>
        <v>0</v>
      </c>
      <c r="M38" s="232">
        <f t="shared" si="21"/>
        <v>0</v>
      </c>
      <c r="N38" s="232">
        <f t="shared" si="21"/>
        <v>0</v>
      </c>
      <c r="O38" s="232">
        <f t="shared" si="21"/>
        <v>0</v>
      </c>
      <c r="P38" s="232">
        <f>SUM(P36:P37)</f>
        <v>0</v>
      </c>
      <c r="Q38" s="232">
        <f>SUM(Q36:Q37)</f>
        <v>0.15745609320000001</v>
      </c>
      <c r="R38" s="232">
        <f t="shared" ref="R38:AB38" si="22">SUM(R36:R37)</f>
        <v>0.19147650480000003</v>
      </c>
      <c r="S38" s="232">
        <f t="shared" si="22"/>
        <v>0.59801527799999998</v>
      </c>
      <c r="T38" s="232">
        <f t="shared" si="22"/>
        <v>0.21044380559999992</v>
      </c>
      <c r="U38" s="232">
        <f t="shared" si="22"/>
        <v>0.15093828960000003</v>
      </c>
      <c r="V38" s="232">
        <f t="shared" si="22"/>
        <v>0.23924439840000003</v>
      </c>
      <c r="W38" s="232">
        <f t="shared" si="22"/>
        <v>0.15630408359999998</v>
      </c>
      <c r="X38" s="232">
        <f t="shared" si="22"/>
        <v>0.15041487719999996</v>
      </c>
      <c r="Y38" s="232">
        <f t="shared" si="22"/>
        <v>0.15424801559999995</v>
      </c>
      <c r="Z38" s="232">
        <f t="shared" si="22"/>
        <v>0.21910372680000001</v>
      </c>
      <c r="AA38" s="232">
        <f t="shared" si="22"/>
        <v>0.20403084239999997</v>
      </c>
      <c r="AB38" s="232">
        <f t="shared" si="22"/>
        <v>0.1928803295999999</v>
      </c>
      <c r="AC38" s="232">
        <f>SUM(AC36:AC37)</f>
        <v>0.17758193039999998</v>
      </c>
      <c r="AD38" s="232">
        <f>SUM(AD36:AD37)</f>
        <v>0.28031110799999992</v>
      </c>
      <c r="AE38" s="232">
        <v>0.21583037279999989</v>
      </c>
    </row>
    <row r="39" spans="1:31" ht="18">
      <c r="A39" s="210" t="s">
        <v>4220</v>
      </c>
      <c r="B39" s="255"/>
      <c r="C39" s="255"/>
      <c r="D39" s="255"/>
      <c r="E39" s="255"/>
      <c r="F39" s="255"/>
      <c r="G39" s="255"/>
      <c r="H39" s="255"/>
      <c r="I39" s="255"/>
      <c r="J39" s="255"/>
      <c r="K39" s="255"/>
      <c r="L39" s="255"/>
      <c r="M39" s="255"/>
      <c r="N39" s="255"/>
      <c r="O39" s="255"/>
      <c r="P39" s="255"/>
      <c r="Q39" s="255"/>
      <c r="R39" s="255"/>
      <c r="S39" s="255"/>
      <c r="T39" s="255"/>
      <c r="U39" s="255"/>
      <c r="V39" s="255"/>
      <c r="W39" s="255"/>
      <c r="X39" s="255"/>
      <c r="Y39" s="255"/>
      <c r="Z39" s="255"/>
      <c r="AA39" s="517">
        <v>0.32532096239999997</v>
      </c>
      <c r="AB39" s="255"/>
      <c r="AC39" s="255"/>
      <c r="AD39" s="255"/>
      <c r="AE39" s="602"/>
    </row>
    <row r="40" spans="1:31">
      <c r="A40" s="63" t="s">
        <v>4159</v>
      </c>
      <c r="B40" s="243">
        <v>3701968</v>
      </c>
      <c r="C40" s="243">
        <v>3706299</v>
      </c>
      <c r="D40" s="243">
        <v>3693929</v>
      </c>
      <c r="E40" s="243">
        <v>3671296</v>
      </c>
      <c r="F40" s="243">
        <v>3642991</v>
      </c>
      <c r="G40" s="243">
        <v>3615212</v>
      </c>
      <c r="H40" s="243">
        <v>3588013</v>
      </c>
      <c r="I40" s="243">
        <v>3562261</v>
      </c>
      <c r="J40" s="243">
        <v>3536401</v>
      </c>
      <c r="K40" s="243">
        <v>3512074</v>
      </c>
      <c r="L40" s="243">
        <v>3486998</v>
      </c>
      <c r="M40" s="243">
        <v>3454637</v>
      </c>
      <c r="N40" s="243">
        <v>3431497</v>
      </c>
      <c r="O40" s="243">
        <v>3398929</v>
      </c>
      <c r="P40" s="243">
        <v>3355220</v>
      </c>
      <c r="AE40" s="602"/>
    </row>
    <row r="41" spans="1:31">
      <c r="A41" s="568" t="s">
        <v>4221</v>
      </c>
      <c r="B41" s="244">
        <f t="shared" ref="B41:G41" si="23">0.05*B40/1000000</f>
        <v>0.18509840000000002</v>
      </c>
      <c r="C41" s="244">
        <f t="shared" si="23"/>
        <v>0.18531495000000001</v>
      </c>
      <c r="D41" s="244">
        <f t="shared" si="23"/>
        <v>0.18469645000000001</v>
      </c>
      <c r="E41" s="244">
        <f t="shared" si="23"/>
        <v>0.18356480000000003</v>
      </c>
      <c r="F41" s="244">
        <f t="shared" si="23"/>
        <v>0.18214955000000002</v>
      </c>
      <c r="G41" s="244">
        <f t="shared" si="23"/>
        <v>0.18076059999999999</v>
      </c>
      <c r="H41" s="244">
        <f>0.09*H40/1000000</f>
        <v>0.32292116999999998</v>
      </c>
      <c r="I41" s="244">
        <f>0.09*I40/1000000</f>
        <v>0.32060348999999999</v>
      </c>
      <c r="J41" s="244">
        <f>0.09*J40/1000000</f>
        <v>0.31827608999999996</v>
      </c>
      <c r="K41" s="244">
        <f>0.09*K40/1000000</f>
        <v>0.31608665999999996</v>
      </c>
      <c r="L41" s="244">
        <f>0.09*L40/1000000</f>
        <v>0.31382981999999998</v>
      </c>
      <c r="M41" s="244">
        <f>0.18*M40/1000000</f>
        <v>0.62183465999999998</v>
      </c>
      <c r="N41" s="244">
        <f>0.18*N40/1000000</f>
        <v>0.61766946</v>
      </c>
      <c r="O41" s="244">
        <f>0.18*O40/1000000</f>
        <v>0.61180721999999998</v>
      </c>
      <c r="P41" s="244">
        <f>0.18*P40/1000000</f>
        <v>0.60393960000000002</v>
      </c>
      <c r="Q41" s="244"/>
      <c r="R41" s="244"/>
      <c r="S41" s="244"/>
      <c r="T41" s="244"/>
      <c r="U41" s="244"/>
      <c r="V41" s="244"/>
      <c r="W41" s="244"/>
      <c r="X41" s="244"/>
      <c r="Y41" s="244"/>
      <c r="Z41" s="244"/>
      <c r="AA41" s="244"/>
      <c r="AB41" s="244"/>
      <c r="AC41" s="244"/>
      <c r="AD41" s="244"/>
      <c r="AE41" s="602"/>
    </row>
    <row r="42" spans="1:31">
      <c r="A42" s="568" t="s">
        <v>4222</v>
      </c>
      <c r="B42" s="244">
        <f>0.1*B40/1000000</f>
        <v>0.37019680000000005</v>
      </c>
      <c r="C42" s="522">
        <f t="shared" ref="C42:P42" si="24">0.1*C40/1000000</f>
        <v>0.37062990000000001</v>
      </c>
      <c r="D42" s="522">
        <f t="shared" si="24"/>
        <v>0.36939290000000002</v>
      </c>
      <c r="E42" s="522">
        <f t="shared" si="24"/>
        <v>0.36712960000000006</v>
      </c>
      <c r="F42" s="522">
        <f t="shared" si="24"/>
        <v>0.36429910000000004</v>
      </c>
      <c r="G42" s="522">
        <f t="shared" si="24"/>
        <v>0.36152119999999999</v>
      </c>
      <c r="H42" s="522">
        <f t="shared" si="24"/>
        <v>0.35880130000000005</v>
      </c>
      <c r="I42" s="522">
        <f t="shared" si="24"/>
        <v>0.35622610000000005</v>
      </c>
      <c r="J42" s="522">
        <f t="shared" si="24"/>
        <v>0.35364010000000001</v>
      </c>
      <c r="K42" s="522">
        <f t="shared" si="24"/>
        <v>0.3512074</v>
      </c>
      <c r="L42" s="522">
        <f t="shared" si="24"/>
        <v>0.34869980000000006</v>
      </c>
      <c r="M42" s="522">
        <f t="shared" si="24"/>
        <v>0.34546369999999998</v>
      </c>
      <c r="N42" s="522">
        <f t="shared" si="24"/>
        <v>0.3431497</v>
      </c>
      <c r="O42" s="522">
        <f t="shared" si="24"/>
        <v>0.3398929</v>
      </c>
      <c r="P42" s="522">
        <f t="shared" si="24"/>
        <v>0.33552199999999999</v>
      </c>
      <c r="Q42" s="244"/>
      <c r="R42" s="244"/>
      <c r="S42" s="244"/>
      <c r="T42" s="244"/>
      <c r="U42" s="244"/>
      <c r="V42" s="244"/>
      <c r="W42" s="244"/>
      <c r="X42" s="244"/>
      <c r="Y42" s="244"/>
      <c r="Z42" s="244"/>
      <c r="AA42" s="244"/>
      <c r="AB42" s="244"/>
      <c r="AC42" s="244"/>
      <c r="AD42" s="244"/>
      <c r="AE42" s="602"/>
    </row>
    <row r="43" spans="1:31">
      <c r="A43" s="569" t="s">
        <v>4223</v>
      </c>
      <c r="B43" s="245">
        <f>B73</f>
        <v>0.31130135999999997</v>
      </c>
      <c r="C43" s="523">
        <f>B43-($B$43-$G$43)/5</f>
        <v>0.31130135999999997</v>
      </c>
      <c r="D43" s="523">
        <f>C43-($B$43-$G$43)/5</f>
        <v>0.31130135999999997</v>
      </c>
      <c r="E43" s="523">
        <f>D43-($B$43-$G$43)/5</f>
        <v>0.31130135999999997</v>
      </c>
      <c r="F43" s="523">
        <f>E43-($B$43-$G$43)/5</f>
        <v>0.31130135999999997</v>
      </c>
      <c r="G43" s="524">
        <f>C73</f>
        <v>0.31130135999999997</v>
      </c>
      <c r="H43" s="523">
        <f>G43-($G$43-$L$43)/5</f>
        <v>0.31130136191999996</v>
      </c>
      <c r="I43" s="523">
        <f>H43-($G$43-$L$43)/5</f>
        <v>0.31130136383999996</v>
      </c>
      <c r="J43" s="523">
        <f>I43-($G$43-$L$43)/5</f>
        <v>0.31130136575999995</v>
      </c>
      <c r="K43" s="523">
        <f>J43-($G$43-$L$43)/5</f>
        <v>0.31130136767999994</v>
      </c>
      <c r="L43" s="524">
        <f>D73</f>
        <v>0.31130136959999999</v>
      </c>
      <c r="M43" s="523">
        <f>L43-(L43-Q43)/5</f>
        <v>0.28053231431999998</v>
      </c>
      <c r="N43" s="523">
        <f t="shared" ref="N43" si="25">M43-(M43-R43)/5</f>
        <v>0.26272115241599997</v>
      </c>
      <c r="O43" s="523">
        <f>N43-(N43-S43)/5</f>
        <v>0.32977997753279997</v>
      </c>
      <c r="P43" s="523">
        <f>O43-(O43-T43)/5</f>
        <v>0.30591274314623995</v>
      </c>
      <c r="Q43" s="245">
        <f>Q38</f>
        <v>0.15745609320000001</v>
      </c>
      <c r="R43" s="518">
        <f>R38</f>
        <v>0.19147650480000003</v>
      </c>
      <c r="S43" s="518">
        <f t="shared" ref="S43:U43" si="26">S38</f>
        <v>0.59801527799999998</v>
      </c>
      <c r="T43" s="518">
        <f t="shared" si="26"/>
        <v>0.21044380559999992</v>
      </c>
      <c r="U43" s="518">
        <f t="shared" si="26"/>
        <v>0.15093828960000003</v>
      </c>
      <c r="V43" s="245">
        <f>V38</f>
        <v>0.23924439840000003</v>
      </c>
      <c r="W43" s="245">
        <f t="shared" ref="W43:AD43" si="27">W38</f>
        <v>0.15630408359999998</v>
      </c>
      <c r="X43" s="245">
        <f t="shared" si="27"/>
        <v>0.15041487719999996</v>
      </c>
      <c r="Y43" s="245">
        <f t="shared" si="27"/>
        <v>0.15424801559999995</v>
      </c>
      <c r="Z43" s="245">
        <f t="shared" si="27"/>
        <v>0.21910372680000001</v>
      </c>
      <c r="AA43" s="245">
        <f t="shared" si="27"/>
        <v>0.20403084239999997</v>
      </c>
      <c r="AB43" s="245">
        <f t="shared" si="27"/>
        <v>0.1928803295999999</v>
      </c>
      <c r="AC43" s="245">
        <f t="shared" si="27"/>
        <v>0.17758193039999998</v>
      </c>
      <c r="AD43" s="245">
        <f t="shared" si="27"/>
        <v>0.28031110799999992</v>
      </c>
      <c r="AE43" s="611">
        <v>0.21583037279999989</v>
      </c>
    </row>
    <row r="44" spans="1:31" s="242" customFormat="1"/>
    <row r="45" spans="1:31" s="242" customFormat="1"/>
    <row r="46" spans="1:31" s="247" customFormat="1">
      <c r="D46" s="246"/>
      <c r="E46" s="246"/>
      <c r="F46" s="246"/>
      <c r="G46" s="246"/>
      <c r="H46" s="234"/>
      <c r="I46" s="214"/>
      <c r="J46" s="246"/>
      <c r="K46" s="246"/>
      <c r="L46" s="246"/>
      <c r="M46" s="246"/>
      <c r="N46" s="246"/>
    </row>
    <row r="47" spans="1:31" s="214" customFormat="1">
      <c r="B47" s="212"/>
      <c r="C47" s="212"/>
      <c r="D47" s="212"/>
      <c r="E47" s="212"/>
      <c r="F47" s="212"/>
      <c r="G47" s="212"/>
      <c r="H47" s="212"/>
      <c r="I47" s="212"/>
      <c r="J47" s="212"/>
      <c r="K47" s="212"/>
      <c r="L47" s="212"/>
      <c r="M47" s="212"/>
    </row>
    <row r="48" spans="1:31" s="214" customFormat="1" ht="18">
      <c r="A48" s="236" t="s">
        <v>4224</v>
      </c>
    </row>
    <row r="49" spans="1:12" s="214" customFormat="1">
      <c r="A49" s="249" t="s">
        <v>275</v>
      </c>
    </row>
    <row r="50" spans="1:12" s="214" customFormat="1">
      <c r="A50" s="187" t="s">
        <v>4059</v>
      </c>
      <c r="B50" s="183" t="s">
        <v>11</v>
      </c>
    </row>
    <row r="51" spans="1:12" s="214" customFormat="1">
      <c r="A51" s="178"/>
      <c r="B51" s="183"/>
    </row>
    <row r="52" spans="1:12" s="214" customFormat="1">
      <c r="A52" s="214" t="s">
        <v>423</v>
      </c>
      <c r="E52" s="248"/>
      <c r="F52" s="248"/>
      <c r="G52" s="248"/>
      <c r="H52" s="248"/>
      <c r="I52" s="248"/>
    </row>
    <row r="53" spans="1:12" s="214" customFormat="1">
      <c r="A53" s="214" t="s">
        <v>424</v>
      </c>
      <c r="B53" s="194"/>
      <c r="C53" s="194"/>
      <c r="D53" s="248"/>
      <c r="E53" s="248"/>
      <c r="F53" s="248"/>
      <c r="G53" s="248"/>
      <c r="H53" s="248"/>
      <c r="I53" s="248"/>
    </row>
    <row r="54" spans="1:12" s="214" customFormat="1">
      <c r="B54" s="194"/>
      <c r="C54" s="194"/>
      <c r="D54" s="248"/>
      <c r="E54" s="248"/>
      <c r="F54" s="248"/>
      <c r="G54" s="248"/>
      <c r="H54" s="248"/>
      <c r="I54" s="248"/>
    </row>
    <row r="55" spans="1:12" s="214" customFormat="1">
      <c r="A55" s="252"/>
      <c r="B55" s="253">
        <v>1990</v>
      </c>
      <c r="C55" s="253">
        <v>1995</v>
      </c>
      <c r="D55" s="253">
        <v>2000</v>
      </c>
      <c r="E55" s="253">
        <v>2005</v>
      </c>
      <c r="F55" s="253">
        <v>2010</v>
      </c>
      <c r="G55" s="253">
        <v>2015</v>
      </c>
    </row>
    <row r="56" spans="1:12" s="214" customFormat="1">
      <c r="A56" s="194" t="s">
        <v>276</v>
      </c>
      <c r="B56" s="250">
        <v>0</v>
      </c>
      <c r="C56" s="250">
        <v>0</v>
      </c>
      <c r="D56" s="250">
        <v>0</v>
      </c>
      <c r="E56" s="250">
        <v>0</v>
      </c>
      <c r="F56" s="250">
        <v>0</v>
      </c>
      <c r="G56" s="250">
        <v>0</v>
      </c>
    </row>
    <row r="57" spans="1:12" s="214" customFormat="1">
      <c r="A57" s="194" t="s">
        <v>277</v>
      </c>
      <c r="B57" s="250">
        <v>1.3677225</v>
      </c>
      <c r="C57" s="250">
        <v>1.0507918999999999</v>
      </c>
      <c r="D57" s="250">
        <v>0.73386130000000005</v>
      </c>
      <c r="E57" s="250">
        <v>0.41693059999999998</v>
      </c>
      <c r="F57" s="250">
        <v>0.1022106</v>
      </c>
      <c r="G57" s="250">
        <v>0</v>
      </c>
    </row>
    <row r="58" spans="1:12" s="214" customFormat="1">
      <c r="A58" s="194" t="s">
        <v>278</v>
      </c>
      <c r="B58" s="250">
        <v>0</v>
      </c>
      <c r="C58" s="250">
        <v>0.31693060000000001</v>
      </c>
      <c r="D58" s="250">
        <v>0.63386129999999996</v>
      </c>
      <c r="E58" s="250">
        <v>0.95079190000000002</v>
      </c>
      <c r="F58" s="250">
        <v>1.2957462</v>
      </c>
      <c r="G58" s="250">
        <v>1.4293184999999999</v>
      </c>
    </row>
    <row r="59" spans="1:12" s="214" customFormat="1">
      <c r="A59" s="194" t="s">
        <v>279</v>
      </c>
      <c r="B59" s="250">
        <v>2.5</v>
      </c>
      <c r="C59" s="250">
        <v>1.9</v>
      </c>
      <c r="D59" s="250">
        <v>1.3</v>
      </c>
      <c r="E59" s="250">
        <v>0.7</v>
      </c>
      <c r="F59" s="250">
        <v>0.1022106</v>
      </c>
      <c r="G59" s="250">
        <v>0</v>
      </c>
    </row>
    <row r="60" spans="1:12" s="214" customFormat="1">
      <c r="A60" s="194" t="s">
        <v>280</v>
      </c>
      <c r="B60" s="250">
        <v>0</v>
      </c>
      <c r="C60" s="250">
        <v>0.6</v>
      </c>
      <c r="D60" s="250">
        <v>1.2</v>
      </c>
      <c r="E60" s="250">
        <v>1.8</v>
      </c>
      <c r="F60" s="250">
        <v>2.4530533000000001</v>
      </c>
      <c r="G60" s="250">
        <v>2.6125886999999999</v>
      </c>
    </row>
    <row r="61" spans="1:12" s="214" customFormat="1">
      <c r="A61" s="194" t="s">
        <v>281</v>
      </c>
      <c r="B61" s="250">
        <v>0</v>
      </c>
      <c r="C61" s="250">
        <v>0</v>
      </c>
      <c r="D61" s="250">
        <v>0</v>
      </c>
      <c r="E61" s="250">
        <v>0</v>
      </c>
      <c r="F61" s="250">
        <v>0</v>
      </c>
      <c r="G61" s="250">
        <v>0</v>
      </c>
    </row>
    <row r="62" spans="1:12" s="214" customFormat="1">
      <c r="A62" s="194" t="s">
        <v>282</v>
      </c>
      <c r="B62" s="250">
        <v>0</v>
      </c>
      <c r="C62" s="250">
        <v>0</v>
      </c>
      <c r="D62" s="250">
        <v>0</v>
      </c>
      <c r="E62" s="250">
        <v>0</v>
      </c>
      <c r="F62" s="250">
        <v>0</v>
      </c>
      <c r="G62" s="250">
        <v>0</v>
      </c>
    </row>
    <row r="63" spans="1:12" s="214" customFormat="1">
      <c r="A63" s="254" t="s">
        <v>420</v>
      </c>
      <c r="B63" s="31">
        <f t="shared" ref="B63:G63" si="28">SUM(B56:B62)</f>
        <v>3.8677225000000002</v>
      </c>
      <c r="C63" s="31">
        <f t="shared" si="28"/>
        <v>3.8677224999999997</v>
      </c>
      <c r="D63" s="31">
        <f t="shared" si="28"/>
        <v>3.8677226000000005</v>
      </c>
      <c r="E63" s="31">
        <f t="shared" si="28"/>
        <v>3.8677225000000002</v>
      </c>
      <c r="F63" s="31">
        <f t="shared" si="28"/>
        <v>3.9532207000000001</v>
      </c>
      <c r="G63" s="31">
        <f t="shared" si="28"/>
        <v>4.0419071999999998</v>
      </c>
      <c r="H63" s="212"/>
      <c r="I63" s="212"/>
      <c r="J63" s="212"/>
      <c r="K63" s="212"/>
      <c r="L63" s="212"/>
    </row>
    <row r="64" spans="1:12" s="214" customFormat="1">
      <c r="C64" s="251"/>
      <c r="D64" s="251"/>
      <c r="E64" s="251"/>
      <c r="F64" s="251"/>
      <c r="G64" s="251"/>
      <c r="H64" s="251"/>
    </row>
    <row r="65" spans="1:11" s="214" customFormat="1">
      <c r="A65" s="194" t="s">
        <v>279</v>
      </c>
      <c r="B65" s="217">
        <f t="shared" ref="B65:G66" si="29">B59*10^6*300/10^9</f>
        <v>0.75</v>
      </c>
      <c r="C65" s="217">
        <f>C59*10^6*300/10^9</f>
        <v>0.56999999999999995</v>
      </c>
      <c r="D65" s="217">
        <f t="shared" si="29"/>
        <v>0.39</v>
      </c>
      <c r="E65" s="217">
        <f t="shared" si="29"/>
        <v>0.21</v>
      </c>
      <c r="F65" s="217">
        <f t="shared" si="29"/>
        <v>3.0663180000000002E-2</v>
      </c>
      <c r="G65" s="217">
        <f t="shared" si="29"/>
        <v>0</v>
      </c>
    </row>
    <row r="66" spans="1:11" s="214" customFormat="1">
      <c r="A66" s="194" t="s">
        <v>280</v>
      </c>
      <c r="B66" s="217">
        <f t="shared" si="29"/>
        <v>0</v>
      </c>
      <c r="C66" s="217">
        <f>C60*10^6*300/10^9</f>
        <v>0.18</v>
      </c>
      <c r="D66" s="217">
        <f t="shared" si="29"/>
        <v>0.36</v>
      </c>
      <c r="E66" s="217">
        <f t="shared" si="29"/>
        <v>0.54</v>
      </c>
      <c r="F66" s="217">
        <f t="shared" si="29"/>
        <v>0.73591599000000008</v>
      </c>
      <c r="G66" s="217">
        <f>G60*10^6*300/10^9</f>
        <v>0.78377660999999987</v>
      </c>
    </row>
    <row r="67" spans="1:11" s="214" customFormat="1">
      <c r="A67" s="194" t="s">
        <v>277</v>
      </c>
      <c r="B67" s="217">
        <f t="shared" ref="B67:G68" si="30">B57*10^6*800/10^9</f>
        <v>1.0941780000000001</v>
      </c>
      <c r="C67" s="217">
        <f>C57*10^6*800/10^9</f>
        <v>0.84063351999999991</v>
      </c>
      <c r="D67" s="217">
        <f t="shared" si="30"/>
        <v>0.58708903999999995</v>
      </c>
      <c r="E67" s="217">
        <f t="shared" si="30"/>
        <v>0.33354447999999998</v>
      </c>
      <c r="F67" s="217">
        <f>F57*10^6*800/10^9</f>
        <v>8.1768480000000004E-2</v>
      </c>
      <c r="G67" s="217">
        <f t="shared" si="30"/>
        <v>0</v>
      </c>
    </row>
    <row r="68" spans="1:11" s="214" customFormat="1">
      <c r="A68" s="194" t="s">
        <v>278</v>
      </c>
      <c r="B68" s="217">
        <f t="shared" si="30"/>
        <v>0</v>
      </c>
      <c r="C68" s="217">
        <f>C58*10^6*800/10^9</f>
        <v>0.25354448000000002</v>
      </c>
      <c r="D68" s="217">
        <f t="shared" si="30"/>
        <v>0.50708903999999999</v>
      </c>
      <c r="E68" s="217">
        <f t="shared" si="30"/>
        <v>0.76063351999999995</v>
      </c>
      <c r="F68" s="217">
        <f t="shared" si="30"/>
        <v>1.03659696</v>
      </c>
      <c r="G68" s="217">
        <f t="shared" si="30"/>
        <v>1.1434548</v>
      </c>
      <c r="H68" s="235"/>
      <c r="I68" s="235"/>
    </row>
    <row r="69" spans="1:11" s="214" customFormat="1">
      <c r="A69" s="254" t="s">
        <v>420</v>
      </c>
      <c r="B69" s="232">
        <f t="shared" ref="B69:G69" si="31">SUM(B65:B68)</f>
        <v>1.8441780000000001</v>
      </c>
      <c r="C69" s="232">
        <f t="shared" si="31"/>
        <v>1.8441779999999999</v>
      </c>
      <c r="D69" s="232">
        <f t="shared" si="31"/>
        <v>1.8441780799999998</v>
      </c>
      <c r="E69" s="232">
        <f t="shared" si="31"/>
        <v>1.8441779999999999</v>
      </c>
      <c r="F69" s="232">
        <f t="shared" si="31"/>
        <v>1.8849446100000002</v>
      </c>
      <c r="G69" s="232">
        <f t="shared" si="31"/>
        <v>1.9272314099999999</v>
      </c>
    </row>
    <row r="70" spans="1:11" s="214" customFormat="1" ht="18">
      <c r="A70" s="236" t="s">
        <v>414</v>
      </c>
    </row>
    <row r="71" spans="1:11" s="214" customFormat="1">
      <c r="A71" s="214" t="s">
        <v>279</v>
      </c>
      <c r="B71" s="217">
        <f>SUM(B65:B66)*(1-$E$4)</f>
        <v>0.18</v>
      </c>
      <c r="C71" s="217">
        <f t="shared" ref="C71:F71" si="32">SUM(C65:C66)*(1-$E$4)</f>
        <v>0.18</v>
      </c>
      <c r="D71" s="217">
        <f t="shared" si="32"/>
        <v>0.18</v>
      </c>
      <c r="E71" s="217">
        <f t="shared" si="32"/>
        <v>0.18</v>
      </c>
      <c r="F71" s="217">
        <f t="shared" si="32"/>
        <v>0.18397900080000001</v>
      </c>
      <c r="G71" s="217">
        <f>SUM(G65:G66)*(1-$E$4)</f>
        <v>0.18810638639999996</v>
      </c>
    </row>
    <row r="72" spans="1:11" s="214" customFormat="1">
      <c r="A72" s="214" t="s">
        <v>277</v>
      </c>
      <c r="B72" s="217">
        <f>SUM(B67:B68)*(1-$E$3)</f>
        <v>0.13130136000000001</v>
      </c>
      <c r="C72" s="217">
        <f t="shared" ref="C72:G72" si="33">SUM(C67:C68)*(1-$E$3)</f>
        <v>0.13130135999999998</v>
      </c>
      <c r="D72" s="217">
        <f t="shared" si="33"/>
        <v>0.13130136959999997</v>
      </c>
      <c r="E72" s="217">
        <f t="shared" si="33"/>
        <v>0.13130135999999998</v>
      </c>
      <c r="F72" s="217">
        <f t="shared" si="33"/>
        <v>0.1342038528</v>
      </c>
      <c r="G72" s="217">
        <f t="shared" si="33"/>
        <v>0.137214576</v>
      </c>
    </row>
    <row r="73" spans="1:11" s="214" customFormat="1">
      <c r="A73" s="254" t="s">
        <v>420</v>
      </c>
      <c r="B73" s="232">
        <f>SUM(B71:B72)</f>
        <v>0.31130135999999997</v>
      </c>
      <c r="C73" s="232">
        <f t="shared" ref="C73:F73" si="34">SUM(C71:C72)</f>
        <v>0.31130135999999997</v>
      </c>
      <c r="D73" s="232">
        <f t="shared" si="34"/>
        <v>0.31130136959999999</v>
      </c>
      <c r="E73" s="232">
        <f t="shared" si="34"/>
        <v>0.31130135999999997</v>
      </c>
      <c r="F73" s="232">
        <f t="shared" si="34"/>
        <v>0.31818285359999998</v>
      </c>
      <c r="G73" s="232">
        <f>SUM(G71:G72)</f>
        <v>0.32532096239999997</v>
      </c>
      <c r="J73" s="212"/>
      <c r="K73" s="212"/>
    </row>
    <row r="74" spans="1:11" s="214" customFormat="1"/>
    <row r="75" spans="1:11" s="214" customFormat="1"/>
    <row r="76" spans="1:11" s="214" customFormat="1"/>
    <row r="77" spans="1:11" s="214" customFormat="1"/>
    <row r="78" spans="1:11" s="214" customFormat="1"/>
    <row r="79" spans="1:11" s="214" customFormat="1"/>
  </sheetData>
  <conditionalFormatting sqref="AD6 A7:C7 A10:C10 A14:C14 B13:P13 A21:C21 A15:A20 A22:A26 A3:A4 A5:AD5 A4:C4 I69:I70 A77 H68:I68 A49:A51 A53:D54 A50:B52 A55:G55 A64:A69 B67:G69 D45:G46 A43:B43 G43 L43 Q43 D2:K2 E3:K4 O2:W4 AH10:XFD14 A71:G73 AA2:AE4 A6:A13 Q7:AD19 AF11:AG12 C44:XFD44 C32:AD32 A78:XFD1048576 K68:XFD70 D77:XFD77 J73:XFD76 H71:XFD72 E49:XFD54 I55:XFD55 A56:XFD67 H46:XFD46 K45:XFD45 AF2:XFD9 A33:AD42 V43:AD43 A47:XFD48 Q21:AD26 A20:AD20 A27:AD31 AF15:XFD43">
    <cfRule type="cellIs" dxfId="63" priority="31" operator="equal">
      <formula>"N/A"</formula>
    </cfRule>
  </conditionalFormatting>
  <conditionalFormatting sqref="B8:P9">
    <cfRule type="cellIs" dxfId="62" priority="30" operator="equal">
      <formula>"N/A"</formula>
    </cfRule>
  </conditionalFormatting>
  <conditionalFormatting sqref="B11:P12">
    <cfRule type="cellIs" dxfId="61" priority="29" operator="equal">
      <formula>"N/A"</formula>
    </cfRule>
  </conditionalFormatting>
  <conditionalFormatting sqref="B15:P19">
    <cfRule type="cellIs" dxfId="60" priority="28" operator="equal">
      <formula>"N/A"</formula>
    </cfRule>
  </conditionalFormatting>
  <conditionalFormatting sqref="B22:P26">
    <cfRule type="cellIs" dxfId="59" priority="27" operator="equal">
      <formula>"N/A"</formula>
    </cfRule>
  </conditionalFormatting>
  <conditionalFormatting sqref="D3:D4">
    <cfRule type="cellIs" dxfId="58" priority="26" operator="equal">
      <formula>"N/A"</formula>
    </cfRule>
  </conditionalFormatting>
  <conditionalFormatting sqref="C43:F43">
    <cfRule type="cellIs" dxfId="57" priority="23" operator="equal">
      <formula>"N/A"</formula>
    </cfRule>
  </conditionalFormatting>
  <conditionalFormatting sqref="H43:K43">
    <cfRule type="cellIs" dxfId="56" priority="22" operator="equal">
      <formula>"N/A"</formula>
    </cfRule>
  </conditionalFormatting>
  <conditionalFormatting sqref="M43:P43">
    <cfRule type="cellIs" dxfId="55" priority="21" operator="equal">
      <formula>"N/A"</formula>
    </cfRule>
  </conditionalFormatting>
  <conditionalFormatting sqref="AD22:AD26 AD15:AD19 Q15:AB19 Q22:AB26 Q8:AD12">
    <cfRule type="cellIs" dxfId="54" priority="20" operator="equal">
      <formula>"N/A"</formula>
    </cfRule>
  </conditionalFormatting>
  <conditionalFormatting sqref="AD22:AD26 AD15:AD19 Q15:AB19 Q22:AB26 Q8:AD12">
    <cfRule type="cellIs" dxfId="53" priority="10" operator="equal">
      <formula>0</formula>
    </cfRule>
  </conditionalFormatting>
  <conditionalFormatting sqref="B8:AD38">
    <cfRule type="cellIs" dxfId="52" priority="9" operator="equal">
      <formula>0</formula>
    </cfRule>
  </conditionalFormatting>
  <conditionalFormatting sqref="B56:G73">
    <cfRule type="cellIs" dxfId="51" priority="8" operator="equal">
      <formula>0</formula>
    </cfRule>
  </conditionalFormatting>
  <conditionalFormatting sqref="R43:U43">
    <cfRule type="cellIs" dxfId="50" priority="5" operator="equal">
      <formula>"N/A"</formula>
    </cfRule>
  </conditionalFormatting>
  <conditionalFormatting sqref="AE5 AE7:AE43">
    <cfRule type="cellIs" dxfId="49" priority="4" operator="equal">
      <formula>"N/A"</formula>
    </cfRule>
  </conditionalFormatting>
  <conditionalFormatting sqref="AE8:AE12 AE22:AE26 AE15:AE19">
    <cfRule type="cellIs" dxfId="48" priority="3" operator="equal">
      <formula>"N/A"</formula>
    </cfRule>
  </conditionalFormatting>
  <conditionalFormatting sqref="AE8:AE12 AE22:AE26 AE15:AE19">
    <cfRule type="cellIs" dxfId="47" priority="2" operator="equal">
      <formula>0</formula>
    </cfRule>
  </conditionalFormatting>
  <conditionalFormatting sqref="AE33:AE38 AE8:AE31">
    <cfRule type="cellIs" dxfId="46" priority="1" operator="equal">
      <formula>0</formula>
    </cfRule>
  </conditionalFormatting>
  <pageMargins left="0.7" right="0.7" top="0.75" bottom="0.75" header="0.3" footer="0.3"/>
  <pageSetup orientation="portrait" r:id="rId1"/>
  <ignoredErrors>
    <ignoredError sqref="B20:Y20 B27:Y27 AC20 AC27" unlockedFormula="1"/>
    <ignoredError sqref="B63:G63" formulaRange="1"/>
  </ignoredError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outlinePr summaryBelow="0"/>
  </sheetPr>
  <dimension ref="A1:AG148"/>
  <sheetViews>
    <sheetView zoomScale="70" zoomScaleNormal="70" workbookViewId="0">
      <pane xSplit="1" ySplit="3" topLeftCell="AC4" activePane="bottomRight" state="frozen"/>
      <selection activeCell="D17" sqref="D17"/>
      <selection pane="topRight" activeCell="D17" sqref="D17"/>
      <selection pane="bottomLeft" activeCell="D17" sqref="D17"/>
      <selection pane="bottomRight" activeCell="AG17" sqref="AG17"/>
    </sheetView>
  </sheetViews>
  <sheetFormatPr defaultColWidth="8.6640625" defaultRowHeight="14.4"/>
  <cols>
    <col min="1" max="1" width="38" style="94" customWidth="1"/>
    <col min="2" max="2" width="13.5546875" style="94" customWidth="1"/>
    <col min="3" max="3" width="46.5546875" style="385" customWidth="1"/>
    <col min="4" max="18" width="5.5546875" style="94" bestFit="1" customWidth="1"/>
    <col min="19" max="19" width="12" style="356" customWidth="1"/>
    <col min="20" max="20" width="12" style="356" bestFit="1" customWidth="1"/>
    <col min="21" max="21" width="10.88671875" style="356" bestFit="1" customWidth="1"/>
    <col min="22" max="31" width="12" style="356" bestFit="1" customWidth="1"/>
    <col min="32" max="32" width="11.88671875" style="356" customWidth="1"/>
    <col min="33" max="33" width="12.109375" style="94" customWidth="1"/>
    <col min="34" max="34" width="4.88671875" style="94" customWidth="1"/>
    <col min="35" max="35" width="17" style="94" bestFit="1" customWidth="1"/>
    <col min="36" max="36" width="18.44140625" style="94" bestFit="1" customWidth="1"/>
    <col min="37" max="37" width="14.6640625" style="94" bestFit="1" customWidth="1"/>
    <col min="38" max="16384" width="8.6640625" style="94"/>
  </cols>
  <sheetData>
    <row r="1" spans="1:33" ht="18">
      <c r="A1" s="496" t="s">
        <v>4167</v>
      </c>
    </row>
    <row r="3" spans="1:33" s="361" customFormat="1">
      <c r="A3" s="358"/>
      <c r="B3" s="359" t="s">
        <v>411</v>
      </c>
      <c r="C3" s="391" t="s">
        <v>412</v>
      </c>
      <c r="D3" s="360">
        <v>1990</v>
      </c>
      <c r="E3" s="360">
        <v>1991</v>
      </c>
      <c r="F3" s="360">
        <v>1992</v>
      </c>
      <c r="G3" s="360">
        <v>1993</v>
      </c>
      <c r="H3" s="360">
        <v>1994</v>
      </c>
      <c r="I3" s="360">
        <v>1995</v>
      </c>
      <c r="J3" s="360">
        <v>1996</v>
      </c>
      <c r="K3" s="360">
        <v>1997</v>
      </c>
      <c r="L3" s="360">
        <v>1998</v>
      </c>
      <c r="M3" s="360">
        <v>1999</v>
      </c>
      <c r="N3" s="360">
        <v>2000</v>
      </c>
      <c r="O3" s="360">
        <v>2001</v>
      </c>
      <c r="P3" s="360">
        <v>2002</v>
      </c>
      <c r="Q3" s="360">
        <v>2003</v>
      </c>
      <c r="R3" s="360">
        <v>2004</v>
      </c>
      <c r="S3" s="95">
        <v>2005</v>
      </c>
      <c r="T3" s="95">
        <v>2006</v>
      </c>
      <c r="U3" s="95">
        <v>2007</v>
      </c>
      <c r="V3" s="95">
        <v>2008</v>
      </c>
      <c r="W3" s="95">
        <v>2009</v>
      </c>
      <c r="X3" s="95">
        <v>2010</v>
      </c>
      <c r="Y3" s="95">
        <v>2011</v>
      </c>
      <c r="Z3" s="95">
        <v>2012</v>
      </c>
      <c r="AA3" s="95">
        <v>2013</v>
      </c>
      <c r="AB3" s="95">
        <v>2014</v>
      </c>
      <c r="AC3" s="95">
        <v>2015</v>
      </c>
      <c r="AD3" s="95">
        <v>2016</v>
      </c>
      <c r="AE3" s="95">
        <v>2017</v>
      </c>
      <c r="AF3" s="95">
        <v>2018</v>
      </c>
      <c r="AG3" s="613">
        <v>2019</v>
      </c>
    </row>
    <row r="4" spans="1:33" s="101" customFormat="1" ht="18">
      <c r="A4" s="136" t="s">
        <v>323</v>
      </c>
      <c r="B4" s="110"/>
      <c r="C4" s="392"/>
      <c r="D4" s="96"/>
      <c r="E4" s="96"/>
      <c r="F4" s="96"/>
      <c r="G4" s="96"/>
      <c r="H4" s="96"/>
      <c r="I4" s="96"/>
      <c r="J4" s="96"/>
      <c r="K4" s="96"/>
      <c r="L4" s="96"/>
      <c r="M4" s="96"/>
      <c r="N4" s="96"/>
      <c r="O4" s="96"/>
      <c r="P4" s="96"/>
      <c r="Q4" s="96"/>
      <c r="R4" s="96"/>
      <c r="S4" s="328"/>
      <c r="T4" s="328"/>
      <c r="U4" s="328"/>
      <c r="V4" s="328"/>
      <c r="W4" s="328"/>
      <c r="X4" s="328"/>
      <c r="Y4" s="328"/>
      <c r="Z4" s="328"/>
      <c r="AA4" s="328"/>
      <c r="AB4" s="328"/>
      <c r="AC4" s="328"/>
      <c r="AD4" s="328"/>
      <c r="AE4" s="328"/>
      <c r="AF4" s="329"/>
      <c r="AG4" s="614"/>
    </row>
    <row r="5" spans="1:33" s="97" customFormat="1">
      <c r="A5" s="96" t="s">
        <v>4164</v>
      </c>
      <c r="C5" s="92"/>
      <c r="S5" s="126"/>
      <c r="T5" s="126"/>
      <c r="U5" s="126"/>
      <c r="V5" s="126"/>
      <c r="W5" s="126"/>
      <c r="X5" s="126"/>
      <c r="Y5" s="126"/>
      <c r="Z5" s="126"/>
      <c r="AA5" s="126"/>
      <c r="AB5" s="362"/>
      <c r="AC5" s="362"/>
      <c r="AD5" s="362"/>
      <c r="AE5" s="362"/>
      <c r="AF5" s="128"/>
      <c r="AG5" s="615"/>
    </row>
    <row r="6" spans="1:33" s="97" customFormat="1">
      <c r="A6" s="92" t="s">
        <v>4165</v>
      </c>
      <c r="B6" s="93">
        <v>2016406200</v>
      </c>
      <c r="C6" s="363" t="s">
        <v>334</v>
      </c>
      <c r="D6" s="166" t="s">
        <v>392</v>
      </c>
      <c r="E6" s="166" t="s">
        <v>392</v>
      </c>
      <c r="F6" s="166" t="s">
        <v>392</v>
      </c>
      <c r="G6" s="166" t="s">
        <v>392</v>
      </c>
      <c r="H6" s="166" t="s">
        <v>392</v>
      </c>
      <c r="I6" s="166" t="s">
        <v>392</v>
      </c>
      <c r="J6" s="166" t="s">
        <v>392</v>
      </c>
      <c r="K6" s="166" t="s">
        <v>392</v>
      </c>
      <c r="L6" s="166" t="s">
        <v>392</v>
      </c>
      <c r="M6" s="166" t="s">
        <v>392</v>
      </c>
      <c r="N6" s="166" t="s">
        <v>392</v>
      </c>
      <c r="O6" s="166" t="s">
        <v>392</v>
      </c>
      <c r="P6" s="166" t="s">
        <v>392</v>
      </c>
      <c r="Q6" s="166" t="s">
        <v>392</v>
      </c>
      <c r="R6" s="166" t="s">
        <v>392</v>
      </c>
      <c r="S6" s="168">
        <v>0</v>
      </c>
      <c r="T6" s="168">
        <v>0</v>
      </c>
      <c r="U6" s="168">
        <v>0</v>
      </c>
      <c r="V6" s="168">
        <v>0</v>
      </c>
      <c r="W6" s="168">
        <v>0</v>
      </c>
      <c r="X6" s="168">
        <v>0</v>
      </c>
      <c r="Y6" s="168">
        <v>0</v>
      </c>
      <c r="Z6" s="168">
        <v>0</v>
      </c>
      <c r="AA6" s="335">
        <v>0</v>
      </c>
      <c r="AB6" s="335">
        <v>524111867</v>
      </c>
      <c r="AC6" s="335">
        <v>512870433</v>
      </c>
      <c r="AD6" s="335">
        <v>0</v>
      </c>
      <c r="AE6" s="335">
        <v>0</v>
      </c>
      <c r="AF6" s="72">
        <v>0</v>
      </c>
      <c r="AG6" s="335">
        <v>0</v>
      </c>
    </row>
    <row r="7" spans="1:33" s="97" customFormat="1">
      <c r="A7" s="322" t="s">
        <v>4166</v>
      </c>
      <c r="B7" s="93">
        <v>2016406200</v>
      </c>
      <c r="C7" s="363" t="s">
        <v>334</v>
      </c>
      <c r="D7" s="166" t="s">
        <v>392</v>
      </c>
      <c r="E7" s="166" t="s">
        <v>392</v>
      </c>
      <c r="F7" s="166" t="s">
        <v>392</v>
      </c>
      <c r="G7" s="166" t="s">
        <v>392</v>
      </c>
      <c r="H7" s="166" t="s">
        <v>392</v>
      </c>
      <c r="I7" s="166" t="s">
        <v>392</v>
      </c>
      <c r="J7" s="166" t="s">
        <v>392</v>
      </c>
      <c r="K7" s="166" t="s">
        <v>392</v>
      </c>
      <c r="L7" s="166" t="s">
        <v>392</v>
      </c>
      <c r="M7" s="166" t="s">
        <v>392</v>
      </c>
      <c r="N7" s="166" t="s">
        <v>392</v>
      </c>
      <c r="O7" s="166" t="s">
        <v>392</v>
      </c>
      <c r="P7" s="166" t="s">
        <v>392</v>
      </c>
      <c r="Q7" s="166" t="s">
        <v>392</v>
      </c>
      <c r="R7" s="166" t="s">
        <v>392</v>
      </c>
      <c r="S7" s="168">
        <v>0</v>
      </c>
      <c r="T7" s="168">
        <v>0</v>
      </c>
      <c r="U7" s="168">
        <v>0</v>
      </c>
      <c r="V7" s="168">
        <v>0</v>
      </c>
      <c r="W7" s="168">
        <v>0</v>
      </c>
      <c r="X7" s="168">
        <v>0</v>
      </c>
      <c r="Y7" s="168">
        <v>0</v>
      </c>
      <c r="Z7" s="168">
        <v>0</v>
      </c>
      <c r="AA7" s="168">
        <v>0</v>
      </c>
      <c r="AB7" s="337">
        <v>0</v>
      </c>
      <c r="AC7" s="337">
        <v>0</v>
      </c>
      <c r="AD7" s="337">
        <v>0</v>
      </c>
      <c r="AE7" s="337">
        <v>0</v>
      </c>
      <c r="AF7" s="72">
        <v>0</v>
      </c>
      <c r="AG7" s="337">
        <v>0</v>
      </c>
    </row>
    <row r="8" spans="1:33" s="97" customFormat="1">
      <c r="A8" s="92" t="s">
        <v>4165</v>
      </c>
      <c r="B8" s="93">
        <v>2016406400</v>
      </c>
      <c r="C8" s="363" t="s">
        <v>322</v>
      </c>
      <c r="D8" s="166" t="s">
        <v>392</v>
      </c>
      <c r="E8" s="166" t="s">
        <v>392</v>
      </c>
      <c r="F8" s="166" t="s">
        <v>392</v>
      </c>
      <c r="G8" s="166" t="s">
        <v>392</v>
      </c>
      <c r="H8" s="166" t="s">
        <v>392</v>
      </c>
      <c r="I8" s="166" t="s">
        <v>392</v>
      </c>
      <c r="J8" s="166" t="s">
        <v>392</v>
      </c>
      <c r="K8" s="166" t="s">
        <v>392</v>
      </c>
      <c r="L8" s="166" t="s">
        <v>392</v>
      </c>
      <c r="M8" s="166" t="s">
        <v>392</v>
      </c>
      <c r="N8" s="166" t="s">
        <v>392</v>
      </c>
      <c r="O8" s="166" t="s">
        <v>392</v>
      </c>
      <c r="P8" s="166" t="s">
        <v>392</v>
      </c>
      <c r="Q8" s="166" t="s">
        <v>392</v>
      </c>
      <c r="R8" s="166" t="s">
        <v>392</v>
      </c>
      <c r="S8" s="168">
        <v>0</v>
      </c>
      <c r="T8" s="168">
        <v>0</v>
      </c>
      <c r="U8" s="168">
        <v>0</v>
      </c>
      <c r="V8" s="168">
        <v>0</v>
      </c>
      <c r="W8" s="168">
        <v>0</v>
      </c>
      <c r="X8" s="168">
        <v>0</v>
      </c>
      <c r="Y8" s="168">
        <v>0</v>
      </c>
      <c r="Z8" s="168">
        <v>0</v>
      </c>
      <c r="AA8" s="168">
        <v>0</v>
      </c>
      <c r="AB8" s="168">
        <v>0</v>
      </c>
      <c r="AC8" s="168">
        <v>0</v>
      </c>
      <c r="AD8" s="168">
        <v>0</v>
      </c>
      <c r="AE8" s="168">
        <v>0</v>
      </c>
      <c r="AF8" s="72">
        <v>0</v>
      </c>
      <c r="AG8" s="168">
        <v>0</v>
      </c>
    </row>
    <row r="9" spans="1:33" s="97" customFormat="1">
      <c r="A9" s="322" t="s">
        <v>4166</v>
      </c>
      <c r="B9" s="93">
        <v>2016406400</v>
      </c>
      <c r="C9" s="363" t="s">
        <v>322</v>
      </c>
      <c r="D9" s="166" t="s">
        <v>392</v>
      </c>
      <c r="E9" s="166" t="s">
        <v>392</v>
      </c>
      <c r="F9" s="166" t="s">
        <v>392</v>
      </c>
      <c r="G9" s="166" t="s">
        <v>392</v>
      </c>
      <c r="H9" s="166" t="s">
        <v>392</v>
      </c>
      <c r="I9" s="166" t="s">
        <v>392</v>
      </c>
      <c r="J9" s="166" t="s">
        <v>392</v>
      </c>
      <c r="K9" s="166" t="s">
        <v>392</v>
      </c>
      <c r="L9" s="166" t="s">
        <v>392</v>
      </c>
      <c r="M9" s="166" t="s">
        <v>392</v>
      </c>
      <c r="N9" s="166" t="s">
        <v>392</v>
      </c>
      <c r="O9" s="166" t="s">
        <v>392</v>
      </c>
      <c r="P9" s="166" t="s">
        <v>392</v>
      </c>
      <c r="Q9" s="166" t="s">
        <v>392</v>
      </c>
      <c r="R9" s="166" t="s">
        <v>392</v>
      </c>
      <c r="S9" s="168">
        <v>0</v>
      </c>
      <c r="T9" s="168">
        <v>0</v>
      </c>
      <c r="U9" s="168">
        <v>4954499</v>
      </c>
      <c r="V9" s="168">
        <v>5880841</v>
      </c>
      <c r="W9" s="168">
        <v>148544</v>
      </c>
      <c r="X9" s="168">
        <v>0</v>
      </c>
      <c r="Y9" s="168">
        <v>0</v>
      </c>
      <c r="Z9" s="168">
        <v>0</v>
      </c>
      <c r="AA9" s="168">
        <v>0</v>
      </c>
      <c r="AB9" s="168">
        <v>0</v>
      </c>
      <c r="AC9" s="168">
        <v>0</v>
      </c>
      <c r="AD9" s="168">
        <v>0</v>
      </c>
      <c r="AE9" s="168">
        <v>0</v>
      </c>
      <c r="AF9" s="72">
        <v>0</v>
      </c>
      <c r="AG9" s="168">
        <v>0</v>
      </c>
    </row>
    <row r="10" spans="1:33" s="142" customFormat="1">
      <c r="A10" s="141" t="s">
        <v>331</v>
      </c>
      <c r="B10" s="141"/>
      <c r="C10" s="393"/>
      <c r="D10" s="141">
        <v>0</v>
      </c>
      <c r="E10" s="141">
        <v>0</v>
      </c>
      <c r="F10" s="141">
        <v>0</v>
      </c>
      <c r="G10" s="141">
        <v>0</v>
      </c>
      <c r="H10" s="141">
        <v>0</v>
      </c>
      <c r="I10" s="141">
        <v>0</v>
      </c>
      <c r="J10" s="141">
        <v>0</v>
      </c>
      <c r="K10" s="141">
        <v>0</v>
      </c>
      <c r="L10" s="141">
        <v>0</v>
      </c>
      <c r="M10" s="141">
        <v>0</v>
      </c>
      <c r="N10" s="141">
        <v>0</v>
      </c>
      <c r="O10" s="141">
        <v>0</v>
      </c>
      <c r="P10" s="141">
        <v>0</v>
      </c>
      <c r="Q10" s="141">
        <v>0</v>
      </c>
      <c r="R10" s="141">
        <v>0</v>
      </c>
      <c r="S10" s="330">
        <v>0</v>
      </c>
      <c r="T10" s="330">
        <v>0</v>
      </c>
      <c r="U10" s="330">
        <v>3.6167842699999998E-3</v>
      </c>
      <c r="V10" s="330">
        <v>4.2930139299999998E-3</v>
      </c>
      <c r="W10" s="330">
        <v>1.0843712E-4</v>
      </c>
      <c r="X10" s="330">
        <v>0</v>
      </c>
      <c r="Y10" s="330">
        <v>0</v>
      </c>
      <c r="Z10" s="330">
        <v>0</v>
      </c>
      <c r="AA10" s="330">
        <v>0</v>
      </c>
      <c r="AB10" s="330">
        <v>0.38260166290999997</v>
      </c>
      <c r="AC10" s="330">
        <v>0.37439541608999999</v>
      </c>
      <c r="AD10" s="330">
        <v>0</v>
      </c>
      <c r="AE10" s="330">
        <v>0</v>
      </c>
      <c r="AF10" s="330">
        <v>0</v>
      </c>
      <c r="AG10" s="330">
        <v>0</v>
      </c>
    </row>
    <row r="11" spans="1:33" s="142" customFormat="1">
      <c r="A11" s="141" t="s">
        <v>335</v>
      </c>
      <c r="B11" s="143"/>
      <c r="C11" s="394"/>
      <c r="D11" s="144">
        <v>0</v>
      </c>
      <c r="E11" s="144">
        <v>0</v>
      </c>
      <c r="F11" s="144">
        <v>0</v>
      </c>
      <c r="G11" s="144">
        <v>0</v>
      </c>
      <c r="H11" s="144">
        <v>0</v>
      </c>
      <c r="I11" s="144">
        <v>0</v>
      </c>
      <c r="J11" s="144">
        <v>0</v>
      </c>
      <c r="K11" s="144">
        <v>0</v>
      </c>
      <c r="L11" s="144">
        <v>0</v>
      </c>
      <c r="M11" s="144">
        <v>0</v>
      </c>
      <c r="N11" s="144">
        <v>0</v>
      </c>
      <c r="O11" s="144">
        <v>0</v>
      </c>
      <c r="P11" s="144">
        <v>0</v>
      </c>
      <c r="Q11" s="144">
        <v>0</v>
      </c>
      <c r="R11" s="144">
        <v>0</v>
      </c>
      <c r="S11" s="331">
        <v>0</v>
      </c>
      <c r="T11" s="331">
        <v>0</v>
      </c>
      <c r="U11" s="331">
        <v>0</v>
      </c>
      <c r="V11" s="331">
        <v>0</v>
      </c>
      <c r="W11" s="331">
        <v>0</v>
      </c>
      <c r="X11" s="331">
        <v>0</v>
      </c>
      <c r="Y11" s="331">
        <v>0</v>
      </c>
      <c r="Z11" s="331">
        <v>0</v>
      </c>
      <c r="AA11" s="331">
        <v>0</v>
      </c>
      <c r="AB11" s="331">
        <v>0</v>
      </c>
      <c r="AC11" s="331">
        <v>0</v>
      </c>
      <c r="AD11" s="331">
        <v>0</v>
      </c>
      <c r="AE11" s="331">
        <v>0</v>
      </c>
      <c r="AF11" s="331">
        <v>0</v>
      </c>
      <c r="AG11" s="331">
        <v>0</v>
      </c>
    </row>
    <row r="12" spans="1:33" s="101" customFormat="1" ht="18">
      <c r="A12" s="137" t="s">
        <v>324</v>
      </c>
      <c r="B12" s="138"/>
      <c r="C12" s="395"/>
      <c r="D12" s="139"/>
      <c r="E12" s="139"/>
      <c r="F12" s="139"/>
      <c r="G12" s="139"/>
      <c r="H12" s="139"/>
      <c r="I12" s="139"/>
      <c r="J12" s="139"/>
      <c r="K12" s="139"/>
      <c r="L12" s="139"/>
      <c r="M12" s="139"/>
      <c r="N12" s="139"/>
      <c r="O12" s="139"/>
      <c r="P12" s="139"/>
      <c r="Q12" s="139"/>
      <c r="R12" s="139"/>
      <c r="S12" s="332"/>
      <c r="T12" s="332"/>
      <c r="U12" s="332"/>
      <c r="V12" s="332"/>
      <c r="W12" s="332"/>
      <c r="X12" s="332"/>
      <c r="Y12" s="332"/>
      <c r="Z12" s="332"/>
      <c r="AA12" s="332"/>
      <c r="AB12" s="332"/>
      <c r="AC12" s="332"/>
      <c r="AD12" s="332"/>
      <c r="AE12" s="332"/>
      <c r="AF12" s="332"/>
      <c r="AG12" s="616"/>
    </row>
    <row r="13" spans="1:33" s="101" customFormat="1">
      <c r="A13" s="102" t="s">
        <v>4168</v>
      </c>
      <c r="C13" s="104"/>
      <c r="D13" s="97"/>
      <c r="E13" s="97"/>
      <c r="F13" s="97"/>
      <c r="G13" s="97"/>
      <c r="H13" s="97"/>
      <c r="I13" s="97"/>
      <c r="J13" s="97"/>
      <c r="K13" s="97"/>
      <c r="L13" s="97"/>
      <c r="M13" s="97"/>
      <c r="N13" s="97"/>
      <c r="O13" s="97"/>
      <c r="P13" s="97"/>
      <c r="Q13" s="97"/>
      <c r="R13" s="97"/>
      <c r="S13" s="333"/>
      <c r="T13" s="333"/>
      <c r="U13" s="333"/>
      <c r="V13" s="333"/>
      <c r="W13" s="333"/>
      <c r="X13" s="333"/>
      <c r="Y13" s="333"/>
      <c r="Z13" s="333"/>
      <c r="AA13" s="333"/>
      <c r="AB13" s="333"/>
      <c r="AC13" s="333"/>
      <c r="AD13" s="333"/>
      <c r="AE13" s="333"/>
      <c r="AF13" s="334"/>
      <c r="AG13" s="617"/>
    </row>
    <row r="14" spans="1:33" s="101" customFormat="1">
      <c r="A14" s="92" t="s">
        <v>4165</v>
      </c>
      <c r="B14" s="103">
        <v>2016402000</v>
      </c>
      <c r="C14" s="364" t="s">
        <v>325</v>
      </c>
      <c r="D14" s="166" t="s">
        <v>392</v>
      </c>
      <c r="E14" s="166" t="s">
        <v>392</v>
      </c>
      <c r="F14" s="166" t="s">
        <v>392</v>
      </c>
      <c r="G14" s="166" t="s">
        <v>392</v>
      </c>
      <c r="H14" s="166" t="s">
        <v>392</v>
      </c>
      <c r="I14" s="166" t="s">
        <v>392</v>
      </c>
      <c r="J14" s="166" t="s">
        <v>392</v>
      </c>
      <c r="K14" s="166" t="s">
        <v>392</v>
      </c>
      <c r="L14" s="166" t="s">
        <v>392</v>
      </c>
      <c r="M14" s="166" t="s">
        <v>392</v>
      </c>
      <c r="N14" s="166" t="s">
        <v>392</v>
      </c>
      <c r="O14" s="166" t="s">
        <v>392</v>
      </c>
      <c r="P14" s="166" t="s">
        <v>392</v>
      </c>
      <c r="Q14" s="166" t="s">
        <v>392</v>
      </c>
      <c r="R14" s="166" t="s">
        <v>392</v>
      </c>
      <c r="S14" s="72">
        <v>0</v>
      </c>
      <c r="T14" s="72">
        <v>0</v>
      </c>
      <c r="U14" s="72">
        <v>0</v>
      </c>
      <c r="V14" s="72">
        <v>0</v>
      </c>
      <c r="W14" s="72">
        <v>0</v>
      </c>
      <c r="X14" s="72">
        <v>0</v>
      </c>
      <c r="Y14" s="72">
        <v>0</v>
      </c>
      <c r="Z14" s="72">
        <v>0</v>
      </c>
      <c r="AA14" s="72">
        <v>0</v>
      </c>
      <c r="AB14" s="72">
        <v>0</v>
      </c>
      <c r="AC14" s="72">
        <v>0</v>
      </c>
      <c r="AD14" s="72">
        <v>26823486</v>
      </c>
      <c r="AE14" s="72">
        <v>26992682</v>
      </c>
      <c r="AF14" s="72">
        <v>0</v>
      </c>
      <c r="AG14" s="280">
        <v>22479130</v>
      </c>
    </row>
    <row r="15" spans="1:33" s="101" customFormat="1">
      <c r="A15" s="322" t="s">
        <v>4166</v>
      </c>
      <c r="B15" s="103">
        <v>2016402000</v>
      </c>
      <c r="C15" s="364" t="s">
        <v>325</v>
      </c>
      <c r="D15" s="166" t="s">
        <v>392</v>
      </c>
      <c r="E15" s="166" t="s">
        <v>392</v>
      </c>
      <c r="F15" s="166" t="s">
        <v>392</v>
      </c>
      <c r="G15" s="166" t="s">
        <v>392</v>
      </c>
      <c r="H15" s="166" t="s">
        <v>392</v>
      </c>
      <c r="I15" s="166" t="s">
        <v>392</v>
      </c>
      <c r="J15" s="166" t="s">
        <v>392</v>
      </c>
      <c r="K15" s="166" t="s">
        <v>392</v>
      </c>
      <c r="L15" s="166" t="s">
        <v>392</v>
      </c>
      <c r="M15" s="166" t="s">
        <v>392</v>
      </c>
      <c r="N15" s="166" t="s">
        <v>392</v>
      </c>
      <c r="O15" s="166" t="s">
        <v>392</v>
      </c>
      <c r="P15" s="166" t="s">
        <v>392</v>
      </c>
      <c r="Q15" s="166" t="s">
        <v>392</v>
      </c>
      <c r="R15" s="166" t="s">
        <v>392</v>
      </c>
      <c r="S15" s="72">
        <v>0</v>
      </c>
      <c r="T15" s="72">
        <v>0</v>
      </c>
      <c r="U15" s="72">
        <v>0</v>
      </c>
      <c r="V15" s="72">
        <v>0</v>
      </c>
      <c r="W15" s="72">
        <v>0</v>
      </c>
      <c r="X15" s="72">
        <v>0</v>
      </c>
      <c r="Y15" s="72">
        <v>0</v>
      </c>
      <c r="Z15" s="72">
        <v>0</v>
      </c>
      <c r="AA15" s="72">
        <v>0</v>
      </c>
      <c r="AB15" s="72">
        <v>0</v>
      </c>
      <c r="AC15" s="72">
        <v>0</v>
      </c>
      <c r="AD15" s="72">
        <v>0</v>
      </c>
      <c r="AE15" s="72">
        <v>0</v>
      </c>
      <c r="AF15" s="72">
        <v>0</v>
      </c>
      <c r="AG15" s="280">
        <v>0</v>
      </c>
    </row>
    <row r="16" spans="1:33" s="101" customFormat="1">
      <c r="A16" s="92" t="s">
        <v>4165</v>
      </c>
      <c r="B16" s="103">
        <v>2016401500</v>
      </c>
      <c r="C16" s="364" t="s">
        <v>326</v>
      </c>
      <c r="D16" s="166" t="s">
        <v>392</v>
      </c>
      <c r="E16" s="166" t="s">
        <v>392</v>
      </c>
      <c r="F16" s="166" t="s">
        <v>392</v>
      </c>
      <c r="G16" s="166" t="s">
        <v>392</v>
      </c>
      <c r="H16" s="166" t="s">
        <v>392</v>
      </c>
      <c r="I16" s="166" t="s">
        <v>392</v>
      </c>
      <c r="J16" s="166" t="s">
        <v>392</v>
      </c>
      <c r="K16" s="166" t="s">
        <v>392</v>
      </c>
      <c r="L16" s="166" t="s">
        <v>392</v>
      </c>
      <c r="M16" s="166" t="s">
        <v>392</v>
      </c>
      <c r="N16" s="166" t="s">
        <v>392</v>
      </c>
      <c r="O16" s="166" t="s">
        <v>392</v>
      </c>
      <c r="P16" s="166" t="s">
        <v>392</v>
      </c>
      <c r="Q16" s="166" t="s">
        <v>392</v>
      </c>
      <c r="R16" s="166" t="s">
        <v>392</v>
      </c>
      <c r="S16" s="72">
        <v>0</v>
      </c>
      <c r="T16" s="72">
        <v>0</v>
      </c>
      <c r="U16" s="72">
        <v>0</v>
      </c>
      <c r="V16" s="72">
        <v>0</v>
      </c>
      <c r="W16" s="72">
        <v>0</v>
      </c>
      <c r="X16" s="72">
        <v>0</v>
      </c>
      <c r="Y16" s="72">
        <v>0</v>
      </c>
      <c r="Z16" s="72">
        <v>0</v>
      </c>
      <c r="AA16" s="72">
        <v>0</v>
      </c>
      <c r="AB16" s="72">
        <v>0</v>
      </c>
      <c r="AC16" s="72">
        <v>3</v>
      </c>
      <c r="AD16" s="72">
        <v>0</v>
      </c>
      <c r="AE16" s="72">
        <v>0</v>
      </c>
      <c r="AF16" s="72">
        <v>0</v>
      </c>
      <c r="AG16" s="280">
        <v>0</v>
      </c>
    </row>
    <row r="17" spans="1:33" s="101" customFormat="1">
      <c r="A17" s="322" t="s">
        <v>4166</v>
      </c>
      <c r="B17" s="103">
        <v>2016401500</v>
      </c>
      <c r="C17" s="364" t="s">
        <v>326</v>
      </c>
      <c r="D17" s="166" t="s">
        <v>392</v>
      </c>
      <c r="E17" s="166" t="s">
        <v>392</v>
      </c>
      <c r="F17" s="166" t="s">
        <v>392</v>
      </c>
      <c r="G17" s="166" t="s">
        <v>392</v>
      </c>
      <c r="H17" s="166" t="s">
        <v>392</v>
      </c>
      <c r="I17" s="166" t="s">
        <v>392</v>
      </c>
      <c r="J17" s="166" t="s">
        <v>392</v>
      </c>
      <c r="K17" s="166" t="s">
        <v>392</v>
      </c>
      <c r="L17" s="166" t="s">
        <v>392</v>
      </c>
      <c r="M17" s="166" t="s">
        <v>392</v>
      </c>
      <c r="N17" s="166" t="s">
        <v>392</v>
      </c>
      <c r="O17" s="166" t="s">
        <v>392</v>
      </c>
      <c r="P17" s="166" t="s">
        <v>392</v>
      </c>
      <c r="Q17" s="166" t="s">
        <v>392</v>
      </c>
      <c r="R17" s="166" t="s">
        <v>392</v>
      </c>
      <c r="S17" s="72">
        <v>0</v>
      </c>
      <c r="T17" s="72">
        <v>0</v>
      </c>
      <c r="U17" s="72">
        <v>0</v>
      </c>
      <c r="V17" s="72">
        <v>0</v>
      </c>
      <c r="W17" s="72">
        <v>0</v>
      </c>
      <c r="X17" s="72">
        <v>0</v>
      </c>
      <c r="Y17" s="72">
        <v>0</v>
      </c>
      <c r="Z17" s="72">
        <v>0</v>
      </c>
      <c r="AA17" s="72">
        <v>0</v>
      </c>
      <c r="AB17" s="72">
        <v>0</v>
      </c>
      <c r="AC17" s="72">
        <v>0</v>
      </c>
      <c r="AD17" s="72">
        <v>0</v>
      </c>
      <c r="AE17" s="72">
        <v>0</v>
      </c>
      <c r="AF17" s="72">
        <v>0</v>
      </c>
      <c r="AG17" s="280">
        <v>0</v>
      </c>
    </row>
    <row r="18" spans="1:33" s="101" customFormat="1">
      <c r="A18" s="103" t="s">
        <v>4156</v>
      </c>
      <c r="B18" s="103">
        <v>32089011</v>
      </c>
      <c r="C18" s="365" t="s">
        <v>327</v>
      </c>
      <c r="D18" s="166" t="s">
        <v>392</v>
      </c>
      <c r="E18" s="166" t="s">
        <v>392</v>
      </c>
      <c r="F18" s="166" t="s">
        <v>392</v>
      </c>
      <c r="G18" s="166" t="s">
        <v>392</v>
      </c>
      <c r="H18" s="166" t="s">
        <v>392</v>
      </c>
      <c r="I18" s="166" t="s">
        <v>392</v>
      </c>
      <c r="J18" s="166" t="s">
        <v>392</v>
      </c>
      <c r="K18" s="166" t="s">
        <v>392</v>
      </c>
      <c r="L18" s="166" t="s">
        <v>392</v>
      </c>
      <c r="M18" s="166" t="s">
        <v>392</v>
      </c>
      <c r="N18" s="166" t="s">
        <v>392</v>
      </c>
      <c r="O18" s="166" t="s">
        <v>392</v>
      </c>
      <c r="P18" s="166" t="s">
        <v>392</v>
      </c>
      <c r="Q18" s="166" t="s">
        <v>392</v>
      </c>
      <c r="R18" s="166" t="s">
        <v>392</v>
      </c>
      <c r="S18" s="72">
        <v>2855</v>
      </c>
      <c r="T18" s="72">
        <v>9311</v>
      </c>
      <c r="U18" s="72">
        <v>2557</v>
      </c>
      <c r="V18" s="72">
        <v>7787</v>
      </c>
      <c r="W18" s="72">
        <v>3517.5</v>
      </c>
      <c r="X18" s="72">
        <v>11038.5</v>
      </c>
      <c r="Y18" s="72">
        <v>11688</v>
      </c>
      <c r="Z18" s="72">
        <v>8935.1</v>
      </c>
      <c r="AA18" s="72">
        <v>7116</v>
      </c>
      <c r="AB18" s="72">
        <v>17533.400000000001</v>
      </c>
      <c r="AC18" s="72">
        <v>15703</v>
      </c>
      <c r="AD18" s="72">
        <v>21792.9</v>
      </c>
      <c r="AE18" s="72">
        <v>29841.4</v>
      </c>
      <c r="AF18" s="72">
        <v>27362</v>
      </c>
      <c r="AG18" s="280">
        <v>33082</v>
      </c>
    </row>
    <row r="19" spans="1:33" s="101" customFormat="1">
      <c r="A19" s="103" t="s">
        <v>4153</v>
      </c>
      <c r="B19" s="103">
        <v>32089011</v>
      </c>
      <c r="C19" s="365" t="s">
        <v>327</v>
      </c>
      <c r="D19" s="166" t="s">
        <v>392</v>
      </c>
      <c r="E19" s="166" t="s">
        <v>392</v>
      </c>
      <c r="F19" s="166" t="s">
        <v>392</v>
      </c>
      <c r="G19" s="166" t="s">
        <v>392</v>
      </c>
      <c r="H19" s="166" t="s">
        <v>392</v>
      </c>
      <c r="I19" s="166" t="s">
        <v>392</v>
      </c>
      <c r="J19" s="166" t="s">
        <v>392</v>
      </c>
      <c r="K19" s="166" t="s">
        <v>392</v>
      </c>
      <c r="L19" s="166" t="s">
        <v>392</v>
      </c>
      <c r="M19" s="166" t="s">
        <v>392</v>
      </c>
      <c r="N19" s="166" t="s">
        <v>392</v>
      </c>
      <c r="O19" s="166" t="s">
        <v>392</v>
      </c>
      <c r="P19" s="166" t="s">
        <v>392</v>
      </c>
      <c r="Q19" s="166" t="s">
        <v>392</v>
      </c>
      <c r="R19" s="166" t="s">
        <v>392</v>
      </c>
      <c r="S19" s="72">
        <v>54</v>
      </c>
      <c r="T19" s="72">
        <v>170</v>
      </c>
      <c r="U19" s="72">
        <v>80</v>
      </c>
      <c r="V19" s="72">
        <v>944</v>
      </c>
      <c r="W19" s="72">
        <v>1450</v>
      </c>
      <c r="X19" s="72">
        <v>22784.9</v>
      </c>
      <c r="Y19" s="72">
        <v>4501.7</v>
      </c>
      <c r="Z19" s="72">
        <v>17.399999999999999</v>
      </c>
      <c r="AA19" s="72">
        <v>257.3</v>
      </c>
      <c r="AB19" s="72">
        <v>2737</v>
      </c>
      <c r="AC19" s="72">
        <v>734.6</v>
      </c>
      <c r="AD19" s="72">
        <v>1572.8</v>
      </c>
      <c r="AE19" s="72">
        <v>1656.9</v>
      </c>
      <c r="AF19" s="72">
        <v>1164.9000000000001</v>
      </c>
      <c r="AG19" s="280">
        <v>1176.7</v>
      </c>
    </row>
    <row r="20" spans="1:33" s="142" customFormat="1">
      <c r="A20" s="141" t="s">
        <v>331</v>
      </c>
      <c r="B20" s="141"/>
      <c r="C20" s="393"/>
      <c r="D20" s="141">
        <v>0</v>
      </c>
      <c r="E20" s="141">
        <v>0</v>
      </c>
      <c r="F20" s="141">
        <v>0</v>
      </c>
      <c r="G20" s="141">
        <v>0</v>
      </c>
      <c r="H20" s="141">
        <v>0</v>
      </c>
      <c r="I20" s="141">
        <v>0</v>
      </c>
      <c r="J20" s="141">
        <v>0</v>
      </c>
      <c r="K20" s="141">
        <v>0</v>
      </c>
      <c r="L20" s="141">
        <v>0</v>
      </c>
      <c r="M20" s="141">
        <v>0</v>
      </c>
      <c r="N20" s="141">
        <v>0</v>
      </c>
      <c r="O20" s="141">
        <v>0</v>
      </c>
      <c r="P20" s="141">
        <v>0</v>
      </c>
      <c r="Q20" s="141">
        <v>0</v>
      </c>
      <c r="R20" s="141">
        <v>0</v>
      </c>
      <c r="S20" s="330" t="s">
        <v>392</v>
      </c>
      <c r="T20" s="330" t="s">
        <v>392</v>
      </c>
      <c r="U20" s="330" t="s">
        <v>392</v>
      </c>
      <c r="V20" s="330" t="s">
        <v>392</v>
      </c>
      <c r="W20" s="330" t="s">
        <v>392</v>
      </c>
      <c r="X20" s="330" t="s">
        <v>392</v>
      </c>
      <c r="Y20" s="330" t="s">
        <v>392</v>
      </c>
      <c r="Z20" s="330" t="s">
        <v>392</v>
      </c>
      <c r="AA20" s="330" t="s">
        <v>392</v>
      </c>
      <c r="AB20" s="330" t="s">
        <v>392</v>
      </c>
      <c r="AC20" s="330" t="s">
        <v>392</v>
      </c>
      <c r="AD20" s="330" t="s">
        <v>392</v>
      </c>
      <c r="AE20" s="330" t="s">
        <v>392</v>
      </c>
      <c r="AF20" s="330" t="s">
        <v>392</v>
      </c>
      <c r="AG20" s="330" t="s">
        <v>392</v>
      </c>
    </row>
    <row r="21" spans="1:33" s="142" customFormat="1">
      <c r="A21" s="141" t="s">
        <v>335</v>
      </c>
      <c r="B21" s="143"/>
      <c r="C21" s="394"/>
      <c r="D21" s="144">
        <v>0</v>
      </c>
      <c r="E21" s="144">
        <v>0</v>
      </c>
      <c r="F21" s="144">
        <v>0</v>
      </c>
      <c r="G21" s="144">
        <v>0</v>
      </c>
      <c r="H21" s="144">
        <v>0</v>
      </c>
      <c r="I21" s="144">
        <v>0</v>
      </c>
      <c r="J21" s="144">
        <v>0</v>
      </c>
      <c r="K21" s="144">
        <v>0</v>
      </c>
      <c r="L21" s="144">
        <v>0</v>
      </c>
      <c r="M21" s="144">
        <v>0</v>
      </c>
      <c r="N21" s="144">
        <v>0</v>
      </c>
      <c r="O21" s="144">
        <v>0</v>
      </c>
      <c r="P21" s="144">
        <v>0</v>
      </c>
      <c r="Q21" s="144">
        <v>0</v>
      </c>
      <c r="R21" s="144">
        <v>0</v>
      </c>
      <c r="S21" s="331">
        <v>0</v>
      </c>
      <c r="T21" s="331">
        <v>0</v>
      </c>
      <c r="U21" s="331">
        <v>0</v>
      </c>
      <c r="V21" s="331">
        <v>0</v>
      </c>
      <c r="W21" s="331">
        <v>0</v>
      </c>
      <c r="X21" s="331">
        <v>0</v>
      </c>
      <c r="Y21" s="331">
        <v>0</v>
      </c>
      <c r="Z21" s="331">
        <v>0</v>
      </c>
      <c r="AA21" s="331">
        <v>0</v>
      </c>
      <c r="AB21" s="331">
        <v>0</v>
      </c>
      <c r="AC21" s="331">
        <v>0</v>
      </c>
      <c r="AD21" s="331">
        <v>0</v>
      </c>
      <c r="AE21" s="331">
        <v>0</v>
      </c>
      <c r="AF21" s="331">
        <v>0</v>
      </c>
      <c r="AG21" s="331">
        <v>0</v>
      </c>
    </row>
    <row r="22" spans="1:33" s="101" customFormat="1" ht="18">
      <c r="A22" s="137" t="s">
        <v>328</v>
      </c>
      <c r="B22" s="138"/>
      <c r="C22" s="395"/>
      <c r="D22" s="139"/>
      <c r="E22" s="139"/>
      <c r="F22" s="139"/>
      <c r="G22" s="139"/>
      <c r="H22" s="139"/>
      <c r="I22" s="139"/>
      <c r="J22" s="139"/>
      <c r="K22" s="139"/>
      <c r="L22" s="139"/>
      <c r="M22" s="139"/>
      <c r="N22" s="139"/>
      <c r="O22" s="139"/>
      <c r="P22" s="139"/>
      <c r="Q22" s="139"/>
      <c r="R22" s="139"/>
      <c r="S22" s="332"/>
      <c r="T22" s="332"/>
      <c r="U22" s="332"/>
      <c r="V22" s="332"/>
      <c r="W22" s="332"/>
      <c r="X22" s="332"/>
      <c r="Y22" s="332"/>
      <c r="Z22" s="332"/>
      <c r="AA22" s="332"/>
      <c r="AB22" s="332"/>
      <c r="AC22" s="332"/>
      <c r="AD22" s="332"/>
      <c r="AE22" s="332"/>
      <c r="AF22" s="332"/>
      <c r="AG22" s="616"/>
    </row>
    <row r="23" spans="1:33" s="108" customFormat="1">
      <c r="A23" s="106" t="s">
        <v>4169</v>
      </c>
      <c r="C23" s="109"/>
      <c r="D23" s="97"/>
      <c r="E23" s="97"/>
      <c r="F23" s="97"/>
      <c r="G23" s="97"/>
      <c r="H23" s="97"/>
      <c r="I23" s="97"/>
      <c r="J23" s="97"/>
      <c r="K23" s="97"/>
      <c r="L23" s="97"/>
      <c r="M23" s="97"/>
      <c r="N23" s="97"/>
      <c r="O23" s="97"/>
      <c r="P23" s="97"/>
      <c r="Q23" s="97"/>
      <c r="R23" s="97"/>
      <c r="S23" s="113"/>
      <c r="T23" s="113"/>
      <c r="U23" s="113"/>
      <c r="V23" s="113"/>
      <c r="W23" s="113"/>
      <c r="X23" s="113"/>
      <c r="Y23" s="113"/>
      <c r="Z23" s="113"/>
      <c r="AA23" s="113"/>
      <c r="AB23" s="113"/>
      <c r="AC23" s="113"/>
      <c r="AD23" s="113"/>
      <c r="AE23" s="113"/>
      <c r="AF23" s="338"/>
      <c r="AG23" s="618"/>
    </row>
    <row r="24" spans="1:33" s="108" customFormat="1">
      <c r="A24" s="322" t="s">
        <v>4166</v>
      </c>
      <c r="B24" s="113">
        <v>2016203900</v>
      </c>
      <c r="C24" s="267" t="s">
        <v>413</v>
      </c>
      <c r="D24" s="166" t="s">
        <v>392</v>
      </c>
      <c r="E24" s="166" t="s">
        <v>392</v>
      </c>
      <c r="F24" s="166" t="s">
        <v>392</v>
      </c>
      <c r="G24" s="166" t="s">
        <v>392</v>
      </c>
      <c r="H24" s="166" t="s">
        <v>392</v>
      </c>
      <c r="I24" s="166" t="s">
        <v>392</v>
      </c>
      <c r="J24" s="166" t="s">
        <v>392</v>
      </c>
      <c r="K24" s="166" t="s">
        <v>392</v>
      </c>
      <c r="L24" s="166" t="s">
        <v>392</v>
      </c>
      <c r="M24" s="166" t="s">
        <v>392</v>
      </c>
      <c r="N24" s="166" t="s">
        <v>392</v>
      </c>
      <c r="O24" s="166" t="s">
        <v>392</v>
      </c>
      <c r="P24" s="166" t="s">
        <v>392</v>
      </c>
      <c r="Q24" s="166" t="s">
        <v>392</v>
      </c>
      <c r="R24" s="327" t="s">
        <v>392</v>
      </c>
      <c r="S24" s="336">
        <v>946800</v>
      </c>
      <c r="T24" s="336">
        <v>557700</v>
      </c>
      <c r="U24" s="336">
        <v>339500</v>
      </c>
      <c r="V24" s="336">
        <v>161000</v>
      </c>
      <c r="W24" s="72">
        <v>0</v>
      </c>
      <c r="X24" s="72">
        <v>0</v>
      </c>
      <c r="Y24" s="72">
        <v>0</v>
      </c>
      <c r="Z24" s="72">
        <v>0</v>
      </c>
      <c r="AA24" s="72">
        <v>0</v>
      </c>
      <c r="AB24" s="72">
        <v>0</v>
      </c>
      <c r="AC24" s="72">
        <v>0</v>
      </c>
      <c r="AD24" s="72">
        <v>0</v>
      </c>
      <c r="AE24" s="72">
        <v>0</v>
      </c>
      <c r="AF24" s="72">
        <v>0</v>
      </c>
      <c r="AG24" s="280">
        <v>0</v>
      </c>
    </row>
    <row r="25" spans="1:33" s="108" customFormat="1">
      <c r="A25" s="322" t="s">
        <v>4166</v>
      </c>
      <c r="B25" s="113">
        <v>2016203900</v>
      </c>
      <c r="C25" s="267" t="s">
        <v>413</v>
      </c>
      <c r="D25" s="166" t="s">
        <v>392</v>
      </c>
      <c r="E25" s="166" t="s">
        <v>392</v>
      </c>
      <c r="F25" s="166" t="s">
        <v>392</v>
      </c>
      <c r="G25" s="166" t="s">
        <v>392</v>
      </c>
      <c r="H25" s="166" t="s">
        <v>392</v>
      </c>
      <c r="I25" s="166" t="s">
        <v>392</v>
      </c>
      <c r="J25" s="166" t="s">
        <v>392</v>
      </c>
      <c r="K25" s="166" t="s">
        <v>392</v>
      </c>
      <c r="L25" s="166" t="s">
        <v>392</v>
      </c>
      <c r="M25" s="166" t="s">
        <v>392</v>
      </c>
      <c r="N25" s="166" t="s">
        <v>392</v>
      </c>
      <c r="O25" s="166" t="s">
        <v>392</v>
      </c>
      <c r="P25" s="166" t="s">
        <v>392</v>
      </c>
      <c r="Q25" s="166" t="s">
        <v>392</v>
      </c>
      <c r="R25" s="327" t="s">
        <v>392</v>
      </c>
      <c r="S25" s="72">
        <v>0</v>
      </c>
      <c r="T25" s="72">
        <v>0</v>
      </c>
      <c r="U25" s="72">
        <v>0</v>
      </c>
      <c r="V25" s="72">
        <v>0</v>
      </c>
      <c r="W25" s="72">
        <v>0</v>
      </c>
      <c r="X25" s="72">
        <v>0</v>
      </c>
      <c r="Y25" s="72">
        <v>0</v>
      </c>
      <c r="Z25" s="72">
        <v>0</v>
      </c>
      <c r="AA25" s="72">
        <v>0</v>
      </c>
      <c r="AB25" s="72">
        <v>0</v>
      </c>
      <c r="AC25" s="72">
        <v>0</v>
      </c>
      <c r="AD25" s="72">
        <v>0</v>
      </c>
      <c r="AE25" s="72">
        <v>0</v>
      </c>
      <c r="AF25" s="72">
        <v>0</v>
      </c>
      <c r="AG25" s="280">
        <v>0</v>
      </c>
    </row>
    <row r="26" spans="1:33" s="108" customFormat="1">
      <c r="A26" s="109" t="s">
        <v>4156</v>
      </c>
      <c r="B26" s="113">
        <v>39031100</v>
      </c>
      <c r="C26" s="366" t="s">
        <v>329</v>
      </c>
      <c r="D26" s="166" t="s">
        <v>392</v>
      </c>
      <c r="E26" s="166" t="s">
        <v>392</v>
      </c>
      <c r="F26" s="166" t="s">
        <v>392</v>
      </c>
      <c r="G26" s="166" t="s">
        <v>392</v>
      </c>
      <c r="H26" s="166" t="s">
        <v>392</v>
      </c>
      <c r="I26" s="166" t="s">
        <v>392</v>
      </c>
      <c r="J26" s="166" t="s">
        <v>392</v>
      </c>
      <c r="K26" s="166" t="s">
        <v>392</v>
      </c>
      <c r="L26" s="166" t="s">
        <v>392</v>
      </c>
      <c r="M26" s="166" t="s">
        <v>392</v>
      </c>
      <c r="N26" s="166" t="s">
        <v>392</v>
      </c>
      <c r="O26" s="166" t="s">
        <v>392</v>
      </c>
      <c r="P26" s="166" t="s">
        <v>392</v>
      </c>
      <c r="Q26" s="166" t="s">
        <v>392</v>
      </c>
      <c r="R26" s="166" t="s">
        <v>392</v>
      </c>
      <c r="S26" s="72">
        <v>9362325</v>
      </c>
      <c r="T26" s="72">
        <v>11612406</v>
      </c>
      <c r="U26" s="72">
        <v>12580792</v>
      </c>
      <c r="V26" s="72">
        <v>10418280.5</v>
      </c>
      <c r="W26" s="72">
        <v>6594723.2000000002</v>
      </c>
      <c r="X26" s="72">
        <v>7737323.7000000002</v>
      </c>
      <c r="Y26" s="72">
        <v>9292055.4000000004</v>
      </c>
      <c r="Z26" s="72">
        <v>10747985.300000001</v>
      </c>
      <c r="AA26" s="72">
        <v>12401621.1</v>
      </c>
      <c r="AB26" s="72">
        <v>16736356.5</v>
      </c>
      <c r="AC26" s="72">
        <v>18243155.399999999</v>
      </c>
      <c r="AD26" s="72">
        <v>18142768.5</v>
      </c>
      <c r="AE26" s="72">
        <v>21765124.600000001</v>
      </c>
      <c r="AF26" s="72">
        <v>25426743.600000001</v>
      </c>
      <c r="AG26" s="280">
        <v>26493052.800000001</v>
      </c>
    </row>
    <row r="27" spans="1:33" s="108" customFormat="1">
      <c r="A27" s="107" t="s">
        <v>4153</v>
      </c>
      <c r="B27" s="113">
        <v>39031100</v>
      </c>
      <c r="C27" s="366" t="s">
        <v>329</v>
      </c>
      <c r="D27" s="166" t="s">
        <v>392</v>
      </c>
      <c r="E27" s="166" t="s">
        <v>392</v>
      </c>
      <c r="F27" s="166" t="s">
        <v>392</v>
      </c>
      <c r="G27" s="166" t="s">
        <v>392</v>
      </c>
      <c r="H27" s="166" t="s">
        <v>392</v>
      </c>
      <c r="I27" s="166" t="s">
        <v>392</v>
      </c>
      <c r="J27" s="166" t="s">
        <v>392</v>
      </c>
      <c r="K27" s="166" t="s">
        <v>392</v>
      </c>
      <c r="L27" s="166" t="s">
        <v>392</v>
      </c>
      <c r="M27" s="166" t="s">
        <v>392</v>
      </c>
      <c r="N27" s="166" t="s">
        <v>392</v>
      </c>
      <c r="O27" s="166" t="s">
        <v>392</v>
      </c>
      <c r="P27" s="166" t="s">
        <v>392</v>
      </c>
      <c r="Q27" s="166" t="s">
        <v>392</v>
      </c>
      <c r="R27" s="166" t="s">
        <v>392</v>
      </c>
      <c r="S27" s="72">
        <v>183389</v>
      </c>
      <c r="T27" s="72">
        <v>282243.5</v>
      </c>
      <c r="U27" s="72">
        <v>330344.40000000002</v>
      </c>
      <c r="V27" s="72">
        <v>808042</v>
      </c>
      <c r="W27" s="72">
        <v>480863</v>
      </c>
      <c r="X27" s="72">
        <v>240668</v>
      </c>
      <c r="Y27" s="72">
        <v>655511</v>
      </c>
      <c r="Z27" s="72">
        <v>1508990</v>
      </c>
      <c r="AA27" s="72">
        <v>760947</v>
      </c>
      <c r="AB27" s="72">
        <v>931373.9</v>
      </c>
      <c r="AC27" s="72">
        <v>754491</v>
      </c>
      <c r="AD27" s="72">
        <v>1012304</v>
      </c>
      <c r="AE27" s="72">
        <v>1035759.1</v>
      </c>
      <c r="AF27" s="72">
        <v>2037883.4</v>
      </c>
      <c r="AG27" s="280">
        <v>2997106.6</v>
      </c>
    </row>
    <row r="28" spans="1:33" s="108" customFormat="1">
      <c r="A28" s="107" t="s">
        <v>4157</v>
      </c>
      <c r="B28" s="107"/>
      <c r="C28" s="366" t="s">
        <v>329</v>
      </c>
      <c r="D28" s="166" t="s">
        <v>392</v>
      </c>
      <c r="E28" s="166" t="s">
        <v>392</v>
      </c>
      <c r="F28" s="166" t="s">
        <v>392</v>
      </c>
      <c r="G28" s="166" t="s">
        <v>392</v>
      </c>
      <c r="H28" s="166" t="s">
        <v>392</v>
      </c>
      <c r="I28" s="166" t="s">
        <v>392</v>
      </c>
      <c r="J28" s="166" t="s">
        <v>392</v>
      </c>
      <c r="K28" s="166" t="s">
        <v>392</v>
      </c>
      <c r="L28" s="166" t="s">
        <v>392</v>
      </c>
      <c r="M28" s="166" t="s">
        <v>392</v>
      </c>
      <c r="N28" s="166" t="s">
        <v>392</v>
      </c>
      <c r="O28" s="166" t="s">
        <v>392</v>
      </c>
      <c r="P28" s="166" t="s">
        <v>392</v>
      </c>
      <c r="Q28" s="166" t="s">
        <v>392</v>
      </c>
      <c r="R28" s="166" t="s">
        <v>392</v>
      </c>
      <c r="S28" s="339">
        <v>10125736</v>
      </c>
      <c r="T28" s="339">
        <v>11887862.5</v>
      </c>
      <c r="U28" s="339">
        <v>12589947.6</v>
      </c>
      <c r="V28" s="339">
        <v>9771238.5</v>
      </c>
      <c r="W28" s="339">
        <v>6113860.2000000002</v>
      </c>
      <c r="X28" s="339">
        <v>7496655.7000000002</v>
      </c>
      <c r="Y28" s="339">
        <v>8636544.4000000004</v>
      </c>
      <c r="Z28" s="339">
        <v>9238995.3000000007</v>
      </c>
      <c r="AA28" s="339">
        <v>11640674.1</v>
      </c>
      <c r="AB28" s="339">
        <v>15804982.6</v>
      </c>
      <c r="AC28" s="339">
        <v>17488664.399999999</v>
      </c>
      <c r="AD28" s="339">
        <v>17130464.5</v>
      </c>
      <c r="AE28" s="339">
        <v>20729365.5</v>
      </c>
      <c r="AF28" s="339">
        <v>23388860.200000003</v>
      </c>
      <c r="AG28" s="619">
        <v>23495946.199999999</v>
      </c>
    </row>
    <row r="29" spans="1:33" s="148" customFormat="1">
      <c r="A29" s="145" t="s">
        <v>331</v>
      </c>
      <c r="B29" s="146"/>
      <c r="C29" s="369"/>
      <c r="D29" s="145">
        <v>0</v>
      </c>
      <c r="E29" s="145">
        <v>0</v>
      </c>
      <c r="F29" s="145">
        <v>0</v>
      </c>
      <c r="G29" s="145">
        <v>0</v>
      </c>
      <c r="H29" s="145">
        <v>0</v>
      </c>
      <c r="I29" s="145">
        <v>0</v>
      </c>
      <c r="J29" s="145">
        <v>0</v>
      </c>
      <c r="K29" s="145">
        <v>0</v>
      </c>
      <c r="L29" s="145">
        <v>0</v>
      </c>
      <c r="M29" s="145">
        <v>0</v>
      </c>
      <c r="N29" s="145">
        <v>0</v>
      </c>
      <c r="O29" s="145">
        <v>0</v>
      </c>
      <c r="P29" s="145">
        <v>0</v>
      </c>
      <c r="Q29" s="145">
        <v>0</v>
      </c>
      <c r="R29" s="145">
        <v>0</v>
      </c>
      <c r="S29" s="340">
        <v>0.60754416</v>
      </c>
      <c r="T29" s="340">
        <v>0.71327174999999998</v>
      </c>
      <c r="U29" s="340">
        <v>0.75539685599999995</v>
      </c>
      <c r="V29" s="340">
        <v>0.58627430999999997</v>
      </c>
      <c r="W29" s="340">
        <v>0.36683161199999997</v>
      </c>
      <c r="X29" s="340">
        <v>0.44979934199999999</v>
      </c>
      <c r="Y29" s="340">
        <v>0.51819266399999997</v>
      </c>
      <c r="Z29" s="340">
        <v>0.55433971800000004</v>
      </c>
      <c r="AA29" s="340">
        <v>0.69844044599999999</v>
      </c>
      <c r="AB29" s="340">
        <v>0.94829895600000003</v>
      </c>
      <c r="AC29" s="340">
        <v>1.0493198639999999</v>
      </c>
      <c r="AD29" s="340">
        <v>1.0278278700000001</v>
      </c>
      <c r="AE29" s="340">
        <v>1.24376193</v>
      </c>
      <c r="AF29" s="340">
        <v>1.4033316120000003</v>
      </c>
      <c r="AG29" s="340">
        <v>1.4097567719999999</v>
      </c>
    </row>
    <row r="30" spans="1:33" s="148" customFormat="1">
      <c r="A30" s="146" t="s">
        <v>335</v>
      </c>
      <c r="B30" s="146"/>
      <c r="C30" s="370"/>
      <c r="D30" s="144">
        <v>0</v>
      </c>
      <c r="E30" s="144">
        <v>0</v>
      </c>
      <c r="F30" s="144">
        <v>0</v>
      </c>
      <c r="G30" s="144">
        <v>0</v>
      </c>
      <c r="H30" s="144">
        <v>0</v>
      </c>
      <c r="I30" s="144">
        <v>0</v>
      </c>
      <c r="J30" s="144">
        <v>0</v>
      </c>
      <c r="K30" s="144">
        <v>0</v>
      </c>
      <c r="L30" s="144">
        <v>0</v>
      </c>
      <c r="M30" s="144">
        <v>0</v>
      </c>
      <c r="N30" s="144">
        <v>0</v>
      </c>
      <c r="O30" s="144">
        <v>0</v>
      </c>
      <c r="P30" s="144">
        <v>0</v>
      </c>
      <c r="Q30" s="144">
        <v>0</v>
      </c>
      <c r="R30" s="144">
        <v>0</v>
      </c>
      <c r="S30" s="331">
        <v>0</v>
      </c>
      <c r="T30" s="331">
        <v>0</v>
      </c>
      <c r="U30" s="331">
        <v>0</v>
      </c>
      <c r="V30" s="331">
        <v>0</v>
      </c>
      <c r="W30" s="331">
        <v>0</v>
      </c>
      <c r="X30" s="331">
        <v>0</v>
      </c>
      <c r="Y30" s="331">
        <v>0</v>
      </c>
      <c r="Z30" s="331">
        <v>0</v>
      </c>
      <c r="AA30" s="331">
        <v>0</v>
      </c>
      <c r="AB30" s="331">
        <v>0</v>
      </c>
      <c r="AC30" s="331">
        <v>0</v>
      </c>
      <c r="AD30" s="331">
        <v>0</v>
      </c>
      <c r="AE30" s="331">
        <v>0</v>
      </c>
      <c r="AF30" s="331">
        <v>0</v>
      </c>
      <c r="AG30" s="331">
        <v>0</v>
      </c>
    </row>
    <row r="31" spans="1:33" s="101" customFormat="1" ht="18">
      <c r="A31" s="137" t="s">
        <v>330</v>
      </c>
      <c r="B31" s="138"/>
      <c r="C31" s="368"/>
      <c r="D31" s="139"/>
      <c r="E31" s="139"/>
      <c r="F31" s="139"/>
      <c r="G31" s="139"/>
      <c r="H31" s="139"/>
      <c r="I31" s="139"/>
      <c r="J31" s="139"/>
      <c r="K31" s="139"/>
      <c r="L31" s="139"/>
      <c r="M31" s="139"/>
      <c r="N31" s="139"/>
      <c r="O31" s="139"/>
      <c r="P31" s="139"/>
      <c r="Q31" s="139"/>
      <c r="R31" s="139"/>
      <c r="S31" s="332"/>
      <c r="T31" s="332"/>
      <c r="U31" s="332"/>
      <c r="V31" s="332"/>
      <c r="W31" s="332"/>
      <c r="X31" s="332"/>
      <c r="Y31" s="332"/>
      <c r="Z31" s="332"/>
      <c r="AA31" s="332"/>
      <c r="AB31" s="332"/>
      <c r="AC31" s="332"/>
      <c r="AD31" s="332"/>
      <c r="AE31" s="332"/>
      <c r="AF31" s="332"/>
      <c r="AG31" s="616"/>
    </row>
    <row r="32" spans="1:33" s="101" customFormat="1">
      <c r="A32" s="91" t="s">
        <v>4170</v>
      </c>
      <c r="C32" s="365"/>
      <c r="D32" s="97"/>
      <c r="E32" s="97"/>
      <c r="F32" s="97"/>
      <c r="G32" s="97"/>
      <c r="H32" s="97"/>
      <c r="I32" s="97"/>
      <c r="J32" s="97"/>
      <c r="K32" s="97"/>
      <c r="L32" s="97"/>
      <c r="M32" s="97"/>
      <c r="N32" s="97"/>
      <c r="O32" s="97"/>
      <c r="P32" s="97"/>
      <c r="Q32" s="97"/>
      <c r="R32" s="97"/>
      <c r="S32" s="341"/>
      <c r="T32" s="341"/>
      <c r="U32" s="341"/>
      <c r="V32" s="341"/>
      <c r="W32" s="341"/>
      <c r="X32" s="341"/>
      <c r="Y32" s="341"/>
      <c r="Z32" s="341"/>
      <c r="AA32" s="341"/>
      <c r="AB32" s="341"/>
      <c r="AC32" s="341"/>
      <c r="AD32" s="341"/>
      <c r="AE32" s="341"/>
      <c r="AF32" s="334"/>
      <c r="AG32" s="620"/>
    </row>
    <row r="33" spans="1:33" s="101" customFormat="1">
      <c r="A33" s="322" t="s">
        <v>4166</v>
      </c>
      <c r="B33" s="101">
        <v>2017105000</v>
      </c>
      <c r="C33" s="365" t="s">
        <v>1545</v>
      </c>
      <c r="D33" s="166" t="s">
        <v>392</v>
      </c>
      <c r="E33" s="166" t="s">
        <v>392</v>
      </c>
      <c r="F33" s="166" t="s">
        <v>392</v>
      </c>
      <c r="G33" s="166" t="s">
        <v>392</v>
      </c>
      <c r="H33" s="166" t="s">
        <v>392</v>
      </c>
      <c r="I33" s="166" t="s">
        <v>392</v>
      </c>
      <c r="J33" s="166" t="s">
        <v>392</v>
      </c>
      <c r="K33" s="166" t="s">
        <v>392</v>
      </c>
      <c r="L33" s="166" t="s">
        <v>392</v>
      </c>
      <c r="M33" s="166" t="s">
        <v>392</v>
      </c>
      <c r="N33" s="166" t="s">
        <v>392</v>
      </c>
      <c r="O33" s="166" t="s">
        <v>392</v>
      </c>
      <c r="P33" s="166" t="s">
        <v>392</v>
      </c>
      <c r="Q33" s="166" t="s">
        <v>392</v>
      </c>
      <c r="R33" s="166" t="s">
        <v>392</v>
      </c>
      <c r="S33" s="72">
        <v>0</v>
      </c>
      <c r="T33" s="72">
        <v>0</v>
      </c>
      <c r="U33" s="72">
        <v>0</v>
      </c>
      <c r="V33" s="72">
        <v>0</v>
      </c>
      <c r="W33" s="72">
        <v>0</v>
      </c>
      <c r="X33" s="72">
        <v>0</v>
      </c>
      <c r="Y33" s="72">
        <v>0</v>
      </c>
      <c r="Z33" s="72">
        <v>0</v>
      </c>
      <c r="AA33" s="72">
        <v>0</v>
      </c>
      <c r="AB33" s="72">
        <v>0</v>
      </c>
      <c r="AC33" s="72">
        <v>0</v>
      </c>
      <c r="AD33" s="72">
        <v>0</v>
      </c>
      <c r="AE33" s="72">
        <v>0</v>
      </c>
      <c r="AF33" s="72">
        <v>0</v>
      </c>
      <c r="AG33" s="280">
        <v>0</v>
      </c>
    </row>
    <row r="34" spans="1:33" s="101" customFormat="1">
      <c r="A34" s="101" t="s">
        <v>4165</v>
      </c>
      <c r="B34" s="101">
        <v>2017105000</v>
      </c>
      <c r="C34" s="365" t="s">
        <v>1545</v>
      </c>
      <c r="D34" s="166" t="s">
        <v>392</v>
      </c>
      <c r="E34" s="166" t="s">
        <v>392</v>
      </c>
      <c r="F34" s="166" t="s">
        <v>392</v>
      </c>
      <c r="G34" s="166" t="s">
        <v>392</v>
      </c>
      <c r="H34" s="166" t="s">
        <v>392</v>
      </c>
      <c r="I34" s="166" t="s">
        <v>392</v>
      </c>
      <c r="J34" s="166" t="s">
        <v>392</v>
      </c>
      <c r="K34" s="166" t="s">
        <v>392</v>
      </c>
      <c r="L34" s="166" t="s">
        <v>392</v>
      </c>
      <c r="M34" s="166" t="s">
        <v>392</v>
      </c>
      <c r="N34" s="166" t="s">
        <v>392</v>
      </c>
      <c r="O34" s="166" t="s">
        <v>392</v>
      </c>
      <c r="P34" s="166" t="s">
        <v>392</v>
      </c>
      <c r="Q34" s="166" t="s">
        <v>392</v>
      </c>
      <c r="R34" s="166" t="s">
        <v>392</v>
      </c>
      <c r="S34" s="72">
        <v>0</v>
      </c>
      <c r="T34" s="72">
        <v>0</v>
      </c>
      <c r="U34" s="72">
        <v>0</v>
      </c>
      <c r="V34" s="72">
        <v>0</v>
      </c>
      <c r="W34" s="72">
        <v>0</v>
      </c>
      <c r="X34" s="72">
        <v>0</v>
      </c>
      <c r="Y34" s="72">
        <v>0</v>
      </c>
      <c r="Z34" s="72">
        <v>0</v>
      </c>
      <c r="AA34" s="72">
        <v>0</v>
      </c>
      <c r="AB34" s="72">
        <v>0</v>
      </c>
      <c r="AC34" s="72">
        <v>0</v>
      </c>
      <c r="AD34" s="72">
        <v>6200</v>
      </c>
      <c r="AE34" s="72">
        <v>13142</v>
      </c>
      <c r="AF34" s="72">
        <v>25265</v>
      </c>
      <c r="AG34" s="280">
        <v>28882</v>
      </c>
    </row>
    <row r="35" spans="1:33" s="142" customFormat="1">
      <c r="A35" s="149" t="s">
        <v>331</v>
      </c>
      <c r="B35" s="150"/>
      <c r="C35" s="371"/>
      <c r="D35" s="151">
        <v>0</v>
      </c>
      <c r="E35" s="151">
        <v>0</v>
      </c>
      <c r="F35" s="151">
        <v>0</v>
      </c>
      <c r="G35" s="151">
        <v>0</v>
      </c>
      <c r="H35" s="151">
        <v>0</v>
      </c>
      <c r="I35" s="151">
        <v>0</v>
      </c>
      <c r="J35" s="151">
        <v>0</v>
      </c>
      <c r="K35" s="151">
        <v>0</v>
      </c>
      <c r="L35" s="151">
        <v>0</v>
      </c>
      <c r="M35" s="151">
        <v>0</v>
      </c>
      <c r="N35" s="151">
        <v>0</v>
      </c>
      <c r="O35" s="151">
        <v>0</v>
      </c>
      <c r="P35" s="151">
        <v>0</v>
      </c>
      <c r="Q35" s="151">
        <v>0</v>
      </c>
      <c r="R35" s="151">
        <v>0</v>
      </c>
      <c r="S35" s="151">
        <v>0</v>
      </c>
      <c r="T35" s="151">
        <v>0</v>
      </c>
      <c r="U35" s="151">
        <v>0</v>
      </c>
      <c r="V35" s="151">
        <v>0</v>
      </c>
      <c r="W35" s="151">
        <v>0</v>
      </c>
      <c r="X35" s="151">
        <v>0</v>
      </c>
      <c r="Y35" s="151">
        <v>0</v>
      </c>
      <c r="Z35" s="151">
        <v>0</v>
      </c>
      <c r="AA35" s="151">
        <v>0</v>
      </c>
      <c r="AB35" s="151">
        <v>0</v>
      </c>
      <c r="AC35" s="151">
        <v>0</v>
      </c>
      <c r="AD35" s="152">
        <v>4.9599999999999999E-5</v>
      </c>
      <c r="AE35" s="152">
        <v>1.05136E-4</v>
      </c>
      <c r="AF35" s="152">
        <v>2.0212E-4</v>
      </c>
      <c r="AG35" s="152">
        <v>2.3105599999999999E-4</v>
      </c>
    </row>
    <row r="36" spans="1:33" s="142" customFormat="1">
      <c r="A36" s="144" t="s">
        <v>335</v>
      </c>
      <c r="B36" s="143"/>
      <c r="C36" s="367"/>
      <c r="D36" s="144">
        <v>0</v>
      </c>
      <c r="E36" s="144">
        <v>0</v>
      </c>
      <c r="F36" s="144">
        <v>0</v>
      </c>
      <c r="G36" s="144">
        <v>0</v>
      </c>
      <c r="H36" s="144">
        <v>0</v>
      </c>
      <c r="I36" s="144">
        <v>0</v>
      </c>
      <c r="J36" s="144">
        <v>0</v>
      </c>
      <c r="K36" s="144">
        <v>0</v>
      </c>
      <c r="L36" s="144">
        <v>0</v>
      </c>
      <c r="M36" s="144">
        <v>0</v>
      </c>
      <c r="N36" s="144">
        <v>0</v>
      </c>
      <c r="O36" s="144">
        <v>0</v>
      </c>
      <c r="P36" s="144">
        <v>0</v>
      </c>
      <c r="Q36" s="144">
        <v>0</v>
      </c>
      <c r="R36" s="144">
        <v>0</v>
      </c>
      <c r="S36" s="331">
        <v>0</v>
      </c>
      <c r="T36" s="331">
        <v>0</v>
      </c>
      <c r="U36" s="331">
        <v>0</v>
      </c>
      <c r="V36" s="331">
        <v>0</v>
      </c>
      <c r="W36" s="331">
        <v>0</v>
      </c>
      <c r="X36" s="331">
        <v>0</v>
      </c>
      <c r="Y36" s="331">
        <v>0</v>
      </c>
      <c r="Z36" s="331">
        <v>0</v>
      </c>
      <c r="AA36" s="331">
        <v>0</v>
      </c>
      <c r="AB36" s="331">
        <v>0</v>
      </c>
      <c r="AC36" s="331">
        <v>0</v>
      </c>
      <c r="AD36" s="331">
        <v>0</v>
      </c>
      <c r="AE36" s="331">
        <v>0</v>
      </c>
      <c r="AF36" s="331">
        <v>0</v>
      </c>
      <c r="AG36" s="331">
        <v>0</v>
      </c>
    </row>
    <row r="37" spans="1:33" s="101" customFormat="1" ht="18">
      <c r="A37" s="137" t="s">
        <v>4172</v>
      </c>
      <c r="B37" s="138"/>
      <c r="C37" s="368"/>
      <c r="D37" s="139"/>
      <c r="E37" s="139"/>
      <c r="F37" s="139"/>
      <c r="G37" s="139"/>
      <c r="H37" s="139"/>
      <c r="I37" s="139"/>
      <c r="J37" s="139"/>
      <c r="K37" s="139"/>
      <c r="L37" s="139"/>
      <c r="M37" s="139"/>
      <c r="N37" s="139"/>
      <c r="O37" s="139"/>
      <c r="P37" s="139"/>
      <c r="Q37" s="139"/>
      <c r="R37" s="139"/>
      <c r="S37" s="332"/>
      <c r="T37" s="332"/>
      <c r="U37" s="332"/>
      <c r="V37" s="332"/>
      <c r="W37" s="332"/>
      <c r="X37" s="332"/>
      <c r="Y37" s="332"/>
      <c r="Z37" s="332"/>
      <c r="AA37" s="332"/>
      <c r="AB37" s="332"/>
      <c r="AC37" s="332"/>
      <c r="AD37" s="332"/>
      <c r="AE37" s="332"/>
      <c r="AF37" s="332"/>
      <c r="AG37" s="616"/>
    </row>
    <row r="38" spans="1:33" s="114" customFormat="1">
      <c r="A38" s="115" t="s">
        <v>4171</v>
      </c>
      <c r="C38" s="372"/>
      <c r="S38" s="342"/>
      <c r="T38" s="342"/>
      <c r="U38" s="342"/>
      <c r="V38" s="342"/>
      <c r="W38" s="342"/>
      <c r="X38" s="342"/>
      <c r="Y38" s="342"/>
      <c r="Z38" s="342"/>
      <c r="AA38" s="342"/>
      <c r="AB38" s="342"/>
      <c r="AC38" s="342"/>
      <c r="AD38" s="342"/>
      <c r="AE38" s="342"/>
      <c r="AF38" s="343"/>
      <c r="AG38" s="621"/>
    </row>
    <row r="39" spans="1:33" s="114" customFormat="1">
      <c r="A39" s="119" t="s">
        <v>4165</v>
      </c>
      <c r="B39" s="117">
        <v>2211203000</v>
      </c>
      <c r="C39" s="372" t="s">
        <v>4174</v>
      </c>
      <c r="D39" s="166" t="s">
        <v>392</v>
      </c>
      <c r="E39" s="166" t="s">
        <v>392</v>
      </c>
      <c r="F39" s="166" t="s">
        <v>392</v>
      </c>
      <c r="G39" s="166" t="s">
        <v>392</v>
      </c>
      <c r="H39" s="166" t="s">
        <v>392</v>
      </c>
      <c r="I39" s="166" t="s">
        <v>392</v>
      </c>
      <c r="J39" s="166" t="s">
        <v>392</v>
      </c>
      <c r="K39" s="166" t="s">
        <v>392</v>
      </c>
      <c r="L39" s="166" t="s">
        <v>392</v>
      </c>
      <c r="M39" s="166" t="s">
        <v>392</v>
      </c>
      <c r="N39" s="166" t="s">
        <v>392</v>
      </c>
      <c r="O39" s="166" t="s">
        <v>392</v>
      </c>
      <c r="P39" s="166" t="s">
        <v>392</v>
      </c>
      <c r="Q39" s="166" t="s">
        <v>392</v>
      </c>
      <c r="R39" s="166" t="s">
        <v>392</v>
      </c>
      <c r="S39" s="542">
        <v>1380</v>
      </c>
      <c r="T39" s="542">
        <v>0</v>
      </c>
      <c r="U39" s="542">
        <v>0</v>
      </c>
      <c r="V39" s="542">
        <v>0</v>
      </c>
      <c r="W39" s="542">
        <v>0</v>
      </c>
      <c r="X39" s="542">
        <v>0</v>
      </c>
      <c r="Y39" s="542">
        <v>0</v>
      </c>
      <c r="Z39" s="542">
        <v>0</v>
      </c>
      <c r="AA39" s="542">
        <v>0</v>
      </c>
      <c r="AB39" s="542">
        <v>0</v>
      </c>
      <c r="AC39" s="542">
        <v>0</v>
      </c>
      <c r="AD39" s="542">
        <v>0</v>
      </c>
      <c r="AE39" s="542">
        <v>4792</v>
      </c>
      <c r="AF39" s="542">
        <v>5850</v>
      </c>
      <c r="AG39" s="622">
        <v>4600</v>
      </c>
    </row>
    <row r="40" spans="1:33" s="114" customFormat="1">
      <c r="A40" s="119" t="s">
        <v>4165</v>
      </c>
      <c r="B40" s="117">
        <v>2211205000</v>
      </c>
      <c r="C40" s="372" t="s">
        <v>4175</v>
      </c>
      <c r="D40" s="166" t="s">
        <v>392</v>
      </c>
      <c r="E40" s="166" t="s">
        <v>392</v>
      </c>
      <c r="F40" s="166" t="s">
        <v>392</v>
      </c>
      <c r="G40" s="166" t="s">
        <v>392</v>
      </c>
      <c r="H40" s="166" t="s">
        <v>392</v>
      </c>
      <c r="I40" s="166" t="s">
        <v>392</v>
      </c>
      <c r="J40" s="166" t="s">
        <v>392</v>
      </c>
      <c r="K40" s="166" t="s">
        <v>392</v>
      </c>
      <c r="L40" s="166" t="s">
        <v>392</v>
      </c>
      <c r="M40" s="166" t="s">
        <v>392</v>
      </c>
      <c r="N40" s="166" t="s">
        <v>392</v>
      </c>
      <c r="O40" s="166" t="s">
        <v>392</v>
      </c>
      <c r="P40" s="166" t="s">
        <v>392</v>
      </c>
      <c r="Q40" s="166" t="s">
        <v>392</v>
      </c>
      <c r="R40" s="166" t="s">
        <v>392</v>
      </c>
      <c r="S40" s="542">
        <v>9766</v>
      </c>
      <c r="T40" s="542">
        <v>11514</v>
      </c>
      <c r="U40" s="542">
        <v>11750</v>
      </c>
      <c r="V40" s="542">
        <v>10810</v>
      </c>
      <c r="W40" s="542">
        <v>7191</v>
      </c>
      <c r="X40" s="542">
        <v>12365</v>
      </c>
      <c r="Y40" s="542">
        <v>13168</v>
      </c>
      <c r="Z40" s="542">
        <v>12197</v>
      </c>
      <c r="AA40" s="542">
        <v>13510</v>
      </c>
      <c r="AB40" s="542">
        <v>13958</v>
      </c>
      <c r="AC40" s="542">
        <v>8874</v>
      </c>
      <c r="AD40" s="542">
        <v>10724</v>
      </c>
      <c r="AE40" s="542">
        <v>12550</v>
      </c>
      <c r="AF40" s="542">
        <v>23649</v>
      </c>
      <c r="AG40" s="622">
        <v>27243</v>
      </c>
    </row>
    <row r="41" spans="1:33" s="114" customFormat="1">
      <c r="A41" s="114" t="s">
        <v>4166</v>
      </c>
      <c r="B41" s="117">
        <v>2211203000</v>
      </c>
      <c r="C41" s="372" t="s">
        <v>4174</v>
      </c>
      <c r="D41" s="166" t="s">
        <v>392</v>
      </c>
      <c r="E41" s="166" t="s">
        <v>392</v>
      </c>
      <c r="F41" s="166" t="s">
        <v>392</v>
      </c>
      <c r="G41" s="166" t="s">
        <v>392</v>
      </c>
      <c r="H41" s="166" t="s">
        <v>392</v>
      </c>
      <c r="I41" s="166" t="s">
        <v>392</v>
      </c>
      <c r="J41" s="166" t="s">
        <v>392</v>
      </c>
      <c r="K41" s="166" t="s">
        <v>392</v>
      </c>
      <c r="L41" s="166" t="s">
        <v>392</v>
      </c>
      <c r="M41" s="166" t="s">
        <v>392</v>
      </c>
      <c r="N41" s="166" t="s">
        <v>392</v>
      </c>
      <c r="O41" s="166" t="s">
        <v>392</v>
      </c>
      <c r="P41" s="166" t="s">
        <v>392</v>
      </c>
      <c r="Q41" s="166" t="s">
        <v>392</v>
      </c>
      <c r="R41" s="166" t="s">
        <v>392</v>
      </c>
      <c r="S41" s="542">
        <v>0</v>
      </c>
      <c r="T41" s="542">
        <v>0</v>
      </c>
      <c r="U41" s="542">
        <v>0</v>
      </c>
      <c r="V41" s="542">
        <v>0</v>
      </c>
      <c r="W41" s="542">
        <v>0</v>
      </c>
      <c r="X41" s="542">
        <v>0</v>
      </c>
      <c r="Y41" s="542">
        <v>0</v>
      </c>
      <c r="Z41" s="542">
        <v>0</v>
      </c>
      <c r="AA41" s="542">
        <v>0</v>
      </c>
      <c r="AB41" s="542">
        <v>0</v>
      </c>
      <c r="AC41" s="542">
        <v>0</v>
      </c>
      <c r="AD41" s="542">
        <v>0</v>
      </c>
      <c r="AE41" s="542">
        <v>0</v>
      </c>
      <c r="AF41" s="542">
        <v>0</v>
      </c>
      <c r="AG41" s="622">
        <v>0</v>
      </c>
    </row>
    <row r="42" spans="1:33" s="114" customFormat="1">
      <c r="A42" s="114" t="s">
        <v>4166</v>
      </c>
      <c r="B42" s="117">
        <v>2211205000</v>
      </c>
      <c r="C42" s="372" t="s">
        <v>4175</v>
      </c>
      <c r="D42" s="166" t="s">
        <v>392</v>
      </c>
      <c r="E42" s="166" t="s">
        <v>392</v>
      </c>
      <c r="F42" s="166" t="s">
        <v>392</v>
      </c>
      <c r="G42" s="166" t="s">
        <v>392</v>
      </c>
      <c r="H42" s="166" t="s">
        <v>392</v>
      </c>
      <c r="I42" s="166" t="s">
        <v>392</v>
      </c>
      <c r="J42" s="166" t="s">
        <v>392</v>
      </c>
      <c r="K42" s="166" t="s">
        <v>392</v>
      </c>
      <c r="L42" s="166" t="s">
        <v>392</v>
      </c>
      <c r="M42" s="166" t="s">
        <v>392</v>
      </c>
      <c r="N42" s="166" t="s">
        <v>392</v>
      </c>
      <c r="O42" s="166" t="s">
        <v>392</v>
      </c>
      <c r="P42" s="166" t="s">
        <v>392</v>
      </c>
      <c r="Q42" s="166" t="s">
        <v>392</v>
      </c>
      <c r="R42" s="166" t="s">
        <v>392</v>
      </c>
      <c r="S42" s="542">
        <v>0</v>
      </c>
      <c r="T42" s="542">
        <v>0</v>
      </c>
      <c r="U42" s="542">
        <v>0</v>
      </c>
      <c r="V42" s="542">
        <v>0</v>
      </c>
      <c r="W42" s="542">
        <v>0</v>
      </c>
      <c r="X42" s="542">
        <v>4636</v>
      </c>
      <c r="Y42" s="542">
        <v>4490</v>
      </c>
      <c r="Z42" s="542">
        <v>4395</v>
      </c>
      <c r="AA42" s="542">
        <v>3783</v>
      </c>
      <c r="AB42" s="542">
        <v>3879</v>
      </c>
      <c r="AC42" s="542">
        <v>6548</v>
      </c>
      <c r="AD42" s="542">
        <v>9108</v>
      </c>
      <c r="AE42" s="542">
        <v>11239</v>
      </c>
      <c r="AF42" s="542">
        <v>0</v>
      </c>
      <c r="AG42" s="622">
        <v>0</v>
      </c>
    </row>
    <row r="43" spans="1:33" s="117" customFormat="1">
      <c r="A43" s="118" t="s">
        <v>4173</v>
      </c>
      <c r="B43" s="116"/>
      <c r="C43" s="372"/>
      <c r="D43" s="167"/>
      <c r="E43" s="167"/>
      <c r="F43" s="167"/>
      <c r="G43" s="167"/>
      <c r="H43" s="167"/>
      <c r="I43" s="167"/>
      <c r="J43" s="167"/>
      <c r="K43" s="167"/>
      <c r="L43" s="167"/>
      <c r="M43" s="167"/>
      <c r="N43" s="167"/>
      <c r="O43" s="167"/>
      <c r="P43" s="167"/>
      <c r="Q43" s="167"/>
      <c r="R43" s="167"/>
      <c r="S43" s="542"/>
      <c r="T43" s="542"/>
      <c r="U43" s="542"/>
      <c r="V43" s="542"/>
      <c r="W43" s="542"/>
      <c r="X43" s="542"/>
      <c r="Y43" s="542"/>
      <c r="Z43" s="542"/>
      <c r="AA43" s="542"/>
      <c r="AB43" s="542"/>
      <c r="AC43" s="542"/>
      <c r="AD43" s="542"/>
      <c r="AE43" s="542"/>
      <c r="AF43" s="542"/>
      <c r="AG43" s="622"/>
    </row>
    <row r="44" spans="1:33" s="117" customFormat="1">
      <c r="A44" s="114" t="s">
        <v>4166</v>
      </c>
      <c r="B44" s="125">
        <v>2211203000</v>
      </c>
      <c r="C44" s="373" t="s">
        <v>4174</v>
      </c>
      <c r="D44" s="166" t="s">
        <v>392</v>
      </c>
      <c r="E44" s="166" t="s">
        <v>392</v>
      </c>
      <c r="F44" s="166" t="s">
        <v>392</v>
      </c>
      <c r="G44" s="166" t="s">
        <v>392</v>
      </c>
      <c r="H44" s="166" t="s">
        <v>392</v>
      </c>
      <c r="I44" s="166" t="s">
        <v>392</v>
      </c>
      <c r="J44" s="166" t="s">
        <v>392</v>
      </c>
      <c r="K44" s="166" t="s">
        <v>392</v>
      </c>
      <c r="L44" s="166" t="s">
        <v>392</v>
      </c>
      <c r="M44" s="166" t="s">
        <v>392</v>
      </c>
      <c r="N44" s="166" t="s">
        <v>392</v>
      </c>
      <c r="O44" s="166" t="s">
        <v>392</v>
      </c>
      <c r="P44" s="166" t="s">
        <v>392</v>
      </c>
      <c r="Q44" s="166" t="s">
        <v>392</v>
      </c>
      <c r="R44" s="166" t="s">
        <v>392</v>
      </c>
      <c r="S44" s="542">
        <v>0</v>
      </c>
      <c r="T44" s="542">
        <v>0</v>
      </c>
      <c r="U44" s="542">
        <v>0</v>
      </c>
      <c r="V44" s="542">
        <v>0</v>
      </c>
      <c r="W44" s="542">
        <v>0</v>
      </c>
      <c r="X44" s="542">
        <v>0</v>
      </c>
      <c r="Y44" s="542">
        <v>0</v>
      </c>
      <c r="Z44" s="542">
        <v>0</v>
      </c>
      <c r="AA44" s="542">
        <v>0</v>
      </c>
      <c r="AB44" s="542">
        <v>0</v>
      </c>
      <c r="AC44" s="542">
        <v>0</v>
      </c>
      <c r="AD44" s="542">
        <v>0</v>
      </c>
      <c r="AE44" s="542">
        <v>0</v>
      </c>
      <c r="AF44" s="542">
        <v>0</v>
      </c>
      <c r="AG44" s="622">
        <v>0</v>
      </c>
    </row>
    <row r="45" spans="1:33" s="117" customFormat="1">
      <c r="A45" s="114" t="s">
        <v>4166</v>
      </c>
      <c r="B45" s="125">
        <v>2211205000</v>
      </c>
      <c r="C45" s="373" t="s">
        <v>4175</v>
      </c>
      <c r="D45" s="166" t="s">
        <v>392</v>
      </c>
      <c r="E45" s="166" t="s">
        <v>392</v>
      </c>
      <c r="F45" s="166" t="s">
        <v>392</v>
      </c>
      <c r="G45" s="166" t="s">
        <v>392</v>
      </c>
      <c r="H45" s="166" t="s">
        <v>392</v>
      </c>
      <c r="I45" s="166" t="s">
        <v>392</v>
      </c>
      <c r="J45" s="166" t="s">
        <v>392</v>
      </c>
      <c r="K45" s="166" t="s">
        <v>392</v>
      </c>
      <c r="L45" s="166" t="s">
        <v>392</v>
      </c>
      <c r="M45" s="166" t="s">
        <v>392</v>
      </c>
      <c r="N45" s="166" t="s">
        <v>392</v>
      </c>
      <c r="O45" s="166" t="s">
        <v>392</v>
      </c>
      <c r="P45" s="166" t="s">
        <v>392</v>
      </c>
      <c r="Q45" s="166" t="s">
        <v>392</v>
      </c>
      <c r="R45" s="166" t="s">
        <v>392</v>
      </c>
      <c r="S45" s="542">
        <v>0</v>
      </c>
      <c r="T45" s="542">
        <v>0</v>
      </c>
      <c r="U45" s="542">
        <v>0</v>
      </c>
      <c r="V45" s="542">
        <v>0</v>
      </c>
      <c r="W45" s="542">
        <v>0</v>
      </c>
      <c r="X45" s="542">
        <v>4636</v>
      </c>
      <c r="Y45" s="542">
        <v>4490</v>
      </c>
      <c r="Z45" s="542">
        <v>4395</v>
      </c>
      <c r="AA45" s="542">
        <v>3783</v>
      </c>
      <c r="AB45" s="542">
        <v>3879</v>
      </c>
      <c r="AC45" s="542">
        <v>6548</v>
      </c>
      <c r="AD45" s="542">
        <v>9108</v>
      </c>
      <c r="AE45" s="542">
        <v>11239</v>
      </c>
      <c r="AF45" s="542">
        <v>0</v>
      </c>
      <c r="AG45" s="622">
        <v>0</v>
      </c>
    </row>
    <row r="46" spans="1:33" s="114" customFormat="1">
      <c r="A46" s="119" t="s">
        <v>4165</v>
      </c>
      <c r="B46" s="125">
        <v>2211203000</v>
      </c>
      <c r="C46" s="373" t="s">
        <v>4174</v>
      </c>
      <c r="D46" s="166" t="s">
        <v>392</v>
      </c>
      <c r="E46" s="166" t="s">
        <v>392</v>
      </c>
      <c r="F46" s="166" t="s">
        <v>392</v>
      </c>
      <c r="G46" s="166" t="s">
        <v>392</v>
      </c>
      <c r="H46" s="166" t="s">
        <v>392</v>
      </c>
      <c r="I46" s="166" t="s">
        <v>392</v>
      </c>
      <c r="J46" s="166" t="s">
        <v>392</v>
      </c>
      <c r="K46" s="166" t="s">
        <v>392</v>
      </c>
      <c r="L46" s="166" t="s">
        <v>392</v>
      </c>
      <c r="M46" s="166" t="s">
        <v>392</v>
      </c>
      <c r="N46" s="166" t="s">
        <v>392</v>
      </c>
      <c r="O46" s="166" t="s">
        <v>392</v>
      </c>
      <c r="P46" s="166" t="s">
        <v>392</v>
      </c>
      <c r="Q46" s="166" t="s">
        <v>392</v>
      </c>
      <c r="R46" s="166" t="s">
        <v>392</v>
      </c>
      <c r="S46" s="542">
        <v>1380</v>
      </c>
      <c r="T46" s="542">
        <v>0</v>
      </c>
      <c r="U46" s="542">
        <v>0</v>
      </c>
      <c r="V46" s="542">
        <v>0</v>
      </c>
      <c r="W46" s="542">
        <v>0</v>
      </c>
      <c r="X46" s="542">
        <v>0</v>
      </c>
      <c r="Y46" s="542">
        <v>0</v>
      </c>
      <c r="Z46" s="542">
        <v>0</v>
      </c>
      <c r="AA46" s="542">
        <v>0</v>
      </c>
      <c r="AB46" s="542">
        <v>0</v>
      </c>
      <c r="AC46" s="542">
        <v>0</v>
      </c>
      <c r="AD46" s="542">
        <v>0</v>
      </c>
      <c r="AE46" s="542">
        <v>4792</v>
      </c>
      <c r="AF46" s="542">
        <v>5850</v>
      </c>
      <c r="AG46" s="622">
        <v>4600</v>
      </c>
    </row>
    <row r="47" spans="1:33" s="114" customFormat="1">
      <c r="A47" s="119" t="s">
        <v>4165</v>
      </c>
      <c r="B47" s="125">
        <v>2211205000</v>
      </c>
      <c r="C47" s="373" t="s">
        <v>4175</v>
      </c>
      <c r="D47" s="166" t="s">
        <v>392</v>
      </c>
      <c r="E47" s="166" t="s">
        <v>392</v>
      </c>
      <c r="F47" s="166" t="s">
        <v>392</v>
      </c>
      <c r="G47" s="166" t="s">
        <v>392</v>
      </c>
      <c r="H47" s="166" t="s">
        <v>392</v>
      </c>
      <c r="I47" s="166" t="s">
        <v>392</v>
      </c>
      <c r="J47" s="166" t="s">
        <v>392</v>
      </c>
      <c r="K47" s="166" t="s">
        <v>392</v>
      </c>
      <c r="L47" s="166" t="s">
        <v>392</v>
      </c>
      <c r="M47" s="166" t="s">
        <v>392</v>
      </c>
      <c r="N47" s="166" t="s">
        <v>392</v>
      </c>
      <c r="O47" s="166" t="s">
        <v>392</v>
      </c>
      <c r="P47" s="166" t="s">
        <v>392</v>
      </c>
      <c r="Q47" s="166" t="s">
        <v>392</v>
      </c>
      <c r="R47" s="166" t="s">
        <v>392</v>
      </c>
      <c r="S47" s="542">
        <v>9766</v>
      </c>
      <c r="T47" s="542">
        <v>11514</v>
      </c>
      <c r="U47" s="542">
        <v>11750</v>
      </c>
      <c r="V47" s="542">
        <v>10810</v>
      </c>
      <c r="W47" s="542">
        <v>7191</v>
      </c>
      <c r="X47" s="542">
        <v>12365</v>
      </c>
      <c r="Y47" s="542">
        <v>13168</v>
      </c>
      <c r="Z47" s="542">
        <v>12197</v>
      </c>
      <c r="AA47" s="542">
        <v>13510</v>
      </c>
      <c r="AB47" s="542">
        <v>13958</v>
      </c>
      <c r="AC47" s="542">
        <v>8874</v>
      </c>
      <c r="AD47" s="542">
        <v>10724</v>
      </c>
      <c r="AE47" s="542">
        <v>12550</v>
      </c>
      <c r="AF47" s="542">
        <v>23649</v>
      </c>
      <c r="AG47" s="622">
        <v>27243</v>
      </c>
    </row>
    <row r="48" spans="1:33" s="156" customFormat="1">
      <c r="A48" s="153" t="s">
        <v>331</v>
      </c>
      <c r="B48" s="154"/>
      <c r="C48" s="374"/>
      <c r="D48" s="155">
        <v>0</v>
      </c>
      <c r="E48" s="155">
        <v>0</v>
      </c>
      <c r="F48" s="155">
        <v>0</v>
      </c>
      <c r="G48" s="155">
        <v>0</v>
      </c>
      <c r="H48" s="155">
        <v>0</v>
      </c>
      <c r="I48" s="155">
        <v>0</v>
      </c>
      <c r="J48" s="155">
        <v>0</v>
      </c>
      <c r="K48" s="155">
        <v>0</v>
      </c>
      <c r="L48" s="155">
        <v>0</v>
      </c>
      <c r="M48" s="155">
        <v>0</v>
      </c>
      <c r="N48" s="155">
        <v>0</v>
      </c>
      <c r="O48" s="155">
        <v>0</v>
      </c>
      <c r="P48" s="155">
        <v>0</v>
      </c>
      <c r="Q48" s="155">
        <v>0</v>
      </c>
      <c r="R48" s="155">
        <v>0</v>
      </c>
      <c r="S48" s="344">
        <v>0</v>
      </c>
      <c r="T48" s="344">
        <v>0</v>
      </c>
      <c r="U48" s="344">
        <v>0</v>
      </c>
      <c r="V48" s="344">
        <v>0</v>
      </c>
      <c r="W48" s="344">
        <v>0</v>
      </c>
      <c r="X48" s="344">
        <v>0</v>
      </c>
      <c r="Y48" s="344">
        <v>0</v>
      </c>
      <c r="Z48" s="344">
        <v>0</v>
      </c>
      <c r="AA48" s="344">
        <v>0</v>
      </c>
      <c r="AB48" s="344">
        <v>0</v>
      </c>
      <c r="AC48" s="344">
        <v>0</v>
      </c>
      <c r="AD48" s="344">
        <v>0</v>
      </c>
      <c r="AE48" s="344">
        <v>0</v>
      </c>
      <c r="AF48" s="344">
        <v>0</v>
      </c>
      <c r="AG48" s="344">
        <v>0</v>
      </c>
    </row>
    <row r="49" spans="1:33" s="156" customFormat="1">
      <c r="A49" s="155" t="s">
        <v>335</v>
      </c>
      <c r="B49" s="157"/>
      <c r="C49" s="375"/>
      <c r="D49" s="155">
        <v>0</v>
      </c>
      <c r="E49" s="155">
        <v>0</v>
      </c>
      <c r="F49" s="155">
        <v>0</v>
      </c>
      <c r="G49" s="155">
        <v>0</v>
      </c>
      <c r="H49" s="155">
        <v>0</v>
      </c>
      <c r="I49" s="155">
        <v>0</v>
      </c>
      <c r="J49" s="155">
        <v>0</v>
      </c>
      <c r="K49" s="155">
        <v>0</v>
      </c>
      <c r="L49" s="155">
        <v>0</v>
      </c>
      <c r="M49" s="155">
        <v>0</v>
      </c>
      <c r="N49" s="155">
        <v>0</v>
      </c>
      <c r="O49" s="155">
        <v>0</v>
      </c>
      <c r="P49" s="155">
        <v>0</v>
      </c>
      <c r="Q49" s="155">
        <v>0</v>
      </c>
      <c r="R49" s="155">
        <v>0</v>
      </c>
      <c r="S49" s="344">
        <v>0</v>
      </c>
      <c r="T49" s="344">
        <v>0</v>
      </c>
      <c r="U49" s="344">
        <v>0</v>
      </c>
      <c r="V49" s="344">
        <v>0</v>
      </c>
      <c r="W49" s="344">
        <v>0</v>
      </c>
      <c r="X49" s="344">
        <v>0</v>
      </c>
      <c r="Y49" s="344">
        <v>0</v>
      </c>
      <c r="Z49" s="344">
        <v>0</v>
      </c>
      <c r="AA49" s="344">
        <v>0</v>
      </c>
      <c r="AB49" s="344">
        <v>0</v>
      </c>
      <c r="AC49" s="344">
        <v>0</v>
      </c>
      <c r="AD49" s="344">
        <v>0</v>
      </c>
      <c r="AE49" s="344">
        <v>0</v>
      </c>
      <c r="AF49" s="344">
        <v>0</v>
      </c>
      <c r="AG49" s="344">
        <v>0</v>
      </c>
    </row>
    <row r="50" spans="1:33" s="101" customFormat="1" ht="18">
      <c r="A50" s="137" t="s">
        <v>337</v>
      </c>
      <c r="B50" s="138"/>
      <c r="C50" s="368"/>
      <c r="D50" s="139"/>
      <c r="E50" s="139"/>
      <c r="F50" s="139"/>
      <c r="G50" s="139"/>
      <c r="H50" s="139"/>
      <c r="I50" s="139"/>
      <c r="J50" s="139"/>
      <c r="K50" s="139"/>
      <c r="L50" s="139"/>
      <c r="M50" s="139"/>
      <c r="N50" s="139"/>
      <c r="O50" s="139"/>
      <c r="P50" s="139"/>
      <c r="Q50" s="139"/>
      <c r="R50" s="139"/>
      <c r="S50" s="332"/>
      <c r="T50" s="332"/>
      <c r="U50" s="332"/>
      <c r="V50" s="332"/>
      <c r="W50" s="332"/>
      <c r="X50" s="332"/>
      <c r="Y50" s="332"/>
      <c r="Z50" s="332"/>
      <c r="AA50" s="332"/>
      <c r="AB50" s="332"/>
      <c r="AC50" s="332"/>
      <c r="AD50" s="332"/>
      <c r="AE50" s="332"/>
      <c r="AF50" s="332"/>
      <c r="AG50" s="616"/>
    </row>
    <row r="51" spans="1:33" s="108" customFormat="1">
      <c r="A51" s="110" t="s">
        <v>4177</v>
      </c>
      <c r="C51" s="366"/>
      <c r="S51" s="338"/>
      <c r="T51" s="338"/>
      <c r="U51" s="338"/>
      <c r="V51" s="338"/>
      <c r="W51" s="338"/>
      <c r="X51" s="338"/>
      <c r="Y51" s="338"/>
      <c r="Z51" s="338"/>
      <c r="AA51" s="338"/>
      <c r="AB51" s="338"/>
      <c r="AC51" s="338"/>
      <c r="AD51" s="338"/>
      <c r="AE51" s="338"/>
      <c r="AF51" s="338"/>
      <c r="AG51" s="623"/>
    </row>
    <row r="52" spans="1:33" s="108" customFormat="1">
      <c r="A52" s="107" t="s">
        <v>4165</v>
      </c>
      <c r="B52" s="126">
        <v>2110315900</v>
      </c>
      <c r="C52" s="376" t="s">
        <v>291</v>
      </c>
      <c r="D52" s="166" t="s">
        <v>392</v>
      </c>
      <c r="E52" s="166" t="s">
        <v>392</v>
      </c>
      <c r="F52" s="166" t="s">
        <v>392</v>
      </c>
      <c r="G52" s="166" t="s">
        <v>392</v>
      </c>
      <c r="H52" s="166" t="s">
        <v>392</v>
      </c>
      <c r="I52" s="166" t="s">
        <v>392</v>
      </c>
      <c r="J52" s="166" t="s">
        <v>392</v>
      </c>
      <c r="K52" s="166" t="s">
        <v>392</v>
      </c>
      <c r="L52" s="166" t="s">
        <v>392</v>
      </c>
      <c r="M52" s="166" t="s">
        <v>392</v>
      </c>
      <c r="N52" s="166" t="s">
        <v>392</v>
      </c>
      <c r="O52" s="166" t="s">
        <v>392</v>
      </c>
      <c r="P52" s="166" t="s">
        <v>392</v>
      </c>
      <c r="Q52" s="166" t="s">
        <v>392</v>
      </c>
      <c r="R52" s="166" t="s">
        <v>392</v>
      </c>
      <c r="S52" s="72">
        <v>0</v>
      </c>
      <c r="T52" s="72">
        <v>0</v>
      </c>
      <c r="U52" s="72">
        <v>0</v>
      </c>
      <c r="V52" s="72">
        <v>6</v>
      </c>
      <c r="W52" s="72">
        <v>0</v>
      </c>
      <c r="X52" s="72">
        <v>0</v>
      </c>
      <c r="Y52" s="72">
        <v>1</v>
      </c>
      <c r="Z52" s="72">
        <v>1</v>
      </c>
      <c r="AA52" s="72">
        <v>10</v>
      </c>
      <c r="AB52" s="72">
        <v>22</v>
      </c>
      <c r="AC52" s="72">
        <v>0</v>
      </c>
      <c r="AD52" s="72">
        <v>0</v>
      </c>
      <c r="AE52" s="72">
        <v>0</v>
      </c>
      <c r="AF52" s="72">
        <v>0</v>
      </c>
      <c r="AG52" s="280">
        <v>0</v>
      </c>
    </row>
    <row r="53" spans="1:33" s="108" customFormat="1">
      <c r="A53" s="322" t="s">
        <v>4166</v>
      </c>
      <c r="B53" s="126">
        <v>2110315900</v>
      </c>
      <c r="C53" s="376" t="s">
        <v>291</v>
      </c>
      <c r="D53" s="166" t="s">
        <v>392</v>
      </c>
      <c r="E53" s="166" t="s">
        <v>392</v>
      </c>
      <c r="F53" s="166" t="s">
        <v>392</v>
      </c>
      <c r="G53" s="166" t="s">
        <v>392</v>
      </c>
      <c r="H53" s="166" t="s">
        <v>392</v>
      </c>
      <c r="I53" s="166" t="s">
        <v>392</v>
      </c>
      <c r="J53" s="166" t="s">
        <v>392</v>
      </c>
      <c r="K53" s="166" t="s">
        <v>392</v>
      </c>
      <c r="L53" s="166" t="s">
        <v>392</v>
      </c>
      <c r="M53" s="166" t="s">
        <v>392</v>
      </c>
      <c r="N53" s="166" t="s">
        <v>392</v>
      </c>
      <c r="O53" s="166" t="s">
        <v>392</v>
      </c>
      <c r="P53" s="166" t="s">
        <v>392</v>
      </c>
      <c r="Q53" s="166" t="s">
        <v>392</v>
      </c>
      <c r="R53" s="166" t="s">
        <v>392</v>
      </c>
      <c r="S53" s="72">
        <v>0</v>
      </c>
      <c r="T53" s="72">
        <v>0</v>
      </c>
      <c r="U53" s="72">
        <v>0</v>
      </c>
      <c r="V53" s="72">
        <v>0</v>
      </c>
      <c r="W53" s="72">
        <v>0</v>
      </c>
      <c r="X53" s="72">
        <v>0</v>
      </c>
      <c r="Y53" s="72">
        <v>0</v>
      </c>
      <c r="Z53" s="72">
        <v>0</v>
      </c>
      <c r="AA53" s="72">
        <v>0</v>
      </c>
      <c r="AB53" s="72">
        <v>0</v>
      </c>
      <c r="AC53" s="72">
        <v>0</v>
      </c>
      <c r="AD53" s="72">
        <v>0</v>
      </c>
      <c r="AE53" s="72">
        <v>0</v>
      </c>
      <c r="AF53" s="72">
        <v>0</v>
      </c>
      <c r="AG53" s="280">
        <v>0</v>
      </c>
    </row>
    <row r="54" spans="1:33" s="108" customFormat="1">
      <c r="A54" s="322" t="s">
        <v>4166</v>
      </c>
      <c r="B54" s="126">
        <v>2110317000</v>
      </c>
      <c r="C54" s="376" t="s">
        <v>292</v>
      </c>
      <c r="D54" s="166" t="s">
        <v>392</v>
      </c>
      <c r="E54" s="166" t="s">
        <v>392</v>
      </c>
      <c r="F54" s="166" t="s">
        <v>392</v>
      </c>
      <c r="G54" s="166" t="s">
        <v>392</v>
      </c>
      <c r="H54" s="166" t="s">
        <v>392</v>
      </c>
      <c r="I54" s="166" t="s">
        <v>392</v>
      </c>
      <c r="J54" s="166" t="s">
        <v>392</v>
      </c>
      <c r="K54" s="166" t="s">
        <v>392</v>
      </c>
      <c r="L54" s="166" t="s">
        <v>392</v>
      </c>
      <c r="M54" s="166" t="s">
        <v>392</v>
      </c>
      <c r="N54" s="166" t="s">
        <v>392</v>
      </c>
      <c r="O54" s="166" t="s">
        <v>392</v>
      </c>
      <c r="P54" s="166" t="s">
        <v>392</v>
      </c>
      <c r="Q54" s="166" t="s">
        <v>392</v>
      </c>
      <c r="R54" s="166" t="s">
        <v>392</v>
      </c>
      <c r="S54" s="72">
        <v>0</v>
      </c>
      <c r="T54" s="72">
        <v>0</v>
      </c>
      <c r="U54" s="72">
        <v>0</v>
      </c>
      <c r="V54" s="72">
        <v>0</v>
      </c>
      <c r="W54" s="72">
        <v>0</v>
      </c>
      <c r="X54" s="72">
        <v>0</v>
      </c>
      <c r="Y54" s="72">
        <v>0</v>
      </c>
      <c r="Z54" s="72">
        <v>0</v>
      </c>
      <c r="AA54" s="72">
        <v>0</v>
      </c>
      <c r="AB54" s="72">
        <v>0</v>
      </c>
      <c r="AC54" s="72">
        <v>0</v>
      </c>
      <c r="AD54" s="72">
        <v>0</v>
      </c>
      <c r="AE54" s="72">
        <v>0</v>
      </c>
      <c r="AF54" s="72">
        <v>0</v>
      </c>
      <c r="AG54" s="280">
        <v>0</v>
      </c>
    </row>
    <row r="55" spans="1:33" s="108" customFormat="1">
      <c r="A55" s="107" t="s">
        <v>4165</v>
      </c>
      <c r="B55" s="126">
        <v>2110317000</v>
      </c>
      <c r="C55" s="376" t="s">
        <v>292</v>
      </c>
      <c r="D55" s="166" t="s">
        <v>392</v>
      </c>
      <c r="E55" s="166" t="s">
        <v>392</v>
      </c>
      <c r="F55" s="166" t="s">
        <v>392</v>
      </c>
      <c r="G55" s="166" t="s">
        <v>392</v>
      </c>
      <c r="H55" s="166" t="s">
        <v>392</v>
      </c>
      <c r="I55" s="166" t="s">
        <v>392</v>
      </c>
      <c r="J55" s="166" t="s">
        <v>392</v>
      </c>
      <c r="K55" s="166" t="s">
        <v>392</v>
      </c>
      <c r="L55" s="166" t="s">
        <v>392</v>
      </c>
      <c r="M55" s="166" t="s">
        <v>392</v>
      </c>
      <c r="N55" s="166" t="s">
        <v>392</v>
      </c>
      <c r="O55" s="166" t="s">
        <v>392</v>
      </c>
      <c r="P55" s="166" t="s">
        <v>392</v>
      </c>
      <c r="Q55" s="166" t="s">
        <v>392</v>
      </c>
      <c r="R55" s="166" t="s">
        <v>392</v>
      </c>
      <c r="S55" s="72">
        <v>0</v>
      </c>
      <c r="T55" s="72">
        <v>0</v>
      </c>
      <c r="U55" s="72">
        <v>0</v>
      </c>
      <c r="V55" s="72">
        <v>0</v>
      </c>
      <c r="W55" s="72">
        <v>0</v>
      </c>
      <c r="X55" s="72">
        <v>0</v>
      </c>
      <c r="Y55" s="72">
        <v>0</v>
      </c>
      <c r="Z55" s="72">
        <v>0</v>
      </c>
      <c r="AA55" s="72">
        <v>0</v>
      </c>
      <c r="AB55" s="72">
        <v>1</v>
      </c>
      <c r="AC55" s="72">
        <v>1</v>
      </c>
      <c r="AD55" s="72">
        <v>1</v>
      </c>
      <c r="AE55" s="72">
        <v>2</v>
      </c>
      <c r="AF55" s="72">
        <v>0</v>
      </c>
      <c r="AG55" s="280">
        <v>0</v>
      </c>
    </row>
    <row r="56" spans="1:33" s="108" customFormat="1">
      <c r="A56" s="322" t="s">
        <v>4166</v>
      </c>
      <c r="B56" s="127">
        <v>2110320000</v>
      </c>
      <c r="C56" s="376" t="s">
        <v>293</v>
      </c>
      <c r="D56" s="166" t="s">
        <v>392</v>
      </c>
      <c r="E56" s="166" t="s">
        <v>392</v>
      </c>
      <c r="F56" s="166" t="s">
        <v>392</v>
      </c>
      <c r="G56" s="166" t="s">
        <v>392</v>
      </c>
      <c r="H56" s="166" t="s">
        <v>392</v>
      </c>
      <c r="I56" s="166" t="s">
        <v>392</v>
      </c>
      <c r="J56" s="166" t="s">
        <v>392</v>
      </c>
      <c r="K56" s="166" t="s">
        <v>392</v>
      </c>
      <c r="L56" s="166" t="s">
        <v>392</v>
      </c>
      <c r="M56" s="166" t="s">
        <v>392</v>
      </c>
      <c r="N56" s="166" t="s">
        <v>392</v>
      </c>
      <c r="O56" s="166" t="s">
        <v>392</v>
      </c>
      <c r="P56" s="166" t="s">
        <v>392</v>
      </c>
      <c r="Q56" s="166" t="s">
        <v>392</v>
      </c>
      <c r="R56" s="166" t="s">
        <v>392</v>
      </c>
      <c r="S56" s="72">
        <v>0</v>
      </c>
      <c r="T56" s="72">
        <v>0</v>
      </c>
      <c r="U56" s="72">
        <v>0</v>
      </c>
      <c r="V56" s="72">
        <v>0</v>
      </c>
      <c r="W56" s="72">
        <v>0</v>
      </c>
      <c r="X56" s="72">
        <v>0</v>
      </c>
      <c r="Y56" s="72">
        <v>0</v>
      </c>
      <c r="Z56" s="72">
        <v>0</v>
      </c>
      <c r="AA56" s="72">
        <v>0</v>
      </c>
      <c r="AB56" s="72">
        <v>0</v>
      </c>
      <c r="AC56" s="72">
        <v>0</v>
      </c>
      <c r="AD56" s="72">
        <v>0</v>
      </c>
      <c r="AE56" s="72">
        <v>0</v>
      </c>
      <c r="AF56" s="72">
        <v>0</v>
      </c>
      <c r="AG56" s="280">
        <v>0</v>
      </c>
    </row>
    <row r="57" spans="1:33" s="108" customFormat="1">
      <c r="A57" s="107" t="s">
        <v>4165</v>
      </c>
      <c r="B57" s="127">
        <v>2110320000</v>
      </c>
      <c r="C57" s="376" t="s">
        <v>293</v>
      </c>
      <c r="D57" s="166" t="s">
        <v>392</v>
      </c>
      <c r="E57" s="166" t="s">
        <v>392</v>
      </c>
      <c r="F57" s="166" t="s">
        <v>392</v>
      </c>
      <c r="G57" s="166" t="s">
        <v>392</v>
      </c>
      <c r="H57" s="166" t="s">
        <v>392</v>
      </c>
      <c r="I57" s="166" t="s">
        <v>392</v>
      </c>
      <c r="J57" s="166" t="s">
        <v>392</v>
      </c>
      <c r="K57" s="166" t="s">
        <v>392</v>
      </c>
      <c r="L57" s="166" t="s">
        <v>392</v>
      </c>
      <c r="M57" s="166" t="s">
        <v>392</v>
      </c>
      <c r="N57" s="166" t="s">
        <v>392</v>
      </c>
      <c r="O57" s="166" t="s">
        <v>392</v>
      </c>
      <c r="P57" s="166" t="s">
        <v>392</v>
      </c>
      <c r="Q57" s="166" t="s">
        <v>392</v>
      </c>
      <c r="R57" s="166" t="s">
        <v>392</v>
      </c>
      <c r="S57" s="72">
        <v>0</v>
      </c>
      <c r="T57" s="72">
        <v>0</v>
      </c>
      <c r="U57" s="72">
        <v>0</v>
      </c>
      <c r="V57" s="72">
        <v>0</v>
      </c>
      <c r="W57" s="72">
        <v>0</v>
      </c>
      <c r="X57" s="72">
        <v>0</v>
      </c>
      <c r="Y57" s="72">
        <v>0</v>
      </c>
      <c r="Z57" s="72">
        <v>0</v>
      </c>
      <c r="AA57" s="72">
        <v>0</v>
      </c>
      <c r="AB57" s="72">
        <v>32</v>
      </c>
      <c r="AC57" s="72">
        <v>0</v>
      </c>
      <c r="AD57" s="72">
        <v>1</v>
      </c>
      <c r="AE57" s="72">
        <v>0</v>
      </c>
      <c r="AF57" s="72">
        <v>0</v>
      </c>
      <c r="AG57" s="280">
        <v>0</v>
      </c>
    </row>
    <row r="58" spans="1:33" s="107" customFormat="1" ht="18" customHeight="1">
      <c r="A58" s="121" t="s">
        <v>331</v>
      </c>
      <c r="B58" s="122"/>
      <c r="C58" s="377"/>
      <c r="D58" s="121">
        <v>0</v>
      </c>
      <c r="E58" s="121">
        <v>0</v>
      </c>
      <c r="F58" s="121">
        <v>0</v>
      </c>
      <c r="G58" s="121">
        <v>0</v>
      </c>
      <c r="H58" s="121">
        <v>0</v>
      </c>
      <c r="I58" s="121">
        <v>0</v>
      </c>
      <c r="J58" s="121">
        <v>0</v>
      </c>
      <c r="K58" s="121">
        <v>0</v>
      </c>
      <c r="L58" s="121">
        <v>0</v>
      </c>
      <c r="M58" s="121">
        <v>0</v>
      </c>
      <c r="N58" s="121">
        <v>0</v>
      </c>
      <c r="O58" s="121">
        <v>0</v>
      </c>
      <c r="P58" s="121">
        <v>0</v>
      </c>
      <c r="Q58" s="121">
        <v>0</v>
      </c>
      <c r="R58" s="121">
        <v>0</v>
      </c>
      <c r="S58" s="345">
        <v>0</v>
      </c>
      <c r="T58" s="345">
        <v>0</v>
      </c>
      <c r="U58" s="345">
        <v>0</v>
      </c>
      <c r="V58" s="346">
        <v>7.2E-10</v>
      </c>
      <c r="W58" s="346">
        <v>0</v>
      </c>
      <c r="X58" s="346">
        <v>0</v>
      </c>
      <c r="Y58" s="346">
        <v>1.2E-10</v>
      </c>
      <c r="Z58" s="346">
        <v>1.2E-10</v>
      </c>
      <c r="AA58" s="346">
        <v>1.2E-9</v>
      </c>
      <c r="AB58" s="346">
        <v>6.5999999999999995E-9</v>
      </c>
      <c r="AC58" s="346">
        <v>1.2E-10</v>
      </c>
      <c r="AD58" s="346">
        <v>2.4E-10</v>
      </c>
      <c r="AE58" s="346">
        <v>2.4E-10</v>
      </c>
      <c r="AF58" s="346">
        <v>0</v>
      </c>
      <c r="AG58" s="346">
        <v>0</v>
      </c>
    </row>
    <row r="59" spans="1:33" s="108" customFormat="1">
      <c r="A59" s="112" t="s">
        <v>414</v>
      </c>
      <c r="B59" s="135">
        <v>0.88</v>
      </c>
      <c r="C59" s="378"/>
      <c r="D59" s="112">
        <v>0</v>
      </c>
      <c r="E59" s="112">
        <v>0</v>
      </c>
      <c r="F59" s="112">
        <v>0</v>
      </c>
      <c r="G59" s="112">
        <v>0</v>
      </c>
      <c r="H59" s="112">
        <v>0</v>
      </c>
      <c r="I59" s="112">
        <v>0</v>
      </c>
      <c r="J59" s="112">
        <v>0</v>
      </c>
      <c r="K59" s="112">
        <v>0</v>
      </c>
      <c r="L59" s="112">
        <v>0</v>
      </c>
      <c r="M59" s="112">
        <v>0</v>
      </c>
      <c r="N59" s="112">
        <v>0</v>
      </c>
      <c r="O59" s="112">
        <v>0</v>
      </c>
      <c r="P59" s="112">
        <v>0</v>
      </c>
      <c r="Q59" s="112">
        <v>0</v>
      </c>
      <c r="R59" s="112">
        <v>0</v>
      </c>
      <c r="S59" s="347">
        <v>0</v>
      </c>
      <c r="T59" s="347">
        <v>0</v>
      </c>
      <c r="U59" s="347">
        <v>0</v>
      </c>
      <c r="V59" s="348">
        <v>8.6399999999999994E-11</v>
      </c>
      <c r="W59" s="348">
        <v>0</v>
      </c>
      <c r="X59" s="348">
        <v>0</v>
      </c>
      <c r="Y59" s="348">
        <v>1.44E-11</v>
      </c>
      <c r="Z59" s="348">
        <v>1.44E-11</v>
      </c>
      <c r="AA59" s="348">
        <v>1.4399999999999999E-10</v>
      </c>
      <c r="AB59" s="348">
        <v>7.9199999999999995E-10</v>
      </c>
      <c r="AC59" s="348">
        <v>1.44E-11</v>
      </c>
      <c r="AD59" s="348">
        <v>2.88E-11</v>
      </c>
      <c r="AE59" s="348">
        <v>2.88E-11</v>
      </c>
      <c r="AF59" s="348">
        <v>0</v>
      </c>
      <c r="AG59" s="348">
        <v>0</v>
      </c>
    </row>
    <row r="60" spans="1:33" s="101" customFormat="1" ht="18">
      <c r="A60" s="140" t="s">
        <v>336</v>
      </c>
      <c r="B60" s="138"/>
      <c r="C60" s="368"/>
      <c r="D60" s="139"/>
      <c r="E60" s="139"/>
      <c r="F60" s="139"/>
      <c r="G60" s="139"/>
      <c r="H60" s="139"/>
      <c r="I60" s="139"/>
      <c r="J60" s="139"/>
      <c r="K60" s="139"/>
      <c r="L60" s="139"/>
      <c r="M60" s="139"/>
      <c r="N60" s="139"/>
      <c r="O60" s="139"/>
      <c r="P60" s="139"/>
      <c r="Q60" s="139"/>
      <c r="R60" s="139"/>
      <c r="S60" s="332"/>
      <c r="T60" s="332"/>
      <c r="U60" s="332"/>
      <c r="V60" s="332"/>
      <c r="W60" s="332"/>
      <c r="X60" s="332"/>
      <c r="Y60" s="332"/>
      <c r="Z60" s="332"/>
      <c r="AA60" s="332"/>
      <c r="AB60" s="332"/>
      <c r="AC60" s="332"/>
      <c r="AD60" s="332"/>
      <c r="AE60" s="332"/>
      <c r="AF60" s="332"/>
      <c r="AG60" s="616"/>
    </row>
    <row r="61" spans="1:33" s="97" customFormat="1">
      <c r="A61" s="123" t="s">
        <v>4178</v>
      </c>
      <c r="C61" s="379"/>
      <c r="D61" s="124"/>
      <c r="E61" s="124"/>
      <c r="F61" s="124"/>
      <c r="G61" s="124"/>
      <c r="H61" s="124"/>
      <c r="I61" s="124"/>
      <c r="J61" s="124"/>
      <c r="K61" s="124"/>
      <c r="L61" s="124"/>
      <c r="M61" s="124"/>
      <c r="N61" s="124"/>
      <c r="O61" s="124"/>
      <c r="P61" s="124"/>
      <c r="Q61" s="124"/>
      <c r="R61" s="124"/>
      <c r="S61" s="349"/>
      <c r="T61" s="349"/>
      <c r="U61" s="349"/>
      <c r="V61" s="349"/>
      <c r="W61" s="349"/>
      <c r="X61" s="349"/>
      <c r="Y61" s="349"/>
      <c r="Z61" s="349"/>
      <c r="AA61" s="349"/>
      <c r="AB61" s="349"/>
      <c r="AC61" s="349"/>
      <c r="AD61" s="349"/>
      <c r="AE61" s="349"/>
      <c r="AF61" s="128"/>
      <c r="AG61" s="349"/>
    </row>
    <row r="62" spans="1:33" s="97" customFormat="1">
      <c r="A62" s="107" t="s">
        <v>4165</v>
      </c>
      <c r="B62" s="128">
        <v>1920420010</v>
      </c>
      <c r="C62" s="379" t="s">
        <v>4176</v>
      </c>
      <c r="D62" s="166" t="s">
        <v>392</v>
      </c>
      <c r="E62" s="166" t="s">
        <v>392</v>
      </c>
      <c r="F62" s="166" t="s">
        <v>392</v>
      </c>
      <c r="G62" s="166" t="s">
        <v>392</v>
      </c>
      <c r="H62" s="166" t="s">
        <v>392</v>
      </c>
      <c r="I62" s="166" t="s">
        <v>392</v>
      </c>
      <c r="J62" s="166" t="s">
        <v>392</v>
      </c>
      <c r="K62" s="166" t="s">
        <v>392</v>
      </c>
      <c r="L62" s="166" t="s">
        <v>392</v>
      </c>
      <c r="M62" s="166" t="s">
        <v>392</v>
      </c>
      <c r="N62" s="166" t="s">
        <v>392</v>
      </c>
      <c r="O62" s="166" t="s">
        <v>392</v>
      </c>
      <c r="P62" s="166" t="s">
        <v>392</v>
      </c>
      <c r="Q62" s="166" t="s">
        <v>392</v>
      </c>
      <c r="R62" s="166" t="s">
        <v>392</v>
      </c>
      <c r="S62" s="72">
        <v>162599460</v>
      </c>
      <c r="T62" s="72">
        <v>153528636</v>
      </c>
      <c r="U62" s="72">
        <v>94669370</v>
      </c>
      <c r="V62" s="72">
        <v>149454510</v>
      </c>
      <c r="W62" s="72">
        <v>117336490</v>
      </c>
      <c r="X62" s="72">
        <v>126611540</v>
      </c>
      <c r="Y62" s="72">
        <v>132267149</v>
      </c>
      <c r="Z62" s="72">
        <v>109937053</v>
      </c>
      <c r="AA62" s="72">
        <v>125743364</v>
      </c>
      <c r="AB62" s="72">
        <v>91159959</v>
      </c>
      <c r="AC62" s="72">
        <v>137154900</v>
      </c>
      <c r="AD62" s="72">
        <v>165662163</v>
      </c>
      <c r="AE62" s="72">
        <v>209425707</v>
      </c>
      <c r="AF62" s="72">
        <v>241779402</v>
      </c>
      <c r="AG62" s="280">
        <v>371761326</v>
      </c>
    </row>
    <row r="63" spans="1:33" s="97" customFormat="1">
      <c r="A63" s="322" t="s">
        <v>4166</v>
      </c>
      <c r="B63" s="128">
        <v>1920420010</v>
      </c>
      <c r="C63" s="379" t="s">
        <v>4176</v>
      </c>
      <c r="D63" s="166" t="s">
        <v>392</v>
      </c>
      <c r="E63" s="166" t="s">
        <v>392</v>
      </c>
      <c r="F63" s="166" t="s">
        <v>392</v>
      </c>
      <c r="G63" s="166" t="s">
        <v>392</v>
      </c>
      <c r="H63" s="166" t="s">
        <v>392</v>
      </c>
      <c r="I63" s="166" t="s">
        <v>392</v>
      </c>
      <c r="J63" s="166" t="s">
        <v>392</v>
      </c>
      <c r="K63" s="166" t="s">
        <v>392</v>
      </c>
      <c r="L63" s="166" t="s">
        <v>392</v>
      </c>
      <c r="M63" s="166" t="s">
        <v>392</v>
      </c>
      <c r="N63" s="166" t="s">
        <v>392</v>
      </c>
      <c r="O63" s="166" t="s">
        <v>392</v>
      </c>
      <c r="P63" s="166" t="s">
        <v>392</v>
      </c>
      <c r="Q63" s="166" t="s">
        <v>392</v>
      </c>
      <c r="R63" s="166" t="s">
        <v>392</v>
      </c>
      <c r="S63" s="72">
        <v>0</v>
      </c>
      <c r="T63" s="72">
        <v>0</v>
      </c>
      <c r="U63" s="72">
        <v>0</v>
      </c>
      <c r="V63" s="72">
        <v>0</v>
      </c>
      <c r="W63" s="72">
        <v>0</v>
      </c>
      <c r="X63" s="72">
        <v>0</v>
      </c>
      <c r="Y63" s="72">
        <v>0</v>
      </c>
      <c r="Z63" s="72">
        <v>0</v>
      </c>
      <c r="AA63" s="72">
        <v>0</v>
      </c>
      <c r="AB63" s="72">
        <v>0</v>
      </c>
      <c r="AC63" s="72">
        <v>0</v>
      </c>
      <c r="AD63" s="72">
        <v>0</v>
      </c>
      <c r="AE63" s="72">
        <v>0</v>
      </c>
      <c r="AF63" s="72">
        <v>0</v>
      </c>
      <c r="AG63" s="280">
        <v>0</v>
      </c>
    </row>
    <row r="64" spans="1:33" s="162" customFormat="1">
      <c r="A64" s="160" t="s">
        <v>331</v>
      </c>
      <c r="B64" s="161"/>
      <c r="C64" s="380"/>
      <c r="D64" s="145">
        <v>0</v>
      </c>
      <c r="E64" s="145">
        <v>0</v>
      </c>
      <c r="F64" s="145">
        <v>0</v>
      </c>
      <c r="G64" s="145">
        <v>0</v>
      </c>
      <c r="H64" s="145">
        <v>0</v>
      </c>
      <c r="I64" s="145">
        <v>0</v>
      </c>
      <c r="J64" s="145">
        <v>0</v>
      </c>
      <c r="K64" s="145">
        <v>0</v>
      </c>
      <c r="L64" s="145">
        <v>0</v>
      </c>
      <c r="M64" s="145">
        <v>0</v>
      </c>
      <c r="N64" s="145">
        <v>0</v>
      </c>
      <c r="O64" s="145">
        <v>0</v>
      </c>
      <c r="P64" s="145">
        <v>0</v>
      </c>
      <c r="Q64" s="145">
        <v>0</v>
      </c>
      <c r="R64" s="145">
        <v>0</v>
      </c>
      <c r="S64" s="340">
        <v>0.1073156436</v>
      </c>
      <c r="T64" s="340">
        <v>0.10132889975999999</v>
      </c>
      <c r="U64" s="340">
        <v>6.2481784200000001E-2</v>
      </c>
      <c r="V64" s="340">
        <v>9.8639976599999998E-2</v>
      </c>
      <c r="W64" s="340">
        <v>7.74420834E-2</v>
      </c>
      <c r="X64" s="340">
        <v>8.3563616399999999E-2</v>
      </c>
      <c r="Y64" s="340">
        <v>8.7296318339999998E-2</v>
      </c>
      <c r="Z64" s="340">
        <v>7.2558454980000006E-2</v>
      </c>
      <c r="AA64" s="340">
        <v>8.2990620239999993E-2</v>
      </c>
      <c r="AB64" s="340">
        <v>6.0165572940000002E-2</v>
      </c>
      <c r="AC64" s="340">
        <v>9.0522233999999993E-2</v>
      </c>
      <c r="AD64" s="340">
        <v>0.10933702758</v>
      </c>
      <c r="AE64" s="340">
        <v>0.13822096662</v>
      </c>
      <c r="AF64" s="340">
        <v>0</v>
      </c>
      <c r="AG64" s="340">
        <v>0.24536247516000001</v>
      </c>
    </row>
    <row r="65" spans="1:33" s="162" customFormat="1">
      <c r="A65" s="144" t="s">
        <v>335</v>
      </c>
      <c r="B65" s="161"/>
      <c r="C65" s="381"/>
      <c r="D65" s="163">
        <v>0</v>
      </c>
      <c r="E65" s="163">
        <v>0</v>
      </c>
      <c r="F65" s="163">
        <v>0</v>
      </c>
      <c r="G65" s="163">
        <v>0</v>
      </c>
      <c r="H65" s="163">
        <v>0</v>
      </c>
      <c r="I65" s="163">
        <v>0</v>
      </c>
      <c r="J65" s="163">
        <v>0</v>
      </c>
      <c r="K65" s="163">
        <v>0</v>
      </c>
      <c r="L65" s="163">
        <v>0</v>
      </c>
      <c r="M65" s="163">
        <v>0</v>
      </c>
      <c r="N65" s="163">
        <v>0</v>
      </c>
      <c r="O65" s="163">
        <v>0</v>
      </c>
      <c r="P65" s="163">
        <v>0</v>
      </c>
      <c r="Q65" s="163">
        <v>0</v>
      </c>
      <c r="R65" s="163">
        <v>0</v>
      </c>
      <c r="S65" s="350">
        <v>0</v>
      </c>
      <c r="T65" s="350">
        <v>0</v>
      </c>
      <c r="U65" s="350">
        <v>0</v>
      </c>
      <c r="V65" s="350">
        <v>0</v>
      </c>
      <c r="W65" s="350">
        <v>0</v>
      </c>
      <c r="X65" s="350">
        <v>0</v>
      </c>
      <c r="Y65" s="350">
        <v>0</v>
      </c>
      <c r="Z65" s="350">
        <v>0</v>
      </c>
      <c r="AA65" s="350">
        <v>0</v>
      </c>
      <c r="AB65" s="350">
        <v>0</v>
      </c>
      <c r="AC65" s="350">
        <v>0</v>
      </c>
      <c r="AD65" s="350">
        <v>0</v>
      </c>
      <c r="AE65" s="350">
        <v>0</v>
      </c>
      <c r="AF65" s="350">
        <v>0</v>
      </c>
      <c r="AG65" s="350">
        <v>0</v>
      </c>
    </row>
    <row r="66" spans="1:33" s="101" customFormat="1" ht="18">
      <c r="A66" s="137" t="s">
        <v>333</v>
      </c>
      <c r="B66" s="138"/>
      <c r="C66" s="368"/>
      <c r="D66" s="139"/>
      <c r="E66" s="139"/>
      <c r="F66" s="139"/>
      <c r="G66" s="139"/>
      <c r="H66" s="139"/>
      <c r="I66" s="139"/>
      <c r="J66" s="139"/>
      <c r="K66" s="139"/>
      <c r="L66" s="139"/>
      <c r="M66" s="139"/>
      <c r="N66" s="139"/>
      <c r="O66" s="139"/>
      <c r="P66" s="139"/>
      <c r="Q66" s="139"/>
      <c r="R66" s="139"/>
      <c r="S66" s="332"/>
      <c r="T66" s="332"/>
      <c r="U66" s="332"/>
      <c r="V66" s="332"/>
      <c r="W66" s="332"/>
      <c r="X66" s="332"/>
      <c r="Y66" s="332"/>
      <c r="Z66" s="332"/>
      <c r="AA66" s="332"/>
      <c r="AB66" s="332"/>
      <c r="AC66" s="332"/>
      <c r="AD66" s="332"/>
      <c r="AE66" s="332"/>
      <c r="AF66" s="332"/>
      <c r="AG66" s="616"/>
    </row>
    <row r="67" spans="1:33" s="129" customFormat="1">
      <c r="A67" s="110" t="s">
        <v>4179</v>
      </c>
      <c r="C67" s="382"/>
      <c r="D67" s="97"/>
      <c r="E67" s="97"/>
      <c r="F67" s="97"/>
      <c r="G67" s="97"/>
      <c r="H67" s="97"/>
      <c r="I67" s="97"/>
      <c r="J67" s="97"/>
      <c r="K67" s="97"/>
      <c r="L67" s="97"/>
      <c r="M67" s="97"/>
      <c r="N67" s="97"/>
      <c r="O67" s="97"/>
      <c r="P67" s="97"/>
      <c r="Q67" s="97"/>
      <c r="R67" s="97"/>
      <c r="S67" s="126"/>
      <c r="T67" s="126"/>
      <c r="U67" s="126"/>
      <c r="V67" s="126"/>
      <c r="W67" s="126"/>
      <c r="X67" s="126"/>
      <c r="Y67" s="126"/>
      <c r="Z67" s="126"/>
      <c r="AA67" s="126"/>
      <c r="AB67" s="126"/>
      <c r="AC67" s="126"/>
      <c r="AD67" s="126"/>
      <c r="AE67" s="126"/>
      <c r="AF67" s="351"/>
      <c r="AG67" s="624"/>
    </row>
    <row r="68" spans="1:33" s="129" customFormat="1">
      <c r="A68" s="130" t="s">
        <v>4165</v>
      </c>
      <c r="B68" s="131">
        <v>2030115000</v>
      </c>
      <c r="C68" s="383"/>
      <c r="D68" s="166" t="s">
        <v>392</v>
      </c>
      <c r="E68" s="166" t="s">
        <v>392</v>
      </c>
      <c r="F68" s="166" t="s">
        <v>392</v>
      </c>
      <c r="G68" s="166" t="s">
        <v>392</v>
      </c>
      <c r="H68" s="166" t="s">
        <v>392</v>
      </c>
      <c r="I68" s="166" t="s">
        <v>392</v>
      </c>
      <c r="J68" s="166" t="s">
        <v>392</v>
      </c>
      <c r="K68" s="166" t="s">
        <v>392</v>
      </c>
      <c r="L68" s="166" t="s">
        <v>392</v>
      </c>
      <c r="M68" s="166" t="s">
        <v>392</v>
      </c>
      <c r="N68" s="166" t="s">
        <v>392</v>
      </c>
      <c r="O68" s="166" t="s">
        <v>392</v>
      </c>
      <c r="P68" s="166" t="s">
        <v>392</v>
      </c>
      <c r="Q68" s="166" t="s">
        <v>392</v>
      </c>
      <c r="R68" s="166" t="s">
        <v>392</v>
      </c>
      <c r="S68" s="72">
        <v>1824913</v>
      </c>
      <c r="T68" s="72">
        <v>2678284</v>
      </c>
      <c r="U68" s="72">
        <v>4322701</v>
      </c>
      <c r="V68" s="72">
        <v>4094756</v>
      </c>
      <c r="W68" s="72">
        <v>1843548</v>
      </c>
      <c r="X68" s="72">
        <v>1803989</v>
      </c>
      <c r="Y68" s="72">
        <v>2137010</v>
      </c>
      <c r="Z68" s="72">
        <v>3958957</v>
      </c>
      <c r="AA68" s="72">
        <v>5071611</v>
      </c>
      <c r="AB68" s="72">
        <v>5356242</v>
      </c>
      <c r="AC68" s="72">
        <v>7076835</v>
      </c>
      <c r="AD68" s="72">
        <v>5518950</v>
      </c>
      <c r="AE68" s="72">
        <v>5551790</v>
      </c>
      <c r="AF68" s="72">
        <v>5970060</v>
      </c>
      <c r="AG68" s="280">
        <v>6763681</v>
      </c>
    </row>
    <row r="69" spans="1:33" s="129" customFormat="1">
      <c r="A69" s="130" t="s">
        <v>4165</v>
      </c>
      <c r="B69" s="131">
        <v>2030117000</v>
      </c>
      <c r="C69" s="383" t="s">
        <v>4180</v>
      </c>
      <c r="D69" s="166" t="s">
        <v>392</v>
      </c>
      <c r="E69" s="166" t="s">
        <v>392</v>
      </c>
      <c r="F69" s="166" t="s">
        <v>392</v>
      </c>
      <c r="G69" s="166" t="s">
        <v>392</v>
      </c>
      <c r="H69" s="166" t="s">
        <v>392</v>
      </c>
      <c r="I69" s="166" t="s">
        <v>392</v>
      </c>
      <c r="J69" s="166" t="s">
        <v>392</v>
      </c>
      <c r="K69" s="166" t="s">
        <v>392</v>
      </c>
      <c r="L69" s="166" t="s">
        <v>392</v>
      </c>
      <c r="M69" s="166" t="s">
        <v>392</v>
      </c>
      <c r="N69" s="166" t="s">
        <v>392</v>
      </c>
      <c r="O69" s="166" t="s">
        <v>392</v>
      </c>
      <c r="P69" s="166" t="s">
        <v>392</v>
      </c>
      <c r="Q69" s="166" t="s">
        <v>392</v>
      </c>
      <c r="R69" s="166" t="s">
        <v>392</v>
      </c>
      <c r="S69" s="72">
        <v>2753812</v>
      </c>
      <c r="T69" s="72">
        <v>2171777</v>
      </c>
      <c r="U69" s="72">
        <v>2066461</v>
      </c>
      <c r="V69" s="72">
        <v>2059409</v>
      </c>
      <c r="W69" s="72">
        <v>216399</v>
      </c>
      <c r="X69" s="72">
        <v>168922</v>
      </c>
      <c r="Y69" s="72">
        <v>223389</v>
      </c>
      <c r="Z69" s="72">
        <v>184646</v>
      </c>
      <c r="AA69" s="72">
        <v>214054</v>
      </c>
      <c r="AB69" s="72">
        <v>276924</v>
      </c>
      <c r="AC69" s="72">
        <v>275622</v>
      </c>
      <c r="AD69" s="72">
        <v>284154</v>
      </c>
      <c r="AE69" s="72">
        <v>326903</v>
      </c>
      <c r="AF69" s="72">
        <v>378430</v>
      </c>
      <c r="AG69" s="280">
        <v>387603</v>
      </c>
    </row>
    <row r="70" spans="1:33" s="129" customFormat="1">
      <c r="A70" s="130" t="s">
        <v>4165</v>
      </c>
      <c r="B70" s="131">
        <v>2030122500</v>
      </c>
      <c r="C70" s="383" t="s">
        <v>4181</v>
      </c>
      <c r="D70" s="166" t="s">
        <v>392</v>
      </c>
      <c r="E70" s="166" t="s">
        <v>392</v>
      </c>
      <c r="F70" s="166" t="s">
        <v>392</v>
      </c>
      <c r="G70" s="166" t="s">
        <v>392</v>
      </c>
      <c r="H70" s="166" t="s">
        <v>392</v>
      </c>
      <c r="I70" s="166" t="s">
        <v>392</v>
      </c>
      <c r="J70" s="166" t="s">
        <v>392</v>
      </c>
      <c r="K70" s="166" t="s">
        <v>392</v>
      </c>
      <c r="L70" s="166" t="s">
        <v>392</v>
      </c>
      <c r="M70" s="166" t="s">
        <v>392</v>
      </c>
      <c r="N70" s="166" t="s">
        <v>392</v>
      </c>
      <c r="O70" s="166" t="s">
        <v>392</v>
      </c>
      <c r="P70" s="166" t="s">
        <v>392</v>
      </c>
      <c r="Q70" s="166" t="s">
        <v>392</v>
      </c>
      <c r="R70" s="166" t="s">
        <v>392</v>
      </c>
      <c r="S70" s="72">
        <v>0</v>
      </c>
      <c r="T70" s="72">
        <v>0</v>
      </c>
      <c r="U70" s="72">
        <v>0</v>
      </c>
      <c r="V70" s="72">
        <v>0</v>
      </c>
      <c r="W70" s="72">
        <v>212800</v>
      </c>
      <c r="X70" s="72">
        <v>0</v>
      </c>
      <c r="Y70" s="72">
        <v>0</v>
      </c>
      <c r="Z70" s="72">
        <v>0</v>
      </c>
      <c r="AA70" s="72">
        <v>0</v>
      </c>
      <c r="AB70" s="72">
        <v>0</v>
      </c>
      <c r="AC70" s="72">
        <v>0</v>
      </c>
      <c r="AD70" s="72">
        <v>0</v>
      </c>
      <c r="AE70" s="72">
        <v>0</v>
      </c>
      <c r="AF70" s="72">
        <v>0</v>
      </c>
      <c r="AG70" s="280">
        <v>0</v>
      </c>
    </row>
    <row r="71" spans="1:33" s="129" customFormat="1">
      <c r="A71" s="130" t="s">
        <v>4165</v>
      </c>
      <c r="B71" s="131">
        <v>2030122900</v>
      </c>
      <c r="C71" s="383" t="s">
        <v>4182</v>
      </c>
      <c r="D71" s="166" t="s">
        <v>392</v>
      </c>
      <c r="E71" s="166" t="s">
        <v>392</v>
      </c>
      <c r="F71" s="166" t="s">
        <v>392</v>
      </c>
      <c r="G71" s="166" t="s">
        <v>392</v>
      </c>
      <c r="H71" s="166" t="s">
        <v>392</v>
      </c>
      <c r="I71" s="166" t="s">
        <v>392</v>
      </c>
      <c r="J71" s="166" t="s">
        <v>392</v>
      </c>
      <c r="K71" s="166" t="s">
        <v>392</v>
      </c>
      <c r="L71" s="166" t="s">
        <v>392</v>
      </c>
      <c r="M71" s="166" t="s">
        <v>392</v>
      </c>
      <c r="N71" s="166" t="s">
        <v>392</v>
      </c>
      <c r="O71" s="166" t="s">
        <v>392</v>
      </c>
      <c r="P71" s="166" t="s">
        <v>392</v>
      </c>
      <c r="Q71" s="166" t="s">
        <v>392</v>
      </c>
      <c r="R71" s="166" t="s">
        <v>392</v>
      </c>
      <c r="S71" s="72">
        <v>28619</v>
      </c>
      <c r="T71" s="72">
        <v>17751</v>
      </c>
      <c r="U71" s="72">
        <v>32008</v>
      </c>
      <c r="V71" s="72">
        <v>18747</v>
      </c>
      <c r="W71" s="72">
        <v>1536461</v>
      </c>
      <c r="X71" s="72">
        <v>1513132</v>
      </c>
      <c r="Y71" s="72">
        <v>2000662</v>
      </c>
      <c r="Z71" s="72">
        <v>1714067</v>
      </c>
      <c r="AA71" s="72">
        <v>22922</v>
      </c>
      <c r="AB71" s="72">
        <v>10789</v>
      </c>
      <c r="AC71" s="72">
        <v>0</v>
      </c>
      <c r="AD71" s="72">
        <v>0</v>
      </c>
      <c r="AE71" s="72">
        <v>0</v>
      </c>
      <c r="AF71" s="72">
        <v>0</v>
      </c>
      <c r="AG71" s="280">
        <v>110837</v>
      </c>
    </row>
    <row r="72" spans="1:33" s="129" customFormat="1">
      <c r="A72" s="130" t="s">
        <v>4165</v>
      </c>
      <c r="B72" s="131">
        <v>2030123000</v>
      </c>
      <c r="C72" s="383" t="s">
        <v>4183</v>
      </c>
      <c r="D72" s="166" t="s">
        <v>392</v>
      </c>
      <c r="E72" s="166" t="s">
        <v>392</v>
      </c>
      <c r="F72" s="166" t="s">
        <v>392</v>
      </c>
      <c r="G72" s="166" t="s">
        <v>392</v>
      </c>
      <c r="H72" s="166" t="s">
        <v>392</v>
      </c>
      <c r="I72" s="166" t="s">
        <v>392</v>
      </c>
      <c r="J72" s="166" t="s">
        <v>392</v>
      </c>
      <c r="K72" s="166" t="s">
        <v>392</v>
      </c>
      <c r="L72" s="166" t="s">
        <v>392</v>
      </c>
      <c r="M72" s="166" t="s">
        <v>392</v>
      </c>
      <c r="N72" s="166" t="s">
        <v>392</v>
      </c>
      <c r="O72" s="166" t="s">
        <v>392</v>
      </c>
      <c r="P72" s="166" t="s">
        <v>392</v>
      </c>
      <c r="Q72" s="166" t="s">
        <v>392</v>
      </c>
      <c r="R72" s="166" t="s">
        <v>392</v>
      </c>
      <c r="S72" s="72">
        <v>7635</v>
      </c>
      <c r="T72" s="72">
        <v>1214</v>
      </c>
      <c r="U72" s="72">
        <v>996</v>
      </c>
      <c r="V72" s="72">
        <v>3652</v>
      </c>
      <c r="W72" s="72">
        <v>802</v>
      </c>
      <c r="X72" s="72">
        <v>711</v>
      </c>
      <c r="Y72" s="72">
        <v>4397</v>
      </c>
      <c r="Z72" s="72">
        <v>820</v>
      </c>
      <c r="AA72" s="72">
        <v>135</v>
      </c>
      <c r="AB72" s="72">
        <v>116</v>
      </c>
      <c r="AC72" s="72">
        <v>0</v>
      </c>
      <c r="AD72" s="72">
        <v>0</v>
      </c>
      <c r="AE72" s="72">
        <v>0</v>
      </c>
      <c r="AF72" s="72">
        <v>0</v>
      </c>
      <c r="AG72" s="280">
        <v>0</v>
      </c>
    </row>
    <row r="73" spans="1:33" s="129" customFormat="1">
      <c r="A73" s="130" t="s">
        <v>4165</v>
      </c>
      <c r="B73" s="131">
        <v>2030125000</v>
      </c>
      <c r="C73" s="383" t="s">
        <v>4184</v>
      </c>
      <c r="D73" s="166" t="s">
        <v>392</v>
      </c>
      <c r="E73" s="166" t="s">
        <v>392</v>
      </c>
      <c r="F73" s="166" t="s">
        <v>392</v>
      </c>
      <c r="G73" s="166" t="s">
        <v>392</v>
      </c>
      <c r="H73" s="166" t="s">
        <v>392</v>
      </c>
      <c r="I73" s="166" t="s">
        <v>392</v>
      </c>
      <c r="J73" s="166" t="s">
        <v>392</v>
      </c>
      <c r="K73" s="166" t="s">
        <v>392</v>
      </c>
      <c r="L73" s="166" t="s">
        <v>392</v>
      </c>
      <c r="M73" s="166" t="s">
        <v>392</v>
      </c>
      <c r="N73" s="166" t="s">
        <v>392</v>
      </c>
      <c r="O73" s="166" t="s">
        <v>392</v>
      </c>
      <c r="P73" s="166" t="s">
        <v>392</v>
      </c>
      <c r="Q73" s="166" t="s">
        <v>392</v>
      </c>
      <c r="R73" s="166" t="s">
        <v>392</v>
      </c>
      <c r="S73" s="72">
        <v>11804</v>
      </c>
      <c r="T73" s="72">
        <v>946</v>
      </c>
      <c r="U73" s="72">
        <v>0</v>
      </c>
      <c r="V73" s="72">
        <v>0</v>
      </c>
      <c r="W73" s="72">
        <v>295358</v>
      </c>
      <c r="X73" s="72">
        <v>0</v>
      </c>
      <c r="Y73" s="72">
        <v>141745</v>
      </c>
      <c r="Z73" s="72">
        <v>297551</v>
      </c>
      <c r="AA73" s="72">
        <v>0</v>
      </c>
      <c r="AB73" s="72">
        <v>0</v>
      </c>
      <c r="AC73" s="72">
        <v>0</v>
      </c>
      <c r="AD73" s="72">
        <v>0</v>
      </c>
      <c r="AE73" s="72">
        <v>0</v>
      </c>
      <c r="AF73" s="72">
        <v>420</v>
      </c>
      <c r="AG73" s="280">
        <v>70618</v>
      </c>
    </row>
    <row r="74" spans="1:33" s="129" customFormat="1">
      <c r="A74" s="130" t="s">
        <v>4165</v>
      </c>
      <c r="B74" s="131">
        <v>2030127000</v>
      </c>
      <c r="C74" s="383" t="s">
        <v>4185</v>
      </c>
      <c r="D74" s="166" t="s">
        <v>392</v>
      </c>
      <c r="E74" s="166" t="s">
        <v>392</v>
      </c>
      <c r="F74" s="166" t="s">
        <v>392</v>
      </c>
      <c r="G74" s="166" t="s">
        <v>392</v>
      </c>
      <c r="H74" s="166" t="s">
        <v>392</v>
      </c>
      <c r="I74" s="166" t="s">
        <v>392</v>
      </c>
      <c r="J74" s="166" t="s">
        <v>392</v>
      </c>
      <c r="K74" s="166" t="s">
        <v>392</v>
      </c>
      <c r="L74" s="166" t="s">
        <v>392</v>
      </c>
      <c r="M74" s="166" t="s">
        <v>392</v>
      </c>
      <c r="N74" s="166" t="s">
        <v>392</v>
      </c>
      <c r="O74" s="166" t="s">
        <v>392</v>
      </c>
      <c r="P74" s="166" t="s">
        <v>392</v>
      </c>
      <c r="Q74" s="166" t="s">
        <v>392</v>
      </c>
      <c r="R74" s="166" t="s">
        <v>392</v>
      </c>
      <c r="S74" s="72">
        <v>49702</v>
      </c>
      <c r="T74" s="72">
        <v>456</v>
      </c>
      <c r="U74" s="72">
        <v>100</v>
      </c>
      <c r="V74" s="72">
        <v>0</v>
      </c>
      <c r="W74" s="72">
        <v>0</v>
      </c>
      <c r="X74" s="72">
        <v>230</v>
      </c>
      <c r="Y74" s="72">
        <v>160</v>
      </c>
      <c r="Z74" s="72">
        <v>0</v>
      </c>
      <c r="AA74" s="72">
        <v>20</v>
      </c>
      <c r="AB74" s="72">
        <v>0</v>
      </c>
      <c r="AC74" s="72">
        <v>0</v>
      </c>
      <c r="AD74" s="72">
        <v>0</v>
      </c>
      <c r="AE74" s="72">
        <v>99</v>
      </c>
      <c r="AF74" s="72">
        <v>248</v>
      </c>
      <c r="AG74" s="280">
        <v>603</v>
      </c>
    </row>
    <row r="75" spans="1:33" s="129" customFormat="1">
      <c r="A75" s="130" t="s">
        <v>4165</v>
      </c>
      <c r="B75" s="131">
        <v>2030129000</v>
      </c>
      <c r="C75" s="383" t="s">
        <v>4186</v>
      </c>
      <c r="D75" s="166" t="s">
        <v>392</v>
      </c>
      <c r="E75" s="166" t="s">
        <v>392</v>
      </c>
      <c r="F75" s="166" t="s">
        <v>392</v>
      </c>
      <c r="G75" s="166" t="s">
        <v>392</v>
      </c>
      <c r="H75" s="166" t="s">
        <v>392</v>
      </c>
      <c r="I75" s="166" t="s">
        <v>392</v>
      </c>
      <c r="J75" s="166" t="s">
        <v>392</v>
      </c>
      <c r="K75" s="166" t="s">
        <v>392</v>
      </c>
      <c r="L75" s="166" t="s">
        <v>392</v>
      </c>
      <c r="M75" s="166" t="s">
        <v>392</v>
      </c>
      <c r="N75" s="166" t="s">
        <v>392</v>
      </c>
      <c r="O75" s="166" t="s">
        <v>392</v>
      </c>
      <c r="P75" s="166" t="s">
        <v>392</v>
      </c>
      <c r="Q75" s="166" t="s">
        <v>392</v>
      </c>
      <c r="R75" s="166" t="s">
        <v>392</v>
      </c>
      <c r="S75" s="72">
        <v>12363</v>
      </c>
      <c r="T75" s="72">
        <v>13522</v>
      </c>
      <c r="U75" s="72">
        <v>15107</v>
      </c>
      <c r="V75" s="72">
        <v>11240</v>
      </c>
      <c r="W75" s="72">
        <v>147711</v>
      </c>
      <c r="X75" s="72">
        <v>155847</v>
      </c>
      <c r="Y75" s="72">
        <v>336306</v>
      </c>
      <c r="Z75" s="72">
        <v>189313</v>
      </c>
      <c r="AA75" s="72">
        <v>161281</v>
      </c>
      <c r="AB75" s="72">
        <v>155855</v>
      </c>
      <c r="AC75" s="72">
        <v>119771</v>
      </c>
      <c r="AD75" s="72">
        <v>58599</v>
      </c>
      <c r="AE75" s="72">
        <v>18205</v>
      </c>
      <c r="AF75" s="72">
        <v>63576</v>
      </c>
      <c r="AG75" s="280">
        <v>80839</v>
      </c>
    </row>
    <row r="76" spans="1:33" s="129" customFormat="1">
      <c r="A76" s="130" t="s">
        <v>4165</v>
      </c>
      <c r="B76" s="131">
        <v>2030221500</v>
      </c>
      <c r="C76" s="383" t="s">
        <v>4187</v>
      </c>
      <c r="D76" s="166" t="s">
        <v>392</v>
      </c>
      <c r="E76" s="166" t="s">
        <v>392</v>
      </c>
      <c r="F76" s="166" t="s">
        <v>392</v>
      </c>
      <c r="G76" s="166" t="s">
        <v>392</v>
      </c>
      <c r="H76" s="166" t="s">
        <v>392</v>
      </c>
      <c r="I76" s="166" t="s">
        <v>392</v>
      </c>
      <c r="J76" s="166" t="s">
        <v>392</v>
      </c>
      <c r="K76" s="166" t="s">
        <v>392</v>
      </c>
      <c r="L76" s="166" t="s">
        <v>392</v>
      </c>
      <c r="M76" s="166" t="s">
        <v>392</v>
      </c>
      <c r="N76" s="166" t="s">
        <v>392</v>
      </c>
      <c r="O76" s="166" t="s">
        <v>392</v>
      </c>
      <c r="P76" s="166" t="s">
        <v>392</v>
      </c>
      <c r="Q76" s="166" t="s">
        <v>392</v>
      </c>
      <c r="R76" s="166" t="s">
        <v>392</v>
      </c>
      <c r="S76" s="72">
        <v>0</v>
      </c>
      <c r="T76" s="72">
        <v>638</v>
      </c>
      <c r="U76" s="72">
        <v>344</v>
      </c>
      <c r="V76" s="72">
        <v>105</v>
      </c>
      <c r="W76" s="72">
        <v>160</v>
      </c>
      <c r="X76" s="72">
        <v>0</v>
      </c>
      <c r="Y76" s="72">
        <v>475</v>
      </c>
      <c r="Z76" s="72">
        <v>100</v>
      </c>
      <c r="AA76" s="72">
        <v>0</v>
      </c>
      <c r="AB76" s="72">
        <v>0</v>
      </c>
      <c r="AC76" s="72">
        <v>0</v>
      </c>
      <c r="AD76" s="72">
        <v>0</v>
      </c>
      <c r="AE76" s="72">
        <v>0</v>
      </c>
      <c r="AF76" s="72">
        <v>0</v>
      </c>
      <c r="AG76" s="280">
        <v>0</v>
      </c>
    </row>
    <row r="77" spans="1:33" s="129" customFormat="1">
      <c r="A77" s="130" t="s">
        <v>4165</v>
      </c>
      <c r="B77" s="131">
        <v>2030245000</v>
      </c>
      <c r="C77" s="383" t="s">
        <v>4188</v>
      </c>
      <c r="D77" s="166" t="s">
        <v>392</v>
      </c>
      <c r="E77" s="166" t="s">
        <v>392</v>
      </c>
      <c r="F77" s="166" t="s">
        <v>392</v>
      </c>
      <c r="G77" s="166" t="s">
        <v>392</v>
      </c>
      <c r="H77" s="166" t="s">
        <v>392</v>
      </c>
      <c r="I77" s="166" t="s">
        <v>392</v>
      </c>
      <c r="J77" s="166" t="s">
        <v>392</v>
      </c>
      <c r="K77" s="166" t="s">
        <v>392</v>
      </c>
      <c r="L77" s="166" t="s">
        <v>392</v>
      </c>
      <c r="M77" s="166" t="s">
        <v>392</v>
      </c>
      <c r="N77" s="166" t="s">
        <v>392</v>
      </c>
      <c r="O77" s="166" t="s">
        <v>392</v>
      </c>
      <c r="P77" s="166" t="s">
        <v>392</v>
      </c>
      <c r="Q77" s="166" t="s">
        <v>392</v>
      </c>
      <c r="R77" s="166" t="s">
        <v>392</v>
      </c>
      <c r="S77" s="72">
        <v>0</v>
      </c>
      <c r="T77" s="72">
        <v>0</v>
      </c>
      <c r="U77" s="72">
        <v>303300</v>
      </c>
      <c r="V77" s="72">
        <v>0</v>
      </c>
      <c r="W77" s="72">
        <v>0</v>
      </c>
      <c r="X77" s="72">
        <v>0</v>
      </c>
      <c r="Y77" s="72">
        <v>0</v>
      </c>
      <c r="Z77" s="72">
        <v>0</v>
      </c>
      <c r="AA77" s="72">
        <v>0</v>
      </c>
      <c r="AB77" s="72">
        <v>0</v>
      </c>
      <c r="AC77" s="72">
        <v>430</v>
      </c>
      <c r="AD77" s="72">
        <v>6544</v>
      </c>
      <c r="AE77" s="72">
        <v>10139</v>
      </c>
      <c r="AF77" s="72">
        <v>3417</v>
      </c>
      <c r="AG77" s="280">
        <v>25109</v>
      </c>
    </row>
    <row r="78" spans="1:33" s="129" customFormat="1">
      <c r="A78" s="130" t="s">
        <v>4165</v>
      </c>
      <c r="B78" s="131">
        <v>2030247000</v>
      </c>
      <c r="C78" s="383" t="s">
        <v>4189</v>
      </c>
      <c r="D78" s="166" t="s">
        <v>392</v>
      </c>
      <c r="E78" s="166" t="s">
        <v>392</v>
      </c>
      <c r="F78" s="166" t="s">
        <v>392</v>
      </c>
      <c r="G78" s="166" t="s">
        <v>392</v>
      </c>
      <c r="H78" s="166" t="s">
        <v>392</v>
      </c>
      <c r="I78" s="166" t="s">
        <v>392</v>
      </c>
      <c r="J78" s="166" t="s">
        <v>392</v>
      </c>
      <c r="K78" s="166" t="s">
        <v>392</v>
      </c>
      <c r="L78" s="166" t="s">
        <v>392</v>
      </c>
      <c r="M78" s="166" t="s">
        <v>392</v>
      </c>
      <c r="N78" s="166" t="s">
        <v>392</v>
      </c>
      <c r="O78" s="166" t="s">
        <v>392</v>
      </c>
      <c r="P78" s="166" t="s">
        <v>392</v>
      </c>
      <c r="Q78" s="166" t="s">
        <v>392</v>
      </c>
      <c r="R78" s="166" t="s">
        <v>392</v>
      </c>
      <c r="S78" s="72">
        <v>3049730</v>
      </c>
      <c r="T78" s="72">
        <v>4042608</v>
      </c>
      <c r="U78" s="72">
        <v>8493721</v>
      </c>
      <c r="V78" s="72">
        <v>4289828</v>
      </c>
      <c r="W78" s="72">
        <v>4888749</v>
      </c>
      <c r="X78" s="72">
        <v>7825869</v>
      </c>
      <c r="Y78" s="72">
        <v>4062132</v>
      </c>
      <c r="Z78" s="72">
        <v>5215690</v>
      </c>
      <c r="AA78" s="72">
        <v>2756099</v>
      </c>
      <c r="AB78" s="72">
        <v>3520726</v>
      </c>
      <c r="AC78" s="72">
        <v>3165067</v>
      </c>
      <c r="AD78" s="72">
        <v>2913356</v>
      </c>
      <c r="AE78" s="72">
        <v>1761347</v>
      </c>
      <c r="AF78" s="72">
        <v>4512536</v>
      </c>
      <c r="AG78" s="280">
        <v>3983239</v>
      </c>
    </row>
    <row r="79" spans="1:33" s="129" customFormat="1">
      <c r="A79" s="130" t="s">
        <v>4166</v>
      </c>
      <c r="B79" s="131">
        <v>2030115000</v>
      </c>
      <c r="C79" s="383" t="s">
        <v>4190</v>
      </c>
      <c r="D79" s="166" t="s">
        <v>392</v>
      </c>
      <c r="E79" s="166" t="s">
        <v>392</v>
      </c>
      <c r="F79" s="166" t="s">
        <v>392</v>
      </c>
      <c r="G79" s="166" t="s">
        <v>392</v>
      </c>
      <c r="H79" s="166" t="s">
        <v>392</v>
      </c>
      <c r="I79" s="166" t="s">
        <v>392</v>
      </c>
      <c r="J79" s="166" t="s">
        <v>392</v>
      </c>
      <c r="K79" s="166" t="s">
        <v>392</v>
      </c>
      <c r="L79" s="166" t="s">
        <v>392</v>
      </c>
      <c r="M79" s="166" t="s">
        <v>392</v>
      </c>
      <c r="N79" s="166" t="s">
        <v>392</v>
      </c>
      <c r="O79" s="166" t="s">
        <v>392</v>
      </c>
      <c r="P79" s="166" t="s">
        <v>392</v>
      </c>
      <c r="Q79" s="166" t="s">
        <v>392</v>
      </c>
      <c r="R79" s="166" t="s">
        <v>392</v>
      </c>
      <c r="S79" s="72">
        <v>0</v>
      </c>
      <c r="T79" s="72">
        <v>7940</v>
      </c>
      <c r="U79" s="72">
        <v>3726</v>
      </c>
      <c r="V79" s="72">
        <v>4329</v>
      </c>
      <c r="W79" s="72">
        <v>21891</v>
      </c>
      <c r="X79" s="72">
        <v>0</v>
      </c>
      <c r="Y79" s="72">
        <v>0</v>
      </c>
      <c r="Z79" s="72">
        <v>0</v>
      </c>
      <c r="AA79" s="72">
        <v>0</v>
      </c>
      <c r="AB79" s="72">
        <v>0</v>
      </c>
      <c r="AC79" s="72">
        <v>0</v>
      </c>
      <c r="AD79" s="72">
        <v>0</v>
      </c>
      <c r="AE79" s="72">
        <v>0</v>
      </c>
      <c r="AF79" s="72">
        <v>0</v>
      </c>
      <c r="AG79" s="280">
        <v>0</v>
      </c>
    </row>
    <row r="80" spans="1:33" s="129" customFormat="1">
      <c r="A80" s="130" t="s">
        <v>4166</v>
      </c>
      <c r="B80" s="131">
        <v>2030117000</v>
      </c>
      <c r="C80" s="383" t="s">
        <v>4180</v>
      </c>
      <c r="D80" s="166" t="s">
        <v>392</v>
      </c>
      <c r="E80" s="166" t="s">
        <v>392</v>
      </c>
      <c r="F80" s="166" t="s">
        <v>392</v>
      </c>
      <c r="G80" s="166" t="s">
        <v>392</v>
      </c>
      <c r="H80" s="166" t="s">
        <v>392</v>
      </c>
      <c r="I80" s="166" t="s">
        <v>392</v>
      </c>
      <c r="J80" s="166" t="s">
        <v>392</v>
      </c>
      <c r="K80" s="166" t="s">
        <v>392</v>
      </c>
      <c r="L80" s="166" t="s">
        <v>392</v>
      </c>
      <c r="M80" s="166" t="s">
        <v>392</v>
      </c>
      <c r="N80" s="166" t="s">
        <v>392</v>
      </c>
      <c r="O80" s="166" t="s">
        <v>392</v>
      </c>
      <c r="P80" s="166" t="s">
        <v>392</v>
      </c>
      <c r="Q80" s="166" t="s">
        <v>392</v>
      </c>
      <c r="R80" s="166" t="s">
        <v>392</v>
      </c>
      <c r="S80" s="72">
        <v>0</v>
      </c>
      <c r="T80" s="72">
        <v>0</v>
      </c>
      <c r="U80" s="72">
        <v>0</v>
      </c>
      <c r="V80" s="72">
        <v>0</v>
      </c>
      <c r="W80" s="72">
        <v>0</v>
      </c>
      <c r="X80" s="72">
        <v>0</v>
      </c>
      <c r="Y80" s="72">
        <v>0</v>
      </c>
      <c r="Z80" s="72">
        <v>0</v>
      </c>
      <c r="AA80" s="72">
        <v>0</v>
      </c>
      <c r="AB80" s="72">
        <v>0</v>
      </c>
      <c r="AC80" s="72">
        <v>0</v>
      </c>
      <c r="AD80" s="72">
        <v>0</v>
      </c>
      <c r="AE80" s="72">
        <v>0</v>
      </c>
      <c r="AF80" s="72">
        <v>0</v>
      </c>
      <c r="AG80" s="280">
        <v>0</v>
      </c>
    </row>
    <row r="81" spans="1:33" s="129" customFormat="1">
      <c r="A81" s="322" t="s">
        <v>4166</v>
      </c>
      <c r="B81" s="131">
        <v>2030122500</v>
      </c>
      <c r="C81" s="383" t="s">
        <v>4181</v>
      </c>
      <c r="D81" s="166" t="s">
        <v>392</v>
      </c>
      <c r="E81" s="166" t="s">
        <v>392</v>
      </c>
      <c r="F81" s="166" t="s">
        <v>392</v>
      </c>
      <c r="G81" s="166" t="s">
        <v>392</v>
      </c>
      <c r="H81" s="166" t="s">
        <v>392</v>
      </c>
      <c r="I81" s="166" t="s">
        <v>392</v>
      </c>
      <c r="J81" s="166" t="s">
        <v>392</v>
      </c>
      <c r="K81" s="166" t="s">
        <v>392</v>
      </c>
      <c r="L81" s="166" t="s">
        <v>392</v>
      </c>
      <c r="M81" s="166" t="s">
        <v>392</v>
      </c>
      <c r="N81" s="166" t="s">
        <v>392</v>
      </c>
      <c r="O81" s="166" t="s">
        <v>392</v>
      </c>
      <c r="P81" s="166" t="s">
        <v>392</v>
      </c>
      <c r="Q81" s="166" t="s">
        <v>392</v>
      </c>
      <c r="R81" s="166" t="s">
        <v>392</v>
      </c>
      <c r="S81" s="72">
        <v>0</v>
      </c>
      <c r="T81" s="72">
        <v>0</v>
      </c>
      <c r="U81" s="72">
        <v>0</v>
      </c>
      <c r="V81" s="72">
        <v>0</v>
      </c>
      <c r="W81" s="72">
        <v>0</v>
      </c>
      <c r="X81" s="72">
        <v>0</v>
      </c>
      <c r="Y81" s="72">
        <v>0</v>
      </c>
      <c r="Z81" s="72">
        <v>0</v>
      </c>
      <c r="AA81" s="72">
        <v>0</v>
      </c>
      <c r="AB81" s="72">
        <v>0</v>
      </c>
      <c r="AC81" s="72">
        <v>0</v>
      </c>
      <c r="AD81" s="72">
        <v>0</v>
      </c>
      <c r="AE81" s="72">
        <v>0</v>
      </c>
      <c r="AF81" s="72">
        <v>0</v>
      </c>
      <c r="AG81" s="280">
        <v>0</v>
      </c>
    </row>
    <row r="82" spans="1:33" s="129" customFormat="1">
      <c r="A82" s="322" t="s">
        <v>4166</v>
      </c>
      <c r="B82" s="131">
        <v>2030122900</v>
      </c>
      <c r="C82" s="383" t="s">
        <v>4182</v>
      </c>
      <c r="D82" s="166" t="s">
        <v>392</v>
      </c>
      <c r="E82" s="166" t="s">
        <v>392</v>
      </c>
      <c r="F82" s="166" t="s">
        <v>392</v>
      </c>
      <c r="G82" s="166" t="s">
        <v>392</v>
      </c>
      <c r="H82" s="166" t="s">
        <v>392</v>
      </c>
      <c r="I82" s="166" t="s">
        <v>392</v>
      </c>
      <c r="J82" s="166" t="s">
        <v>392</v>
      </c>
      <c r="K82" s="166" t="s">
        <v>392</v>
      </c>
      <c r="L82" s="166" t="s">
        <v>392</v>
      </c>
      <c r="M82" s="166" t="s">
        <v>392</v>
      </c>
      <c r="N82" s="166" t="s">
        <v>392</v>
      </c>
      <c r="O82" s="166" t="s">
        <v>392</v>
      </c>
      <c r="P82" s="166" t="s">
        <v>392</v>
      </c>
      <c r="Q82" s="166" t="s">
        <v>392</v>
      </c>
      <c r="R82" s="166" t="s">
        <v>392</v>
      </c>
      <c r="S82" s="72">
        <v>0</v>
      </c>
      <c r="T82" s="72">
        <v>0</v>
      </c>
      <c r="U82" s="72">
        <v>0</v>
      </c>
      <c r="V82" s="72">
        <v>0</v>
      </c>
      <c r="W82" s="72">
        <v>0</v>
      </c>
      <c r="X82" s="72">
        <v>0</v>
      </c>
      <c r="Y82" s="72">
        <v>0</v>
      </c>
      <c r="Z82" s="72">
        <v>0</v>
      </c>
      <c r="AA82" s="72">
        <v>0</v>
      </c>
      <c r="AB82" s="72">
        <v>0</v>
      </c>
      <c r="AC82" s="72">
        <v>0</v>
      </c>
      <c r="AD82" s="72">
        <v>0</v>
      </c>
      <c r="AE82" s="72">
        <v>0</v>
      </c>
      <c r="AF82" s="72">
        <v>0</v>
      </c>
      <c r="AG82" s="280">
        <v>18922</v>
      </c>
    </row>
    <row r="83" spans="1:33" s="129" customFormat="1">
      <c r="A83" s="322" t="s">
        <v>4166</v>
      </c>
      <c r="B83" s="131">
        <v>2030123000</v>
      </c>
      <c r="C83" s="383" t="s">
        <v>4183</v>
      </c>
      <c r="D83" s="166" t="s">
        <v>392</v>
      </c>
      <c r="E83" s="166" t="s">
        <v>392</v>
      </c>
      <c r="F83" s="166" t="s">
        <v>392</v>
      </c>
      <c r="G83" s="166" t="s">
        <v>392</v>
      </c>
      <c r="H83" s="166" t="s">
        <v>392</v>
      </c>
      <c r="I83" s="166" t="s">
        <v>392</v>
      </c>
      <c r="J83" s="166" t="s">
        <v>392</v>
      </c>
      <c r="K83" s="166" t="s">
        <v>392</v>
      </c>
      <c r="L83" s="166" t="s">
        <v>392</v>
      </c>
      <c r="M83" s="166" t="s">
        <v>392</v>
      </c>
      <c r="N83" s="166" t="s">
        <v>392</v>
      </c>
      <c r="O83" s="166" t="s">
        <v>392</v>
      </c>
      <c r="P83" s="166" t="s">
        <v>392</v>
      </c>
      <c r="Q83" s="166" t="s">
        <v>392</v>
      </c>
      <c r="R83" s="166" t="s">
        <v>392</v>
      </c>
      <c r="S83" s="72">
        <v>0</v>
      </c>
      <c r="T83" s="72">
        <v>0</v>
      </c>
      <c r="U83" s="72">
        <v>0</v>
      </c>
      <c r="V83" s="72">
        <v>0</v>
      </c>
      <c r="W83" s="72">
        <v>0</v>
      </c>
      <c r="X83" s="72">
        <v>0</v>
      </c>
      <c r="Y83" s="72">
        <v>0</v>
      </c>
      <c r="Z83" s="72">
        <v>0</v>
      </c>
      <c r="AA83" s="72">
        <v>0</v>
      </c>
      <c r="AB83" s="72">
        <v>0</v>
      </c>
      <c r="AC83" s="72">
        <v>0</v>
      </c>
      <c r="AD83" s="72">
        <v>0</v>
      </c>
      <c r="AE83" s="72">
        <v>0</v>
      </c>
      <c r="AF83" s="72">
        <v>0</v>
      </c>
      <c r="AG83" s="280">
        <v>0</v>
      </c>
    </row>
    <row r="84" spans="1:33" s="129" customFormat="1">
      <c r="A84" s="322" t="s">
        <v>4166</v>
      </c>
      <c r="B84" s="131">
        <v>2030125000</v>
      </c>
      <c r="C84" s="383" t="s">
        <v>4184</v>
      </c>
      <c r="D84" s="166" t="s">
        <v>392</v>
      </c>
      <c r="E84" s="166" t="s">
        <v>392</v>
      </c>
      <c r="F84" s="166" t="s">
        <v>392</v>
      </c>
      <c r="G84" s="166" t="s">
        <v>392</v>
      </c>
      <c r="H84" s="166" t="s">
        <v>392</v>
      </c>
      <c r="I84" s="166" t="s">
        <v>392</v>
      </c>
      <c r="J84" s="166" t="s">
        <v>392</v>
      </c>
      <c r="K84" s="166" t="s">
        <v>392</v>
      </c>
      <c r="L84" s="166" t="s">
        <v>392</v>
      </c>
      <c r="M84" s="166" t="s">
        <v>392</v>
      </c>
      <c r="N84" s="166" t="s">
        <v>392</v>
      </c>
      <c r="O84" s="166" t="s">
        <v>392</v>
      </c>
      <c r="P84" s="166" t="s">
        <v>392</v>
      </c>
      <c r="Q84" s="166" t="s">
        <v>392</v>
      </c>
      <c r="R84" s="166" t="s">
        <v>392</v>
      </c>
      <c r="S84" s="72">
        <v>0</v>
      </c>
      <c r="T84" s="72">
        <v>818</v>
      </c>
      <c r="U84" s="72">
        <v>0</v>
      </c>
      <c r="V84" s="72">
        <v>0</v>
      </c>
      <c r="W84" s="72">
        <v>0</v>
      </c>
      <c r="X84" s="72">
        <v>0</v>
      </c>
      <c r="Y84" s="72">
        <v>0</v>
      </c>
      <c r="Z84" s="72">
        <v>0</v>
      </c>
      <c r="AA84" s="72">
        <v>0</v>
      </c>
      <c r="AB84" s="72">
        <v>0</v>
      </c>
      <c r="AC84" s="72">
        <v>0</v>
      </c>
      <c r="AD84" s="72">
        <v>0</v>
      </c>
      <c r="AE84" s="72">
        <v>0</v>
      </c>
      <c r="AF84" s="72">
        <v>0</v>
      </c>
      <c r="AG84" s="280">
        <v>15017</v>
      </c>
    </row>
    <row r="85" spans="1:33" s="129" customFormat="1">
      <c r="A85" s="322" t="s">
        <v>4166</v>
      </c>
      <c r="B85" s="131">
        <v>2030127000</v>
      </c>
      <c r="C85" s="383" t="s">
        <v>4185</v>
      </c>
      <c r="D85" s="166" t="s">
        <v>392</v>
      </c>
      <c r="E85" s="166" t="s">
        <v>392</v>
      </c>
      <c r="F85" s="166" t="s">
        <v>392</v>
      </c>
      <c r="G85" s="166" t="s">
        <v>392</v>
      </c>
      <c r="H85" s="166" t="s">
        <v>392</v>
      </c>
      <c r="I85" s="166" t="s">
        <v>392</v>
      </c>
      <c r="J85" s="166" t="s">
        <v>392</v>
      </c>
      <c r="K85" s="166" t="s">
        <v>392</v>
      </c>
      <c r="L85" s="166" t="s">
        <v>392</v>
      </c>
      <c r="M85" s="166" t="s">
        <v>392</v>
      </c>
      <c r="N85" s="166" t="s">
        <v>392</v>
      </c>
      <c r="O85" s="166" t="s">
        <v>392</v>
      </c>
      <c r="P85" s="166" t="s">
        <v>392</v>
      </c>
      <c r="Q85" s="166" t="s">
        <v>392</v>
      </c>
      <c r="R85" s="166" t="s">
        <v>392</v>
      </c>
      <c r="S85" s="72">
        <v>0</v>
      </c>
      <c r="T85" s="72">
        <v>197921</v>
      </c>
      <c r="U85" s="72">
        <v>169541</v>
      </c>
      <c r="V85" s="72">
        <v>123946</v>
      </c>
      <c r="W85" s="72">
        <v>0</v>
      </c>
      <c r="X85" s="72">
        <v>0</v>
      </c>
      <c r="Y85" s="72">
        <v>0</v>
      </c>
      <c r="Z85" s="72">
        <v>0</v>
      </c>
      <c r="AA85" s="72">
        <v>0</v>
      </c>
      <c r="AB85" s="72">
        <v>0</v>
      </c>
      <c r="AC85" s="72">
        <v>0</v>
      </c>
      <c r="AD85" s="72">
        <v>0</v>
      </c>
      <c r="AE85" s="72">
        <v>0</v>
      </c>
      <c r="AF85" s="72">
        <v>0</v>
      </c>
      <c r="AG85" s="280">
        <v>0</v>
      </c>
    </row>
    <row r="86" spans="1:33" s="129" customFormat="1">
      <c r="A86" s="322" t="s">
        <v>4166</v>
      </c>
      <c r="B86" s="131">
        <v>2030129000</v>
      </c>
      <c r="C86" s="383" t="s">
        <v>4186</v>
      </c>
      <c r="D86" s="166" t="s">
        <v>392</v>
      </c>
      <c r="E86" s="166" t="s">
        <v>392</v>
      </c>
      <c r="F86" s="166" t="s">
        <v>392</v>
      </c>
      <c r="G86" s="166" t="s">
        <v>392</v>
      </c>
      <c r="H86" s="166" t="s">
        <v>392</v>
      </c>
      <c r="I86" s="166" t="s">
        <v>392</v>
      </c>
      <c r="J86" s="166" t="s">
        <v>392</v>
      </c>
      <c r="K86" s="166" t="s">
        <v>392</v>
      </c>
      <c r="L86" s="166" t="s">
        <v>392</v>
      </c>
      <c r="M86" s="166" t="s">
        <v>392</v>
      </c>
      <c r="N86" s="166" t="s">
        <v>392</v>
      </c>
      <c r="O86" s="166" t="s">
        <v>392</v>
      </c>
      <c r="P86" s="166" t="s">
        <v>392</v>
      </c>
      <c r="Q86" s="166" t="s">
        <v>392</v>
      </c>
      <c r="R86" s="166" t="s">
        <v>392</v>
      </c>
      <c r="S86" s="72">
        <v>0</v>
      </c>
      <c r="T86" s="72">
        <v>1719</v>
      </c>
      <c r="U86" s="72">
        <v>0</v>
      </c>
      <c r="V86" s="72">
        <v>885</v>
      </c>
      <c r="W86" s="72">
        <v>19164</v>
      </c>
      <c r="X86" s="72">
        <v>2180</v>
      </c>
      <c r="Y86" s="72">
        <v>0</v>
      </c>
      <c r="Z86" s="72">
        <v>0</v>
      </c>
      <c r="AA86" s="72">
        <v>0</v>
      </c>
      <c r="AB86" s="72">
        <v>0</v>
      </c>
      <c r="AC86" s="72">
        <v>0</v>
      </c>
      <c r="AD86" s="72">
        <v>0</v>
      </c>
      <c r="AE86" s="72">
        <v>0</v>
      </c>
      <c r="AF86" s="72">
        <v>0</v>
      </c>
      <c r="AG86" s="280">
        <v>0</v>
      </c>
    </row>
    <row r="87" spans="1:33" s="129" customFormat="1">
      <c r="A87" s="322" t="s">
        <v>4166</v>
      </c>
      <c r="B87" s="131">
        <v>2030221500</v>
      </c>
      <c r="C87" s="383" t="s">
        <v>4187</v>
      </c>
      <c r="D87" s="166" t="s">
        <v>392</v>
      </c>
      <c r="E87" s="166" t="s">
        <v>392</v>
      </c>
      <c r="F87" s="166" t="s">
        <v>392</v>
      </c>
      <c r="G87" s="166" t="s">
        <v>392</v>
      </c>
      <c r="H87" s="166" t="s">
        <v>392</v>
      </c>
      <c r="I87" s="166" t="s">
        <v>392</v>
      </c>
      <c r="J87" s="166" t="s">
        <v>392</v>
      </c>
      <c r="K87" s="166" t="s">
        <v>392</v>
      </c>
      <c r="L87" s="166" t="s">
        <v>392</v>
      </c>
      <c r="M87" s="166" t="s">
        <v>392</v>
      </c>
      <c r="N87" s="166" t="s">
        <v>392</v>
      </c>
      <c r="O87" s="166" t="s">
        <v>392</v>
      </c>
      <c r="P87" s="166" t="s">
        <v>392</v>
      </c>
      <c r="Q87" s="166" t="s">
        <v>392</v>
      </c>
      <c r="R87" s="166" t="s">
        <v>392</v>
      </c>
      <c r="S87" s="72">
        <v>0</v>
      </c>
      <c r="T87" s="72">
        <v>0</v>
      </c>
      <c r="U87" s="72">
        <v>0</v>
      </c>
      <c r="V87" s="72">
        <v>0</v>
      </c>
      <c r="W87" s="72">
        <v>0</v>
      </c>
      <c r="X87" s="72">
        <v>0</v>
      </c>
      <c r="Y87" s="72">
        <v>0</v>
      </c>
      <c r="Z87" s="72">
        <v>0</v>
      </c>
      <c r="AA87" s="72">
        <v>0</v>
      </c>
      <c r="AB87" s="72">
        <v>0</v>
      </c>
      <c r="AC87" s="72">
        <v>0</v>
      </c>
      <c r="AD87" s="72">
        <v>0</v>
      </c>
      <c r="AE87" s="72">
        <v>0</v>
      </c>
      <c r="AF87" s="72">
        <v>0</v>
      </c>
      <c r="AG87" s="280">
        <v>0</v>
      </c>
    </row>
    <row r="88" spans="1:33" s="108" customFormat="1">
      <c r="A88" s="322" t="s">
        <v>4166</v>
      </c>
      <c r="B88" s="131">
        <v>2030245000</v>
      </c>
      <c r="C88" s="383" t="s">
        <v>4188</v>
      </c>
      <c r="D88" s="166" t="s">
        <v>392</v>
      </c>
      <c r="E88" s="166" t="s">
        <v>392</v>
      </c>
      <c r="F88" s="166" t="s">
        <v>392</v>
      </c>
      <c r="G88" s="166" t="s">
        <v>392</v>
      </c>
      <c r="H88" s="166" t="s">
        <v>392</v>
      </c>
      <c r="I88" s="166" t="s">
        <v>392</v>
      </c>
      <c r="J88" s="166" t="s">
        <v>392</v>
      </c>
      <c r="K88" s="166" t="s">
        <v>392</v>
      </c>
      <c r="L88" s="166" t="s">
        <v>392</v>
      </c>
      <c r="M88" s="166" t="s">
        <v>392</v>
      </c>
      <c r="N88" s="166" t="s">
        <v>392</v>
      </c>
      <c r="O88" s="166" t="s">
        <v>392</v>
      </c>
      <c r="P88" s="166" t="s">
        <v>392</v>
      </c>
      <c r="Q88" s="166" t="s">
        <v>392</v>
      </c>
      <c r="R88" s="166" t="s">
        <v>392</v>
      </c>
      <c r="S88" s="72">
        <v>0</v>
      </c>
      <c r="T88" s="72">
        <v>0</v>
      </c>
      <c r="U88" s="72">
        <v>0</v>
      </c>
      <c r="V88" s="72">
        <v>0</v>
      </c>
      <c r="W88" s="72">
        <v>0</v>
      </c>
      <c r="X88" s="72">
        <v>0</v>
      </c>
      <c r="Y88" s="72">
        <v>0</v>
      </c>
      <c r="Z88" s="72">
        <v>0</v>
      </c>
      <c r="AA88" s="72">
        <v>0</v>
      </c>
      <c r="AB88" s="72">
        <v>0</v>
      </c>
      <c r="AC88" s="72">
        <v>0</v>
      </c>
      <c r="AD88" s="72">
        <v>0</v>
      </c>
      <c r="AE88" s="72">
        <v>0</v>
      </c>
      <c r="AF88" s="72">
        <v>0</v>
      </c>
      <c r="AG88" s="280">
        <v>0</v>
      </c>
    </row>
    <row r="89" spans="1:33" s="108" customFormat="1">
      <c r="A89" s="322" t="s">
        <v>4166</v>
      </c>
      <c r="B89" s="131">
        <v>2030247000</v>
      </c>
      <c r="C89" s="383" t="s">
        <v>4189</v>
      </c>
      <c r="D89" s="166" t="s">
        <v>392</v>
      </c>
      <c r="E89" s="166" t="s">
        <v>392</v>
      </c>
      <c r="F89" s="166" t="s">
        <v>392</v>
      </c>
      <c r="G89" s="166" t="s">
        <v>392</v>
      </c>
      <c r="H89" s="166" t="s">
        <v>392</v>
      </c>
      <c r="I89" s="166" t="s">
        <v>392</v>
      </c>
      <c r="J89" s="166" t="s">
        <v>392</v>
      </c>
      <c r="K89" s="166" t="s">
        <v>392</v>
      </c>
      <c r="L89" s="166" t="s">
        <v>392</v>
      </c>
      <c r="M89" s="166" t="s">
        <v>392</v>
      </c>
      <c r="N89" s="166" t="s">
        <v>392</v>
      </c>
      <c r="O89" s="166" t="s">
        <v>392</v>
      </c>
      <c r="P89" s="166" t="s">
        <v>392</v>
      </c>
      <c r="Q89" s="166" t="s">
        <v>392</v>
      </c>
      <c r="R89" s="166" t="s">
        <v>392</v>
      </c>
      <c r="S89" s="72">
        <v>0</v>
      </c>
      <c r="T89" s="72">
        <v>0</v>
      </c>
      <c r="U89" s="72">
        <v>0</v>
      </c>
      <c r="V89" s="72">
        <v>0</v>
      </c>
      <c r="W89" s="72">
        <v>0</v>
      </c>
      <c r="X89" s="72">
        <v>0</v>
      </c>
      <c r="Y89" s="72">
        <v>0</v>
      </c>
      <c r="Z89" s="72">
        <v>0</v>
      </c>
      <c r="AA89" s="72">
        <v>0</v>
      </c>
      <c r="AB89" s="72">
        <v>0</v>
      </c>
      <c r="AC89" s="72">
        <v>0</v>
      </c>
      <c r="AD89" s="72">
        <v>0</v>
      </c>
      <c r="AE89" s="72">
        <v>0</v>
      </c>
      <c r="AF89" s="72">
        <v>0</v>
      </c>
      <c r="AG89" s="280">
        <v>0</v>
      </c>
    </row>
    <row r="90" spans="1:33" s="108" customFormat="1">
      <c r="A90" s="107" t="s">
        <v>4165</v>
      </c>
      <c r="B90" s="113">
        <v>2052108000</v>
      </c>
      <c r="C90" s="267" t="s">
        <v>4190</v>
      </c>
      <c r="D90" s="166" t="s">
        <v>392</v>
      </c>
      <c r="E90" s="166" t="s">
        <v>392</v>
      </c>
      <c r="F90" s="166" t="s">
        <v>392</v>
      </c>
      <c r="G90" s="166" t="s">
        <v>392</v>
      </c>
      <c r="H90" s="166" t="s">
        <v>392</v>
      </c>
      <c r="I90" s="166" t="s">
        <v>392</v>
      </c>
      <c r="J90" s="166" t="s">
        <v>392</v>
      </c>
      <c r="K90" s="166" t="s">
        <v>392</v>
      </c>
      <c r="L90" s="166" t="s">
        <v>392</v>
      </c>
      <c r="M90" s="166" t="s">
        <v>392</v>
      </c>
      <c r="N90" s="166" t="s">
        <v>392</v>
      </c>
      <c r="O90" s="166" t="s">
        <v>392</v>
      </c>
      <c r="P90" s="166" t="s">
        <v>392</v>
      </c>
      <c r="Q90" s="166" t="s">
        <v>392</v>
      </c>
      <c r="R90" s="166" t="s">
        <v>392</v>
      </c>
      <c r="S90" s="339">
        <v>534438</v>
      </c>
      <c r="T90" s="339">
        <v>565711</v>
      </c>
      <c r="U90" s="339">
        <v>517166</v>
      </c>
      <c r="V90" s="339">
        <v>534733</v>
      </c>
      <c r="W90" s="339">
        <v>437061</v>
      </c>
      <c r="X90" s="339">
        <v>337105</v>
      </c>
      <c r="Y90" s="339">
        <v>267918</v>
      </c>
      <c r="Z90" s="339">
        <v>189879</v>
      </c>
      <c r="AA90" s="339">
        <v>174122</v>
      </c>
      <c r="AB90" s="339">
        <v>123090</v>
      </c>
      <c r="AC90" s="339">
        <v>16757</v>
      </c>
      <c r="AD90" s="339">
        <v>16489</v>
      </c>
      <c r="AE90" s="339">
        <v>26177</v>
      </c>
      <c r="AF90" s="339">
        <v>70158</v>
      </c>
      <c r="AG90" s="619">
        <v>26178</v>
      </c>
    </row>
    <row r="91" spans="1:33" s="108" customFormat="1">
      <c r="A91" s="322" t="s">
        <v>4166</v>
      </c>
      <c r="B91" s="113">
        <v>2052108000</v>
      </c>
      <c r="C91" s="267" t="s">
        <v>4191</v>
      </c>
      <c r="D91" s="166" t="s">
        <v>392</v>
      </c>
      <c r="E91" s="166" t="s">
        <v>392</v>
      </c>
      <c r="F91" s="166" t="s">
        <v>392</v>
      </c>
      <c r="G91" s="166" t="s">
        <v>392</v>
      </c>
      <c r="H91" s="166" t="s">
        <v>392</v>
      </c>
      <c r="I91" s="166" t="s">
        <v>392</v>
      </c>
      <c r="J91" s="166" t="s">
        <v>392</v>
      </c>
      <c r="K91" s="166" t="s">
        <v>392</v>
      </c>
      <c r="L91" s="166" t="s">
        <v>392</v>
      </c>
      <c r="M91" s="166" t="s">
        <v>392</v>
      </c>
      <c r="N91" s="166" t="s">
        <v>392</v>
      </c>
      <c r="O91" s="166" t="s">
        <v>392</v>
      </c>
      <c r="P91" s="166" t="s">
        <v>392</v>
      </c>
      <c r="Q91" s="166" t="s">
        <v>392</v>
      </c>
      <c r="R91" s="166" t="s">
        <v>392</v>
      </c>
      <c r="S91" s="72">
        <v>0</v>
      </c>
      <c r="T91" s="72">
        <v>0</v>
      </c>
      <c r="U91" s="72">
        <v>0</v>
      </c>
      <c r="V91" s="72">
        <v>0</v>
      </c>
      <c r="W91" s="72">
        <v>0</v>
      </c>
      <c r="X91" s="72">
        <v>0</v>
      </c>
      <c r="Y91" s="72">
        <v>0</v>
      </c>
      <c r="Z91" s="72">
        <v>0</v>
      </c>
      <c r="AA91" s="72">
        <v>0</v>
      </c>
      <c r="AB91" s="72">
        <v>0</v>
      </c>
      <c r="AC91" s="72">
        <v>0</v>
      </c>
      <c r="AD91" s="72">
        <v>0</v>
      </c>
      <c r="AE91" s="72">
        <v>29612</v>
      </c>
      <c r="AF91" s="72">
        <v>0</v>
      </c>
      <c r="AG91" s="280">
        <v>0</v>
      </c>
    </row>
    <row r="92" spans="1:33" s="159" customFormat="1">
      <c r="A92" s="147" t="s">
        <v>331</v>
      </c>
      <c r="B92" s="147"/>
      <c r="C92" s="370"/>
      <c r="D92" s="147">
        <v>0</v>
      </c>
      <c r="E92" s="147">
        <v>0</v>
      </c>
      <c r="F92" s="147">
        <v>0</v>
      </c>
      <c r="G92" s="147">
        <v>0</v>
      </c>
      <c r="H92" s="147">
        <v>0</v>
      </c>
      <c r="I92" s="147">
        <v>0</v>
      </c>
      <c r="J92" s="147">
        <v>0</v>
      </c>
      <c r="K92" s="147">
        <v>0</v>
      </c>
      <c r="L92" s="147">
        <v>0</v>
      </c>
      <c r="M92" s="147">
        <v>0</v>
      </c>
      <c r="N92" s="147">
        <v>0</v>
      </c>
      <c r="O92" s="147">
        <v>0</v>
      </c>
      <c r="P92" s="147">
        <v>0</v>
      </c>
      <c r="Q92" s="147">
        <v>0</v>
      </c>
      <c r="R92" s="147">
        <v>0</v>
      </c>
      <c r="S92" s="353">
        <v>9.1003176000000005E-2</v>
      </c>
      <c r="T92" s="353">
        <v>0.106714355</v>
      </c>
      <c r="U92" s="353">
        <v>0.17517688100000001</v>
      </c>
      <c r="V92" s="353">
        <v>0.12255793</v>
      </c>
      <c r="W92" s="353">
        <v>0.10582114400000001</v>
      </c>
      <c r="X92" s="353">
        <v>0.12988783500000001</v>
      </c>
      <c r="Y92" s="353">
        <v>0.100916134</v>
      </c>
      <c r="Z92" s="353">
        <v>0.12926125299999999</v>
      </c>
      <c r="AA92" s="353">
        <v>9.2402683999999999E-2</v>
      </c>
      <c r="AB92" s="353">
        <v>0.103881162</v>
      </c>
      <c r="AC92" s="353">
        <v>0.11719930200000001</v>
      </c>
      <c r="AD92" s="353">
        <v>9.6779011999999998E-2</v>
      </c>
      <c r="AE92" s="353">
        <v>8.4641259999999996E-2</v>
      </c>
      <c r="AF92" s="353">
        <v>0.12098729499999999</v>
      </c>
      <c r="AG92" s="353">
        <v>0.126309106</v>
      </c>
    </row>
    <row r="93" spans="1:33" s="159" customFormat="1">
      <c r="A93" s="164" t="s">
        <v>414</v>
      </c>
      <c r="B93" s="326">
        <v>0.5</v>
      </c>
      <c r="C93" s="370"/>
      <c r="D93" s="147">
        <v>0</v>
      </c>
      <c r="E93" s="147">
        <v>0</v>
      </c>
      <c r="F93" s="147">
        <v>0</v>
      </c>
      <c r="G93" s="147">
        <v>0</v>
      </c>
      <c r="H93" s="147">
        <v>0</v>
      </c>
      <c r="I93" s="147">
        <v>0</v>
      </c>
      <c r="J93" s="147">
        <v>0</v>
      </c>
      <c r="K93" s="147">
        <v>0</v>
      </c>
      <c r="L93" s="147">
        <v>0</v>
      </c>
      <c r="M93" s="147">
        <v>0</v>
      </c>
      <c r="N93" s="147">
        <v>0</v>
      </c>
      <c r="O93" s="147">
        <v>0</v>
      </c>
      <c r="P93" s="147">
        <v>0</v>
      </c>
      <c r="Q93" s="147">
        <v>0</v>
      </c>
      <c r="R93" s="147">
        <v>0</v>
      </c>
      <c r="S93" s="353">
        <v>4.5501588000000003E-2</v>
      </c>
      <c r="T93" s="353">
        <v>5.3357177499999998E-2</v>
      </c>
      <c r="U93" s="353">
        <v>8.7588440500000003E-2</v>
      </c>
      <c r="V93" s="353">
        <v>6.1278964999999998E-2</v>
      </c>
      <c r="W93" s="353">
        <v>5.2910572000000003E-2</v>
      </c>
      <c r="X93" s="353">
        <v>6.4943917500000004E-2</v>
      </c>
      <c r="Y93" s="353">
        <v>5.0458067000000002E-2</v>
      </c>
      <c r="Z93" s="353">
        <v>6.4630626499999996E-2</v>
      </c>
      <c r="AA93" s="353">
        <v>4.6201341999999999E-2</v>
      </c>
      <c r="AB93" s="353">
        <v>5.1940581E-2</v>
      </c>
      <c r="AC93" s="353">
        <v>5.8599651000000003E-2</v>
      </c>
      <c r="AD93" s="353">
        <v>4.8389505999999999E-2</v>
      </c>
      <c r="AE93" s="353">
        <v>4.2320629999999998E-2</v>
      </c>
      <c r="AF93" s="353">
        <v>6.0493647499999997E-2</v>
      </c>
      <c r="AG93" s="353">
        <v>6.3154553000000002E-2</v>
      </c>
    </row>
    <row r="94" spans="1:33" s="101" customFormat="1" ht="18">
      <c r="A94" s="137" t="s">
        <v>338</v>
      </c>
      <c r="B94" s="138"/>
      <c r="C94" s="368"/>
      <c r="D94" s="139"/>
      <c r="E94" s="139"/>
      <c r="F94" s="139"/>
      <c r="G94" s="139"/>
      <c r="H94" s="139"/>
      <c r="I94" s="139"/>
      <c r="J94" s="139"/>
      <c r="K94" s="139"/>
      <c r="L94" s="139"/>
      <c r="M94" s="139"/>
      <c r="N94" s="139"/>
      <c r="O94" s="139"/>
      <c r="P94" s="139"/>
      <c r="Q94" s="139"/>
      <c r="R94" s="139"/>
      <c r="S94" s="332"/>
      <c r="T94" s="332"/>
      <c r="U94" s="332"/>
      <c r="V94" s="332"/>
      <c r="W94" s="332"/>
      <c r="X94" s="332"/>
      <c r="Y94" s="332"/>
      <c r="Z94" s="332"/>
      <c r="AA94" s="332"/>
      <c r="AB94" s="332"/>
      <c r="AC94" s="332"/>
      <c r="AD94" s="332"/>
      <c r="AE94" s="332"/>
      <c r="AF94" s="332"/>
      <c r="AG94" s="616"/>
    </row>
    <row r="95" spans="1:33" s="103" customFormat="1">
      <c r="A95" s="132" t="s">
        <v>4205</v>
      </c>
      <c r="C95" s="384"/>
      <c r="D95" s="133"/>
      <c r="E95" s="133"/>
      <c r="F95" s="133"/>
      <c r="G95" s="133"/>
      <c r="H95" s="133"/>
      <c r="I95" s="133"/>
      <c r="J95" s="133"/>
      <c r="K95" s="133"/>
      <c r="L95" s="133"/>
      <c r="M95" s="133"/>
      <c r="N95" s="133"/>
      <c r="O95" s="133"/>
      <c r="P95" s="133"/>
      <c r="Q95" s="133"/>
      <c r="R95" s="133"/>
      <c r="S95" s="354"/>
      <c r="T95" s="354"/>
      <c r="U95" s="354"/>
      <c r="V95" s="354"/>
      <c r="W95" s="354"/>
      <c r="X95" s="354"/>
      <c r="Y95" s="354"/>
      <c r="Z95" s="354"/>
      <c r="AA95" s="354"/>
      <c r="AB95" s="354"/>
      <c r="AC95" s="354"/>
      <c r="AD95" s="354"/>
      <c r="AE95" s="354"/>
      <c r="AF95" s="333"/>
      <c r="AG95" s="625"/>
    </row>
    <row r="96" spans="1:33" s="103" customFormat="1">
      <c r="A96" s="120" t="s">
        <v>4165</v>
      </c>
      <c r="B96" s="134">
        <v>1520110000</v>
      </c>
      <c r="C96" s="376" t="s">
        <v>4192</v>
      </c>
      <c r="D96" s="166" t="s">
        <v>392</v>
      </c>
      <c r="E96" s="166" t="s">
        <v>392</v>
      </c>
      <c r="F96" s="166" t="s">
        <v>392</v>
      </c>
      <c r="G96" s="166" t="s">
        <v>392</v>
      </c>
      <c r="H96" s="166" t="s">
        <v>392</v>
      </c>
      <c r="I96" s="166" t="s">
        <v>392</v>
      </c>
      <c r="J96" s="166" t="s">
        <v>392</v>
      </c>
      <c r="K96" s="166" t="s">
        <v>392</v>
      </c>
      <c r="L96" s="166" t="s">
        <v>392</v>
      </c>
      <c r="M96" s="166" t="s">
        <v>392</v>
      </c>
      <c r="N96" s="166" t="s">
        <v>392</v>
      </c>
      <c r="O96" s="166" t="s">
        <v>392</v>
      </c>
      <c r="P96" s="166" t="s">
        <v>392</v>
      </c>
      <c r="Q96" s="166" t="s">
        <v>392</v>
      </c>
      <c r="R96" s="166" t="s">
        <v>392</v>
      </c>
      <c r="S96" s="72">
        <v>677503</v>
      </c>
      <c r="T96" s="72">
        <v>707930</v>
      </c>
      <c r="U96" s="72">
        <v>617981</v>
      </c>
      <c r="V96" s="72">
        <v>592978</v>
      </c>
      <c r="W96" s="72">
        <v>659165</v>
      </c>
      <c r="X96" s="72">
        <v>868031</v>
      </c>
      <c r="Y96" s="72">
        <v>707381</v>
      </c>
      <c r="Z96" s="72">
        <v>694061</v>
      </c>
      <c r="AA96" s="72">
        <v>946993</v>
      </c>
      <c r="AB96" s="72">
        <v>899915</v>
      </c>
      <c r="AC96" s="72">
        <v>762032</v>
      </c>
      <c r="AD96" s="72">
        <v>881257</v>
      </c>
      <c r="AE96" s="72">
        <v>937957</v>
      </c>
      <c r="AF96" s="72">
        <v>1110227</v>
      </c>
      <c r="AG96" s="280">
        <v>1061735</v>
      </c>
    </row>
    <row r="97" spans="1:33" s="103" customFormat="1">
      <c r="A97" s="107" t="s">
        <v>4165</v>
      </c>
      <c r="B97" s="134">
        <v>1520123100</v>
      </c>
      <c r="C97" s="376" t="s">
        <v>4193</v>
      </c>
      <c r="D97" s="166" t="s">
        <v>392</v>
      </c>
      <c r="E97" s="166" t="s">
        <v>392</v>
      </c>
      <c r="F97" s="166" t="s">
        <v>392</v>
      </c>
      <c r="G97" s="166" t="s">
        <v>392</v>
      </c>
      <c r="H97" s="166" t="s">
        <v>392</v>
      </c>
      <c r="I97" s="166" t="s">
        <v>392</v>
      </c>
      <c r="J97" s="166" t="s">
        <v>392</v>
      </c>
      <c r="K97" s="166" t="s">
        <v>392</v>
      </c>
      <c r="L97" s="166" t="s">
        <v>392</v>
      </c>
      <c r="M97" s="166" t="s">
        <v>392</v>
      </c>
      <c r="N97" s="166" t="s">
        <v>392</v>
      </c>
      <c r="O97" s="166" t="s">
        <v>392</v>
      </c>
      <c r="P97" s="166" t="s">
        <v>392</v>
      </c>
      <c r="Q97" s="166" t="s">
        <v>392</v>
      </c>
      <c r="R97" s="166" t="s">
        <v>392</v>
      </c>
      <c r="S97" s="72">
        <v>0</v>
      </c>
      <c r="T97" s="72">
        <v>0</v>
      </c>
      <c r="U97" s="72">
        <v>0</v>
      </c>
      <c r="V97" s="72">
        <v>0</v>
      </c>
      <c r="W97" s="72">
        <v>0</v>
      </c>
      <c r="X97" s="72">
        <v>0</v>
      </c>
      <c r="Y97" s="72">
        <v>72</v>
      </c>
      <c r="Z97" s="72">
        <v>0</v>
      </c>
      <c r="AA97" s="72">
        <v>0</v>
      </c>
      <c r="AB97" s="72">
        <v>0</v>
      </c>
      <c r="AC97" s="72">
        <v>0</v>
      </c>
      <c r="AD97" s="72">
        <v>0</v>
      </c>
      <c r="AE97" s="72">
        <v>0</v>
      </c>
      <c r="AF97" s="72">
        <v>0</v>
      </c>
      <c r="AG97" s="280">
        <v>0</v>
      </c>
    </row>
    <row r="98" spans="1:33" s="103" customFormat="1">
      <c r="A98" s="107" t="s">
        <v>4165</v>
      </c>
      <c r="B98" s="134">
        <v>1520123700</v>
      </c>
      <c r="C98" s="376" t="s">
        <v>4194</v>
      </c>
      <c r="D98" s="166" t="s">
        <v>392</v>
      </c>
      <c r="E98" s="166" t="s">
        <v>392</v>
      </c>
      <c r="F98" s="166" t="s">
        <v>392</v>
      </c>
      <c r="G98" s="166" t="s">
        <v>392</v>
      </c>
      <c r="H98" s="166" t="s">
        <v>392</v>
      </c>
      <c r="I98" s="166" t="s">
        <v>392</v>
      </c>
      <c r="J98" s="166" t="s">
        <v>392</v>
      </c>
      <c r="K98" s="166" t="s">
        <v>392</v>
      </c>
      <c r="L98" s="166" t="s">
        <v>392</v>
      </c>
      <c r="M98" s="166" t="s">
        <v>392</v>
      </c>
      <c r="N98" s="166" t="s">
        <v>392</v>
      </c>
      <c r="O98" s="166" t="s">
        <v>392</v>
      </c>
      <c r="P98" s="166" t="s">
        <v>392</v>
      </c>
      <c r="Q98" s="166" t="s">
        <v>392</v>
      </c>
      <c r="R98" s="166" t="s">
        <v>392</v>
      </c>
      <c r="S98" s="72">
        <v>0</v>
      </c>
      <c r="T98" s="72">
        <v>0</v>
      </c>
      <c r="U98" s="72">
        <v>600</v>
      </c>
      <c r="V98" s="72">
        <v>0</v>
      </c>
      <c r="W98" s="72">
        <v>0</v>
      </c>
      <c r="X98" s="72">
        <v>0</v>
      </c>
      <c r="Y98" s="72">
        <v>0</v>
      </c>
      <c r="Z98" s="72">
        <v>0</v>
      </c>
      <c r="AA98" s="72">
        <v>0</v>
      </c>
      <c r="AB98" s="72">
        <v>0</v>
      </c>
      <c r="AC98" s="72">
        <v>0</v>
      </c>
      <c r="AD98" s="72">
        <v>0</v>
      </c>
      <c r="AE98" s="72">
        <v>633</v>
      </c>
      <c r="AF98" s="72">
        <v>11</v>
      </c>
      <c r="AG98" s="280">
        <v>0</v>
      </c>
    </row>
    <row r="99" spans="1:33" s="103" customFormat="1">
      <c r="A99" s="107" t="s">
        <v>4165</v>
      </c>
      <c r="B99" s="134">
        <v>1520135100</v>
      </c>
      <c r="C99" s="376" t="s">
        <v>4195</v>
      </c>
      <c r="D99" s="166" t="s">
        <v>392</v>
      </c>
      <c r="E99" s="166" t="s">
        <v>392</v>
      </c>
      <c r="F99" s="166" t="s">
        <v>392</v>
      </c>
      <c r="G99" s="166" t="s">
        <v>392</v>
      </c>
      <c r="H99" s="166" t="s">
        <v>392</v>
      </c>
      <c r="I99" s="166" t="s">
        <v>392</v>
      </c>
      <c r="J99" s="166" t="s">
        <v>392</v>
      </c>
      <c r="K99" s="166" t="s">
        <v>392</v>
      </c>
      <c r="L99" s="166" t="s">
        <v>392</v>
      </c>
      <c r="M99" s="166" t="s">
        <v>392</v>
      </c>
      <c r="N99" s="166" t="s">
        <v>392</v>
      </c>
      <c r="O99" s="166" t="s">
        <v>392</v>
      </c>
      <c r="P99" s="166" t="s">
        <v>392</v>
      </c>
      <c r="Q99" s="166" t="s">
        <v>392</v>
      </c>
      <c r="R99" s="166" t="s">
        <v>392</v>
      </c>
      <c r="S99" s="72">
        <v>190202</v>
      </c>
      <c r="T99" s="72">
        <v>157059</v>
      </c>
      <c r="U99" s="72">
        <v>157051</v>
      </c>
      <c r="V99" s="72">
        <v>124194</v>
      </c>
      <c r="W99" s="72">
        <v>66258</v>
      </c>
      <c r="X99" s="72">
        <v>72344</v>
      </c>
      <c r="Y99" s="72">
        <v>73813</v>
      </c>
      <c r="Z99" s="72">
        <v>76525</v>
      </c>
      <c r="AA99" s="72">
        <v>77534</v>
      </c>
      <c r="AB99" s="72">
        <v>70462</v>
      </c>
      <c r="AC99" s="72">
        <v>65395</v>
      </c>
      <c r="AD99" s="72">
        <v>57157</v>
      </c>
      <c r="AE99" s="72">
        <v>47338</v>
      </c>
      <c r="AF99" s="72">
        <v>43361</v>
      </c>
      <c r="AG99" s="280">
        <v>41669</v>
      </c>
    </row>
    <row r="100" spans="1:33" s="103" customFormat="1">
      <c r="A100" s="107" t="s">
        <v>4165</v>
      </c>
      <c r="B100" s="134">
        <v>1520135200</v>
      </c>
      <c r="C100" s="376" t="s">
        <v>4196</v>
      </c>
      <c r="D100" s="166" t="s">
        <v>392</v>
      </c>
      <c r="E100" s="166" t="s">
        <v>392</v>
      </c>
      <c r="F100" s="166" t="s">
        <v>392</v>
      </c>
      <c r="G100" s="166" t="s">
        <v>392</v>
      </c>
      <c r="H100" s="166" t="s">
        <v>392</v>
      </c>
      <c r="I100" s="166" t="s">
        <v>392</v>
      </c>
      <c r="J100" s="166" t="s">
        <v>392</v>
      </c>
      <c r="K100" s="166" t="s">
        <v>392</v>
      </c>
      <c r="L100" s="166" t="s">
        <v>392</v>
      </c>
      <c r="M100" s="166" t="s">
        <v>392</v>
      </c>
      <c r="N100" s="166" t="s">
        <v>392</v>
      </c>
      <c r="O100" s="166" t="s">
        <v>392</v>
      </c>
      <c r="P100" s="166" t="s">
        <v>392</v>
      </c>
      <c r="Q100" s="166" t="s">
        <v>392</v>
      </c>
      <c r="R100" s="166" t="s">
        <v>392</v>
      </c>
      <c r="S100" s="72">
        <v>82924</v>
      </c>
      <c r="T100" s="72">
        <v>62537</v>
      </c>
      <c r="U100" s="72">
        <v>69957</v>
      </c>
      <c r="V100" s="72">
        <v>70025</v>
      </c>
      <c r="W100" s="72">
        <v>51614</v>
      </c>
      <c r="X100" s="72">
        <v>56149</v>
      </c>
      <c r="Y100" s="72">
        <v>68293</v>
      </c>
      <c r="Z100" s="72">
        <v>63418</v>
      </c>
      <c r="AA100" s="72">
        <v>67742</v>
      </c>
      <c r="AB100" s="72">
        <v>83023</v>
      </c>
      <c r="AC100" s="72">
        <v>66151</v>
      </c>
      <c r="AD100" s="72">
        <v>62829</v>
      </c>
      <c r="AE100" s="72">
        <v>62093</v>
      </c>
      <c r="AF100" s="72">
        <v>62410</v>
      </c>
      <c r="AG100" s="280">
        <v>70965</v>
      </c>
    </row>
    <row r="101" spans="1:33" s="103" customFormat="1">
      <c r="A101" s="107" t="s">
        <v>4165</v>
      </c>
      <c r="B101" s="134">
        <v>1520135300</v>
      </c>
      <c r="C101" s="376" t="s">
        <v>4197</v>
      </c>
      <c r="D101" s="166" t="s">
        <v>392</v>
      </c>
      <c r="E101" s="166" t="s">
        <v>392</v>
      </c>
      <c r="F101" s="166" t="s">
        <v>392</v>
      </c>
      <c r="G101" s="166" t="s">
        <v>392</v>
      </c>
      <c r="H101" s="166" t="s">
        <v>392</v>
      </c>
      <c r="I101" s="166" t="s">
        <v>392</v>
      </c>
      <c r="J101" s="166" t="s">
        <v>392</v>
      </c>
      <c r="K101" s="166" t="s">
        <v>392</v>
      </c>
      <c r="L101" s="166" t="s">
        <v>392</v>
      </c>
      <c r="M101" s="166" t="s">
        <v>392</v>
      </c>
      <c r="N101" s="166" t="s">
        <v>392</v>
      </c>
      <c r="O101" s="166" t="s">
        <v>392</v>
      </c>
      <c r="P101" s="166" t="s">
        <v>392</v>
      </c>
      <c r="Q101" s="166" t="s">
        <v>392</v>
      </c>
      <c r="R101" s="166" t="s">
        <v>392</v>
      </c>
      <c r="S101" s="72">
        <v>25519</v>
      </c>
      <c r="T101" s="72">
        <v>30064</v>
      </c>
      <c r="U101" s="72">
        <v>43701</v>
      </c>
      <c r="V101" s="72">
        <v>27141</v>
      </c>
      <c r="W101" s="72">
        <v>24125</v>
      </c>
      <c r="X101" s="72">
        <v>26068</v>
      </c>
      <c r="Y101" s="72">
        <v>30196</v>
      </c>
      <c r="Z101" s="72">
        <v>29353</v>
      </c>
      <c r="AA101" s="72">
        <v>50961</v>
      </c>
      <c r="AB101" s="72">
        <v>51599</v>
      </c>
      <c r="AC101" s="72">
        <v>38523</v>
      </c>
      <c r="AD101" s="72">
        <v>44452</v>
      </c>
      <c r="AE101" s="72">
        <v>53656</v>
      </c>
      <c r="AF101" s="72">
        <v>44051</v>
      </c>
      <c r="AG101" s="280">
        <v>30835</v>
      </c>
    </row>
    <row r="102" spans="1:33" s="103" customFormat="1">
      <c r="A102" s="107" t="s">
        <v>4165</v>
      </c>
      <c r="B102" s="134">
        <v>1520137000</v>
      </c>
      <c r="C102" s="376" t="s">
        <v>4194</v>
      </c>
      <c r="D102" s="166" t="s">
        <v>392</v>
      </c>
      <c r="E102" s="166" t="s">
        <v>392</v>
      </c>
      <c r="F102" s="166" t="s">
        <v>392</v>
      </c>
      <c r="G102" s="166" t="s">
        <v>392</v>
      </c>
      <c r="H102" s="166" t="s">
        <v>392</v>
      </c>
      <c r="I102" s="166" t="s">
        <v>392</v>
      </c>
      <c r="J102" s="166" t="s">
        <v>392</v>
      </c>
      <c r="K102" s="166" t="s">
        <v>392</v>
      </c>
      <c r="L102" s="166" t="s">
        <v>392</v>
      </c>
      <c r="M102" s="166" t="s">
        <v>392</v>
      </c>
      <c r="N102" s="166" t="s">
        <v>392</v>
      </c>
      <c r="O102" s="166" t="s">
        <v>392</v>
      </c>
      <c r="P102" s="166" t="s">
        <v>392</v>
      </c>
      <c r="Q102" s="166" t="s">
        <v>392</v>
      </c>
      <c r="R102" s="166" t="s">
        <v>392</v>
      </c>
      <c r="S102" s="72">
        <v>14280</v>
      </c>
      <c r="T102" s="72">
        <v>3428</v>
      </c>
      <c r="U102" s="72">
        <v>2590</v>
      </c>
      <c r="V102" s="72">
        <v>3582</v>
      </c>
      <c r="W102" s="72">
        <v>0</v>
      </c>
      <c r="X102" s="72">
        <v>0</v>
      </c>
      <c r="Y102" s="72">
        <v>0</v>
      </c>
      <c r="Z102" s="72">
        <v>0</v>
      </c>
      <c r="AA102" s="72">
        <v>0</v>
      </c>
      <c r="AB102" s="72">
        <v>0</v>
      </c>
      <c r="AC102" s="72">
        <v>0</v>
      </c>
      <c r="AD102" s="72">
        <v>0</v>
      </c>
      <c r="AE102" s="72">
        <v>0</v>
      </c>
      <c r="AF102" s="72">
        <v>0</v>
      </c>
      <c r="AG102" s="280">
        <v>0</v>
      </c>
    </row>
    <row r="103" spans="1:33" s="103" customFormat="1">
      <c r="A103" s="107" t="s">
        <v>4165</v>
      </c>
      <c r="B103" s="134">
        <v>1520144400</v>
      </c>
      <c r="C103" s="376" t="s">
        <v>4198</v>
      </c>
      <c r="D103" s="166" t="s">
        <v>392</v>
      </c>
      <c r="E103" s="166" t="s">
        <v>392</v>
      </c>
      <c r="F103" s="166" t="s">
        <v>392</v>
      </c>
      <c r="G103" s="166" t="s">
        <v>392</v>
      </c>
      <c r="H103" s="166" t="s">
        <v>392</v>
      </c>
      <c r="I103" s="166" t="s">
        <v>392</v>
      </c>
      <c r="J103" s="166" t="s">
        <v>392</v>
      </c>
      <c r="K103" s="166" t="s">
        <v>392</v>
      </c>
      <c r="L103" s="166" t="s">
        <v>392</v>
      </c>
      <c r="M103" s="166" t="s">
        <v>392</v>
      </c>
      <c r="N103" s="166" t="s">
        <v>392</v>
      </c>
      <c r="O103" s="166" t="s">
        <v>392</v>
      </c>
      <c r="P103" s="166" t="s">
        <v>392</v>
      </c>
      <c r="Q103" s="166" t="s">
        <v>392</v>
      </c>
      <c r="R103" s="166" t="s">
        <v>392</v>
      </c>
      <c r="S103" s="72">
        <v>11790</v>
      </c>
      <c r="T103" s="72">
        <v>15018</v>
      </c>
      <c r="U103" s="72">
        <v>21630</v>
      </c>
      <c r="V103" s="72">
        <v>23585</v>
      </c>
      <c r="W103" s="72">
        <v>17397</v>
      </c>
      <c r="X103" s="72">
        <v>4596</v>
      </c>
      <c r="Y103" s="72">
        <v>6245</v>
      </c>
      <c r="Z103" s="72">
        <v>6178</v>
      </c>
      <c r="AA103" s="72">
        <v>6518</v>
      </c>
      <c r="AB103" s="72">
        <v>6024</v>
      </c>
      <c r="AC103" s="72">
        <v>21797</v>
      </c>
      <c r="AD103" s="72">
        <v>44179</v>
      </c>
      <c r="AE103" s="72">
        <v>46059</v>
      </c>
      <c r="AF103" s="72">
        <v>30291</v>
      </c>
      <c r="AG103" s="280">
        <v>50691</v>
      </c>
    </row>
    <row r="104" spans="1:33" s="103" customFormat="1">
      <c r="A104" s="107" t="s">
        <v>4165</v>
      </c>
      <c r="B104" s="134">
        <v>1520144500</v>
      </c>
      <c r="C104" s="376" t="s">
        <v>4199</v>
      </c>
      <c r="D104" s="166" t="s">
        <v>392</v>
      </c>
      <c r="E104" s="166" t="s">
        <v>392</v>
      </c>
      <c r="F104" s="166" t="s">
        <v>392</v>
      </c>
      <c r="G104" s="166" t="s">
        <v>392</v>
      </c>
      <c r="H104" s="166" t="s">
        <v>392</v>
      </c>
      <c r="I104" s="166" t="s">
        <v>392</v>
      </c>
      <c r="J104" s="166" t="s">
        <v>392</v>
      </c>
      <c r="K104" s="166" t="s">
        <v>392</v>
      </c>
      <c r="L104" s="166" t="s">
        <v>392</v>
      </c>
      <c r="M104" s="166" t="s">
        <v>392</v>
      </c>
      <c r="N104" s="166" t="s">
        <v>392</v>
      </c>
      <c r="O104" s="166" t="s">
        <v>392</v>
      </c>
      <c r="P104" s="166" t="s">
        <v>392</v>
      </c>
      <c r="Q104" s="166" t="s">
        <v>392</v>
      </c>
      <c r="R104" s="166" t="s">
        <v>392</v>
      </c>
      <c r="S104" s="72">
        <v>0</v>
      </c>
      <c r="T104" s="72">
        <v>0</v>
      </c>
      <c r="U104" s="72">
        <v>0</v>
      </c>
      <c r="V104" s="72">
        <v>0</v>
      </c>
      <c r="W104" s="72">
        <v>0</v>
      </c>
      <c r="X104" s="72">
        <v>0</v>
      </c>
      <c r="Y104" s="72">
        <v>0</v>
      </c>
      <c r="Z104" s="72">
        <v>0</v>
      </c>
      <c r="AA104" s="72">
        <v>0</v>
      </c>
      <c r="AB104" s="72">
        <v>2850</v>
      </c>
      <c r="AC104" s="72">
        <v>2504</v>
      </c>
      <c r="AD104" s="72">
        <v>2157</v>
      </c>
      <c r="AE104" s="72">
        <v>1950</v>
      </c>
      <c r="AF104" s="72">
        <v>2362</v>
      </c>
      <c r="AG104" s="280">
        <v>1751</v>
      </c>
    </row>
    <row r="105" spans="1:33" s="103" customFormat="1">
      <c r="A105" s="107" t="s">
        <v>4165</v>
      </c>
      <c r="B105" s="134">
        <v>1520144600</v>
      </c>
      <c r="C105" s="376" t="s">
        <v>4200</v>
      </c>
      <c r="D105" s="166" t="s">
        <v>392</v>
      </c>
      <c r="E105" s="166" t="s">
        <v>392</v>
      </c>
      <c r="F105" s="166" t="s">
        <v>392</v>
      </c>
      <c r="G105" s="166" t="s">
        <v>392</v>
      </c>
      <c r="H105" s="166" t="s">
        <v>392</v>
      </c>
      <c r="I105" s="166" t="s">
        <v>392</v>
      </c>
      <c r="J105" s="166" t="s">
        <v>392</v>
      </c>
      <c r="K105" s="166" t="s">
        <v>392</v>
      </c>
      <c r="L105" s="166" t="s">
        <v>392</v>
      </c>
      <c r="M105" s="166" t="s">
        <v>392</v>
      </c>
      <c r="N105" s="166" t="s">
        <v>392</v>
      </c>
      <c r="O105" s="166" t="s">
        <v>392</v>
      </c>
      <c r="P105" s="166" t="s">
        <v>392</v>
      </c>
      <c r="Q105" s="166" t="s">
        <v>392</v>
      </c>
      <c r="R105" s="166" t="s">
        <v>392</v>
      </c>
      <c r="S105" s="72">
        <v>0</v>
      </c>
      <c r="T105" s="72">
        <v>0</v>
      </c>
      <c r="U105" s="72">
        <v>0</v>
      </c>
      <c r="V105" s="72">
        <v>0</v>
      </c>
      <c r="W105" s="72">
        <v>0</v>
      </c>
      <c r="X105" s="72">
        <v>0</v>
      </c>
      <c r="Y105" s="72">
        <v>0</v>
      </c>
      <c r="Z105" s="72">
        <v>0</v>
      </c>
      <c r="AA105" s="72">
        <v>0</v>
      </c>
      <c r="AB105" s="72">
        <v>2129</v>
      </c>
      <c r="AC105" s="72">
        <v>6618</v>
      </c>
      <c r="AD105" s="72">
        <v>6672</v>
      </c>
      <c r="AE105" s="72">
        <v>7689</v>
      </c>
      <c r="AF105" s="72">
        <v>7600</v>
      </c>
      <c r="AG105" s="280">
        <v>7003</v>
      </c>
    </row>
    <row r="106" spans="1:33" s="103" customFormat="1">
      <c r="A106" s="107" t="s">
        <v>4165</v>
      </c>
      <c r="B106" s="134">
        <v>1520290000</v>
      </c>
      <c r="C106" s="376" t="s">
        <v>4201</v>
      </c>
      <c r="D106" s="166" t="s">
        <v>392</v>
      </c>
      <c r="E106" s="166" t="s">
        <v>392</v>
      </c>
      <c r="F106" s="166" t="s">
        <v>392</v>
      </c>
      <c r="G106" s="166" t="s">
        <v>392</v>
      </c>
      <c r="H106" s="166" t="s">
        <v>392</v>
      </c>
      <c r="I106" s="166" t="s">
        <v>392</v>
      </c>
      <c r="J106" s="166" t="s">
        <v>392</v>
      </c>
      <c r="K106" s="166" t="s">
        <v>392</v>
      </c>
      <c r="L106" s="166" t="s">
        <v>392</v>
      </c>
      <c r="M106" s="166" t="s">
        <v>392</v>
      </c>
      <c r="N106" s="166" t="s">
        <v>392</v>
      </c>
      <c r="O106" s="166" t="s">
        <v>392</v>
      </c>
      <c r="P106" s="166" t="s">
        <v>392</v>
      </c>
      <c r="Q106" s="166" t="s">
        <v>392</v>
      </c>
      <c r="R106" s="166" t="s">
        <v>392</v>
      </c>
      <c r="S106" s="72">
        <v>4655</v>
      </c>
      <c r="T106" s="72">
        <v>14048</v>
      </c>
      <c r="U106" s="72">
        <v>9205</v>
      </c>
      <c r="V106" s="72">
        <v>5424</v>
      </c>
      <c r="W106" s="72">
        <v>587</v>
      </c>
      <c r="X106" s="72">
        <v>0</v>
      </c>
      <c r="Y106" s="72">
        <v>3</v>
      </c>
      <c r="Z106" s="72">
        <v>0</v>
      </c>
      <c r="AA106" s="72">
        <v>0</v>
      </c>
      <c r="AB106" s="72">
        <v>0</v>
      </c>
      <c r="AC106" s="72">
        <v>0</v>
      </c>
      <c r="AD106" s="72">
        <v>0</v>
      </c>
      <c r="AE106" s="72">
        <v>0</v>
      </c>
      <c r="AF106" s="72">
        <v>0</v>
      </c>
      <c r="AG106" s="280">
        <v>0</v>
      </c>
    </row>
    <row r="107" spans="1:33" s="103" customFormat="1">
      <c r="A107" s="107" t="s">
        <v>4165</v>
      </c>
      <c r="B107" s="134">
        <v>1520312000</v>
      </c>
      <c r="C107" s="376" t="s">
        <v>4202</v>
      </c>
      <c r="D107" s="166" t="s">
        <v>392</v>
      </c>
      <c r="E107" s="166" t="s">
        <v>392</v>
      </c>
      <c r="F107" s="166" t="s">
        <v>392</v>
      </c>
      <c r="G107" s="166" t="s">
        <v>392</v>
      </c>
      <c r="H107" s="166" t="s">
        <v>392</v>
      </c>
      <c r="I107" s="166" t="s">
        <v>392</v>
      </c>
      <c r="J107" s="166" t="s">
        <v>392</v>
      </c>
      <c r="K107" s="166" t="s">
        <v>392</v>
      </c>
      <c r="L107" s="166" t="s">
        <v>392</v>
      </c>
      <c r="M107" s="166" t="s">
        <v>392</v>
      </c>
      <c r="N107" s="166" t="s">
        <v>392</v>
      </c>
      <c r="O107" s="166" t="s">
        <v>392</v>
      </c>
      <c r="P107" s="166" t="s">
        <v>392</v>
      </c>
      <c r="Q107" s="166" t="s">
        <v>392</v>
      </c>
      <c r="R107" s="166" t="s">
        <v>392</v>
      </c>
      <c r="S107" s="72">
        <v>0</v>
      </c>
      <c r="T107" s="72">
        <v>0</v>
      </c>
      <c r="U107" s="72">
        <v>0</v>
      </c>
      <c r="V107" s="72">
        <v>0</v>
      </c>
      <c r="W107" s="72">
        <v>0</v>
      </c>
      <c r="X107" s="72">
        <v>0</v>
      </c>
      <c r="Y107" s="72">
        <v>0</v>
      </c>
      <c r="Z107" s="72">
        <v>0</v>
      </c>
      <c r="AA107" s="72">
        <v>0</v>
      </c>
      <c r="AB107" s="72">
        <v>10</v>
      </c>
      <c r="AC107" s="72">
        <v>0</v>
      </c>
      <c r="AD107" s="72">
        <v>0</v>
      </c>
      <c r="AE107" s="72">
        <v>0</v>
      </c>
      <c r="AF107" s="72">
        <v>0</v>
      </c>
      <c r="AG107" s="280">
        <v>0</v>
      </c>
    </row>
    <row r="108" spans="1:33" s="103" customFormat="1">
      <c r="A108" s="107" t="s">
        <v>4165</v>
      </c>
      <c r="B108" s="134">
        <v>1520315000</v>
      </c>
      <c r="C108" s="376" t="s">
        <v>4203</v>
      </c>
      <c r="D108" s="166" t="s">
        <v>392</v>
      </c>
      <c r="E108" s="166" t="s">
        <v>392</v>
      </c>
      <c r="F108" s="166" t="s">
        <v>392</v>
      </c>
      <c r="G108" s="166" t="s">
        <v>392</v>
      </c>
      <c r="H108" s="166" t="s">
        <v>392</v>
      </c>
      <c r="I108" s="166" t="s">
        <v>392</v>
      </c>
      <c r="J108" s="166" t="s">
        <v>392</v>
      </c>
      <c r="K108" s="166" t="s">
        <v>392</v>
      </c>
      <c r="L108" s="166" t="s">
        <v>392</v>
      </c>
      <c r="M108" s="166" t="s">
        <v>392</v>
      </c>
      <c r="N108" s="166" t="s">
        <v>392</v>
      </c>
      <c r="O108" s="166" t="s">
        <v>392</v>
      </c>
      <c r="P108" s="166" t="s">
        <v>392</v>
      </c>
      <c r="Q108" s="166" t="s">
        <v>392</v>
      </c>
      <c r="R108" s="166" t="s">
        <v>392</v>
      </c>
      <c r="S108" s="72">
        <v>91</v>
      </c>
      <c r="T108" s="72">
        <v>128</v>
      </c>
      <c r="U108" s="72">
        <v>52</v>
      </c>
      <c r="V108" s="72">
        <v>0</v>
      </c>
      <c r="W108" s="72">
        <v>0</v>
      </c>
      <c r="X108" s="72">
        <v>0</v>
      </c>
      <c r="Y108" s="72">
        <v>0</v>
      </c>
      <c r="Z108" s="72">
        <v>0</v>
      </c>
      <c r="AA108" s="72">
        <v>0</v>
      </c>
      <c r="AB108" s="72">
        <v>0</v>
      </c>
      <c r="AC108" s="72">
        <v>0</v>
      </c>
      <c r="AD108" s="72">
        <v>11345</v>
      </c>
      <c r="AE108" s="72">
        <v>12611</v>
      </c>
      <c r="AF108" s="72">
        <v>0</v>
      </c>
      <c r="AG108" s="280">
        <v>0</v>
      </c>
    </row>
    <row r="109" spans="1:33" s="103" customFormat="1">
      <c r="A109" s="107" t="s">
        <v>4165</v>
      </c>
      <c r="B109" s="134">
        <v>1520320000</v>
      </c>
      <c r="C109" s="376" t="s">
        <v>4204</v>
      </c>
      <c r="D109" s="166" t="s">
        <v>392</v>
      </c>
      <c r="E109" s="166" t="s">
        <v>392</v>
      </c>
      <c r="F109" s="166" t="s">
        <v>392</v>
      </c>
      <c r="G109" s="166" t="s">
        <v>392</v>
      </c>
      <c r="H109" s="166" t="s">
        <v>392</v>
      </c>
      <c r="I109" s="166" t="s">
        <v>392</v>
      </c>
      <c r="J109" s="166" t="s">
        <v>392</v>
      </c>
      <c r="K109" s="166" t="s">
        <v>392</v>
      </c>
      <c r="L109" s="166" t="s">
        <v>392</v>
      </c>
      <c r="M109" s="166" t="s">
        <v>392</v>
      </c>
      <c r="N109" s="166" t="s">
        <v>392</v>
      </c>
      <c r="O109" s="166" t="s">
        <v>392</v>
      </c>
      <c r="P109" s="166" t="s">
        <v>392</v>
      </c>
      <c r="Q109" s="166" t="s">
        <v>392</v>
      </c>
      <c r="R109" s="166" t="s">
        <v>392</v>
      </c>
      <c r="S109" s="72">
        <v>17601</v>
      </c>
      <c r="T109" s="72">
        <v>4723</v>
      </c>
      <c r="U109" s="72">
        <v>5036</v>
      </c>
      <c r="V109" s="72">
        <v>5127</v>
      </c>
      <c r="W109" s="72">
        <v>4912</v>
      </c>
      <c r="X109" s="72">
        <v>3406</v>
      </c>
      <c r="Y109" s="72">
        <v>5573</v>
      </c>
      <c r="Z109" s="72">
        <v>6221</v>
      </c>
      <c r="AA109" s="72">
        <v>0</v>
      </c>
      <c r="AB109" s="72">
        <v>0</v>
      </c>
      <c r="AC109" s="72">
        <v>0</v>
      </c>
      <c r="AD109" s="72">
        <v>0</v>
      </c>
      <c r="AE109" s="72">
        <v>0</v>
      </c>
      <c r="AF109" s="72">
        <v>100</v>
      </c>
      <c r="AG109" s="280">
        <v>0</v>
      </c>
    </row>
    <row r="110" spans="1:33" s="103" customFormat="1">
      <c r="A110" s="120" t="s">
        <v>4166</v>
      </c>
      <c r="B110" s="134">
        <v>1520110000</v>
      </c>
      <c r="C110" s="376" t="s">
        <v>4192</v>
      </c>
      <c r="D110" s="166" t="s">
        <v>392</v>
      </c>
      <c r="E110" s="166" t="s">
        <v>392</v>
      </c>
      <c r="F110" s="166" t="s">
        <v>392</v>
      </c>
      <c r="G110" s="166" t="s">
        <v>392</v>
      </c>
      <c r="H110" s="166" t="s">
        <v>392</v>
      </c>
      <c r="I110" s="166" t="s">
        <v>392</v>
      </c>
      <c r="J110" s="166" t="s">
        <v>392</v>
      </c>
      <c r="K110" s="166" t="s">
        <v>392</v>
      </c>
      <c r="L110" s="166" t="s">
        <v>392</v>
      </c>
      <c r="M110" s="166" t="s">
        <v>392</v>
      </c>
      <c r="N110" s="166" t="s">
        <v>392</v>
      </c>
      <c r="O110" s="166" t="s">
        <v>392</v>
      </c>
      <c r="P110" s="166" t="s">
        <v>392</v>
      </c>
      <c r="Q110" s="166" t="s">
        <v>392</v>
      </c>
      <c r="R110" s="166" t="s">
        <v>392</v>
      </c>
      <c r="S110" s="72">
        <v>0</v>
      </c>
      <c r="T110" s="72">
        <v>0</v>
      </c>
      <c r="U110" s="72">
        <v>0</v>
      </c>
      <c r="V110" s="72">
        <v>0</v>
      </c>
      <c r="W110" s="72">
        <v>0</v>
      </c>
      <c r="X110" s="72">
        <v>0</v>
      </c>
      <c r="Y110" s="72">
        <v>0</v>
      </c>
      <c r="Z110" s="72">
        <v>0</v>
      </c>
      <c r="AA110" s="72">
        <v>0</v>
      </c>
      <c r="AB110" s="72">
        <v>0</v>
      </c>
      <c r="AC110" s="72">
        <v>0</v>
      </c>
      <c r="AD110" s="72">
        <v>0</v>
      </c>
      <c r="AE110" s="72">
        <v>0</v>
      </c>
      <c r="AF110" s="72">
        <v>0</v>
      </c>
      <c r="AG110" s="280">
        <v>0</v>
      </c>
    </row>
    <row r="111" spans="1:33" s="103" customFormat="1">
      <c r="A111" s="322" t="s">
        <v>4166</v>
      </c>
      <c r="B111" s="134">
        <v>1520123100</v>
      </c>
      <c r="C111" s="376" t="s">
        <v>4193</v>
      </c>
      <c r="D111" s="166" t="s">
        <v>392</v>
      </c>
      <c r="E111" s="166" t="s">
        <v>392</v>
      </c>
      <c r="F111" s="166" t="s">
        <v>392</v>
      </c>
      <c r="G111" s="166" t="s">
        <v>392</v>
      </c>
      <c r="H111" s="166" t="s">
        <v>392</v>
      </c>
      <c r="I111" s="166" t="s">
        <v>392</v>
      </c>
      <c r="J111" s="166" t="s">
        <v>392</v>
      </c>
      <c r="K111" s="166" t="s">
        <v>392</v>
      </c>
      <c r="L111" s="166" t="s">
        <v>392</v>
      </c>
      <c r="M111" s="166" t="s">
        <v>392</v>
      </c>
      <c r="N111" s="166" t="s">
        <v>392</v>
      </c>
      <c r="O111" s="166" t="s">
        <v>392</v>
      </c>
      <c r="P111" s="166" t="s">
        <v>392</v>
      </c>
      <c r="Q111" s="166" t="s">
        <v>392</v>
      </c>
      <c r="R111" s="166" t="s">
        <v>392</v>
      </c>
      <c r="S111" s="72">
        <v>0</v>
      </c>
      <c r="T111" s="72">
        <v>0</v>
      </c>
      <c r="U111" s="72">
        <v>0</v>
      </c>
      <c r="V111" s="72">
        <v>0</v>
      </c>
      <c r="W111" s="72">
        <v>0</v>
      </c>
      <c r="X111" s="72">
        <v>0</v>
      </c>
      <c r="Y111" s="72">
        <v>0</v>
      </c>
      <c r="Z111" s="72">
        <v>0</v>
      </c>
      <c r="AA111" s="72">
        <v>0</v>
      </c>
      <c r="AB111" s="72">
        <v>0</v>
      </c>
      <c r="AC111" s="72">
        <v>0</v>
      </c>
      <c r="AD111" s="72">
        <v>0</v>
      </c>
      <c r="AE111" s="72">
        <v>0</v>
      </c>
      <c r="AF111" s="72">
        <v>0</v>
      </c>
      <c r="AG111" s="280">
        <v>0</v>
      </c>
    </row>
    <row r="112" spans="1:33" s="103" customFormat="1">
      <c r="A112" s="322" t="s">
        <v>4166</v>
      </c>
      <c r="B112" s="134">
        <v>1520123700</v>
      </c>
      <c r="C112" s="376" t="s">
        <v>4194</v>
      </c>
      <c r="D112" s="166" t="s">
        <v>392</v>
      </c>
      <c r="E112" s="166" t="s">
        <v>392</v>
      </c>
      <c r="F112" s="166" t="s">
        <v>392</v>
      </c>
      <c r="G112" s="166" t="s">
        <v>392</v>
      </c>
      <c r="H112" s="166" t="s">
        <v>392</v>
      </c>
      <c r="I112" s="166" t="s">
        <v>392</v>
      </c>
      <c r="J112" s="166" t="s">
        <v>392</v>
      </c>
      <c r="K112" s="166" t="s">
        <v>392</v>
      </c>
      <c r="L112" s="166" t="s">
        <v>392</v>
      </c>
      <c r="M112" s="166" t="s">
        <v>392</v>
      </c>
      <c r="N112" s="166" t="s">
        <v>392</v>
      </c>
      <c r="O112" s="166" t="s">
        <v>392</v>
      </c>
      <c r="P112" s="166" t="s">
        <v>392</v>
      </c>
      <c r="Q112" s="166" t="s">
        <v>392</v>
      </c>
      <c r="R112" s="166" t="s">
        <v>392</v>
      </c>
      <c r="S112" s="72">
        <v>65</v>
      </c>
      <c r="T112" s="72">
        <v>0</v>
      </c>
      <c r="U112" s="72">
        <v>0</v>
      </c>
      <c r="V112" s="72">
        <v>500</v>
      </c>
      <c r="W112" s="72">
        <v>0</v>
      </c>
      <c r="X112" s="72">
        <v>607</v>
      </c>
      <c r="Y112" s="72">
        <v>0</v>
      </c>
      <c r="Z112" s="72">
        <v>0</v>
      </c>
      <c r="AA112" s="72">
        <v>0</v>
      </c>
      <c r="AB112" s="72">
        <v>0</v>
      </c>
      <c r="AC112" s="72">
        <v>0</v>
      </c>
      <c r="AD112" s="72">
        <v>0</v>
      </c>
      <c r="AE112" s="72">
        <v>0</v>
      </c>
      <c r="AF112" s="72">
        <v>0</v>
      </c>
      <c r="AG112" s="280">
        <v>0</v>
      </c>
    </row>
    <row r="113" spans="1:33" s="103" customFormat="1">
      <c r="A113" s="322" t="s">
        <v>4166</v>
      </c>
      <c r="B113" s="134">
        <v>1520135100</v>
      </c>
      <c r="C113" s="376" t="s">
        <v>4195</v>
      </c>
      <c r="D113" s="166" t="s">
        <v>392</v>
      </c>
      <c r="E113" s="166" t="s">
        <v>392</v>
      </c>
      <c r="F113" s="166" t="s">
        <v>392</v>
      </c>
      <c r="G113" s="166" t="s">
        <v>392</v>
      </c>
      <c r="H113" s="166" t="s">
        <v>392</v>
      </c>
      <c r="I113" s="166" t="s">
        <v>392</v>
      </c>
      <c r="J113" s="166" t="s">
        <v>392</v>
      </c>
      <c r="K113" s="166" t="s">
        <v>392</v>
      </c>
      <c r="L113" s="166" t="s">
        <v>392</v>
      </c>
      <c r="M113" s="166" t="s">
        <v>392</v>
      </c>
      <c r="N113" s="166" t="s">
        <v>392</v>
      </c>
      <c r="O113" s="166" t="s">
        <v>392</v>
      </c>
      <c r="P113" s="166" t="s">
        <v>392</v>
      </c>
      <c r="Q113" s="166" t="s">
        <v>392</v>
      </c>
      <c r="R113" s="166" t="s">
        <v>392</v>
      </c>
      <c r="S113" s="72">
        <v>23406</v>
      </c>
      <c r="T113" s="72">
        <v>2508</v>
      </c>
      <c r="U113" s="72">
        <v>3090</v>
      </c>
      <c r="V113" s="72">
        <v>2500</v>
      </c>
      <c r="W113" s="72">
        <v>0</v>
      </c>
      <c r="X113" s="72">
        <v>0</v>
      </c>
      <c r="Y113" s="72">
        <v>0</v>
      </c>
      <c r="Z113" s="72">
        <v>0</v>
      </c>
      <c r="AA113" s="72">
        <v>0</v>
      </c>
      <c r="AB113" s="72">
        <v>0</v>
      </c>
      <c r="AC113" s="72">
        <v>0</v>
      </c>
      <c r="AD113" s="72">
        <v>0</v>
      </c>
      <c r="AE113" s="72">
        <v>0</v>
      </c>
      <c r="AF113" s="72">
        <v>0</v>
      </c>
      <c r="AG113" s="280">
        <v>0</v>
      </c>
    </row>
    <row r="114" spans="1:33" s="103" customFormat="1">
      <c r="A114" s="322" t="s">
        <v>4166</v>
      </c>
      <c r="B114" s="134">
        <v>1520135200</v>
      </c>
      <c r="C114" s="376" t="s">
        <v>4196</v>
      </c>
      <c r="D114" s="166" t="s">
        <v>392</v>
      </c>
      <c r="E114" s="166" t="s">
        <v>392</v>
      </c>
      <c r="F114" s="166" t="s">
        <v>392</v>
      </c>
      <c r="G114" s="166" t="s">
        <v>392</v>
      </c>
      <c r="H114" s="166" t="s">
        <v>392</v>
      </c>
      <c r="I114" s="166" t="s">
        <v>392</v>
      </c>
      <c r="J114" s="166" t="s">
        <v>392</v>
      </c>
      <c r="K114" s="166" t="s">
        <v>392</v>
      </c>
      <c r="L114" s="166" t="s">
        <v>392</v>
      </c>
      <c r="M114" s="166" t="s">
        <v>392</v>
      </c>
      <c r="N114" s="166" t="s">
        <v>392</v>
      </c>
      <c r="O114" s="166" t="s">
        <v>392</v>
      </c>
      <c r="P114" s="166" t="s">
        <v>392</v>
      </c>
      <c r="Q114" s="166" t="s">
        <v>392</v>
      </c>
      <c r="R114" s="166" t="s">
        <v>392</v>
      </c>
      <c r="S114" s="72">
        <v>0</v>
      </c>
      <c r="T114" s="72">
        <v>0</v>
      </c>
      <c r="U114" s="72">
        <v>0</v>
      </c>
      <c r="V114" s="72">
        <v>0</v>
      </c>
      <c r="W114" s="72">
        <v>0</v>
      </c>
      <c r="X114" s="72">
        <v>0</v>
      </c>
      <c r="Y114" s="72">
        <v>0</v>
      </c>
      <c r="Z114" s="72">
        <v>0</v>
      </c>
      <c r="AA114" s="72">
        <v>0</v>
      </c>
      <c r="AB114" s="72">
        <v>0</v>
      </c>
      <c r="AC114" s="72">
        <v>0</v>
      </c>
      <c r="AD114" s="72">
        <v>0</v>
      </c>
      <c r="AE114" s="72">
        <v>0</v>
      </c>
      <c r="AF114" s="72">
        <v>0</v>
      </c>
      <c r="AG114" s="280">
        <v>0</v>
      </c>
    </row>
    <row r="115" spans="1:33" s="103" customFormat="1">
      <c r="A115" s="322" t="s">
        <v>4166</v>
      </c>
      <c r="B115" s="134">
        <v>1520135300</v>
      </c>
      <c r="C115" s="376" t="s">
        <v>4197</v>
      </c>
      <c r="D115" s="166" t="s">
        <v>392</v>
      </c>
      <c r="E115" s="166" t="s">
        <v>392</v>
      </c>
      <c r="F115" s="166" t="s">
        <v>392</v>
      </c>
      <c r="G115" s="166" t="s">
        <v>392</v>
      </c>
      <c r="H115" s="166" t="s">
        <v>392</v>
      </c>
      <c r="I115" s="166" t="s">
        <v>392</v>
      </c>
      <c r="J115" s="166" t="s">
        <v>392</v>
      </c>
      <c r="K115" s="166" t="s">
        <v>392</v>
      </c>
      <c r="L115" s="166" t="s">
        <v>392</v>
      </c>
      <c r="M115" s="166" t="s">
        <v>392</v>
      </c>
      <c r="N115" s="166" t="s">
        <v>392</v>
      </c>
      <c r="O115" s="166" t="s">
        <v>392</v>
      </c>
      <c r="P115" s="166" t="s">
        <v>392</v>
      </c>
      <c r="Q115" s="166" t="s">
        <v>392</v>
      </c>
      <c r="R115" s="166" t="s">
        <v>392</v>
      </c>
      <c r="S115" s="72">
        <v>0</v>
      </c>
      <c r="T115" s="72">
        <v>0</v>
      </c>
      <c r="U115" s="72">
        <v>0</v>
      </c>
      <c r="V115" s="72">
        <v>0</v>
      </c>
      <c r="W115" s="72">
        <v>0</v>
      </c>
      <c r="X115" s="72">
        <v>0</v>
      </c>
      <c r="Y115" s="72">
        <v>0</v>
      </c>
      <c r="Z115" s="72">
        <v>0</v>
      </c>
      <c r="AA115" s="72">
        <v>0</v>
      </c>
      <c r="AB115" s="72">
        <v>0</v>
      </c>
      <c r="AC115" s="72">
        <v>0</v>
      </c>
      <c r="AD115" s="72">
        <v>0</v>
      </c>
      <c r="AE115" s="72">
        <v>0</v>
      </c>
      <c r="AF115" s="72">
        <v>0</v>
      </c>
      <c r="AG115" s="280">
        <v>0</v>
      </c>
    </row>
    <row r="116" spans="1:33" s="103" customFormat="1">
      <c r="A116" s="322" t="s">
        <v>4166</v>
      </c>
      <c r="B116" s="134">
        <v>1520137000</v>
      </c>
      <c r="C116" s="376" t="s">
        <v>4194</v>
      </c>
      <c r="D116" s="166" t="s">
        <v>392</v>
      </c>
      <c r="E116" s="166" t="s">
        <v>392</v>
      </c>
      <c r="F116" s="166" t="s">
        <v>392</v>
      </c>
      <c r="G116" s="166" t="s">
        <v>392</v>
      </c>
      <c r="H116" s="166" t="s">
        <v>392</v>
      </c>
      <c r="I116" s="166" t="s">
        <v>392</v>
      </c>
      <c r="J116" s="166" t="s">
        <v>392</v>
      </c>
      <c r="K116" s="166" t="s">
        <v>392</v>
      </c>
      <c r="L116" s="166" t="s">
        <v>392</v>
      </c>
      <c r="M116" s="166" t="s">
        <v>392</v>
      </c>
      <c r="N116" s="166" t="s">
        <v>392</v>
      </c>
      <c r="O116" s="166" t="s">
        <v>392</v>
      </c>
      <c r="P116" s="166" t="s">
        <v>392</v>
      </c>
      <c r="Q116" s="166" t="s">
        <v>392</v>
      </c>
      <c r="R116" s="166" t="s">
        <v>392</v>
      </c>
      <c r="S116" s="72">
        <v>3178</v>
      </c>
      <c r="T116" s="72">
        <v>1954</v>
      </c>
      <c r="U116" s="72">
        <v>0</v>
      </c>
      <c r="V116" s="72">
        <v>0</v>
      </c>
      <c r="W116" s="72">
        <v>0</v>
      </c>
      <c r="X116" s="72">
        <v>0</v>
      </c>
      <c r="Y116" s="72">
        <v>0</v>
      </c>
      <c r="Z116" s="72">
        <v>0</v>
      </c>
      <c r="AA116" s="72">
        <v>0</v>
      </c>
      <c r="AB116" s="72">
        <v>0</v>
      </c>
      <c r="AC116" s="72">
        <v>0</v>
      </c>
      <c r="AD116" s="72">
        <v>0</v>
      </c>
      <c r="AE116" s="72">
        <v>0</v>
      </c>
      <c r="AF116" s="72">
        <v>0</v>
      </c>
      <c r="AG116" s="280">
        <v>0</v>
      </c>
    </row>
    <row r="117" spans="1:33" s="103" customFormat="1">
      <c r="A117" s="322" t="s">
        <v>4166</v>
      </c>
      <c r="B117" s="134">
        <v>1520144400</v>
      </c>
      <c r="C117" s="376" t="s">
        <v>4198</v>
      </c>
      <c r="D117" s="166" t="s">
        <v>392</v>
      </c>
      <c r="E117" s="166" t="s">
        <v>392</v>
      </c>
      <c r="F117" s="166" t="s">
        <v>392</v>
      </c>
      <c r="G117" s="166" t="s">
        <v>392</v>
      </c>
      <c r="H117" s="166" t="s">
        <v>392</v>
      </c>
      <c r="I117" s="166" t="s">
        <v>392</v>
      </c>
      <c r="J117" s="166" t="s">
        <v>392</v>
      </c>
      <c r="K117" s="166" t="s">
        <v>392</v>
      </c>
      <c r="L117" s="166" t="s">
        <v>392</v>
      </c>
      <c r="M117" s="166" t="s">
        <v>392</v>
      </c>
      <c r="N117" s="166" t="s">
        <v>392</v>
      </c>
      <c r="O117" s="166" t="s">
        <v>392</v>
      </c>
      <c r="P117" s="166" t="s">
        <v>392</v>
      </c>
      <c r="Q117" s="166" t="s">
        <v>392</v>
      </c>
      <c r="R117" s="166" t="s">
        <v>392</v>
      </c>
      <c r="S117" s="72">
        <v>20805</v>
      </c>
      <c r="T117" s="72">
        <v>6386</v>
      </c>
      <c r="U117" s="72">
        <v>7687</v>
      </c>
      <c r="V117" s="72">
        <v>4796</v>
      </c>
      <c r="W117" s="72">
        <v>3062</v>
      </c>
      <c r="X117" s="72">
        <v>580</v>
      </c>
      <c r="Y117" s="72">
        <v>1161</v>
      </c>
      <c r="Z117" s="72">
        <v>432</v>
      </c>
      <c r="AA117" s="72">
        <v>344</v>
      </c>
      <c r="AB117" s="72">
        <v>654</v>
      </c>
      <c r="AC117" s="72">
        <v>258</v>
      </c>
      <c r="AD117" s="72">
        <v>0</v>
      </c>
      <c r="AE117" s="72">
        <v>0</v>
      </c>
      <c r="AF117" s="72">
        <v>0</v>
      </c>
      <c r="AG117" s="280">
        <v>0</v>
      </c>
    </row>
    <row r="118" spans="1:33" s="103" customFormat="1">
      <c r="A118" s="322" t="s">
        <v>4166</v>
      </c>
      <c r="B118" s="134">
        <v>1520144500</v>
      </c>
      <c r="C118" s="376" t="s">
        <v>4199</v>
      </c>
      <c r="D118" s="166" t="s">
        <v>392</v>
      </c>
      <c r="E118" s="166" t="s">
        <v>392</v>
      </c>
      <c r="F118" s="166" t="s">
        <v>392</v>
      </c>
      <c r="G118" s="166" t="s">
        <v>392</v>
      </c>
      <c r="H118" s="166" t="s">
        <v>392</v>
      </c>
      <c r="I118" s="166" t="s">
        <v>392</v>
      </c>
      <c r="J118" s="166" t="s">
        <v>392</v>
      </c>
      <c r="K118" s="166" t="s">
        <v>392</v>
      </c>
      <c r="L118" s="166" t="s">
        <v>392</v>
      </c>
      <c r="M118" s="166" t="s">
        <v>392</v>
      </c>
      <c r="N118" s="166" t="s">
        <v>392</v>
      </c>
      <c r="O118" s="166" t="s">
        <v>392</v>
      </c>
      <c r="P118" s="166" t="s">
        <v>392</v>
      </c>
      <c r="Q118" s="166" t="s">
        <v>392</v>
      </c>
      <c r="R118" s="166" t="s">
        <v>392</v>
      </c>
      <c r="S118" s="72">
        <v>0</v>
      </c>
      <c r="T118" s="72">
        <v>0</v>
      </c>
      <c r="U118" s="72">
        <v>0</v>
      </c>
      <c r="V118" s="72">
        <v>0</v>
      </c>
      <c r="W118" s="72">
        <v>0</v>
      </c>
      <c r="X118" s="72">
        <v>0</v>
      </c>
      <c r="Y118" s="72">
        <v>0</v>
      </c>
      <c r="Z118" s="72">
        <v>0</v>
      </c>
      <c r="AA118" s="72">
        <v>0</v>
      </c>
      <c r="AB118" s="72">
        <v>0</v>
      </c>
      <c r="AC118" s="72">
        <v>0</v>
      </c>
      <c r="AD118" s="72">
        <v>0</v>
      </c>
      <c r="AE118" s="72">
        <v>0</v>
      </c>
      <c r="AF118" s="72">
        <v>0</v>
      </c>
      <c r="AG118" s="280">
        <v>0</v>
      </c>
    </row>
    <row r="119" spans="1:33" s="103" customFormat="1">
      <c r="A119" s="322" t="s">
        <v>4166</v>
      </c>
      <c r="B119" s="134">
        <v>1520144600</v>
      </c>
      <c r="C119" s="376" t="s">
        <v>4200</v>
      </c>
      <c r="D119" s="166" t="s">
        <v>392</v>
      </c>
      <c r="E119" s="166" t="s">
        <v>392</v>
      </c>
      <c r="F119" s="166" t="s">
        <v>392</v>
      </c>
      <c r="G119" s="166" t="s">
        <v>392</v>
      </c>
      <c r="H119" s="166" t="s">
        <v>392</v>
      </c>
      <c r="I119" s="166" t="s">
        <v>392</v>
      </c>
      <c r="J119" s="166" t="s">
        <v>392</v>
      </c>
      <c r="K119" s="166" t="s">
        <v>392</v>
      </c>
      <c r="L119" s="166" t="s">
        <v>392</v>
      </c>
      <c r="M119" s="166" t="s">
        <v>392</v>
      </c>
      <c r="N119" s="166" t="s">
        <v>392</v>
      </c>
      <c r="O119" s="166" t="s">
        <v>392</v>
      </c>
      <c r="P119" s="166" t="s">
        <v>392</v>
      </c>
      <c r="Q119" s="166" t="s">
        <v>392</v>
      </c>
      <c r="R119" s="166" t="s">
        <v>392</v>
      </c>
      <c r="S119" s="72">
        <v>0</v>
      </c>
      <c r="T119" s="72">
        <v>0</v>
      </c>
      <c r="U119" s="72">
        <v>0</v>
      </c>
      <c r="V119" s="72">
        <v>0</v>
      </c>
      <c r="W119" s="72">
        <v>0</v>
      </c>
      <c r="X119" s="72">
        <v>0</v>
      </c>
      <c r="Y119" s="72">
        <v>0</v>
      </c>
      <c r="Z119" s="72">
        <v>0</v>
      </c>
      <c r="AA119" s="72">
        <v>0</v>
      </c>
      <c r="AB119" s="72">
        <v>0</v>
      </c>
      <c r="AC119" s="72">
        <v>0</v>
      </c>
      <c r="AD119" s="72">
        <v>0</v>
      </c>
      <c r="AE119" s="72">
        <v>0</v>
      </c>
      <c r="AF119" s="72">
        <v>0</v>
      </c>
      <c r="AG119" s="280">
        <v>0</v>
      </c>
    </row>
    <row r="120" spans="1:33" s="103" customFormat="1">
      <c r="A120" s="322" t="s">
        <v>4166</v>
      </c>
      <c r="B120" s="134">
        <v>1520290000</v>
      </c>
      <c r="C120" s="376" t="s">
        <v>4201</v>
      </c>
      <c r="D120" s="166" t="s">
        <v>392</v>
      </c>
      <c r="E120" s="166" t="s">
        <v>392</v>
      </c>
      <c r="F120" s="166" t="s">
        <v>392</v>
      </c>
      <c r="G120" s="166" t="s">
        <v>392</v>
      </c>
      <c r="H120" s="166" t="s">
        <v>392</v>
      </c>
      <c r="I120" s="166" t="s">
        <v>392</v>
      </c>
      <c r="J120" s="166" t="s">
        <v>392</v>
      </c>
      <c r="K120" s="166" t="s">
        <v>392</v>
      </c>
      <c r="L120" s="166" t="s">
        <v>392</v>
      </c>
      <c r="M120" s="166" t="s">
        <v>392</v>
      </c>
      <c r="N120" s="166" t="s">
        <v>392</v>
      </c>
      <c r="O120" s="166" t="s">
        <v>392</v>
      </c>
      <c r="P120" s="166" t="s">
        <v>392</v>
      </c>
      <c r="Q120" s="166" t="s">
        <v>392</v>
      </c>
      <c r="R120" s="166" t="s">
        <v>392</v>
      </c>
      <c r="S120" s="72">
        <v>0</v>
      </c>
      <c r="T120" s="72">
        <v>0</v>
      </c>
      <c r="U120" s="72">
        <v>0</v>
      </c>
      <c r="V120" s="72">
        <v>0</v>
      </c>
      <c r="W120" s="72">
        <v>0</v>
      </c>
      <c r="X120" s="72">
        <v>0</v>
      </c>
      <c r="Y120" s="72">
        <v>0</v>
      </c>
      <c r="Z120" s="72">
        <v>0</v>
      </c>
      <c r="AA120" s="72">
        <v>0</v>
      </c>
      <c r="AB120" s="72">
        <v>0</v>
      </c>
      <c r="AC120" s="72">
        <v>0</v>
      </c>
      <c r="AD120" s="72">
        <v>0</v>
      </c>
      <c r="AE120" s="72">
        <v>0</v>
      </c>
      <c r="AF120" s="72">
        <v>0</v>
      </c>
      <c r="AG120" s="280">
        <v>0</v>
      </c>
    </row>
    <row r="121" spans="1:33" s="103" customFormat="1">
      <c r="A121" s="322" t="s">
        <v>4166</v>
      </c>
      <c r="B121" s="134">
        <v>1520312000</v>
      </c>
      <c r="C121" s="376" t="s">
        <v>4202</v>
      </c>
      <c r="D121" s="166" t="s">
        <v>392</v>
      </c>
      <c r="E121" s="166" t="s">
        <v>392</v>
      </c>
      <c r="F121" s="166" t="s">
        <v>392</v>
      </c>
      <c r="G121" s="166" t="s">
        <v>392</v>
      </c>
      <c r="H121" s="166" t="s">
        <v>392</v>
      </c>
      <c r="I121" s="166" t="s">
        <v>392</v>
      </c>
      <c r="J121" s="166" t="s">
        <v>392</v>
      </c>
      <c r="K121" s="166" t="s">
        <v>392</v>
      </c>
      <c r="L121" s="166" t="s">
        <v>392</v>
      </c>
      <c r="M121" s="166" t="s">
        <v>392</v>
      </c>
      <c r="N121" s="166" t="s">
        <v>392</v>
      </c>
      <c r="O121" s="166" t="s">
        <v>392</v>
      </c>
      <c r="P121" s="166" t="s">
        <v>392</v>
      </c>
      <c r="Q121" s="166" t="s">
        <v>392</v>
      </c>
      <c r="R121" s="166" t="s">
        <v>392</v>
      </c>
      <c r="S121" s="72">
        <v>0</v>
      </c>
      <c r="T121" s="72">
        <v>0</v>
      </c>
      <c r="U121" s="72">
        <v>0</v>
      </c>
      <c r="V121" s="72">
        <v>0</v>
      </c>
      <c r="W121" s="72">
        <v>0</v>
      </c>
      <c r="X121" s="72">
        <v>0</v>
      </c>
      <c r="Y121" s="72">
        <v>0</v>
      </c>
      <c r="Z121" s="72">
        <v>0</v>
      </c>
      <c r="AA121" s="72">
        <v>0</v>
      </c>
      <c r="AB121" s="72">
        <v>5</v>
      </c>
      <c r="AC121" s="72">
        <v>0</v>
      </c>
      <c r="AD121" s="72">
        <v>0</v>
      </c>
      <c r="AE121" s="72">
        <v>0</v>
      </c>
      <c r="AF121" s="72">
        <v>0</v>
      </c>
      <c r="AG121" s="280">
        <v>0</v>
      </c>
    </row>
    <row r="122" spans="1:33" s="103" customFormat="1">
      <c r="A122" s="322" t="s">
        <v>4166</v>
      </c>
      <c r="B122" s="134">
        <v>1520315000</v>
      </c>
      <c r="C122" s="376" t="s">
        <v>4203</v>
      </c>
      <c r="D122" s="166" t="s">
        <v>392</v>
      </c>
      <c r="E122" s="166" t="s">
        <v>392</v>
      </c>
      <c r="F122" s="166" t="s">
        <v>392</v>
      </c>
      <c r="G122" s="166" t="s">
        <v>392</v>
      </c>
      <c r="H122" s="166" t="s">
        <v>392</v>
      </c>
      <c r="I122" s="166" t="s">
        <v>392</v>
      </c>
      <c r="J122" s="166" t="s">
        <v>392</v>
      </c>
      <c r="K122" s="166" t="s">
        <v>392</v>
      </c>
      <c r="L122" s="166" t="s">
        <v>392</v>
      </c>
      <c r="M122" s="166" t="s">
        <v>392</v>
      </c>
      <c r="N122" s="166" t="s">
        <v>392</v>
      </c>
      <c r="O122" s="166" t="s">
        <v>392</v>
      </c>
      <c r="P122" s="166" t="s">
        <v>392</v>
      </c>
      <c r="Q122" s="166" t="s">
        <v>392</v>
      </c>
      <c r="R122" s="166" t="s">
        <v>392</v>
      </c>
      <c r="S122" s="72">
        <v>0</v>
      </c>
      <c r="T122" s="72">
        <v>0</v>
      </c>
      <c r="U122" s="72">
        <v>0</v>
      </c>
      <c r="V122" s="72">
        <v>0</v>
      </c>
      <c r="W122" s="72">
        <v>0</v>
      </c>
      <c r="X122" s="72">
        <v>0</v>
      </c>
      <c r="Y122" s="72">
        <v>0</v>
      </c>
      <c r="Z122" s="72">
        <v>0</v>
      </c>
      <c r="AA122" s="72">
        <v>0</v>
      </c>
      <c r="AB122" s="72">
        <v>0</v>
      </c>
      <c r="AC122" s="72">
        <v>0</v>
      </c>
      <c r="AD122" s="72">
        <v>0</v>
      </c>
      <c r="AE122" s="72">
        <v>0</v>
      </c>
      <c r="AF122" s="72">
        <v>0</v>
      </c>
      <c r="AG122" s="280">
        <v>0</v>
      </c>
    </row>
    <row r="123" spans="1:33" s="103" customFormat="1">
      <c r="A123" s="322" t="s">
        <v>4166</v>
      </c>
      <c r="B123" s="134">
        <v>1520320000</v>
      </c>
      <c r="C123" s="376" t="s">
        <v>4204</v>
      </c>
      <c r="D123" s="166" t="s">
        <v>392</v>
      </c>
      <c r="E123" s="166" t="s">
        <v>392</v>
      </c>
      <c r="F123" s="166" t="s">
        <v>392</v>
      </c>
      <c r="G123" s="166" t="s">
        <v>392</v>
      </c>
      <c r="H123" s="166" t="s">
        <v>392</v>
      </c>
      <c r="I123" s="166" t="s">
        <v>392</v>
      </c>
      <c r="J123" s="166" t="s">
        <v>392</v>
      </c>
      <c r="K123" s="166" t="s">
        <v>392</v>
      </c>
      <c r="L123" s="166" t="s">
        <v>392</v>
      </c>
      <c r="M123" s="166" t="s">
        <v>392</v>
      </c>
      <c r="N123" s="166" t="s">
        <v>392</v>
      </c>
      <c r="O123" s="166" t="s">
        <v>392</v>
      </c>
      <c r="P123" s="166" t="s">
        <v>392</v>
      </c>
      <c r="Q123" s="166" t="s">
        <v>392</v>
      </c>
      <c r="R123" s="166" t="s">
        <v>392</v>
      </c>
      <c r="S123" s="72">
        <v>0</v>
      </c>
      <c r="T123" s="72">
        <v>0</v>
      </c>
      <c r="U123" s="72">
        <v>0</v>
      </c>
      <c r="V123" s="72">
        <v>0</v>
      </c>
      <c r="W123" s="72">
        <v>0</v>
      </c>
      <c r="X123" s="72">
        <v>0</v>
      </c>
      <c r="Y123" s="72">
        <v>0</v>
      </c>
      <c r="Z123" s="72">
        <v>0</v>
      </c>
      <c r="AA123" s="72">
        <v>0</v>
      </c>
      <c r="AB123" s="72">
        <v>0</v>
      </c>
      <c r="AC123" s="72">
        <v>0</v>
      </c>
      <c r="AD123" s="72">
        <v>0</v>
      </c>
      <c r="AE123" s="72">
        <v>0</v>
      </c>
      <c r="AF123" s="72">
        <v>0</v>
      </c>
      <c r="AG123" s="280">
        <v>0</v>
      </c>
    </row>
    <row r="124" spans="1:33" s="165" customFormat="1">
      <c r="A124" s="158" t="s">
        <v>331</v>
      </c>
      <c r="B124" s="146"/>
      <c r="C124" s="370"/>
      <c r="D124" s="146">
        <v>0</v>
      </c>
      <c r="E124" s="146">
        <v>0</v>
      </c>
      <c r="F124" s="146">
        <v>0</v>
      </c>
      <c r="G124" s="146">
        <v>0</v>
      </c>
      <c r="H124" s="146">
        <v>0</v>
      </c>
      <c r="I124" s="146">
        <v>0</v>
      </c>
      <c r="J124" s="146">
        <v>0</v>
      </c>
      <c r="K124" s="146">
        <v>0</v>
      </c>
      <c r="L124" s="146">
        <v>0</v>
      </c>
      <c r="M124" s="146">
        <v>0</v>
      </c>
      <c r="N124" s="146">
        <v>0</v>
      </c>
      <c r="O124" s="146">
        <v>0</v>
      </c>
      <c r="P124" s="146">
        <v>0</v>
      </c>
      <c r="Q124" s="146">
        <v>0</v>
      </c>
      <c r="R124" s="146">
        <v>0</v>
      </c>
      <c r="S124" s="355">
        <v>4.8240854999999999E-2</v>
      </c>
      <c r="T124" s="355">
        <v>4.5260235000000003E-2</v>
      </c>
      <c r="U124" s="355">
        <v>4.2236099999999999E-2</v>
      </c>
      <c r="V124" s="355">
        <v>3.869334E-2</v>
      </c>
      <c r="W124" s="355">
        <v>3.7220400000000001E-2</v>
      </c>
      <c r="X124" s="355">
        <v>4.6430144999999999E-2</v>
      </c>
      <c r="Y124" s="355">
        <v>4.0173165000000004E-2</v>
      </c>
      <c r="Z124" s="355">
        <v>3.9428459999999999E-2</v>
      </c>
      <c r="AA124" s="355">
        <v>5.1754139999999997E-2</v>
      </c>
      <c r="AB124" s="355">
        <v>5.0250194999999998E-2</v>
      </c>
      <c r="AC124" s="355">
        <v>4.3347509999999992E-2</v>
      </c>
      <c r="AD124" s="355">
        <v>4.9952159999999995E-2</v>
      </c>
      <c r="AE124" s="355">
        <v>5.2649369999999994E-2</v>
      </c>
      <c r="AF124" s="355">
        <v>5.8518584999999998E-2</v>
      </c>
      <c r="AG124" s="355">
        <v>5.6909204999999997E-2</v>
      </c>
    </row>
    <row r="125" spans="1:33" s="142" customFormat="1">
      <c r="A125" s="146" t="s">
        <v>335</v>
      </c>
      <c r="B125" s="146"/>
      <c r="C125" s="370"/>
      <c r="D125" s="163">
        <v>0</v>
      </c>
      <c r="E125" s="163">
        <v>0</v>
      </c>
      <c r="F125" s="163">
        <v>0</v>
      </c>
      <c r="G125" s="163">
        <v>0</v>
      </c>
      <c r="H125" s="163">
        <v>0</v>
      </c>
      <c r="I125" s="163">
        <v>0</v>
      </c>
      <c r="J125" s="163">
        <v>0</v>
      </c>
      <c r="K125" s="163">
        <v>0</v>
      </c>
      <c r="L125" s="163">
        <v>0</v>
      </c>
      <c r="M125" s="163">
        <v>0</v>
      </c>
      <c r="N125" s="163">
        <v>0</v>
      </c>
      <c r="O125" s="163">
        <v>0</v>
      </c>
      <c r="P125" s="163">
        <v>0</v>
      </c>
      <c r="Q125" s="163">
        <v>0</v>
      </c>
      <c r="R125" s="163">
        <v>0</v>
      </c>
      <c r="S125" s="350">
        <v>0</v>
      </c>
      <c r="T125" s="350">
        <v>0</v>
      </c>
      <c r="U125" s="350">
        <v>0</v>
      </c>
      <c r="V125" s="350">
        <v>0</v>
      </c>
      <c r="W125" s="350">
        <v>0</v>
      </c>
      <c r="X125" s="350">
        <v>0</v>
      </c>
      <c r="Y125" s="350">
        <v>0</v>
      </c>
      <c r="Z125" s="350">
        <v>0</v>
      </c>
      <c r="AA125" s="350">
        <v>0</v>
      </c>
      <c r="AB125" s="350">
        <v>0</v>
      </c>
      <c r="AC125" s="350">
        <v>0</v>
      </c>
      <c r="AD125" s="350">
        <v>0</v>
      </c>
      <c r="AE125" s="350">
        <v>0</v>
      </c>
      <c r="AF125" s="350">
        <v>0</v>
      </c>
      <c r="AG125" s="626">
        <v>0</v>
      </c>
    </row>
    <row r="126" spans="1:33" s="101" customFormat="1" ht="18">
      <c r="A126" s="140" t="s">
        <v>4163</v>
      </c>
      <c r="B126" s="138"/>
      <c r="C126" s="368"/>
      <c r="D126" s="139"/>
      <c r="E126" s="139"/>
      <c r="F126" s="139"/>
      <c r="G126" s="139"/>
      <c r="H126" s="139"/>
      <c r="I126" s="139"/>
      <c r="J126" s="139"/>
      <c r="K126" s="139"/>
      <c r="L126" s="139"/>
      <c r="M126" s="139"/>
      <c r="N126" s="139"/>
      <c r="O126" s="139"/>
      <c r="P126" s="139"/>
      <c r="Q126" s="139"/>
      <c r="R126" s="139"/>
      <c r="S126" s="332"/>
      <c r="T126" s="332"/>
      <c r="U126" s="332"/>
      <c r="V126" s="332"/>
      <c r="W126" s="332"/>
      <c r="X126" s="332"/>
      <c r="Y126" s="332"/>
      <c r="Z126" s="332"/>
      <c r="AA126" s="332"/>
      <c r="AB126" s="332"/>
      <c r="AC126" s="332"/>
      <c r="AD126" s="332"/>
      <c r="AE126" s="332"/>
      <c r="AF126" s="332"/>
    </row>
    <row r="129" spans="1:30" s="81" customFormat="1">
      <c r="B129" s="10"/>
      <c r="C129" s="386"/>
    </row>
    <row r="130" spans="1:30" s="81" customFormat="1">
      <c r="C130" s="386"/>
    </row>
    <row r="131" spans="1:30" s="81" customFormat="1">
      <c r="C131" s="387"/>
      <c r="D131" s="99"/>
      <c r="E131" s="99"/>
      <c r="F131" s="99"/>
      <c r="G131" s="99"/>
      <c r="H131" s="99"/>
      <c r="I131" s="99"/>
      <c r="J131" s="99"/>
      <c r="K131" s="99"/>
      <c r="L131" s="99"/>
      <c r="M131" s="99"/>
      <c r="N131" s="99"/>
      <c r="O131" s="99"/>
      <c r="P131" s="99"/>
      <c r="Q131" s="99"/>
      <c r="R131" s="99"/>
      <c r="S131" s="357"/>
      <c r="T131" s="357"/>
      <c r="U131" s="357"/>
      <c r="V131" s="357"/>
      <c r="W131" s="357"/>
      <c r="X131" s="357"/>
      <c r="Y131" s="357"/>
      <c r="Z131" s="357"/>
      <c r="AA131" s="357"/>
      <c r="AB131" s="357"/>
      <c r="AC131" s="357"/>
      <c r="AD131" s="357"/>
    </row>
    <row r="132" spans="1:30" s="81" customFormat="1">
      <c r="A132" s="84"/>
      <c r="C132" s="388"/>
      <c r="D132" s="100"/>
      <c r="F132" s="100"/>
      <c r="G132" s="100"/>
    </row>
    <row r="133" spans="1:30" s="81" customFormat="1">
      <c r="C133" s="388"/>
      <c r="D133" s="100"/>
      <c r="F133" s="100"/>
      <c r="G133" s="100"/>
    </row>
    <row r="134" spans="1:30" s="81" customFormat="1">
      <c r="C134" s="388"/>
      <c r="D134" s="100"/>
      <c r="F134" s="100"/>
      <c r="G134" s="100"/>
    </row>
    <row r="135" spans="1:30" s="81" customFormat="1">
      <c r="C135" s="388"/>
      <c r="D135" s="100"/>
      <c r="F135" s="100"/>
      <c r="G135" s="100"/>
    </row>
    <row r="136" spans="1:30" s="81" customFormat="1">
      <c r="C136" s="388"/>
      <c r="D136" s="100"/>
    </row>
    <row r="137" spans="1:30" s="81" customFormat="1">
      <c r="C137" s="388"/>
      <c r="D137" s="100"/>
    </row>
    <row r="138" spans="1:30" s="81" customFormat="1">
      <c r="C138" s="386"/>
    </row>
    <row r="139" spans="1:30" s="81" customFormat="1">
      <c r="C139" s="386"/>
    </row>
    <row r="140" spans="1:30" s="81" customFormat="1">
      <c r="C140" s="386"/>
      <c r="L140" s="85"/>
    </row>
    <row r="141" spans="1:30" s="81" customFormat="1">
      <c r="B141" s="86"/>
      <c r="C141" s="389"/>
      <c r="D141" s="86"/>
      <c r="E141" s="86"/>
      <c r="F141" s="86"/>
      <c r="G141" s="86"/>
      <c r="H141" s="86"/>
      <c r="I141" s="86"/>
      <c r="L141" s="85"/>
      <c r="M141" s="85"/>
      <c r="N141" s="85"/>
      <c r="O141" s="85"/>
      <c r="P141" s="85"/>
      <c r="Q141" s="85"/>
      <c r="R141" s="85"/>
      <c r="S141" s="85"/>
      <c r="T141" s="85"/>
      <c r="U141" s="85"/>
      <c r="V141" s="85"/>
    </row>
    <row r="142" spans="1:30" s="81" customFormat="1">
      <c r="A142" s="87"/>
      <c r="B142" s="88"/>
      <c r="C142" s="390"/>
      <c r="D142" s="88"/>
      <c r="E142" s="88"/>
      <c r="F142" s="88"/>
      <c r="G142" s="88"/>
      <c r="H142" s="88"/>
      <c r="I142" s="88"/>
      <c r="L142" s="632"/>
      <c r="M142" s="632"/>
      <c r="N142" s="632"/>
      <c r="O142" s="632"/>
      <c r="P142" s="632"/>
      <c r="Q142" s="632"/>
      <c r="R142" s="632"/>
      <c r="S142" s="632"/>
      <c r="T142" s="632"/>
      <c r="U142" s="85"/>
      <c r="V142" s="85"/>
    </row>
    <row r="143" spans="1:30" s="81" customFormat="1">
      <c r="C143" s="386"/>
      <c r="L143" s="89"/>
      <c r="M143" s="89"/>
      <c r="N143" s="89"/>
      <c r="O143" s="89"/>
      <c r="P143" s="89"/>
      <c r="Q143" s="89"/>
      <c r="R143" s="89"/>
      <c r="S143" s="89"/>
      <c r="T143" s="89"/>
      <c r="U143" s="89"/>
      <c r="V143" s="89"/>
      <c r="X143" s="82"/>
      <c r="Y143" s="82"/>
    </row>
    <row r="144" spans="1:30" s="81" customFormat="1" ht="24.75" customHeight="1">
      <c r="B144" s="90"/>
      <c r="C144" s="386"/>
      <c r="L144" s="89"/>
      <c r="M144" s="89"/>
      <c r="N144" s="89"/>
      <c r="O144" s="89"/>
      <c r="P144" s="89"/>
      <c r="Q144" s="89"/>
      <c r="R144" s="89"/>
      <c r="S144" s="89"/>
      <c r="T144" s="89"/>
      <c r="U144" s="89"/>
      <c r="V144" s="89"/>
      <c r="W144" s="89"/>
    </row>
    <row r="145" spans="3:32" s="81" customFormat="1">
      <c r="C145" s="386"/>
    </row>
    <row r="146" spans="3:32" s="81" customFormat="1">
      <c r="C146" s="386"/>
    </row>
    <row r="147" spans="3:32" s="81" customFormat="1">
      <c r="C147" s="386"/>
    </row>
    <row r="148" spans="3:32" s="98" customFormat="1">
      <c r="C148" s="386"/>
      <c r="S148" s="81"/>
      <c r="T148" s="81"/>
      <c r="U148" s="81"/>
      <c r="V148" s="81"/>
      <c r="W148" s="81"/>
      <c r="X148" s="81"/>
      <c r="Y148" s="81"/>
      <c r="Z148" s="81"/>
      <c r="AA148" s="81"/>
      <c r="AB148" s="81"/>
      <c r="AC148" s="81"/>
      <c r="AD148" s="81"/>
      <c r="AE148" s="81"/>
      <c r="AF148" s="81"/>
    </row>
  </sheetData>
  <mergeCells count="1">
    <mergeCell ref="L142:T142"/>
  </mergeCells>
  <phoneticPr fontId="42" type="noConversion"/>
  <conditionalFormatting sqref="A29:B29 A35:B35 A58:B58 D58:AE58 A64:B64 D64:AE64 A92:B93 A124:B124 D124:AE124 A5 C5:AF5 A13 A23 A38 A50:A51 A61 A67 A125:AE125 A3:AF4 A59:AE59 A65:AE65 C13:AF13 C23:AF23 C32:AF32 C38:AF38 C51:AF51 C61:AF61 C67:AF67 C95:AF95 A30:AF31 A36:AF37 A49:AF50 A66:AF66 A128:AG1048576 A60:AF60 AF64:AF65 D48:AF48 A94:AF94 B126:AG127 D92:AF93 A95:A123 A32:A33 A18:AE19 D29:AF29 A20:AF22 AH1:XFD1048576 A62:AF63 A52:AF57 AF58:AF59 A39:AF47 D35:AF35 S33:AF34 A24:AF28 A14:AF17 A6:AF12 AF124:AF125 B96:AF123 A68:AF91">
    <cfRule type="cellIs" dxfId="45" priority="43" operator="equal">
      <formula>"N/A"</formula>
    </cfRule>
  </conditionalFormatting>
  <conditionalFormatting sqref="D34:AC34 D33:R33">
    <cfRule type="cellIs" dxfId="44" priority="42" operator="equal">
      <formula>"N/A"</formula>
    </cfRule>
  </conditionalFormatting>
  <conditionalFormatting sqref="A48:B48">
    <cfRule type="cellIs" dxfId="43" priority="41" operator="equal">
      <formula>"N/A"</formula>
    </cfRule>
  </conditionalFormatting>
  <conditionalFormatting sqref="A126">
    <cfRule type="cellIs" dxfId="42" priority="38" operator="equal">
      <formula>"N/A"</formula>
    </cfRule>
  </conditionalFormatting>
  <conditionalFormatting sqref="S25:AF25 AF68:AF90 S68:AE89 S62:AF63 S52:AF57 S39:AF47 S33:AF34 S26:AB27 V24:AF27 S14:AF19 S6:AF9 S96:AF123 S91:AF91">
    <cfRule type="cellIs" dxfId="41" priority="37" operator="equal">
      <formula>"N/A"</formula>
    </cfRule>
  </conditionalFormatting>
  <conditionalFormatting sqref="S18:AF19">
    <cfRule type="cellIs" dxfId="40" priority="14" operator="equal">
      <formula>"N/A"</formula>
    </cfRule>
  </conditionalFormatting>
  <conditionalFormatting sqref="S6:AF125">
    <cfRule type="cellIs" dxfId="39" priority="8" operator="equal">
      <formula>0</formula>
    </cfRule>
  </conditionalFormatting>
  <conditionalFormatting sqref="AG3:AG125">
    <cfRule type="cellIs" dxfId="38" priority="4" operator="equal">
      <formula>"N/A"</formula>
    </cfRule>
  </conditionalFormatting>
  <conditionalFormatting sqref="AG68:AG89 AG62:AG63 AG52:AG57 AG39:AG47 AG33:AG34 AG24:AG27 AG14:AG19 AG6:AG9 AG96:AG123 AG91">
    <cfRule type="cellIs" dxfId="37" priority="3" operator="equal">
      <formula>"N/A"</formula>
    </cfRule>
  </conditionalFormatting>
  <conditionalFormatting sqref="AG18:AG19">
    <cfRule type="cellIs" dxfId="36" priority="2" operator="equal">
      <formula>"N/A"</formula>
    </cfRule>
  </conditionalFormatting>
  <conditionalFormatting sqref="AG6:AG125">
    <cfRule type="cellIs" dxfId="35" priority="1" operator="equal">
      <formula>0</formula>
    </cfRule>
  </conditionalFormatting>
  <pageMargins left="0" right="0" top="0" bottom="0" header="0" footer="0"/>
  <pageSetup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5</vt:i4>
      </vt:variant>
    </vt:vector>
  </HeadingPairs>
  <TitlesOfParts>
    <vt:vector size="23" baseType="lpstr">
      <vt:lpstr>1.B.2.A.i</vt:lpstr>
      <vt:lpstr>1.B.2.B</vt:lpstr>
      <vt:lpstr>1.B.2.A.5</vt:lpstr>
      <vt:lpstr>2.D.3.a</vt:lpstr>
      <vt:lpstr>2.D.3.D</vt:lpstr>
      <vt:lpstr>2.D.3.e</vt:lpstr>
      <vt:lpstr>2.D.3.f</vt:lpstr>
      <vt:lpstr>2.D.3.h</vt:lpstr>
      <vt:lpstr>2.D.3.g</vt:lpstr>
      <vt:lpstr>2.D.3.i ir 2.G</vt:lpstr>
      <vt:lpstr>2.H.2</vt:lpstr>
      <vt:lpstr>Report (importas)</vt:lpstr>
      <vt:lpstr>Report (eksportas)</vt:lpstr>
      <vt:lpstr>Importas-eksportas (Stat.dep.)</vt:lpstr>
      <vt:lpstr>Gamyba (Stat.dep.)</vt:lpstr>
      <vt:lpstr>Pardavimai (Stat.dep.)</vt:lpstr>
      <vt:lpstr>Pardavimai input</vt:lpstr>
      <vt:lpstr>Sektor. įmonių sąrašas (AIVIKS)</vt:lpstr>
      <vt:lpstr>'2.D.3.g'!_Toc291678</vt:lpstr>
      <vt:lpstr>'Importas-eksportas (Stat.dep.)'!JR_PAGE_ANCHOR_0_1</vt:lpstr>
      <vt:lpstr>'Pardavimai input'!JR_PAGE_ANCHOR_0_1</vt:lpstr>
      <vt:lpstr>'Report (eksportas)'!JR_PAGE_ANCHOR_0_1</vt:lpstr>
      <vt:lpstr>'Report (importas)'!JR_PAGE_ANCHOR_0_1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2018-10-29T11:18:33Z</dcterms:created>
  <dcterms:modified xsi:type="dcterms:W3CDTF">2020-10-21T08:48:20Z</dcterms:modified>
</cp:coreProperties>
</file>